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bookViews>
    <workbookView xWindow="0" yWindow="465" windowWidth="24240" windowHeight="1374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 r:id="rId17"/>
    <externalReference r:id="rId18"/>
  </externalReferences>
  <definedNames>
    <definedName name="__Anonymous_Sheet_DB__0" localSheetId="7">'CURVA ABC'!$B$11:$L$486</definedName>
    <definedName name="__Anonymous_Sheet_DB__0">PLANILHA_SINTÉTICA!$B$9:$L$462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'!$A$1:$K$14</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PLANILHA_SINTÉTICA!$A$1:$K$109</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44525"/>
</workbook>
</file>

<file path=xl/calcChain.xml><?xml version="1.0" encoding="utf-8"?>
<calcChain xmlns="http://schemas.openxmlformats.org/spreadsheetml/2006/main">
  <c r="G84" i="1" l="1"/>
  <c r="J84" i="1" s="1"/>
  <c r="F84" i="1"/>
  <c r="D84" i="1"/>
  <c r="C84" i="1"/>
  <c r="H84" i="1" l="1"/>
  <c r="K84" i="1" s="1"/>
  <c r="I84" i="1"/>
  <c r="C50" i="1"/>
  <c r="G50" i="1"/>
  <c r="J50" i="1" s="1"/>
  <c r="F50" i="1"/>
  <c r="I50" i="1" s="1"/>
  <c r="D50" i="1"/>
  <c r="H50" i="1" l="1"/>
  <c r="K50" i="1" s="1"/>
  <c r="C16" i="19"/>
  <c r="C15" i="19"/>
  <c r="C14" i="19"/>
  <c r="AK107" i="1"/>
  <c r="J107" i="1"/>
  <c r="I107" i="1"/>
  <c r="H107" i="1"/>
  <c r="D107" i="1"/>
  <c r="G107" i="1" s="1"/>
  <c r="AK106" i="1" s="1"/>
  <c r="J106" i="1"/>
  <c r="I106" i="1"/>
  <c r="H106" i="1"/>
  <c r="D106" i="1"/>
  <c r="F106" i="1" s="1"/>
  <c r="H99" i="1"/>
  <c r="D99" i="1"/>
  <c r="G99" i="1" s="1"/>
  <c r="F92" i="1"/>
  <c r="G92" i="1"/>
  <c r="H92" i="1"/>
  <c r="D93" i="1"/>
  <c r="F93" i="1" s="1"/>
  <c r="H93" i="1"/>
  <c r="H89" i="1"/>
  <c r="D89" i="1"/>
  <c r="F89" i="1" s="1"/>
  <c r="H85" i="1"/>
  <c r="D85" i="1"/>
  <c r="G85" i="1" s="1"/>
  <c r="H81" i="1"/>
  <c r="D81" i="1"/>
  <c r="F81" i="1" s="1"/>
  <c r="H76" i="1"/>
  <c r="D76" i="1"/>
  <c r="G76" i="1" s="1"/>
  <c r="H70" i="1"/>
  <c r="D70" i="1"/>
  <c r="G70" i="1" s="1"/>
  <c r="H65" i="1"/>
  <c r="D65" i="1"/>
  <c r="G65" i="1" s="1"/>
  <c r="H60" i="1"/>
  <c r="D60" i="1"/>
  <c r="F60" i="1" s="1"/>
  <c r="H59" i="1"/>
  <c r="G59" i="1"/>
  <c r="F59" i="1"/>
  <c r="H56" i="1"/>
  <c r="D56" i="1"/>
  <c r="G56" i="1" s="1"/>
  <c r="H52" i="1"/>
  <c r="D52" i="1"/>
  <c r="F52" i="1" s="1"/>
  <c r="H47" i="1"/>
  <c r="D47" i="1"/>
  <c r="G47" i="1" s="1"/>
  <c r="H42" i="1"/>
  <c r="D42" i="1"/>
  <c r="G42" i="1" s="1"/>
  <c r="H36" i="1"/>
  <c r="D36" i="1"/>
  <c r="G36" i="1" s="1"/>
  <c r="H31" i="1"/>
  <c r="D31" i="1"/>
  <c r="G31" i="1" s="1"/>
  <c r="H26" i="1"/>
  <c r="D26" i="1"/>
  <c r="G26" i="1" s="1"/>
  <c r="H22" i="1"/>
  <c r="D22" i="1"/>
  <c r="G22" i="1" s="1"/>
  <c r="AK18" i="1"/>
  <c r="H18" i="1"/>
  <c r="D18" i="1"/>
  <c r="G18" i="1" s="1"/>
  <c r="AK13" i="1"/>
  <c r="H13" i="1"/>
  <c r="D13" i="1"/>
  <c r="G13" i="1" s="1"/>
  <c r="H10" i="1"/>
  <c r="D10" i="1"/>
  <c r="F10" i="1" s="1"/>
  <c r="H9" i="1"/>
  <c r="G9" i="1"/>
  <c r="F9" i="1"/>
  <c r="F99" i="1" l="1"/>
  <c r="G93" i="1"/>
  <c r="F42" i="1"/>
  <c r="F107" i="1"/>
  <c r="F56" i="1"/>
  <c r="F65" i="1"/>
  <c r="F70" i="1"/>
  <c r="G106" i="1"/>
  <c r="F13" i="1"/>
  <c r="F18" i="1"/>
  <c r="F22" i="1"/>
  <c r="F26" i="1"/>
  <c r="F31" i="1"/>
  <c r="F36" i="1"/>
  <c r="F47" i="1"/>
  <c r="F76" i="1"/>
  <c r="F85" i="1"/>
  <c r="G89" i="1"/>
  <c r="G81" i="1"/>
  <c r="G60" i="1"/>
  <c r="G52" i="1"/>
  <c r="G10" i="1"/>
  <c r="H8" i="19"/>
  <c r="L16" i="2" l="1"/>
  <c r="I86" i="10" l="1"/>
  <c r="I78" i="10"/>
  <c r="I70" i="10"/>
  <c r="I62" i="10"/>
  <c r="I54" i="10"/>
  <c r="I46" i="10"/>
  <c r="I38" i="10"/>
  <c r="I30" i="10"/>
  <c r="I22" i="10"/>
  <c r="D5" i="20"/>
  <c r="C4" i="23"/>
  <c r="N4" i="9"/>
  <c r="F3" i="18"/>
  <c r="E6" i="25"/>
  <c r="E4" i="1"/>
  <c r="D8" i="19"/>
  <c r="K11" i="2"/>
  <c r="C10" i="2"/>
  <c r="C6" i="25" l="1"/>
  <c r="C11" i="1" l="1"/>
  <c r="D11" i="1"/>
  <c r="F11" i="1"/>
  <c r="I11" i="1" s="1"/>
  <c r="I10" i="1" s="1"/>
  <c r="G11" i="1"/>
  <c r="J11" i="1" s="1"/>
  <c r="J10" i="1" s="1"/>
  <c r="C12" i="1"/>
  <c r="D12" i="1"/>
  <c r="F12" i="1"/>
  <c r="G12" i="1"/>
  <c r="H12" i="1"/>
  <c r="I12" i="1"/>
  <c r="J12" i="1"/>
  <c r="K12" i="1"/>
  <c r="C14" i="1"/>
  <c r="D14" i="1"/>
  <c r="F14" i="1"/>
  <c r="I14" i="1" s="1"/>
  <c r="G14" i="1"/>
  <c r="H14" i="1" s="1"/>
  <c r="K14" i="1" s="1"/>
  <c r="C15" i="1"/>
  <c r="D15" i="1"/>
  <c r="F15" i="1"/>
  <c r="I15" i="1" s="1"/>
  <c r="G15" i="1"/>
  <c r="C16" i="1"/>
  <c r="D16" i="1"/>
  <c r="F16" i="1"/>
  <c r="I16" i="1" s="1"/>
  <c r="G16" i="1"/>
  <c r="J16" i="1" s="1"/>
  <c r="C17" i="1"/>
  <c r="D17" i="1"/>
  <c r="F17" i="1"/>
  <c r="G17" i="1"/>
  <c r="H17" i="1"/>
  <c r="I17" i="1"/>
  <c r="J17" i="1"/>
  <c r="K17" i="1"/>
  <c r="C19" i="1"/>
  <c r="D19" i="1"/>
  <c r="F19" i="1"/>
  <c r="I19" i="1" s="1"/>
  <c r="G19" i="1"/>
  <c r="C20" i="1"/>
  <c r="D20" i="1"/>
  <c r="F20" i="1"/>
  <c r="I20" i="1" s="1"/>
  <c r="G20" i="1"/>
  <c r="J20" i="1" s="1"/>
  <c r="C21" i="1"/>
  <c r="D21" i="1"/>
  <c r="F21" i="1"/>
  <c r="G21" i="1"/>
  <c r="H21" i="1"/>
  <c r="I21" i="1"/>
  <c r="J21" i="1"/>
  <c r="K21" i="1"/>
  <c r="C23" i="1"/>
  <c r="D23" i="1"/>
  <c r="F23" i="1"/>
  <c r="I23" i="1" s="1"/>
  <c r="G23" i="1"/>
  <c r="C24" i="1"/>
  <c r="D24" i="1"/>
  <c r="F24" i="1"/>
  <c r="I24" i="1" s="1"/>
  <c r="G24" i="1"/>
  <c r="C25" i="1"/>
  <c r="D25" i="1"/>
  <c r="F25" i="1"/>
  <c r="G25" i="1"/>
  <c r="H25" i="1"/>
  <c r="I25" i="1"/>
  <c r="J25" i="1"/>
  <c r="K25" i="1"/>
  <c r="C27" i="1"/>
  <c r="D27" i="1"/>
  <c r="F27" i="1"/>
  <c r="I27" i="1" s="1"/>
  <c r="G27" i="1"/>
  <c r="C28" i="1"/>
  <c r="D28" i="1"/>
  <c r="F28" i="1"/>
  <c r="I28" i="1" s="1"/>
  <c r="G28" i="1"/>
  <c r="C29" i="1"/>
  <c r="D29" i="1"/>
  <c r="F29" i="1"/>
  <c r="G29" i="1"/>
  <c r="I29" i="1"/>
  <c r="C30" i="1"/>
  <c r="D30" i="1"/>
  <c r="F30" i="1"/>
  <c r="G30" i="1"/>
  <c r="H30" i="1"/>
  <c r="I30" i="1"/>
  <c r="J30" i="1"/>
  <c r="K30" i="1"/>
  <c r="C32" i="1"/>
  <c r="D32" i="1"/>
  <c r="F32" i="1"/>
  <c r="I32" i="1" s="1"/>
  <c r="G32" i="1"/>
  <c r="J32" i="1" s="1"/>
  <c r="C33" i="1"/>
  <c r="D33" i="1"/>
  <c r="F33" i="1"/>
  <c r="I33" i="1" s="1"/>
  <c r="G33" i="1"/>
  <c r="C34" i="1"/>
  <c r="D34" i="1"/>
  <c r="F34" i="1"/>
  <c r="I34" i="1" s="1"/>
  <c r="G34" i="1"/>
  <c r="J34" i="1" s="1"/>
  <c r="C35" i="1"/>
  <c r="D35" i="1"/>
  <c r="F35" i="1"/>
  <c r="G35" i="1"/>
  <c r="H35" i="1"/>
  <c r="I35" i="1"/>
  <c r="J35" i="1"/>
  <c r="K35" i="1"/>
  <c r="C37" i="1"/>
  <c r="D37" i="1"/>
  <c r="F37" i="1"/>
  <c r="I37" i="1" s="1"/>
  <c r="G37" i="1"/>
  <c r="C38" i="1"/>
  <c r="D38" i="1"/>
  <c r="F38" i="1"/>
  <c r="I38" i="1" s="1"/>
  <c r="G38" i="1"/>
  <c r="J38" i="1" s="1"/>
  <c r="C39" i="1"/>
  <c r="D39" i="1"/>
  <c r="F39" i="1"/>
  <c r="I39" i="1" s="1"/>
  <c r="G39" i="1"/>
  <c r="C40" i="1"/>
  <c r="D40" i="1"/>
  <c r="F40" i="1"/>
  <c r="I40" i="1" s="1"/>
  <c r="G40" i="1"/>
  <c r="C41" i="1"/>
  <c r="D41" i="1"/>
  <c r="F41" i="1"/>
  <c r="G41" i="1"/>
  <c r="H41" i="1"/>
  <c r="I41" i="1"/>
  <c r="J41" i="1"/>
  <c r="K41" i="1"/>
  <c r="C43" i="1"/>
  <c r="D43" i="1"/>
  <c r="F43" i="1"/>
  <c r="I43" i="1" s="1"/>
  <c r="G43" i="1"/>
  <c r="C44" i="1"/>
  <c r="D44" i="1"/>
  <c r="F44" i="1"/>
  <c r="I44" i="1" s="1"/>
  <c r="G44" i="1"/>
  <c r="C45" i="1"/>
  <c r="D45" i="1"/>
  <c r="F45" i="1"/>
  <c r="I45" i="1" s="1"/>
  <c r="G45" i="1"/>
  <c r="C46" i="1"/>
  <c r="D46" i="1"/>
  <c r="F46" i="1"/>
  <c r="G46" i="1"/>
  <c r="H46" i="1"/>
  <c r="I46" i="1"/>
  <c r="J46" i="1"/>
  <c r="K46" i="1"/>
  <c r="C48" i="1"/>
  <c r="D48" i="1"/>
  <c r="F48" i="1"/>
  <c r="I48" i="1" s="1"/>
  <c r="G48" i="1"/>
  <c r="C49" i="1"/>
  <c r="D49" i="1"/>
  <c r="F49" i="1"/>
  <c r="I49" i="1" s="1"/>
  <c r="G49" i="1"/>
  <c r="C51" i="1"/>
  <c r="D51" i="1"/>
  <c r="F51" i="1"/>
  <c r="G51" i="1"/>
  <c r="H51" i="1"/>
  <c r="I51" i="1"/>
  <c r="J51" i="1"/>
  <c r="K51" i="1"/>
  <c r="C53" i="1"/>
  <c r="D53" i="1"/>
  <c r="F53" i="1"/>
  <c r="I53" i="1" s="1"/>
  <c r="G53" i="1"/>
  <c r="C54" i="1"/>
  <c r="D54" i="1"/>
  <c r="F54" i="1"/>
  <c r="I54" i="1" s="1"/>
  <c r="G54" i="1"/>
  <c r="J54" i="1" s="1"/>
  <c r="C55" i="1"/>
  <c r="D55" i="1"/>
  <c r="F55" i="1"/>
  <c r="G55" i="1"/>
  <c r="H55" i="1"/>
  <c r="I55" i="1"/>
  <c r="J55" i="1"/>
  <c r="K55" i="1"/>
  <c r="C57" i="1"/>
  <c r="D57" i="1"/>
  <c r="F57" i="1"/>
  <c r="I57" i="1" s="1"/>
  <c r="I56" i="1" s="1"/>
  <c r="G57" i="1"/>
  <c r="C58" i="1"/>
  <c r="D58" i="1"/>
  <c r="F58" i="1"/>
  <c r="G58" i="1"/>
  <c r="H58" i="1"/>
  <c r="I58" i="1"/>
  <c r="J58" i="1"/>
  <c r="K58" i="1"/>
  <c r="C61" i="1"/>
  <c r="D61" i="1"/>
  <c r="F61" i="1"/>
  <c r="I61" i="1" s="1"/>
  <c r="G61" i="1"/>
  <c r="J61" i="1" s="1"/>
  <c r="C62" i="1"/>
  <c r="D62" i="1"/>
  <c r="F62" i="1"/>
  <c r="I62" i="1" s="1"/>
  <c r="G62" i="1"/>
  <c r="C63" i="1"/>
  <c r="D63" i="1"/>
  <c r="F63" i="1"/>
  <c r="I63" i="1" s="1"/>
  <c r="G63" i="1"/>
  <c r="C64" i="1"/>
  <c r="D64" i="1"/>
  <c r="F64" i="1"/>
  <c r="G64" i="1"/>
  <c r="H64" i="1"/>
  <c r="I64" i="1"/>
  <c r="J64" i="1"/>
  <c r="K64" i="1"/>
  <c r="C66" i="1"/>
  <c r="D66" i="1"/>
  <c r="F66" i="1"/>
  <c r="I66" i="1" s="1"/>
  <c r="G66" i="1"/>
  <c r="C67" i="1"/>
  <c r="D67" i="1"/>
  <c r="F67" i="1"/>
  <c r="I67" i="1" s="1"/>
  <c r="G67" i="1"/>
  <c r="C68" i="1"/>
  <c r="D68" i="1"/>
  <c r="F68" i="1"/>
  <c r="I68" i="1" s="1"/>
  <c r="G68" i="1"/>
  <c r="C69" i="1"/>
  <c r="D69" i="1"/>
  <c r="F69" i="1"/>
  <c r="G69" i="1"/>
  <c r="H69" i="1"/>
  <c r="I69" i="1"/>
  <c r="J69" i="1"/>
  <c r="K69" i="1"/>
  <c r="C71" i="1"/>
  <c r="D71" i="1"/>
  <c r="F71" i="1"/>
  <c r="I71" i="1" s="1"/>
  <c r="G71" i="1"/>
  <c r="J71" i="1" s="1"/>
  <c r="C72" i="1"/>
  <c r="D72" i="1"/>
  <c r="F72" i="1"/>
  <c r="I72" i="1" s="1"/>
  <c r="G72" i="1"/>
  <c r="C73" i="1"/>
  <c r="D73" i="1"/>
  <c r="F73" i="1"/>
  <c r="I73" i="1" s="1"/>
  <c r="G73" i="1"/>
  <c r="C74" i="1"/>
  <c r="D74" i="1"/>
  <c r="F74" i="1"/>
  <c r="I74" i="1" s="1"/>
  <c r="G74" i="1"/>
  <c r="C75" i="1"/>
  <c r="D75" i="1"/>
  <c r="F75" i="1"/>
  <c r="G75" i="1"/>
  <c r="H75" i="1"/>
  <c r="I75" i="1"/>
  <c r="J75" i="1"/>
  <c r="K75" i="1"/>
  <c r="C77" i="1"/>
  <c r="D77" i="1"/>
  <c r="F77" i="1"/>
  <c r="I77" i="1" s="1"/>
  <c r="G77" i="1"/>
  <c r="C78" i="1"/>
  <c r="D78" i="1"/>
  <c r="F78" i="1"/>
  <c r="I78" i="1" s="1"/>
  <c r="G78" i="1"/>
  <c r="C79" i="1"/>
  <c r="D79" i="1"/>
  <c r="F79" i="1"/>
  <c r="I79" i="1" s="1"/>
  <c r="G79" i="1"/>
  <c r="J79" i="1" s="1"/>
  <c r="C80" i="1"/>
  <c r="D80" i="1"/>
  <c r="F80" i="1"/>
  <c r="G80" i="1"/>
  <c r="H80" i="1"/>
  <c r="I80" i="1"/>
  <c r="J80" i="1"/>
  <c r="K80" i="1"/>
  <c r="C82" i="1"/>
  <c r="D82" i="1"/>
  <c r="F82" i="1"/>
  <c r="I82" i="1" s="1"/>
  <c r="G82" i="1"/>
  <c r="C83" i="1"/>
  <c r="D83" i="1"/>
  <c r="F83" i="1"/>
  <c r="I83" i="1" s="1"/>
  <c r="G83" i="1"/>
  <c r="C86" i="1"/>
  <c r="D86" i="1"/>
  <c r="F86" i="1"/>
  <c r="I86" i="1" s="1"/>
  <c r="G86" i="1"/>
  <c r="C87" i="1"/>
  <c r="D87" i="1"/>
  <c r="F87" i="1"/>
  <c r="I87" i="1" s="1"/>
  <c r="G87" i="1"/>
  <c r="C88" i="1"/>
  <c r="D88" i="1"/>
  <c r="F88" i="1"/>
  <c r="G88" i="1"/>
  <c r="H88" i="1"/>
  <c r="I88" i="1"/>
  <c r="J88" i="1"/>
  <c r="K88" i="1"/>
  <c r="C90" i="1"/>
  <c r="D90" i="1"/>
  <c r="F90" i="1"/>
  <c r="I90" i="1" s="1"/>
  <c r="I89" i="1" s="1"/>
  <c r="G90" i="1"/>
  <c r="C91" i="1"/>
  <c r="D91" i="1"/>
  <c r="F91" i="1"/>
  <c r="G91" i="1"/>
  <c r="H91" i="1"/>
  <c r="I91" i="1"/>
  <c r="J91" i="1"/>
  <c r="K91" i="1"/>
  <c r="C94" i="1"/>
  <c r="D94" i="1"/>
  <c r="F94" i="1"/>
  <c r="I94" i="1" s="1"/>
  <c r="G94" i="1"/>
  <c r="C95" i="1"/>
  <c r="D95" i="1"/>
  <c r="F95" i="1"/>
  <c r="I95" i="1" s="1"/>
  <c r="G95" i="1"/>
  <c r="C96" i="1"/>
  <c r="D96" i="1"/>
  <c r="F96" i="1"/>
  <c r="I96" i="1" s="1"/>
  <c r="G96" i="1"/>
  <c r="J96" i="1" s="1"/>
  <c r="C97" i="1"/>
  <c r="D97" i="1"/>
  <c r="F97" i="1"/>
  <c r="I97" i="1" s="1"/>
  <c r="G97" i="1"/>
  <c r="C98" i="1"/>
  <c r="D98" i="1"/>
  <c r="F98" i="1"/>
  <c r="G98" i="1"/>
  <c r="H98" i="1"/>
  <c r="I98" i="1"/>
  <c r="J98" i="1"/>
  <c r="K98" i="1"/>
  <c r="I100" i="1"/>
  <c r="H100" i="1"/>
  <c r="K100" i="1" s="1"/>
  <c r="J100" i="1"/>
  <c r="H101" i="1"/>
  <c r="K101" i="1" s="1"/>
  <c r="I101" i="1"/>
  <c r="C102" i="1"/>
  <c r="D102" i="1"/>
  <c r="F102" i="1"/>
  <c r="I102" i="1" s="1"/>
  <c r="G102" i="1"/>
  <c r="C103" i="1"/>
  <c r="D103" i="1"/>
  <c r="F103" i="1"/>
  <c r="I103" i="1" s="1"/>
  <c r="G103" i="1"/>
  <c r="J103" i="1" s="1"/>
  <c r="C104" i="1"/>
  <c r="D104" i="1"/>
  <c r="F104" i="1"/>
  <c r="G104" i="1"/>
  <c r="H104" i="1"/>
  <c r="I104" i="1"/>
  <c r="J104" i="1"/>
  <c r="K104" i="1"/>
  <c r="C105" i="1"/>
  <c r="D105" i="1"/>
  <c r="F105" i="1"/>
  <c r="G105" i="1"/>
  <c r="H105" i="1"/>
  <c r="I105" i="1"/>
  <c r="J105" i="1"/>
  <c r="K105"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H44" i="1" l="1"/>
  <c r="K44" i="1" s="1"/>
  <c r="I81" i="1"/>
  <c r="I47" i="1"/>
  <c r="H83" i="1"/>
  <c r="K83" i="1" s="1"/>
  <c r="I70" i="1"/>
  <c r="H24" i="1"/>
  <c r="K24" i="1" s="1"/>
  <c r="J44" i="1"/>
  <c r="H38" i="1"/>
  <c r="K38" i="1" s="1"/>
  <c r="J24" i="1"/>
  <c r="H73" i="1"/>
  <c r="K73" i="1" s="1"/>
  <c r="H67" i="1"/>
  <c r="K67" i="1" s="1"/>
  <c r="H48" i="1"/>
  <c r="K48" i="1" s="1"/>
  <c r="H43" i="1"/>
  <c r="K43" i="1" s="1"/>
  <c r="H40" i="1"/>
  <c r="K40" i="1" s="1"/>
  <c r="H37" i="1"/>
  <c r="K37" i="1" s="1"/>
  <c r="H28" i="1"/>
  <c r="K28" i="1" s="1"/>
  <c r="H94" i="1"/>
  <c r="K94" i="1" s="1"/>
  <c r="J83" i="1"/>
  <c r="J73" i="1"/>
  <c r="H61" i="1"/>
  <c r="K61" i="1" s="1"/>
  <c r="H16" i="1"/>
  <c r="K16" i="1" s="1"/>
  <c r="H102" i="1"/>
  <c r="K102" i="1" s="1"/>
  <c r="H97" i="1"/>
  <c r="K97" i="1" s="1"/>
  <c r="J94" i="1"/>
  <c r="H87" i="1"/>
  <c r="K87" i="1" s="1"/>
  <c r="H82" i="1"/>
  <c r="K82" i="1" s="1"/>
  <c r="K81" i="1" s="1"/>
  <c r="H77" i="1"/>
  <c r="K77" i="1" s="1"/>
  <c r="H72" i="1"/>
  <c r="K72" i="1" s="1"/>
  <c r="J67" i="1"/>
  <c r="H63" i="1"/>
  <c r="K63" i="1" s="1"/>
  <c r="H57" i="1"/>
  <c r="K57" i="1" s="1"/>
  <c r="K56" i="1" s="1"/>
  <c r="H32" i="1"/>
  <c r="K32" i="1" s="1"/>
  <c r="H11" i="1"/>
  <c r="K11" i="1" s="1"/>
  <c r="K10" i="1" s="1"/>
  <c r="H23" i="1"/>
  <c r="K23" i="1" s="1"/>
  <c r="K22" i="1" s="1"/>
  <c r="H103" i="1"/>
  <c r="K103" i="1" s="1"/>
  <c r="J102" i="1"/>
  <c r="H96" i="1"/>
  <c r="K96" i="1" s="1"/>
  <c r="J87" i="1"/>
  <c r="H79" i="1"/>
  <c r="K79" i="1" s="1"/>
  <c r="H71" i="1"/>
  <c r="K71" i="1" s="1"/>
  <c r="H66" i="1"/>
  <c r="K66" i="1" s="1"/>
  <c r="J63" i="1"/>
  <c r="H54" i="1"/>
  <c r="K54" i="1" s="1"/>
  <c r="I52" i="1"/>
  <c r="H49" i="1"/>
  <c r="K49" i="1" s="1"/>
  <c r="J48" i="1"/>
  <c r="H34" i="1"/>
  <c r="K34" i="1" s="1"/>
  <c r="H29" i="1"/>
  <c r="K29" i="1" s="1"/>
  <c r="J28" i="1"/>
  <c r="H20" i="1"/>
  <c r="K20" i="1" s="1"/>
  <c r="I18" i="1"/>
  <c r="H15" i="1"/>
  <c r="K15" i="1" s="1"/>
  <c r="J14" i="1"/>
  <c r="I85" i="1"/>
  <c r="I26" i="1"/>
  <c r="I93" i="1"/>
  <c r="I60" i="1"/>
  <c r="I31" i="1"/>
  <c r="H95" i="1"/>
  <c r="K95" i="1" s="1"/>
  <c r="H86" i="1"/>
  <c r="K86" i="1" s="1"/>
  <c r="H78" i="1"/>
  <c r="K78" i="1" s="1"/>
  <c r="J77" i="1"/>
  <c r="I76" i="1"/>
  <c r="H68" i="1"/>
  <c r="K68" i="1" s="1"/>
  <c r="I65" i="1"/>
  <c r="H62" i="1"/>
  <c r="K62" i="1" s="1"/>
  <c r="K60" i="1" s="1"/>
  <c r="H53" i="1"/>
  <c r="K53" i="1" s="1"/>
  <c r="H45" i="1"/>
  <c r="K45" i="1" s="1"/>
  <c r="I42" i="1"/>
  <c r="I36" i="1"/>
  <c r="H39" i="1"/>
  <c r="K39" i="1" s="1"/>
  <c r="H33" i="1"/>
  <c r="K33" i="1" s="1"/>
  <c r="H27" i="1"/>
  <c r="K27" i="1" s="1"/>
  <c r="I22" i="1"/>
  <c r="H19" i="1"/>
  <c r="K19" i="1" s="1"/>
  <c r="I13" i="1"/>
  <c r="I99" i="1"/>
  <c r="H90" i="1"/>
  <c r="K90" i="1" s="1"/>
  <c r="H74" i="1"/>
  <c r="K74" i="1" s="1"/>
  <c r="J40" i="1"/>
  <c r="J101" i="1"/>
  <c r="J99" i="1" s="1"/>
  <c r="J97" i="1"/>
  <c r="J95" i="1"/>
  <c r="J90" i="1"/>
  <c r="J89" i="1" s="1"/>
  <c r="J86" i="1"/>
  <c r="J82" i="1"/>
  <c r="J81" i="1" s="1"/>
  <c r="J78" i="1"/>
  <c r="J74" i="1"/>
  <c r="J72" i="1"/>
  <c r="J68" i="1"/>
  <c r="J66" i="1"/>
  <c r="J62" i="1"/>
  <c r="J57" i="1"/>
  <c r="J56" i="1" s="1"/>
  <c r="J53" i="1"/>
  <c r="J52" i="1" s="1"/>
  <c r="J49" i="1"/>
  <c r="J45" i="1"/>
  <c r="J43" i="1"/>
  <c r="J39" i="1"/>
  <c r="J37" i="1"/>
  <c r="J33" i="1"/>
  <c r="J31" i="1" s="1"/>
  <c r="J29" i="1"/>
  <c r="J27" i="1"/>
  <c r="J23" i="1"/>
  <c r="J19" i="1"/>
  <c r="J18" i="1" s="1"/>
  <c r="J15" i="1"/>
  <c r="J13" i="1" s="1"/>
  <c r="B55" i="2"/>
  <c r="B73" i="15"/>
  <c r="J22" i="1" l="1"/>
  <c r="K36" i="1"/>
  <c r="J85" i="1"/>
  <c r="J60" i="1"/>
  <c r="K42" i="1"/>
  <c r="K85" i="1"/>
  <c r="K13" i="1"/>
  <c r="K47" i="1"/>
  <c r="J47" i="1"/>
  <c r="I59" i="1"/>
  <c r="F15" i="19" s="1"/>
  <c r="K18" i="1"/>
  <c r="K76" i="1"/>
  <c r="K52" i="1"/>
  <c r="K26" i="1"/>
  <c r="K70" i="1"/>
  <c r="K31" i="1"/>
  <c r="K65" i="1"/>
  <c r="I92" i="1"/>
  <c r="F16" i="19" s="1"/>
  <c r="I9" i="1"/>
  <c r="F14" i="19" s="1"/>
  <c r="J26" i="1"/>
  <c r="J70" i="1"/>
  <c r="J93" i="1"/>
  <c r="K93" i="1" s="1"/>
  <c r="J76" i="1"/>
  <c r="K89" i="1"/>
  <c r="J36" i="1"/>
  <c r="J42" i="1"/>
  <c r="J65" i="1"/>
  <c r="K99" i="1"/>
  <c r="C4" i="1"/>
  <c r="D9" i="19"/>
  <c r="H10" i="18"/>
  <c r="I10" i="18"/>
  <c r="H11" i="18"/>
  <c r="I11" i="18"/>
  <c r="H13" i="18"/>
  <c r="I13" i="18"/>
  <c r="I14" i="18"/>
  <c r="H15" i="18"/>
  <c r="I15" i="18"/>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D10" i="18"/>
  <c r="E10" i="18"/>
  <c r="G10" i="18"/>
  <c r="D11" i="18"/>
  <c r="E11" i="18"/>
  <c r="G11" i="18"/>
  <c r="D13" i="18"/>
  <c r="E13" i="18"/>
  <c r="G13" i="18"/>
  <c r="D14" i="18"/>
  <c r="E14" i="18"/>
  <c r="D15" i="18"/>
  <c r="E15" i="18"/>
  <c r="G15" i="18"/>
  <c r="D16" i="18"/>
  <c r="E16" i="18"/>
  <c r="G16" i="18"/>
  <c r="D17" i="18"/>
  <c r="E17" i="18"/>
  <c r="G17" i="18"/>
  <c r="D18" i="18"/>
  <c r="E18" i="18"/>
  <c r="G18" i="18"/>
  <c r="D19" i="18"/>
  <c r="E19" i="18"/>
  <c r="G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J3" i="18"/>
  <c r="K9" i="1" l="1"/>
  <c r="J92" i="1"/>
  <c r="G16" i="19" s="1"/>
  <c r="J9" i="1"/>
  <c r="G14" i="19" s="1"/>
  <c r="H14" i="19" s="1"/>
  <c r="K59" i="1"/>
  <c r="H16" i="19"/>
  <c r="K92" i="1"/>
  <c r="J59" i="1"/>
  <c r="G15" i="19" s="1"/>
  <c r="H15" i="19" s="1"/>
  <c r="I12" i="18"/>
  <c r="I9" i="18"/>
  <c r="H9" i="18"/>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0" i="18"/>
  <c r="J195" i="18"/>
  <c r="J190" i="18"/>
  <c r="J184" i="18"/>
  <c r="J182" i="18"/>
  <c r="J180" i="18"/>
  <c r="J172" i="18"/>
  <c r="J157" i="18"/>
  <c r="J149" i="18"/>
  <c r="J139" i="18"/>
  <c r="J131" i="18"/>
  <c r="J126" i="18"/>
  <c r="J120" i="18"/>
  <c r="J118" i="18"/>
  <c r="J116" i="18"/>
  <c r="J108" i="18"/>
  <c r="J83" i="18"/>
  <c r="J75" i="18"/>
  <c r="J19"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1"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5" i="18"/>
  <c r="J9" i="18" l="1"/>
  <c r="F41" i="21"/>
  <c r="D45" i="19"/>
  <c r="C35" i="19" l="1"/>
  <c r="E21" i="23"/>
  <c r="I14" i="10" l="1"/>
  <c r="H14" i="18" l="1"/>
  <c r="H12" i="18" s="1"/>
  <c r="G14" i="18"/>
  <c r="J12" i="18" l="1"/>
  <c r="J14" i="18"/>
  <c r="D8" i="21" l="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11" i="1"/>
  <c r="AK12" i="1"/>
  <c r="AK14" i="1"/>
  <c r="AK15" i="1"/>
  <c r="AK16" i="1"/>
  <c r="AK17" i="1"/>
  <c r="AK19" i="1"/>
  <c r="AK20" i="1"/>
  <c r="AK21" i="1"/>
  <c r="AK23" i="1"/>
  <c r="AK25" i="1"/>
  <c r="AK27" i="1"/>
  <c r="AK28" i="1"/>
  <c r="AK29" i="1"/>
  <c r="AK30" i="1"/>
  <c r="AK32" i="1"/>
  <c r="AK33" i="1"/>
  <c r="AK34" i="1"/>
  <c r="AK35" i="1"/>
  <c r="AK37" i="1"/>
  <c r="AK38" i="1"/>
  <c r="AK39" i="1"/>
  <c r="AK40" i="1"/>
  <c r="AK41" i="1"/>
  <c r="AK43" i="1"/>
  <c r="AK44" i="1"/>
  <c r="AK45" i="1"/>
  <c r="AK46" i="1"/>
  <c r="AK48" i="1"/>
  <c r="AK49" i="1"/>
  <c r="AK51" i="1"/>
  <c r="AK53" i="1"/>
  <c r="AK54" i="1"/>
  <c r="AK55" i="1"/>
  <c r="AK57" i="1"/>
  <c r="AK58" i="1"/>
  <c r="AK61" i="1"/>
  <c r="AK62" i="1"/>
  <c r="AK63" i="1"/>
  <c r="AK64" i="1"/>
  <c r="AK66" i="1"/>
  <c r="AK67" i="1"/>
  <c r="AK68" i="1"/>
  <c r="AK69" i="1"/>
  <c r="AK71" i="1"/>
  <c r="AK72" i="1"/>
  <c r="AK73" i="1"/>
  <c r="AK74" i="1"/>
  <c r="AK75" i="1"/>
  <c r="AK77" i="1"/>
  <c r="AK78" i="1"/>
  <c r="AK79" i="1"/>
  <c r="AK80" i="1"/>
  <c r="AK82" i="1"/>
  <c r="AK83" i="1"/>
  <c r="AK86" i="1"/>
  <c r="AK87" i="1"/>
  <c r="AK88" i="1"/>
  <c r="AK90" i="1"/>
  <c r="AK91" i="1"/>
  <c r="AK94" i="1"/>
  <c r="AK95" i="1"/>
  <c r="AK96" i="1"/>
  <c r="AK97" i="1"/>
  <c r="AK98" i="1"/>
  <c r="AK100" i="1"/>
  <c r="AK101" i="1"/>
  <c r="AK102" i="1"/>
  <c r="AK103" i="1"/>
  <c r="AK104" i="1"/>
  <c r="AK105"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D4" i="20"/>
  <c r="F4" i="20"/>
  <c r="F5" i="20"/>
  <c r="D6" i="20"/>
  <c r="F6" i="20"/>
  <c r="D7" i="20"/>
  <c r="D7" i="19"/>
  <c r="H7" i="19"/>
  <c r="H9" i="19"/>
  <c r="D10" i="19"/>
  <c r="B11" i="9"/>
  <c r="B12" i="9"/>
  <c r="Q12" i="9"/>
  <c r="B13" i="9"/>
  <c r="Q13" i="9"/>
  <c r="C17" i="19"/>
  <c r="B14" i="9" s="1"/>
  <c r="G17" i="19"/>
  <c r="C18" i="19"/>
  <c r="B15" i="9" s="1"/>
  <c r="F18" i="19"/>
  <c r="G18" i="19"/>
  <c r="H18" i="19"/>
  <c r="Q15" i="9" s="1"/>
  <c r="I18" i="19"/>
  <c r="J18" i="19"/>
  <c r="C19" i="19"/>
  <c r="B16" i="9" s="1"/>
  <c r="F19" i="19"/>
  <c r="G19" i="19"/>
  <c r="H19" i="19"/>
  <c r="Q16" i="9" s="1"/>
  <c r="I19" i="19"/>
  <c r="J19" i="19"/>
  <c r="C20" i="19"/>
  <c r="B17" i="9" s="1"/>
  <c r="F20" i="19"/>
  <c r="G20" i="19"/>
  <c r="H20" i="19"/>
  <c r="Q17" i="9" s="1"/>
  <c r="I20" i="19"/>
  <c r="J20" i="19"/>
  <c r="C21" i="19"/>
  <c r="B18" i="9" s="1"/>
  <c r="F21" i="19"/>
  <c r="G21" i="19"/>
  <c r="H21" i="19"/>
  <c r="Q18" i="9" s="1"/>
  <c r="I21" i="19"/>
  <c r="J21" i="19"/>
  <c r="C22" i="19"/>
  <c r="B19" i="9" s="1"/>
  <c r="F22" i="19"/>
  <c r="G22" i="19"/>
  <c r="H22" i="19"/>
  <c r="Q19" i="9" s="1"/>
  <c r="I22" i="19"/>
  <c r="J22" i="19"/>
  <c r="C23" i="19"/>
  <c r="B20" i="9" s="1"/>
  <c r="F23" i="19"/>
  <c r="G23" i="19"/>
  <c r="H23" i="19"/>
  <c r="Q20" i="9" s="1"/>
  <c r="I23" i="19"/>
  <c r="J23" i="19"/>
  <c r="C24" i="19"/>
  <c r="B21" i="9" s="1"/>
  <c r="F24" i="19"/>
  <c r="G24" i="19"/>
  <c r="H24" i="19"/>
  <c r="Q21" i="9" s="1"/>
  <c r="I24" i="19"/>
  <c r="J24" i="19"/>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Q7" i="9"/>
  <c r="H10" i="19"/>
  <c r="I16" i="19" s="1"/>
  <c r="G37"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F15" i="9"/>
  <c r="N15" i="9"/>
  <c r="H15" i="9"/>
  <c r="P15" i="9"/>
  <c r="J15" i="9"/>
  <c r="D15" i="9"/>
  <c r="L15" i="9"/>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H16" i="9"/>
  <c r="P16" i="9"/>
  <c r="J16" i="9"/>
  <c r="D16" i="9"/>
  <c r="L16" i="9"/>
  <c r="N16" i="9"/>
  <c r="F16" i="9"/>
  <c r="P12" i="9"/>
  <c r="N3" i="9"/>
  <c r="F2" i="18"/>
  <c r="Q3" i="9"/>
  <c r="J2" i="18"/>
  <c r="I15" i="19" l="1"/>
  <c r="D12" i="9"/>
  <c r="D13" i="9"/>
  <c r="H13" i="9"/>
  <c r="F13" i="9"/>
  <c r="L13" i="9"/>
  <c r="N13" i="9"/>
  <c r="J13" i="9"/>
  <c r="F12" i="9"/>
  <c r="J12" i="9"/>
  <c r="N12" i="9"/>
  <c r="H12" i="9"/>
  <c r="L12" i="9"/>
  <c r="Q11" i="9" l="1"/>
  <c r="I14" i="19"/>
  <c r="H17" i="19" l="1"/>
  <c r="F17" i="19"/>
  <c r="F37" i="19" s="1"/>
  <c r="P11" i="9"/>
  <c r="Q14" i="9" l="1"/>
  <c r="I17" i="19"/>
  <c r="I37" i="19" s="1"/>
  <c r="K107" i="1" s="1"/>
  <c r="H37" i="19"/>
  <c r="F11" i="9"/>
  <c r="D11" i="9"/>
  <c r="N11" i="9"/>
  <c r="J11" i="9"/>
  <c r="L11" i="9"/>
  <c r="H11" i="9"/>
  <c r="G23" i="2" l="1"/>
  <c r="K106" i="1"/>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text>
        <r>
          <rPr>
            <b/>
            <sz val="9"/>
            <color indexed="81"/>
            <rFont val="Segoe UI"/>
            <family val="2"/>
          </rPr>
          <t>Preenchido a partir da aba Resumo</t>
        </r>
      </text>
    </comment>
    <comment ref="F31" authorId="1">
      <text>
        <r>
          <rPr>
            <b/>
            <sz val="8"/>
            <color indexed="81"/>
            <rFont val="Tahoma"/>
            <family val="2"/>
          </rPr>
          <t>Inserir o Prazo da Obra em dias corridos</t>
        </r>
      </text>
    </comment>
    <comment ref="H34" authorId="2">
      <text>
        <r>
          <rPr>
            <b/>
            <sz val="9"/>
            <color indexed="81"/>
            <rFont val="Tahoma"/>
            <family val="2"/>
          </rPr>
          <t>Preenchido a partir da aba Resumo</t>
        </r>
      </text>
    </comment>
    <comment ref="H36" authorId="2">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text>
        <r>
          <rPr>
            <b/>
            <sz val="9"/>
            <color indexed="81"/>
            <rFont val="Tahoma"/>
            <family val="2"/>
          </rPr>
          <t>INSERIR DATA - CAMPO OBRIGATÓRIO</t>
        </r>
        <r>
          <rPr>
            <sz val="9"/>
            <color indexed="81"/>
            <rFont val="Tahoma"/>
            <family val="2"/>
          </rPr>
          <t xml:space="preserve">
</t>
        </r>
      </text>
    </comment>
    <comment ref="J7" author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text>
        <r>
          <rPr>
            <b/>
            <sz val="9"/>
            <color indexed="81"/>
            <rFont val="Tahoma"/>
            <family val="2"/>
          </rPr>
          <t>INSERIR DATA - CAMPO OBRIGATÓRIO</t>
        </r>
        <r>
          <rPr>
            <sz val="9"/>
            <color indexed="81"/>
            <rFont val="Tahoma"/>
            <family val="2"/>
          </rPr>
          <t xml:space="preserve">
</t>
        </r>
      </text>
    </comment>
    <comment ref="J8" author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text>
        <r>
          <rPr>
            <b/>
            <sz val="9"/>
            <color indexed="81"/>
            <rFont val="Tahoma"/>
            <family val="2"/>
          </rPr>
          <t xml:space="preserve">PRED:
</t>
        </r>
        <r>
          <rPr>
            <sz val="9"/>
            <color indexed="81"/>
            <rFont val="Tahoma"/>
            <family val="2"/>
          </rPr>
          <t>Organizar o Custo Total de forma decrescente</t>
        </r>
      </text>
    </comment>
    <comment ref="I10" authorId="2">
      <text>
        <r>
          <rPr>
            <b/>
            <sz val="9"/>
            <color indexed="81"/>
            <rFont val="Tahoma"/>
            <family val="2"/>
          </rPr>
          <t>PRED:</t>
        </r>
        <r>
          <rPr>
            <sz val="9"/>
            <color indexed="81"/>
            <rFont val="Tahoma"/>
            <family val="2"/>
          </rPr>
          <t xml:space="preserve">
% do Custo Total do Item pelo Custo Total da obra</t>
        </r>
      </text>
    </comment>
    <comment ref="J10" authorId="2">
      <text>
        <r>
          <rPr>
            <b/>
            <sz val="9"/>
            <color indexed="81"/>
            <rFont val="Tahoma"/>
            <family val="2"/>
          </rPr>
          <t>PRED:</t>
        </r>
        <r>
          <rPr>
            <sz val="9"/>
            <color indexed="81"/>
            <rFont val="Tahoma"/>
            <family val="2"/>
          </rPr>
          <t xml:space="preserve">
% acumulado dos Itens pelo Custo Total da obra</t>
        </r>
      </text>
    </comment>
    <comment ref="K10" authorId="2">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E11" authorId="0">
      <text>
        <r>
          <rPr>
            <b/>
            <sz val="8"/>
            <color indexed="81"/>
            <rFont val="Tahoma"/>
            <family val="2"/>
          </rPr>
          <t>INSERIR NESTA COLUNA SOMENTE OS PERCENTUAIS A SEREM EXECUTADOS EM CADA MÊS. OS VALORES SERÃO PREENCHIDOS AUTOMATICAMENTE NA COLUNA AO LADO.</t>
        </r>
      </text>
    </comment>
    <comment ref="Q11" authorId="0">
      <text>
        <r>
          <rPr>
            <sz val="8"/>
            <color indexed="81"/>
            <rFont val="Tahoma"/>
            <family val="2"/>
          </rPr>
          <t xml:space="preserve">INSERIR NESTA COLUNA VALORES REFERENTES À SOMATÓRIA DOS CUSTOS DOS SUB-ITENS
</t>
        </r>
      </text>
    </comment>
    <comment ref="C32" authorId="1">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text>
        <r>
          <rPr>
            <sz val="9"/>
            <color indexed="81"/>
            <rFont val="Segoe UI"/>
            <family val="2"/>
          </rPr>
          <t>EM CASO DE ADITIVO DEVERÁ UTILIZAR A MENOR COTAÇÃO</t>
        </r>
      </text>
    </comment>
    <comment ref="D9" authorId="0">
      <text>
        <r>
          <rPr>
            <sz val="9"/>
            <color indexed="81"/>
            <rFont val="Segoe UI"/>
            <family val="2"/>
          </rPr>
          <t>INSERIR DATA EM QUE A COTAÇÃO FOI OBTIDA</t>
        </r>
      </text>
    </comment>
    <comment ref="A14" authorId="1">
      <text>
        <r>
          <rPr>
            <sz val="8"/>
            <color indexed="81"/>
            <rFont val="Tahoma"/>
            <family val="2"/>
          </rPr>
          <t>NESTA CÉLULAR INSERIR CODIFICAÇÃO PERSONALIZADA PARA CADA COTAÇÃO, POR EXEMPLO: COT.001, COT.002, ETC...)</t>
        </r>
      </text>
    </comment>
    <comment ref="B14" authorId="1">
      <text>
        <r>
          <rPr>
            <sz val="8"/>
            <color indexed="81"/>
            <rFont val="Tahoma"/>
            <family val="2"/>
          </rPr>
          <t>A DESCRIÇÃO DO INSUMO / SERVIÇO DEVERÁ SER A MAIS COMPLETA POSSÍVEL - ESPECIFICAÇÃO COMPLETA.</t>
        </r>
      </text>
    </comment>
    <comment ref="E14" authorId="0">
      <text>
        <r>
          <rPr>
            <sz val="9"/>
            <color indexed="81"/>
            <rFont val="Segoe UI"/>
            <family val="2"/>
          </rPr>
          <t xml:space="preserve">INSERIR UNIDADE DE MEDIDA UTILIZADA NA COTAÇÃO
</t>
        </r>
      </text>
    </comment>
    <comment ref="I14" authorId="1">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<sst xmlns="http://schemas.openxmlformats.org/spreadsheetml/2006/main" count="38394" uniqueCount="21131">
  <si>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</si>
  <si>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</si>
  <si>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</si>
  <si>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</si>
  <si>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</si>
  <si>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</si>
  <si>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</si>
  <si>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</si>
  <si>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</si>
  <si>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</si>
  <si>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</si>
  <si>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</si>
  <si>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</si>
  <si>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</si>
  <si>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</si>
  <si>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</si>
  <si>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</si>
  <si>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</si>
  <si>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</si>
  <si>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</si>
  <si>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</si>
  <si>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</si>
  <si>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</si>
  <si>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</si>
  <si>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</si>
  <si>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</si>
  <si>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</si>
  <si>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</si>
  <si>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</si>
  <si>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</si>
  <si>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</si>
  <si>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</si>
  <si>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</si>
  <si>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</si>
  <si>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</si>
  <si>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</si>
  <si>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</si>
  <si>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</si>
  <si>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</si>
  <si>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</si>
  <si>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</si>
  <si>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</si>
  <si>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</si>
  <si>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</si>
  <si>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</si>
  <si>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</si>
  <si>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</si>
  <si>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</si>
  <si>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</si>
  <si>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</si>
  <si>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</si>
  <si>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</si>
  <si>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</si>
  <si>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</si>
  <si>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</si>
  <si>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</si>
  <si>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</si>
  <si>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</si>
  <si>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</si>
  <si>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</si>
  <si>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</si>
  <si>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</si>
  <si>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</si>
  <si>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</si>
  <si>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</si>
  <si>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</si>
  <si>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</si>
  <si>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</si>
  <si>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</si>
  <si>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</si>
  <si>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</si>
  <si>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</si>
  <si>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</si>
  <si>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</si>
  <si>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</si>
  <si>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</si>
  <si>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</si>
  <si>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</si>
  <si>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</si>
  <si>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</si>
  <si>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</si>
  <si>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</si>
  <si>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</si>
  <si>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</si>
  <si>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</si>
  <si>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</si>
  <si>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</si>
  <si>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</si>
  <si>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</si>
  <si>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</si>
  <si>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</si>
  <si>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</si>
  <si>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</si>
  <si>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</si>
  <si>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</si>
  <si>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</si>
  <si>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</si>
  <si>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</si>
  <si>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</si>
  <si>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</si>
  <si>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</si>
  <si>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</si>
  <si>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</si>
  <si>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</si>
  <si>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</si>
  <si>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</si>
  <si>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</si>
  <si>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</si>
  <si>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</si>
  <si>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</si>
  <si>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</si>
  <si>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</si>
  <si>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</si>
  <si>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</si>
  <si>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</si>
  <si>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</si>
  <si>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</si>
  <si>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</si>
  <si>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</si>
  <si>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</si>
  <si>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</si>
  <si>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</si>
  <si>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</si>
  <si>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</si>
  <si>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</si>
  <si>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</si>
  <si>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</si>
  <si>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</si>
  <si>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</si>
  <si>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</si>
  <si>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</si>
  <si>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</si>
  <si>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</si>
  <si>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</si>
  <si>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</si>
  <si>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</si>
  <si>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</si>
  <si>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</si>
  <si>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</si>
  <si>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</si>
  <si>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</si>
  <si>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</si>
  <si>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</si>
  <si>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</si>
  <si>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</si>
  <si>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</si>
  <si>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</si>
  <si>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</si>
  <si>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</si>
  <si>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</si>
  <si>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</si>
  <si>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</si>
  <si>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</si>
  <si>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</si>
  <si>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</si>
  <si>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</si>
  <si>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</si>
  <si>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</si>
  <si>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</si>
  <si>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</si>
  <si>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</si>
  <si>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</si>
  <si>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</si>
  <si>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</si>
  <si>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</si>
  <si>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</si>
  <si>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</si>
  <si>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</si>
  <si>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</si>
  <si>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</si>
  <si>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</si>
  <si>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</si>
  <si>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</si>
  <si>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</si>
  <si>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</si>
  <si>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</si>
  <si>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</si>
  <si>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</si>
  <si>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</si>
  <si>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</si>
  <si>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</si>
  <si>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</si>
  <si>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</si>
  <si>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</si>
  <si>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</si>
  <si>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</si>
  <si>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</si>
  <si>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</si>
  <si>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</si>
  <si>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</si>
  <si>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</si>
  <si>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</si>
  <si>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</si>
  <si>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</si>
  <si>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</si>
  <si>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</si>
  <si>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</si>
  <si>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</si>
  <si>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</si>
  <si>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</si>
  <si>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</si>
  <si>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</si>
  <si>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</si>
  <si>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</si>
  <si>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</si>
  <si>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</si>
  <si>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</si>
  <si>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</si>
  <si>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</si>
  <si>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</si>
  <si>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</si>
  <si>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</si>
  <si>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</si>
  <si>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</si>
  <si>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</si>
  <si>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</si>
  <si>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</si>
  <si>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</si>
  <si>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</si>
  <si>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</si>
  <si>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</si>
  <si>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</si>
  <si>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</si>
  <si>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</si>
  <si>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</si>
  <si>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</si>
  <si>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</si>
  <si>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</si>
  <si>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</si>
  <si>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</si>
  <si>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</si>
  <si>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</si>
  <si>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</si>
  <si>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</si>
  <si>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</si>
  <si>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</si>
  <si>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</si>
  <si>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</si>
  <si>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</si>
  <si>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</si>
  <si>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</si>
  <si>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</si>
  <si>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</si>
  <si>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</si>
  <si>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</si>
  <si>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</si>
  <si>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</si>
  <si>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</si>
  <si>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</si>
  <si>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</si>
  <si>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</si>
  <si>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</si>
  <si>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</si>
  <si>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</si>
  <si>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</si>
  <si>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</si>
  <si>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</si>
  <si>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</si>
  <si>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</si>
  <si>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</si>
  <si>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</si>
  <si>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</si>
  <si>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</si>
  <si>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</si>
  <si>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</si>
  <si>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</si>
  <si>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</si>
  <si>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</si>
  <si>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</si>
  <si>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</si>
  <si>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</si>
  <si>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</si>
  <si>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</si>
  <si>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</si>
  <si>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</si>
  <si>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</si>
  <si>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</si>
  <si>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</si>
  <si>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</si>
  <si>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</si>
  <si>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</si>
  <si>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</si>
  <si>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</si>
  <si>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</si>
  <si>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</si>
  <si>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</si>
  <si>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</si>
  <si>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</si>
  <si>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</si>
  <si>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</si>
  <si>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</si>
  <si>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</si>
  <si>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</si>
  <si>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</si>
  <si>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</si>
  <si>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</si>
  <si>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</si>
  <si>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</si>
  <si>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</si>
  <si>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</si>
  <si>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</si>
  <si>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</si>
  <si>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</si>
  <si>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</si>
  <si>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</si>
  <si>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</si>
  <si>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</si>
  <si>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</si>
  <si>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</si>
  <si>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</si>
  <si>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</si>
  <si>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</si>
  <si>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</si>
  <si>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</si>
  <si>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</si>
  <si>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</si>
  <si>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</si>
  <si>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</si>
  <si>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</si>
  <si>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</si>
  <si>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</si>
  <si>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</si>
  <si>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</si>
  <si>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</si>
  <si>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</si>
  <si>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</si>
  <si>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</si>
  <si>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</si>
  <si>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</si>
  <si>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</si>
  <si>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</si>
  <si>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</si>
  <si>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</si>
  <si>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</si>
  <si>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</si>
  <si>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</si>
  <si>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</si>
  <si>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</si>
  <si>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</si>
  <si>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</si>
  <si>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</si>
  <si>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</si>
  <si>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</si>
  <si>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</si>
  <si>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</si>
  <si>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</si>
  <si>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</si>
  <si>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</si>
  <si>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</si>
  <si>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</si>
  <si>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</si>
  <si>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</si>
  <si>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</si>
  <si>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</si>
  <si>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</si>
  <si>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</si>
  <si>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</si>
  <si>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</si>
  <si>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</si>
  <si>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</si>
  <si>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</si>
  <si>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</si>
  <si>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</si>
  <si>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</si>
  <si>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</si>
  <si>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</si>
  <si>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</si>
  <si>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</si>
  <si>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</si>
  <si>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</si>
  <si>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</si>
  <si>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</si>
  <si>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</si>
  <si>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</si>
  <si>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</si>
  <si>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</si>
  <si>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</si>
  <si>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</si>
  <si>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</si>
  <si>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</si>
  <si>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</si>
  <si>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</si>
  <si>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</si>
  <si>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</si>
  <si>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</si>
  <si>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</si>
  <si>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</si>
  <si>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</si>
  <si>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</si>
  <si>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</si>
  <si>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</si>
  <si>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</si>
  <si>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</si>
  <si>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</si>
  <si>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</si>
  <si>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</si>
  <si>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</si>
  <si>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</si>
  <si>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</si>
  <si>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</si>
  <si>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</si>
  <si>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</si>
  <si>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</si>
  <si>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</si>
  <si>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</si>
  <si>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</si>
  <si>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</si>
  <si>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</si>
  <si>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</si>
  <si>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</si>
  <si>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</si>
  <si>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</si>
  <si>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</si>
  <si>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</si>
  <si>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</si>
  <si>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</si>
  <si>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</si>
  <si>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</si>
  <si>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</si>
  <si>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</si>
  <si>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</si>
  <si>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</si>
  <si>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</si>
  <si>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</si>
  <si>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</si>
  <si>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</si>
  <si>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</si>
  <si>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</si>
  <si>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</si>
  <si>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</si>
  <si>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</si>
  <si>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</si>
  <si>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</si>
  <si>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</si>
  <si>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</si>
  <si>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</si>
  <si>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</si>
  <si>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</si>
  <si>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</si>
  <si>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</si>
  <si>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</si>
  <si>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</si>
  <si>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</si>
  <si>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</si>
  <si>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</si>
  <si>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</si>
  <si>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</si>
  <si>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</si>
  <si>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</si>
  <si>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</si>
  <si>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</si>
  <si>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</si>
  <si>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</si>
  <si>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</si>
  <si>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</si>
  <si>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</si>
  <si>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</si>
  <si>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</si>
  <si>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</si>
  <si>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</si>
  <si>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</si>
  <si>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</si>
  <si>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</si>
  <si>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</si>
  <si>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</si>
  <si>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</si>
  <si>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</si>
  <si>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</si>
  <si>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</si>
  <si>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</si>
  <si>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</si>
  <si>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</si>
  <si>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</si>
  <si>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</si>
  <si>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</si>
  <si>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</si>
  <si>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</si>
  <si>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</si>
  <si>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</si>
  <si>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</si>
  <si>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</si>
  <si>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</si>
  <si>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</si>
  <si>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</si>
  <si>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</si>
  <si>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</si>
  <si>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</si>
  <si>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</si>
  <si>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</si>
  <si>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</si>
  <si>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</si>
  <si>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</si>
  <si>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</si>
  <si>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</si>
  <si>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</si>
  <si>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</si>
  <si>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</si>
  <si>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</si>
  <si>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</si>
  <si>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</si>
  <si>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</si>
  <si>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</si>
  <si>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</si>
  <si>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</si>
  <si>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</si>
  <si>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</si>
  <si>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</si>
  <si>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</si>
  <si>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</si>
  <si>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</si>
  <si>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</si>
  <si>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</si>
  <si>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</si>
  <si>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</si>
  <si>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</si>
  <si>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</si>
  <si>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</si>
  <si>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</si>
  <si>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</si>
  <si>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</si>
  <si>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</si>
  <si>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</si>
  <si>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</si>
  <si>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</si>
  <si>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</si>
  <si>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</si>
  <si>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</si>
  <si>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</si>
  <si>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</si>
  <si>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</si>
  <si>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</si>
  <si>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</si>
  <si>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</si>
  <si>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</si>
  <si>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</si>
  <si>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</si>
  <si>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</si>
  <si>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</si>
  <si>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</si>
  <si>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</si>
  <si>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</si>
  <si>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</si>
  <si>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</si>
  <si>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</si>
  <si>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</si>
  <si>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</si>
  <si>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</si>
  <si>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</si>
  <si>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</si>
  <si>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</si>
  <si>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</si>
  <si>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</si>
  <si>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</si>
  <si>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</si>
  <si>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</si>
  <si>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</si>
  <si>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</si>
  <si>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</si>
  <si>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</si>
  <si>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</si>
  <si>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</si>
  <si>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</si>
  <si>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</si>
  <si>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</si>
  <si>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</si>
  <si>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</si>
  <si>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</si>
  <si>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</si>
  <si>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</si>
  <si>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</si>
  <si>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</si>
  <si>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</si>
  <si>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</si>
  <si>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</si>
  <si>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</si>
  <si>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</si>
  <si>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</si>
  <si>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</si>
  <si>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</si>
  <si>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</si>
  <si>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</si>
  <si>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</si>
  <si>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</si>
  <si>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</si>
  <si>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</si>
  <si>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</si>
  <si>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</si>
  <si>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</si>
  <si>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</si>
  <si>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</si>
  <si>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</si>
  <si>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</si>
  <si>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</si>
  <si>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</si>
  <si>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</si>
  <si>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</si>
  <si>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</si>
  <si>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</si>
  <si>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</si>
  <si>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</si>
  <si>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</si>
  <si>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</si>
  <si>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</si>
  <si>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</si>
  <si>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</si>
  <si>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</si>
  <si>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</si>
  <si>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</si>
  <si>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</si>
  <si>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</si>
  <si>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</si>
  <si>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</si>
  <si>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</si>
  <si>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</si>
  <si>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</si>
  <si>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</si>
  <si>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</si>
  <si>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</si>
  <si>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</si>
  <si>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</si>
  <si>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</si>
  <si>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</si>
  <si>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</si>
  <si>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</si>
  <si>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</si>
  <si>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</si>
  <si>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</si>
  <si>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</si>
  <si>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</si>
  <si>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</si>
  <si>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</si>
  <si>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</si>
  <si>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</si>
  <si>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</si>
  <si>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</si>
  <si>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</si>
  <si>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</si>
  <si>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</si>
  <si>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</si>
  <si>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</si>
  <si>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</si>
  <si>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</si>
  <si>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</si>
  <si>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</si>
  <si>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</si>
  <si>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</si>
  <si>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</si>
  <si>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</si>
  <si>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</si>
  <si>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</si>
  <si>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</si>
  <si>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</si>
  <si>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</si>
  <si>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</si>
  <si>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</si>
  <si>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</si>
  <si>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</si>
  <si>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</si>
  <si>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</si>
  <si>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</si>
  <si>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</si>
  <si>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</si>
  <si>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</si>
  <si>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</si>
  <si>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</si>
  <si>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</si>
  <si>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</si>
  <si>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</si>
  <si>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</si>
  <si>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</si>
  <si>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</si>
  <si>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</si>
  <si>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</si>
  <si>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</si>
  <si>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</si>
  <si>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</si>
  <si>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</si>
  <si>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</si>
  <si>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</si>
  <si>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</si>
  <si>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</si>
  <si>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</si>
  <si>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</si>
  <si>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</si>
  <si>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</si>
  <si>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</si>
  <si>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</si>
  <si>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</si>
  <si>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</si>
  <si>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</si>
  <si>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</si>
  <si>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</si>
  <si>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</si>
  <si>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</si>
  <si>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</si>
  <si>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</si>
  <si>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</si>
  <si>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</si>
  <si>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</si>
  <si>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</si>
  <si>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</si>
  <si>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</si>
  <si>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</si>
  <si>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</si>
  <si>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</si>
  <si>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</si>
  <si>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</si>
  <si>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</si>
  <si>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</si>
  <si>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</si>
  <si>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</si>
  <si>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</si>
  <si>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</si>
  <si>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</si>
  <si>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</si>
  <si>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</si>
  <si>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</si>
  <si>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</si>
  <si>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</si>
  <si>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</si>
  <si>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</si>
  <si>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</si>
  <si>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</si>
  <si>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</si>
  <si>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</si>
  <si>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</si>
  <si>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</si>
  <si>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</si>
  <si>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</si>
  <si>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</si>
  <si>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</si>
  <si>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</si>
  <si>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</si>
  <si>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</si>
  <si>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</si>
  <si>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</si>
  <si>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</si>
  <si>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</si>
  <si>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</si>
  <si>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</si>
  <si>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</si>
  <si>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</si>
  <si>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</si>
  <si>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</si>
  <si>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</si>
  <si>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</si>
  <si>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</si>
  <si>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</si>
  <si>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</si>
  <si>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</si>
  <si>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</si>
  <si>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</si>
  <si>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</si>
  <si>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</si>
  <si>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</si>
  <si>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</si>
  <si>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</si>
  <si>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</si>
  <si>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</si>
  <si>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</si>
  <si>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</si>
  <si>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</si>
  <si>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</si>
  <si>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</si>
  <si>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</si>
  <si>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</si>
  <si>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</si>
  <si>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</si>
  <si>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</si>
  <si>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</si>
  <si>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</si>
  <si>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</si>
  <si>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</si>
  <si>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</si>
  <si>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</si>
  <si>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</si>
  <si>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</si>
  <si>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</si>
  <si>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</si>
  <si>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</si>
  <si>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</si>
  <si>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</si>
  <si>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</si>
  <si>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</si>
  <si>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</si>
  <si>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</si>
  <si>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</si>
  <si>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</si>
  <si>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</si>
  <si>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</si>
  <si>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</si>
  <si>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</si>
  <si>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</si>
  <si>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</si>
  <si>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</si>
  <si>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</si>
  <si>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</si>
  <si>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</si>
  <si>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</si>
  <si>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</si>
  <si>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</si>
  <si>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</si>
  <si>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</si>
  <si>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</si>
  <si>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</si>
  <si>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</si>
  <si>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</si>
  <si>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</si>
  <si>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</si>
  <si>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</si>
  <si>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</si>
  <si>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</si>
  <si>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</si>
  <si>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</si>
  <si>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</si>
  <si>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</si>
  <si>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</si>
  <si>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</si>
  <si>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</si>
  <si>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</si>
  <si>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</si>
  <si>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</si>
  <si>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</si>
  <si>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</si>
  <si>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</si>
  <si>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</si>
  <si>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</si>
  <si>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</si>
  <si>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</si>
  <si>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</si>
  <si>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</si>
  <si>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</si>
  <si>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</si>
  <si>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</si>
  <si>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</si>
  <si>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</si>
  <si>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</si>
  <si>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</si>
  <si>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</si>
  <si>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</si>
  <si>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</si>
  <si>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</si>
  <si>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</si>
  <si>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</si>
  <si>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</si>
  <si>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</si>
  <si>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</si>
  <si>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</si>
  <si>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</si>
  <si>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</si>
  <si>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</si>
  <si>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</si>
  <si>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</si>
  <si>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</si>
  <si>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</si>
  <si>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</si>
  <si>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</si>
  <si>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</si>
  <si>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</si>
  <si>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</si>
  <si>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</si>
  <si>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</si>
  <si>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</si>
  <si>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</si>
  <si>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</si>
  <si>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</si>
  <si>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</si>
  <si>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</si>
  <si>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</si>
  <si>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</si>
  <si>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</si>
  <si>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</si>
  <si>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</si>
  <si>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</si>
  <si>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</si>
  <si>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</si>
  <si>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</si>
  <si>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</si>
  <si>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</si>
  <si>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</si>
  <si>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</si>
  <si>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</si>
  <si>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</si>
  <si>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</si>
  <si>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</si>
  <si>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</si>
  <si>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</si>
  <si>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</si>
  <si>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</si>
  <si>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</si>
  <si>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</si>
  <si>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</si>
  <si>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</si>
  <si>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</si>
  <si>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</si>
  <si>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</si>
  <si>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</si>
  <si>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</si>
  <si>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</si>
  <si>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</si>
  <si>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</si>
  <si>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</si>
  <si>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</si>
  <si>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</si>
  <si>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</si>
  <si>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</si>
  <si>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</si>
  <si>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</si>
  <si>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</si>
  <si>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</si>
  <si>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</si>
  <si>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</si>
  <si>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</si>
  <si>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</si>
  <si>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</si>
  <si>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</si>
  <si>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</si>
  <si>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</si>
  <si>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</si>
  <si>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</si>
  <si>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</si>
  <si>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</si>
  <si>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</si>
  <si>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</si>
  <si>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</si>
  <si>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</si>
  <si>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</si>
  <si>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</si>
  <si>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</si>
  <si>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</si>
  <si>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</si>
  <si>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</si>
  <si>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</si>
  <si>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</si>
  <si>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</si>
  <si>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</si>
  <si>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</si>
  <si>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</si>
  <si>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</si>
  <si>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</si>
  <si>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</si>
  <si>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</si>
  <si>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</si>
  <si>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</si>
  <si>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</si>
  <si>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</si>
  <si>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</si>
  <si>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</si>
  <si>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</si>
  <si>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</si>
  <si>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</si>
  <si>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</si>
  <si>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</si>
  <si>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</si>
  <si>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</si>
  <si>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</si>
  <si>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</si>
  <si>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</si>
  <si>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</si>
  <si>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</si>
  <si>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</si>
  <si>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</si>
  <si>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</si>
  <si>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</si>
  <si>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</si>
  <si>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</si>
  <si>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</si>
  <si>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</si>
  <si>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</si>
  <si>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</si>
  <si>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</si>
  <si>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</si>
  <si>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</si>
  <si>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</si>
  <si>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</si>
  <si>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</si>
  <si>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</si>
  <si>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</si>
  <si>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</si>
  <si>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</si>
  <si>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</si>
  <si>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</si>
  <si>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</si>
  <si>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</si>
  <si>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</si>
  <si>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</si>
  <si>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</si>
  <si>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</si>
  <si>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</si>
  <si>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</si>
  <si>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</si>
  <si>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</si>
  <si>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</si>
  <si>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</si>
  <si>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</si>
  <si>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</si>
  <si>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</si>
  <si>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</si>
  <si>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</si>
  <si>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</si>
  <si>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</si>
  <si>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</si>
  <si>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</si>
  <si>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</si>
  <si>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</si>
  <si>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</si>
  <si>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</si>
  <si>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</si>
  <si>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</si>
  <si>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</si>
  <si>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</si>
  <si>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</si>
  <si>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</si>
  <si>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</si>
  <si>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</si>
  <si>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</si>
  <si>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</si>
  <si>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</si>
  <si>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</si>
  <si>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</si>
  <si>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</si>
  <si>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</si>
  <si>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</si>
  <si>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</si>
  <si>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</si>
  <si>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</si>
  <si>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</si>
  <si>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</si>
  <si>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</si>
  <si>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</si>
  <si>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</si>
  <si>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</si>
  <si>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</si>
  <si>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</si>
  <si>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</si>
  <si>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</si>
  <si>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</si>
  <si>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</si>
  <si>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</si>
  <si>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</si>
  <si>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</si>
  <si>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</si>
  <si>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</si>
  <si>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</si>
  <si>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</si>
  <si>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</si>
  <si>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</si>
  <si>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</si>
  <si>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</si>
  <si>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</si>
  <si>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</si>
  <si>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</si>
  <si>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</si>
  <si>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</si>
  <si>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</si>
  <si>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</si>
  <si>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</si>
  <si>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</si>
  <si>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</si>
  <si>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</si>
  <si>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</si>
  <si>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</si>
  <si>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</si>
  <si>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</si>
  <si>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</si>
  <si>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</si>
  <si>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</si>
  <si>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</si>
  <si>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</si>
  <si>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</si>
  <si>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</si>
  <si>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</si>
  <si>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</si>
  <si>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</si>
  <si>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</si>
  <si>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</si>
  <si>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</si>
  <si>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</si>
  <si>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</si>
  <si>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</si>
  <si>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</si>
  <si>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</si>
  <si>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</si>
  <si>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</si>
  <si>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</si>
  <si>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</si>
  <si>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</si>
  <si>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</si>
  <si>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</si>
  <si>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</si>
  <si>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</si>
  <si>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</si>
  <si>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</si>
  <si>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</si>
  <si>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</si>
  <si>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</si>
  <si>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</si>
  <si>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</si>
  <si>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</si>
  <si>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</si>
  <si>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</si>
  <si>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</si>
  <si>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</si>
  <si>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</si>
  <si>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</si>
  <si>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</si>
  <si>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</si>
  <si>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</si>
  <si>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</si>
  <si>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</si>
  <si>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</si>
  <si>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</si>
  <si>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</si>
  <si>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</si>
  <si>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</si>
  <si>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</si>
  <si>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</si>
  <si>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</si>
  <si>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</si>
  <si>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</si>
  <si>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</si>
  <si>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</si>
  <si>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</si>
  <si>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</si>
  <si>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</si>
  <si>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</si>
  <si>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</si>
  <si>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</si>
  <si>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</si>
  <si>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</si>
  <si>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</si>
  <si>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</si>
  <si>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</si>
  <si>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</si>
  <si>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</si>
  <si>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</si>
  <si>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</si>
  <si>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</si>
  <si>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</si>
  <si>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</si>
  <si>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</si>
  <si>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</si>
  <si>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</si>
  <si>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</si>
  <si>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</si>
  <si>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</si>
  <si>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</si>
  <si>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</si>
  <si>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</si>
  <si>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</si>
  <si>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</si>
  <si>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</si>
  <si>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</si>
  <si>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</si>
  <si>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</si>
  <si>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</si>
  <si>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</si>
  <si>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</si>
  <si>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</si>
  <si>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</si>
  <si>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</si>
  <si>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</si>
  <si>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</si>
  <si>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</si>
  <si>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</si>
  <si>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</si>
  <si>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</si>
  <si>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</si>
  <si>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</si>
  <si>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</si>
  <si>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</si>
  <si>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</si>
  <si>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</si>
  <si>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</si>
  <si>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</si>
  <si>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</si>
  <si>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</si>
  <si>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</si>
  <si>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</si>
  <si>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</si>
  <si>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</si>
  <si>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</si>
  <si>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</si>
  <si>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</si>
  <si>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</si>
  <si>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</si>
  <si>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</si>
  <si>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</si>
  <si>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</si>
  <si>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</si>
  <si>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</si>
  <si>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</si>
  <si>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</si>
  <si>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</si>
  <si>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</si>
  <si>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</si>
  <si>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</si>
  <si>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</si>
  <si>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</si>
  <si>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</si>
  <si>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</si>
  <si>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</si>
  <si>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</si>
  <si>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</si>
  <si>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</si>
  <si>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</si>
  <si>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</si>
  <si>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</si>
  <si>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</si>
  <si>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</si>
  <si>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</si>
  <si>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</si>
  <si>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</si>
  <si>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</si>
  <si>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</si>
  <si>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</si>
  <si>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</si>
  <si>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</si>
  <si>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</si>
  <si>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</si>
  <si>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</si>
  <si>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</si>
  <si>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</si>
  <si>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</si>
  <si>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</si>
  <si>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</si>
  <si>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</si>
  <si>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</si>
  <si>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</si>
  <si>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</si>
  <si>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</si>
  <si>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</si>
  <si>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</si>
  <si>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</si>
  <si>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</si>
  <si>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</si>
  <si>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</si>
  <si>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</si>
  <si>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</si>
  <si>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</si>
  <si>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</si>
  <si>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</si>
  <si>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</si>
  <si>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</si>
  <si>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</si>
  <si>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</si>
  <si>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</si>
  <si>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</si>
  <si>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</si>
  <si>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</si>
  <si>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</si>
  <si>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</si>
  <si>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</si>
  <si>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</si>
  <si>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</si>
  <si>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</si>
  <si>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</si>
  <si>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</si>
  <si>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</si>
  <si>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</si>
  <si>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</si>
  <si>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</si>
  <si>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</si>
  <si>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</si>
  <si>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</si>
  <si>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</si>
  <si>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</si>
  <si>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</si>
  <si>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</si>
  <si>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</si>
  <si>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</si>
  <si>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</si>
  <si>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</si>
  <si>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</si>
  <si>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</si>
  <si>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</si>
  <si>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</si>
  <si>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</si>
  <si>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</si>
  <si>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</si>
  <si>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</si>
  <si>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</si>
  <si>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</si>
  <si>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</si>
  <si>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</si>
  <si>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</si>
  <si>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</si>
  <si>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</si>
  <si>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</si>
  <si>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</si>
  <si>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</si>
  <si>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</si>
  <si>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</si>
  <si>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</si>
  <si>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</si>
  <si>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</si>
  <si>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</si>
  <si>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</si>
  <si>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</si>
  <si>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</si>
  <si>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</si>
  <si>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</si>
  <si>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</si>
  <si>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</si>
  <si>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</si>
  <si>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</si>
  <si>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</si>
  <si>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</si>
  <si>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</si>
  <si>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</si>
  <si>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</si>
  <si>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</si>
  <si>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</si>
  <si>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</si>
  <si>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</si>
  <si>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</si>
  <si>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</si>
  <si>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</si>
  <si>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</si>
  <si>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</si>
  <si>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</si>
  <si>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</si>
  <si>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</si>
  <si>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</si>
  <si>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</si>
  <si>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</si>
  <si>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</si>
  <si>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</si>
  <si>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</si>
  <si>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</si>
  <si>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</si>
  <si>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</si>
  <si>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</si>
  <si>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</si>
  <si>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</si>
  <si>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</si>
  <si>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</si>
  <si>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</si>
  <si>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</si>
  <si>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</si>
  <si>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</si>
  <si>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</si>
  <si>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</si>
  <si>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</si>
  <si>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</si>
  <si>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</si>
  <si>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</si>
  <si>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</si>
  <si>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</si>
  <si>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</si>
  <si>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</si>
  <si>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</si>
  <si>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</si>
  <si>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</si>
  <si>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</si>
  <si>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</si>
  <si>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</si>
  <si>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</si>
  <si>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</si>
  <si>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</si>
  <si>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</si>
  <si>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</si>
  <si>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</si>
  <si>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</si>
  <si>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</si>
  <si>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</si>
  <si>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</si>
  <si>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</si>
  <si>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</si>
  <si>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</si>
  <si>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</si>
  <si>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</si>
  <si>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</si>
  <si>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</si>
  <si>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</si>
  <si>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</si>
  <si>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</si>
  <si>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</si>
  <si>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</si>
  <si>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</si>
  <si>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</si>
  <si>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</si>
  <si>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</si>
  <si>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</si>
  <si>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</si>
  <si>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</si>
  <si>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</si>
  <si>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</si>
  <si>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</si>
  <si>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</si>
  <si>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</si>
  <si>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</si>
  <si>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</si>
  <si>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</si>
  <si>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</si>
  <si>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</si>
  <si>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</si>
  <si>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</si>
  <si>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</si>
  <si>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</si>
  <si>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</si>
  <si>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</si>
  <si>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</si>
  <si>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</si>
  <si>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</si>
  <si>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</si>
  <si>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</si>
  <si>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</si>
  <si>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</si>
  <si>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</si>
  <si>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</si>
  <si>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</si>
  <si>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</si>
  <si>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</si>
  <si>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</si>
  <si>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</si>
  <si>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</si>
  <si>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</si>
  <si>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</si>
  <si>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</si>
  <si>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</si>
  <si>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</si>
  <si>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</si>
  <si>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</si>
  <si>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</si>
  <si>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</si>
  <si>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</si>
  <si>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</si>
  <si>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</si>
  <si>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</si>
  <si>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</si>
  <si>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</si>
  <si>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</si>
  <si>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</si>
  <si>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</si>
  <si>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</si>
  <si>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</si>
  <si>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</si>
  <si>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</si>
  <si>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</si>
  <si>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</si>
  <si>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</si>
  <si>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</si>
  <si>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</si>
  <si>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</si>
  <si>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</si>
  <si>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</si>
  <si>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</si>
  <si>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</si>
  <si>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</si>
  <si>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</si>
  <si>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</si>
  <si>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</si>
  <si>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</si>
  <si>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</si>
  <si>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</si>
  <si>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</si>
  <si>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</si>
  <si>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</si>
  <si>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</si>
  <si>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</si>
  <si>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</si>
  <si>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</si>
  <si>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</si>
  <si>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</si>
  <si>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</si>
  <si>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</si>
  <si>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</si>
  <si>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</si>
  <si>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</si>
  <si>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</si>
  <si>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</si>
  <si>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</si>
  <si>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</si>
  <si>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</si>
  <si>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</si>
  <si>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</si>
  <si>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</si>
  <si>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</si>
  <si>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</si>
  <si>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</si>
  <si>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</si>
  <si>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</si>
  <si>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</si>
  <si>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</si>
  <si>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</si>
  <si>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</si>
  <si>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</si>
  <si>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</si>
  <si>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</si>
  <si>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</si>
  <si>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</si>
  <si>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</si>
  <si>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</si>
  <si>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</si>
  <si>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</si>
  <si>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</si>
  <si>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</si>
  <si>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</si>
  <si>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</si>
  <si>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</si>
  <si>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</si>
  <si>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</si>
  <si>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</si>
  <si>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</si>
  <si>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</si>
  <si>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</si>
  <si>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</si>
  <si>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</si>
  <si>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</si>
  <si>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</si>
  <si>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</si>
  <si>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</si>
  <si>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</si>
  <si>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</si>
  <si>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</si>
  <si>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</si>
  <si>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</si>
  <si>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</si>
  <si>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</si>
  <si>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</si>
  <si>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</si>
  <si>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</si>
  <si>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</si>
  <si>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</si>
  <si>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</si>
  <si>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</si>
  <si>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</si>
  <si>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</si>
  <si>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</si>
  <si>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</si>
  <si>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</si>
  <si>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</si>
  <si>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</si>
  <si>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</si>
  <si>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</si>
  <si>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</si>
  <si>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</si>
  <si>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</si>
  <si>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</si>
  <si>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</si>
  <si>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</si>
  <si>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</si>
  <si>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</si>
  <si>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</si>
  <si>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</si>
  <si>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</si>
  <si>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</si>
  <si>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</si>
  <si>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</si>
  <si>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</si>
  <si>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</si>
  <si>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</si>
  <si>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</si>
  <si>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</si>
  <si>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</si>
  <si>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</si>
  <si>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</si>
  <si>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</si>
  <si>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</si>
  <si>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</si>
  <si>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</si>
  <si>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</si>
  <si>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</si>
  <si>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</si>
  <si>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</si>
  <si>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</si>
  <si>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</si>
  <si>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</si>
  <si>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</si>
  <si>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</si>
  <si>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</si>
  <si>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</si>
  <si>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</si>
  <si>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</si>
  <si>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</si>
  <si>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</si>
  <si>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</si>
  <si>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</si>
  <si>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</si>
  <si>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</si>
  <si>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</si>
  <si>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</si>
  <si>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</si>
  <si>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</si>
  <si>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</si>
  <si>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</si>
  <si>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</si>
  <si>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</si>
  <si>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</si>
  <si>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</si>
  <si>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</si>
  <si>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</si>
  <si>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</si>
  <si>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</si>
  <si>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</si>
  <si>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</si>
  <si>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</si>
  <si>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</si>
  <si>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</si>
  <si>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</si>
  <si>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</si>
  <si>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</si>
  <si>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</si>
  <si>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</si>
  <si>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</si>
  <si>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</si>
  <si>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</si>
  <si>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</si>
  <si>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</si>
  <si>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</si>
  <si>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</si>
  <si>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</si>
  <si>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</si>
  <si>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</si>
  <si>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</si>
  <si>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</si>
  <si>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</si>
  <si>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</si>
  <si>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</si>
  <si>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</si>
  <si>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</si>
  <si>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</si>
  <si>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</si>
  <si>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</si>
  <si>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</si>
  <si>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</si>
  <si>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</si>
  <si>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</si>
  <si>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</si>
  <si>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</si>
  <si>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</si>
  <si>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</si>
  <si>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</si>
  <si>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</si>
  <si>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</si>
  <si>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</si>
  <si>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</si>
  <si>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</si>
  <si>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</si>
  <si>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</si>
  <si>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</si>
  <si>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</si>
  <si>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</si>
  <si>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</si>
  <si>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</si>
  <si>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</si>
  <si>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</si>
  <si>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</si>
  <si>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</si>
  <si>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</si>
  <si>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</si>
  <si>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</si>
  <si>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</si>
  <si>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</si>
  <si>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</si>
  <si>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</si>
  <si>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</si>
  <si>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</si>
  <si>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</si>
  <si>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</si>
  <si>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</si>
  <si>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</si>
  <si>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</si>
  <si>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</si>
  <si>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</si>
  <si>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</si>
  <si>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</si>
  <si>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</si>
  <si>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</si>
  <si>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</si>
  <si>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</si>
  <si>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</si>
  <si>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</si>
  <si>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</si>
  <si>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</si>
  <si>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</si>
  <si>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</si>
  <si>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</si>
  <si>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</si>
  <si>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</si>
  <si>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</si>
  <si>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</si>
  <si>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</si>
  <si>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</si>
  <si>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</si>
  <si>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</si>
  <si>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</si>
  <si>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</si>
  <si>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</si>
  <si>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</si>
  <si>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</si>
  <si>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</si>
  <si>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</si>
  <si>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</si>
  <si>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</si>
  <si>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</si>
  <si>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</si>
  <si>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</si>
  <si>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</si>
  <si>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</si>
  <si>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</si>
  <si>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</si>
  <si>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</si>
  <si>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</si>
  <si>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</si>
  <si>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</si>
  <si>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</si>
  <si>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</si>
  <si>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</si>
  <si>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</si>
  <si>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</si>
  <si>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</si>
  <si>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</si>
  <si>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</si>
  <si>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</si>
  <si>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</si>
  <si>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</si>
  <si>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</si>
  <si>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</si>
  <si>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</si>
  <si>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</si>
  <si>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</si>
  <si>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</si>
  <si>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</si>
  <si>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</si>
  <si>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</si>
  <si>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</si>
  <si>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</si>
  <si>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</si>
  <si>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</si>
  <si>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</si>
  <si>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</si>
  <si>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</si>
  <si>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</si>
  <si>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</si>
  <si>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</si>
  <si>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</si>
  <si>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</si>
  <si>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</si>
  <si>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</si>
  <si>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</si>
  <si>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</si>
  <si>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</si>
  <si>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</si>
  <si>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</si>
  <si>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</si>
  <si>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</si>
  <si>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</si>
  <si>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</si>
  <si>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</si>
  <si>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</si>
  <si>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</si>
  <si>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</si>
  <si>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</si>
  <si>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</si>
  <si>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</si>
  <si>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</si>
  <si>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</si>
  <si>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</si>
  <si>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</si>
  <si>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</si>
  <si>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</si>
  <si>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</si>
  <si>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</si>
  <si>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</si>
  <si>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</si>
  <si>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</si>
  <si>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</si>
  <si>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</si>
  <si>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</si>
  <si>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</si>
  <si>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</si>
  <si>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</si>
  <si>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</si>
  <si>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</si>
  <si>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</si>
  <si>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</si>
  <si>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</si>
  <si>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</si>
  <si>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</si>
  <si>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</si>
  <si>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</si>
  <si>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</si>
  <si>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</si>
  <si>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</si>
  <si>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</si>
  <si>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</si>
  <si>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</si>
  <si>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</si>
  <si>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</si>
  <si>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</si>
  <si>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</si>
  <si>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</si>
  <si>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</si>
  <si>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</si>
  <si>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</si>
  <si>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</si>
  <si>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</si>
  <si>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</si>
  <si>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</si>
  <si>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</si>
  <si>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</si>
  <si>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</si>
  <si>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</si>
  <si>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</si>
  <si>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</si>
  <si>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</si>
  <si>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</si>
  <si>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</si>
  <si>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</si>
  <si>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</si>
  <si>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</si>
  <si>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</si>
  <si>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</si>
  <si>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</si>
  <si>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</si>
  <si>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</si>
  <si>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</si>
  <si>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</si>
  <si>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</si>
  <si>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</si>
  <si>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</si>
  <si>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</si>
  <si>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</si>
  <si>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</si>
  <si>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</si>
  <si>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</si>
  <si>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</si>
  <si>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</si>
  <si>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</si>
  <si>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</si>
  <si>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</si>
  <si>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</si>
  <si>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</si>
  <si>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</si>
  <si>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</si>
  <si>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</si>
  <si>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</si>
  <si>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</si>
  <si>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</si>
  <si>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</si>
  <si>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</si>
  <si>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</si>
  <si>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</si>
  <si>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</si>
  <si>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</si>
  <si>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</si>
  <si>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</si>
  <si>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</si>
  <si>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</si>
  <si>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</si>
  <si>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</si>
  <si>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</si>
  <si>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</si>
  <si>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</si>
  <si>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</si>
  <si>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</si>
  <si>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</si>
  <si>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</si>
  <si>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</si>
  <si>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</si>
  <si>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</si>
  <si>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</si>
  <si>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</si>
  <si>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</si>
  <si>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</si>
  <si>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</si>
  <si>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</si>
  <si>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</si>
  <si>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</si>
  <si>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</si>
  <si>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</si>
  <si>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</si>
  <si>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</si>
  <si>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</si>
  <si>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</si>
  <si>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</si>
  <si>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</si>
  <si>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</si>
  <si>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</si>
  <si>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</si>
  <si>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</si>
  <si>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</si>
  <si>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</si>
  <si>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</si>
  <si>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</si>
  <si>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</si>
  <si>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</si>
  <si>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</si>
  <si>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</si>
  <si>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</si>
  <si>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</si>
  <si>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</si>
  <si>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</si>
  <si>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</si>
  <si>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</si>
  <si>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</si>
  <si>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</si>
  <si>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</si>
  <si>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</si>
  <si>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</si>
  <si>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</si>
  <si>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</si>
  <si>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</si>
  <si>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</si>
  <si>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</si>
  <si>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</si>
  <si>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</si>
  <si>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</si>
  <si>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</si>
  <si>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</si>
  <si>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</si>
  <si>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</si>
  <si>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</si>
  <si>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</si>
  <si>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</si>
  <si>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</si>
  <si>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</si>
  <si>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</si>
  <si>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</si>
  <si>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</si>
  <si>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</si>
  <si>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</si>
  <si>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</si>
  <si>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</si>
  <si>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</si>
  <si>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</si>
  <si>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</si>
  <si>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</si>
  <si>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</si>
  <si>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</si>
  <si>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</si>
  <si>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</si>
  <si>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</si>
  <si>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</si>
  <si>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</si>
  <si>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</si>
  <si>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</si>
  <si>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</si>
  <si>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</si>
  <si>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</si>
  <si>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</si>
  <si>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</si>
  <si>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</si>
  <si>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</si>
  <si>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</si>
  <si>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</si>
  <si>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</si>
  <si>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</si>
  <si>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</si>
  <si>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</si>
  <si>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</si>
  <si>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</si>
  <si>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</si>
  <si>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</si>
  <si>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</si>
  <si>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</si>
  <si>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</si>
  <si>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</si>
  <si>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</si>
  <si>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</si>
  <si>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</si>
  <si>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</si>
  <si>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</si>
  <si>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</si>
  <si>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</si>
  <si>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</si>
  <si>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</si>
  <si>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</si>
  <si>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</si>
  <si>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</si>
  <si>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</si>
  <si>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</si>
  <si>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</si>
  <si>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</si>
  <si>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</si>
  <si>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</si>
  <si>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</si>
  <si>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</si>
  <si>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</si>
  <si>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</si>
  <si>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</si>
  <si>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</si>
  <si>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</si>
  <si>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</si>
  <si>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</si>
  <si>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</si>
  <si>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</si>
  <si>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</si>
  <si>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</si>
  <si>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</si>
  <si>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</si>
  <si>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</si>
  <si>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</si>
  <si>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</si>
  <si>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</si>
  <si>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</si>
  <si>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</si>
  <si>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</si>
  <si>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</si>
  <si>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</si>
  <si>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</si>
  <si>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</si>
  <si>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</si>
  <si>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</si>
  <si>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</si>
  <si>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</si>
  <si>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</si>
  <si>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</si>
  <si>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</si>
  <si>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</si>
  <si>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</si>
  <si>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</si>
  <si>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</si>
  <si>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</si>
  <si>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</si>
  <si>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</si>
  <si>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</si>
  <si>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</si>
  <si>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</si>
  <si>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</si>
  <si>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</si>
  <si>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</si>
  <si>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</si>
  <si>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</si>
  <si>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</si>
  <si>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</si>
  <si>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</si>
  <si>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</si>
  <si>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</si>
  <si>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</si>
  <si>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</si>
  <si>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</si>
  <si>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</si>
  <si>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</si>
  <si>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</si>
  <si>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</si>
  <si>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</si>
  <si>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</si>
  <si>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</si>
  <si>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</si>
  <si>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</si>
  <si>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</si>
  <si>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</si>
  <si>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</si>
  <si>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</si>
  <si>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</si>
  <si>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</si>
  <si>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</si>
  <si>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</si>
  <si>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</si>
  <si>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</si>
  <si>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</si>
  <si>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</si>
  <si>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</si>
  <si>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</si>
  <si>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</si>
  <si>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</si>
  <si>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</si>
  <si>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</si>
  <si>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</si>
  <si>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</si>
  <si>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</si>
  <si>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</si>
  <si>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</si>
  <si>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</si>
  <si>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</si>
  <si>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</si>
  <si>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</si>
  <si>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</si>
  <si>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</si>
  <si>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</si>
  <si>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</si>
  <si>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</si>
  <si>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</si>
  <si>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</si>
  <si>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</si>
  <si>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</si>
  <si>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</si>
  <si>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</si>
  <si>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</si>
  <si>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</si>
  <si>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</si>
  <si>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</si>
  <si>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</si>
  <si>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</si>
  <si>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</si>
  <si>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</si>
  <si>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</si>
  <si>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</si>
  <si>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</si>
  <si>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</si>
  <si>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</si>
  <si>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</si>
  <si>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</si>
  <si>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</si>
  <si>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</si>
  <si>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</si>
  <si>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</si>
  <si>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</si>
  <si>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</si>
  <si>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</si>
  <si>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</si>
  <si>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</si>
  <si>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</si>
  <si>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</si>
  <si>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</si>
  <si>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</si>
  <si>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</si>
  <si>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</si>
  <si>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</si>
  <si>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</si>
  <si>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</si>
  <si>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</si>
  <si>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</si>
  <si>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</si>
  <si>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</si>
  <si>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</si>
  <si>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</si>
  <si>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</si>
  <si>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</si>
  <si>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</si>
  <si>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</si>
  <si>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</si>
  <si>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</si>
  <si>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</si>
  <si>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</si>
  <si>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</si>
  <si>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</si>
  <si>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</si>
  <si>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</si>
  <si>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</si>
  <si>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</si>
  <si>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</si>
  <si>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</si>
  <si>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</si>
  <si>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</si>
  <si>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</si>
  <si>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</si>
  <si>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</si>
  <si>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</si>
  <si>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</si>
  <si>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</si>
  <si>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</si>
  <si>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</si>
  <si>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</si>
  <si>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</si>
  <si>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</si>
  <si>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</si>
  <si>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</si>
  <si>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</si>
  <si>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</si>
  <si>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</si>
  <si>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</si>
  <si>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</si>
  <si>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</si>
  <si>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</si>
  <si>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</si>
  <si>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</si>
  <si>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</si>
  <si>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</si>
  <si>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</si>
  <si>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</si>
  <si>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</si>
  <si>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</si>
  <si>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</si>
  <si>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</si>
  <si>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</si>
  <si>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</si>
  <si>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</si>
  <si>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</si>
  <si>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</si>
  <si>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</si>
  <si>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</si>
  <si>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</si>
  <si>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</si>
  <si>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</si>
  <si>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</si>
  <si>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</si>
  <si>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</si>
  <si>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</si>
  <si>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</si>
  <si>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</si>
  <si>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</si>
  <si>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</si>
  <si>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</si>
  <si>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</si>
  <si>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</si>
  <si>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</si>
  <si>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</si>
  <si>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</si>
  <si>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</si>
  <si>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</si>
  <si>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</si>
  <si>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</si>
  <si>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</si>
  <si>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</si>
  <si>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</si>
  <si>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</si>
  <si>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</si>
  <si>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</si>
  <si>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</si>
  <si>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</si>
  <si>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</si>
  <si>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</si>
  <si>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</si>
  <si>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</si>
  <si>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</si>
  <si>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</si>
  <si>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</si>
  <si>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</si>
  <si>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</si>
  <si>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</si>
  <si>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</si>
  <si>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</si>
  <si>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</si>
  <si>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</si>
  <si>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</si>
  <si>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</si>
  <si>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</si>
  <si>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</si>
  <si>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</si>
  <si>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</si>
  <si>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</si>
  <si>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</si>
  <si>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</si>
  <si>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</si>
  <si>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</si>
  <si>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</si>
  <si>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</si>
  <si>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</si>
  <si>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</si>
  <si>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</si>
  <si>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</si>
  <si>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</si>
  <si>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</si>
  <si>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</si>
  <si>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</si>
  <si>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</si>
  <si>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</si>
  <si>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</si>
  <si>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</si>
  <si>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</si>
  <si>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</si>
  <si>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</si>
  <si>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</si>
  <si>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</si>
  <si>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</si>
  <si>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</si>
  <si>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</si>
  <si>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</si>
  <si>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</si>
  <si>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</si>
  <si>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</si>
  <si>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</si>
  <si>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</si>
  <si>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</si>
  <si>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</si>
  <si>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</si>
  <si>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</si>
  <si>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</si>
  <si>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</si>
  <si>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</si>
  <si>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</si>
  <si>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</si>
  <si>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</si>
  <si>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</si>
  <si>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</si>
  <si>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</si>
  <si>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</si>
  <si>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</si>
  <si>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</si>
  <si>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</si>
  <si>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</si>
  <si>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</si>
  <si>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</si>
  <si>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</si>
  <si>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</si>
  <si>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</si>
  <si>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</si>
  <si>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</si>
  <si>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</si>
  <si>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</si>
  <si>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</si>
  <si>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</si>
  <si>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</si>
  <si>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</si>
  <si>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</si>
  <si>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</si>
  <si>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</si>
  <si>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</si>
  <si>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</si>
  <si>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</si>
  <si>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</si>
  <si>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</si>
  <si>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</si>
  <si>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</si>
  <si>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</si>
  <si>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</si>
  <si>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</si>
  <si>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</si>
  <si>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</si>
  <si>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</si>
  <si>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</si>
  <si>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</si>
  <si>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</si>
  <si>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</si>
  <si>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</si>
  <si>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</si>
  <si>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</si>
  <si>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</si>
  <si>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</si>
  <si>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</si>
  <si>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</si>
  <si>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</si>
  <si>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</si>
  <si>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</si>
  <si>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</si>
  <si>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</si>
  <si>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</si>
  <si>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</si>
  <si>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</si>
  <si>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</si>
  <si>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</si>
  <si>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</si>
  <si>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</si>
  <si>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</si>
  <si>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</si>
  <si>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</si>
  <si>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</si>
  <si>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</si>
  <si>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</si>
  <si>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</si>
  <si>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</si>
  <si>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</si>
  <si>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</si>
  <si>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</si>
  <si>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</si>
  <si>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</si>
  <si>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</si>
  <si>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</si>
  <si>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</si>
  <si>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</si>
  <si>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</si>
  <si>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</si>
  <si>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</si>
  <si>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</si>
  <si>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</si>
  <si>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</si>
  <si>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</si>
  <si>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</si>
  <si>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</si>
  <si>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</si>
  <si>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</si>
  <si>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</si>
  <si>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</si>
  <si>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</si>
  <si>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</si>
  <si>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</si>
  <si>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</si>
  <si>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</si>
  <si>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</si>
  <si>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</si>
  <si>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</si>
  <si>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</si>
  <si>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</si>
  <si>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</si>
  <si>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</si>
  <si>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</si>
  <si>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</si>
  <si>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</si>
  <si>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</si>
  <si>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</si>
  <si>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</si>
  <si>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</si>
  <si>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</si>
  <si>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</si>
  <si>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</si>
  <si>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</si>
  <si>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</si>
  <si>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</si>
  <si>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</si>
  <si>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</si>
  <si>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</si>
  <si>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</si>
  <si>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</si>
  <si>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</si>
  <si>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</si>
  <si>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</si>
  <si>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</si>
  <si>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</si>
  <si>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</si>
  <si>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</si>
  <si>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</si>
  <si>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</si>
  <si>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</si>
  <si>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</si>
  <si>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</si>
  <si>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</si>
  <si>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</si>
  <si>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</si>
  <si>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</si>
  <si>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</si>
  <si>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</si>
  <si>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</si>
  <si>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</si>
  <si>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</si>
  <si>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</si>
  <si>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</si>
  <si>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</si>
  <si>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</si>
  <si>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</si>
  <si>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</si>
  <si>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</si>
  <si>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</si>
  <si>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</si>
  <si>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</si>
  <si>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</si>
  <si>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</si>
  <si>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</si>
  <si>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</si>
  <si>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</si>
  <si>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</si>
  <si>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</si>
  <si>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</si>
  <si>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</si>
  <si>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</si>
  <si>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</si>
  <si>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</si>
  <si>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</si>
  <si>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</si>
  <si>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</si>
  <si>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</si>
  <si>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</si>
  <si>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</si>
  <si>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</si>
  <si>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</si>
  <si>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</si>
  <si>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</si>
  <si>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</si>
  <si>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</si>
  <si>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</si>
  <si>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</si>
  <si>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</si>
  <si>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</si>
  <si>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</si>
  <si>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</si>
  <si>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</si>
  <si>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</si>
  <si>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</si>
  <si>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</si>
  <si>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</si>
  <si>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</si>
  <si>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</si>
  <si>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</si>
  <si>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</si>
  <si>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</si>
  <si>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</si>
  <si>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</si>
  <si>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</si>
  <si>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</si>
  <si>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</si>
  <si>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</si>
  <si>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</si>
  <si>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</si>
  <si>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</si>
  <si>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</si>
  <si>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</si>
  <si>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</si>
  <si>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</si>
  <si>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</si>
  <si>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</si>
  <si>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</si>
  <si>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</si>
  <si>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</si>
  <si>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</si>
  <si>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</si>
  <si>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</si>
  <si>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</si>
  <si>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</si>
  <si>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</si>
  <si>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</si>
  <si>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</si>
  <si>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</si>
  <si>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</si>
  <si>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</si>
  <si>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</si>
  <si>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</si>
  <si>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</si>
  <si>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</si>
  <si>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</si>
  <si>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</si>
  <si>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</si>
  <si>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</si>
  <si>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</si>
  <si>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</si>
  <si>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</si>
  <si>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</si>
  <si>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</si>
  <si>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</si>
  <si>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</si>
  <si>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</si>
  <si>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</si>
  <si>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</si>
  <si>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</si>
  <si>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</si>
  <si>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</si>
  <si>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</si>
  <si>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</si>
  <si>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</si>
  <si>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</si>
  <si>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</si>
  <si>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</si>
  <si>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</si>
  <si>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</si>
  <si>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</si>
  <si>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</si>
  <si>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</si>
  <si>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</si>
  <si>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</si>
  <si>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</si>
  <si>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</si>
  <si>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</si>
  <si>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</si>
  <si>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</si>
  <si>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</si>
  <si>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</si>
  <si>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</si>
  <si>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</si>
  <si>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</si>
  <si>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</si>
  <si>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</si>
  <si>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</si>
  <si>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</si>
  <si>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</si>
  <si>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</si>
  <si>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</si>
  <si>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</si>
  <si>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</si>
  <si>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</si>
  <si>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</si>
  <si>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</si>
  <si>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</si>
  <si>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</si>
  <si>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</si>
  <si>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</si>
  <si>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</si>
  <si>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</si>
  <si>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</si>
  <si>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</si>
  <si>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</si>
  <si>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</si>
  <si>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</si>
  <si>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</si>
  <si>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</si>
  <si>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</si>
  <si>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</si>
  <si>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</si>
  <si>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</si>
  <si>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</si>
  <si>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</si>
  <si>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</si>
  <si>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</si>
  <si>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</si>
  <si>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</si>
  <si>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</si>
  <si>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</si>
  <si>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</si>
  <si>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</si>
  <si>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</si>
  <si>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</si>
  <si>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</si>
  <si>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</si>
  <si>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</si>
  <si>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</si>
  <si>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</si>
  <si>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</si>
  <si>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</si>
  <si>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</si>
  <si>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</si>
  <si>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</si>
  <si>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</si>
  <si>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</si>
  <si>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</si>
  <si>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</si>
  <si>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</si>
  <si>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</si>
  <si>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</si>
  <si>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</si>
  <si>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</si>
  <si>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</si>
  <si>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</si>
  <si>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</si>
  <si>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</si>
  <si>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</si>
  <si>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</si>
  <si>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</si>
  <si>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</si>
  <si>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</si>
  <si>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</si>
  <si>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</si>
  <si>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</si>
  <si>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</si>
  <si>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</si>
  <si>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</si>
  <si>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</si>
  <si>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</si>
  <si>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</si>
  <si>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</si>
  <si>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</si>
  <si>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</si>
  <si>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</si>
  <si>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</si>
  <si>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</si>
  <si>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</si>
  <si>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</si>
  <si>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</si>
  <si>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</si>
  <si>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</si>
  <si>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</si>
  <si>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</si>
  <si>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</si>
  <si>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</si>
  <si>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</si>
  <si>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</si>
  <si>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</si>
  <si>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</si>
  <si>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</si>
  <si>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</si>
  <si>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</si>
  <si>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</si>
  <si>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</si>
  <si>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</si>
  <si>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</si>
  <si>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</si>
  <si>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</si>
  <si>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</si>
  <si>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</si>
  <si>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</si>
  <si>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</si>
  <si>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</si>
  <si>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</si>
  <si>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</si>
  <si>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</si>
  <si>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</si>
  <si>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</si>
  <si>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</si>
  <si>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</si>
  <si>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</si>
  <si>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</si>
  <si>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</si>
  <si>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</si>
  <si>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</si>
  <si>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</si>
  <si>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</si>
  <si>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</si>
  <si>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</si>
  <si>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</si>
  <si>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</si>
  <si>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</si>
  <si>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</si>
  <si>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</si>
  <si>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</si>
  <si>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</si>
  <si>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</si>
  <si>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</si>
  <si>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</si>
  <si>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</si>
  <si>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</si>
  <si>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</si>
  <si>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</si>
  <si>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</si>
  <si>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</si>
  <si>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</si>
  <si>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</si>
  <si>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</si>
  <si>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</si>
  <si>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</si>
  <si>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</si>
  <si>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</si>
  <si>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</si>
  <si>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</si>
  <si>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</si>
  <si>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</si>
  <si>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</si>
  <si>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</si>
  <si>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</si>
  <si>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</si>
  <si>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</si>
  <si>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</si>
  <si>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</si>
  <si>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</si>
  <si>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</si>
  <si>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</si>
  <si>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</si>
  <si>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</si>
  <si>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</si>
  <si>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</si>
  <si>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</si>
  <si>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</si>
  <si>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</si>
  <si>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</si>
  <si>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</si>
  <si>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</si>
  <si>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</si>
  <si>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</si>
  <si>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</si>
  <si>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</si>
  <si>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</si>
  <si>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</si>
  <si>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</si>
  <si>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</si>
  <si>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</si>
  <si>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</si>
  <si>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</si>
  <si>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</si>
  <si>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</si>
  <si>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</si>
  <si>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</si>
  <si>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</si>
  <si>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</si>
  <si>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</si>
  <si>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</si>
  <si>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</si>
  <si>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</si>
  <si>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</si>
  <si>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</si>
  <si>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</si>
  <si>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</si>
  <si>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</si>
  <si>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</si>
  <si>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</si>
  <si>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</si>
  <si>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</si>
  <si>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</si>
  <si>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</si>
  <si>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</si>
  <si>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</si>
  <si>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</si>
  <si>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</si>
  <si>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</si>
  <si>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</si>
  <si>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</si>
  <si>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</si>
  <si>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</si>
  <si>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</si>
  <si>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</si>
  <si>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</si>
  <si>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</si>
  <si>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</si>
  <si>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</si>
  <si>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</si>
  <si>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</si>
  <si>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</si>
  <si>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</si>
  <si>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</si>
  <si>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</si>
  <si>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</si>
  <si>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</si>
  <si>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</si>
  <si>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</si>
  <si>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</si>
  <si>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</si>
  <si>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</si>
  <si>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</si>
  <si>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</si>
  <si>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</si>
  <si>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</si>
  <si>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</si>
  <si>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</si>
  <si>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</si>
  <si>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</si>
  <si>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</si>
  <si>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</si>
  <si>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</si>
  <si>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</si>
  <si>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</si>
  <si>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</si>
  <si>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</si>
  <si>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</si>
  <si>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</si>
  <si>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</si>
  <si>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</si>
  <si>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</si>
  <si>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</si>
  <si>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</si>
  <si>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</si>
  <si>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</si>
  <si>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</si>
  <si>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</si>
  <si>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</si>
  <si>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</si>
  <si>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</si>
  <si>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</si>
  <si>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</si>
  <si>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</si>
  <si>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</si>
  <si>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</si>
  <si>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</si>
  <si>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</si>
  <si>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</si>
  <si>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</si>
  <si>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</si>
  <si>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</si>
  <si>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</si>
  <si>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</si>
  <si>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</si>
  <si>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</si>
  <si>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</si>
  <si>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</si>
  <si>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</si>
  <si>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</si>
  <si>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</si>
  <si>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</si>
  <si>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</si>
  <si>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</si>
  <si>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</si>
  <si>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</si>
  <si>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</si>
  <si>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</si>
  <si>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</si>
  <si>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</si>
  <si>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</si>
  <si>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</si>
  <si>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</si>
  <si>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</si>
  <si>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</si>
  <si>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</si>
  <si>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</si>
  <si>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</si>
  <si>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</si>
  <si>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</si>
  <si>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</si>
  <si>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</si>
  <si>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</si>
  <si>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</si>
  <si>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</si>
  <si>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</si>
  <si>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</si>
  <si>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</si>
  <si>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</si>
  <si>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</si>
  <si>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</si>
  <si>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</si>
  <si>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</si>
  <si>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</si>
  <si>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</si>
  <si>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</si>
  <si>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</si>
  <si>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</si>
  <si>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</si>
  <si>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</si>
  <si>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</si>
  <si>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</si>
  <si>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</si>
  <si>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</si>
  <si>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</si>
  <si>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</si>
  <si>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</si>
  <si>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</si>
  <si>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</si>
  <si>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</si>
  <si>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</si>
  <si>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</si>
  <si>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</si>
  <si>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</si>
  <si>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</si>
  <si>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</si>
  <si>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</si>
  <si>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</si>
  <si>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</si>
  <si>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</si>
  <si>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</si>
  <si>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</si>
  <si>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</si>
  <si>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</si>
  <si>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</si>
  <si>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</si>
  <si>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</si>
  <si>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</si>
  <si>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</si>
  <si>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</si>
  <si>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</si>
  <si>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</si>
  <si>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</si>
  <si>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</si>
  <si>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</si>
  <si>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</si>
  <si>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</si>
  <si>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</si>
  <si>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</si>
  <si>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</si>
  <si>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</si>
  <si>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</si>
  <si>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</si>
  <si>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</si>
  <si>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</si>
  <si>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</si>
  <si>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</si>
  <si>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</si>
  <si>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</si>
  <si>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</si>
  <si>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</si>
  <si>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</si>
  <si>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</si>
  <si>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</si>
  <si>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</si>
  <si>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</si>
  <si>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</si>
  <si>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</si>
  <si>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</si>
  <si>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</si>
  <si>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</si>
  <si>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</si>
  <si>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</si>
  <si>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</si>
  <si>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</si>
  <si>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</si>
  <si>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</si>
  <si>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</si>
  <si>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</si>
  <si>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</si>
  <si>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</si>
  <si>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</si>
  <si>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</si>
  <si>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</si>
  <si>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</si>
  <si>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</si>
  <si>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</si>
  <si>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</si>
  <si>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</si>
  <si>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</si>
  <si>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</si>
  <si>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</si>
  <si>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</si>
  <si>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</si>
  <si>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</si>
  <si>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</si>
  <si>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</si>
  <si>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</si>
  <si>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</si>
  <si>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</si>
  <si>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</si>
  <si>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</si>
  <si>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</si>
  <si>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</si>
  <si>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</si>
  <si>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</si>
  <si>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</si>
  <si>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</si>
  <si>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</si>
  <si>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</si>
  <si>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</si>
  <si>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</si>
  <si>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</si>
  <si>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</si>
  <si>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</si>
  <si>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</si>
  <si>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</si>
  <si>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</si>
  <si>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</si>
  <si>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</si>
  <si>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</si>
  <si>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</si>
  <si>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</si>
  <si>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</si>
  <si>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</si>
  <si>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</si>
  <si>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</si>
  <si>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</si>
  <si>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</si>
  <si>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</si>
  <si>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</si>
  <si>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</si>
  <si>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</si>
  <si>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</si>
  <si>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</si>
  <si>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</si>
  <si>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</si>
  <si>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</si>
  <si>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</si>
  <si>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</si>
  <si>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</si>
  <si>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</si>
  <si>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</si>
  <si>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</si>
  <si>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</si>
  <si>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</si>
  <si>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</si>
  <si>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</si>
  <si>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</si>
  <si>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</si>
  <si>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</si>
  <si>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</si>
  <si>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</si>
  <si>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</si>
  <si>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</si>
  <si>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</si>
  <si>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</si>
  <si>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</si>
  <si>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</si>
  <si>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</si>
  <si>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</si>
  <si>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</si>
  <si>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</si>
  <si>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</si>
  <si>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</si>
  <si>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</si>
  <si>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</si>
  <si>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</si>
  <si>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</si>
  <si>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</si>
  <si>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</si>
  <si>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</si>
  <si>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</si>
  <si>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</si>
  <si>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</si>
  <si>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</si>
  <si>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</si>
  <si>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</si>
  <si>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</si>
  <si>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</si>
  <si>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</si>
  <si>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</si>
  <si>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</si>
  <si>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</si>
  <si>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</si>
  <si>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</si>
  <si>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</si>
  <si>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</si>
  <si>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</si>
  <si>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</si>
  <si>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</si>
  <si>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</si>
  <si>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</si>
  <si>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</si>
  <si>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</si>
  <si>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</si>
  <si>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</si>
  <si>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</si>
  <si>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</si>
  <si>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</si>
  <si>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</si>
  <si>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</si>
  <si>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</si>
  <si>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</si>
  <si>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</si>
  <si>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</si>
  <si>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</si>
  <si>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</si>
  <si>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</si>
  <si>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</si>
  <si>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</si>
  <si>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</si>
  <si>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</si>
  <si>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</si>
  <si>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</si>
  <si>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</si>
  <si>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</si>
  <si>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</si>
  <si>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</si>
  <si>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</si>
  <si>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</si>
  <si>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</si>
  <si>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</si>
  <si>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</si>
  <si>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</si>
  <si>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</si>
  <si>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</si>
  <si>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</si>
  <si>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</si>
  <si>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</si>
  <si>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</si>
  <si>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</si>
  <si>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</si>
  <si>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</si>
  <si>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</si>
  <si>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</si>
  <si>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</si>
  <si>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</si>
  <si>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</si>
  <si>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</si>
  <si>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</si>
  <si>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</si>
  <si>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</si>
  <si>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</si>
  <si>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</si>
  <si>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</si>
  <si>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</si>
  <si>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</si>
  <si>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</si>
  <si>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</si>
  <si>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</si>
  <si>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</si>
  <si>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</si>
  <si>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</si>
  <si>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</si>
  <si>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</si>
  <si>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</si>
  <si>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</si>
  <si>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</si>
  <si>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</si>
  <si>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</si>
  <si>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</si>
  <si>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</si>
  <si>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</si>
  <si>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</si>
  <si>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</si>
  <si>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</si>
  <si>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</si>
  <si>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</si>
  <si>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</si>
  <si>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</si>
  <si>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</si>
  <si>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</si>
  <si>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</si>
  <si>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</si>
  <si>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</si>
  <si>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</si>
  <si>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</si>
  <si>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</si>
  <si>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</si>
  <si>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</si>
  <si>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</si>
  <si>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</si>
  <si>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</si>
  <si>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</si>
  <si>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</si>
  <si>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</si>
  <si>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</si>
  <si>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</si>
  <si>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</si>
  <si>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</si>
  <si>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</si>
  <si>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</si>
  <si>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</si>
  <si>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</si>
  <si>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</si>
  <si>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</si>
  <si>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</si>
  <si>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</si>
  <si>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</si>
  <si>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</si>
  <si>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</si>
  <si>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</si>
  <si>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</si>
  <si>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</si>
  <si>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</si>
  <si>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</si>
  <si>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</si>
  <si>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</si>
  <si>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</si>
  <si>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</si>
  <si>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</si>
  <si>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</si>
  <si>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</si>
  <si>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</si>
  <si>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</si>
  <si>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</si>
  <si>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</si>
  <si>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</si>
  <si>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</si>
  <si>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</si>
  <si>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</si>
  <si>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</si>
  <si>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</si>
  <si>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</si>
  <si>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</si>
  <si>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</si>
  <si>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</si>
  <si>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</si>
  <si>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</si>
  <si>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</si>
  <si>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</si>
  <si>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</si>
  <si>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</si>
  <si>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</si>
  <si>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</si>
  <si>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</si>
  <si>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</si>
  <si>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</si>
  <si>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</si>
  <si>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</si>
  <si>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</si>
  <si>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</si>
  <si>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</si>
  <si>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</si>
  <si>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</si>
  <si>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</si>
  <si>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</si>
  <si>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</si>
  <si>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</si>
  <si>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</si>
  <si>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</si>
  <si>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</si>
  <si>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</si>
  <si>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</si>
  <si>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</si>
  <si>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</si>
  <si>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</si>
  <si>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</si>
  <si>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</si>
  <si>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</si>
  <si>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</si>
  <si>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</si>
  <si>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</si>
  <si>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</si>
  <si>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</si>
  <si>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</si>
  <si>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</si>
  <si>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</si>
  <si>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</si>
  <si>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</si>
  <si>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</si>
  <si>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</si>
  <si>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</si>
  <si>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</si>
  <si>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</si>
  <si>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</si>
  <si>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</si>
  <si>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</si>
  <si>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</si>
  <si>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</si>
  <si>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</si>
  <si>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</si>
  <si>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</si>
  <si>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</si>
  <si>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</si>
  <si>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</si>
  <si>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</si>
  <si>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</si>
  <si>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</si>
  <si>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</si>
  <si>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</si>
  <si>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</si>
  <si>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</si>
  <si>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</si>
  <si>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</si>
  <si>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</si>
  <si>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</si>
  <si>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</si>
  <si>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</si>
  <si>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</si>
  <si>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</si>
  <si>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</si>
  <si>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</si>
  <si>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</si>
  <si>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</si>
  <si>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</si>
  <si>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</si>
  <si>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</si>
  <si>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</si>
  <si>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</si>
  <si>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</si>
  <si>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</si>
  <si>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</si>
  <si>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</si>
  <si>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</si>
  <si>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</si>
  <si>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</si>
  <si>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</si>
  <si>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</si>
  <si>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</si>
  <si>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</si>
  <si>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</si>
  <si>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</si>
  <si>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</si>
  <si>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</si>
  <si>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</si>
  <si>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</si>
  <si>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</si>
  <si>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</si>
  <si>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</si>
  <si>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</si>
  <si>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</si>
  <si>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</si>
  <si>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</si>
  <si>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</si>
  <si>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</si>
  <si>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</si>
  <si>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</si>
  <si>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</si>
  <si>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</si>
  <si>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</si>
  <si>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</si>
  <si>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</si>
  <si>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</si>
  <si>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</si>
  <si>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</si>
  <si>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</si>
  <si>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</si>
  <si>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</si>
  <si>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</si>
  <si>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</si>
  <si>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</si>
  <si>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</si>
  <si>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</si>
  <si>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</si>
  <si>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</si>
  <si>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</si>
  <si>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</si>
  <si>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</si>
  <si>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</si>
  <si>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</si>
  <si>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</si>
  <si>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</si>
  <si>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</si>
  <si>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</si>
  <si>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</si>
  <si>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</si>
  <si>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</si>
  <si>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</si>
  <si>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</si>
  <si>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</si>
  <si>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</si>
  <si>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</si>
  <si>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</si>
  <si>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</si>
  <si>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</si>
  <si>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</si>
  <si>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</si>
  <si>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</si>
  <si>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</si>
  <si>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</si>
  <si>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</si>
  <si>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</si>
  <si>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</si>
  <si>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</si>
  <si>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</si>
  <si>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</si>
  <si>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</si>
  <si>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</si>
  <si>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</si>
  <si>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</si>
  <si>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</si>
  <si>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</si>
  <si>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</si>
  <si>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</si>
  <si>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</si>
  <si>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</si>
  <si>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</si>
  <si>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</si>
  <si>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</si>
  <si>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</si>
  <si>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</si>
  <si>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</si>
  <si>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</si>
  <si>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</si>
  <si>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</si>
  <si>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</si>
  <si>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</si>
  <si>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</si>
  <si>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</si>
  <si>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</si>
  <si>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</si>
  <si>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</si>
  <si>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</si>
  <si>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</si>
  <si>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</si>
  <si>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</si>
  <si>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</si>
  <si>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</si>
  <si>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</si>
  <si>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</si>
  <si>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</si>
  <si>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</si>
  <si>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</si>
  <si>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</si>
  <si>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</si>
  <si>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</si>
  <si>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</si>
  <si>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</si>
  <si>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</si>
  <si>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</si>
  <si>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</si>
  <si>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</si>
  <si>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</si>
  <si>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</si>
  <si>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</si>
  <si>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</si>
  <si>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</si>
  <si>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</si>
  <si>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</si>
  <si>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</si>
  <si>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</si>
  <si>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</si>
  <si>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</si>
  <si>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</si>
  <si>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</si>
  <si>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</si>
  <si>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</si>
  <si>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</si>
  <si>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</si>
  <si>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</si>
  <si>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</si>
  <si>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</si>
  <si>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</si>
  <si>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</si>
  <si>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</si>
  <si>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</si>
  <si>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</si>
  <si>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</si>
  <si>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</si>
  <si>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</si>
  <si>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</si>
  <si>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</si>
  <si>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</si>
  <si>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</si>
  <si>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</si>
  <si>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</si>
  <si>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</si>
  <si>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</si>
  <si>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</si>
  <si>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</si>
  <si>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</si>
  <si>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</si>
  <si>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</si>
  <si>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</si>
  <si>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</si>
  <si>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</si>
  <si>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</si>
  <si>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</si>
  <si>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</si>
  <si>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</si>
  <si>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</si>
  <si>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</si>
  <si>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</si>
  <si>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</si>
  <si>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</si>
  <si>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</si>
  <si>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</si>
  <si>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</si>
  <si>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</si>
  <si>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</si>
  <si>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</si>
  <si>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</si>
  <si>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</si>
  <si>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</si>
  <si>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</si>
  <si>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</si>
  <si>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</si>
  <si>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</si>
  <si>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</si>
  <si>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</si>
  <si>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</si>
  <si>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</si>
  <si>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</si>
  <si>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</si>
  <si>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</si>
  <si>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</si>
  <si>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</si>
  <si>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</si>
  <si>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</si>
  <si>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</si>
  <si>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</si>
  <si>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</si>
  <si>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</si>
  <si>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</si>
  <si>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</si>
  <si>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</si>
  <si>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</si>
  <si>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</si>
  <si>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</si>
  <si>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</si>
  <si>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</si>
  <si>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</si>
  <si>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</si>
  <si>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</si>
  <si>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</si>
  <si>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</si>
  <si>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</si>
  <si>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</si>
  <si>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</si>
  <si>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</si>
  <si>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</si>
  <si>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</si>
  <si>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</si>
  <si>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</si>
  <si>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</si>
  <si>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</si>
  <si>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</si>
  <si>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</si>
  <si>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</si>
  <si>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</si>
  <si>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</si>
  <si>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</si>
  <si>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</si>
  <si>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</si>
  <si>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</si>
  <si>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</si>
  <si>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</si>
  <si>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</si>
  <si>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</si>
  <si>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</si>
  <si>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</si>
  <si>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</si>
  <si>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</si>
  <si>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</si>
  <si>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</si>
  <si>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</si>
  <si>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</si>
  <si>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</si>
  <si>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</si>
  <si>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</si>
  <si>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</si>
  <si>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</si>
  <si>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</si>
  <si>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</si>
  <si>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</si>
  <si>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</si>
  <si>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</si>
  <si>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</si>
  <si>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</si>
  <si>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</si>
  <si>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</si>
  <si>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</si>
  <si>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</si>
  <si>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</si>
  <si>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</si>
  <si>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</si>
  <si>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</si>
  <si>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</si>
  <si>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</si>
  <si>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</si>
  <si>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</si>
  <si>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</si>
  <si>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</si>
  <si>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</si>
  <si>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</si>
  <si>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</si>
  <si>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</si>
  <si>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</si>
  <si>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</si>
  <si>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</si>
  <si>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</si>
  <si>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</si>
  <si>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</si>
  <si>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</si>
  <si>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</si>
  <si>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</si>
  <si>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</si>
  <si>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</si>
  <si>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</si>
  <si>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</si>
  <si>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</si>
  <si>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</si>
  <si>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</si>
  <si>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</si>
  <si>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</si>
  <si>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</si>
  <si>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</si>
  <si>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</si>
  <si>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</si>
  <si>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</si>
  <si>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</si>
  <si>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</si>
  <si>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</si>
  <si>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</si>
  <si>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</si>
  <si>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</si>
  <si>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</si>
  <si>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</si>
  <si>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</si>
  <si>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</si>
  <si>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</si>
  <si>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</si>
  <si>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</si>
  <si>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</si>
  <si>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</si>
  <si>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</si>
  <si>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</si>
  <si>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</si>
  <si>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</si>
  <si>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</si>
  <si>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</si>
  <si>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</si>
  <si>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</si>
  <si>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</si>
  <si>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</si>
  <si>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</si>
  <si>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</si>
  <si>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</si>
  <si>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</si>
  <si>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</si>
  <si>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</si>
  <si>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</si>
  <si>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</si>
  <si>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</si>
  <si>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</si>
  <si>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</si>
  <si>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</si>
  <si>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</si>
  <si>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</si>
  <si>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</si>
  <si>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</si>
  <si>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</si>
  <si>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</si>
  <si>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</si>
  <si>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</si>
  <si>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</si>
  <si>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</si>
  <si>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</si>
  <si>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</si>
  <si>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</si>
  <si>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</si>
  <si>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</si>
  <si>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</si>
  <si>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</si>
  <si>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</si>
  <si>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</si>
  <si>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</si>
  <si>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</si>
  <si>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</si>
  <si>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</si>
  <si>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</si>
  <si>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</si>
  <si>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</si>
  <si>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</si>
  <si>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</si>
  <si>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</si>
  <si>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</si>
  <si>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</si>
  <si>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</si>
  <si>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</si>
  <si>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</si>
  <si>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</si>
  <si>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</si>
  <si>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</si>
  <si>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</si>
  <si>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</si>
  <si>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</si>
  <si>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</si>
  <si>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</si>
  <si>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</si>
  <si>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</si>
  <si>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</si>
  <si>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</si>
  <si>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</si>
  <si>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</si>
  <si>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</si>
  <si>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</si>
  <si>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</si>
  <si>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</si>
  <si>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</si>
  <si>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</si>
  <si>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</si>
  <si>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</si>
  <si>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</si>
  <si>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</si>
  <si>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</si>
  <si>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</si>
  <si>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</si>
  <si>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</si>
  <si>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</si>
  <si>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</si>
  <si>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</si>
  <si>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</si>
  <si>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</si>
  <si>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</si>
  <si>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</si>
  <si>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</si>
  <si>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</si>
  <si>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</si>
  <si>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</si>
  <si>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</si>
  <si>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</si>
  <si>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</si>
  <si>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</si>
  <si>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</si>
  <si>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</si>
  <si>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</si>
  <si>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</si>
  <si>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</si>
  <si>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</si>
  <si>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</si>
  <si>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</si>
  <si>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</si>
  <si>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</si>
  <si>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</si>
  <si>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</si>
  <si>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</si>
  <si>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</si>
  <si>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</si>
  <si>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</si>
  <si>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</si>
  <si>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</si>
  <si>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</si>
  <si>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</si>
  <si>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</si>
  <si>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</si>
  <si>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</si>
  <si>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</si>
  <si>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</si>
  <si>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</si>
  <si>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</si>
  <si>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</si>
  <si>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</si>
  <si>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</si>
  <si>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</si>
  <si>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</si>
  <si>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</si>
  <si>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</si>
  <si>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</si>
  <si>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</si>
  <si>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</si>
  <si>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</si>
  <si>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</si>
  <si>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</si>
  <si>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</si>
  <si>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</si>
  <si>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</si>
  <si>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</si>
  <si>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</si>
  <si>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</si>
  <si>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</si>
  <si>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</si>
  <si>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</si>
  <si>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</si>
  <si>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</si>
  <si>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</si>
  <si>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</si>
  <si>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</si>
  <si>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</si>
  <si>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</si>
  <si>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</si>
  <si>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</si>
  <si>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</si>
  <si>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</si>
  <si>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</si>
  <si>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</si>
  <si>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</si>
  <si>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</si>
  <si>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</si>
  <si>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</si>
  <si>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</si>
  <si>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</si>
  <si>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</si>
  <si>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</si>
  <si>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</si>
  <si>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</si>
  <si>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</si>
  <si>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</si>
  <si>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</si>
  <si>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</si>
  <si>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</si>
  <si>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</si>
  <si>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</si>
  <si>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</si>
  <si>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</si>
  <si>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</si>
  <si>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</si>
  <si>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</si>
  <si>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</si>
  <si>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</si>
  <si>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</si>
  <si>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</si>
  <si>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</si>
  <si>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</si>
  <si>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</si>
  <si>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</si>
  <si>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</si>
  <si>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</si>
  <si>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</si>
  <si>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</si>
  <si>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</si>
  <si>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</si>
  <si>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</si>
  <si>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</si>
  <si>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</si>
  <si>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</si>
  <si>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</si>
  <si>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</si>
  <si>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</si>
  <si>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</si>
  <si>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</si>
  <si>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</si>
  <si>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</si>
  <si>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</si>
  <si>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</si>
  <si>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</si>
  <si>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</si>
  <si>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</si>
  <si>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</si>
  <si>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</si>
  <si>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</si>
  <si>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</si>
  <si>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</si>
  <si>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</si>
  <si>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</si>
  <si>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</si>
  <si>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</si>
  <si>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</si>
  <si>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</si>
  <si>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</si>
  <si>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</si>
  <si>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</si>
  <si>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</si>
  <si>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</si>
  <si>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</si>
  <si>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</si>
  <si>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</si>
  <si>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</si>
  <si>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</si>
  <si>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</si>
  <si>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</si>
  <si>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</si>
  <si>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</si>
  <si>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</si>
  <si>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</si>
  <si>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</si>
  <si>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</si>
  <si>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</si>
  <si>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</si>
  <si>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</si>
  <si>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</si>
  <si>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</si>
  <si>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</si>
  <si>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</si>
  <si>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</si>
  <si>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</si>
  <si>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</si>
  <si>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</si>
  <si>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</si>
  <si>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</si>
  <si>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</si>
  <si>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</si>
  <si>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</si>
  <si>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</si>
  <si>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</si>
  <si>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</si>
  <si>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</si>
  <si>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</si>
  <si>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</si>
  <si>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</si>
  <si>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</si>
  <si>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</si>
  <si>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</si>
  <si>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</si>
  <si>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</si>
  <si>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</si>
  <si>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</si>
  <si>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</si>
  <si>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</si>
  <si>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</si>
  <si>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</si>
  <si>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</si>
  <si>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</si>
  <si>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</si>
  <si>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</si>
  <si>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</si>
  <si>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</si>
  <si>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</si>
  <si>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</si>
  <si>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</si>
  <si>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</si>
  <si>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</si>
  <si>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</si>
  <si>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</si>
  <si>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</si>
  <si>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</si>
  <si>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</si>
  <si>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</si>
  <si>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</si>
  <si>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</si>
  <si>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</si>
  <si>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</si>
  <si>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</si>
  <si>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</si>
  <si>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</si>
  <si>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</si>
  <si>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</si>
  <si>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</si>
  <si>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</si>
  <si>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</si>
  <si>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</si>
  <si>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</si>
  <si>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</si>
  <si>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</si>
  <si>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</si>
  <si>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</si>
  <si>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</si>
  <si>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</si>
  <si>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</si>
  <si>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</si>
  <si>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</si>
  <si>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</si>
  <si>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</si>
  <si>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</si>
  <si>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</si>
  <si>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</si>
  <si>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</si>
  <si>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</si>
  <si>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</si>
  <si>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</si>
  <si>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</si>
  <si>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</si>
  <si>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</si>
  <si>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</si>
  <si>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</si>
  <si>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</si>
  <si>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</si>
  <si>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</si>
  <si>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</si>
  <si>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</si>
  <si>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</si>
  <si>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</si>
  <si>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</si>
  <si>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</si>
  <si>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</si>
  <si>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</si>
  <si>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</si>
  <si>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</si>
  <si>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</si>
  <si>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</si>
  <si>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</si>
  <si>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</si>
  <si>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</si>
  <si>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</si>
  <si>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</si>
  <si>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</si>
  <si>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</si>
  <si>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</si>
  <si>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</si>
  <si>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</si>
  <si>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</si>
  <si>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</si>
  <si>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</si>
  <si>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</si>
  <si>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</si>
  <si>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</si>
  <si>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</si>
  <si>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</si>
  <si>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</si>
  <si>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</si>
  <si>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</si>
  <si>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</si>
  <si>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</si>
  <si>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</si>
  <si>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</si>
  <si>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</si>
  <si>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</si>
  <si>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</si>
  <si>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</si>
  <si>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</si>
  <si>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</si>
  <si>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</si>
  <si>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</si>
  <si>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</si>
  <si>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</si>
  <si>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</si>
  <si>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</si>
  <si>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</si>
  <si>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</si>
  <si>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</si>
  <si>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</si>
  <si>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</si>
  <si>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</si>
  <si>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</si>
  <si>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</si>
  <si>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</si>
  <si>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</si>
  <si>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</si>
  <si>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</si>
  <si>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</si>
  <si>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</si>
  <si>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</si>
  <si>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</si>
  <si>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</si>
  <si>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</si>
  <si>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</si>
  <si>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</si>
  <si>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</si>
  <si>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</si>
  <si>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</si>
  <si>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</si>
  <si>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</si>
  <si>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</si>
  <si>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</si>
  <si>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</si>
  <si>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</si>
  <si>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</si>
  <si>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</si>
  <si>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</si>
  <si>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</si>
  <si>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</si>
  <si>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</si>
  <si>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</si>
  <si>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</si>
  <si>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</si>
  <si>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</si>
  <si>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</si>
  <si>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</si>
  <si>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</si>
  <si>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</si>
  <si>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</si>
  <si>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</si>
  <si>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</si>
  <si>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</si>
  <si>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</si>
  <si>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</si>
  <si>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</si>
  <si>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</si>
  <si>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</si>
  <si>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</si>
  <si>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</si>
  <si>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</si>
  <si>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</si>
  <si>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</si>
  <si>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</si>
  <si>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</si>
  <si>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</si>
  <si>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</si>
  <si>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</si>
  <si>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</si>
  <si>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</si>
  <si>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</si>
  <si>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</si>
  <si>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</si>
  <si>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</si>
  <si>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</si>
  <si>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</si>
  <si>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</si>
  <si>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</si>
  <si>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</si>
  <si>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</si>
  <si>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</si>
  <si>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</si>
  <si>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</si>
  <si>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</si>
  <si>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</si>
  <si>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</si>
  <si>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</si>
  <si>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</si>
  <si>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</si>
  <si>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</si>
  <si>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</si>
  <si>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</si>
  <si>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</si>
  <si>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</si>
  <si>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</si>
  <si>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</si>
  <si>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</si>
  <si>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</si>
  <si>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</si>
  <si>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</si>
  <si>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</si>
  <si>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</si>
  <si>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</si>
  <si>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</si>
  <si>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</si>
  <si>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</si>
  <si>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</si>
  <si>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</si>
  <si>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</si>
  <si>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</si>
  <si>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</si>
  <si>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</si>
  <si>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</si>
  <si>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</si>
  <si>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</si>
  <si>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</si>
  <si>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</si>
  <si>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</si>
  <si>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</si>
  <si>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</si>
  <si>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</si>
  <si>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</si>
  <si>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</si>
  <si>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</si>
  <si>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</si>
  <si>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</si>
  <si>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</si>
  <si>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</si>
  <si>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</si>
  <si>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</si>
  <si>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</si>
  <si>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</si>
  <si>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</si>
  <si>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</si>
  <si>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</si>
  <si>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</si>
  <si>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</si>
  <si>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</si>
  <si>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</si>
  <si>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</si>
  <si>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</si>
  <si>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</si>
  <si>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</si>
  <si>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</si>
  <si>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</si>
  <si>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</si>
  <si>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</si>
  <si>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</si>
  <si>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</si>
  <si>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</si>
  <si>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</si>
  <si>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</si>
  <si>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</si>
  <si>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</si>
  <si>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</si>
  <si>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</si>
  <si>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</si>
  <si>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</si>
  <si>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</si>
  <si>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</si>
  <si>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</si>
  <si>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</si>
  <si>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</si>
  <si>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</si>
  <si>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</si>
  <si>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</si>
  <si>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</si>
  <si>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</si>
  <si>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</si>
  <si>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</si>
  <si>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</si>
  <si>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</si>
  <si>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</si>
  <si>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</si>
  <si>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</si>
  <si>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</si>
  <si>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</si>
  <si>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</si>
  <si>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</si>
  <si>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</si>
  <si>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</si>
  <si>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</si>
  <si>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</si>
  <si>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</si>
  <si>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</si>
  <si>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</si>
  <si>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</si>
  <si>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</si>
  <si>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</si>
  <si>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</si>
  <si>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</si>
  <si>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</si>
  <si>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</si>
  <si>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</si>
  <si>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</si>
  <si>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</si>
  <si>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</si>
  <si>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</si>
  <si>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</si>
  <si>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</si>
  <si>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</si>
  <si>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</si>
  <si>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</si>
  <si>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</si>
  <si>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</si>
  <si>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</si>
  <si>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</si>
  <si>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</si>
  <si>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</si>
  <si>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</si>
  <si>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</si>
  <si>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</si>
  <si>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</si>
  <si>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</si>
  <si>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</si>
  <si>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</si>
  <si>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</si>
  <si>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</si>
  <si>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</si>
  <si>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</si>
  <si>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</si>
  <si>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</si>
  <si>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</si>
  <si>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</si>
  <si>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</si>
  <si>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</si>
  <si>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</si>
  <si>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</si>
  <si>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</si>
  <si>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</si>
  <si>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</si>
  <si>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</si>
  <si>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</si>
  <si>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</si>
  <si>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</si>
  <si>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</si>
  <si>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</si>
  <si>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</si>
  <si>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</si>
  <si>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</si>
  <si>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</si>
  <si>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</si>
  <si>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</si>
  <si>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</si>
  <si>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</si>
  <si>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</si>
  <si>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</si>
  <si>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</si>
  <si>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</si>
  <si>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</si>
  <si>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</si>
  <si>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</si>
  <si>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</si>
  <si>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</si>
  <si>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</si>
  <si>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</si>
  <si>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</si>
  <si>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</si>
  <si>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</si>
  <si>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</si>
  <si>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</si>
  <si>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</si>
  <si>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</si>
  <si>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</si>
  <si>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</si>
  <si>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</si>
  <si>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</si>
  <si>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</si>
  <si>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</si>
  <si>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</si>
  <si>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</si>
  <si>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</si>
  <si>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</si>
  <si>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</si>
  <si>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</si>
  <si>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</si>
  <si>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</si>
  <si>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</si>
  <si>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</si>
  <si>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</si>
  <si>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</si>
  <si>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</si>
  <si>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</si>
  <si>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</si>
  <si>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</si>
  <si>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</si>
  <si>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</si>
  <si>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</si>
  <si>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</si>
  <si>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</si>
  <si>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</si>
  <si>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</si>
  <si>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</si>
  <si>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</si>
  <si>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</si>
  <si>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</si>
  <si>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</si>
  <si>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</si>
  <si>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</si>
  <si>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</si>
  <si>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</si>
  <si>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</si>
  <si>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</si>
  <si>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</si>
  <si>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</si>
  <si>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</si>
  <si>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</si>
  <si>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</si>
  <si>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</si>
  <si>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</si>
  <si>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</si>
  <si>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</si>
  <si>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</si>
  <si>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</si>
  <si>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</si>
  <si>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</si>
  <si>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</si>
  <si>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</si>
  <si>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</si>
  <si>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</si>
  <si>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</si>
  <si>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</si>
  <si>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</si>
  <si>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</si>
  <si>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</si>
  <si>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</si>
  <si>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</si>
  <si>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</si>
  <si>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</si>
  <si>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</si>
  <si>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</si>
  <si>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</si>
  <si>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</si>
  <si>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</si>
  <si>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</si>
  <si>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</si>
  <si>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</si>
  <si>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</si>
  <si>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</si>
  <si>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</si>
  <si>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</si>
  <si>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</si>
  <si>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</si>
  <si>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</si>
  <si>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</si>
  <si>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</si>
  <si>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</si>
  <si>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</si>
  <si>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</si>
  <si>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</si>
  <si>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</si>
  <si>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</si>
  <si>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</si>
  <si>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</si>
  <si>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</si>
  <si>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</si>
  <si>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</si>
  <si>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</si>
  <si>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</si>
  <si>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</si>
  <si>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</si>
  <si>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</si>
  <si>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</si>
  <si>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</si>
  <si>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</si>
  <si>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</si>
  <si>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</si>
  <si>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</si>
  <si>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</si>
  <si>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</si>
  <si>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</si>
  <si>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</si>
  <si>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</si>
  <si>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</si>
  <si>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</si>
  <si>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</si>
  <si>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</si>
  <si>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</si>
  <si>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</si>
  <si>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</si>
  <si>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</si>
  <si>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</si>
  <si>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</si>
  <si>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</si>
  <si>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</si>
  <si>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</si>
  <si>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</si>
  <si>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</si>
  <si>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</si>
  <si>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</si>
  <si>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</si>
  <si>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</si>
  <si>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</si>
  <si>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</si>
  <si>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</si>
  <si>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</si>
  <si>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</si>
  <si>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</si>
  <si>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</si>
  <si>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</si>
  <si>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</si>
  <si>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</si>
  <si>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</si>
  <si>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</si>
  <si>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</si>
  <si>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</si>
  <si>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</si>
  <si>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</si>
  <si>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</si>
  <si>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</si>
  <si>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</si>
  <si>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</si>
  <si>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</si>
  <si>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</si>
  <si>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</si>
  <si>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</si>
  <si>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</si>
  <si>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</si>
  <si>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</si>
  <si>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</si>
  <si>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</si>
  <si>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</si>
  <si>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</si>
  <si>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</si>
  <si>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</si>
  <si>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</si>
  <si>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</si>
  <si>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</si>
  <si>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</si>
  <si>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</si>
  <si>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</si>
  <si>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</si>
  <si>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</si>
  <si>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</si>
  <si>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</si>
  <si>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</si>
  <si>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</si>
  <si>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</si>
  <si>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</si>
  <si>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</si>
  <si>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</si>
  <si>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</si>
  <si>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</si>
  <si>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</si>
  <si>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</si>
  <si>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</si>
  <si>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</si>
  <si>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</si>
  <si>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</si>
  <si>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</si>
  <si>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</si>
  <si>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</si>
  <si>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</si>
  <si>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</si>
  <si>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</si>
  <si>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</si>
  <si>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</si>
  <si>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</si>
  <si>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</si>
  <si>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</si>
  <si>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</si>
  <si>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</si>
  <si>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</si>
  <si>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</si>
  <si>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</si>
  <si>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</si>
  <si>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</si>
  <si>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</si>
  <si>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</si>
  <si>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</si>
  <si>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</si>
  <si>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</si>
  <si>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</si>
  <si>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</si>
  <si>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</si>
  <si>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</si>
  <si>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</si>
  <si>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</si>
  <si>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</si>
  <si>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</si>
  <si>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</si>
  <si>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</si>
  <si>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</si>
  <si>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</si>
  <si>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</si>
  <si>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</si>
  <si>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</si>
  <si>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</si>
  <si>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</si>
  <si>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</si>
  <si>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</si>
  <si>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</si>
  <si>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</si>
  <si>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</si>
  <si>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</si>
  <si>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</si>
  <si>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</si>
  <si>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</si>
  <si>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</si>
  <si>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</si>
  <si>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</si>
  <si>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</si>
  <si>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</si>
  <si>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</si>
  <si>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</si>
  <si>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</si>
  <si>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</si>
  <si>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</si>
  <si>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</si>
  <si>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</si>
  <si>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</si>
  <si>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</si>
  <si>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</si>
  <si>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</si>
  <si>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</si>
  <si>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</si>
  <si>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</si>
  <si>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</si>
  <si>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</si>
  <si>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</si>
  <si>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</si>
  <si>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</si>
  <si>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</si>
  <si>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</si>
  <si>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</si>
  <si>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</si>
  <si>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</si>
  <si>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</si>
  <si>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</si>
  <si>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</si>
  <si>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</si>
  <si>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</si>
  <si>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</si>
  <si>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</si>
  <si>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</si>
  <si>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</si>
  <si>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</si>
  <si>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</si>
  <si>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</si>
  <si>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</si>
  <si>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</si>
  <si>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</si>
  <si>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</si>
  <si>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</si>
  <si>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</si>
  <si>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</si>
  <si>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</si>
  <si>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</si>
  <si>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</si>
  <si>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</si>
  <si>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</si>
  <si>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</si>
  <si>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</si>
  <si>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</si>
  <si>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</si>
  <si>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</si>
  <si>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</si>
  <si>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</si>
  <si>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</si>
  <si>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</si>
  <si>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</si>
  <si>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</si>
  <si>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</si>
  <si>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</si>
  <si>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</si>
  <si>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</si>
  <si>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</si>
  <si>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</si>
  <si>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</si>
  <si>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</si>
  <si>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</si>
  <si>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</si>
  <si>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</si>
  <si>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</si>
  <si>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</si>
  <si>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</si>
  <si>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</si>
  <si>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</si>
  <si>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</si>
  <si>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</si>
  <si>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</si>
  <si>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</si>
  <si>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</si>
  <si>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</si>
  <si>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</si>
  <si>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</si>
  <si>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</si>
  <si>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</si>
  <si>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</si>
  <si>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</si>
  <si>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</si>
  <si>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</si>
  <si>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</si>
  <si>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</si>
  <si>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</si>
  <si>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</si>
  <si>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</si>
  <si>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</si>
  <si>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</si>
  <si>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</si>
  <si>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</si>
  <si>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</si>
  <si>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</si>
  <si>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</si>
  <si>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</si>
  <si>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</si>
  <si>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</si>
  <si>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</si>
  <si>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</si>
  <si>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</si>
  <si>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</si>
  <si>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</si>
  <si>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</si>
  <si>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</si>
  <si>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</si>
  <si>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</si>
  <si>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</si>
  <si>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</si>
  <si>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</si>
  <si>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</si>
  <si>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</si>
  <si>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</si>
  <si>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</si>
  <si>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</si>
  <si>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</si>
  <si>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</si>
  <si>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</si>
  <si>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</si>
  <si>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</si>
  <si>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</si>
  <si>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</si>
  <si>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</si>
  <si>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</si>
  <si>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</si>
  <si>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</si>
  <si>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</si>
  <si>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</si>
  <si>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</si>
  <si>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</si>
  <si>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</si>
  <si>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</si>
  <si>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</si>
  <si>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</si>
  <si>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</si>
  <si>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</si>
  <si>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</si>
  <si>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</si>
  <si>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</si>
  <si>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</si>
  <si>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</si>
  <si>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</si>
  <si>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</si>
  <si>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</si>
  <si>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</si>
  <si>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</si>
  <si>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</si>
  <si>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</si>
  <si>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</si>
  <si>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</si>
  <si>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</si>
  <si>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</si>
  <si>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</si>
  <si>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</si>
  <si>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</si>
  <si>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</si>
  <si>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</si>
  <si>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</si>
  <si>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</si>
  <si>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</si>
  <si>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</si>
  <si>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</si>
  <si>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</si>
  <si>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</si>
  <si>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</si>
  <si>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</si>
  <si>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</si>
  <si>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</si>
  <si>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</si>
  <si>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</si>
  <si>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</si>
  <si>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</si>
  <si>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</si>
  <si>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</si>
  <si>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</si>
  <si>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</si>
  <si>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</si>
  <si>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</si>
  <si>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</si>
  <si>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</si>
  <si>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</si>
  <si>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</si>
  <si>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</si>
  <si>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</si>
  <si>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</si>
  <si>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</si>
  <si>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</si>
  <si>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</si>
  <si>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</si>
  <si>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</si>
  <si>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</si>
  <si>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</si>
  <si>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</si>
  <si>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</si>
  <si>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</si>
  <si>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</si>
  <si>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</si>
  <si>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</si>
  <si>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</si>
  <si>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</si>
  <si>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</si>
  <si>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</si>
  <si>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</si>
  <si>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</si>
  <si>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</si>
  <si>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</si>
  <si>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</si>
  <si>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</si>
  <si>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</si>
  <si>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</si>
  <si>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</si>
  <si>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</si>
  <si>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</si>
  <si>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</si>
  <si>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</si>
  <si>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</si>
  <si>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</si>
  <si>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</si>
  <si>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</si>
  <si>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</si>
  <si>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</si>
  <si>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</si>
  <si>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</si>
  <si>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</si>
  <si>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</si>
  <si>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</si>
  <si>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</si>
  <si>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</si>
  <si>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</si>
  <si>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</si>
  <si>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</si>
  <si>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</si>
  <si>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</si>
  <si>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</si>
  <si>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</si>
  <si>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</si>
  <si>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</si>
  <si>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</si>
  <si>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</si>
  <si>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</si>
  <si>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</si>
  <si>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</si>
  <si>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</si>
  <si>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</si>
  <si>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</si>
  <si>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</si>
  <si>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</si>
  <si>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</si>
  <si>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</si>
  <si>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</si>
  <si>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</si>
  <si>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</si>
  <si>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</si>
  <si>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</si>
  <si>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</si>
  <si>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</si>
  <si>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</si>
  <si>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</si>
  <si>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</si>
  <si>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</si>
  <si>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</si>
  <si>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</si>
  <si>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</si>
  <si>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</si>
  <si>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</si>
  <si>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</si>
  <si>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</si>
  <si>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</si>
  <si>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</si>
  <si>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</si>
  <si>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</si>
  <si>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</si>
  <si>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</si>
  <si>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</si>
  <si>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</si>
  <si>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</si>
  <si>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</si>
  <si>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</si>
  <si>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</si>
  <si>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</si>
  <si>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</si>
  <si>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</si>
  <si>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</si>
  <si>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</si>
  <si>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</si>
  <si>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</si>
  <si>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</si>
  <si>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</si>
  <si>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</si>
  <si>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</si>
  <si>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</si>
  <si>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</si>
  <si>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</si>
  <si>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</si>
  <si>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</si>
  <si>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</si>
  <si>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</si>
  <si>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</si>
  <si>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</si>
  <si>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</si>
  <si>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</si>
  <si>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</si>
  <si>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</si>
  <si>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</si>
  <si>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</si>
  <si>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</si>
  <si>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</si>
  <si>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</si>
  <si>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</si>
  <si>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</si>
  <si>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</si>
  <si>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</si>
  <si>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</si>
  <si>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</si>
  <si>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</si>
  <si>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</si>
  <si>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</si>
  <si>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</si>
  <si>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</si>
  <si>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</si>
  <si>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</si>
  <si>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</si>
  <si>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</si>
  <si>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</si>
  <si>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</si>
  <si>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</si>
  <si>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</si>
  <si>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</si>
  <si>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</si>
  <si>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</si>
  <si>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</si>
  <si>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</si>
  <si>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</si>
  <si>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</si>
  <si>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</si>
  <si>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</si>
  <si>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</si>
  <si>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</si>
  <si>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</si>
  <si>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</si>
  <si>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</si>
  <si>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</si>
  <si>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</si>
  <si>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</si>
  <si>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</si>
  <si>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</si>
  <si>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</si>
  <si>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</si>
  <si>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</si>
  <si>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</si>
  <si>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</si>
  <si>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</si>
  <si>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</si>
  <si>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</si>
  <si>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</si>
  <si>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</si>
  <si>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</si>
  <si>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</si>
  <si>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</si>
  <si>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</si>
  <si>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</si>
  <si>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</si>
  <si>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</si>
  <si>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</si>
  <si>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</si>
  <si>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</si>
  <si>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</si>
  <si>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</si>
  <si>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</si>
  <si>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</si>
  <si>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</si>
  <si>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</si>
  <si>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</si>
  <si>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</si>
  <si>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</si>
  <si>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</si>
  <si>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</si>
  <si>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</si>
  <si>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</si>
  <si>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</si>
  <si>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</si>
  <si>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</si>
  <si>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</si>
  <si>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</si>
  <si>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</si>
  <si>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</si>
  <si>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</si>
  <si>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</si>
  <si>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</si>
  <si>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</si>
  <si>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</si>
  <si>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</si>
  <si>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</si>
  <si>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</si>
  <si>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</si>
  <si>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</si>
  <si>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</si>
  <si>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</si>
  <si>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</si>
  <si>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</si>
  <si>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</si>
  <si>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</si>
  <si>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</si>
  <si>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</si>
  <si>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</si>
  <si>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</si>
  <si>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</si>
  <si>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</si>
  <si>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</si>
  <si>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</si>
  <si>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</si>
  <si>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</si>
  <si>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</si>
  <si>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</si>
  <si>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</si>
  <si>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</si>
  <si>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</si>
  <si>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</si>
  <si>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</si>
  <si>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</si>
  <si>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</si>
  <si>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</si>
  <si>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</si>
  <si>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</si>
  <si>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</si>
  <si>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</si>
  <si>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</si>
  <si>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</si>
  <si>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</si>
  <si>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</si>
  <si>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</si>
  <si>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</si>
  <si>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</si>
  <si>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</si>
  <si>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</si>
  <si>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</si>
  <si>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</si>
  <si>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</si>
  <si>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</si>
  <si>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</si>
  <si>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</si>
  <si>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</si>
  <si>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</si>
  <si>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</si>
  <si>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</si>
  <si>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</si>
  <si>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</si>
  <si>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</si>
  <si>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</si>
  <si>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</si>
  <si>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</si>
  <si>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</si>
  <si>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</si>
  <si>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</si>
  <si>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</si>
  <si>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</si>
  <si>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</si>
  <si>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</si>
  <si>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</si>
  <si>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</si>
  <si>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</si>
  <si>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</si>
  <si>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</si>
  <si>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</si>
  <si>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</si>
  <si>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</si>
  <si>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</si>
  <si>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</si>
  <si>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</si>
  <si>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</si>
  <si>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</si>
  <si>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</si>
  <si>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</si>
  <si>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</si>
  <si>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</si>
  <si>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</si>
  <si>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</si>
  <si>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</si>
  <si>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</si>
  <si>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</si>
  <si>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</si>
  <si>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</si>
  <si>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</si>
  <si>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</si>
  <si>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</si>
  <si>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</si>
  <si>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</si>
  <si>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</si>
  <si>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</si>
  <si>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</si>
  <si>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</si>
  <si>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</si>
  <si>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</si>
  <si>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</si>
  <si>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</si>
  <si>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</si>
  <si>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</si>
  <si>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</si>
  <si>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</si>
  <si>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</si>
  <si>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</si>
  <si>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</si>
  <si>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</si>
  <si>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</si>
  <si>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</si>
  <si>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</si>
  <si>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</si>
  <si>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</si>
  <si>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</si>
  <si>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</si>
  <si>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</si>
  <si>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</si>
  <si>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</si>
  <si>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</si>
  <si>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</si>
  <si>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</si>
  <si>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</si>
  <si>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</si>
  <si>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</si>
  <si>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</si>
  <si>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</si>
  <si>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</si>
  <si>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</si>
  <si>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</si>
  <si>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</si>
  <si>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</si>
  <si>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</si>
  <si>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</si>
  <si>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</si>
  <si>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</si>
  <si>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</si>
  <si>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</si>
  <si>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</si>
  <si>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</si>
  <si>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</si>
  <si>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</si>
  <si>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</si>
  <si>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</si>
  <si>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</si>
  <si>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</si>
  <si>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</si>
  <si>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</si>
  <si>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</si>
  <si>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</si>
  <si>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</si>
  <si>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</si>
  <si>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</si>
  <si>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</si>
  <si>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</si>
  <si>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</si>
  <si>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</si>
  <si>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</si>
  <si>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</si>
  <si>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</si>
  <si>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</si>
  <si>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</si>
  <si>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</si>
  <si>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</si>
  <si>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</si>
  <si>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</si>
  <si>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</si>
  <si>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</si>
  <si>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</si>
  <si>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</si>
  <si>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</si>
  <si>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</si>
  <si>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</si>
  <si>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</si>
  <si>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</si>
  <si>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</si>
  <si>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</si>
  <si>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</si>
  <si>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</si>
  <si>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</si>
  <si>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</si>
  <si>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</si>
  <si>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</si>
  <si>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</si>
  <si>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</si>
  <si>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</si>
  <si>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</si>
  <si>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</si>
  <si>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</si>
  <si>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</si>
  <si>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</si>
  <si>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</si>
  <si>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</si>
  <si>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</si>
  <si>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</si>
  <si>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</si>
  <si>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</si>
  <si>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</si>
  <si>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</si>
  <si>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</si>
  <si>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</si>
  <si>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</si>
  <si>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</si>
  <si>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</si>
  <si>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</si>
  <si>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</si>
  <si>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</si>
  <si>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</si>
  <si>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</si>
  <si>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</si>
  <si>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</si>
  <si>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</si>
  <si>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</si>
  <si>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</si>
  <si>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</si>
  <si>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</si>
  <si>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</si>
  <si>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</si>
  <si>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</si>
  <si>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</si>
  <si>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</si>
  <si>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</si>
  <si>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</si>
  <si>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</si>
  <si>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</si>
  <si>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</si>
  <si>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</si>
  <si>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</si>
  <si>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</si>
  <si>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</si>
  <si>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</si>
  <si>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</si>
  <si>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</si>
  <si>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</si>
  <si>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</si>
  <si>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</si>
  <si>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</si>
  <si>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</si>
  <si>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</si>
  <si>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</si>
  <si>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</si>
  <si>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</si>
  <si>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</si>
  <si>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</si>
  <si>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</si>
  <si>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</si>
  <si>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</si>
  <si>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</si>
  <si>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</si>
  <si>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</si>
  <si>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</si>
  <si>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</si>
  <si>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</si>
  <si>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</si>
  <si>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</si>
  <si>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</si>
  <si>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</si>
  <si>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</si>
  <si>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</si>
  <si>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</si>
  <si>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</si>
  <si>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</si>
  <si>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</si>
  <si>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</si>
  <si>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</si>
  <si>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</si>
  <si>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</si>
  <si>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</si>
  <si>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</si>
  <si>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</si>
  <si>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</si>
  <si>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</si>
  <si>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</si>
  <si>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</si>
  <si>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</si>
  <si>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</si>
  <si>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</si>
  <si>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</si>
  <si>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</si>
  <si>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</si>
  <si>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</si>
  <si>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</si>
  <si>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</si>
  <si>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</si>
  <si>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</si>
  <si>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</si>
  <si>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</si>
  <si>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</si>
  <si>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</si>
  <si>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</si>
  <si>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</si>
  <si>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</si>
  <si>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</si>
  <si>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</si>
  <si>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</si>
  <si>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</si>
  <si>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</si>
  <si>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</si>
  <si>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</si>
  <si>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</si>
  <si>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</si>
  <si>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</si>
  <si>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</si>
  <si>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</si>
  <si>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</si>
  <si>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</si>
  <si>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</si>
  <si>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</si>
  <si>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</si>
  <si>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</si>
  <si>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</si>
  <si>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</si>
  <si>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</si>
  <si>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</si>
  <si>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</si>
  <si>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</si>
  <si>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</si>
  <si>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</si>
  <si>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</si>
  <si>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</si>
  <si>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</si>
  <si>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</si>
  <si>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</si>
  <si>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</si>
  <si>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</si>
  <si>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</si>
  <si>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</si>
  <si>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</si>
  <si>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</si>
  <si>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</si>
  <si>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</si>
  <si>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</si>
  <si>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</si>
  <si>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</si>
  <si>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</si>
  <si>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</si>
  <si>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</si>
  <si>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</si>
  <si>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</si>
  <si>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</si>
  <si>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</si>
  <si>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</si>
  <si>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</si>
  <si>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</si>
  <si>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</si>
  <si>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</si>
  <si>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</si>
  <si>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</si>
  <si>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</si>
  <si>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</si>
  <si>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</si>
  <si>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</si>
  <si>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</si>
  <si>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</si>
  <si>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</si>
  <si>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</si>
  <si>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</si>
  <si>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</si>
  <si>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</si>
  <si>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</si>
  <si>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</si>
  <si>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</si>
  <si>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</si>
  <si>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</si>
  <si>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</si>
  <si>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</si>
  <si>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</si>
  <si>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</si>
  <si>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</si>
  <si>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</si>
  <si>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</si>
  <si>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</si>
  <si>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</si>
  <si>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</si>
  <si>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</si>
  <si>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</si>
  <si>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</si>
  <si>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</si>
  <si>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</si>
  <si>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</si>
  <si>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</si>
  <si>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</si>
  <si>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</si>
  <si>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</si>
  <si>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</si>
  <si>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</si>
  <si>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</si>
  <si>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</si>
  <si>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</si>
  <si>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</si>
  <si>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</si>
  <si>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</si>
  <si>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</si>
  <si>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</si>
  <si>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</si>
  <si>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</si>
  <si>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</si>
  <si>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</si>
  <si>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</si>
  <si>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</si>
  <si>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</si>
  <si>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</si>
  <si>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</si>
  <si>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</si>
  <si>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</si>
  <si>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</si>
  <si>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</si>
  <si>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</si>
  <si>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</si>
  <si>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</si>
  <si>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</si>
  <si>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</si>
  <si>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</si>
  <si>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</si>
  <si>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</si>
  <si>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</si>
  <si>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</si>
  <si>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</si>
  <si>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</si>
  <si>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</si>
  <si>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</si>
  <si>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</si>
  <si>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</si>
  <si>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</si>
  <si>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</si>
  <si>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</si>
  <si>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</si>
  <si>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</si>
  <si>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</si>
  <si>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</si>
  <si>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</si>
  <si>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</si>
  <si>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</si>
  <si>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</si>
  <si>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</si>
  <si>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</si>
  <si>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</si>
  <si>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</si>
  <si>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</si>
  <si>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</si>
  <si>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</si>
  <si>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</si>
  <si>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</si>
  <si>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</si>
  <si>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</si>
  <si>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</si>
  <si>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</si>
  <si>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</si>
  <si>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</si>
  <si>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</si>
  <si>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</si>
  <si>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</si>
  <si>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</si>
  <si>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</si>
  <si>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</si>
  <si>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</si>
  <si>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</si>
  <si>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</si>
  <si>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</si>
  <si>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</si>
  <si>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</si>
  <si>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</si>
  <si>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</si>
  <si>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</si>
  <si>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</si>
  <si>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</si>
  <si>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</si>
  <si>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</si>
  <si>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</si>
  <si>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</si>
  <si>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</si>
  <si>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</si>
  <si>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</si>
  <si>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</si>
  <si>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</si>
  <si>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</si>
  <si>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</si>
  <si>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</si>
  <si>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</si>
  <si>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</si>
  <si>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</si>
  <si>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</si>
  <si>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</si>
  <si>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</si>
  <si>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</si>
  <si>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</si>
  <si>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</si>
  <si>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</si>
  <si>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</si>
  <si>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</si>
  <si>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</si>
  <si>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</si>
  <si>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</si>
  <si>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</si>
  <si>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</si>
  <si>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</si>
  <si>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</si>
  <si>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</si>
  <si>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</si>
  <si>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</si>
  <si>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</si>
  <si>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</si>
  <si>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</si>
  <si>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</si>
  <si>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</si>
  <si>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</si>
  <si>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</si>
  <si>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</si>
  <si>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</si>
  <si>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</si>
  <si>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</si>
  <si>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</si>
  <si>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</si>
  <si>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</si>
  <si>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</si>
  <si>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</si>
  <si>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</si>
  <si>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</si>
  <si>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</si>
  <si>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</si>
  <si>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</si>
  <si>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</si>
  <si>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</si>
  <si>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</si>
  <si>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</si>
  <si>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</si>
  <si>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</si>
  <si>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</si>
  <si>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</si>
  <si>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</si>
  <si>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</si>
  <si>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</si>
  <si>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</si>
  <si>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</si>
  <si>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</si>
  <si>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</si>
  <si>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</si>
  <si>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</si>
  <si>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</si>
  <si>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</si>
  <si>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</si>
  <si>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</si>
  <si>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</si>
  <si>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</si>
  <si>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</si>
  <si>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</si>
  <si>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</si>
  <si>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</si>
  <si>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</si>
  <si>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</si>
  <si>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</si>
  <si>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</si>
  <si>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</si>
  <si>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</si>
  <si>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</si>
  <si>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</si>
  <si>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</si>
  <si>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</si>
  <si>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</si>
  <si>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</si>
  <si>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</si>
  <si>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</si>
  <si>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</si>
  <si>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</si>
  <si>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</si>
  <si>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</si>
  <si>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</si>
  <si>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</si>
  <si>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</si>
  <si>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</si>
  <si>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</si>
  <si>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</si>
  <si>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</si>
  <si>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</si>
  <si>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</si>
  <si>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</si>
  <si>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</si>
  <si>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</si>
  <si>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</si>
  <si>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</si>
  <si>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</si>
  <si>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</si>
  <si>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</si>
  <si>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</si>
  <si>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</si>
  <si>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</si>
  <si>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</si>
  <si>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</si>
  <si>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</si>
  <si>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</si>
  <si>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</si>
  <si>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</si>
  <si>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</si>
  <si>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</si>
  <si>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</si>
  <si>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</si>
  <si>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</si>
  <si>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</si>
  <si>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</si>
  <si>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</si>
  <si>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</si>
  <si>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</si>
  <si>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</si>
  <si>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</si>
  <si>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</si>
  <si>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</si>
  <si>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</si>
  <si>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</si>
  <si>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</si>
  <si>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</si>
  <si>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</si>
  <si>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</si>
  <si>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</si>
  <si>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</si>
  <si>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</si>
  <si>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</si>
  <si>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</si>
  <si>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</si>
  <si>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</si>
  <si>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</si>
  <si>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</si>
  <si>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</si>
  <si>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</si>
  <si>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</si>
  <si>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</si>
  <si>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</si>
  <si>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</si>
  <si>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</si>
  <si>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</si>
  <si>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</si>
  <si>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</si>
  <si>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</si>
  <si>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</si>
  <si>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</si>
  <si>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</si>
  <si>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</si>
  <si>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</si>
  <si>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</si>
  <si>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</si>
  <si>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</si>
  <si>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</si>
  <si>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</si>
  <si>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</si>
  <si>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</si>
  <si>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</si>
  <si>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</si>
  <si>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</si>
  <si>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</si>
  <si>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</si>
  <si>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</si>
  <si>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</si>
  <si>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</si>
  <si>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</si>
  <si>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</si>
  <si>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</si>
  <si>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</si>
  <si>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</si>
  <si>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</si>
  <si>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</si>
  <si>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</si>
  <si>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</si>
  <si>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</si>
  <si>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</si>
  <si>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</si>
  <si>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</si>
  <si>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</si>
  <si>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</si>
  <si>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</si>
  <si>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</si>
  <si>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</si>
  <si>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</si>
  <si>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</si>
  <si>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</si>
  <si>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</si>
  <si>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</si>
  <si>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</si>
  <si>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</si>
  <si>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</si>
  <si>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</si>
  <si>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</si>
  <si>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</si>
  <si>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</si>
  <si>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</si>
  <si>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</si>
  <si>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</si>
  <si>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</si>
  <si>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</si>
  <si>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</si>
  <si>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</si>
  <si>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</si>
  <si>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</si>
  <si>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</si>
  <si>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</si>
  <si>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</si>
  <si>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</si>
  <si>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</si>
  <si>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</si>
  <si>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</si>
  <si>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</si>
  <si>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</si>
  <si>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</si>
  <si>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</si>
  <si>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</si>
  <si>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</si>
  <si>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</si>
  <si>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</si>
  <si>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</si>
  <si>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</si>
  <si>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</si>
  <si>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</si>
  <si>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</si>
  <si>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</si>
  <si>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</si>
  <si>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</si>
  <si>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</si>
  <si>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</si>
  <si>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</si>
  <si>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</si>
  <si>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</si>
  <si>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</si>
  <si>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</si>
  <si>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</si>
  <si>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</si>
  <si>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</si>
  <si>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</si>
  <si>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</si>
  <si>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</si>
  <si>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</si>
  <si>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</si>
  <si>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</si>
  <si>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</si>
  <si>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</si>
  <si>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</si>
  <si>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</si>
  <si>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</si>
  <si>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</si>
  <si>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</si>
  <si>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</si>
  <si>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</si>
  <si>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</si>
  <si>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</si>
  <si>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</si>
  <si>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</si>
  <si>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</si>
  <si>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</si>
  <si>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</si>
  <si>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</si>
  <si>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</si>
  <si>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</si>
  <si>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</si>
  <si>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</si>
  <si>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</si>
  <si>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</si>
  <si>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</si>
  <si>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</si>
  <si>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</si>
  <si>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</si>
  <si>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</si>
  <si>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</si>
  <si>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</si>
  <si>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</si>
  <si>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</si>
  <si>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</si>
  <si>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</si>
  <si>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</si>
  <si>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</si>
  <si>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</si>
  <si>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</si>
  <si>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</si>
  <si>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</si>
  <si>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</si>
  <si>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</si>
  <si>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</si>
  <si>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</si>
  <si>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</si>
  <si>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</si>
  <si>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</si>
  <si>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</si>
  <si>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</si>
  <si>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</si>
  <si>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</si>
  <si>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</si>
  <si>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</si>
  <si>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</si>
  <si>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</si>
  <si>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</si>
  <si>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</si>
  <si>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</si>
  <si>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</si>
  <si>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</si>
  <si>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</si>
  <si>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</si>
  <si>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</si>
  <si>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</si>
  <si>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</si>
  <si>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</si>
  <si>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</si>
  <si>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</si>
  <si>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</si>
  <si>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</si>
  <si>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</si>
  <si>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</si>
  <si>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</si>
  <si>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</si>
  <si>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</si>
  <si>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</si>
  <si>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</si>
  <si>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</si>
  <si>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</si>
  <si>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</si>
  <si>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</si>
  <si>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</si>
  <si>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</si>
  <si>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</si>
  <si>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</si>
  <si>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</si>
  <si>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</si>
  <si>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</si>
  <si>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</si>
  <si>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</si>
  <si>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</si>
  <si>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</si>
  <si>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</si>
  <si>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</si>
  <si>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</si>
  <si>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</si>
  <si>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</si>
  <si>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</si>
  <si>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</si>
  <si>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</si>
  <si>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</si>
  <si>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</si>
  <si>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</si>
  <si>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</si>
  <si>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</si>
  <si>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</si>
  <si>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</si>
  <si>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</si>
  <si>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</si>
  <si>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</si>
  <si>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</si>
  <si>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</si>
  <si>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</si>
  <si>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</si>
  <si>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</si>
  <si>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</si>
  <si>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</si>
  <si>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</si>
  <si>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</si>
  <si>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</si>
  <si>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</si>
  <si>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</si>
  <si>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</si>
  <si>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</si>
  <si>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</si>
  <si>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</si>
  <si>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</si>
  <si>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</si>
  <si>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</si>
  <si>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</si>
  <si>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</si>
  <si>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</si>
  <si>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</si>
  <si>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</si>
  <si>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</si>
  <si>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</si>
  <si>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</si>
  <si>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</si>
  <si>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</si>
  <si>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</si>
  <si>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</si>
  <si>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</si>
  <si>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</si>
  <si>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</si>
  <si>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</si>
  <si>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</si>
  <si>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</si>
  <si>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</si>
  <si>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</si>
  <si>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</si>
  <si>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</si>
  <si>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</si>
  <si>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</si>
  <si>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</si>
  <si>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</si>
  <si>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</si>
  <si>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</si>
  <si>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</si>
  <si>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</si>
  <si>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</si>
  <si>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</si>
  <si>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</si>
  <si>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</si>
  <si>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</si>
  <si>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</si>
  <si>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</si>
  <si>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</si>
  <si>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</si>
  <si>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</si>
  <si>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</si>
  <si>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</si>
  <si>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</si>
  <si>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</si>
  <si>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</si>
  <si>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</si>
  <si>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</si>
  <si>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</si>
  <si>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</si>
  <si>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</si>
  <si>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</si>
  <si>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</si>
  <si>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</si>
  <si>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</si>
  <si>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</si>
  <si>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</si>
  <si>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</si>
  <si>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</si>
  <si>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EXEMPLO 2</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</si>
  <si>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</si>
  <si>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</si>
  <si>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</si>
  <si>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</si>
  <si>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</si>
  <si>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</si>
  <si>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</si>
  <si>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</si>
  <si>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EXEMPLO 1</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</si>
  <si>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</si>
  <si>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</si>
  <si>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</si>
  <si>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</si>
  <si>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</si>
  <si>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</si>
  <si>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</si>
  <si>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</si>
  <si>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</si>
  <si>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</si>
  <si>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</si>
  <si>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</si>
  <si>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</si>
  <si>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</si>
  <si>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</si>
  <si>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</si>
  <si>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</si>
  <si>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</si>
  <si>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</si>
  <si>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</si>
  <si>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</si>
  <si>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</si>
  <si>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</si>
  <si>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</si>
  <si>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</si>
  <si>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</si>
  <si>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</si>
  <si>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</si>
  <si>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</si>
  <si>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</si>
  <si>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</si>
  <si>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</si>
  <si>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</si>
  <si>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</si>
  <si>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</si>
  <si>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</si>
  <si>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</si>
  <si>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</si>
  <si>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</si>
  <si>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</si>
  <si>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</si>
  <si>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</si>
  <si>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</si>
  <si>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</si>
  <si>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</si>
  <si>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</si>
  <si>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</si>
  <si>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</si>
  <si>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</si>
  <si>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</si>
  <si>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</si>
  <si>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</si>
  <si>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</si>
  <si>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</si>
  <si>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</si>
  <si>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</si>
  <si>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</si>
  <si>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</si>
  <si>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</si>
  <si>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</si>
  <si>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</si>
  <si>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</si>
  <si>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</si>
  <si>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</si>
  <si>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</si>
  <si>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</si>
  <si>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</si>
  <si>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</si>
  <si>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</si>
  <si>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</si>
  <si>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</si>
  <si>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</si>
  <si>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</si>
  <si>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</si>
  <si>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</si>
  <si>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</si>
  <si>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</si>
  <si>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</si>
  <si>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</si>
  <si>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</si>
  <si>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</si>
  <si>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</si>
  <si>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</si>
  <si>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</si>
  <si>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</si>
  <si>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</si>
  <si>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</si>
  <si>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</si>
  <si>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</si>
  <si>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</si>
  <si>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</si>
  <si>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</si>
  <si>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</si>
  <si>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</si>
  <si>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</si>
  <si>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</si>
  <si>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</si>
  <si>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</si>
  <si>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</si>
  <si>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</si>
  <si>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</si>
  <si>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</si>
  <si>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</si>
  <si>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</si>
  <si>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</si>
  <si>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</si>
  <si>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</si>
  <si>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</si>
  <si>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</si>
  <si>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</si>
  <si>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</si>
  <si>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</si>
  <si>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</si>
  <si>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</si>
  <si>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</si>
  <si>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</si>
  <si>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</si>
  <si>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</si>
  <si>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</si>
  <si>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</si>
  <si>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</si>
  <si>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</si>
  <si>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</si>
  <si>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</si>
  <si>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</si>
  <si>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</si>
  <si>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</si>
  <si>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</si>
  <si>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</si>
  <si>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</si>
  <si>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</si>
  <si>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</si>
  <si>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</si>
  <si>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</si>
  <si>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</si>
  <si>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</si>
  <si>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</si>
  <si>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</si>
  <si>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</si>
  <si>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</si>
  <si>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</si>
  <si>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</si>
  <si>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</si>
  <si>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</si>
  <si>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</si>
  <si>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</si>
  <si>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</si>
  <si>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</si>
  <si>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</si>
  <si>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</si>
  <si>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</si>
  <si>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</si>
  <si>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</si>
  <si>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</si>
  <si>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</si>
  <si>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</si>
  <si>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</si>
  <si>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</si>
  <si>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</si>
  <si>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</si>
  <si>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</si>
  <si>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</si>
  <si>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</si>
  <si>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</si>
  <si>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</si>
  <si>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</si>
  <si>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</si>
  <si>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</si>
  <si>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</si>
  <si>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</si>
  <si>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</si>
  <si>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</si>
  <si>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</si>
  <si>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</si>
  <si>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</si>
  <si>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</si>
  <si>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</si>
  <si>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</si>
  <si>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</si>
  <si>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</si>
  <si>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</si>
  <si>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</si>
  <si>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</si>
  <si>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</si>
  <si>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</si>
  <si>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</si>
  <si>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</si>
  <si>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</si>
  <si>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</si>
  <si>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</si>
  <si>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</si>
  <si>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</si>
  <si>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</si>
  <si>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</si>
  <si>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</si>
  <si>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</si>
  <si>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</si>
  <si>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</si>
  <si>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</si>
  <si>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</si>
  <si>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</si>
  <si>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</si>
  <si>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</si>
  <si>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</si>
  <si>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</si>
  <si>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</si>
  <si>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</si>
  <si>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</si>
  <si>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</si>
  <si>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</si>
  <si>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</si>
  <si>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</si>
  <si>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</si>
  <si>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</si>
  <si>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</si>
  <si>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</si>
  <si>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</si>
  <si>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</si>
  <si>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</si>
  <si>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</si>
  <si>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</si>
  <si>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</si>
  <si>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</si>
  <si>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</si>
  <si>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</si>
  <si>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</si>
  <si>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</si>
  <si>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</si>
  <si>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</si>
  <si>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</si>
  <si>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</si>
  <si>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</si>
  <si>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</si>
  <si>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</si>
  <si>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</si>
  <si>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</si>
  <si>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</si>
  <si>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</si>
  <si>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</si>
  <si>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</si>
  <si>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</si>
  <si>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</si>
  <si>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</si>
  <si>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</si>
  <si>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</si>
  <si>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</si>
  <si>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</si>
  <si>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</si>
  <si>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</si>
  <si>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</si>
  <si>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</si>
  <si>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</si>
  <si>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</si>
  <si>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</si>
  <si>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</si>
  <si>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</si>
  <si>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</si>
  <si>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</si>
  <si>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</si>
  <si>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</si>
  <si>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</si>
  <si>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</si>
  <si>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</si>
  <si>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</si>
  <si>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</si>
  <si>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</si>
  <si>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</si>
  <si>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</si>
  <si>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</si>
  <si>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</si>
  <si>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</si>
  <si>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</si>
  <si>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</si>
  <si>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</si>
  <si>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</si>
  <si>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</si>
  <si>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</si>
  <si>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</si>
  <si>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</si>
  <si>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</si>
  <si>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</si>
  <si>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</si>
  <si>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</si>
  <si>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</si>
  <si>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</si>
  <si>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</si>
  <si>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</si>
  <si>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</si>
  <si>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</si>
  <si>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</si>
  <si>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</si>
  <si>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</si>
  <si>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</si>
  <si>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</si>
  <si>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</si>
  <si>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</si>
  <si>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</si>
  <si>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</si>
  <si>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</si>
  <si>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</si>
  <si>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</si>
  <si>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</si>
  <si>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</si>
  <si>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</si>
  <si>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</si>
  <si>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</si>
  <si>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</si>
  <si>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</si>
  <si>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</si>
  <si>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</si>
  <si>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</si>
  <si>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</si>
  <si>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</si>
  <si>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</si>
  <si>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</si>
  <si>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</si>
  <si>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</si>
  <si>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</si>
  <si>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</si>
  <si>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</si>
  <si>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</si>
  <si>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</si>
  <si>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</si>
  <si>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</si>
  <si>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</si>
  <si>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</si>
  <si>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</si>
  <si>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</si>
  <si>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</si>
  <si>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</si>
  <si>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</si>
  <si>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</si>
  <si>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</si>
  <si>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</si>
  <si>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</si>
  <si>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</si>
  <si>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</si>
  <si>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</si>
  <si>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</si>
  <si>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</si>
  <si>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</si>
  <si>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</si>
  <si>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</si>
  <si>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</si>
  <si>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</si>
  <si>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</si>
  <si>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</si>
  <si>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</si>
  <si>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</si>
  <si>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</si>
  <si>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</si>
  <si>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</si>
  <si>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</si>
  <si>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</si>
  <si>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</si>
  <si>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</si>
  <si>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</si>
  <si>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</si>
  <si>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</si>
  <si>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</si>
  <si>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</si>
  <si>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</si>
  <si>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</si>
  <si>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</si>
  <si>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</si>
  <si>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</si>
  <si>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</si>
  <si>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</si>
  <si>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</si>
  <si>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</si>
  <si>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</si>
  <si>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</si>
  <si>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</si>
  <si>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</si>
  <si>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</si>
  <si>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</si>
  <si>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</si>
  <si>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</si>
  <si>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</si>
  <si>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</si>
  <si>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</si>
  <si>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</si>
  <si>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</si>
  <si>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</si>
  <si>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</si>
  <si>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</si>
  <si>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</si>
  <si>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</si>
  <si>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</si>
  <si>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</si>
  <si>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</si>
  <si>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</si>
  <si>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</si>
  <si>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</si>
  <si>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</si>
  <si>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</si>
  <si>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</si>
  <si>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</si>
  <si>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</si>
  <si>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</si>
  <si>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</si>
  <si>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</si>
  <si>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</si>
  <si>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</si>
  <si>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</si>
  <si>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</si>
  <si>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</si>
  <si>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</si>
  <si>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</si>
  <si>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</si>
  <si>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</si>
  <si>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</si>
  <si>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</si>
  <si>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</si>
  <si>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</si>
  <si>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</si>
  <si>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</si>
  <si>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</si>
  <si>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</si>
  <si>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</si>
  <si>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</si>
  <si>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</si>
  <si>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</si>
  <si>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</si>
  <si>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</si>
  <si>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</si>
  <si>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</si>
  <si>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</si>
  <si>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</si>
  <si>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</si>
  <si>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</si>
  <si>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</si>
  <si>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</si>
  <si>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</si>
  <si>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</si>
  <si>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</si>
  <si>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</si>
  <si>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</si>
  <si>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</si>
  <si>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</si>
  <si>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</si>
  <si>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</si>
  <si>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</si>
  <si>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</si>
  <si>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</si>
  <si>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</si>
  <si>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</si>
  <si>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</si>
  <si>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</si>
  <si>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</si>
  <si>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</si>
  <si>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</si>
  <si>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</si>
  <si>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</si>
  <si>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</si>
  <si>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</si>
  <si>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</si>
  <si>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</si>
  <si>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</si>
  <si>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</si>
  <si>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</si>
  <si>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</si>
  <si>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</si>
  <si>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</si>
  <si>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</si>
  <si>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</si>
  <si>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</si>
  <si>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</si>
  <si>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</si>
  <si>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</si>
  <si>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</si>
  <si>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</si>
  <si>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</si>
  <si>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</si>
  <si>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</si>
  <si>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</si>
  <si>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</si>
  <si>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</si>
  <si>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</si>
  <si>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</si>
  <si>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</si>
  <si>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</si>
  <si>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</si>
  <si>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</si>
  <si>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</si>
  <si>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</si>
  <si>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</si>
  <si>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</si>
  <si>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</si>
  <si>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</si>
  <si>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</si>
  <si>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</si>
  <si>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</si>
  <si>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</si>
  <si>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</si>
  <si>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</si>
  <si>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</si>
  <si>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</si>
  <si>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</si>
  <si>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</si>
  <si>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</si>
  <si>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</si>
  <si>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</si>
  <si>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</si>
  <si>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</si>
  <si>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</si>
  <si>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</si>
  <si>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</si>
  <si>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</si>
  <si>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</si>
  <si>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</si>
  <si>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</si>
  <si>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</si>
  <si>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</si>
  <si>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</si>
  <si>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</si>
  <si>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</si>
  <si>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</si>
  <si>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</si>
  <si>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</si>
  <si>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</si>
  <si>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</si>
  <si>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</si>
  <si>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</si>
  <si>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</si>
  <si>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</si>
  <si>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</si>
  <si>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</si>
  <si>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</si>
  <si>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</si>
  <si>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</si>
  <si>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</si>
  <si>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</si>
  <si>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</si>
  <si>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</si>
  <si>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</si>
  <si>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</si>
  <si>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</si>
  <si>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</si>
  <si>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</si>
  <si>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</si>
  <si>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</si>
  <si>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</si>
  <si>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</si>
  <si>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</si>
  <si>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</si>
  <si>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</si>
  <si>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</si>
  <si>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</si>
  <si>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</si>
  <si>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</si>
  <si>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</si>
  <si>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</si>
  <si>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</si>
  <si>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</si>
  <si>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</si>
  <si>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</si>
  <si>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</si>
  <si>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</si>
  <si>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</si>
  <si>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</si>
  <si>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</si>
  <si>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</si>
  <si>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</si>
  <si>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</si>
  <si>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</si>
  <si>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</si>
  <si>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</si>
  <si>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</si>
  <si>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</si>
  <si>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</si>
  <si>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</si>
  <si>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</si>
  <si>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</si>
  <si>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</si>
  <si>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</si>
  <si>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</si>
  <si>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</si>
  <si>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</si>
  <si>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</si>
  <si>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</si>
  <si>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</si>
  <si>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</si>
  <si>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</si>
  <si>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</si>
  <si>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</si>
  <si>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</si>
  <si>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</si>
  <si>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</si>
  <si>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</si>
  <si>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</si>
  <si>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</si>
  <si>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</si>
  <si>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</si>
  <si>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</si>
  <si>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</si>
  <si>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</si>
  <si>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</si>
  <si>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</si>
  <si>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</si>
  <si>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</si>
  <si>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</si>
  <si>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</si>
  <si>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</si>
  <si>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</si>
  <si>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</si>
  <si>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</si>
  <si>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</si>
  <si>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</si>
  <si>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</si>
  <si>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</si>
  <si>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</si>
  <si>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</si>
  <si>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</si>
  <si>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</si>
  <si>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</si>
  <si>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</si>
  <si>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</si>
  <si>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</si>
  <si>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</si>
  <si>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</si>
  <si>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</si>
  <si>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</si>
  <si>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</si>
  <si>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</si>
  <si>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</si>
  <si>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</si>
  <si>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</si>
  <si>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</si>
  <si>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</si>
  <si>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</si>
  <si>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</si>
  <si>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</si>
  <si>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</si>
  <si>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</si>
  <si>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</si>
  <si>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</si>
  <si>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</si>
  <si>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</si>
  <si>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</si>
  <si>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</si>
  <si>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</si>
  <si>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</si>
  <si>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</si>
  <si>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</si>
  <si>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</si>
  <si>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</si>
  <si>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</si>
  <si>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</si>
  <si>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</si>
  <si>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</si>
  <si>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</si>
  <si>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</si>
  <si>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</si>
  <si>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</si>
  <si>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</si>
  <si>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</si>
  <si>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</si>
  <si>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</si>
  <si>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</si>
  <si>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</si>
  <si>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</si>
  <si>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</si>
  <si>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</si>
  <si>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</si>
  <si>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</si>
  <si>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</si>
  <si>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</si>
  <si>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</si>
  <si>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</si>
  <si>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</si>
  <si>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</si>
  <si>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</si>
  <si>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</si>
  <si>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</si>
  <si>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</si>
  <si>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</si>
  <si>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</si>
  <si>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</si>
  <si>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</si>
  <si>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</si>
  <si>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</si>
  <si>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</si>
  <si>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</si>
  <si>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</si>
  <si>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</si>
  <si>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</si>
  <si>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</si>
  <si>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</si>
  <si>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</si>
  <si>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</si>
  <si>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</si>
  <si>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</si>
  <si>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</si>
  <si>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</si>
  <si>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</si>
  <si>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</si>
  <si>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</si>
  <si>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</si>
  <si>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</si>
  <si>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</si>
  <si>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</si>
  <si>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</si>
  <si>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</si>
  <si>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</si>
  <si>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</si>
  <si>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</si>
  <si>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</si>
  <si>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</si>
  <si>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</si>
  <si>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</si>
  <si>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</si>
  <si>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</si>
  <si>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</si>
  <si>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</si>
  <si>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</si>
  <si>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</si>
  <si>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</si>
  <si>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</si>
  <si>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</si>
  <si>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</si>
  <si>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</si>
  <si>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</si>
  <si>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</si>
  <si>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</si>
  <si>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</si>
  <si>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</si>
  <si>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</si>
  <si>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</si>
  <si>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</si>
  <si>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</si>
  <si>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</si>
  <si>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</si>
  <si>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</si>
  <si>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</si>
  <si>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</si>
  <si>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</si>
  <si>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</si>
  <si>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</si>
  <si>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</si>
  <si>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</si>
  <si>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</si>
  <si>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</si>
  <si>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</si>
  <si>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</si>
  <si>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</si>
  <si>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</si>
  <si>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</si>
  <si>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</si>
  <si>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</si>
  <si>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</si>
  <si>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</si>
  <si>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</si>
  <si>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</si>
  <si>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</si>
  <si>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</si>
  <si>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</si>
  <si>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</si>
  <si>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</si>
  <si>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</si>
  <si>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</si>
  <si>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</si>
  <si>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</si>
  <si>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</si>
  <si>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</si>
  <si>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</si>
  <si>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</si>
  <si>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</si>
  <si>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</si>
  <si>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</si>
  <si>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</si>
  <si>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</si>
  <si>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</si>
  <si>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</si>
  <si>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</si>
  <si>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</si>
  <si>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</si>
  <si>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</si>
  <si>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</si>
  <si>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</si>
  <si>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</si>
  <si>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</si>
  <si>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</si>
  <si>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</si>
  <si>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</si>
  <si>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</si>
  <si>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</si>
  <si>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</si>
  <si>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</si>
  <si>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</si>
  <si>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</si>
  <si>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</si>
  <si>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</si>
  <si>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</si>
  <si>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</si>
  <si>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</si>
  <si>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</si>
  <si>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</si>
  <si>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</si>
  <si>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</si>
  <si>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</si>
  <si>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</si>
  <si>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</si>
  <si>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</si>
  <si>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</si>
  <si>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</si>
  <si>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</si>
  <si>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</si>
  <si>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</si>
  <si>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</si>
  <si>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</si>
  <si>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</si>
  <si>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</si>
  <si>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</si>
  <si>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</si>
  <si>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</si>
  <si>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</si>
  <si>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</si>
  <si>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</si>
  <si>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</si>
  <si>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</si>
  <si>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</si>
  <si>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</si>
  <si>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</si>
  <si>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</si>
  <si>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</si>
  <si>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</si>
  <si>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</si>
  <si>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</si>
  <si>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</si>
  <si>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</si>
  <si>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</si>
  <si>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</si>
  <si>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</si>
  <si>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</si>
  <si>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</si>
  <si>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</si>
  <si>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</si>
  <si>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</si>
  <si>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</si>
  <si>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</si>
  <si>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</si>
  <si>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</si>
  <si>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</si>
  <si>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</si>
  <si>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</si>
  <si>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</si>
  <si>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</si>
  <si>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</si>
  <si>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</si>
  <si>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</si>
  <si>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</si>
  <si>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</si>
  <si>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</si>
  <si>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</si>
  <si>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</si>
  <si>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</si>
  <si>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</si>
  <si>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</si>
  <si>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</si>
  <si>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</si>
  <si>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</si>
  <si>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</si>
  <si>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</si>
  <si>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</si>
  <si>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</si>
  <si>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</si>
  <si>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</si>
  <si>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</si>
  <si>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</si>
  <si>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</si>
  <si>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</si>
  <si>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</si>
  <si>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</si>
  <si>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</si>
  <si>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</si>
  <si>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</si>
  <si>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</si>
  <si>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</si>
  <si>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</si>
  <si>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</si>
  <si>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</si>
  <si>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</si>
  <si>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</si>
  <si>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</si>
  <si>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</si>
  <si>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</si>
  <si>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</si>
  <si>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</si>
  <si>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</si>
  <si>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</si>
  <si>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</si>
  <si>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</si>
  <si>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</si>
  <si>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</si>
  <si>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</si>
  <si>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</si>
  <si>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</si>
  <si>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</si>
  <si>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</si>
  <si>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</si>
  <si>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</si>
  <si>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</si>
  <si>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</si>
  <si>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</si>
  <si>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</si>
  <si>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</si>
  <si>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</si>
  <si>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</si>
  <si>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</si>
  <si>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</si>
  <si>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</si>
  <si>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</si>
  <si>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</si>
  <si>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</si>
  <si>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</si>
  <si>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</si>
  <si>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</si>
  <si>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</si>
  <si>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</si>
  <si>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</si>
  <si>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</si>
  <si>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</si>
  <si>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</si>
  <si>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</si>
  <si>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</si>
  <si>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</si>
  <si>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</si>
  <si>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</si>
  <si>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</si>
  <si>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</si>
  <si>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</si>
  <si>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</si>
  <si>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</si>
  <si>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</si>
  <si>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</si>
  <si>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</si>
  <si>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</si>
  <si>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</si>
  <si>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</si>
  <si>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</si>
  <si>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</si>
  <si>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</si>
  <si>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</si>
  <si>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</si>
  <si>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</si>
  <si>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</si>
  <si>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</si>
  <si>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</si>
  <si>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</si>
  <si>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</si>
  <si>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</si>
  <si>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</si>
  <si>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</si>
  <si>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</si>
  <si>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</si>
  <si>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</si>
  <si>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</si>
  <si>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</si>
  <si>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</si>
  <si>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</si>
  <si>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</si>
  <si>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</si>
  <si>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</si>
  <si>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</si>
  <si>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</si>
  <si>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</si>
  <si>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</si>
  <si>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</si>
  <si>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</si>
  <si>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</si>
  <si>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</si>
  <si>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</si>
  <si>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</si>
  <si>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</si>
  <si>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</si>
  <si>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</si>
  <si>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</si>
  <si>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</si>
  <si>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</si>
  <si>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</si>
  <si>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</si>
  <si>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</si>
  <si>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</si>
  <si>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</si>
  <si>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</si>
  <si>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</si>
  <si>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</si>
  <si>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</si>
  <si>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</si>
  <si>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</si>
  <si>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</si>
  <si>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</si>
  <si>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</si>
  <si>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</si>
  <si>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</si>
  <si>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</si>
  <si>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</si>
  <si>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</si>
  <si>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</si>
  <si>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</si>
  <si>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</si>
  <si>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</si>
  <si>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</si>
  <si>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</si>
  <si>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</si>
  <si>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</si>
  <si>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</si>
  <si>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</si>
  <si>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</si>
  <si>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</si>
  <si>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</si>
  <si>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</si>
  <si>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</si>
  <si>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</si>
  <si>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</si>
  <si>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</si>
  <si>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</si>
  <si>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</si>
  <si>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</si>
  <si>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</si>
  <si>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</si>
  <si>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</si>
  <si>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</si>
  <si>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</si>
  <si>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</si>
  <si>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</si>
  <si>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</si>
  <si>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</si>
  <si>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</si>
  <si>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</si>
  <si>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</si>
  <si>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</si>
  <si>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</si>
  <si>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</si>
  <si>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</si>
  <si>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</si>
  <si>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</si>
  <si>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</si>
  <si>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</si>
  <si>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</si>
  <si>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</si>
  <si>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</si>
  <si>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</si>
  <si>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</si>
  <si>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</si>
  <si>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</si>
  <si>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</si>
  <si>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</si>
  <si>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</si>
  <si>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</si>
  <si>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</si>
  <si>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</si>
  <si>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</si>
  <si>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</si>
  <si>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</si>
  <si>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</si>
  <si>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</si>
  <si>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</si>
  <si>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</si>
  <si>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</si>
  <si>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</si>
  <si>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</si>
  <si>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</si>
  <si>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</si>
  <si>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</si>
  <si>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</si>
  <si>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</si>
  <si>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</si>
  <si>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</si>
  <si>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</si>
  <si>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</si>
  <si>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</si>
  <si>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</si>
  <si>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</si>
  <si>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</si>
  <si>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</si>
  <si>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</si>
  <si>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</si>
  <si>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</si>
  <si>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</si>
  <si>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</si>
  <si>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</si>
  <si>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</si>
  <si>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</si>
  <si>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</si>
  <si>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</si>
  <si>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</si>
  <si>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</si>
  <si>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</si>
  <si>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</si>
  <si>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</si>
  <si>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</si>
  <si>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</si>
  <si>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</si>
  <si>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</si>
  <si>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</si>
  <si>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</si>
  <si>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</si>
  <si>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</si>
  <si>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</si>
  <si>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</si>
  <si>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</si>
  <si>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</si>
  <si>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</si>
  <si>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</si>
  <si>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</si>
  <si>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</si>
  <si>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</si>
  <si>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</si>
  <si>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</si>
  <si>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</si>
  <si>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</si>
  <si>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</si>
  <si>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</si>
  <si>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</si>
  <si>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</si>
  <si>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</si>
  <si>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</si>
  <si>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</si>
  <si>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</si>
  <si>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</si>
  <si>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</si>
  <si>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</si>
  <si>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</si>
  <si>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</si>
  <si>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</si>
  <si>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</si>
  <si>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</si>
  <si>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</si>
  <si>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</si>
  <si>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</si>
  <si>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</si>
  <si>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</si>
  <si>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</si>
  <si>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</si>
  <si>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</si>
  <si>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</si>
  <si>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</si>
  <si>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</si>
  <si>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</si>
  <si>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</si>
  <si>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</si>
  <si>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</si>
  <si>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</si>
  <si>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</si>
  <si>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</si>
  <si>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</si>
  <si>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</si>
  <si>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</si>
  <si>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</si>
  <si>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</si>
  <si>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</si>
  <si>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</si>
  <si>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</si>
  <si>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</si>
  <si>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</si>
  <si>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</si>
  <si>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</si>
  <si>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</si>
  <si>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</si>
  <si>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</si>
  <si>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</si>
  <si>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</si>
  <si>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</si>
  <si>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</si>
  <si>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</si>
  <si>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</si>
  <si>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</si>
  <si>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</si>
  <si>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</si>
  <si>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</si>
  <si>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</si>
  <si>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</si>
  <si>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</si>
  <si>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</si>
  <si>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</si>
  <si>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</si>
  <si>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</si>
  <si>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</si>
  <si>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</si>
  <si>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</si>
  <si>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</si>
  <si>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</si>
  <si>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</si>
  <si>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</si>
  <si>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</si>
  <si>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</si>
  <si>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</si>
  <si>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</si>
  <si>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</si>
  <si>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</si>
  <si>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</si>
  <si>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</si>
  <si>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</si>
  <si>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</si>
  <si>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</si>
  <si>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</si>
  <si>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</si>
  <si>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</si>
  <si>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</si>
  <si>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</si>
  <si>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</si>
  <si>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</si>
  <si>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</si>
  <si>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</si>
  <si>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</si>
  <si>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</si>
  <si>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</si>
  <si>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</si>
  <si>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</si>
  <si>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</si>
  <si>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</si>
  <si>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</si>
  <si>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</si>
  <si>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</si>
  <si>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</si>
  <si>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</si>
  <si>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</si>
  <si>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</si>
  <si>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</si>
  <si>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</si>
  <si>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</si>
  <si>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</si>
  <si>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</si>
  <si>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</si>
  <si>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</si>
  <si>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</si>
  <si>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</si>
  <si>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</si>
  <si>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</si>
  <si>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</si>
  <si>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</si>
  <si>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</si>
  <si>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</si>
  <si>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</si>
  <si>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</si>
  <si>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</si>
  <si>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</si>
  <si>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</si>
  <si>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</si>
  <si>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</si>
  <si>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</si>
  <si>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</si>
  <si>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</si>
  <si>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</si>
  <si>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</si>
  <si>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</si>
  <si>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</si>
  <si>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</si>
  <si>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</si>
  <si>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</si>
  <si>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</si>
  <si>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</si>
  <si>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</si>
  <si>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</si>
  <si>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</si>
  <si>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</si>
  <si>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</si>
  <si>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</si>
  <si>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</si>
  <si>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</si>
  <si>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</si>
  <si>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</si>
  <si>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</si>
  <si>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</si>
  <si>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</si>
  <si>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</si>
  <si>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</si>
  <si>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</si>
  <si>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</si>
  <si>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</si>
  <si>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</si>
  <si>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</si>
  <si>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</si>
  <si>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</si>
  <si>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</si>
  <si>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</si>
  <si>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</si>
  <si>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</si>
  <si>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</si>
  <si>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</si>
  <si>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</si>
  <si>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</si>
  <si>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</si>
  <si>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</si>
  <si>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</si>
  <si>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</si>
  <si>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</si>
  <si>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</si>
  <si>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</si>
  <si>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</si>
  <si>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</si>
  <si>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</si>
  <si>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</si>
  <si>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</si>
  <si>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</si>
  <si>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</si>
  <si>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</si>
  <si>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</si>
  <si>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</si>
  <si>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</si>
  <si>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</si>
  <si>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</si>
  <si>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</si>
  <si>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</si>
  <si>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</si>
  <si>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</si>
  <si>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</si>
  <si>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</si>
  <si>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</si>
  <si>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</si>
  <si>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</si>
  <si>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</si>
  <si>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</si>
  <si>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</si>
  <si>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</si>
  <si>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</si>
  <si>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</si>
  <si>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</si>
  <si>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</si>
  <si>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</si>
  <si>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</si>
  <si>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</si>
  <si>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</si>
  <si>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</si>
  <si>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</si>
  <si>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</si>
  <si>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</si>
  <si>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</si>
  <si>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</si>
  <si>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</si>
  <si>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</si>
  <si>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</si>
  <si>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</si>
  <si>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</si>
  <si>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</si>
  <si>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</si>
  <si>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</si>
  <si>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</si>
  <si>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</si>
  <si>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</si>
  <si>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</si>
  <si>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</si>
  <si>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</si>
  <si>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</si>
  <si>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</si>
  <si>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</si>
  <si>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</si>
  <si>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</si>
  <si>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</si>
  <si>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</si>
  <si>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</si>
  <si>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</si>
  <si>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</si>
  <si>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</si>
  <si>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</si>
  <si>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</si>
  <si>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</si>
  <si>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</si>
  <si>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</si>
  <si>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</si>
  <si>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</si>
  <si>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</si>
  <si>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</si>
  <si>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</si>
  <si>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</si>
  <si>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</si>
  <si>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</si>
  <si>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</si>
  <si>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</si>
  <si>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</si>
  <si>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</si>
  <si>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</si>
  <si>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</si>
  <si>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</si>
  <si>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</si>
  <si>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</si>
  <si>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</si>
  <si>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</si>
  <si>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</si>
  <si>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</si>
  <si>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</si>
  <si>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</si>
  <si>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</si>
  <si>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</si>
  <si>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</si>
  <si>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</si>
  <si>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</si>
  <si>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</si>
  <si>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</si>
  <si>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</si>
  <si>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</si>
  <si>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</si>
  <si>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</si>
  <si>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</si>
  <si>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</si>
  <si>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</si>
  <si>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</si>
  <si>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</si>
  <si>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</si>
  <si>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</si>
  <si>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</si>
  <si>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</si>
  <si>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</si>
  <si>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</si>
  <si>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</si>
  <si>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</si>
  <si>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</si>
  <si>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</si>
  <si>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</si>
  <si>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</si>
  <si>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</si>
  <si>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</si>
  <si>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</si>
  <si>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</si>
  <si>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</si>
  <si>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</si>
  <si>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</si>
  <si>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</si>
  <si>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</si>
  <si>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</si>
  <si>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</si>
  <si>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</si>
  <si>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</si>
  <si>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</si>
  <si>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</si>
  <si>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</si>
  <si>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</si>
  <si>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</si>
  <si>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</si>
  <si>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</si>
  <si>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</si>
  <si>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</si>
  <si>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</si>
  <si>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</si>
  <si>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</si>
  <si>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</si>
  <si>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</si>
  <si>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</si>
  <si>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</si>
  <si>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</si>
  <si>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</si>
  <si>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</si>
  <si>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</si>
  <si>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</si>
  <si>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</si>
  <si>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</si>
  <si>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</si>
  <si>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</si>
  <si>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</si>
  <si>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</si>
  <si>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</si>
  <si>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</si>
  <si>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</si>
  <si>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</si>
  <si>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</si>
  <si>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</si>
  <si>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</si>
  <si>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</si>
  <si>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</si>
  <si>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</si>
  <si>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</si>
  <si>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</si>
  <si>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</si>
  <si>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</si>
  <si>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</si>
  <si>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</si>
  <si>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</si>
  <si>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</si>
  <si>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</si>
  <si>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</si>
  <si>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</si>
  <si>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</si>
  <si>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</si>
  <si>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</si>
  <si>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</si>
  <si>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</si>
  <si>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</si>
  <si>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</si>
  <si>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</si>
  <si>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</si>
  <si>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</si>
  <si>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</si>
  <si>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</si>
  <si>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</si>
  <si>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</si>
  <si>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</si>
  <si>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</si>
  <si>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</si>
  <si>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</si>
  <si>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</si>
  <si>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</si>
  <si>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</si>
  <si>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</si>
  <si>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</si>
  <si>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</si>
  <si>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</si>
  <si>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</si>
  <si>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</si>
  <si>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</si>
  <si>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</si>
  <si>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</si>
  <si>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</si>
  <si>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</si>
  <si>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</si>
  <si>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</si>
  <si>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</si>
  <si>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</si>
  <si>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</si>
  <si>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</si>
  <si>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</si>
  <si>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</si>
  <si>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</si>
  <si>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</si>
  <si>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</si>
  <si>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</si>
  <si>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</si>
  <si>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</si>
  <si>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</si>
  <si>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</si>
  <si>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</si>
  <si>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</si>
  <si>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</si>
  <si>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</si>
  <si>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</si>
  <si>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</si>
  <si>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</si>
  <si>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</si>
  <si>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</si>
  <si>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</si>
  <si>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</si>
  <si>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</si>
  <si>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</si>
  <si>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</si>
  <si>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</si>
  <si>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</si>
  <si>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</si>
  <si>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</si>
  <si>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</si>
  <si>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</si>
  <si>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</si>
  <si>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</si>
  <si>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</si>
  <si>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</si>
  <si>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</si>
  <si>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</si>
  <si>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</si>
  <si>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</si>
  <si>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</si>
  <si>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</si>
  <si>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</si>
  <si>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</si>
  <si>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</si>
  <si>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</si>
  <si>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</si>
  <si>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</si>
  <si>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</si>
  <si>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</si>
  <si>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</si>
  <si>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</si>
  <si>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</si>
  <si>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</si>
  <si>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</si>
  <si>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</si>
  <si>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</si>
  <si>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</si>
  <si>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</si>
  <si>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</si>
  <si>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</si>
  <si>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</si>
  <si>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</si>
  <si>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</si>
  <si>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</si>
  <si>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</si>
  <si>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</si>
  <si>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</si>
  <si>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</si>
  <si>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</si>
  <si>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</si>
  <si>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</si>
  <si>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</si>
  <si>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</si>
  <si>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</si>
  <si>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</si>
  <si>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</si>
  <si>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</si>
  <si>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</si>
  <si>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</si>
  <si>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</si>
  <si>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</si>
  <si>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</si>
  <si>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</si>
  <si>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</si>
  <si>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</si>
  <si>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</si>
  <si>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</si>
  <si>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</si>
  <si>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</si>
  <si>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</si>
  <si>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</si>
  <si>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</si>
  <si>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</si>
  <si>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</si>
  <si>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</si>
  <si>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</si>
  <si>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</si>
  <si>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</si>
  <si>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</si>
  <si>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</si>
  <si>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</si>
  <si>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</si>
  <si>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</si>
  <si>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</si>
  <si>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</si>
  <si>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</si>
  <si>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</si>
  <si>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</si>
  <si>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</si>
  <si>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</si>
  <si>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</si>
  <si>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</si>
  <si>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</si>
  <si>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</si>
  <si>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</si>
  <si>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</si>
  <si>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</si>
  <si>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</si>
  <si>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</si>
  <si>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</si>
  <si>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</si>
  <si>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</si>
  <si>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</si>
  <si>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</si>
  <si>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</si>
  <si>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</si>
  <si>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</si>
  <si>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</si>
  <si>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</si>
  <si>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</si>
  <si>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</si>
  <si>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</si>
  <si>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</si>
  <si>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</si>
  <si>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</si>
  <si>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</si>
  <si>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</si>
  <si>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</si>
  <si>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</si>
  <si>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</si>
  <si>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</si>
  <si>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</si>
  <si>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</si>
  <si>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</si>
  <si>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</si>
  <si>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</si>
  <si>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</si>
  <si>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</si>
  <si>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</si>
  <si>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</si>
  <si>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</si>
  <si>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</si>
  <si>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</si>
  <si>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</si>
  <si>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</si>
  <si>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</si>
  <si>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</si>
  <si>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</si>
  <si>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</si>
  <si>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</si>
  <si>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</si>
  <si>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</si>
  <si>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</si>
  <si>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</si>
  <si>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</si>
  <si>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</si>
  <si>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</si>
  <si>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</si>
  <si>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</si>
  <si>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</si>
  <si>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</si>
  <si>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</si>
  <si>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</si>
  <si>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</si>
  <si>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</si>
  <si>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</si>
  <si>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</si>
  <si>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</si>
  <si>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</si>
  <si>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</si>
  <si>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</si>
  <si>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</si>
  <si>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</si>
  <si>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</si>
  <si>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</si>
  <si>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</si>
  <si>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</si>
  <si>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</si>
  <si>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</si>
  <si>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</si>
  <si>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</si>
  <si>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</si>
  <si>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</si>
  <si>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</si>
  <si>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</si>
  <si>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</si>
  <si>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</si>
  <si>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</si>
  <si>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</si>
  <si>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</si>
  <si>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</si>
  <si>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</si>
  <si>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</si>
  <si>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</si>
  <si>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</si>
  <si>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</si>
  <si>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</si>
  <si>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</si>
  <si>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</si>
  <si>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</si>
  <si>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</si>
  <si>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</si>
  <si>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</si>
  <si>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</si>
  <si>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</si>
  <si>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</si>
  <si>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</si>
  <si>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</si>
  <si>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</si>
  <si>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</si>
  <si>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</si>
  <si>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</si>
  <si>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</si>
  <si>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</si>
  <si>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</si>
  <si>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</si>
  <si>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</si>
  <si>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</si>
  <si>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</si>
  <si>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</si>
  <si>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</si>
  <si>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</si>
  <si>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</si>
  <si>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</si>
  <si>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</si>
  <si>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</si>
  <si>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</si>
  <si>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</si>
  <si>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</si>
  <si>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</si>
  <si>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</si>
  <si>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</si>
  <si>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</si>
  <si>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</si>
  <si>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</si>
  <si>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</si>
  <si>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</si>
  <si>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</si>
  <si>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</si>
  <si>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</si>
  <si>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</si>
  <si>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</si>
  <si>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</si>
  <si>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</si>
  <si>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</si>
  <si>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</si>
  <si>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</si>
  <si>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</si>
  <si>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</si>
  <si>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</si>
  <si>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</si>
  <si>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</si>
  <si>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</si>
  <si>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</si>
  <si>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</si>
  <si>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</si>
  <si>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</si>
  <si>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</si>
  <si>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</si>
  <si>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</si>
  <si>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</si>
  <si>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</si>
  <si>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</si>
  <si>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</si>
  <si>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</si>
  <si>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</si>
  <si>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</si>
  <si>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</si>
  <si>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</si>
  <si>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</si>
  <si>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</si>
  <si>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</si>
  <si>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</si>
  <si>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</si>
  <si>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</si>
  <si>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</si>
  <si>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</si>
  <si>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</si>
  <si>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</si>
  <si>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</si>
  <si>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</si>
  <si>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</si>
  <si>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</si>
  <si>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</si>
  <si>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</si>
  <si>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</si>
  <si>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</si>
  <si>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</si>
  <si>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</si>
  <si>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</si>
  <si>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</si>
  <si>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</si>
  <si>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</si>
  <si>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</si>
  <si>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</si>
  <si>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</si>
  <si>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</si>
  <si>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</si>
  <si>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</si>
  <si>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</si>
  <si>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</si>
  <si>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</si>
  <si>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</si>
  <si>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</si>
  <si>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</si>
  <si>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</si>
  <si>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</si>
  <si>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</si>
  <si>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</si>
  <si>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</si>
  <si>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</si>
  <si>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</si>
  <si>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</si>
  <si>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</si>
  <si>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</si>
  <si>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</si>
  <si>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</si>
  <si>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</si>
  <si>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</si>
  <si>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</si>
  <si>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</si>
  <si>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</si>
  <si>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</si>
  <si>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</si>
  <si>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</si>
  <si>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</si>
  <si>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</si>
  <si>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</si>
  <si>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</si>
  <si>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</si>
  <si>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</si>
  <si>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</si>
  <si>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</si>
  <si>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</si>
  <si>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</si>
  <si>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</si>
  <si>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</si>
  <si>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</si>
  <si>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</si>
  <si>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</si>
  <si>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</si>
  <si>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</si>
  <si>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</si>
  <si>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</si>
  <si>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</si>
  <si>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</si>
  <si>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</si>
  <si>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</si>
  <si>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</si>
  <si>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</si>
  <si>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</si>
  <si>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</si>
  <si>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</si>
  <si>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</si>
  <si>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</si>
  <si>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</si>
  <si>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</si>
  <si>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</si>
  <si>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</si>
  <si>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</si>
  <si>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</si>
  <si>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</si>
  <si>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</si>
  <si>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</si>
  <si>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</si>
  <si>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</si>
  <si>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</si>
  <si>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</si>
  <si>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</si>
  <si>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</si>
  <si>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</si>
  <si>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</si>
  <si>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</si>
  <si>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</si>
  <si>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</si>
  <si>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</si>
  <si>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</si>
  <si>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</si>
  <si>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</si>
  <si>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</si>
  <si>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</si>
  <si>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</si>
  <si>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</si>
  <si>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</si>
  <si>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</si>
  <si>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</si>
  <si>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</si>
  <si>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</si>
  <si>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</si>
  <si>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</si>
  <si>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</si>
  <si>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</si>
  <si>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</si>
  <si>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</si>
  <si>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</si>
  <si>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</si>
  <si>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</si>
  <si>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</si>
  <si>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</si>
  <si>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</si>
  <si>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</si>
  <si>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</si>
  <si>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</si>
  <si>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</si>
  <si>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</si>
  <si>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</si>
  <si>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</si>
  <si>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</si>
  <si>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</si>
  <si>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</si>
  <si>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</si>
  <si>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</si>
  <si>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</si>
  <si>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</si>
  <si>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</si>
  <si>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</si>
  <si>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</si>
  <si>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</si>
  <si>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</si>
  <si>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</si>
  <si>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</si>
  <si>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</si>
  <si>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</si>
  <si>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</si>
  <si>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</si>
  <si>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</si>
  <si>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</si>
  <si>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</si>
  <si>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</si>
  <si>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</si>
  <si>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</si>
  <si>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</si>
  <si>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</si>
  <si>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</si>
  <si>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</si>
  <si>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</si>
  <si>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</si>
  <si>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</si>
  <si>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</si>
  <si>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</si>
  <si>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</si>
  <si>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</si>
  <si>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</si>
  <si>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</si>
  <si>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</si>
  <si>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</si>
  <si>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</si>
  <si>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</si>
  <si>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</si>
  <si>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</si>
  <si>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</si>
  <si>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</si>
  <si>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</si>
  <si>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</si>
  <si>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</si>
  <si>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</si>
  <si>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</si>
  <si>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</si>
  <si>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</si>
  <si>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</si>
  <si>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</si>
  <si>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</si>
  <si>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</si>
  <si>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</si>
  <si>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</si>
  <si>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</si>
  <si>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</si>
  <si>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</si>
  <si>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</si>
  <si>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</si>
  <si>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</si>
  <si>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</si>
  <si>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</si>
  <si>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</si>
  <si>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</si>
  <si>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</si>
  <si>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</si>
  <si>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</si>
  <si>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</si>
  <si>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</si>
  <si>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</si>
  <si>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</si>
  <si>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</si>
  <si>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</si>
  <si>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</si>
  <si>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</si>
  <si>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</si>
  <si>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</si>
  <si>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</si>
  <si>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</si>
  <si>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</si>
  <si>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</si>
  <si>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</si>
  <si>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</si>
  <si>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</si>
  <si>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</si>
  <si>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</si>
  <si>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</si>
  <si>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</si>
  <si>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</si>
  <si>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</si>
  <si>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</si>
  <si>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</si>
  <si>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</si>
  <si>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</si>
  <si>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</si>
  <si>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</si>
  <si>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</si>
  <si>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</si>
  <si>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</si>
  <si>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</si>
  <si>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</si>
  <si>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</si>
  <si>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</si>
  <si>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</si>
  <si>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</si>
  <si>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</si>
  <si>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</si>
  <si>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</si>
  <si>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</si>
  <si>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</si>
  <si>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</si>
  <si>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</si>
  <si>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</si>
  <si>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</si>
  <si>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</si>
  <si>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</si>
  <si>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</si>
  <si>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</si>
  <si>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</si>
  <si>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</si>
  <si>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</si>
  <si>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</si>
  <si>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</si>
  <si>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</si>
  <si>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</si>
  <si>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</si>
  <si>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</si>
  <si>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</si>
  <si>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</si>
  <si>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</si>
  <si>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</si>
  <si>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</si>
  <si>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</si>
  <si>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</si>
  <si>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</si>
  <si>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</si>
  <si>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</si>
  <si>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</si>
  <si>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</si>
  <si>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</si>
  <si>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</si>
  <si>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</si>
  <si>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</si>
  <si>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</si>
  <si>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</si>
  <si>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</si>
  <si>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</si>
  <si>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</si>
  <si>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</si>
  <si>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</si>
  <si>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</si>
  <si>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</si>
  <si>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</si>
  <si>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</si>
  <si>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</si>
  <si>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</si>
  <si>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</si>
  <si>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</si>
  <si>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</si>
  <si>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</si>
  <si>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</si>
  <si>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</si>
  <si>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</si>
  <si>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</si>
  <si>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</si>
  <si>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</si>
  <si>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</si>
  <si>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</si>
  <si>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</si>
  <si>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</si>
  <si>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</si>
  <si>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</si>
  <si>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</si>
  <si>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</si>
  <si>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</si>
  <si>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</si>
  <si>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</si>
  <si>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</si>
  <si>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</si>
  <si>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</si>
  <si>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</si>
  <si>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</si>
  <si>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</si>
  <si>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</si>
  <si>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</si>
  <si>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</si>
  <si>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</si>
  <si>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</si>
  <si>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</si>
  <si>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</si>
  <si>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</si>
  <si>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</si>
  <si>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</si>
  <si>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</si>
  <si>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</si>
  <si>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</si>
  <si>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</si>
  <si>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</si>
  <si>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</si>
  <si>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</si>
  <si>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</si>
  <si>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</si>
  <si>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</si>
  <si>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</si>
  <si>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</si>
  <si>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</si>
  <si>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</si>
  <si>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</si>
  <si>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</si>
  <si>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</si>
  <si>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</si>
  <si>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</si>
  <si>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</si>
  <si>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</si>
  <si>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</si>
  <si>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</si>
  <si>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</si>
  <si>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</si>
  <si>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</si>
  <si>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</si>
  <si>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</si>
  <si>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</si>
  <si>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</si>
  <si>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</si>
  <si>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</si>
  <si>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</si>
  <si>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</si>
  <si>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</si>
  <si>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</si>
  <si>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</si>
  <si>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</si>
  <si>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</si>
  <si>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</si>
  <si>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</si>
  <si>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</si>
  <si>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</si>
  <si>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</si>
  <si>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</si>
  <si>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</si>
  <si>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</si>
  <si>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</si>
  <si>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</si>
  <si>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</si>
  <si>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</si>
  <si>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</si>
  <si>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</si>
  <si>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</si>
  <si>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</si>
  <si>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</si>
  <si>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</si>
  <si>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</si>
  <si>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</si>
  <si>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</si>
  <si>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</si>
  <si>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</si>
  <si>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</si>
  <si>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</si>
  <si>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</si>
  <si>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</si>
  <si>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</si>
  <si>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</si>
  <si>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</si>
  <si>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</si>
  <si>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</si>
  <si>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</si>
  <si>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</si>
  <si>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</si>
  <si>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</si>
  <si>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</si>
  <si>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</si>
  <si>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</si>
  <si>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</si>
  <si>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</si>
  <si>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</si>
  <si>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</si>
  <si>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</si>
  <si>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</si>
  <si>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</si>
  <si>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</si>
  <si>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</si>
  <si>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</si>
  <si>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</si>
  <si>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</si>
  <si>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</si>
  <si>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</si>
  <si>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</si>
  <si>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</si>
  <si>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</si>
  <si>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</si>
  <si>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</si>
  <si>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</si>
  <si>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</si>
  <si>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</si>
  <si>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</si>
  <si>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</si>
  <si>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</si>
  <si>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</si>
  <si>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</si>
  <si>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</si>
  <si>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</si>
  <si>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</si>
  <si>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</si>
  <si>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</si>
  <si>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</si>
  <si>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</si>
  <si>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</si>
  <si>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</si>
  <si>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</si>
  <si>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</si>
  <si>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</si>
  <si>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</si>
  <si>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</si>
  <si>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</si>
  <si>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</si>
  <si>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</si>
  <si>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</si>
  <si>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</si>
  <si>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</si>
  <si>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</si>
  <si>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</si>
  <si>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</si>
  <si>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</si>
  <si>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</si>
  <si>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</si>
  <si>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</si>
  <si>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</si>
  <si>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</si>
  <si>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</si>
  <si>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</si>
  <si>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</si>
  <si>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</si>
  <si>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</si>
  <si>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</si>
  <si>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</si>
  <si>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</si>
  <si>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</si>
  <si>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</si>
  <si>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</si>
  <si>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</si>
  <si>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</si>
  <si>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</si>
  <si>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</si>
  <si>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</si>
  <si>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</si>
  <si>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</si>
  <si>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</si>
  <si>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</si>
  <si>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</si>
  <si>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</si>
  <si>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</si>
  <si>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</si>
  <si>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</si>
  <si>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</si>
  <si>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</si>
  <si>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</si>
  <si>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</si>
  <si>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</si>
  <si>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</si>
  <si>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</si>
  <si>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</si>
  <si>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</si>
  <si>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</si>
  <si>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</si>
  <si>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</si>
  <si>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</si>
  <si>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</si>
  <si>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</si>
  <si>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</si>
  <si>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</si>
  <si>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</si>
  <si>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</si>
  <si>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</si>
  <si>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</si>
  <si>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</si>
  <si>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</si>
  <si>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</si>
  <si>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</si>
  <si>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</si>
  <si>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</si>
  <si>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</si>
  <si>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</si>
  <si>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</si>
  <si>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</si>
  <si>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</si>
  <si>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</si>
  <si>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</si>
  <si>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</si>
  <si>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</si>
  <si>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</si>
  <si>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</si>
  <si>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</si>
  <si>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</si>
  <si>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</si>
  <si>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</si>
  <si>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</si>
  <si>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</si>
  <si>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</si>
  <si>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</si>
  <si>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</si>
  <si>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</si>
  <si>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</si>
  <si>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</si>
  <si>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</si>
  <si>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</si>
  <si>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</si>
  <si>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</si>
  <si>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</si>
  <si>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</si>
  <si>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</si>
  <si>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</si>
  <si>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</si>
  <si>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</si>
  <si>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</si>
  <si>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</si>
  <si>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</si>
  <si>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</si>
  <si>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</si>
  <si>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</si>
  <si>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</si>
  <si>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</si>
  <si>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</si>
  <si>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</si>
  <si>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</si>
  <si>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</si>
  <si>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</si>
  <si>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</si>
  <si>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</si>
  <si>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</si>
  <si>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</si>
  <si>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</si>
  <si>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</si>
  <si>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</si>
  <si>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</si>
  <si>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</si>
  <si>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</si>
  <si>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</si>
  <si>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</si>
  <si>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</si>
  <si>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</si>
  <si>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</si>
  <si>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</si>
  <si>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</si>
  <si>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</si>
  <si>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</si>
  <si>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</si>
  <si>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</si>
  <si>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</si>
  <si>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</si>
  <si>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</si>
  <si>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</si>
  <si>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</si>
  <si>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</si>
  <si>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</si>
  <si>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</si>
  <si>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</si>
  <si>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</si>
  <si>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</si>
  <si>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</si>
  <si>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</si>
  <si>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</si>
  <si>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</si>
  <si>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</si>
  <si>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</si>
  <si>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</si>
  <si>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</si>
  <si>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</si>
  <si>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</si>
  <si>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</si>
  <si>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</si>
  <si>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</si>
  <si>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</si>
  <si>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</si>
  <si>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</si>
  <si>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</si>
  <si>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</si>
  <si>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</si>
  <si>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</si>
  <si>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</si>
  <si>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</si>
  <si>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</si>
  <si>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</si>
  <si>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</si>
  <si>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</si>
  <si>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</si>
  <si>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</si>
  <si>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</si>
  <si>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</si>
  <si>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</si>
  <si>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</si>
  <si>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</si>
  <si>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</si>
  <si>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</si>
  <si>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</si>
  <si>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</si>
  <si>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</si>
  <si>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</si>
  <si>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</si>
  <si>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</si>
  <si>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</si>
  <si>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</si>
  <si>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</si>
  <si>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</si>
  <si>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</si>
  <si>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</si>
  <si>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</si>
  <si>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</si>
  <si>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</si>
  <si>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</si>
  <si>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</si>
  <si>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</si>
  <si>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</si>
  <si>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</si>
  <si>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</si>
  <si>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</si>
  <si>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</si>
  <si>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</si>
  <si>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</si>
  <si>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</si>
  <si>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</si>
  <si>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</si>
  <si>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</si>
  <si>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</si>
  <si>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</si>
  <si>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</si>
  <si>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</si>
  <si>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</si>
  <si>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</si>
  <si>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</si>
  <si>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</si>
  <si>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</si>
  <si>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</si>
  <si>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</si>
  <si>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</si>
  <si>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</si>
  <si>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</si>
  <si>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</si>
  <si>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</si>
  <si>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</si>
  <si>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</si>
  <si>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</si>
  <si>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</si>
  <si>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</si>
  <si>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</si>
  <si>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</si>
  <si>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</si>
  <si>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</si>
  <si>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</si>
  <si>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</si>
  <si>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</si>
  <si>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</si>
  <si>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</si>
  <si>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</si>
  <si>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</si>
  <si>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</si>
  <si>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</si>
  <si>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</si>
  <si>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</si>
  <si>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</si>
  <si>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</si>
  <si>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</si>
  <si>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</si>
  <si>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</si>
  <si>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</si>
  <si>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</si>
  <si>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</si>
  <si>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</si>
  <si>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</si>
  <si>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</si>
  <si>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</si>
  <si>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</si>
  <si>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</si>
  <si>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</si>
  <si>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</si>
  <si>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</si>
  <si>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</si>
  <si>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</si>
  <si>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</si>
  <si>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</si>
  <si>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</si>
  <si>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</si>
  <si>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</si>
  <si>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</si>
  <si>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</si>
  <si>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</si>
  <si>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</si>
  <si>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</si>
  <si>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</si>
  <si>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</si>
  <si>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</si>
  <si>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</si>
  <si>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</si>
  <si>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</si>
  <si>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</si>
  <si>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</si>
  <si>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</si>
  <si>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</si>
  <si>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</si>
  <si>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</si>
  <si>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</si>
  <si>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</si>
  <si>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</si>
  <si>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</si>
  <si>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</si>
  <si>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</si>
  <si>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</si>
  <si>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</si>
  <si>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</si>
  <si>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</si>
  <si>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</si>
  <si>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</si>
  <si>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</si>
  <si>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</si>
  <si>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</si>
  <si>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</si>
  <si>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</si>
  <si>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</si>
  <si>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</si>
  <si>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</si>
  <si>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</si>
  <si>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</si>
  <si>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</si>
  <si>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</si>
  <si>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</si>
  <si>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</si>
  <si>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</si>
  <si>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</si>
  <si>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</si>
  <si>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</si>
  <si>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</si>
  <si>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</si>
  <si>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</si>
  <si>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</si>
  <si>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</si>
  <si>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</si>
  <si>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</si>
  <si>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</si>
  <si>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</si>
  <si>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</si>
  <si>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</si>
  <si>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</si>
  <si>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</si>
  <si>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</si>
  <si>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</si>
  <si>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</si>
  <si>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</si>
  <si>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</si>
  <si>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</si>
  <si>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</si>
  <si>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</si>
  <si>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</si>
  <si>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</si>
  <si>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</si>
  <si>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</si>
  <si>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</si>
  <si>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</si>
  <si>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</si>
  <si>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</si>
  <si>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</si>
  <si>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</si>
  <si>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</si>
  <si>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</si>
  <si>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</si>
  <si>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</si>
  <si>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</si>
  <si>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</si>
  <si>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</si>
  <si>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</si>
  <si>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</si>
  <si>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</si>
  <si>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</si>
  <si>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</si>
  <si>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</si>
  <si>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</si>
  <si>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</si>
  <si>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</si>
  <si>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</si>
  <si>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</si>
  <si>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</si>
  <si>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</si>
  <si>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</si>
  <si>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</si>
  <si>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</si>
  <si>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</si>
  <si>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</si>
  <si>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</si>
  <si>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</si>
  <si>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</si>
  <si>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</si>
  <si>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</si>
  <si>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</si>
  <si>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</si>
  <si>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</si>
  <si>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</si>
  <si>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</si>
  <si>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</si>
  <si>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</si>
  <si>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</si>
  <si>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</si>
  <si>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</si>
  <si>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</si>
  <si>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</si>
  <si>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</si>
  <si>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</si>
  <si>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</si>
  <si>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</si>
  <si>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</si>
  <si>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</si>
  <si>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</si>
  <si>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</si>
  <si>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</si>
  <si>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</si>
  <si>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</si>
  <si>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</si>
  <si>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</si>
  <si>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</si>
  <si>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</si>
  <si>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</si>
  <si>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</si>
  <si>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</si>
  <si>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</si>
  <si>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</si>
  <si>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</si>
  <si>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</si>
  <si>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</si>
  <si>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</si>
  <si>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</si>
  <si>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</si>
  <si>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</si>
  <si>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</si>
  <si>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</si>
  <si>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</si>
  <si>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</si>
  <si>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</si>
  <si>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</si>
  <si>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</si>
  <si>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</si>
  <si>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</si>
  <si>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</si>
  <si>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</si>
  <si>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</si>
  <si>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</si>
  <si>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</si>
  <si>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</si>
  <si>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</si>
  <si>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</si>
  <si>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</si>
  <si>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</si>
  <si>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</si>
  <si>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</si>
  <si>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</si>
  <si>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</si>
  <si>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</si>
  <si>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</si>
  <si>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</si>
  <si>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</si>
  <si>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</si>
  <si>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</si>
  <si>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</si>
  <si>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</si>
  <si>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</si>
  <si>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</si>
  <si>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</si>
  <si>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</si>
  <si>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</si>
  <si>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</si>
  <si>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</si>
  <si>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</si>
  <si>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</si>
  <si>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</si>
  <si>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</si>
  <si>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</si>
  <si>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</si>
  <si>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</si>
  <si>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</si>
  <si>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</si>
  <si>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</si>
  <si>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</si>
  <si>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</si>
  <si>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</si>
  <si>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</si>
  <si>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</si>
  <si>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</si>
  <si>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</si>
  <si>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</si>
  <si>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</si>
  <si>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</si>
  <si>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</si>
  <si>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</si>
  <si>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</si>
  <si>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</si>
  <si>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</si>
  <si>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</si>
  <si>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</si>
  <si>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</si>
  <si>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</si>
  <si>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</si>
  <si>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</si>
  <si>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</si>
  <si>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</si>
  <si>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</si>
  <si>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</si>
  <si>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</si>
  <si>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</si>
  <si>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</si>
  <si>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</si>
  <si>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</si>
  <si>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</si>
  <si>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</si>
  <si>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</si>
  <si>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</si>
  <si>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</si>
  <si>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</si>
  <si>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</si>
  <si>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</si>
  <si>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</si>
  <si>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</si>
  <si>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</si>
  <si>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</si>
  <si>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</si>
  <si>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</si>
  <si>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</si>
  <si>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</si>
  <si>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</si>
  <si>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</si>
  <si>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</si>
  <si>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</si>
  <si>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</si>
  <si>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</si>
  <si>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</si>
  <si>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</si>
  <si>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</si>
  <si>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</si>
  <si>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</si>
  <si>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</si>
  <si>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</si>
  <si>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</si>
  <si>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</si>
  <si>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</si>
  <si>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</si>
  <si>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</si>
  <si>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</si>
  <si>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</si>
  <si>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</si>
  <si>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</si>
  <si>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</si>
  <si>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</si>
  <si>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</si>
  <si>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</si>
  <si>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</si>
  <si>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</si>
  <si>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</si>
  <si>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</si>
  <si>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</si>
  <si>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</si>
  <si>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</si>
  <si>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</si>
  <si>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</si>
  <si>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</si>
  <si>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</si>
  <si>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</si>
  <si>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</si>
  <si>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</si>
  <si>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</si>
  <si>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</si>
  <si>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</si>
  <si>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</si>
  <si>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</si>
  <si>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</si>
  <si>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</si>
  <si>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</si>
  <si>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</si>
  <si>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</si>
  <si>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</si>
  <si>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</si>
  <si>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</si>
  <si>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</si>
  <si>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</si>
  <si>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</si>
  <si>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</si>
  <si>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</si>
  <si>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</si>
  <si>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</si>
  <si>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</si>
  <si>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</si>
  <si>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</si>
  <si>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</si>
  <si>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</si>
  <si>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</si>
  <si>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</si>
  <si>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</si>
  <si>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</si>
  <si>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</si>
  <si>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</si>
  <si>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</si>
  <si>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</si>
  <si>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</si>
  <si>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</si>
  <si>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</si>
  <si>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</si>
  <si>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</si>
  <si>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</si>
  <si>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</si>
  <si>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</si>
  <si>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</si>
  <si>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</si>
  <si>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</si>
  <si>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</si>
  <si>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</si>
  <si>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</si>
  <si>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</si>
  <si>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</si>
  <si>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</si>
  <si>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</si>
  <si>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</si>
  <si>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</si>
  <si>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</si>
  <si>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</si>
  <si>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</si>
  <si>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</si>
  <si>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</si>
  <si>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</si>
  <si>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</si>
  <si>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</si>
  <si>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</si>
  <si>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</si>
  <si>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</si>
  <si>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</si>
  <si>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</si>
  <si>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</si>
  <si>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</si>
  <si>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</si>
  <si>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</si>
  <si>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</si>
  <si>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</si>
  <si>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</si>
  <si>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</si>
  <si>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</si>
  <si>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</si>
  <si>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</si>
  <si>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</si>
  <si>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</si>
  <si>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</si>
  <si>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</si>
  <si>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</si>
  <si>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</si>
  <si>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</si>
  <si>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</si>
  <si>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</si>
  <si>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</si>
  <si>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</si>
  <si>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</si>
  <si>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</si>
  <si>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</si>
  <si>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</si>
  <si>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</si>
  <si>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</si>
  <si>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</si>
  <si>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</si>
  <si>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</si>
  <si>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</si>
  <si>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</si>
  <si>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</si>
  <si>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</si>
  <si>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</si>
  <si>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</si>
  <si>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</si>
  <si>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</si>
  <si>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</si>
  <si>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</si>
  <si>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</si>
  <si>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</si>
  <si>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</si>
  <si>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</si>
  <si>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</si>
  <si>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</si>
  <si>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</si>
  <si>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</si>
  <si>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</si>
  <si>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</si>
  <si>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</si>
  <si>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</si>
  <si>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</si>
  <si>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</si>
  <si>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</si>
  <si>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</si>
  <si>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</si>
  <si>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</si>
  <si>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</si>
  <si>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</si>
  <si>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</si>
  <si>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</si>
  <si>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</si>
  <si>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</si>
  <si>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</si>
  <si>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</si>
  <si>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</si>
  <si>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</si>
  <si>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</si>
  <si>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</si>
  <si>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</si>
  <si>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</si>
  <si>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</si>
  <si>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</si>
  <si>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</si>
  <si>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</si>
  <si>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</si>
  <si>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</si>
  <si>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</si>
  <si>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</si>
  <si>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</si>
  <si>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</si>
  <si>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</si>
  <si>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</si>
  <si>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</si>
  <si>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</si>
  <si>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</si>
  <si>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</si>
  <si>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</si>
  <si>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</si>
  <si>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</si>
  <si>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</si>
  <si>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</si>
  <si>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</si>
  <si>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</si>
  <si>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</si>
  <si>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</si>
  <si>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</si>
  <si>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</si>
  <si>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</si>
  <si>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</si>
  <si>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</si>
  <si>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</si>
  <si>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</si>
  <si>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</si>
  <si>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</si>
  <si>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</si>
  <si>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</si>
  <si>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</si>
  <si>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</si>
  <si>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</si>
  <si>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</si>
  <si>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</si>
  <si>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</si>
  <si>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</si>
  <si>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</si>
  <si>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</si>
  <si>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</si>
  <si>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</si>
  <si>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</si>
  <si>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</si>
  <si>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</si>
  <si>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</si>
  <si>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</si>
  <si>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</si>
  <si>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</si>
  <si>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</si>
  <si>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</si>
  <si>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</si>
  <si>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</si>
  <si>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</si>
  <si>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</si>
  <si>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</si>
  <si>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</si>
  <si>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</si>
  <si>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</si>
  <si>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</si>
  <si>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</si>
  <si>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</si>
  <si>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</si>
  <si>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</si>
  <si>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</si>
  <si>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</si>
  <si>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</si>
  <si>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</si>
  <si>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</si>
  <si>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</si>
  <si>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</si>
  <si>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</si>
  <si>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</si>
  <si>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</si>
  <si>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</si>
  <si>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</si>
  <si>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</si>
  <si>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</si>
  <si>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</si>
  <si>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</si>
  <si>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</si>
  <si>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</si>
  <si>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</si>
  <si>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</si>
  <si>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</si>
  <si>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</si>
  <si>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</si>
  <si>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</si>
  <si>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</si>
  <si>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</si>
  <si>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</si>
  <si>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</si>
  <si>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</si>
  <si>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</si>
  <si>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</si>
  <si>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</si>
  <si>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</si>
  <si>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</si>
  <si>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</si>
  <si>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</si>
  <si>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</si>
  <si>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</si>
  <si>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</si>
  <si>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</si>
  <si>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</si>
  <si>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</si>
  <si>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</si>
  <si>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</si>
  <si>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</si>
  <si>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</si>
  <si>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</si>
  <si>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</si>
  <si>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</si>
  <si>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</si>
  <si>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</si>
  <si>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</si>
  <si>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</si>
  <si>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</si>
  <si>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</si>
  <si>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</si>
  <si>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</si>
  <si>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</si>
  <si>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</si>
  <si>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</si>
  <si>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</si>
  <si>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</si>
  <si>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</si>
  <si>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</si>
  <si>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</si>
  <si>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</si>
  <si>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</si>
  <si>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</si>
  <si>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</si>
  <si>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</si>
  <si>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</si>
  <si>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</si>
  <si>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</si>
  <si>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</si>
  <si>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</si>
  <si>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</si>
  <si>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</si>
  <si>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</si>
  <si>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</si>
  <si>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</si>
  <si>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</si>
  <si>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</si>
  <si>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</si>
  <si>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</si>
  <si>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</si>
  <si>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</si>
  <si>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</si>
  <si>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</si>
  <si>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</si>
  <si>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</si>
  <si>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</si>
  <si>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</si>
  <si>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</si>
  <si>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</si>
  <si>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</si>
  <si>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</si>
  <si>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</si>
  <si>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</si>
  <si>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</si>
  <si>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</si>
  <si>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</si>
  <si>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</si>
  <si>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</si>
  <si>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</si>
  <si>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</si>
  <si>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</si>
  <si>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</si>
  <si>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</si>
  <si>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</si>
  <si>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</si>
  <si>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</si>
  <si>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</si>
  <si>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</si>
  <si>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</si>
  <si>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</si>
  <si>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</si>
  <si>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</si>
  <si>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</si>
  <si>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</si>
  <si>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</si>
  <si>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</si>
  <si>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</si>
  <si>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</si>
  <si>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</si>
  <si>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</si>
  <si>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</si>
  <si>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</si>
  <si>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</si>
  <si>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</si>
  <si>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</si>
  <si>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</si>
  <si>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</si>
  <si>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</si>
  <si>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</si>
  <si>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</si>
  <si>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</si>
  <si>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</si>
  <si>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</si>
  <si>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</si>
  <si>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</si>
  <si>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</si>
  <si>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</si>
  <si>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</si>
  <si>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</si>
  <si>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</si>
  <si>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</si>
  <si>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</si>
  <si>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</si>
  <si>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</si>
  <si>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</si>
  <si>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</si>
  <si>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</si>
  <si>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</si>
  <si>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</si>
  <si>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</si>
  <si>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</si>
  <si>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</si>
  <si>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</si>
  <si>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</si>
  <si>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</si>
  <si>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</si>
  <si>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</si>
  <si>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</si>
  <si>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</si>
  <si>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</si>
  <si>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</si>
  <si>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</si>
  <si>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</si>
  <si>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</si>
  <si>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</si>
  <si>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</si>
  <si>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</si>
  <si>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</si>
  <si>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</si>
  <si>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</si>
  <si>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</si>
  <si>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</si>
  <si>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</si>
  <si>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</si>
  <si>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</si>
  <si>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</si>
  <si>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</si>
  <si>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</si>
  <si>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</si>
  <si>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</si>
  <si>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</si>
  <si>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</si>
  <si>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</si>
  <si>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</si>
  <si>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</si>
  <si>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</si>
  <si>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</si>
  <si>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</si>
  <si>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</si>
  <si>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</si>
  <si>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</si>
  <si>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</si>
  <si>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</si>
  <si>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</si>
  <si>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</si>
  <si>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</si>
  <si>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</si>
  <si>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</si>
  <si>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</si>
  <si>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</si>
  <si>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</si>
  <si>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</si>
  <si>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</si>
  <si>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</si>
  <si>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</si>
  <si>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</si>
  <si>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</si>
  <si>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</si>
  <si>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</si>
  <si>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</si>
  <si>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</si>
  <si>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</si>
  <si>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</si>
  <si>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</si>
  <si>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</si>
  <si>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</si>
  <si>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</si>
  <si>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</si>
  <si>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</si>
  <si>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</si>
  <si>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</si>
  <si>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</si>
  <si>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</si>
  <si>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</si>
  <si>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</si>
  <si>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</si>
  <si>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</si>
  <si>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</si>
  <si>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</si>
  <si>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</si>
  <si>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</si>
  <si>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</si>
  <si>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</si>
  <si>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</si>
  <si>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</si>
  <si>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</si>
  <si>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</si>
  <si>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</si>
  <si>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</si>
  <si>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</si>
  <si>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</si>
  <si>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</si>
  <si>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</si>
  <si>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</si>
  <si>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</si>
  <si>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</si>
  <si>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</si>
  <si>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</si>
  <si>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</si>
  <si>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</si>
  <si>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</si>
  <si>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</si>
  <si>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</si>
  <si>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</si>
  <si>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</si>
  <si>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</si>
  <si>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</si>
  <si>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</si>
  <si>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</si>
  <si>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</si>
  <si>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</si>
  <si>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</si>
  <si>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</si>
  <si>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</si>
  <si>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</si>
  <si>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</si>
  <si>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</si>
  <si>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</si>
  <si>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</si>
  <si>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</si>
  <si>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</si>
  <si>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</si>
  <si>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</si>
  <si>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</si>
  <si>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</si>
  <si>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</si>
  <si>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</si>
  <si>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</si>
  <si>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</si>
  <si>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</si>
  <si>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</si>
  <si>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</si>
  <si>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</si>
  <si>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</si>
  <si>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</si>
  <si>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</si>
  <si>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</si>
  <si>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</si>
  <si>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</si>
  <si>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</si>
  <si>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</si>
  <si>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</si>
  <si>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</si>
  <si>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</si>
  <si>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</si>
  <si>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</si>
  <si>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</si>
  <si>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</si>
  <si>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</si>
  <si>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</si>
  <si>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</si>
  <si>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</si>
  <si>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</si>
  <si>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</si>
  <si>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</si>
  <si>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</si>
  <si>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</si>
  <si>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</si>
  <si>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</si>
  <si>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</si>
  <si>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</si>
  <si>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</si>
  <si>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</si>
  <si>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</si>
  <si>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</si>
  <si>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</si>
  <si>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</si>
  <si>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</si>
  <si>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</si>
  <si>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</si>
  <si>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</si>
  <si>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</si>
  <si>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</si>
  <si>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</si>
  <si>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</si>
  <si>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</si>
  <si>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</si>
  <si>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</si>
  <si>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</si>
  <si>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</si>
  <si>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</si>
  <si>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</si>
  <si>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</si>
  <si>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</si>
  <si>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</si>
  <si>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</si>
  <si>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</si>
  <si>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</si>
  <si>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</si>
  <si>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</si>
  <si>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</si>
  <si>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</si>
  <si>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</si>
  <si>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</si>
  <si>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</si>
  <si>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</si>
  <si>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</si>
  <si>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</si>
  <si>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</si>
  <si>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</si>
  <si>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</si>
  <si>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</si>
  <si>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</si>
  <si>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</si>
  <si>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</si>
  <si>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</si>
  <si>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</si>
  <si>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</si>
  <si>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</si>
  <si>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</si>
  <si>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</si>
  <si>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</si>
  <si>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</si>
  <si>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</si>
  <si>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</si>
  <si>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</si>
  <si>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</si>
  <si>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</si>
  <si>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</si>
  <si>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</si>
  <si>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</si>
  <si>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</si>
  <si>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</si>
  <si>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</si>
  <si>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</si>
  <si>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</si>
  <si>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</si>
  <si>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</si>
  <si>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</si>
  <si>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</si>
  <si>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</si>
  <si>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</si>
  <si>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</si>
  <si>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</si>
  <si>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</si>
  <si>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</si>
  <si>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</si>
  <si>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</si>
  <si>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</si>
  <si>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</si>
  <si>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</si>
  <si>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</si>
  <si>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</si>
  <si>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</si>
  <si>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</si>
  <si>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</si>
  <si>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</si>
  <si>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</si>
  <si>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</si>
  <si>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</si>
  <si>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</si>
  <si>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</si>
  <si>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</si>
  <si>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</si>
  <si>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</si>
  <si>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</si>
  <si>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</si>
  <si>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</si>
  <si>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</si>
  <si>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</si>
  <si>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</si>
  <si>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</si>
  <si>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</si>
  <si>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</si>
  <si>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</si>
  <si>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</si>
  <si>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</si>
  <si>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</si>
  <si>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</si>
  <si>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</si>
  <si>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</si>
  <si>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</si>
  <si>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</si>
  <si>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</si>
  <si>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</si>
  <si>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</si>
  <si>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</si>
  <si>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</si>
  <si>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</si>
  <si>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</si>
  <si>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</si>
  <si>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</si>
  <si>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</si>
  <si>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</si>
  <si>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</si>
  <si>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</si>
  <si>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</si>
  <si>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</si>
  <si>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</si>
  <si>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</si>
  <si>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</si>
  <si>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</si>
  <si>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</si>
  <si>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</si>
  <si>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</si>
  <si>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</si>
  <si>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</si>
  <si>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</si>
  <si>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</si>
  <si>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</si>
  <si>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</si>
  <si>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</si>
  <si>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</si>
  <si>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</si>
  <si>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</si>
  <si>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</si>
  <si>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</si>
  <si>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</si>
  <si>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</si>
  <si>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</si>
  <si>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</si>
  <si>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</si>
  <si>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</si>
  <si>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</si>
  <si>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</si>
  <si>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</si>
  <si>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</si>
  <si>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</si>
  <si>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</si>
  <si>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</si>
  <si>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</si>
  <si>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</si>
  <si>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</si>
  <si>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</si>
  <si>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</si>
  <si>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</si>
  <si>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</si>
  <si>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</si>
  <si>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</si>
  <si>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</si>
  <si>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</si>
  <si>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</si>
  <si>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</si>
  <si>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</si>
  <si>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</si>
  <si>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</si>
  <si>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</si>
  <si>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</si>
  <si>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</si>
  <si>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</si>
  <si>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</si>
  <si>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</si>
  <si>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</si>
  <si>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</si>
  <si>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</si>
  <si>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</si>
  <si>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</si>
  <si>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</si>
  <si>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</si>
  <si>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</si>
  <si>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</si>
  <si>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</si>
  <si>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</si>
  <si>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</si>
  <si>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</si>
  <si>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</si>
  <si>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</si>
  <si>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</si>
  <si>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</si>
  <si>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</si>
  <si>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</si>
  <si>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</si>
  <si>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</si>
  <si>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</si>
  <si>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</si>
  <si>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</si>
  <si>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</si>
  <si>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</si>
  <si>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</si>
  <si>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</si>
  <si>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</si>
  <si>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</si>
  <si>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</si>
  <si>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</si>
  <si>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</si>
  <si>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</si>
  <si>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</si>
  <si>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</si>
  <si>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</si>
  <si>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</si>
  <si>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</si>
  <si>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</si>
  <si>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</si>
  <si>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</si>
  <si>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</si>
  <si>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</si>
  <si>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</si>
  <si>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</si>
  <si>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</si>
  <si>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</si>
  <si>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</si>
  <si>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</si>
  <si>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</si>
  <si>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</si>
  <si>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</si>
  <si>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</si>
  <si>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</si>
  <si>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</si>
  <si>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</si>
  <si>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</si>
  <si>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</si>
  <si>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</si>
  <si>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</si>
  <si>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</si>
  <si>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</si>
  <si>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</si>
  <si>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</si>
  <si>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</si>
  <si>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</si>
  <si>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</si>
  <si>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</si>
  <si>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</si>
  <si>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</si>
  <si>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</si>
  <si>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</si>
  <si>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</si>
  <si>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</si>
  <si>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</si>
  <si>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</si>
  <si>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</si>
  <si>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</si>
  <si>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</si>
  <si>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</si>
  <si>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</si>
  <si>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</si>
  <si>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</si>
  <si>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</si>
  <si>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</si>
  <si>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</si>
  <si>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</si>
  <si>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</si>
  <si>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</si>
  <si>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</si>
  <si>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</si>
  <si>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</si>
  <si>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</si>
  <si>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</si>
  <si>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</si>
  <si>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</si>
  <si>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</si>
  <si>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</si>
  <si>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</si>
  <si>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</si>
  <si>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</si>
  <si>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</si>
  <si>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</si>
  <si>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</si>
  <si>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</si>
  <si>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</si>
  <si>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</si>
  <si>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</si>
  <si>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</si>
  <si>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</si>
  <si>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</si>
  <si>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</si>
  <si>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</si>
  <si>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</si>
  <si>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</si>
  <si>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</si>
  <si>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</si>
  <si>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</si>
  <si>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</si>
  <si>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</si>
  <si>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</si>
  <si>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</si>
  <si>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</si>
  <si>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</si>
  <si>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</si>
  <si>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</si>
  <si>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</si>
  <si>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</si>
  <si>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</si>
  <si>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</si>
  <si>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</si>
  <si>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</si>
  <si>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</si>
  <si>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</si>
  <si>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</si>
  <si>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</si>
  <si>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</si>
  <si>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</si>
  <si>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</si>
  <si>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</si>
  <si>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</si>
  <si>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</si>
  <si>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</si>
  <si>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</si>
  <si>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</si>
  <si>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</si>
  <si>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</si>
  <si>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</si>
  <si>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</si>
  <si>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</si>
  <si>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</si>
  <si>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</si>
  <si>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</si>
  <si>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</si>
  <si>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</si>
  <si>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</si>
  <si>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</si>
  <si>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</si>
  <si>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</si>
  <si>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</si>
  <si>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</si>
  <si>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</si>
  <si>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</si>
  <si>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</si>
  <si>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</si>
  <si>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</si>
  <si>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</si>
  <si>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</si>
  <si>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</si>
  <si>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</si>
  <si>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</si>
  <si>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</si>
  <si>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</si>
  <si>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</si>
  <si>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</si>
  <si>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</si>
  <si>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</si>
  <si>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</si>
  <si>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</si>
  <si>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</si>
  <si>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</si>
  <si>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</si>
  <si>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</si>
  <si>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</si>
  <si>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</si>
  <si>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</si>
  <si>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</si>
  <si>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</si>
  <si>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</si>
  <si>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</si>
  <si>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</si>
  <si>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</si>
  <si>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</si>
  <si>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</si>
  <si>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</si>
  <si>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</si>
  <si>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</si>
  <si>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</si>
  <si>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</si>
  <si>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</si>
  <si>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</si>
  <si>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</si>
  <si>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</si>
  <si>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</si>
  <si>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</si>
  <si>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</si>
  <si>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</si>
  <si>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</si>
  <si>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</si>
  <si>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</si>
  <si>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</si>
  <si>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</si>
  <si>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</si>
  <si>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</si>
  <si>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</si>
  <si>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</si>
  <si>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</si>
  <si>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</si>
  <si>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</si>
  <si>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</si>
  <si>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</si>
  <si>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</si>
  <si>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</si>
  <si>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</si>
  <si>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</si>
  <si>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</si>
  <si>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</si>
  <si>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</si>
  <si>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</si>
  <si>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</si>
  <si>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</si>
  <si>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</si>
  <si>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</si>
  <si>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</si>
  <si>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</si>
  <si>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</si>
  <si>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</si>
  <si>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</si>
  <si>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</si>
  <si>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</si>
  <si>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</si>
  <si>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</si>
  <si>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</si>
  <si>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</si>
  <si>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</si>
  <si>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</si>
  <si>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</si>
  <si>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</si>
  <si>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</si>
  <si>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</si>
  <si>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</si>
  <si>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</si>
  <si>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</si>
  <si>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</si>
  <si>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</si>
  <si>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</si>
  <si>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</si>
  <si>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</si>
  <si>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</si>
  <si>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</si>
  <si>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</si>
  <si>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</si>
  <si>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</si>
  <si>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</si>
  <si>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</si>
  <si>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</si>
  <si>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</si>
  <si>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</si>
  <si>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</si>
  <si>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</si>
  <si>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</si>
  <si>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</si>
  <si>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</si>
  <si>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</si>
  <si>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</si>
  <si>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</si>
  <si>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</si>
  <si>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</si>
  <si>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</si>
  <si>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</si>
  <si>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</si>
  <si>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</si>
  <si>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</si>
  <si>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</si>
  <si>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</si>
  <si>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</si>
  <si>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</si>
  <si>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</si>
  <si>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</si>
  <si>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</si>
  <si>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</si>
  <si>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</si>
  <si>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</si>
  <si>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</si>
  <si>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</si>
  <si>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</si>
  <si>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</si>
  <si>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</si>
  <si>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</si>
  <si>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</si>
  <si>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</si>
  <si>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</si>
  <si>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</si>
  <si>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</si>
  <si>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</si>
  <si>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</si>
  <si>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</si>
  <si>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</si>
  <si>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</si>
  <si>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</si>
  <si>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</si>
  <si>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</si>
  <si>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</si>
  <si>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</si>
  <si>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</si>
  <si>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</si>
  <si>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</si>
  <si>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</si>
  <si>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</si>
  <si>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</si>
  <si>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</si>
  <si>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</si>
  <si>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</si>
  <si>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</si>
  <si>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</si>
  <si>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</si>
  <si>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</si>
  <si>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</si>
  <si>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</si>
  <si>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</si>
  <si>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</si>
  <si>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</si>
  <si>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</si>
  <si>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</si>
  <si>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</si>
  <si>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</si>
  <si>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</si>
  <si>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</si>
  <si>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</si>
  <si>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</si>
  <si>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</si>
  <si>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</si>
  <si>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</si>
  <si>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</si>
  <si>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</si>
  <si>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</si>
  <si>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</si>
  <si>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</si>
  <si>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</si>
  <si>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</si>
  <si>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</si>
  <si>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</si>
  <si>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</si>
  <si>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</si>
  <si>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</si>
  <si>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</si>
  <si>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</si>
  <si>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</si>
  <si>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</si>
  <si>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</si>
  <si>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</si>
  <si>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</si>
  <si>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</si>
  <si>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</si>
  <si>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</si>
  <si>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</si>
  <si>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</si>
  <si>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</si>
  <si>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</si>
  <si>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</si>
  <si>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</si>
  <si>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</si>
  <si>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</si>
  <si>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</si>
  <si>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</si>
  <si>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</si>
  <si>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</si>
  <si>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</si>
  <si>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</si>
  <si>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</si>
  <si>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</si>
  <si>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</si>
  <si>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</si>
  <si>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</si>
  <si>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</si>
  <si>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</si>
  <si>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</si>
  <si>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</si>
  <si>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</si>
  <si>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</si>
  <si>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</si>
  <si>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</si>
  <si>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</si>
  <si>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</si>
  <si>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</si>
  <si>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</si>
  <si>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</si>
  <si>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</si>
  <si>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</si>
  <si>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</si>
  <si>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</si>
  <si>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</si>
  <si>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</si>
  <si>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</si>
  <si>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</si>
  <si>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</si>
  <si>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</si>
  <si>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</si>
  <si>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</si>
  <si>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</si>
  <si>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</si>
  <si>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</si>
  <si>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</si>
  <si>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</si>
  <si>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</si>
  <si>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</si>
  <si>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</si>
  <si>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</si>
  <si>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</si>
  <si>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</si>
  <si>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</si>
  <si>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</si>
  <si>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</si>
  <si>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</si>
  <si>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</si>
  <si>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</si>
  <si>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</si>
  <si>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</si>
  <si>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</si>
  <si>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</si>
  <si>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</si>
  <si>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</si>
  <si>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</si>
  <si>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</si>
  <si>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</si>
  <si>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</si>
  <si>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</si>
  <si>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</si>
  <si>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</si>
  <si>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</si>
  <si>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</si>
  <si>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</si>
  <si>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</si>
  <si>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</si>
  <si>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</si>
  <si>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</si>
  <si>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</si>
  <si>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</si>
  <si>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</si>
  <si>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</si>
  <si>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</si>
  <si>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</si>
  <si>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</si>
  <si>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</si>
  <si>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</si>
  <si>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</si>
  <si>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</si>
  <si>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</si>
  <si>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</si>
  <si>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</si>
  <si>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</si>
  <si>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</si>
  <si>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</si>
  <si>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</si>
  <si>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</si>
  <si>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</si>
  <si>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</si>
  <si>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</si>
  <si>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</si>
  <si>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</si>
  <si>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</si>
  <si>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</si>
  <si>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</si>
  <si>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</si>
  <si>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</si>
  <si>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</si>
  <si>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</si>
  <si>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</si>
  <si>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</si>
  <si>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</si>
  <si>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</si>
  <si>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</si>
  <si>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</si>
  <si>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</si>
  <si>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</si>
  <si>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</si>
  <si>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</si>
  <si>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</si>
  <si>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</si>
  <si>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</si>
  <si>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</si>
  <si>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</si>
  <si>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</si>
  <si>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</si>
  <si>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</si>
  <si>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</si>
  <si>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</si>
  <si>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</si>
  <si>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</si>
  <si>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</si>
  <si>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</si>
  <si>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</si>
  <si>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</si>
  <si>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</si>
  <si>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</si>
  <si>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</si>
  <si>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</si>
  <si>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</si>
  <si>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</si>
  <si>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</si>
  <si>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</si>
  <si>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</si>
  <si>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</si>
  <si>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</si>
  <si>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</si>
  <si>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</si>
  <si>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</si>
  <si>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</si>
  <si>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</si>
  <si>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</si>
  <si>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</si>
  <si>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</si>
  <si>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</si>
  <si>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</si>
  <si>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</si>
  <si>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</si>
  <si>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</si>
  <si>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</si>
  <si>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</si>
  <si>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</si>
  <si>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</si>
  <si>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</si>
  <si>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</si>
  <si>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</si>
  <si>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</si>
  <si>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</si>
  <si>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</si>
  <si>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</si>
  <si>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</si>
  <si>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</si>
  <si>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</si>
  <si>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</si>
  <si>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</si>
  <si>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</si>
  <si>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</si>
  <si>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</si>
  <si>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</si>
  <si>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</si>
  <si>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</si>
  <si>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</si>
  <si>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</si>
  <si>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</si>
  <si>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</si>
  <si>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</si>
  <si>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</si>
  <si>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</si>
  <si>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</si>
  <si>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</si>
  <si>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</si>
  <si>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</si>
  <si>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</si>
  <si>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</si>
  <si>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</si>
  <si>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</si>
  <si>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</si>
  <si>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</si>
  <si>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</si>
  <si>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</si>
  <si>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</si>
  <si>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</si>
  <si>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</si>
  <si>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</si>
  <si>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</si>
  <si>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</si>
  <si>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</si>
  <si>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</si>
  <si>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</si>
  <si>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</si>
  <si>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</si>
  <si>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</si>
  <si>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</si>
  <si>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</si>
  <si>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</si>
  <si>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</si>
  <si>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</si>
  <si>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</si>
  <si>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</si>
  <si>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</si>
  <si>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</si>
  <si>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</si>
  <si>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</si>
  <si>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</si>
  <si>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</si>
  <si>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</si>
  <si>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</si>
  <si>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</si>
  <si>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</si>
  <si>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</si>
  <si>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</si>
  <si>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</si>
  <si>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</si>
  <si>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</si>
  <si>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</si>
  <si>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</si>
  <si>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</si>
  <si>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</si>
  <si>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</si>
  <si>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</si>
  <si>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</si>
  <si>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</si>
  <si>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</si>
  <si>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</si>
  <si>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</si>
  <si>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</si>
  <si>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</si>
  <si>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</si>
  <si>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</si>
  <si>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</si>
  <si>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</si>
  <si>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</si>
  <si>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</si>
  <si>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</si>
  <si>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</si>
  <si>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</si>
  <si>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</si>
  <si>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</si>
  <si>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</si>
  <si>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</si>
  <si>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</si>
  <si>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</si>
  <si>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</si>
  <si>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</si>
  <si>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</si>
  <si>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</si>
  <si>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</si>
  <si>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</si>
  <si>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</si>
  <si>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</si>
  <si>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</si>
  <si>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</si>
  <si>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</si>
  <si>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</si>
  <si>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</si>
  <si>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</si>
  <si>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</si>
  <si>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</si>
  <si>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</si>
  <si>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</si>
  <si>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</si>
  <si>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</si>
  <si>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</si>
  <si>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</si>
  <si>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</si>
  <si>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</si>
  <si>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</si>
  <si>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</si>
  <si>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</si>
  <si>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</si>
  <si>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</si>
  <si>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</si>
  <si>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</si>
  <si>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</si>
  <si>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</si>
  <si>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</si>
  <si>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</si>
  <si>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</si>
  <si>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</si>
  <si>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</si>
  <si>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</si>
  <si>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</si>
  <si>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</si>
  <si>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</si>
  <si>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</si>
  <si>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</si>
  <si>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</si>
  <si>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</si>
  <si>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</si>
  <si>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</si>
  <si>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</si>
  <si>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</si>
  <si>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</si>
  <si>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</si>
  <si>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</si>
  <si>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</si>
  <si>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</si>
  <si>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</si>
  <si>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</si>
  <si>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</si>
  <si>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</si>
  <si>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</si>
  <si>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</si>
  <si>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</si>
  <si>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</si>
  <si>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</si>
  <si>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</si>
  <si>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</si>
  <si>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</si>
  <si>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</si>
  <si>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</si>
  <si>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</si>
  <si>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</si>
  <si>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</si>
  <si>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</si>
  <si>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</si>
  <si>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</si>
  <si>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</si>
  <si>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</si>
  <si>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</si>
  <si>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</si>
  <si>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</si>
  <si>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</si>
  <si>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</si>
  <si>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</si>
  <si>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</si>
  <si>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</si>
  <si>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</si>
  <si>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</si>
  <si>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</si>
  <si>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</si>
  <si>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</si>
  <si>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</si>
  <si>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</si>
  <si>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</si>
  <si>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</si>
  <si>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</si>
  <si>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</si>
  <si>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</si>
  <si>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</si>
  <si>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</si>
  <si>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</si>
  <si>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</si>
  <si>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</si>
  <si>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</si>
  <si>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</si>
  <si>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</si>
  <si>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</si>
  <si>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</si>
  <si>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</si>
  <si>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</si>
  <si>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</si>
  <si>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</si>
  <si>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</si>
  <si>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</si>
  <si>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</si>
  <si>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</si>
  <si>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</si>
  <si>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</si>
  <si>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</si>
  <si>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</si>
  <si>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</si>
  <si>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</si>
  <si>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</si>
  <si>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</si>
  <si>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</si>
  <si>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</si>
  <si>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</si>
  <si>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</si>
  <si>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</si>
  <si>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</si>
  <si>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</si>
  <si>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</si>
  <si>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</si>
  <si>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</si>
  <si>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</si>
  <si>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</si>
  <si>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</si>
  <si>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</si>
  <si>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</si>
  <si>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</si>
  <si>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</si>
  <si>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</si>
  <si>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</si>
  <si>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</si>
  <si>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</si>
  <si>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</si>
  <si>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</si>
  <si>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</si>
  <si>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</si>
  <si>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</si>
  <si>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</si>
  <si>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</si>
  <si>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</si>
  <si>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</si>
  <si>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</si>
  <si>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</si>
  <si>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</si>
  <si>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</si>
  <si>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</si>
  <si>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</si>
  <si>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</si>
  <si>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</si>
  <si>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</si>
  <si>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</si>
  <si>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</si>
  <si>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</si>
  <si>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</si>
  <si>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</si>
  <si>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</si>
  <si>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</si>
  <si>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</si>
  <si>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</si>
  <si>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</si>
  <si>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</si>
  <si>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</si>
  <si>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</si>
  <si>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</si>
  <si>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</si>
  <si>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</si>
  <si>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</si>
  <si>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</si>
  <si>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</si>
  <si>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</si>
  <si>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</si>
  <si>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</si>
  <si>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</si>
  <si>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</si>
  <si>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</si>
  <si>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</si>
  <si>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</si>
  <si>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</si>
  <si>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</si>
  <si>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</si>
  <si>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</si>
  <si>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</si>
  <si>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</si>
  <si>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</si>
  <si>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</si>
  <si>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</si>
  <si>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</si>
  <si>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</si>
  <si>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</si>
  <si>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</si>
  <si>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</si>
  <si>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</si>
  <si>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</si>
  <si>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</si>
  <si>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</si>
  <si>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</si>
  <si>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</si>
  <si>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</si>
  <si>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</si>
  <si>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</si>
  <si>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</si>
  <si>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</si>
  <si>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</si>
  <si>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</si>
  <si>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</si>
  <si>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</si>
  <si>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</si>
  <si>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</si>
  <si>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</si>
  <si>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</si>
  <si>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</si>
  <si>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</si>
  <si>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</si>
  <si>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</si>
  <si>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</si>
  <si>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</si>
  <si>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</si>
  <si>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</si>
  <si>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</si>
  <si>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</si>
  <si>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</si>
  <si>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</si>
  <si>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</si>
  <si>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</si>
  <si>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</si>
  <si>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</si>
  <si>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</si>
  <si>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</si>
  <si>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</si>
  <si>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</si>
  <si>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</si>
  <si>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</si>
  <si>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</si>
  <si>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</si>
  <si>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</si>
  <si>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</si>
  <si>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</si>
  <si>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</si>
  <si>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</si>
  <si>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</si>
  <si>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</si>
  <si>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</si>
  <si>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</si>
  <si>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</si>
  <si>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</si>
  <si>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</si>
  <si>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</si>
  <si>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</si>
  <si>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</si>
  <si>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</si>
  <si>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</si>
  <si>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</si>
  <si>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</si>
  <si>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</si>
  <si>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</si>
  <si>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</si>
  <si>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</si>
  <si>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</si>
  <si>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</si>
  <si>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</si>
  <si>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</si>
  <si>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</si>
  <si>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</si>
  <si>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</si>
  <si>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</si>
  <si>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</si>
  <si>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</si>
  <si>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</si>
  <si>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</si>
  <si>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</si>
  <si>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</si>
  <si>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</si>
  <si>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</si>
  <si>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</si>
  <si>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</si>
  <si>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</si>
  <si>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</si>
  <si>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</si>
  <si>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</si>
  <si>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</si>
  <si>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</si>
  <si>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</si>
  <si>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</si>
  <si>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</si>
  <si>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</si>
  <si>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</si>
  <si>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</si>
  <si>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</si>
  <si>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</si>
  <si>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</si>
  <si>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</si>
  <si>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</si>
  <si>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</si>
  <si>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</si>
  <si>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</si>
  <si>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</si>
  <si>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</si>
  <si>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</si>
  <si>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</si>
  <si>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</si>
  <si>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</si>
  <si>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</si>
  <si>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</si>
  <si>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</si>
  <si>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</si>
  <si>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</si>
  <si>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</si>
  <si>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</si>
  <si>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</si>
  <si>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</si>
  <si>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</si>
  <si>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</si>
  <si>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</si>
  <si>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</si>
  <si>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</si>
  <si>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</si>
  <si>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</si>
  <si>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</si>
  <si>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</si>
  <si>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</si>
  <si>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</si>
  <si>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</si>
  <si>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</si>
  <si>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</si>
  <si>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</si>
  <si>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</si>
  <si>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</si>
  <si>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</si>
  <si>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</si>
  <si>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</si>
  <si>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</si>
  <si>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</si>
  <si>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</si>
  <si>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</si>
  <si>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</si>
  <si>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</si>
  <si>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</si>
  <si>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</si>
  <si>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</si>
  <si>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</si>
  <si>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</si>
  <si>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</si>
  <si>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</si>
  <si>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</si>
  <si>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</si>
  <si>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</si>
  <si>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</si>
  <si>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</si>
  <si>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</si>
  <si>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</si>
  <si>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</si>
  <si>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</si>
  <si>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</si>
  <si>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</si>
  <si>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</si>
  <si>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</si>
  <si>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</si>
  <si>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</si>
  <si>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</si>
  <si>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</si>
  <si>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</si>
  <si>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</si>
  <si>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</si>
  <si>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</si>
  <si>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</si>
  <si>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</si>
  <si>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</si>
  <si>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</si>
  <si>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</si>
  <si>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</si>
  <si>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</si>
  <si>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</si>
  <si>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</si>
  <si>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</si>
  <si>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</si>
  <si>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</si>
  <si>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</si>
  <si>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</si>
  <si>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</si>
  <si>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</si>
  <si>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</si>
  <si>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</si>
  <si>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</si>
  <si>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</si>
  <si>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</si>
  <si>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</si>
  <si>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</si>
  <si>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</si>
  <si>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</si>
  <si>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</si>
  <si>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</si>
  <si>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</si>
  <si>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</si>
  <si>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</si>
  <si>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</si>
  <si>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</si>
  <si>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</si>
  <si>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</si>
  <si>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</si>
  <si>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</si>
  <si>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</si>
  <si>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</si>
  <si>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</si>
  <si>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</si>
  <si>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</si>
  <si>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</si>
  <si>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</si>
  <si>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</si>
  <si>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</si>
  <si>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</si>
  <si>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</si>
  <si>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</si>
  <si>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</si>
  <si>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</si>
  <si>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</si>
  <si>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</si>
  <si>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</si>
  <si>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</si>
  <si>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</si>
  <si>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</si>
  <si>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</si>
  <si>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</si>
  <si>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</si>
  <si>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</si>
  <si>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</si>
  <si>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</si>
  <si>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</si>
  <si>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</si>
  <si>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</si>
  <si>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</si>
  <si>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</si>
  <si>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</si>
  <si>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</si>
  <si>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</si>
  <si>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</si>
  <si>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</si>
  <si>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</si>
  <si>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</si>
  <si>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</si>
  <si>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</si>
  <si>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</si>
  <si>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</si>
  <si>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</si>
  <si>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</si>
  <si>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</si>
  <si>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</si>
  <si>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</si>
  <si>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</si>
  <si>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</si>
  <si>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</si>
  <si>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</si>
  <si>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</si>
  <si>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</si>
  <si>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</si>
  <si>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</si>
  <si>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</si>
  <si>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</si>
  <si>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</si>
  <si>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</si>
  <si>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</si>
  <si>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</si>
  <si>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</si>
  <si>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</si>
  <si>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</si>
  <si>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</si>
  <si>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</si>
  <si>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</si>
  <si>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</si>
  <si>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</si>
  <si>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</si>
  <si>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</si>
  <si>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</si>
  <si>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</si>
  <si>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</si>
  <si>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</si>
  <si>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</si>
  <si>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</si>
  <si>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</si>
  <si>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</si>
  <si>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</si>
  <si>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</si>
  <si>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</si>
  <si>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</si>
  <si>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</si>
  <si>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</si>
  <si>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</si>
  <si>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</si>
  <si>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</si>
  <si>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</si>
  <si>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</si>
  <si>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</si>
  <si>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</si>
  <si>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</si>
  <si>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</si>
  <si>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</si>
  <si>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</si>
  <si>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</si>
  <si>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</si>
  <si>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</si>
  <si>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</si>
  <si>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</si>
  <si>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</si>
  <si>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</si>
  <si>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</si>
  <si>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</si>
  <si>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</si>
  <si>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</si>
  <si>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</si>
  <si>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</si>
  <si>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</si>
  <si>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</si>
  <si>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</si>
  <si>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</si>
  <si>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</si>
  <si>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</si>
  <si>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</si>
  <si>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</si>
  <si>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</si>
  <si>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</si>
  <si>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</si>
  <si>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</si>
  <si>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</si>
  <si>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</si>
  <si>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</si>
  <si>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</si>
  <si>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</si>
  <si>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</si>
  <si>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</si>
  <si>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</si>
  <si>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</si>
  <si>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</si>
  <si>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</si>
  <si>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</si>
  <si>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</si>
  <si>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</si>
  <si>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</si>
  <si>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</si>
  <si>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</si>
  <si>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</si>
  <si>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</si>
  <si>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</si>
  <si>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</si>
  <si>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</si>
  <si>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</si>
  <si>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</si>
  <si>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</si>
  <si>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</si>
  <si>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</si>
  <si>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</si>
  <si>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</si>
  <si>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</si>
  <si>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</si>
  <si>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</si>
  <si>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</si>
  <si>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</si>
  <si>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</si>
  <si>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</si>
  <si>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</si>
  <si>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</si>
  <si>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</si>
  <si>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</si>
  <si>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</si>
  <si>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</si>
  <si>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</si>
  <si>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</si>
  <si>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</si>
  <si>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</si>
  <si>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</si>
  <si>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</si>
  <si>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</si>
  <si>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</si>
  <si>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</si>
  <si>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</si>
  <si>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</si>
  <si>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</si>
  <si>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</si>
  <si>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</si>
  <si>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</si>
  <si>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</si>
  <si>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</si>
  <si>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</si>
  <si>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</si>
  <si>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</si>
  <si>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</si>
  <si>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</si>
  <si>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</si>
  <si>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</si>
  <si>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</si>
  <si>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</si>
  <si>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</si>
  <si>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</si>
  <si>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</si>
  <si>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</si>
  <si>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</si>
  <si>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</si>
  <si>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</si>
  <si>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</si>
  <si>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</si>
  <si>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</si>
  <si>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</si>
  <si>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</si>
  <si>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</si>
  <si>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</si>
  <si>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</si>
  <si>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</si>
  <si>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</si>
  <si>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</si>
  <si>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</si>
  <si>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</si>
  <si>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</si>
  <si>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</si>
  <si>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</si>
  <si>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</si>
  <si>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</si>
  <si>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</si>
  <si>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</si>
  <si>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</si>
  <si>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</si>
  <si>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</si>
  <si>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</si>
  <si>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</si>
  <si>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</si>
  <si>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</si>
  <si>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</si>
  <si>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</si>
  <si>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</si>
  <si>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</si>
  <si>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</si>
  <si>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</si>
  <si>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</si>
  <si>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</si>
  <si>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</si>
  <si>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</si>
  <si>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</si>
  <si>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</si>
  <si>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</si>
  <si>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</si>
  <si>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</si>
  <si>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</si>
  <si>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</si>
  <si>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</si>
  <si>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</si>
  <si>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</si>
  <si>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</si>
  <si>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</si>
  <si>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</si>
  <si>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</si>
  <si>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</si>
  <si>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</si>
  <si>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</si>
  <si>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</si>
  <si>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</si>
  <si>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</si>
  <si>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</si>
  <si>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</si>
  <si>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</si>
  <si>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</si>
  <si>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</si>
  <si>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</si>
  <si>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</si>
  <si>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</si>
  <si>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</si>
  <si>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</si>
  <si>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</si>
  <si>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</si>
  <si>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</si>
  <si>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</si>
  <si>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</si>
  <si>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</si>
  <si>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</si>
  <si>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</si>
  <si>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</si>
  <si>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</si>
  <si>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</si>
  <si>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</si>
  <si>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</si>
  <si>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</si>
  <si>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</si>
  <si>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</si>
  <si>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</si>
  <si>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</si>
  <si>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</si>
  <si>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</si>
  <si>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</si>
  <si>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</si>
  <si>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</si>
  <si>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</si>
  <si>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</si>
  <si>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</si>
  <si>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</si>
  <si>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</si>
  <si>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</si>
  <si>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</si>
  <si>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</si>
  <si>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</si>
  <si>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</si>
  <si>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</si>
  <si>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</si>
  <si>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</si>
  <si>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</si>
  <si>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</si>
  <si>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</si>
  <si>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</si>
  <si>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</si>
  <si>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</si>
  <si>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</si>
  <si>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</si>
  <si>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</si>
  <si>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</si>
  <si>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</si>
  <si>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</si>
  <si>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</si>
  <si>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</si>
  <si>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</si>
  <si>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</si>
  <si>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</si>
  <si>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</si>
  <si>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</si>
  <si>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</si>
  <si>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</si>
  <si>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</si>
  <si>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</si>
  <si>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</si>
  <si>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</si>
  <si>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</si>
  <si>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</si>
  <si>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</si>
  <si>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</si>
  <si>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</si>
  <si>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</si>
  <si>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</si>
  <si>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</si>
  <si>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</si>
  <si>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</si>
  <si>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</si>
  <si>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</si>
  <si>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</si>
  <si>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</si>
  <si>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</si>
  <si>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</si>
  <si>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</si>
  <si>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</si>
  <si>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</si>
  <si>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</si>
  <si>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</si>
  <si>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</si>
  <si>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</si>
  <si>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</si>
  <si>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</si>
  <si>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</si>
  <si>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</si>
  <si>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</si>
  <si>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</si>
  <si>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</si>
  <si>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</si>
  <si>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</si>
  <si>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</si>
  <si>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</si>
  <si>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</si>
  <si>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</si>
  <si>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</si>
  <si>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</si>
  <si>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</si>
  <si>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</si>
  <si>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</si>
  <si>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</si>
  <si>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</si>
  <si>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</si>
  <si>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</si>
  <si>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</si>
  <si>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</si>
  <si>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</si>
  <si>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</si>
  <si>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</si>
  <si>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</si>
  <si>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</si>
  <si>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</si>
  <si>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</si>
  <si>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</si>
  <si>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</si>
  <si>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</si>
  <si>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</si>
  <si>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</si>
  <si>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</si>
  <si>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</si>
  <si>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</si>
  <si>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</si>
  <si>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</si>
  <si>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</si>
  <si>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</si>
  <si>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</si>
  <si>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</si>
  <si>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</si>
  <si>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</si>
  <si>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</si>
  <si>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</si>
  <si>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</si>
  <si>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</si>
  <si>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</si>
  <si>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</si>
  <si>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</si>
  <si>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</si>
  <si>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</si>
  <si>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</si>
  <si>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</si>
  <si>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</si>
  <si>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</si>
  <si>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</si>
  <si>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</si>
  <si>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</si>
  <si>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</si>
  <si>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</si>
  <si>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</si>
  <si>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</si>
  <si>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</si>
  <si>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</si>
  <si>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</si>
  <si>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</si>
  <si>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</si>
  <si>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</si>
  <si>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</si>
  <si>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</si>
  <si>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</si>
  <si>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</si>
  <si>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</si>
  <si>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</si>
  <si>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</si>
  <si>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</si>
  <si>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</si>
  <si>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</si>
  <si>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</si>
  <si>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</si>
  <si>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</si>
  <si>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</si>
  <si>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</si>
  <si>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</si>
  <si>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</si>
  <si>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</si>
  <si>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</si>
  <si>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</si>
  <si>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</si>
  <si>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</si>
  <si>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</si>
  <si>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</si>
  <si>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</si>
  <si>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</si>
  <si>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</si>
  <si>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</si>
  <si>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</si>
  <si>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</si>
  <si>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</si>
  <si>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</si>
  <si>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</si>
  <si>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</si>
  <si>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</si>
  <si>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</si>
  <si>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</si>
  <si>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</si>
  <si>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</si>
  <si>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</si>
  <si>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</si>
  <si>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</si>
  <si>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</si>
  <si>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</si>
  <si>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</si>
  <si>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</si>
  <si>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</si>
  <si>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</si>
  <si>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</si>
  <si>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</si>
  <si>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</si>
  <si>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</si>
  <si>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</si>
  <si>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</si>
  <si>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</si>
  <si>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</si>
  <si>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</si>
  <si>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</si>
  <si>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</si>
  <si>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</si>
  <si>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</si>
  <si>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</si>
  <si>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</si>
  <si>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</si>
  <si>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</si>
  <si>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</si>
  <si>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</si>
  <si>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</si>
  <si>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</si>
  <si>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</si>
  <si>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</si>
  <si>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</si>
  <si>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</si>
  <si>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</si>
  <si>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</si>
  <si>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</si>
  <si>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</si>
  <si>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</si>
  <si>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</si>
  <si>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</si>
  <si>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</si>
  <si>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</si>
  <si>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</si>
  <si>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</si>
  <si>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</si>
  <si>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</si>
  <si>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</si>
  <si>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</si>
  <si>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</si>
  <si>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</si>
  <si>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</si>
  <si>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</si>
  <si>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</si>
  <si>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</si>
  <si>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</si>
  <si>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</si>
  <si>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</si>
  <si>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</si>
  <si>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</si>
  <si>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</si>
  <si>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</si>
  <si>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</si>
  <si>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</si>
  <si>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</si>
  <si>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</si>
  <si>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</si>
  <si>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</si>
  <si>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</si>
  <si>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</si>
  <si>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</si>
  <si>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</si>
  <si>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</si>
  <si>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</si>
  <si>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</si>
  <si>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</si>
  <si>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</si>
  <si>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</si>
  <si>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</si>
  <si>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</si>
  <si>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</si>
  <si>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</si>
  <si>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</si>
  <si>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</si>
  <si>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</si>
  <si>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</si>
  <si>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</si>
  <si>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</si>
  <si>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</si>
  <si>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</si>
  <si>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</si>
  <si>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</si>
  <si>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</si>
  <si>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</si>
  <si>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</si>
  <si>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</si>
  <si>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</si>
  <si>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</si>
  <si>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</si>
  <si>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</si>
  <si>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</si>
  <si>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</si>
  <si>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</si>
  <si>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</si>
  <si>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</si>
  <si>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</si>
  <si>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</si>
  <si>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</si>
  <si>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</si>
  <si>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</si>
  <si>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</si>
  <si>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</si>
  <si>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</si>
  <si>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</si>
  <si>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</si>
  <si>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</si>
  <si>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</si>
  <si>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</si>
  <si>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</si>
  <si>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</si>
  <si>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</si>
  <si>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</si>
  <si>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</si>
  <si>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</si>
  <si>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</si>
  <si>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</si>
  <si>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</si>
  <si>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</si>
  <si>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</si>
  <si>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</si>
  <si>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</si>
  <si>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</si>
  <si>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</si>
  <si>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</si>
  <si>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</si>
  <si>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</si>
  <si>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</si>
  <si>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</si>
  <si>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</si>
  <si>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</si>
  <si>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</si>
  <si>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</si>
  <si>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</si>
  <si>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</si>
  <si>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</si>
  <si>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</si>
  <si>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</si>
  <si>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</si>
  <si>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</si>
  <si>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</si>
  <si>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</si>
  <si>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</si>
  <si>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</si>
  <si>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</si>
  <si>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</si>
  <si>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</si>
  <si>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</si>
  <si>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</si>
  <si>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</si>
  <si>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</si>
  <si>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</si>
  <si>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</si>
  <si>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</si>
  <si>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</si>
  <si>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</si>
  <si>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</si>
  <si>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</si>
  <si>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</si>
  <si>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</si>
  <si>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</si>
  <si>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</si>
  <si>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</si>
  <si>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</si>
  <si>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</si>
  <si>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</si>
  <si>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</si>
  <si>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</si>
  <si>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</si>
  <si>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</si>
  <si>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</si>
  <si>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</si>
  <si>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</si>
  <si>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</si>
  <si>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</si>
  <si>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</si>
  <si>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</si>
  <si>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</si>
  <si>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</si>
  <si>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</si>
  <si>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</si>
  <si>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</si>
  <si>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</si>
  <si>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</si>
  <si>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</si>
  <si>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</si>
  <si>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</si>
  <si>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</si>
  <si>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</si>
  <si>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</si>
  <si>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</si>
  <si>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</si>
  <si>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</si>
  <si>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</si>
  <si>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</si>
  <si>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</si>
  <si>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</si>
  <si>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</si>
  <si>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</si>
  <si>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</si>
  <si>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</si>
  <si>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</si>
  <si>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</si>
  <si>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</si>
  <si>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</si>
  <si>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</si>
  <si>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</si>
  <si>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</si>
  <si>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</si>
  <si>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</si>
  <si>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</si>
  <si>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</si>
  <si>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</si>
  <si>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</si>
  <si>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</si>
  <si>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</si>
  <si>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</si>
  <si>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</si>
  <si>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</si>
  <si>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</si>
  <si>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</si>
  <si>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</si>
  <si>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</si>
  <si>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</si>
  <si>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</si>
  <si>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</si>
  <si>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</si>
  <si>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</si>
  <si>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</si>
  <si>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</si>
  <si>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</si>
  <si>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</si>
  <si>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</si>
  <si>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</si>
  <si>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</si>
  <si>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</si>
  <si>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</si>
  <si>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</si>
  <si>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</si>
  <si>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</si>
  <si>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</si>
  <si>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</si>
  <si>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</si>
  <si>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</si>
  <si>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</si>
  <si>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</si>
  <si>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</si>
  <si>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</si>
  <si>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</si>
  <si>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</si>
  <si>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</si>
  <si>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</si>
  <si>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</si>
  <si>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</si>
  <si>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</si>
  <si>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</si>
  <si>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</si>
  <si>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</si>
  <si>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</si>
  <si>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</si>
  <si>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</si>
  <si>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</si>
  <si>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</si>
  <si>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</si>
  <si>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</si>
  <si>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</si>
  <si>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</si>
  <si>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</si>
  <si>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</si>
  <si>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</si>
  <si>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</si>
  <si>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</si>
  <si>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</si>
  <si>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</si>
  <si>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</si>
  <si>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</si>
  <si>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</si>
  <si>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</si>
  <si>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</si>
  <si>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</si>
  <si>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</si>
  <si>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</si>
  <si>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</si>
  <si>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</si>
  <si>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</si>
  <si>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</si>
  <si>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</si>
  <si>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</si>
  <si>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</si>
  <si>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</si>
  <si>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</si>
  <si>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</si>
  <si>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</si>
  <si>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</si>
  <si>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</si>
  <si>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</si>
  <si>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</si>
  <si>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</si>
  <si>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</si>
  <si>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</si>
  <si>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</si>
  <si>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</si>
  <si>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</si>
  <si>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</si>
  <si>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</si>
  <si>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</si>
  <si>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</si>
  <si>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</si>
  <si>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</si>
  <si>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</si>
  <si>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</si>
  <si>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</si>
  <si>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</si>
  <si>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</si>
  <si>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</si>
  <si>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</si>
  <si>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</si>
  <si>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</si>
  <si>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</si>
  <si>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</si>
  <si>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</si>
  <si>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</si>
  <si>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</si>
  <si>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</si>
  <si>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</si>
  <si>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</si>
  <si>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</si>
  <si>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</si>
  <si>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</si>
  <si>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</si>
  <si>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</si>
  <si>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</si>
  <si>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</si>
  <si>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</si>
  <si>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</si>
  <si>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</si>
  <si>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</si>
  <si>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</si>
  <si>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</si>
  <si>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</si>
  <si>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</si>
  <si>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</si>
  <si>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</si>
  <si>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</si>
  <si>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</si>
  <si>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</si>
  <si>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</si>
  <si>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</si>
  <si>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</si>
  <si>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</si>
  <si>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</si>
  <si>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</si>
  <si>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</si>
  <si>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</si>
  <si>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</si>
  <si>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</si>
  <si>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</si>
  <si>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</si>
  <si>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</si>
  <si>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</si>
  <si>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</si>
  <si>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</si>
  <si>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</si>
  <si>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</si>
  <si>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</si>
  <si>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</si>
  <si>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</si>
  <si>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</si>
  <si>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</si>
  <si>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</si>
  <si>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</si>
  <si>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</si>
  <si>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</si>
  <si>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</si>
  <si>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</si>
  <si>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</si>
  <si>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</si>
  <si>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</si>
  <si>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</si>
  <si>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</si>
  <si>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</si>
  <si>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</si>
  <si>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</si>
  <si>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</si>
  <si>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</si>
  <si>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</si>
  <si>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</si>
  <si>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</si>
  <si>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</si>
  <si>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</si>
  <si>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</si>
  <si>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</si>
  <si>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</si>
  <si>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</si>
  <si>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</si>
  <si>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</si>
  <si>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</si>
  <si>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</si>
  <si>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</si>
  <si>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</si>
  <si>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</si>
  <si>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</si>
  <si>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</si>
  <si>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</si>
  <si>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</si>
  <si>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</si>
  <si>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</si>
  <si>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</si>
  <si>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</si>
  <si>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</si>
  <si>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</si>
  <si>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</si>
  <si>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</si>
  <si>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</si>
  <si>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</si>
  <si>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</si>
  <si>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</si>
  <si>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</si>
  <si>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</si>
  <si>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</si>
  <si>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</si>
  <si>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</si>
  <si>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</si>
  <si>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</si>
  <si>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</si>
  <si>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</si>
  <si>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</si>
  <si>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</si>
  <si>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</si>
  <si>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</si>
  <si>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</si>
  <si>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</si>
  <si>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</si>
  <si>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</si>
  <si>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</si>
  <si>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</si>
  <si>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</si>
  <si>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</si>
  <si>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</si>
  <si>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</si>
  <si>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</si>
  <si>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</si>
  <si>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</si>
  <si>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</si>
  <si>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</si>
  <si>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</si>
  <si>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</si>
  <si>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</si>
  <si>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</si>
  <si>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</si>
  <si>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</si>
  <si>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</si>
  <si>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</si>
  <si>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</si>
  <si>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</si>
  <si>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</si>
  <si>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</si>
  <si>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</si>
  <si>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</si>
  <si>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</si>
  <si>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</si>
  <si>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</si>
  <si>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</si>
  <si>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</si>
  <si>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</si>
  <si>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</si>
  <si>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</si>
  <si>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</si>
  <si>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</si>
  <si>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</si>
  <si>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</si>
  <si>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</si>
  <si>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</si>
  <si>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</si>
  <si>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</si>
  <si>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</si>
  <si>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</si>
  <si>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</si>
  <si>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</si>
  <si>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</si>
  <si>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</si>
  <si>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</si>
  <si>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</si>
  <si>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</si>
  <si>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</si>
  <si>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</si>
  <si>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</si>
  <si>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</si>
  <si>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</si>
  <si>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</si>
  <si>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</si>
  <si>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</si>
  <si>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</si>
  <si>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</si>
  <si>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</si>
  <si>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</si>
  <si>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</si>
  <si>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</si>
  <si>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</si>
  <si>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</si>
  <si>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</si>
  <si>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</si>
  <si>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</si>
  <si>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</si>
  <si>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</si>
  <si>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</si>
  <si>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</si>
  <si>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</si>
  <si>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</si>
  <si>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</si>
  <si>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</si>
  <si>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</si>
  <si>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</si>
  <si>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</si>
  <si>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</si>
  <si>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</si>
  <si>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</si>
  <si>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</si>
  <si>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</si>
  <si>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</si>
  <si>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</si>
  <si>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</si>
  <si>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</si>
  <si>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</si>
  <si>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</si>
  <si>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</si>
  <si>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</si>
  <si>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</si>
  <si>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</si>
  <si>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</si>
  <si>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</si>
  <si>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</si>
  <si>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</si>
  <si>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</si>
  <si>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</si>
  <si>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</si>
  <si>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</si>
  <si>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</si>
  <si>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</si>
  <si>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</si>
  <si>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</si>
  <si>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</si>
  <si>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</si>
  <si>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</si>
  <si>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</si>
  <si>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</si>
  <si>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</si>
  <si>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</si>
  <si>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</si>
  <si>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</si>
  <si>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</si>
  <si>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</si>
  <si>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</si>
  <si>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</si>
  <si>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</si>
  <si>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</si>
  <si>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</si>
  <si>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</si>
  <si>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</si>
  <si>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</si>
  <si>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</si>
  <si>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</si>
  <si>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</si>
  <si>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</si>
  <si>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</si>
  <si>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</si>
  <si>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</si>
  <si>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</si>
  <si>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</si>
  <si>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</si>
  <si>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</si>
  <si>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</si>
  <si>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</si>
  <si>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</si>
  <si>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</si>
  <si>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</si>
  <si>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</si>
  <si>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</si>
  <si>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</si>
  <si>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</si>
  <si>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</si>
  <si>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</si>
  <si>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</si>
  <si>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</si>
  <si>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</si>
  <si>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</si>
  <si>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</si>
  <si>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</si>
  <si>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</si>
  <si>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</si>
  <si>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</si>
  <si>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</si>
  <si>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</si>
  <si>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</si>
  <si>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</si>
  <si>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</si>
  <si>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</si>
  <si>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</si>
  <si>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</si>
  <si>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</si>
  <si>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</si>
  <si>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</si>
  <si>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</si>
  <si>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</si>
  <si>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</si>
  <si>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</si>
  <si>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</si>
  <si>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</si>
  <si>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</si>
  <si>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</si>
  <si>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</si>
  <si>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</si>
  <si>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</si>
  <si>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</si>
  <si>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</si>
  <si>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</si>
  <si>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</si>
  <si>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</si>
  <si>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</si>
  <si>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</si>
  <si>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</si>
  <si>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</si>
  <si>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</si>
  <si>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</si>
  <si>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</si>
  <si>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</si>
  <si>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</si>
  <si>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</si>
  <si>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</si>
  <si>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</si>
  <si>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</si>
  <si>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</si>
  <si>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</si>
  <si>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</si>
  <si>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</si>
  <si>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</si>
  <si>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</si>
  <si>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</si>
  <si>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</si>
  <si>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</si>
  <si>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</si>
  <si>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</si>
  <si>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</si>
  <si>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</si>
  <si>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</si>
  <si>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</si>
  <si>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</si>
  <si>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</si>
  <si>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</si>
  <si>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</si>
  <si>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</si>
  <si>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</si>
  <si>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</si>
  <si>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</si>
  <si>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</si>
  <si>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</si>
  <si>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</si>
  <si>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</si>
  <si>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</si>
  <si>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</si>
  <si>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</si>
  <si>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</si>
  <si>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</si>
  <si>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</si>
  <si>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</si>
  <si>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</si>
  <si>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</si>
  <si>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</si>
  <si>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</si>
  <si>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</si>
  <si>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</si>
  <si>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</si>
  <si>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</si>
  <si>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</si>
  <si>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</si>
  <si>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</si>
  <si>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</si>
  <si>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</si>
  <si>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</si>
  <si>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</si>
  <si>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</si>
  <si>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</si>
  <si>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</si>
  <si>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</si>
  <si>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</si>
  <si>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</si>
  <si>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</si>
  <si>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</si>
  <si>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</si>
  <si>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</si>
  <si>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</si>
  <si>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</si>
  <si>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</si>
  <si>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</si>
  <si>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</si>
  <si>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</si>
  <si>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</si>
  <si>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</si>
  <si>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</si>
  <si>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</si>
  <si>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</si>
  <si>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</si>
  <si>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</si>
  <si>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</si>
  <si>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</si>
  <si>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</si>
  <si>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</si>
  <si>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</si>
  <si>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</si>
  <si>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</si>
  <si>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</si>
  <si>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</si>
  <si>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</si>
  <si>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</si>
  <si>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</si>
  <si>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</si>
  <si>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</si>
  <si>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</si>
  <si>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</si>
  <si>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</si>
  <si>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</si>
  <si>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</si>
  <si>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</si>
  <si>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</si>
  <si>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</si>
  <si>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</si>
  <si>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</si>
  <si>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</si>
  <si>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</si>
  <si>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</si>
  <si>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</si>
  <si>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</si>
  <si>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</si>
  <si>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</si>
  <si>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</si>
  <si>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</si>
  <si>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</si>
  <si>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</si>
  <si>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</si>
  <si>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</si>
  <si>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</si>
  <si>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</si>
  <si>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</si>
  <si>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</si>
  <si>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</si>
  <si>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</si>
  <si>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</si>
  <si>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</si>
  <si>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</si>
  <si>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</si>
  <si>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</si>
  <si>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</si>
  <si>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</si>
  <si>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</si>
  <si>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</si>
  <si>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</si>
  <si>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</si>
  <si>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</si>
  <si>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</si>
  <si>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</si>
  <si>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</si>
  <si>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</si>
  <si>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</si>
  <si>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</si>
  <si>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</si>
  <si>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</si>
  <si>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</si>
  <si>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</si>
  <si>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</si>
  <si>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</si>
  <si>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</si>
  <si>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</si>
  <si>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</si>
  <si>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</si>
  <si>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</si>
  <si>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</si>
  <si>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</si>
  <si>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</si>
  <si>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</si>
  <si>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</si>
  <si>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</si>
  <si>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</si>
  <si>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</si>
  <si>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</si>
  <si>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</si>
  <si>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</si>
  <si>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</si>
  <si>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</si>
  <si>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</si>
  <si>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</si>
  <si>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</si>
  <si>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</si>
  <si>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</si>
  <si>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</si>
  <si>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</si>
  <si>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</si>
  <si>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</si>
  <si>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</si>
  <si>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</si>
  <si>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</si>
  <si>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</si>
  <si>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</si>
  <si>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</si>
  <si>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</si>
  <si>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</si>
  <si>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</si>
  <si>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</si>
  <si>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</si>
  <si>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</si>
  <si>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</si>
  <si>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</si>
  <si>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</si>
  <si>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</si>
  <si>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</si>
  <si>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</si>
  <si>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</si>
  <si>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</si>
  <si>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</si>
  <si>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</si>
  <si>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</si>
  <si>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</si>
  <si>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</si>
  <si>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</si>
  <si>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</si>
  <si>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</si>
  <si>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</si>
  <si>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</si>
  <si>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</si>
  <si>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</si>
  <si>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</si>
  <si>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</si>
  <si>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</si>
  <si>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</si>
  <si>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</si>
  <si>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</si>
  <si>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</si>
  <si>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</si>
  <si>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</si>
  <si>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</si>
  <si>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</si>
  <si>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</si>
  <si>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</si>
  <si>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</si>
  <si>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</si>
  <si>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</si>
  <si>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</si>
  <si>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</si>
  <si>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</si>
  <si>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</si>
  <si>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</si>
  <si>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</si>
  <si>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</si>
  <si>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</si>
  <si>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</si>
  <si>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</si>
  <si>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</si>
  <si>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</si>
  <si>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</si>
  <si>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</si>
  <si>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</si>
  <si>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</si>
  <si>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</si>
  <si>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</si>
  <si>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</si>
  <si>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</si>
  <si>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</si>
  <si>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</si>
  <si>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</si>
  <si>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</si>
  <si>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</si>
  <si>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</si>
  <si>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</si>
  <si>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</si>
  <si>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</si>
  <si>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</si>
  <si>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</si>
  <si>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</si>
  <si>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</si>
  <si>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</si>
  <si>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</si>
  <si>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</si>
  <si>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</si>
  <si>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</si>
  <si>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</si>
  <si>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</si>
  <si>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</si>
  <si>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</si>
  <si>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</si>
  <si>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</si>
  <si>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</si>
  <si>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</si>
  <si>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</si>
  <si>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</si>
  <si>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</si>
  <si>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</si>
  <si>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</si>
  <si>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</si>
  <si>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</si>
  <si>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</si>
  <si>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</si>
  <si>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</si>
  <si>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</si>
  <si>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</si>
  <si>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</si>
  <si>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</si>
  <si>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</si>
  <si>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</si>
  <si>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</si>
  <si>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</si>
  <si>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</si>
  <si>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</si>
  <si>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</si>
  <si>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</si>
  <si>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</si>
  <si>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</si>
  <si>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</si>
  <si>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</si>
  <si>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</si>
  <si>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</si>
  <si>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</si>
  <si>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</si>
  <si>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</si>
  <si>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</si>
  <si>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</si>
  <si>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</si>
  <si>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</si>
  <si>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</si>
  <si>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</si>
  <si>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</si>
  <si>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</si>
  <si>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</si>
  <si>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</si>
  <si>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</si>
  <si>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</si>
  <si>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</si>
  <si>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</si>
  <si>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</si>
  <si>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</si>
  <si>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</si>
  <si>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</si>
  <si>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</si>
  <si>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</si>
  <si>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</si>
  <si>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</si>
  <si>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</si>
  <si>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</si>
  <si>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</si>
  <si>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</si>
  <si>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</si>
  <si>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</si>
  <si>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</si>
  <si>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</si>
  <si>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</si>
  <si>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</si>
  <si>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</si>
  <si>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</si>
  <si>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</si>
  <si>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</si>
  <si>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</si>
  <si>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</si>
  <si>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</si>
  <si>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</si>
  <si>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</si>
  <si>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</si>
  <si>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</si>
  <si>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</si>
  <si>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</si>
  <si>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</si>
  <si>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</si>
  <si>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</si>
  <si>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</si>
  <si>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</si>
  <si>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</si>
  <si>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</si>
  <si>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</si>
  <si>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</si>
  <si>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</si>
  <si>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</si>
  <si>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</si>
  <si>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</si>
  <si>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</si>
  <si>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</si>
  <si>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</si>
  <si>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</si>
  <si>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</si>
  <si>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</si>
  <si>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</si>
  <si>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</si>
  <si>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</si>
  <si>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</si>
  <si>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</si>
  <si>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</si>
  <si>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</si>
  <si>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</si>
  <si>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</si>
  <si>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</si>
  <si>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</si>
  <si>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</si>
  <si>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</si>
  <si>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</si>
  <si>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</si>
  <si>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</si>
  <si>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</si>
  <si>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</si>
  <si>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</si>
  <si>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</si>
  <si>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</si>
  <si>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</si>
  <si>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</si>
  <si>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</si>
  <si>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</si>
  <si>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</si>
  <si>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</si>
  <si>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</si>
  <si>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</si>
  <si>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</si>
  <si>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</si>
  <si>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</si>
  <si>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</si>
  <si>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</si>
  <si>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</si>
  <si>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</si>
  <si>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</si>
  <si>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</si>
  <si>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</si>
  <si>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</si>
  <si>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</si>
  <si>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</si>
  <si>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</si>
  <si>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</si>
  <si>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</si>
  <si>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</si>
  <si>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</si>
  <si>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</si>
  <si>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</si>
  <si>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</si>
  <si>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</si>
  <si>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</si>
  <si>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</si>
  <si>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</si>
  <si>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</si>
  <si>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</si>
  <si>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</si>
  <si>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</si>
  <si>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</si>
  <si>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</si>
  <si>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</si>
  <si>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</si>
  <si>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</si>
  <si>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</si>
  <si>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</si>
  <si>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</si>
  <si>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</si>
  <si>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</si>
  <si>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</si>
  <si>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</si>
  <si>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</si>
  <si>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</si>
  <si>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</si>
  <si>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</si>
  <si>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</si>
  <si>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</si>
  <si>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</si>
  <si>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</si>
  <si>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</si>
  <si>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</si>
  <si>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</si>
  <si>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</si>
  <si>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</si>
  <si>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</si>
  <si>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</si>
  <si>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</si>
  <si>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</si>
  <si>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</si>
  <si>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</si>
  <si>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</si>
  <si>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</si>
  <si>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</si>
  <si>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</si>
  <si>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</si>
  <si>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</si>
  <si>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</si>
  <si>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</si>
  <si>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</si>
  <si>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</si>
  <si>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</si>
  <si>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</si>
  <si>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</si>
  <si>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</si>
  <si>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</si>
  <si>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</si>
  <si>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</si>
  <si>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</si>
  <si>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</si>
  <si>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</si>
  <si>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</si>
  <si>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</si>
  <si>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</si>
  <si>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</si>
  <si>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</si>
  <si>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</si>
  <si>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</si>
  <si>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</si>
  <si>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</si>
  <si>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</si>
  <si>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</si>
  <si>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</si>
  <si>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</si>
  <si>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</si>
  <si>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</si>
  <si>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</si>
  <si>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</si>
  <si>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</si>
  <si>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</si>
  <si>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</si>
  <si>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</si>
  <si>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</si>
  <si>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</si>
  <si>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</si>
  <si>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</si>
  <si>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</si>
  <si>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</si>
  <si>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</si>
  <si>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</si>
  <si>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</si>
  <si>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</si>
  <si>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</si>
  <si>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</si>
  <si>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</si>
  <si>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</si>
  <si>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</si>
  <si>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</si>
  <si>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</si>
  <si>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</si>
  <si>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</si>
  <si>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</si>
  <si>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</si>
  <si>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</si>
  <si>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</si>
  <si>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</si>
  <si>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</si>
  <si>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</si>
  <si>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</si>
  <si>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</si>
  <si>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</si>
  <si>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</si>
  <si>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</si>
  <si>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</si>
  <si>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</si>
  <si>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</si>
  <si>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</si>
  <si>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</si>
  <si>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</si>
  <si>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</si>
  <si>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</si>
  <si>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</si>
  <si>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</si>
  <si>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</si>
  <si>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</si>
  <si>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</si>
  <si>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</si>
  <si>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</si>
  <si>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</si>
  <si>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</si>
  <si>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</si>
  <si>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</si>
  <si>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</si>
  <si>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</si>
  <si>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</si>
  <si>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</si>
  <si>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</si>
  <si>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</si>
  <si>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</si>
  <si>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</si>
  <si>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</si>
  <si>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</si>
  <si>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</si>
  <si>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</si>
  <si>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</si>
  <si>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</si>
  <si>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</si>
  <si>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</si>
  <si>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</si>
  <si>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</si>
  <si>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</si>
  <si>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</si>
  <si>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</si>
  <si>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</si>
  <si>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</si>
  <si>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</si>
  <si>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</si>
  <si>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</si>
  <si>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</si>
  <si>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</si>
  <si>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</si>
  <si>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</si>
  <si>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</si>
  <si>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</si>
  <si>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</si>
  <si>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</si>
  <si>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</si>
  <si>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</si>
  <si>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</si>
  <si>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</si>
  <si>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</si>
  <si>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</si>
  <si>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</si>
  <si>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</si>
  <si>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</si>
  <si>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</si>
  <si>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</si>
  <si>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</si>
  <si>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</si>
  <si>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</si>
  <si>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</si>
  <si>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</si>
  <si>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</si>
  <si>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</si>
  <si>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</si>
  <si>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</si>
  <si>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</si>
  <si>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</si>
  <si>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</si>
  <si>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</si>
  <si>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</si>
  <si>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</si>
  <si>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</si>
  <si>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</si>
  <si>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</si>
  <si>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</si>
  <si>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</si>
  <si>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</si>
  <si>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</si>
  <si>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</si>
  <si>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</si>
  <si>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</si>
  <si>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</si>
  <si>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</si>
  <si>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</si>
  <si>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</si>
  <si>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</si>
  <si>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</si>
  <si>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</si>
  <si>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</si>
  <si>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</si>
  <si>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</si>
  <si>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</si>
  <si>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</si>
  <si>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</si>
  <si>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</si>
  <si>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</si>
  <si>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</si>
  <si>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</si>
  <si>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</si>
  <si>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</si>
  <si>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</si>
  <si>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</si>
  <si>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</si>
  <si>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</si>
  <si>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</si>
  <si>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</si>
  <si>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</si>
  <si>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</si>
  <si>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</si>
  <si>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</si>
  <si>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</si>
  <si>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</si>
  <si>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</si>
  <si>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</si>
  <si>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</si>
  <si>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</si>
  <si>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</si>
  <si>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</si>
  <si>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</si>
  <si>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</si>
  <si>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</si>
  <si>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</si>
  <si>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</si>
  <si>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</si>
  <si>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</si>
  <si>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</si>
  <si>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</si>
  <si>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</si>
  <si>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</si>
  <si>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</si>
  <si>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</si>
  <si>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</si>
  <si>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</si>
  <si>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</si>
  <si>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</si>
  <si>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</si>
  <si>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</si>
  <si>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</si>
  <si>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</si>
  <si>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</si>
  <si>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</si>
  <si>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</si>
  <si>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</si>
  <si>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</si>
  <si>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</si>
  <si>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</si>
  <si>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</si>
  <si>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</si>
  <si>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</si>
  <si>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</si>
  <si>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</si>
  <si>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</si>
  <si>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</si>
  <si>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</si>
  <si>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</si>
  <si>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</si>
  <si>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</si>
  <si>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</si>
  <si>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</si>
  <si>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</si>
  <si>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</si>
  <si>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</si>
  <si>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</si>
  <si>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</si>
  <si>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</si>
  <si>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</si>
  <si>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</si>
  <si>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</si>
  <si>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</si>
  <si>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</si>
  <si>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</si>
  <si>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</si>
  <si>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</si>
  <si>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</si>
  <si>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</si>
  <si>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</si>
  <si>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</si>
  <si>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</si>
  <si>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</si>
  <si>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</si>
  <si>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</si>
  <si>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</si>
  <si>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</si>
  <si>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</si>
  <si>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</si>
  <si>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</si>
  <si>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</si>
  <si>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</si>
  <si>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</si>
  <si>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</si>
  <si>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</si>
  <si>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</si>
  <si>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</si>
  <si>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</si>
  <si>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</si>
  <si>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</si>
  <si>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</si>
  <si>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</si>
  <si>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</si>
  <si>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</si>
  <si>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</si>
  <si>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</si>
  <si>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</si>
  <si>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</si>
  <si>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</si>
  <si>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</si>
  <si>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</si>
  <si>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</si>
  <si>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</si>
  <si>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</si>
  <si>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</si>
  <si>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</si>
  <si>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</si>
  <si>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</si>
  <si>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</si>
  <si>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</si>
  <si>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</si>
  <si>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</si>
  <si>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</si>
  <si>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</si>
  <si>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</si>
  <si>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</si>
  <si>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</si>
  <si>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</si>
  <si>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</si>
  <si>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</si>
  <si>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</si>
  <si>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</si>
  <si>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</si>
  <si>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</si>
  <si>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</si>
  <si>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</si>
  <si>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</si>
  <si>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</si>
  <si>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</si>
  <si>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</si>
  <si>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</si>
  <si>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</si>
  <si>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</si>
  <si>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</si>
  <si>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</si>
  <si>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</si>
  <si>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</si>
  <si>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</si>
  <si>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</si>
  <si>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</si>
  <si>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</si>
  <si>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</si>
  <si>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</si>
  <si>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</si>
  <si>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</si>
  <si>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</si>
  <si>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</si>
  <si>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</si>
  <si>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</si>
  <si>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</si>
  <si>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</si>
  <si>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</si>
  <si>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</si>
  <si>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</si>
  <si>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</si>
  <si>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</si>
  <si>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</si>
  <si>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</si>
  <si>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</si>
  <si>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</si>
  <si>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</si>
  <si>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</si>
  <si>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</si>
  <si>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</si>
  <si>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</si>
  <si>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</si>
  <si>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</si>
  <si>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</si>
  <si>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</si>
  <si>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</si>
  <si>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</si>
  <si>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</si>
  <si>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</si>
  <si>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</si>
  <si>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</si>
  <si>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</si>
  <si>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</si>
  <si>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</si>
  <si>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</si>
  <si>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</si>
  <si>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</si>
  <si>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</si>
  <si>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</si>
  <si>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</si>
  <si>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</si>
  <si>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</si>
  <si>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</si>
  <si>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</si>
  <si>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</si>
  <si>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</si>
  <si>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</si>
  <si>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</si>
  <si>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</si>
  <si>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</si>
  <si>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</si>
  <si>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</si>
  <si>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</si>
  <si>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</si>
  <si>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</si>
  <si>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</si>
  <si>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</si>
  <si>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</si>
  <si>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</si>
  <si>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</si>
  <si>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</si>
  <si>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</si>
  <si>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</si>
  <si>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</si>
  <si>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</si>
  <si>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</si>
  <si>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</si>
  <si>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</si>
  <si>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</si>
  <si>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</si>
  <si>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</si>
  <si>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</si>
  <si>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</si>
  <si>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</si>
  <si>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</si>
  <si>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</si>
  <si>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</si>
  <si>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</si>
  <si>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</si>
  <si>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</si>
  <si>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</si>
  <si>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</si>
  <si>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</si>
  <si>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</si>
  <si>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</si>
  <si>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</si>
  <si>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</si>
  <si>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</si>
  <si>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</si>
  <si>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</si>
  <si>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</si>
  <si>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</si>
  <si>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</si>
  <si>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</si>
  <si>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</si>
  <si>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</si>
  <si>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</si>
  <si>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</si>
  <si>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</si>
  <si>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</si>
  <si>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</si>
  <si>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</si>
  <si>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</si>
  <si>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</si>
  <si>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</si>
  <si>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</si>
  <si>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</si>
  <si>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</si>
  <si>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</si>
  <si>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</si>
  <si>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</si>
  <si>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</si>
  <si>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</si>
  <si>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</si>
  <si>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</si>
  <si>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</si>
  <si>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</si>
  <si>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</si>
  <si>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</si>
  <si>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</si>
  <si>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</si>
  <si>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</si>
  <si>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</si>
  <si>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</si>
  <si>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</si>
  <si>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</si>
  <si>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</si>
  <si>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</si>
  <si>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</si>
  <si>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</si>
  <si>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</si>
  <si>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</si>
  <si>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</si>
  <si>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</si>
  <si>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</si>
  <si>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</si>
  <si>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</si>
  <si>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</si>
  <si>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</si>
  <si>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</si>
  <si>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</si>
  <si>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</si>
  <si>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</si>
  <si>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</si>
  <si>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</si>
  <si>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</si>
  <si>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</si>
  <si>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</si>
  <si>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</si>
  <si>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</si>
  <si>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</si>
  <si>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</si>
  <si>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</si>
  <si>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</si>
  <si>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</si>
  <si>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</si>
  <si>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</si>
  <si>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</si>
  <si>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</si>
  <si>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</si>
  <si>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</si>
  <si>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</si>
  <si>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</si>
  <si>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</si>
  <si>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</si>
  <si>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</si>
  <si>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</si>
  <si>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</si>
  <si>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</si>
  <si>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</si>
  <si>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</si>
  <si>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</si>
  <si>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</si>
  <si>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</si>
  <si>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</si>
  <si>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</si>
  <si>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</si>
  <si>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</si>
  <si>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</si>
  <si>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</si>
  <si>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</si>
  <si>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</si>
  <si>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</si>
  <si>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</si>
  <si>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</si>
  <si>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</si>
  <si>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</si>
  <si>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</si>
  <si>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</si>
  <si>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</si>
  <si>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</si>
  <si>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</si>
  <si>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</si>
  <si>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</si>
  <si>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</si>
  <si>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</si>
  <si>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</si>
  <si>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</si>
  <si>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</si>
  <si>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</si>
  <si>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</si>
  <si>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</si>
  <si>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</si>
  <si>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</si>
  <si>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</si>
  <si>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</si>
  <si>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</si>
  <si>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</si>
  <si>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</si>
  <si>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</si>
  <si>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</si>
  <si>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</si>
  <si>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</si>
  <si>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</si>
  <si>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</si>
  <si>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</si>
  <si>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</si>
  <si>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</si>
  <si>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</si>
  <si>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</si>
  <si>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</si>
  <si>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</si>
  <si>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</si>
  <si>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</si>
  <si>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</si>
  <si>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</si>
  <si>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</si>
  <si>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</si>
  <si>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</si>
  <si>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</si>
  <si>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</si>
  <si>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</si>
  <si>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</si>
  <si>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</si>
  <si>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</si>
  <si>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</si>
  <si>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</si>
  <si>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</si>
  <si>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</si>
  <si>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</si>
  <si>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</si>
  <si>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</si>
  <si>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</si>
  <si>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</si>
  <si>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</si>
  <si>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</si>
  <si>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</si>
  <si>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</si>
  <si>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</si>
  <si>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</si>
  <si>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</si>
  <si>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</si>
  <si>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</si>
  <si>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</si>
  <si>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</si>
  <si>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</si>
  <si>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</si>
  <si>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</si>
  <si>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</si>
  <si>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</si>
  <si>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</si>
  <si>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</si>
  <si>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</si>
  <si>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</si>
  <si>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</si>
  <si>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</si>
  <si>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</si>
  <si>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</si>
  <si>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</si>
  <si>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</si>
  <si>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</si>
  <si>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</si>
  <si>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</si>
  <si>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</si>
  <si>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</si>
  <si>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</si>
  <si>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</si>
  <si>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</si>
  <si>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</si>
  <si>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</si>
  <si>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</si>
  <si>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</si>
  <si>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</si>
  <si>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</si>
  <si>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</si>
  <si>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</si>
  <si>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</si>
  <si>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</si>
  <si>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</si>
  <si>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</si>
  <si>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</si>
  <si>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</si>
  <si>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</si>
  <si>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</si>
  <si>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</si>
  <si>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</si>
  <si>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</si>
  <si>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</si>
  <si>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</si>
  <si>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</si>
  <si>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</si>
  <si>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</si>
  <si>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</si>
  <si>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</si>
  <si>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</si>
  <si>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</si>
  <si>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</si>
  <si>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</si>
  <si>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</si>
  <si>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</si>
  <si>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</si>
  <si>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</si>
  <si>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</si>
  <si>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</si>
  <si>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</si>
  <si>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</si>
  <si>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</si>
  <si>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</si>
  <si>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</si>
  <si>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</si>
  <si>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</si>
  <si>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</si>
  <si>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</si>
  <si>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</si>
  <si>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</si>
  <si>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</si>
  <si>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</si>
  <si>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</si>
  <si>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</si>
  <si>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</si>
  <si>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</si>
  <si>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</si>
  <si>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</si>
  <si>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</si>
  <si>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</si>
  <si>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</si>
  <si>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</si>
  <si>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</si>
  <si>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</si>
  <si>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</si>
  <si>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</si>
  <si>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</si>
  <si>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</si>
  <si>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</si>
  <si>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</si>
  <si>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</si>
  <si>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</si>
  <si>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</si>
  <si>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</si>
  <si>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</si>
  <si>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</si>
  <si>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</si>
  <si>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</si>
  <si>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</si>
  <si>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</si>
  <si>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</si>
  <si>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</si>
  <si>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</si>
  <si>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</si>
  <si>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</si>
  <si>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</si>
  <si>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</si>
  <si>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</si>
  <si>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</si>
  <si>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</si>
  <si>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</si>
  <si>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</si>
  <si>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</si>
  <si>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</si>
  <si>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</si>
  <si>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</si>
  <si>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</si>
  <si>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</si>
  <si>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</si>
  <si>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</si>
  <si>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</si>
  <si>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</si>
  <si>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</si>
  <si>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</si>
  <si>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</si>
  <si>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</si>
  <si>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</si>
  <si>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</si>
  <si>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</si>
  <si>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</si>
  <si>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</si>
  <si>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</si>
  <si>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</si>
  <si>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</si>
  <si>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</si>
  <si>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</si>
  <si>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</si>
  <si>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</si>
  <si>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</si>
  <si>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</si>
  <si>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</si>
  <si>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</si>
  <si>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</si>
  <si>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</si>
  <si>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</si>
  <si>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</si>
  <si>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</si>
  <si>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</si>
  <si>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</si>
  <si>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</si>
  <si>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</si>
  <si>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</si>
  <si>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</si>
  <si>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</si>
  <si>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</si>
  <si>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</si>
  <si>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</si>
  <si>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</si>
  <si>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</si>
  <si>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</si>
  <si>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</si>
  <si>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</si>
  <si>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</si>
  <si>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</si>
  <si>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</si>
  <si>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</si>
  <si>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</si>
  <si>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</si>
  <si>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</si>
  <si>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</si>
  <si>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</si>
  <si>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</si>
  <si>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</si>
  <si>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</si>
  <si>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</si>
  <si>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</si>
  <si>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</si>
  <si>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</si>
  <si>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</si>
  <si>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</si>
  <si>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</si>
  <si>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</si>
  <si>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</si>
  <si>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</si>
  <si>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</si>
  <si>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</si>
  <si>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</si>
  <si>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</si>
  <si>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</si>
  <si>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</si>
  <si>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</si>
  <si>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</si>
  <si>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</si>
  <si>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</si>
  <si>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</si>
  <si>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</si>
  <si>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</si>
  <si>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</si>
  <si>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</si>
  <si>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</si>
  <si>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</si>
  <si>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</si>
  <si>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</si>
  <si>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</si>
  <si>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</si>
  <si>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</si>
  <si>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</si>
  <si>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</si>
  <si>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</si>
  <si>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</si>
  <si>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</si>
  <si>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</si>
  <si>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</si>
  <si>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</si>
  <si>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</si>
  <si>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</si>
  <si>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</si>
  <si>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</si>
  <si>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</si>
  <si>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</si>
  <si>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</si>
  <si>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</si>
  <si>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</si>
  <si>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</si>
  <si>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</si>
  <si>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</si>
  <si>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</si>
  <si>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</si>
  <si>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</si>
  <si>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</si>
  <si>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</si>
  <si>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</si>
  <si>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</si>
  <si>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</si>
  <si>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</si>
  <si>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</si>
  <si>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</si>
  <si>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</si>
  <si>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</si>
  <si>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</si>
  <si>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</si>
  <si>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</si>
  <si>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</si>
  <si>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</si>
  <si>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</si>
  <si>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</si>
  <si>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</si>
  <si>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</si>
  <si>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</si>
  <si>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</si>
  <si>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</si>
  <si>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</si>
  <si>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</si>
  <si>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</si>
  <si>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</si>
  <si>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</si>
  <si>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</si>
  <si>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</si>
  <si>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</si>
  <si>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</si>
  <si>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</si>
  <si>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</si>
  <si>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</si>
  <si>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</si>
  <si>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</si>
  <si>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</si>
  <si>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</si>
  <si>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</si>
  <si>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</si>
  <si>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</si>
  <si>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</si>
  <si>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</si>
  <si>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</si>
  <si>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</si>
  <si>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</si>
  <si>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</si>
  <si>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</si>
  <si>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</si>
  <si>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</si>
  <si>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</si>
  <si>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</si>
  <si>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</si>
  <si>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</si>
  <si>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</si>
  <si>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</si>
  <si>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</si>
  <si>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</si>
  <si>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</si>
  <si>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</si>
  <si>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</si>
  <si>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</si>
  <si>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</si>
  <si>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</si>
  <si>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</si>
  <si>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</si>
  <si>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</si>
  <si>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</si>
  <si>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</si>
  <si>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</si>
  <si>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</si>
  <si>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</si>
  <si>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</si>
  <si>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</si>
  <si>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</si>
  <si>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</si>
  <si>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</si>
  <si>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</si>
  <si>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</si>
  <si>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</si>
  <si>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</si>
  <si>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</si>
  <si>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</si>
  <si>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</si>
  <si>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</si>
  <si>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</si>
  <si>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</si>
  <si>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</si>
  <si>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</si>
  <si>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</si>
  <si>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</si>
  <si>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</si>
  <si>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</si>
  <si>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</si>
  <si>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</si>
  <si>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</si>
  <si>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</si>
  <si>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</si>
  <si>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</si>
  <si>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</si>
  <si>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</si>
  <si>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</si>
  <si>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</si>
  <si>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</si>
  <si>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</si>
  <si>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</si>
  <si>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</si>
  <si>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</si>
  <si>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</si>
  <si>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</si>
  <si>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</si>
  <si>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</si>
  <si>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</si>
  <si>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</si>
  <si>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</si>
  <si>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</si>
  <si>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</si>
  <si>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</si>
  <si>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</si>
  <si>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</si>
  <si>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</si>
  <si>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</si>
  <si>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</si>
  <si>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</si>
  <si>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</si>
  <si>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</si>
  <si>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</si>
  <si>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</si>
  <si>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</si>
  <si>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</si>
  <si>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</si>
  <si>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</si>
  <si>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</si>
  <si>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</si>
  <si>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</si>
  <si>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</si>
  <si>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</si>
  <si>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</si>
  <si>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</si>
  <si>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</si>
  <si>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</si>
  <si>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</si>
  <si>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</si>
  <si>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</si>
  <si>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</si>
  <si>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</si>
  <si>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</si>
  <si>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</si>
  <si>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</si>
  <si>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</si>
  <si>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</si>
  <si>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</si>
  <si>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</si>
  <si>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</si>
  <si>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</si>
  <si>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</si>
  <si>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</si>
  <si>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</si>
  <si>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</si>
  <si>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</si>
  <si>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</si>
  <si>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</si>
  <si>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</si>
  <si>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</si>
  <si>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</si>
  <si>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</si>
  <si>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</si>
  <si>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</si>
  <si>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</si>
  <si>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</si>
  <si>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</si>
  <si>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</si>
  <si>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</si>
  <si>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</si>
  <si>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</si>
  <si>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</si>
  <si>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</si>
  <si>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</si>
  <si>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</si>
  <si>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</si>
  <si>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</si>
  <si>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</si>
  <si>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</si>
  <si>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</si>
  <si>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</si>
  <si>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</si>
  <si>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</si>
  <si>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</si>
  <si>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</si>
  <si>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</si>
  <si>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</si>
  <si>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</si>
  <si>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</si>
  <si>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</si>
  <si>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</si>
  <si>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</si>
  <si>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</si>
  <si>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</si>
  <si>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</si>
  <si>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</si>
  <si>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</si>
  <si>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</si>
  <si>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</si>
  <si>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</si>
  <si>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</si>
  <si>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</si>
  <si>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</si>
  <si>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</si>
  <si>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</si>
  <si>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</si>
  <si>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</si>
  <si>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</si>
  <si>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</si>
  <si>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</si>
  <si>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</si>
  <si>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</si>
  <si>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</si>
  <si>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</si>
  <si>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</si>
  <si>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</si>
  <si>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</si>
  <si>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</si>
  <si>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</si>
  <si>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</si>
  <si>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</si>
  <si>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</si>
  <si>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</si>
  <si>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</si>
  <si>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</si>
  <si>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</si>
  <si>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</si>
  <si>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</si>
  <si>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</si>
  <si>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</si>
  <si>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</si>
  <si>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</si>
  <si>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</si>
  <si>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</si>
  <si>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</si>
  <si>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</si>
  <si>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</si>
  <si>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</si>
  <si>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</si>
  <si>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</si>
  <si>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</si>
  <si>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</si>
  <si>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</si>
  <si>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</si>
  <si>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</si>
  <si>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</si>
  <si>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</si>
  <si>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</si>
  <si>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</si>
  <si>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</si>
  <si>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</si>
  <si>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</si>
  <si>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</si>
  <si>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</si>
  <si>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</si>
  <si>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</si>
  <si>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</si>
  <si>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</si>
  <si>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</si>
  <si>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</si>
  <si>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</si>
  <si>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</si>
  <si>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</si>
  <si>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</si>
  <si>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</si>
  <si>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</si>
  <si>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</si>
  <si>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</si>
  <si>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</si>
  <si>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</si>
  <si>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</si>
  <si>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</si>
  <si>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</si>
  <si>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</si>
  <si>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</si>
  <si>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</si>
  <si>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</si>
  <si>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</si>
  <si>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</si>
  <si>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</si>
  <si>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</si>
  <si>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</si>
  <si>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</si>
  <si>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</si>
  <si>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</si>
  <si>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</si>
  <si>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</si>
  <si>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</si>
  <si>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</si>
  <si>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</si>
  <si>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</si>
  <si>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</si>
  <si>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</si>
  <si>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</si>
  <si>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</si>
  <si>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</si>
  <si>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</si>
  <si>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</si>
  <si>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</si>
  <si>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</si>
  <si>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</si>
  <si>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</si>
  <si>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</si>
  <si>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</si>
  <si>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</si>
  <si>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</si>
  <si>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</si>
  <si>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</si>
  <si>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</si>
  <si>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</si>
  <si>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</si>
  <si>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</si>
  <si>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</si>
  <si>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</si>
  <si>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</si>
  <si>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</si>
  <si>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</si>
  <si>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</si>
  <si>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</si>
  <si>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</si>
  <si>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</si>
  <si>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</si>
  <si>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</si>
  <si>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</si>
  <si>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</si>
  <si>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</si>
  <si>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</si>
  <si>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</si>
  <si>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</si>
  <si>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</si>
  <si>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</si>
  <si>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</si>
  <si>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</si>
  <si>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</si>
  <si>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</si>
  <si>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</si>
  <si>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</si>
  <si>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</si>
  <si>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</si>
  <si>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</si>
  <si>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</si>
  <si>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</si>
  <si>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</si>
  <si>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</si>
  <si>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</si>
  <si>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</si>
  <si>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</si>
  <si>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</si>
  <si>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</si>
  <si>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</si>
  <si>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</si>
  <si>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</si>
  <si>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</si>
  <si>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</si>
  <si>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</si>
  <si>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</si>
  <si>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</si>
  <si>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</si>
  <si>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</si>
  <si>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</si>
  <si>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</si>
  <si>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</si>
  <si>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</si>
  <si>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</si>
  <si>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</si>
  <si>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</si>
  <si>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</si>
  <si>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</si>
  <si>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</si>
  <si>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</si>
  <si>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</si>
  <si>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</si>
  <si>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</si>
  <si>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</si>
  <si>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</si>
  <si>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</si>
  <si>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</si>
  <si>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</si>
  <si>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</si>
  <si>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</si>
  <si>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</si>
  <si>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</si>
  <si>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</si>
  <si>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</si>
  <si>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</si>
  <si>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</si>
  <si>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</si>
  <si>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</si>
  <si>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</si>
  <si>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</si>
  <si>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</si>
  <si>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</si>
  <si>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</si>
  <si>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</si>
  <si>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</si>
  <si>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</si>
  <si>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</si>
  <si>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</si>
  <si>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</si>
  <si>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</si>
  <si>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</si>
  <si>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</si>
  <si>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</si>
  <si>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</si>
  <si>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</si>
  <si>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</si>
  <si>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</si>
  <si>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</si>
  <si>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</si>
  <si>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</si>
  <si>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</si>
  <si>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</si>
  <si>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</si>
  <si>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</si>
  <si>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</si>
  <si>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</si>
  <si>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</si>
  <si>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</si>
  <si>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</si>
  <si>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</si>
  <si>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</si>
  <si>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</si>
  <si>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</si>
  <si>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</si>
  <si>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</si>
  <si>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</si>
  <si>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</si>
  <si>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</si>
  <si>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</si>
  <si>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</si>
  <si>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</si>
  <si>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</si>
  <si>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</si>
  <si>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</si>
  <si>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</si>
  <si>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</si>
  <si>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</si>
  <si>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</si>
  <si>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</si>
  <si>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</si>
  <si>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</si>
  <si>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</si>
  <si>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</si>
  <si>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</si>
  <si>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</si>
  <si>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</si>
  <si>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</si>
  <si>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</si>
  <si>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</si>
  <si>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</si>
  <si>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</si>
  <si>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</si>
  <si>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</si>
  <si>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</si>
  <si>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</si>
  <si>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</si>
  <si>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</si>
  <si>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</si>
  <si>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</si>
  <si>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</si>
  <si>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</si>
  <si>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</si>
  <si>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</si>
  <si>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</si>
  <si>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</si>
  <si>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</si>
  <si>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</si>
  <si>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</si>
  <si>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</si>
  <si>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</si>
  <si>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</si>
  <si>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</si>
  <si>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</si>
  <si>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</si>
  <si>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</si>
  <si>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</si>
  <si>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</si>
  <si>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</si>
  <si>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</si>
  <si>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</si>
  <si>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</si>
  <si>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</si>
  <si>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</si>
  <si>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</si>
  <si>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</si>
  <si>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</si>
  <si>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</si>
  <si>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</si>
  <si>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</si>
  <si>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</si>
  <si>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</si>
  <si>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</si>
  <si>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</si>
  <si>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</si>
  <si>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</si>
  <si>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</si>
  <si>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</si>
  <si>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</si>
  <si>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</si>
  <si>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</si>
  <si>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</si>
  <si>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</si>
  <si>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</si>
  <si>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</si>
  <si>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</si>
  <si>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</si>
  <si>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</si>
  <si>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</si>
  <si>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</si>
  <si>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</si>
  <si>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</si>
  <si>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</si>
  <si>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</si>
  <si>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</si>
  <si>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</si>
  <si>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</si>
  <si>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</si>
  <si>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</si>
  <si>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</si>
  <si>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</si>
  <si>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</si>
  <si>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</si>
  <si>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</si>
  <si>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</si>
  <si>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</si>
  <si>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</si>
  <si>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</si>
  <si>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</si>
  <si>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</si>
  <si>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</si>
  <si>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</si>
  <si>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</si>
  <si>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</si>
  <si>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</si>
  <si>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</si>
  <si>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</si>
  <si>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</si>
  <si>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</si>
  <si>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</si>
  <si>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</si>
  <si>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</si>
  <si>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</si>
  <si>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</si>
  <si>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</si>
  <si>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</si>
  <si>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</si>
  <si>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</si>
  <si>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</si>
  <si>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</si>
  <si>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</si>
  <si>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</si>
  <si>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</si>
  <si>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</si>
  <si>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</si>
  <si>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</si>
  <si>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</si>
  <si>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</si>
  <si>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</si>
  <si>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</si>
  <si>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</si>
  <si>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</si>
  <si>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</si>
  <si>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</si>
  <si>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</si>
  <si>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</si>
  <si>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</si>
  <si>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</si>
  <si>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</si>
  <si>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</si>
  <si>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</si>
  <si>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</si>
  <si>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</si>
  <si>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</si>
  <si>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</si>
  <si>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</si>
  <si>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</si>
  <si>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</si>
  <si>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</si>
  <si>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</si>
  <si>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</si>
  <si>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</si>
  <si>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</si>
  <si>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</si>
  <si>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</si>
  <si>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</si>
  <si>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</si>
  <si>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</si>
  <si>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</si>
  <si>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</si>
  <si>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</si>
  <si>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</si>
  <si>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</si>
  <si>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</si>
  <si>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</si>
  <si>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</si>
  <si>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</si>
  <si>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</si>
  <si>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</si>
  <si>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</si>
  <si>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</si>
  <si>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</si>
  <si>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</si>
  <si>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</si>
  <si>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</si>
  <si>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</si>
  <si>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</si>
  <si>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</si>
  <si>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</si>
  <si>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</si>
  <si>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</si>
  <si>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</si>
  <si>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</si>
  <si>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</si>
  <si>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</si>
  <si>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</si>
  <si>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</si>
  <si>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</si>
  <si>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</si>
  <si>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</si>
  <si>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</si>
  <si>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</si>
  <si>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</si>
  <si>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</si>
  <si>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</si>
  <si>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</si>
  <si>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</si>
  <si>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</si>
  <si>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</si>
  <si>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</si>
  <si>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</si>
  <si>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</si>
  <si>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</si>
  <si>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</si>
  <si>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</si>
  <si>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</si>
  <si>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</si>
  <si>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</si>
  <si>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</si>
  <si>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</si>
  <si>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</si>
  <si>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</si>
  <si>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</si>
  <si>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</si>
  <si>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</si>
  <si>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</si>
  <si>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</si>
  <si>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</si>
  <si>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</si>
  <si>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</si>
  <si>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</si>
  <si>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</si>
  <si>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</si>
  <si>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</si>
  <si>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</si>
  <si>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</si>
  <si>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</si>
  <si>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</si>
  <si>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</si>
  <si>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</si>
  <si>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</si>
  <si>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</si>
  <si>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</si>
  <si>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</si>
  <si>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</si>
  <si>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</si>
  <si>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</si>
  <si>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</si>
  <si>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</si>
  <si>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</si>
  <si>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</si>
  <si>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</si>
  <si>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</si>
  <si>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</si>
  <si>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</si>
  <si>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</si>
  <si>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</si>
  <si>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</si>
  <si>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</si>
  <si>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</si>
  <si>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</si>
  <si>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</si>
  <si>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</si>
  <si>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</si>
  <si>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</si>
  <si>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</si>
  <si>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</si>
  <si>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</si>
  <si>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</si>
  <si>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</si>
  <si>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</si>
  <si>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</si>
  <si>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</si>
  <si>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</si>
  <si>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</si>
  <si>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</si>
  <si>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</si>
  <si>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</si>
  <si>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</si>
  <si>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</si>
  <si>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</si>
  <si>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</si>
  <si>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</si>
  <si>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</si>
  <si>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</si>
  <si>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</si>
  <si>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</si>
  <si>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</si>
  <si>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</si>
  <si>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</si>
  <si>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</si>
  <si>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</si>
  <si>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</si>
  <si>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</si>
  <si>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</si>
  <si>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</si>
  <si>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</si>
  <si>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</si>
  <si>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</si>
  <si>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</si>
  <si>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</si>
  <si>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</si>
  <si>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</si>
  <si>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</si>
  <si>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</si>
  <si>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</si>
  <si>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</si>
  <si>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</si>
  <si>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</si>
  <si>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</si>
  <si>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</si>
  <si>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</si>
  <si>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</si>
  <si>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</si>
  <si>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</si>
  <si>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</si>
  <si>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</si>
  <si>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</si>
  <si>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</si>
  <si>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</si>
  <si>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</si>
  <si>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</si>
  <si>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</si>
  <si>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</si>
  <si>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</si>
  <si>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</si>
  <si>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</si>
  <si>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</si>
  <si>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</si>
  <si>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</si>
  <si>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</si>
  <si>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</si>
  <si>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</si>
  <si>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</si>
  <si>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</si>
  <si>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</si>
  <si>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</si>
  <si>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</si>
  <si>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</si>
  <si>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</si>
  <si>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</si>
  <si>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</si>
  <si>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</si>
  <si>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</si>
  <si>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</si>
  <si>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</si>
  <si>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</si>
  <si>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</si>
  <si>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</si>
  <si>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</si>
  <si>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</si>
  <si>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</si>
  <si>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</si>
  <si>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</si>
  <si>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</si>
  <si>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</si>
  <si>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</si>
  <si>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</si>
  <si>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</si>
  <si>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</si>
  <si>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</si>
  <si>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</si>
  <si>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</si>
  <si>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</si>
  <si>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</si>
  <si>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</si>
  <si>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</si>
  <si>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</si>
  <si>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</si>
  <si>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</si>
  <si>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</si>
  <si>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</si>
  <si>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</si>
  <si>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</si>
  <si>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</si>
  <si>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</si>
  <si>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</si>
  <si>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</si>
  <si>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</si>
  <si>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</si>
  <si>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</si>
  <si>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</si>
  <si>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</si>
  <si>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</si>
  <si>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</si>
  <si>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</si>
  <si>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</si>
  <si>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</si>
  <si>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</si>
  <si>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</si>
  <si>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</si>
  <si>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</si>
  <si>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</si>
  <si>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</si>
  <si>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</si>
  <si>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</si>
  <si>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</si>
  <si>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</si>
  <si>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</si>
  <si>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</si>
  <si>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</si>
  <si>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</si>
  <si>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</si>
  <si>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</si>
  <si>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</si>
  <si>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</si>
  <si>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</si>
  <si>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</si>
  <si>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</si>
  <si>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</si>
  <si>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</si>
  <si>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</si>
  <si>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</si>
  <si>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</si>
  <si>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</si>
  <si>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</si>
  <si>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</si>
  <si>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</si>
  <si>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</si>
  <si>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</si>
  <si>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</si>
  <si>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</si>
  <si>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</si>
  <si>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</si>
  <si>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</si>
  <si>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</si>
  <si>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</si>
  <si>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</si>
  <si>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</si>
  <si>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</si>
  <si>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</si>
  <si>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</si>
  <si>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</si>
  <si>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</si>
  <si>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</si>
  <si>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</si>
  <si>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</si>
  <si>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</si>
  <si>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</si>
  <si>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</si>
  <si>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</si>
  <si>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</si>
  <si>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</si>
  <si>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</si>
  <si>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</si>
  <si>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</si>
  <si>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</si>
  <si>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</si>
  <si>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</si>
  <si>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</si>
  <si>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</si>
  <si>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</si>
  <si>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</si>
  <si>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</si>
  <si>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</si>
  <si>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</si>
  <si>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</si>
  <si>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</si>
  <si>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</si>
  <si>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</si>
  <si>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</si>
  <si>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</si>
  <si>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</si>
  <si>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</si>
  <si>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</si>
  <si>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</si>
  <si>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</si>
  <si>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</si>
  <si>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</si>
  <si>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</si>
  <si>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</si>
  <si>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</si>
  <si>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</si>
  <si>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</si>
  <si>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</si>
  <si>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</si>
  <si>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</si>
  <si>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</si>
  <si>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</si>
  <si>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</si>
  <si>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</si>
  <si>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</si>
  <si>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</si>
  <si>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</si>
  <si>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</si>
  <si>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</si>
  <si>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</si>
  <si>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</si>
  <si>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</si>
  <si>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</si>
  <si>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</si>
  <si>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</si>
  <si>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</si>
  <si>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</si>
  <si>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</si>
  <si>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</si>
  <si>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</si>
  <si>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</si>
  <si>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</si>
  <si>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</si>
  <si>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</si>
  <si>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</si>
  <si>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</si>
  <si>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</si>
  <si>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</si>
  <si>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</si>
  <si>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</si>
  <si>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</si>
  <si>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</si>
  <si>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</si>
  <si>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</si>
  <si>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</si>
  <si>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</si>
  <si>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</si>
  <si>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</si>
  <si>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</si>
  <si>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</si>
  <si>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</si>
  <si>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</si>
  <si>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</si>
  <si>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</si>
  <si>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</si>
  <si>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</si>
  <si>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</si>
  <si>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</si>
  <si>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</si>
  <si>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</si>
  <si>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</si>
  <si>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</si>
  <si>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</si>
  <si>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</si>
  <si>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</si>
  <si>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</si>
  <si>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</si>
  <si>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</si>
  <si>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</si>
  <si>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</si>
  <si>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</si>
  <si>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</si>
  <si>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</si>
  <si>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</si>
  <si>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</si>
  <si>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</si>
  <si>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</si>
  <si>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</si>
  <si>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</si>
  <si>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</si>
  <si>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</si>
  <si>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</si>
  <si>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</si>
  <si>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</si>
  <si>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</si>
  <si>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</si>
  <si>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</si>
  <si>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</si>
  <si>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</si>
  <si>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</si>
  <si>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</si>
  <si>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</si>
  <si>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</si>
  <si>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</si>
  <si>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</si>
  <si>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</si>
  <si>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</si>
  <si>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</si>
  <si>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</si>
  <si>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</si>
  <si>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</si>
  <si>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</si>
  <si>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</si>
  <si>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</si>
  <si>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</si>
  <si>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</si>
  <si>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</si>
  <si>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</si>
  <si>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</si>
  <si>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</si>
  <si>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</si>
  <si>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</si>
  <si>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</si>
  <si>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</si>
  <si>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</si>
  <si>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</si>
  <si>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</si>
  <si>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</si>
  <si>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</si>
  <si>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</si>
  <si>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</si>
  <si>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</si>
  <si>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</si>
  <si>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</si>
  <si>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</si>
  <si>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</si>
  <si>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</si>
  <si>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</si>
  <si>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</si>
  <si>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</si>
  <si>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</si>
  <si>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</si>
  <si>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</si>
  <si>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</si>
  <si>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</si>
  <si>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</si>
  <si>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</si>
  <si>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</si>
  <si>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</si>
  <si>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</si>
  <si>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</si>
  <si>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</si>
  <si>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</si>
  <si>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</si>
  <si>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</si>
  <si>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</si>
  <si>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</si>
  <si>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</si>
  <si>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</si>
  <si>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</si>
  <si>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</si>
  <si>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</si>
  <si>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</si>
  <si>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</si>
  <si>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</si>
  <si>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</si>
  <si>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</si>
  <si>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</si>
  <si>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</si>
  <si>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</si>
  <si>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</si>
  <si>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</si>
  <si>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</si>
  <si>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</si>
  <si>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</si>
  <si>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</si>
  <si>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</si>
  <si>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</si>
  <si>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</si>
  <si>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</si>
  <si>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</si>
  <si>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</si>
  <si>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</si>
  <si>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</si>
  <si>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</si>
  <si>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</si>
  <si>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</si>
  <si>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</si>
  <si>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</si>
  <si>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</si>
  <si>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</si>
  <si>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</si>
  <si>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</si>
  <si>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</si>
  <si>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</si>
  <si>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</si>
  <si>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</si>
  <si>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</si>
  <si>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</si>
  <si>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</si>
  <si>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</si>
  <si>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</si>
  <si>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</si>
  <si>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</si>
  <si>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</si>
  <si>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</si>
  <si>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</si>
  <si>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</si>
  <si>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</si>
  <si>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</si>
  <si>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</si>
  <si>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</si>
  <si>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</si>
  <si>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</si>
  <si>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</si>
  <si>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</si>
  <si>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</si>
  <si>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</si>
  <si>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</si>
  <si>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</si>
  <si>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</si>
  <si>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</si>
  <si>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</si>
  <si>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</si>
  <si>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</si>
  <si>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</si>
  <si>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</si>
  <si>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</si>
  <si>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</si>
  <si>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</si>
  <si>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</si>
  <si>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</si>
  <si>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</si>
  <si>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</si>
  <si>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</si>
  <si>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</si>
  <si>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</si>
  <si>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</si>
  <si>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</si>
  <si>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</si>
  <si>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</si>
  <si>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</si>
  <si>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</si>
  <si>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</si>
  <si>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</si>
  <si>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</si>
  <si>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</si>
  <si>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</si>
  <si>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</si>
  <si>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</si>
  <si>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</si>
  <si>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</si>
  <si>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</si>
  <si>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</si>
  <si>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</si>
  <si>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</si>
  <si>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</si>
  <si>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</si>
  <si>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</si>
  <si>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</si>
  <si>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</si>
  <si>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</si>
  <si>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</si>
  <si>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</si>
  <si>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</si>
  <si>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</si>
  <si>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</si>
  <si>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</si>
  <si>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</si>
  <si>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</si>
  <si>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</si>
  <si>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</si>
  <si>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</si>
  <si>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</si>
  <si>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</si>
  <si>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</si>
  <si>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</si>
  <si>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</si>
  <si>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</si>
  <si>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</si>
  <si>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</si>
  <si>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</si>
  <si>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</si>
  <si>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</si>
  <si>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</si>
  <si>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</si>
  <si>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</si>
  <si>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</si>
  <si>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</si>
  <si>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</si>
  <si>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</si>
  <si>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</si>
  <si>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</si>
  <si>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</si>
  <si>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</si>
  <si>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</si>
  <si>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</si>
  <si>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</si>
  <si>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</si>
  <si>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</si>
  <si>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</si>
  <si>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</si>
  <si>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</si>
  <si>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</si>
  <si>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</si>
  <si>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</si>
  <si>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</si>
  <si>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</si>
  <si>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</si>
  <si>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</si>
  <si>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</si>
  <si>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</si>
  <si>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</si>
  <si>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</si>
  <si>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</si>
  <si>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</si>
  <si>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</si>
  <si>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</si>
  <si>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</si>
  <si>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</si>
  <si>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</si>
  <si>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</si>
  <si>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</si>
  <si>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</si>
  <si>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</si>
  <si>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</si>
  <si>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</si>
  <si>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</si>
  <si>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</si>
  <si>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</si>
  <si>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</si>
  <si>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</si>
  <si>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</si>
  <si>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</si>
  <si>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</si>
  <si>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</si>
  <si>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</si>
  <si>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</si>
  <si>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</si>
  <si>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</si>
  <si>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</si>
  <si>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</si>
  <si>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</si>
  <si>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</si>
  <si>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</si>
  <si>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</si>
  <si>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</si>
  <si>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</si>
  <si>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</si>
  <si>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</si>
  <si>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</si>
  <si>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</si>
  <si>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</si>
  <si>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</si>
  <si>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</si>
  <si>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</si>
  <si>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</si>
  <si>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</si>
  <si>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</si>
  <si>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</si>
  <si>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</si>
  <si>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</si>
  <si>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</si>
  <si>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</si>
  <si>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</si>
  <si>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</si>
  <si>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</si>
  <si>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</si>
  <si>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</si>
  <si>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</si>
  <si>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</si>
  <si>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</si>
  <si>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</si>
  <si>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</si>
  <si>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</si>
  <si>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</si>
  <si>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</si>
  <si>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</si>
  <si>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</si>
  <si>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</si>
  <si>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</si>
  <si>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</si>
  <si>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</si>
  <si>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</si>
  <si>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</si>
  <si>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</si>
  <si>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</si>
  <si>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</si>
  <si>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</si>
  <si>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</si>
  <si>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</si>
  <si>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</si>
  <si>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</si>
  <si>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</si>
  <si>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</si>
  <si>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</si>
  <si>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</si>
  <si>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</si>
  <si>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</si>
  <si>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</si>
  <si>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</si>
  <si>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</si>
  <si>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</si>
  <si>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</si>
  <si>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</si>
  <si>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</si>
  <si>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</si>
  <si>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</si>
  <si>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</si>
  <si>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</si>
  <si>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</si>
  <si>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</si>
  <si>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</si>
  <si>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</si>
  <si>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</si>
  <si>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</si>
  <si>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</si>
  <si>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</si>
  <si>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</si>
  <si>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</si>
  <si>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</si>
  <si>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</si>
  <si>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</si>
  <si>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</si>
  <si>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</si>
  <si>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</si>
  <si>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</si>
  <si>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</si>
  <si>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</si>
  <si>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</si>
  <si>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</si>
  <si>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</si>
  <si>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</si>
  <si>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</si>
  <si>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</si>
  <si>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</si>
  <si>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</si>
  <si>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</si>
  <si>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</si>
  <si>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</si>
  <si>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</si>
  <si>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</si>
  <si>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</si>
  <si>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</si>
  <si>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</si>
  <si>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</si>
  <si>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</si>
  <si>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</si>
  <si>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</si>
  <si>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</si>
  <si>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</si>
  <si>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</si>
  <si>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</si>
  <si>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</si>
  <si>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</si>
  <si>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</si>
  <si>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</si>
  <si>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</si>
  <si>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</si>
  <si>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</si>
  <si>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</si>
  <si>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</si>
  <si>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</si>
  <si>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</si>
  <si>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</si>
  <si>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</si>
  <si>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</si>
  <si>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</si>
  <si>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</si>
  <si>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</si>
  <si>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</si>
  <si>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</si>
  <si>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</si>
  <si>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</si>
  <si>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</si>
  <si>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</si>
  <si>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</si>
  <si>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</si>
  <si>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</si>
  <si>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</si>
  <si>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</si>
  <si>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</si>
  <si>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</si>
  <si>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</si>
  <si>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</si>
  <si>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</si>
  <si>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</si>
  <si>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</si>
  <si>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</si>
  <si>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</si>
  <si>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</si>
  <si>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</si>
  <si>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</si>
  <si>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</si>
  <si>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</si>
  <si>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</si>
  <si>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</si>
  <si>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</si>
  <si>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</si>
  <si>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</si>
  <si>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</si>
  <si>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</si>
  <si>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</si>
  <si>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</si>
  <si>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</si>
  <si>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</si>
  <si>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</si>
  <si>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</si>
  <si>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</si>
  <si>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</si>
  <si>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</si>
  <si>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</si>
  <si>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</si>
  <si>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</si>
  <si>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</si>
  <si>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</si>
  <si>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</si>
  <si>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</si>
  <si>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</si>
  <si>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</si>
  <si>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</si>
  <si>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</si>
  <si>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</si>
  <si>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</si>
  <si>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</si>
  <si>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</si>
  <si>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</si>
  <si>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</si>
  <si>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</si>
  <si>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</si>
  <si>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</si>
  <si>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</si>
  <si>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</si>
  <si>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</si>
  <si>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</si>
  <si>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</si>
  <si>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</si>
  <si>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</si>
  <si>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</si>
  <si>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</si>
  <si>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</si>
  <si>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</si>
  <si>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</si>
  <si>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</si>
  <si>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</si>
  <si>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</si>
  <si>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</si>
  <si>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</si>
  <si>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</si>
  <si>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</si>
  <si>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</si>
  <si>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</si>
  <si>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</si>
  <si>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</si>
  <si>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</si>
  <si>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</si>
  <si>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</si>
  <si>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</si>
  <si>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</si>
  <si>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</si>
  <si>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</si>
  <si>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</si>
  <si>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</si>
  <si>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</si>
  <si>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</si>
  <si>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</si>
  <si>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</si>
  <si>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</si>
  <si>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</si>
  <si>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</si>
  <si>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</si>
  <si>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</si>
  <si>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</si>
  <si>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</si>
  <si>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</si>
  <si>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</si>
  <si>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</si>
  <si>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</si>
  <si>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</si>
  <si>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</si>
  <si>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</si>
  <si>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</si>
  <si>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</si>
  <si>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</si>
  <si>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</si>
  <si>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</si>
  <si>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</si>
  <si>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</si>
  <si>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</si>
  <si>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</si>
  <si>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</si>
  <si>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</si>
  <si>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</si>
  <si>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</si>
  <si>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</si>
  <si>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</si>
  <si>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</si>
  <si>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</si>
  <si>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</si>
  <si>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</si>
  <si>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</si>
  <si>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</si>
  <si>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</si>
  <si>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</si>
  <si>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</si>
  <si>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</si>
  <si>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</si>
  <si>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</si>
  <si>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</si>
  <si>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</si>
  <si>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</si>
  <si>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</si>
  <si>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</si>
  <si>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</si>
  <si>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</si>
  <si>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</si>
  <si>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</si>
  <si>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</si>
  <si>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</si>
  <si>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</si>
  <si>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</si>
  <si>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</si>
  <si>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</si>
  <si>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</si>
  <si>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</si>
  <si>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</si>
  <si>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</si>
  <si>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</si>
  <si>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</si>
  <si>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</si>
  <si>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</si>
  <si>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</si>
  <si>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</si>
  <si>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</si>
  <si>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</si>
  <si>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</si>
  <si>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</si>
  <si>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</si>
  <si>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</si>
  <si>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</si>
  <si>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</si>
  <si>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</si>
  <si>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</si>
  <si>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</si>
  <si>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</si>
  <si>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</si>
  <si>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</si>
  <si>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</si>
  <si>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</si>
  <si>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</si>
  <si>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</si>
  <si>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</si>
  <si>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</si>
  <si>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</si>
  <si>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</si>
  <si>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</si>
  <si>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</si>
  <si>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</si>
  <si>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</si>
  <si>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</si>
  <si>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</si>
  <si>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</si>
  <si>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</si>
  <si>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</si>
  <si>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</si>
  <si>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</si>
  <si>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</si>
  <si>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</si>
  <si>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</si>
  <si>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</si>
  <si>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</si>
  <si>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</si>
  <si>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</si>
  <si>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</si>
  <si>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</si>
  <si>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</si>
  <si>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</si>
  <si>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</si>
  <si>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</si>
  <si>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</si>
  <si>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</si>
  <si>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</si>
  <si>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</si>
  <si>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</si>
  <si>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</si>
  <si>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</si>
  <si>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</si>
  <si>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</si>
  <si>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</si>
  <si>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</si>
  <si>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</si>
  <si>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</si>
  <si>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</si>
  <si>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</si>
  <si>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</si>
  <si>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</si>
  <si>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</si>
  <si>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</si>
  <si>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</si>
  <si>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</si>
  <si>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</si>
  <si>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</si>
  <si>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</si>
  <si>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</si>
  <si>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</si>
  <si>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</si>
  <si>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</si>
  <si>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</si>
  <si>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</si>
  <si>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</si>
  <si>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</si>
  <si>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</si>
  <si>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</si>
  <si>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</si>
  <si>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</si>
  <si>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</si>
  <si>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</si>
  <si>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</si>
  <si>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</si>
  <si>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</si>
  <si>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</si>
  <si>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</si>
  <si>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</si>
  <si>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</si>
  <si>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</si>
  <si>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</si>
  <si>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</si>
  <si>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</si>
  <si>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</si>
  <si>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</si>
  <si>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</si>
  <si>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</si>
  <si>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</si>
  <si>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</si>
  <si>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</si>
  <si>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</si>
  <si>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</si>
  <si>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</si>
  <si>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</si>
  <si>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</si>
  <si>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</si>
  <si>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</si>
  <si>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</si>
  <si>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</si>
  <si>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</si>
  <si>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</si>
  <si>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</si>
  <si>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</si>
  <si>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</si>
  <si>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</si>
  <si>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</si>
  <si>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</si>
  <si>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</si>
  <si>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</si>
  <si>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</si>
  <si>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</si>
  <si>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</si>
  <si>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</si>
  <si>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</si>
  <si>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</si>
  <si>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</si>
  <si>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</si>
  <si>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</si>
  <si>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</si>
  <si>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</si>
  <si>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</si>
  <si>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</si>
  <si>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</si>
  <si>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</si>
  <si>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</si>
  <si>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</si>
  <si>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</si>
  <si>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</si>
  <si>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</si>
  <si>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</si>
  <si>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</si>
  <si>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</si>
  <si>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</si>
  <si>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</si>
  <si>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</si>
  <si>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</si>
  <si>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</si>
  <si>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</si>
  <si>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</si>
  <si>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</si>
  <si>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</si>
  <si>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</si>
  <si>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</si>
  <si>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</si>
  <si>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</si>
  <si>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</si>
  <si>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</si>
  <si>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</si>
  <si>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</si>
  <si>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</si>
  <si>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</si>
  <si>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</si>
  <si>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</si>
  <si>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</si>
  <si>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</si>
  <si>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</si>
  <si>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</si>
  <si>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</si>
  <si>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</si>
  <si>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</si>
  <si>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</si>
  <si>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</si>
  <si>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</si>
  <si>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</si>
  <si>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</si>
  <si>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</si>
  <si>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</si>
  <si>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</si>
  <si>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</si>
  <si>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</si>
  <si>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</si>
  <si>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</si>
  <si>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</si>
  <si>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</si>
  <si>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</si>
  <si>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</si>
  <si>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</si>
  <si>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</si>
  <si>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</si>
  <si>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</si>
  <si>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</si>
  <si>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</si>
  <si>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</si>
  <si>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</si>
  <si>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</si>
  <si>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</si>
  <si>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</si>
  <si>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</si>
  <si>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</si>
  <si>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</si>
  <si>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</si>
  <si>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</si>
  <si>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</si>
  <si>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</si>
  <si>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</si>
  <si>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</si>
  <si>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</si>
  <si>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</si>
  <si>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</si>
  <si>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</si>
  <si>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</si>
  <si>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</si>
  <si>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</si>
  <si>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</si>
  <si>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</si>
  <si>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</si>
  <si>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</si>
  <si>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</si>
  <si>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</si>
  <si>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</si>
  <si>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</si>
  <si>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</si>
  <si>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</si>
  <si>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</si>
  <si>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</si>
  <si>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</si>
  <si>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</si>
  <si>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</si>
  <si>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</si>
  <si>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</si>
  <si>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</si>
  <si>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</si>
  <si>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</si>
  <si>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</si>
  <si>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</si>
  <si>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</si>
  <si>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</si>
  <si>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</si>
  <si>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</si>
  <si>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</si>
  <si>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</si>
  <si>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</si>
  <si>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</si>
  <si>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</si>
  <si>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</si>
  <si>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</si>
  <si>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</si>
  <si>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</si>
  <si>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</si>
  <si>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</si>
  <si>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</si>
  <si>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</si>
  <si>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</si>
  <si>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</si>
  <si>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</si>
  <si>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</si>
  <si>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</si>
  <si>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</si>
  <si>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</si>
  <si>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</si>
  <si>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</si>
  <si>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</si>
  <si>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</si>
  <si>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</si>
  <si>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</si>
  <si>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</si>
  <si>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</si>
  <si>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</si>
  <si>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</si>
  <si>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</si>
  <si>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</si>
  <si>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</si>
  <si>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</si>
  <si>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</si>
  <si>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</si>
  <si>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</si>
  <si>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</si>
  <si>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</si>
  <si>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</si>
  <si>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</si>
  <si>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</si>
  <si>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</si>
  <si>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</si>
  <si>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</si>
  <si>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</si>
  <si>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</si>
  <si>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</si>
  <si>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</si>
  <si>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</si>
  <si>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</si>
  <si>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</si>
  <si>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</si>
  <si>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</si>
  <si>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</si>
  <si>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</si>
  <si>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</si>
  <si>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</si>
  <si>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</si>
  <si>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</si>
  <si>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</si>
  <si>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</si>
  <si>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</si>
  <si>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</si>
  <si>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</si>
  <si>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</si>
  <si>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</si>
  <si>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</si>
  <si>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</si>
  <si>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</si>
  <si>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</si>
  <si>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</si>
  <si>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</si>
  <si>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</si>
  <si>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</si>
  <si>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</si>
  <si>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</si>
  <si>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</si>
  <si>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</si>
  <si>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</si>
  <si>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</si>
  <si>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</si>
  <si>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</si>
  <si>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</si>
  <si>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</si>
  <si>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</si>
  <si>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</si>
  <si>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</si>
  <si>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</si>
  <si>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</si>
  <si>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</si>
  <si>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</si>
  <si>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</si>
  <si>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</si>
  <si>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</si>
  <si>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</si>
  <si>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</si>
  <si>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</si>
  <si>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</si>
  <si>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</si>
  <si>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</si>
  <si>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</si>
  <si>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</si>
  <si>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</si>
  <si>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</si>
  <si>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</si>
  <si>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</si>
  <si>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</si>
  <si>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</si>
  <si>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</si>
  <si>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</si>
  <si>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</si>
  <si>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</si>
  <si>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</si>
  <si>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</si>
  <si>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</si>
  <si>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</si>
  <si>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</si>
  <si>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</si>
  <si>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</si>
  <si>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</si>
  <si>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</si>
  <si>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</si>
  <si>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</si>
  <si>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</si>
  <si>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</si>
  <si>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</si>
  <si>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</si>
  <si>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</si>
  <si>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</si>
  <si>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</si>
  <si>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</si>
  <si>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</si>
  <si>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</si>
  <si>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</si>
  <si>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</si>
  <si>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</si>
  <si>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</si>
  <si>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</si>
  <si>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</si>
  <si>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</si>
  <si>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</si>
  <si>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</si>
  <si>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</si>
  <si>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</si>
  <si>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</si>
  <si>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</si>
  <si>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</si>
  <si>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</si>
  <si>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</si>
  <si>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</si>
  <si>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</si>
  <si>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</si>
  <si>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</si>
  <si>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</si>
  <si>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</si>
  <si>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</si>
  <si>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</si>
  <si>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</si>
  <si>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</si>
  <si>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</si>
  <si>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</si>
  <si>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</si>
  <si>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</si>
  <si>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</si>
  <si>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</si>
  <si>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</si>
  <si>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</si>
  <si>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</si>
  <si>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</si>
  <si>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</si>
  <si>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</si>
  <si>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</si>
  <si>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</si>
  <si>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</si>
  <si>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</si>
  <si>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</si>
  <si>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</si>
  <si>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</si>
  <si>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</si>
  <si>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</si>
  <si>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</si>
  <si>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</si>
  <si>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</si>
  <si>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</si>
  <si>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</si>
  <si>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</si>
  <si>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</si>
  <si>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</si>
  <si>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</si>
  <si>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</si>
  <si>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</si>
  <si>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</si>
  <si>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</si>
  <si>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</si>
  <si>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</si>
  <si>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</si>
  <si>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</si>
  <si>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</si>
  <si>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</si>
  <si>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</si>
  <si>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</si>
  <si>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</si>
  <si>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</si>
  <si>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</si>
  <si>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</si>
  <si>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</si>
  <si>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</si>
  <si>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</si>
  <si>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</si>
  <si>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</si>
  <si>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</si>
  <si>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</si>
  <si>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</si>
  <si>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</si>
  <si>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</si>
  <si>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</si>
  <si>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</si>
  <si>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</si>
  <si>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</si>
  <si>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</si>
  <si>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</si>
  <si>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</si>
  <si>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</si>
  <si>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</si>
  <si>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</si>
  <si>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</si>
  <si>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</si>
  <si>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</si>
  <si>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</si>
  <si>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</si>
  <si>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</si>
  <si>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</si>
  <si>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</si>
  <si>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</si>
  <si>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</si>
  <si>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</si>
  <si>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</si>
  <si>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</si>
  <si>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</si>
  <si>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</si>
  <si>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</si>
  <si>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</si>
  <si>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</si>
  <si>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</si>
  <si>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</si>
  <si>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</si>
  <si>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</si>
  <si>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</si>
  <si>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</si>
  <si>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</si>
  <si>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</si>
  <si>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</si>
  <si>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</si>
  <si>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</si>
  <si>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</si>
  <si>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</si>
  <si>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</si>
  <si>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</si>
  <si>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</si>
  <si>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</si>
  <si>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</si>
  <si>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</si>
  <si>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</si>
  <si>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</si>
  <si>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</si>
  <si>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</si>
  <si>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</si>
  <si>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</si>
  <si>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</si>
  <si>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</si>
  <si>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</si>
  <si>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</si>
  <si>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</si>
  <si>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</si>
  <si>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</si>
  <si>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</si>
  <si>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</si>
  <si>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</si>
  <si>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</si>
  <si>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</si>
  <si>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</si>
  <si>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</si>
  <si>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</si>
  <si>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</si>
  <si>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</si>
  <si>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</si>
  <si>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</si>
  <si>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</si>
  <si>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</si>
  <si>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</si>
  <si>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</si>
  <si>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</si>
  <si>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</si>
  <si>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</si>
  <si>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</si>
  <si>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</si>
  <si>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</si>
  <si>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</si>
  <si>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</si>
  <si>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</si>
  <si>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</si>
  <si>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</si>
  <si>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</si>
  <si>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</si>
  <si>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</si>
  <si>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</si>
  <si>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</si>
  <si>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</si>
  <si>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</si>
  <si>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</si>
  <si>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</si>
  <si>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</si>
  <si>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</si>
  <si>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</si>
  <si>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</si>
  <si>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</si>
  <si>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</si>
  <si>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</si>
  <si>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</si>
  <si>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</si>
  <si>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</si>
  <si>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</si>
  <si>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</si>
  <si>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</si>
  <si>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</si>
  <si>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</si>
  <si>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</si>
  <si>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</si>
  <si>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</si>
  <si>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</si>
  <si>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</si>
  <si>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</si>
  <si>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</si>
  <si>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</si>
  <si>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</si>
  <si>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</si>
  <si>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</si>
  <si>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</si>
  <si>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</si>
  <si>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</si>
  <si>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</si>
  <si>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</si>
  <si>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</si>
  <si>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</si>
  <si>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</si>
  <si>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</si>
  <si>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</si>
  <si>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</si>
  <si>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</si>
  <si>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</si>
  <si>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</si>
  <si>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</si>
  <si>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</si>
  <si>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</si>
  <si>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</si>
  <si>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</si>
  <si>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</si>
  <si>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</si>
  <si>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</si>
  <si>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</si>
  <si>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</si>
  <si>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</si>
  <si>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</si>
  <si>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</si>
  <si>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</si>
  <si>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</si>
  <si>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</si>
  <si>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</si>
  <si>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</si>
  <si>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</si>
  <si>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</si>
  <si>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</si>
  <si>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</si>
  <si>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</si>
  <si>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</si>
  <si>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</si>
  <si>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</si>
  <si>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</si>
  <si>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</si>
  <si>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</si>
  <si>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</si>
  <si>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</si>
  <si>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</si>
  <si>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</si>
  <si>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</si>
  <si>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</si>
  <si>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</si>
  <si>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</si>
  <si>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</si>
  <si>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</si>
  <si>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</si>
  <si>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</si>
  <si>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</si>
  <si>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</si>
  <si>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</si>
  <si>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</si>
  <si>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</si>
  <si>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</si>
  <si>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</si>
  <si>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</si>
  <si>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</si>
  <si>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</si>
  <si>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</si>
  <si>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</si>
  <si>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</si>
  <si>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</si>
  <si>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</si>
  <si>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</si>
  <si>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</si>
  <si>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</si>
  <si>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</si>
  <si>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</si>
  <si>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</si>
  <si>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</si>
  <si>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</si>
  <si>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</si>
  <si>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</si>
  <si>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</si>
  <si>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</si>
  <si>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</si>
  <si>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</si>
  <si>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</si>
  <si>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</si>
  <si>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</si>
  <si>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</si>
  <si>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</si>
  <si>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</si>
  <si>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</si>
  <si>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</si>
  <si>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</si>
  <si>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</si>
  <si>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</si>
  <si>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</si>
  <si>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</si>
  <si>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</si>
  <si>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</si>
  <si>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</si>
  <si>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</si>
  <si>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</si>
  <si>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</si>
  <si>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</si>
  <si>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</si>
  <si>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</si>
  <si>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</si>
  <si>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</si>
  <si>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</si>
  <si>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</si>
  <si>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</si>
  <si>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</si>
  <si>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</si>
  <si>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</si>
  <si>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</si>
  <si>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</si>
  <si>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</si>
  <si>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</si>
  <si>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</si>
  <si>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</si>
  <si>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</si>
  <si>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</si>
  <si>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</si>
  <si>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</si>
  <si>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</si>
  <si>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</si>
  <si>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</si>
  <si>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</si>
  <si>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</si>
  <si>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</si>
  <si>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</si>
  <si>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</si>
  <si>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</si>
  <si>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</si>
  <si>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</si>
  <si>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</si>
  <si>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</si>
  <si>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</si>
  <si>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</si>
  <si>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</si>
  <si>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</si>
  <si>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</si>
  <si>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</si>
  <si>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</si>
  <si>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</si>
  <si>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</si>
  <si>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</si>
  <si>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</si>
  <si>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</si>
  <si>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</si>
  <si>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</si>
  <si>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</si>
  <si>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</si>
  <si>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</si>
  <si>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</si>
  <si>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</si>
  <si>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</si>
  <si>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</si>
  <si>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</si>
  <si>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</si>
  <si>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</si>
  <si>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</si>
  <si>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</si>
  <si>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</si>
  <si>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</si>
  <si>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</si>
  <si>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</si>
  <si>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</si>
  <si>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</si>
  <si>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</si>
  <si>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</si>
  <si>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</si>
  <si>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</si>
  <si>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</si>
  <si>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</si>
  <si>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</si>
  <si>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</si>
  <si>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</si>
  <si>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</si>
  <si>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</si>
  <si>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</si>
  <si>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</si>
  <si>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</si>
  <si>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</si>
  <si>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</si>
  <si>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</si>
  <si>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</si>
  <si>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</si>
  <si>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</si>
  <si>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</si>
  <si>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</si>
  <si>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</si>
  <si>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</si>
  <si>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</si>
  <si>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</si>
  <si>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</si>
  <si>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</si>
  <si>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</si>
  <si>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</si>
  <si>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</si>
  <si>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</si>
  <si>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</si>
  <si>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</si>
  <si>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</si>
  <si>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</si>
  <si>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</si>
  <si>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</si>
  <si>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</si>
  <si>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</si>
  <si>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</si>
  <si>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</si>
  <si>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</si>
  <si>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</si>
  <si>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</si>
  <si>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</si>
  <si>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</si>
  <si>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</si>
  <si>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</si>
  <si>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</si>
  <si>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</si>
  <si>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</si>
  <si>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</si>
  <si>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</si>
  <si>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</si>
  <si>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</si>
  <si>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</si>
  <si>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</si>
  <si>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</si>
  <si>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</si>
  <si>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</si>
  <si>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</si>
  <si>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</si>
  <si>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</si>
  <si>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</si>
  <si>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</si>
  <si>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</si>
  <si>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</si>
  <si>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</si>
  <si>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</si>
  <si>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</si>
  <si>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</si>
  <si>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</si>
  <si>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</si>
  <si>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</si>
  <si>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</si>
  <si>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</si>
  <si>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</si>
  <si>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</si>
  <si>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</si>
  <si>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</si>
  <si>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</si>
  <si>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</si>
  <si>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</si>
  <si>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</si>
  <si>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</si>
  <si>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</si>
  <si>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</si>
  <si>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</si>
  <si>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</si>
  <si>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</si>
  <si>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</si>
  <si>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</si>
  <si>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</si>
  <si>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</si>
  <si>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</si>
  <si>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</si>
  <si>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</si>
  <si>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</si>
  <si>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</si>
  <si>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</si>
  <si>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</si>
  <si>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</si>
  <si>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</si>
  <si>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</si>
  <si>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</si>
  <si>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</si>
  <si>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</si>
  <si>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</si>
  <si>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</si>
  <si>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</si>
  <si>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</si>
  <si>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</si>
  <si>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</si>
  <si>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</si>
  <si>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</si>
  <si>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</si>
  <si>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</si>
  <si>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</si>
  <si>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</si>
  <si>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</si>
  <si>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</si>
  <si>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</si>
  <si>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</si>
  <si>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</si>
  <si>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</si>
  <si>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</si>
  <si>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</si>
  <si>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</si>
  <si>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</si>
  <si>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</si>
  <si>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</si>
  <si>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</si>
  <si>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</si>
  <si>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</si>
  <si>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</si>
  <si>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</si>
  <si>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</si>
  <si>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</si>
  <si>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</si>
  <si>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</si>
  <si>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</si>
  <si>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</si>
  <si>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</si>
  <si>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</si>
  <si>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</si>
  <si>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</si>
  <si>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</si>
  <si>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</si>
  <si>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</si>
  <si>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</si>
  <si>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</si>
  <si>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</si>
  <si>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</si>
  <si>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</si>
  <si>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</si>
  <si>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</si>
  <si>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</si>
  <si>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</si>
  <si>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</si>
  <si>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</si>
  <si>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</si>
  <si>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</si>
  <si>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</si>
  <si>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</si>
  <si>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</si>
  <si>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</si>
  <si>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</si>
  <si>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</si>
  <si>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</si>
  <si>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</si>
  <si>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</si>
  <si>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</si>
  <si>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</si>
  <si>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</si>
  <si>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</si>
  <si>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</si>
  <si>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</si>
  <si>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</si>
  <si>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</si>
  <si>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</si>
  <si>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</si>
  <si>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</si>
  <si>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</si>
  <si>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</si>
  <si>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</si>
  <si>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</si>
  <si>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</si>
  <si>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</si>
  <si>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</si>
  <si>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</si>
  <si>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</si>
  <si>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</si>
  <si>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</si>
  <si>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</si>
  <si>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</si>
  <si>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</si>
  <si>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</si>
  <si>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</si>
  <si>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</si>
  <si>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</si>
  <si>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</si>
  <si>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</si>
  <si>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</si>
  <si>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</si>
  <si>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</si>
  <si>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</si>
  <si>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</si>
  <si>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</si>
  <si>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</si>
  <si>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</si>
  <si>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</si>
  <si>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</si>
  <si>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</si>
  <si>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</si>
  <si>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</si>
  <si>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</si>
  <si>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</si>
  <si>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</si>
  <si>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</si>
  <si>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</si>
  <si>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</si>
  <si>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</si>
  <si>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</si>
  <si>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</si>
  <si>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</si>
  <si>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</si>
  <si>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</si>
  <si>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</si>
  <si>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</si>
  <si>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</si>
  <si>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</si>
  <si>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</si>
  <si>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</si>
  <si>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</si>
  <si>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</si>
  <si>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</si>
  <si>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</si>
  <si>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</si>
  <si>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</si>
  <si>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</si>
  <si>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</si>
  <si>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</si>
  <si>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</si>
  <si>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</si>
  <si>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</si>
  <si>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</si>
  <si>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</si>
  <si>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</si>
  <si>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</si>
  <si>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</si>
  <si>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</si>
  <si>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</si>
  <si>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</si>
  <si>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</si>
  <si>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</si>
  <si>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</si>
  <si>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</si>
  <si>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</si>
  <si>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</si>
  <si>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</si>
  <si>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</si>
  <si>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</si>
  <si>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</si>
  <si>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</si>
  <si>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</si>
  <si>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</si>
  <si>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</si>
  <si>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</si>
  <si>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</si>
  <si>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</si>
  <si>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</si>
  <si>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</si>
  <si>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</si>
  <si>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</si>
  <si>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</si>
  <si>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</si>
  <si>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</si>
  <si>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</si>
  <si>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</si>
  <si>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</si>
  <si>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</si>
  <si>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</si>
  <si>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</si>
  <si>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</si>
  <si>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</si>
  <si>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</si>
  <si>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</si>
  <si>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</si>
  <si>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</si>
  <si>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</si>
  <si>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</si>
  <si>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</si>
  <si>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</si>
  <si>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</si>
  <si>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</si>
  <si>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</si>
  <si>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</si>
  <si>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</si>
  <si>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</si>
  <si>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</si>
  <si>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</si>
  <si>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</si>
  <si>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</si>
  <si>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</si>
  <si>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</si>
  <si>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</si>
  <si>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</si>
  <si>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</si>
  <si>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</si>
  <si>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</si>
  <si>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</si>
  <si>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</si>
  <si>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</si>
  <si>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</si>
  <si>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</si>
  <si>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</si>
  <si>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</si>
  <si>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</si>
  <si>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</si>
  <si>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</si>
  <si>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</si>
  <si>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</si>
  <si>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</si>
  <si>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</si>
  <si>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</si>
  <si>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</si>
  <si>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</si>
  <si>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</si>
  <si>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</si>
  <si>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</si>
  <si>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</si>
  <si>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</si>
  <si>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</si>
  <si>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</si>
  <si>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</si>
  <si>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</si>
  <si>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</si>
  <si>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</si>
  <si>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</si>
  <si>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</si>
  <si>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</si>
  <si>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</si>
  <si>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</si>
  <si>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</si>
  <si>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</si>
  <si>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</si>
  <si>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</si>
  <si>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</si>
  <si>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</si>
  <si>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</si>
  <si>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</si>
  <si>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</si>
  <si>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</si>
  <si>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</si>
  <si>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</si>
  <si>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</si>
  <si>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</si>
  <si>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</si>
  <si>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</si>
  <si>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</si>
  <si>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</si>
  <si>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</si>
  <si>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</si>
  <si>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</si>
  <si>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</si>
  <si>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</si>
  <si>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</si>
  <si>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</si>
  <si>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</si>
  <si>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</si>
  <si>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</si>
  <si>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</si>
  <si>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</si>
  <si>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</si>
  <si>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</si>
  <si>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</si>
  <si>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</si>
  <si>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</si>
  <si>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</si>
  <si>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</si>
  <si>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</si>
  <si>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</si>
  <si>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</si>
  <si>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</si>
  <si>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</si>
  <si>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</si>
  <si>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</si>
  <si>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</si>
  <si>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</si>
  <si>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</si>
  <si>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</si>
  <si>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</si>
  <si>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</si>
  <si>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</si>
  <si>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</si>
  <si>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</si>
  <si>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</si>
  <si>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</si>
  <si>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</si>
  <si>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</si>
  <si>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</si>
  <si>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</si>
  <si>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</si>
  <si>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</si>
  <si>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</si>
  <si>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</si>
  <si>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</si>
  <si>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</si>
  <si>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</si>
  <si>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</si>
  <si>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</si>
  <si>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</si>
  <si>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</si>
  <si>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</si>
  <si>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</si>
  <si>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</si>
  <si>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</si>
  <si>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</si>
  <si>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</si>
  <si>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</si>
  <si>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</si>
  <si>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</si>
  <si>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</si>
  <si>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</si>
  <si>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</si>
  <si>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</si>
  <si>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</si>
  <si>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</si>
  <si>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</si>
  <si>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</si>
  <si>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</si>
  <si>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</si>
  <si>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</si>
  <si>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</si>
  <si>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</si>
  <si>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</si>
  <si>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</si>
  <si>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</si>
  <si>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</si>
  <si>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</si>
  <si>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</si>
  <si>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</si>
  <si>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</si>
  <si>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</si>
  <si>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</si>
  <si>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</si>
  <si>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</si>
  <si>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</si>
  <si>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</si>
  <si>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</si>
  <si>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</si>
  <si>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</si>
  <si>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</si>
  <si>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</si>
  <si>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</si>
  <si>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</si>
  <si>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</si>
  <si>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</si>
  <si>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</si>
  <si>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</si>
  <si>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</si>
  <si>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</si>
  <si>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</si>
  <si>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</si>
  <si>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</si>
  <si>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</si>
  <si>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</si>
  <si>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</si>
  <si>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</si>
  <si>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</si>
  <si>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</si>
  <si>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</si>
  <si>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</si>
  <si>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</si>
  <si>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</si>
  <si>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</si>
  <si>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</si>
  <si>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</si>
  <si>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</si>
  <si>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</si>
  <si>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</si>
  <si>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</si>
  <si>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</si>
  <si>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</si>
  <si>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</si>
  <si>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</si>
  <si>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</si>
  <si>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</si>
  <si>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</si>
  <si>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</si>
  <si>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</si>
  <si>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</si>
  <si>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</si>
  <si>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</si>
  <si>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</si>
  <si>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</si>
  <si>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</si>
  <si>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</si>
  <si>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</si>
  <si>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</si>
  <si>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</si>
  <si>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</si>
  <si>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</si>
  <si>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</si>
  <si>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</si>
  <si>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</si>
  <si>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</si>
  <si>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</si>
  <si>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</si>
  <si>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</si>
  <si>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</si>
  <si>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</si>
  <si>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</si>
  <si>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</si>
  <si>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</si>
  <si>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</si>
  <si>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</si>
  <si>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</si>
  <si>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</si>
  <si>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</si>
  <si>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</si>
  <si>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</si>
  <si>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</si>
  <si>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</si>
  <si>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</si>
  <si>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</si>
  <si>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</si>
  <si>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</si>
  <si>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</si>
  <si>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</si>
  <si>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</si>
  <si>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</si>
  <si>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</si>
  <si>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</si>
  <si>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</si>
  <si>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</si>
  <si>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</si>
  <si>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</si>
  <si>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</si>
  <si>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</si>
  <si>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</si>
  <si>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</si>
  <si>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</si>
  <si>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</si>
  <si>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</si>
  <si>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</si>
  <si>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</si>
  <si>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</si>
  <si>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</si>
  <si>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</si>
  <si>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</si>
  <si>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</si>
  <si>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</si>
  <si>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</si>
  <si>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</si>
  <si>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</si>
  <si>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</si>
  <si>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</si>
  <si>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</si>
  <si>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</si>
  <si>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</si>
  <si>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</si>
  <si>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</si>
  <si>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</si>
  <si>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</si>
  <si>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</si>
  <si>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</si>
  <si>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</si>
  <si>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</si>
  <si>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</si>
  <si>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</si>
  <si>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</si>
  <si>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</si>
  <si>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</si>
  <si>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</si>
  <si>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</si>
  <si>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</si>
  <si>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</si>
  <si>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</si>
  <si>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</si>
  <si>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</si>
  <si>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</si>
  <si>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</si>
  <si>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</si>
  <si>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</si>
  <si>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</si>
  <si>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</si>
  <si>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</si>
  <si>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</si>
  <si>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</si>
  <si>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</si>
  <si>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</si>
  <si>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</si>
  <si>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</si>
  <si>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</si>
  <si>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</si>
  <si>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</si>
  <si>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</si>
  <si>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</si>
  <si>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</si>
  <si>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</si>
  <si>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</si>
  <si>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</si>
  <si>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</si>
  <si>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</si>
  <si>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</si>
  <si>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</si>
  <si>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</si>
  <si>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</si>
  <si>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</si>
  <si>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</si>
  <si>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</si>
  <si>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</si>
  <si>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</si>
  <si>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</si>
  <si>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</si>
  <si>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</si>
  <si>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</si>
  <si>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</si>
  <si>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</si>
  <si>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</si>
  <si>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</si>
  <si>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</si>
  <si>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</si>
  <si>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</si>
  <si>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</si>
  <si>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</si>
  <si>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</si>
  <si>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</si>
  <si>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</si>
  <si>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</si>
  <si>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</si>
  <si>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</si>
  <si>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</si>
  <si>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</si>
  <si>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</si>
  <si>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</si>
  <si>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</si>
  <si>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</si>
  <si>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</si>
  <si>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</si>
  <si>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</si>
  <si>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</si>
  <si>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</si>
  <si>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</si>
  <si>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</si>
  <si>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</si>
  <si>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</si>
  <si>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</si>
  <si>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</si>
  <si>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</si>
  <si>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</si>
  <si>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</si>
  <si>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</si>
  <si>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</si>
  <si>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</si>
  <si>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</si>
  <si>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</si>
  <si>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</si>
  <si>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</si>
  <si>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</si>
  <si>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</si>
  <si>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</si>
  <si>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</si>
  <si>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</si>
  <si>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</si>
  <si>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</si>
  <si>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</si>
  <si>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</si>
  <si>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</si>
  <si>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</si>
  <si>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</si>
  <si>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</si>
  <si>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</si>
  <si>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</si>
  <si>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</si>
  <si>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</si>
  <si>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</si>
  <si>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</si>
  <si>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</si>
  <si>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</si>
  <si>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</si>
  <si>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</si>
  <si>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</si>
  <si>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</si>
  <si>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</si>
  <si>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</si>
  <si>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</si>
  <si>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</si>
  <si>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</si>
  <si>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</si>
  <si>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</si>
  <si>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</si>
  <si>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</si>
  <si>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</si>
  <si>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</si>
  <si>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</si>
  <si>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</si>
  <si>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</si>
  <si>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</si>
  <si>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</si>
  <si>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</si>
  <si>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</si>
  <si>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</si>
  <si>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</si>
  <si>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</si>
  <si>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</si>
  <si>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</si>
  <si>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</si>
  <si>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</si>
  <si>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</si>
  <si>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</si>
  <si>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</si>
  <si>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</si>
  <si>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</si>
  <si>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</si>
  <si>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</si>
  <si>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</si>
  <si>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</si>
  <si>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</si>
  <si>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</si>
  <si>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</si>
  <si>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</si>
  <si>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</si>
  <si>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</si>
  <si>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</si>
  <si>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</si>
  <si>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</si>
  <si>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</si>
  <si>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</si>
  <si>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</si>
  <si>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</si>
  <si>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</si>
  <si>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</si>
  <si>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</si>
  <si>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</si>
  <si>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</si>
  <si>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</si>
  <si>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</si>
  <si>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</si>
  <si>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</si>
  <si>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</si>
  <si>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</si>
  <si>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</si>
  <si>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</si>
  <si>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</si>
  <si>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</si>
  <si>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</si>
  <si>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</si>
  <si>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</si>
  <si>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</si>
  <si>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</si>
  <si>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</si>
  <si>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</si>
  <si>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</si>
  <si>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</si>
  <si>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</si>
  <si>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</si>
  <si>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</si>
  <si>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</si>
  <si>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</si>
  <si>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</si>
  <si>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</si>
  <si>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</si>
  <si>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</si>
  <si>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</si>
  <si>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</si>
  <si>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</si>
  <si>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</si>
  <si>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</si>
  <si>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</si>
  <si>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</si>
  <si>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</si>
  <si>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</si>
  <si>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</si>
  <si>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</si>
  <si>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</si>
  <si>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</si>
  <si>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</si>
  <si>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</si>
  <si>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</si>
  <si>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</si>
  <si>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</si>
  <si>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</si>
  <si>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</si>
  <si>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</si>
  <si>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</si>
  <si>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</si>
  <si>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</si>
  <si>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</si>
  <si>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</si>
  <si>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</si>
  <si>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</si>
  <si>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</si>
  <si>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</si>
  <si>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</si>
  <si>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</si>
  <si>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</si>
  <si>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</si>
  <si>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</si>
  <si>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</si>
  <si>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</si>
  <si>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</si>
  <si>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</si>
  <si>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</si>
  <si>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</si>
  <si>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</si>
  <si>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</si>
  <si>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</si>
  <si>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</si>
  <si>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</si>
  <si>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</si>
  <si>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</si>
  <si>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</si>
  <si>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</si>
  <si>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</si>
  <si>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</si>
  <si>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</si>
  <si>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</si>
  <si>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</si>
  <si>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</si>
  <si>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</si>
  <si>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</si>
  <si>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</si>
  <si>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</si>
  <si>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</si>
  <si>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</si>
  <si>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</si>
  <si>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</si>
  <si>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</si>
  <si>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</si>
  <si>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</si>
  <si>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</si>
  <si>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</si>
  <si>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</si>
  <si>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</si>
  <si>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</si>
  <si>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</si>
  <si>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</si>
  <si>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</si>
  <si>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</si>
  <si>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</si>
  <si>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</si>
  <si>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</si>
  <si>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</si>
  <si>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</si>
  <si>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</si>
  <si>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</si>
  <si>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</si>
  <si>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</si>
  <si>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</si>
  <si>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</si>
  <si>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</si>
  <si>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</si>
  <si>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</si>
  <si>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</si>
  <si>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</si>
  <si>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</si>
  <si>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</si>
  <si>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</si>
  <si>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</si>
  <si>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</si>
  <si>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</si>
  <si>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</si>
  <si>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</si>
  <si>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</si>
  <si>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</si>
  <si>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</si>
  <si>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</si>
  <si>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</si>
  <si>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</si>
  <si>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</si>
  <si>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</si>
  <si>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</si>
  <si>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</si>
  <si>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</si>
  <si>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</si>
  <si>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</si>
  <si>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</si>
  <si>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</si>
  <si>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</si>
  <si>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</si>
  <si>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</si>
  <si>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</si>
  <si>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</si>
  <si>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</si>
  <si>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</si>
  <si>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</si>
  <si>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</si>
  <si>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</si>
  <si>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</si>
  <si>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</si>
  <si>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</si>
  <si>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</si>
  <si>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</si>
  <si>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</si>
  <si>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</si>
  <si>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</si>
  <si>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</si>
  <si>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</si>
  <si>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</si>
  <si>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</si>
  <si>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</si>
  <si>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</si>
  <si>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</si>
  <si>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</si>
  <si>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</si>
  <si>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</si>
  <si>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</si>
  <si>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</si>
  <si>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</si>
  <si>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</si>
  <si>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</si>
  <si>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</si>
  <si>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</si>
  <si>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</si>
  <si>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</si>
  <si>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</si>
  <si>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</si>
  <si>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</si>
  <si>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</si>
  <si>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</si>
  <si>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</si>
  <si>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</si>
  <si>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</si>
  <si>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</si>
  <si>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</si>
  <si>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</si>
  <si>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</si>
  <si>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</si>
  <si>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</si>
  <si>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</si>
  <si>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</si>
  <si>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</si>
  <si>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</si>
  <si>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</si>
  <si>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</si>
  <si>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</si>
  <si>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</si>
  <si>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</si>
  <si>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</si>
  <si>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</si>
  <si>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</si>
  <si>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</si>
  <si>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</si>
  <si>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</si>
  <si>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</si>
  <si>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</si>
  <si>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</si>
  <si>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</si>
  <si>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</si>
  <si>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</si>
  <si>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</si>
  <si>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</si>
  <si>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</si>
  <si>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</si>
  <si>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</si>
  <si>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</si>
  <si>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</si>
  <si>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</si>
  <si>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</si>
  <si>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</si>
  <si>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</si>
  <si>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</si>
  <si>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</si>
  <si>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</si>
  <si>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</si>
  <si>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</si>
  <si>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</si>
  <si>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</si>
  <si>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</si>
  <si>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</si>
  <si>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</si>
  <si>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</si>
  <si>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</si>
  <si>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</si>
  <si>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</si>
  <si>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</si>
  <si>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</si>
  <si>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</si>
  <si>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</si>
  <si>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</si>
  <si>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</si>
  <si>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</si>
  <si>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</si>
  <si>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</si>
  <si>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</si>
  <si>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</si>
  <si>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</si>
  <si>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</si>
  <si>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</si>
  <si>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</si>
  <si>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</si>
  <si>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</si>
  <si>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</si>
  <si>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</si>
  <si>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</si>
  <si>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</si>
  <si>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</si>
  <si>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</si>
  <si>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</si>
  <si>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</si>
  <si>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</si>
  <si>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</si>
  <si>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</si>
  <si>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</si>
  <si>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</si>
  <si>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</si>
  <si>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</si>
  <si>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</si>
  <si>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</si>
  <si>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</si>
  <si>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</si>
  <si>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</si>
  <si>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</si>
  <si>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</si>
  <si>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</si>
  <si>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</si>
  <si>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</si>
  <si>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</si>
  <si>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</si>
  <si>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</si>
  <si>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</si>
  <si>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</si>
  <si>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</si>
  <si>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</si>
  <si>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</si>
  <si>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</si>
  <si>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</si>
  <si>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</si>
  <si>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</si>
  <si>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</si>
  <si>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</si>
  <si>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</si>
  <si>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</si>
  <si>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</si>
  <si>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</si>
  <si>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</si>
  <si>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</si>
  <si>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</si>
  <si>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</si>
  <si>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</si>
  <si>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</si>
  <si>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</si>
  <si>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</si>
  <si>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</si>
  <si>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</si>
  <si>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</si>
  <si>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</si>
  <si>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</si>
  <si>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</si>
  <si>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</si>
  <si>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</si>
  <si>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</si>
  <si>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</si>
  <si>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</si>
  <si>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</si>
  <si>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</si>
  <si>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</si>
  <si>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</si>
  <si>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</si>
  <si>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</si>
  <si>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</si>
  <si>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</si>
  <si>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</si>
  <si>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</si>
  <si>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</si>
  <si>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</si>
  <si>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</si>
  <si>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</si>
  <si>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</si>
  <si>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</si>
  <si>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</si>
  <si>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</si>
  <si>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</si>
  <si>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</si>
  <si>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</si>
  <si>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</si>
  <si>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</si>
  <si>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</si>
  <si>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</si>
  <si>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</si>
  <si>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</si>
  <si>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</si>
  <si>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</si>
  <si>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</si>
  <si>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</si>
  <si>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</si>
  <si>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</si>
  <si>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</si>
  <si>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</si>
  <si>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</si>
  <si>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</si>
  <si>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</si>
  <si>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</si>
  <si>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</si>
  <si>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</si>
  <si>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</si>
  <si>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</si>
  <si>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</si>
  <si>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</si>
  <si>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</si>
  <si>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</si>
  <si>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</si>
  <si>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</si>
  <si>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</si>
  <si>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</si>
  <si>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</si>
  <si>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</si>
  <si>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</si>
  <si>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</si>
  <si>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</si>
  <si>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</si>
  <si>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</si>
  <si>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</si>
  <si>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</si>
  <si>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</si>
  <si>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</si>
  <si>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</si>
  <si>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</si>
  <si>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</si>
  <si>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</si>
  <si>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</si>
  <si>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</si>
  <si>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</si>
  <si>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</si>
  <si>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</si>
  <si>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</si>
  <si>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</si>
  <si>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</si>
  <si>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</si>
  <si>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</si>
  <si>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</si>
  <si>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</si>
  <si>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</si>
  <si>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</si>
  <si>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</si>
  <si>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</si>
  <si>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</si>
  <si>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</si>
  <si>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</si>
  <si>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</si>
  <si>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</si>
  <si>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</si>
  <si>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</si>
  <si>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</si>
  <si>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</si>
  <si>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</si>
  <si>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</si>
  <si>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</si>
  <si>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</si>
  <si>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</si>
  <si>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</si>
  <si>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</si>
  <si>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</si>
  <si>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</si>
  <si>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</si>
  <si>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</si>
  <si>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</si>
  <si>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</si>
  <si>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</si>
  <si>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</si>
  <si>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</si>
  <si>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</si>
  <si>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</si>
  <si>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</si>
  <si>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</si>
  <si>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</si>
  <si>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</si>
  <si>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</si>
  <si>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</si>
  <si>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</si>
  <si>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</si>
  <si>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</si>
  <si>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</si>
  <si>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</si>
  <si>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</si>
  <si>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</si>
  <si>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</si>
  <si>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</si>
  <si>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</si>
  <si>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</si>
  <si>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</si>
  <si>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</si>
  <si>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</si>
  <si>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</si>
  <si>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</si>
  <si>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</si>
  <si>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</si>
  <si>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</si>
  <si>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</si>
  <si>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</si>
  <si>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</si>
  <si>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</si>
  <si>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</si>
  <si>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</si>
  <si>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</si>
  <si>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</si>
  <si>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</si>
  <si>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</si>
  <si>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</si>
  <si>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</si>
  <si>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</si>
  <si>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</si>
  <si>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</si>
  <si>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</si>
  <si>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</si>
  <si>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</si>
  <si>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</si>
  <si>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</si>
  <si>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</si>
  <si>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</si>
  <si>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</si>
  <si>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</si>
  <si>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</si>
  <si>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</si>
  <si>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</si>
  <si>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</si>
  <si>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</si>
  <si>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</si>
  <si>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</si>
  <si>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</si>
  <si>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</si>
  <si>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</si>
  <si>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</si>
  <si>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</si>
  <si>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</si>
  <si>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</si>
  <si>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</si>
  <si>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</si>
  <si>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</si>
  <si>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</si>
  <si>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</si>
  <si>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</si>
  <si>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</si>
  <si>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</si>
  <si>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</si>
  <si>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</si>
  <si>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</si>
  <si>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</si>
  <si>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</si>
  <si>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</si>
  <si>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</si>
  <si>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</si>
  <si>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</si>
  <si>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</si>
  <si>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</si>
  <si>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</si>
  <si>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</si>
  <si>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</si>
  <si>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</si>
  <si>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</si>
  <si>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</si>
  <si>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</si>
  <si>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</si>
  <si>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</si>
  <si>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</si>
  <si>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</si>
  <si>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</si>
  <si>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</si>
  <si>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</si>
  <si>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</si>
  <si>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</si>
  <si>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</si>
  <si>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</si>
  <si>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</si>
  <si>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</si>
  <si>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</si>
  <si>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</si>
  <si>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</si>
  <si>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</si>
  <si>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</si>
  <si>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</si>
  <si>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</si>
  <si>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</si>
  <si>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</si>
  <si>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</si>
  <si>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</si>
  <si>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</si>
  <si>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</si>
  <si>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</si>
  <si>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</si>
  <si>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</si>
  <si>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</si>
  <si>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</si>
  <si>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</si>
  <si>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</si>
  <si>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</si>
  <si>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</si>
  <si>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</si>
  <si>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</si>
  <si>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</si>
  <si>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</si>
  <si>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</si>
  <si>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</si>
  <si>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</si>
  <si>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</si>
  <si>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</si>
  <si>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</si>
  <si>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</si>
  <si>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</si>
  <si>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</si>
  <si>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</si>
  <si>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</si>
  <si>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</si>
  <si>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</si>
  <si>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</si>
  <si>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</si>
  <si>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</si>
  <si>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</si>
  <si>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</si>
  <si>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</si>
  <si>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</si>
  <si>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</si>
  <si>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</si>
  <si>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</si>
  <si>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</si>
  <si>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</si>
  <si>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</si>
  <si>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</si>
  <si>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</si>
  <si>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</si>
  <si>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</si>
  <si>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</si>
  <si>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</si>
  <si>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</si>
  <si>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</si>
  <si>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</si>
  <si>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</si>
  <si>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</si>
  <si>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</si>
  <si>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</si>
  <si>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</si>
  <si>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</si>
  <si>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</si>
  <si>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</si>
  <si>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</si>
  <si>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</si>
  <si>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</si>
  <si>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</si>
  <si>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</si>
  <si>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</si>
  <si>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</si>
  <si>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</si>
  <si>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</si>
  <si>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</si>
  <si>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</si>
  <si>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</si>
  <si>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</si>
  <si>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</si>
  <si>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</si>
  <si>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</si>
  <si>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</si>
  <si>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</si>
  <si>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</si>
  <si>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</si>
  <si>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</si>
  <si>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</si>
  <si>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</si>
  <si>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</si>
  <si>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</si>
  <si>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</si>
  <si>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</si>
  <si>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</si>
  <si>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</si>
  <si>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</si>
  <si>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</si>
  <si>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</si>
  <si>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</si>
  <si>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</si>
  <si>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</si>
  <si>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</si>
  <si>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</si>
  <si>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</si>
  <si>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</si>
  <si>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</si>
  <si>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</si>
  <si>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</si>
  <si>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</si>
  <si>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</si>
  <si>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</si>
  <si>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</si>
  <si>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</si>
  <si>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</si>
  <si>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</si>
  <si>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</si>
  <si>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</si>
  <si>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</si>
  <si>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</si>
  <si>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</si>
  <si>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</si>
  <si>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</si>
  <si>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</si>
  <si>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</si>
  <si>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</si>
  <si>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</si>
  <si>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</si>
  <si>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</si>
  <si>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</si>
  <si>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</si>
  <si>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</si>
  <si>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</si>
  <si>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</si>
  <si>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</si>
  <si>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</si>
  <si>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</si>
  <si>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</si>
  <si>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</si>
  <si>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</si>
  <si>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</si>
  <si>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</si>
  <si>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</si>
  <si>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</si>
  <si>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</si>
  <si>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</si>
  <si>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</si>
  <si>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</si>
  <si>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</si>
  <si>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</si>
  <si>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</si>
  <si>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</si>
  <si>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</si>
  <si>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</si>
  <si>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</si>
  <si>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</si>
  <si>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</si>
  <si>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</si>
  <si>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</si>
  <si>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</si>
  <si>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</si>
  <si>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</si>
  <si>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</si>
  <si>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</si>
  <si>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</si>
  <si>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</si>
  <si>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</si>
  <si>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</si>
  <si>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</si>
  <si>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</si>
  <si>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</si>
  <si>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</si>
  <si>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</si>
  <si>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</si>
  <si>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</si>
  <si>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</si>
  <si>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</si>
  <si>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</si>
  <si>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</si>
  <si>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</si>
  <si>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</si>
  <si>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</si>
  <si>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</si>
  <si>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</si>
  <si>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</si>
  <si>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</si>
  <si>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</si>
  <si>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</si>
  <si>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</si>
  <si>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</si>
  <si>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</si>
  <si>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</si>
  <si>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</si>
  <si>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</si>
  <si>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</si>
  <si>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</si>
  <si>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</si>
  <si>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</si>
  <si>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</si>
  <si>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</si>
  <si>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</si>
  <si>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</si>
  <si>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</si>
  <si>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</si>
  <si>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</si>
  <si>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</si>
  <si>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</si>
  <si>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</si>
  <si>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</si>
  <si>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</si>
  <si>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</si>
  <si>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</si>
  <si>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</si>
  <si>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</si>
  <si>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</si>
  <si>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</si>
  <si>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</si>
  <si>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</si>
  <si>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</si>
  <si>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</si>
  <si>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</si>
  <si>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</si>
  <si>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</si>
  <si>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</si>
  <si>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</si>
  <si>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</si>
  <si>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</si>
  <si>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</si>
  <si>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</si>
  <si>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</si>
  <si>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</si>
  <si>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</si>
  <si>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</si>
  <si>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</si>
  <si>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</si>
  <si>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</si>
  <si>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</si>
  <si>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</si>
  <si>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</si>
  <si>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</si>
  <si>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</si>
  <si>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</si>
  <si>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</si>
  <si>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</si>
  <si>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</si>
  <si>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</si>
  <si>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</si>
  <si>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</si>
  <si>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</si>
  <si>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</si>
  <si>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</si>
  <si>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</si>
  <si>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</si>
  <si>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</si>
  <si>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</si>
  <si>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</si>
  <si>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</si>
  <si>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</si>
  <si>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</si>
  <si>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</si>
  <si>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</si>
  <si>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</si>
  <si>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</si>
  <si>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</si>
  <si>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</si>
  <si>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</si>
  <si>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</si>
  <si>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</si>
  <si>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</si>
  <si>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</si>
  <si>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</si>
  <si>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</si>
  <si>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</si>
  <si>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</si>
  <si>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</si>
  <si>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</si>
  <si>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</si>
  <si>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</si>
  <si>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</si>
  <si>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</si>
  <si>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</si>
  <si>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</si>
  <si>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</si>
  <si>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</si>
  <si>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</si>
  <si>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</si>
  <si>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</si>
  <si>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</si>
  <si>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</si>
  <si>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</si>
  <si>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</si>
  <si>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</si>
  <si>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</si>
  <si>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</si>
  <si>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</si>
  <si>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</si>
  <si>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</si>
  <si>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</si>
  <si>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</si>
  <si>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</si>
  <si>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</si>
  <si>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</si>
  <si>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</si>
  <si>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</si>
  <si>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</si>
  <si>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</si>
  <si>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</si>
  <si>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</si>
  <si>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</si>
  <si>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</si>
  <si>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</si>
  <si>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</si>
  <si>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</si>
  <si>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</si>
  <si>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</si>
  <si>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</si>
  <si>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</si>
  <si>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</si>
  <si>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</si>
  <si>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</si>
  <si>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</si>
  <si>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</si>
  <si>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</si>
  <si>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</si>
  <si>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</si>
  <si>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</si>
  <si>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</si>
  <si>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</si>
  <si>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</si>
  <si>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</si>
  <si>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</si>
  <si>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</si>
  <si>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</si>
  <si>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</si>
  <si>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</si>
  <si>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</si>
  <si>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</si>
  <si>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</si>
  <si>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</si>
  <si>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</si>
  <si>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</si>
  <si>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</si>
  <si>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</si>
  <si>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</si>
  <si>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</si>
  <si>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</si>
  <si>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</si>
  <si>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</si>
  <si>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</si>
  <si>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</si>
  <si>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</si>
  <si>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</si>
  <si>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</si>
  <si>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</si>
  <si>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</si>
  <si>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</si>
  <si>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</si>
  <si>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</si>
  <si>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</si>
  <si>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</si>
  <si>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</si>
  <si>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</si>
  <si>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</si>
  <si>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</si>
  <si>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</si>
  <si>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</si>
  <si>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</si>
  <si>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</si>
  <si>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</si>
  <si>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</si>
  <si>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</si>
  <si>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</si>
  <si>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</si>
  <si>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</si>
  <si>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</si>
  <si>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</si>
  <si>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</si>
  <si>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</si>
  <si>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</si>
  <si>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</si>
  <si>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</si>
  <si>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</si>
  <si>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</si>
  <si>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</si>
  <si>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</si>
  <si>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</si>
  <si>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</si>
  <si>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</si>
  <si>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</si>
  <si>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</si>
  <si>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</si>
  <si>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</si>
  <si>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</si>
  <si>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</si>
  <si>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</si>
  <si>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</si>
  <si>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</si>
  <si>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</si>
  <si>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</si>
  <si>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</si>
  <si>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</si>
  <si>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</si>
  <si>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</si>
  <si>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</si>
  <si>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</si>
  <si>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</si>
  <si>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</si>
  <si>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</si>
  <si>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</si>
  <si>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</si>
  <si>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</si>
  <si>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</si>
  <si>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</si>
  <si>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</si>
  <si>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</si>
  <si>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</si>
  <si>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</si>
  <si>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</si>
  <si>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</si>
  <si>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</si>
  <si>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</si>
  <si>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</si>
  <si>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</si>
  <si>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</si>
  <si>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</si>
  <si>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</si>
  <si>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</si>
  <si>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</si>
  <si>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</si>
  <si>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</si>
  <si>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</si>
  <si>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</si>
  <si>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</si>
  <si>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</si>
  <si>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</si>
  <si>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</si>
  <si>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</si>
  <si>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</si>
  <si>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</si>
  <si>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</si>
  <si>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</si>
  <si>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</si>
  <si>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</si>
  <si>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</si>
  <si>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</si>
  <si>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</si>
  <si>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</si>
  <si>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</si>
  <si>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</si>
  <si>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</si>
  <si>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</si>
  <si>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</si>
  <si>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</si>
  <si>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</si>
  <si>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</si>
  <si>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</si>
  <si>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</si>
  <si>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</si>
  <si>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</si>
  <si>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</si>
  <si>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</si>
  <si>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</si>
  <si>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</si>
  <si>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</si>
  <si>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</si>
  <si>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</si>
  <si>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</si>
  <si>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</si>
  <si>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</si>
  <si>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</si>
  <si>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</si>
  <si>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</si>
  <si>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</si>
  <si>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</si>
  <si>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</si>
  <si>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</si>
  <si>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</si>
  <si>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</si>
  <si>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</si>
  <si>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</si>
  <si>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</si>
  <si>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</si>
  <si>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</si>
  <si>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</si>
  <si>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</si>
  <si>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</si>
  <si>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</si>
  <si>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</si>
  <si>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</si>
  <si>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</si>
  <si>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</si>
  <si>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</si>
  <si>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</si>
  <si>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</si>
  <si>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</si>
  <si>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</si>
  <si>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</si>
  <si>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</si>
  <si>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</si>
  <si>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</si>
  <si>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</si>
  <si>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</si>
  <si>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</si>
  <si>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</si>
  <si>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</si>
  <si>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</si>
  <si>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</si>
  <si>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</si>
  <si>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</si>
  <si>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</si>
  <si>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</si>
  <si>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</si>
  <si>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</si>
  <si>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</si>
  <si>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</si>
  <si>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</si>
  <si>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</si>
  <si>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</si>
  <si>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</si>
  <si>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</si>
  <si>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</si>
  <si>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</si>
  <si>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</si>
  <si>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</si>
  <si>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</si>
  <si>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</si>
  <si>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</si>
  <si>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</si>
  <si>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</si>
  <si>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</si>
  <si>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</si>
  <si>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</si>
  <si>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</si>
  <si>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</si>
  <si>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</si>
  <si>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</si>
  <si>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</si>
  <si>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</si>
  <si>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</si>
  <si>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</si>
  <si>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</si>
  <si>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</si>
  <si>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</si>
  <si>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</si>
  <si>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</si>
  <si>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</si>
  <si>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</si>
  <si>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</si>
  <si>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</si>
  <si>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</si>
  <si>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</si>
  <si>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</si>
  <si>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</si>
  <si>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</si>
  <si>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</si>
  <si>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</si>
  <si>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</si>
  <si>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</si>
  <si>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</si>
  <si>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</si>
  <si>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</si>
  <si>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</si>
  <si>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</si>
  <si>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</si>
  <si>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</si>
  <si>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</si>
  <si>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</si>
  <si>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</si>
  <si>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</si>
  <si>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</si>
  <si>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</si>
  <si>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</si>
  <si>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</si>
  <si>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</si>
  <si>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</si>
  <si>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</si>
  <si>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</si>
  <si>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</si>
  <si>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</si>
  <si>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</si>
  <si>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</si>
  <si>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</si>
  <si>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</si>
  <si>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</si>
  <si>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</si>
  <si>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</si>
  <si>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</si>
  <si>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</si>
  <si>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</si>
  <si>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</si>
  <si>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</si>
  <si>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</si>
  <si>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</si>
  <si>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</si>
  <si>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</si>
  <si>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</si>
  <si>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</si>
  <si>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</si>
  <si>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</si>
  <si>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</si>
  <si>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</si>
  <si>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</si>
  <si>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</si>
  <si>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</si>
  <si>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</si>
  <si>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</si>
  <si>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</si>
  <si>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</si>
  <si>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</si>
  <si>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</si>
  <si>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</si>
  <si>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</si>
  <si>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</si>
  <si>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</si>
  <si>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</si>
  <si>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</si>
  <si>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</si>
  <si>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</si>
  <si>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</si>
  <si>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</si>
  <si>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</si>
  <si>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</si>
  <si>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</si>
  <si>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</si>
  <si>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</si>
  <si>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</si>
  <si>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</si>
  <si>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</si>
  <si>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</si>
  <si>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</si>
  <si>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</si>
  <si>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</si>
  <si>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</si>
  <si>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</si>
  <si>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</si>
  <si>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</si>
  <si>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</si>
  <si>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</si>
  <si>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</si>
  <si>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</si>
  <si>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</si>
  <si>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</si>
  <si>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</si>
  <si>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</si>
  <si>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</si>
  <si>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</si>
  <si>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</si>
  <si>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</si>
  <si>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</si>
  <si>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</si>
  <si>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</si>
  <si>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</si>
  <si>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</si>
  <si>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</si>
  <si>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</si>
  <si>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</si>
  <si>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</si>
  <si>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</si>
  <si>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</si>
  <si>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</si>
  <si>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</si>
  <si>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</si>
  <si>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</si>
  <si>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</si>
  <si>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</si>
  <si>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</si>
  <si>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</si>
  <si>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</si>
  <si>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</si>
  <si>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</si>
  <si>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</si>
  <si>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</si>
  <si>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</si>
  <si>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</si>
  <si>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</si>
  <si>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</si>
  <si>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</si>
  <si>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</si>
  <si>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</si>
  <si>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</si>
  <si>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</si>
  <si>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</si>
  <si>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</si>
  <si>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</si>
  <si>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</si>
  <si>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</si>
  <si>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</si>
  <si>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</si>
  <si>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</si>
  <si>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</si>
  <si>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</si>
  <si>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</si>
  <si>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</si>
  <si>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</si>
  <si>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</si>
  <si>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</si>
  <si>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</si>
  <si>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</si>
  <si>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</si>
  <si>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</si>
  <si>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</si>
  <si>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</si>
  <si>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</si>
  <si>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</si>
  <si>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</si>
  <si>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</si>
  <si>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</si>
  <si>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</si>
  <si>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</si>
  <si>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</si>
  <si>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</si>
  <si>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</si>
  <si>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</si>
  <si>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</si>
  <si>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</si>
  <si>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</si>
  <si>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</si>
  <si>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</si>
  <si>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</si>
  <si>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</si>
  <si>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</si>
  <si>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</si>
  <si>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</si>
  <si>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</si>
  <si>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</si>
  <si>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</si>
  <si>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</si>
  <si>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</si>
  <si>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</si>
  <si>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</si>
  <si>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</si>
  <si>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</si>
  <si>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</si>
  <si>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</si>
  <si>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</si>
  <si>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</si>
  <si>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</si>
  <si>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</si>
  <si>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</si>
  <si>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</si>
  <si>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</si>
  <si>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</si>
  <si>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</si>
  <si>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</si>
  <si>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</si>
  <si>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</si>
  <si>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</si>
  <si>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</si>
  <si>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</si>
  <si>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</si>
  <si>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</si>
  <si>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</si>
  <si>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</si>
  <si>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</si>
  <si>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</si>
  <si>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</si>
  <si>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</si>
  <si>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</si>
  <si>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</si>
  <si>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</si>
  <si>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</si>
  <si>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</si>
  <si>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</si>
  <si>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</si>
  <si>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</si>
  <si>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</si>
  <si>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</si>
  <si>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</si>
  <si>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</si>
  <si>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</si>
  <si>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</si>
  <si>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</si>
  <si>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</si>
  <si>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</si>
  <si>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</si>
  <si>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</si>
  <si>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</si>
  <si>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</si>
  <si>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</si>
  <si>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</si>
  <si>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</si>
  <si>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</si>
  <si>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</si>
  <si>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</si>
  <si>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</si>
  <si>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</si>
  <si>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</si>
  <si>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</si>
  <si>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</si>
  <si>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</si>
  <si>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</si>
  <si>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</si>
  <si>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</si>
  <si>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</si>
  <si>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</si>
  <si>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</si>
  <si>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</si>
  <si>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</si>
  <si>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</si>
  <si>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</si>
  <si>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</si>
  <si>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</si>
  <si>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</si>
  <si>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</si>
  <si>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</si>
  <si>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</si>
  <si>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</si>
  <si>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</si>
  <si>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</si>
  <si>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</si>
  <si>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</si>
  <si>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</si>
  <si>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</si>
  <si>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</si>
  <si>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</si>
  <si>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</si>
  <si>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</si>
  <si>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</si>
  <si>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</si>
  <si>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</si>
  <si>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</si>
  <si>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</si>
  <si>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</si>
  <si>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</si>
  <si>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</si>
  <si>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</si>
  <si>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</si>
  <si>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</si>
  <si>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</si>
  <si>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</si>
  <si>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</si>
  <si>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</si>
  <si>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</si>
  <si>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</si>
  <si>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</si>
  <si>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</si>
  <si>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</si>
  <si>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</si>
  <si>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</si>
  <si>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</si>
  <si>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</si>
  <si>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</si>
  <si>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</si>
  <si>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</si>
  <si>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</si>
  <si>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</si>
  <si>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</si>
  <si>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</si>
  <si>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</si>
  <si>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</si>
  <si>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</si>
  <si>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</si>
  <si>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</si>
  <si>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</si>
  <si>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</si>
  <si>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</si>
  <si>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</si>
  <si>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</si>
  <si>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</si>
  <si>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</si>
  <si>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</si>
  <si>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</si>
  <si>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</si>
  <si>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</si>
  <si>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</si>
  <si>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</si>
  <si>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</si>
  <si>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</si>
  <si>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</si>
  <si>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</si>
  <si>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</si>
  <si>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</si>
  <si>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</si>
  <si>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</si>
  <si>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</si>
  <si>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</si>
  <si>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</si>
  <si>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</si>
  <si>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</si>
  <si>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</si>
  <si>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</si>
  <si>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</si>
  <si>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</si>
  <si>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</si>
  <si>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</si>
  <si>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</si>
  <si>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</si>
  <si>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</si>
  <si>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</si>
  <si>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</si>
  <si>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</si>
  <si>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</si>
  <si>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</si>
  <si>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</si>
  <si>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</si>
  <si>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</si>
  <si>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</si>
  <si>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</si>
  <si>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</si>
  <si>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</si>
  <si>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</si>
  <si>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</si>
  <si>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</si>
  <si>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</si>
  <si>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</si>
  <si>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</si>
  <si>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</si>
  <si>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</si>
  <si>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</si>
  <si>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</si>
  <si>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</si>
  <si>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</si>
  <si>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</si>
  <si>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</si>
  <si>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</si>
  <si>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</si>
  <si>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</si>
  <si>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</si>
  <si>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</si>
  <si>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</si>
  <si>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</si>
  <si>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</si>
  <si>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</si>
  <si>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</si>
  <si>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</si>
  <si>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</si>
  <si>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</si>
  <si>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</si>
  <si>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</si>
  <si>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</si>
  <si>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</si>
  <si>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</si>
  <si>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</si>
  <si>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</si>
  <si>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</si>
  <si>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</si>
  <si>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</si>
  <si>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</si>
  <si>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</si>
  <si>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</si>
  <si>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</si>
  <si>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</si>
  <si>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</si>
  <si>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</si>
  <si>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</si>
  <si>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</si>
  <si>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</si>
  <si>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</si>
  <si>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</si>
  <si>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</si>
  <si>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</si>
  <si>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</si>
  <si>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</si>
  <si>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</si>
  <si>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</si>
  <si>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</si>
  <si>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</si>
  <si>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</si>
  <si>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</si>
  <si>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</si>
  <si>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</si>
  <si>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</si>
  <si>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</si>
  <si>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</si>
  <si>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</si>
  <si>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</si>
  <si>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</si>
  <si>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</si>
  <si>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</si>
  <si>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</si>
  <si>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</si>
  <si>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</si>
  <si>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</si>
  <si>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</si>
  <si>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</si>
  <si>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</si>
  <si>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</si>
  <si>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</si>
  <si>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</si>
  <si>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</si>
  <si>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</si>
  <si>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</si>
  <si>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</si>
  <si>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</si>
  <si>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</si>
  <si>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</si>
  <si>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</si>
  <si>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</si>
  <si>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</si>
  <si>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</si>
  <si>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</si>
  <si>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</si>
  <si>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</si>
  <si>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</si>
  <si>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</si>
  <si>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</si>
  <si>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</si>
  <si>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</si>
  <si>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</si>
  <si>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</si>
  <si>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</si>
  <si>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</si>
  <si>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</si>
  <si>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</si>
  <si>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</si>
  <si>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</si>
  <si>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</si>
  <si>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</si>
  <si>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</si>
  <si>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</si>
  <si>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</si>
  <si>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</si>
  <si>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</si>
  <si>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</si>
  <si>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</si>
  <si>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</si>
  <si>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</si>
  <si>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</si>
  <si>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</si>
  <si>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</si>
  <si>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</si>
  <si>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</si>
  <si>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</si>
  <si>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</si>
  <si>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</si>
  <si>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</si>
  <si>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</si>
  <si>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</si>
  <si>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</si>
  <si>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</si>
  <si>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</si>
  <si>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</si>
  <si>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</si>
  <si>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</si>
  <si>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</si>
  <si>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</si>
  <si>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</si>
  <si>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</si>
  <si>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</si>
  <si>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</si>
  <si>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</si>
  <si>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</si>
  <si>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</si>
  <si>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</si>
  <si>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</si>
  <si>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</si>
  <si>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</si>
  <si>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</si>
  <si>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</si>
  <si>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</si>
  <si>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</si>
  <si>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</si>
  <si>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</si>
  <si>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</si>
  <si>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</si>
  <si>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</si>
  <si>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</si>
  <si>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</si>
  <si>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</si>
  <si>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</si>
  <si>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</si>
  <si>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</si>
  <si>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</si>
  <si>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</si>
  <si>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</si>
  <si>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</si>
  <si>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</si>
  <si>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</si>
  <si>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</si>
  <si>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</si>
  <si>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</si>
  <si>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</si>
  <si>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</si>
  <si>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</si>
  <si>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</si>
  <si>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</si>
  <si>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</si>
  <si>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</si>
  <si>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</si>
  <si>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</si>
  <si>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</si>
  <si>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</si>
  <si>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</si>
  <si>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</si>
  <si>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</si>
  <si>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</si>
  <si>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</si>
  <si>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</si>
  <si>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</si>
  <si>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</si>
  <si>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</si>
  <si>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</si>
  <si>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</si>
  <si>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</si>
  <si>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</si>
  <si>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</si>
  <si>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</si>
  <si>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</si>
  <si>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</si>
  <si>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</si>
  <si>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</si>
  <si>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</si>
  <si>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</si>
  <si>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</si>
  <si>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</si>
  <si>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</si>
  <si>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</si>
  <si>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</si>
  <si>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</si>
  <si>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</si>
  <si>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</si>
  <si>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</si>
  <si>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</si>
  <si>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</si>
  <si>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</si>
  <si>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</si>
  <si>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</si>
  <si>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</si>
  <si>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</si>
  <si>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</si>
  <si>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</si>
  <si>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</si>
  <si>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</si>
  <si>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</si>
  <si>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</si>
  <si>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</si>
  <si>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</si>
  <si>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</si>
  <si>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</si>
  <si>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</si>
  <si>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</si>
  <si>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</si>
  <si>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</si>
  <si>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</si>
  <si>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</si>
  <si>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</si>
  <si>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</si>
  <si>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</si>
  <si>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</si>
  <si>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</si>
  <si>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</si>
  <si>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</si>
  <si>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</si>
  <si>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</si>
  <si>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</si>
  <si>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</si>
  <si>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</si>
  <si>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</si>
  <si>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</si>
  <si>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</si>
  <si>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</si>
  <si>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</si>
  <si>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</si>
  <si>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</si>
  <si>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</si>
  <si>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</si>
  <si>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</si>
  <si>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</si>
  <si>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</si>
  <si>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</si>
  <si>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</si>
  <si>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</si>
  <si>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</si>
  <si>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</si>
  <si>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</si>
  <si>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</si>
  <si>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</si>
  <si>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</si>
  <si>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</si>
  <si>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</si>
  <si>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</si>
  <si>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</si>
  <si>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</si>
  <si>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</si>
  <si>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</si>
  <si>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</si>
  <si>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</si>
  <si>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</si>
  <si>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</si>
  <si>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</si>
  <si>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</si>
  <si>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</si>
  <si>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</si>
  <si>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</si>
  <si>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</si>
  <si>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</si>
  <si>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</si>
  <si>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</si>
  <si>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</si>
  <si>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</si>
  <si>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</si>
  <si>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</si>
  <si>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</si>
  <si>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</si>
  <si>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</si>
  <si>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</si>
  <si>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</si>
  <si>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</si>
  <si>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</si>
  <si>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</si>
  <si>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</si>
  <si>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</si>
  <si>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</si>
  <si>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</si>
  <si>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</si>
  <si>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</si>
  <si>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</si>
  <si>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</si>
  <si>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</si>
  <si>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</si>
  <si>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</si>
  <si>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</si>
  <si>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</si>
  <si>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</si>
  <si>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</si>
  <si>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</si>
  <si>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</si>
  <si>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</si>
  <si>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</si>
  <si>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</si>
  <si>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</si>
  <si>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</si>
  <si>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</si>
  <si>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</si>
  <si>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</si>
  <si>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</si>
  <si>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</si>
  <si>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</si>
  <si>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</si>
  <si>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</si>
  <si>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</si>
  <si>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</si>
  <si>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</si>
  <si>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</si>
  <si>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</si>
  <si>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</si>
  <si>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</si>
  <si>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</si>
  <si>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</si>
  <si>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</si>
  <si>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</si>
  <si>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</si>
  <si>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</si>
  <si>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</si>
  <si>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</si>
  <si>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</si>
  <si>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</si>
  <si>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</si>
  <si>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</si>
  <si>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</si>
  <si>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</si>
  <si>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</si>
  <si>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</si>
  <si>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</si>
  <si>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</si>
  <si>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</si>
  <si>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</si>
  <si>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</si>
  <si>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</si>
  <si>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</si>
  <si>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</si>
  <si>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</si>
  <si>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</si>
  <si>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</si>
  <si>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</si>
  <si>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</si>
  <si>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</si>
  <si>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</si>
  <si>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</si>
  <si>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</si>
  <si>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</si>
  <si>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</si>
  <si>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</si>
  <si>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</si>
  <si>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</si>
  <si>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</si>
  <si>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</si>
  <si>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</si>
  <si>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</si>
  <si>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</si>
  <si>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</si>
  <si>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</si>
  <si>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</si>
  <si>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</si>
  <si>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</si>
  <si>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</si>
  <si>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</si>
  <si>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</si>
  <si>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</si>
  <si>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</si>
  <si>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</si>
  <si>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</si>
  <si>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</si>
  <si>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</si>
  <si>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</si>
  <si>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</si>
  <si>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</si>
  <si>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</si>
  <si>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</si>
  <si>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</si>
  <si>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</si>
  <si>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</si>
  <si>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</si>
  <si>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</si>
  <si>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</si>
  <si>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</si>
  <si>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</si>
  <si>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</si>
  <si>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</si>
  <si>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</si>
  <si>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</si>
  <si>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</si>
  <si>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</si>
  <si>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</si>
  <si>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</si>
  <si>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</si>
  <si>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</si>
  <si>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</si>
  <si>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</si>
  <si>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</si>
  <si>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</si>
  <si>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</si>
  <si>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</si>
  <si>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</si>
  <si>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</si>
  <si>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</si>
  <si>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</si>
  <si>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</si>
  <si>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</si>
  <si>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</si>
  <si>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</si>
  <si>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</si>
  <si>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</si>
  <si>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</si>
  <si>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</si>
  <si>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</si>
  <si>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</si>
  <si>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</si>
  <si>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</si>
  <si>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</si>
  <si>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</si>
  <si>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</si>
  <si>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</si>
  <si>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</si>
  <si>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</si>
  <si>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</si>
  <si>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</si>
  <si>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</si>
  <si>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</si>
  <si>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</si>
  <si>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</si>
  <si>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</si>
  <si>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</si>
  <si>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</si>
  <si>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</si>
  <si>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</si>
  <si>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</si>
  <si>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</si>
  <si>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</si>
  <si>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</si>
  <si>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</si>
  <si>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</si>
  <si>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</si>
  <si>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</si>
  <si>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</si>
  <si>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</si>
  <si>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</si>
  <si>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</si>
  <si>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</si>
  <si>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</si>
  <si>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</si>
  <si>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</si>
  <si>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</si>
  <si>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</si>
  <si>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</si>
  <si>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</si>
  <si>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</si>
  <si>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</si>
  <si>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</si>
  <si>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</si>
  <si>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</si>
  <si>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</si>
  <si>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</si>
  <si>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</si>
  <si>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</si>
  <si>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</si>
  <si>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</si>
  <si>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</si>
  <si>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</si>
  <si>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</si>
  <si>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</si>
  <si>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</si>
  <si>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</si>
  <si>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</si>
  <si>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</si>
  <si>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</si>
  <si>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</si>
  <si>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</si>
  <si>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</si>
  <si>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</si>
  <si>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</si>
  <si>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</si>
  <si>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</si>
  <si>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</si>
  <si>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</si>
  <si>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</si>
  <si>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</si>
  <si>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</si>
  <si>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</si>
  <si>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</si>
  <si>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</si>
  <si>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</si>
  <si>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</si>
  <si>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</si>
  <si>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</si>
  <si>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</si>
  <si>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</si>
  <si>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</si>
  <si>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</si>
  <si>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</si>
  <si>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</si>
  <si>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</si>
  <si>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</si>
  <si>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</si>
  <si>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</si>
  <si>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</si>
  <si>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</si>
  <si>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</si>
  <si>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</si>
  <si>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</si>
  <si>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</si>
  <si>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</si>
  <si>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</si>
  <si>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</si>
  <si>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</si>
  <si>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</si>
  <si>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</si>
  <si>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</si>
  <si>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</si>
  <si>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</si>
  <si>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</si>
  <si>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</si>
  <si>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</si>
  <si>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</si>
  <si>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</si>
  <si>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</si>
  <si>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</si>
  <si>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</si>
  <si>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</si>
  <si>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</si>
  <si>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</si>
  <si>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</si>
  <si>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</si>
  <si>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</si>
  <si>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</si>
  <si>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</si>
  <si>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</si>
  <si>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</si>
  <si>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</si>
  <si>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</si>
  <si>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</si>
  <si>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</si>
  <si>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</si>
  <si>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</si>
  <si>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</si>
  <si>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</si>
  <si>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</si>
  <si>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</si>
  <si>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</si>
  <si>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</si>
  <si>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</si>
  <si>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</si>
  <si>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</si>
  <si>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</si>
  <si>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</si>
  <si>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</si>
  <si>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</si>
  <si>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</si>
  <si>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</si>
  <si>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</si>
  <si>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</si>
  <si>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</si>
  <si>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</si>
  <si>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</si>
  <si>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</si>
  <si>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</si>
  <si>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</si>
  <si>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</si>
  <si>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</si>
  <si>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</si>
  <si>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</si>
  <si>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</si>
  <si>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</si>
  <si>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</si>
  <si>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</si>
  <si>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</si>
  <si>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</si>
  <si>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</si>
  <si>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</si>
  <si>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</si>
  <si>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</si>
  <si>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</si>
  <si>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</si>
  <si>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</si>
  <si>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</si>
  <si>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</si>
  <si>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</si>
  <si>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</si>
  <si>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</si>
  <si>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</si>
  <si>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</si>
  <si>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</si>
  <si>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</si>
  <si>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</si>
  <si>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</si>
  <si>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</si>
  <si>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</si>
  <si>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</si>
  <si>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</si>
  <si>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</si>
  <si>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</si>
  <si>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</si>
  <si>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</si>
  <si>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</si>
  <si>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</si>
  <si>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</si>
  <si>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</si>
  <si>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</si>
  <si>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</si>
  <si>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</si>
  <si>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</si>
  <si>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</si>
  <si>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</si>
  <si>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</si>
  <si>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</si>
  <si>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</si>
  <si>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</si>
  <si>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</si>
  <si>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</si>
  <si>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</si>
  <si>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</si>
  <si>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</si>
  <si>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</si>
  <si>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</si>
  <si>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</si>
  <si>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</si>
  <si>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</si>
  <si>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</si>
  <si>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</si>
  <si>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</si>
  <si>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</si>
  <si>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</si>
  <si>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</si>
  <si>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</si>
  <si>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</si>
  <si>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</si>
  <si>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</si>
  <si>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</si>
  <si>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</si>
  <si>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</si>
  <si>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</si>
  <si>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</si>
  <si>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</si>
  <si>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</si>
  <si>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</si>
  <si>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</si>
  <si>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</si>
  <si>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</si>
  <si>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</si>
  <si>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</si>
  <si>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</si>
  <si>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</si>
  <si>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</si>
  <si>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</si>
  <si>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</si>
  <si>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</si>
  <si>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</si>
  <si>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</si>
  <si>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</si>
  <si>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</si>
  <si>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</si>
  <si>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</si>
  <si>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</si>
  <si>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</si>
  <si>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</si>
  <si>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</si>
  <si>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</si>
  <si>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</si>
  <si>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</si>
  <si>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</si>
  <si>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</si>
  <si>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</si>
  <si>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</si>
  <si>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</si>
  <si>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</si>
  <si>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</si>
  <si>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</si>
  <si>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</si>
  <si>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</si>
  <si>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</si>
  <si>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</si>
  <si>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</si>
  <si>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</si>
  <si>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</si>
  <si>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</si>
  <si>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</si>
  <si>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</si>
  <si>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</si>
  <si>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</si>
  <si>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</si>
  <si>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</si>
  <si>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</si>
  <si>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</si>
  <si>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</si>
  <si>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</si>
  <si>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</si>
  <si>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</si>
  <si>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</si>
  <si>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</si>
  <si>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</si>
  <si>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</si>
  <si>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</si>
  <si>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</si>
  <si>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</si>
  <si>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</si>
  <si>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</si>
  <si>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</si>
  <si>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</si>
  <si>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</si>
  <si>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</si>
  <si>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</si>
  <si>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</si>
  <si>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</si>
  <si>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</si>
  <si>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</si>
  <si>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</si>
  <si>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</si>
  <si>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</si>
  <si>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</si>
  <si>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</si>
  <si>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</si>
  <si>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</si>
  <si>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</si>
  <si>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</si>
  <si>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</si>
  <si>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</si>
  <si>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</si>
  <si>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</si>
  <si>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</si>
  <si>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</si>
  <si>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</si>
  <si>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</si>
  <si>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</si>
  <si>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</si>
  <si>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</si>
  <si>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</si>
  <si>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</si>
  <si>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</si>
  <si>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</si>
  <si>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</si>
  <si>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</si>
  <si>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</si>
  <si>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</si>
  <si>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</si>
  <si>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</si>
  <si>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</si>
  <si>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</si>
  <si>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</si>
  <si>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</si>
  <si>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</si>
  <si>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</si>
  <si>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</si>
  <si>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</si>
  <si>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</si>
  <si>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</si>
  <si>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</si>
  <si>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</si>
  <si>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</si>
  <si>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</si>
  <si>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</si>
  <si>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</si>
  <si>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</si>
  <si>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</si>
  <si>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</si>
  <si>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</si>
  <si>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</si>
  <si>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</si>
  <si>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</si>
  <si>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</si>
  <si>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</si>
  <si>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</si>
  <si>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</si>
  <si>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</si>
  <si>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</si>
  <si>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</si>
  <si>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</si>
  <si>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</si>
  <si>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</si>
  <si>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</si>
  <si>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</si>
  <si>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</si>
  <si>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</si>
  <si>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</si>
  <si>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</si>
  <si>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</si>
  <si>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</si>
  <si>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</si>
  <si>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</si>
  <si>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</si>
  <si>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</si>
  <si>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</si>
  <si>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</si>
  <si>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</si>
  <si>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</si>
  <si>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</si>
  <si>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</si>
  <si>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</si>
  <si>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</si>
  <si>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</si>
  <si>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</si>
  <si>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</si>
  <si>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</si>
  <si>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</si>
  <si>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</si>
  <si>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</si>
  <si>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</si>
  <si>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</si>
  <si>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</si>
  <si>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</si>
  <si>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</si>
  <si>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</si>
  <si>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</si>
  <si>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</si>
  <si>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</si>
  <si>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</si>
  <si>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</si>
  <si>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</si>
  <si>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</si>
  <si>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</si>
  <si>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</si>
  <si>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</si>
  <si>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</si>
  <si>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</si>
  <si>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</si>
  <si>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</si>
  <si>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</si>
  <si>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</si>
  <si>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</si>
  <si>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</si>
  <si>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</si>
  <si>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</si>
  <si>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</si>
  <si>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</si>
  <si>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</si>
  <si>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</si>
  <si>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</si>
  <si>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</si>
  <si>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</si>
  <si>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</si>
  <si>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</si>
  <si>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</si>
  <si>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</si>
  <si>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</si>
  <si>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</si>
  <si>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</si>
  <si>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</si>
  <si>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</si>
  <si>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</si>
  <si>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</si>
  <si>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</si>
  <si>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</si>
  <si>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</si>
  <si>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</si>
  <si>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</si>
  <si>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</si>
  <si>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</si>
  <si>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</si>
  <si>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</si>
  <si>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</si>
  <si>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</si>
  <si>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</si>
  <si>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</si>
  <si>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</si>
  <si>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</si>
  <si>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</si>
  <si>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</si>
  <si>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</si>
  <si>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</si>
  <si>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</si>
  <si>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</si>
  <si>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</si>
  <si>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</si>
  <si>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</si>
  <si>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</si>
  <si>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</si>
  <si>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</si>
  <si>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</si>
  <si>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</si>
  <si>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</si>
  <si>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</si>
  <si>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</si>
  <si>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</si>
  <si>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</si>
  <si>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</si>
  <si>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</si>
  <si>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</si>
  <si>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</si>
  <si>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</si>
  <si>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</si>
  <si>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</si>
  <si>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</si>
  <si>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</si>
  <si>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</si>
  <si>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</si>
  <si>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</si>
  <si>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</si>
  <si>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</si>
  <si>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</si>
  <si>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</si>
  <si>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</si>
  <si>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</si>
  <si>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</si>
  <si>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</si>
  <si>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</si>
  <si>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</si>
  <si>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</si>
  <si>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</si>
  <si>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</si>
  <si>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</si>
  <si>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</si>
  <si>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</si>
  <si>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</si>
  <si>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</si>
  <si>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</si>
  <si>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</si>
  <si>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</si>
  <si>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</si>
  <si>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</si>
  <si>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</si>
  <si>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</si>
  <si>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</si>
  <si>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</si>
  <si>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</si>
  <si>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</si>
  <si>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</si>
  <si>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</si>
  <si>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</si>
  <si>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</si>
  <si>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</si>
  <si>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</si>
  <si>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</si>
  <si>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</si>
  <si>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</si>
  <si>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</si>
  <si>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</si>
  <si>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</si>
  <si>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</si>
  <si>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</si>
  <si>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</si>
  <si>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</si>
  <si>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</si>
  <si>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</si>
  <si>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</si>
  <si>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</si>
  <si>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</si>
  <si>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</si>
  <si>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</si>
  <si>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</si>
  <si>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</si>
  <si>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</si>
  <si>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</si>
  <si>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</si>
  <si>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</si>
  <si>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</si>
  <si>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</si>
  <si>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</si>
  <si>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</si>
  <si>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</si>
  <si>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</si>
  <si>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</si>
  <si>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</si>
  <si>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</si>
  <si>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</si>
  <si>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</si>
  <si>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</si>
  <si>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</si>
  <si>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</si>
  <si>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</si>
  <si>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</si>
  <si>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</si>
  <si>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</si>
  <si>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</si>
  <si>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</si>
  <si>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</si>
  <si>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</si>
  <si>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</si>
  <si>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</si>
  <si>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</si>
  <si>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</si>
  <si>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</si>
  <si>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</si>
  <si>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</si>
  <si>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</si>
  <si>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</si>
  <si>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</si>
  <si>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</si>
  <si>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</si>
  <si>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</si>
  <si>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</si>
  <si>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</si>
  <si>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</si>
  <si>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</si>
  <si>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</si>
  <si>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</si>
  <si>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</si>
  <si>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</si>
  <si>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</si>
  <si>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</si>
  <si>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</si>
  <si>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</si>
  <si>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</si>
  <si>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</si>
  <si>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</si>
  <si>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</si>
  <si>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</si>
  <si>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</si>
  <si>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</si>
  <si>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</si>
  <si>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</si>
  <si>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</si>
  <si>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</si>
  <si>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</si>
  <si>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</si>
  <si>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</si>
  <si>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</si>
  <si>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</si>
  <si>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</si>
  <si>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</si>
  <si>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</si>
  <si>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</si>
  <si>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</si>
  <si>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</si>
  <si>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</si>
  <si>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</si>
  <si>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</si>
  <si>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</si>
  <si>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</si>
  <si>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</si>
  <si>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</si>
  <si>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</si>
  <si>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</si>
  <si>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</si>
  <si>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</si>
  <si>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</si>
  <si>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</si>
  <si>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</si>
  <si>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</si>
  <si>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</si>
  <si>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</si>
  <si>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</si>
  <si>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</si>
  <si>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</si>
  <si>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</si>
  <si>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</si>
  <si>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</si>
  <si>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</si>
  <si>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</si>
  <si>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</si>
  <si>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</si>
  <si>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</si>
  <si>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</si>
  <si>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</si>
  <si>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</si>
  <si>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</si>
  <si>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</si>
  <si>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</si>
  <si>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</si>
  <si>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</si>
  <si>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</si>
  <si>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</si>
  <si>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</si>
  <si>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</si>
  <si>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</si>
  <si>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</si>
  <si>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</si>
  <si>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</si>
  <si>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</si>
  <si>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</si>
  <si>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</si>
  <si>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</si>
  <si>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</si>
  <si>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</si>
  <si>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</si>
  <si>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</si>
  <si>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</si>
  <si>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</si>
  <si>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</si>
  <si>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</si>
  <si>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</si>
  <si>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</si>
  <si>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</si>
  <si>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</si>
  <si>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</si>
  <si>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</si>
  <si>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</si>
  <si>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</si>
  <si>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</si>
  <si>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</si>
  <si>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</si>
  <si>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</si>
  <si>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</si>
  <si>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</si>
  <si>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</si>
  <si>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</si>
  <si>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</si>
  <si>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</si>
  <si>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</si>
  <si>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</si>
  <si>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</si>
  <si>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</si>
  <si>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</si>
  <si>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</si>
  <si>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</si>
  <si>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</si>
  <si>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</si>
  <si>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</si>
  <si>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</si>
  <si>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</si>
  <si>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</si>
  <si>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</si>
  <si>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</si>
  <si>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</si>
  <si>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</si>
  <si>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</si>
  <si>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</si>
  <si>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</si>
  <si>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</si>
  <si>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</si>
  <si>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</si>
  <si>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</si>
  <si>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</si>
  <si>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</si>
  <si>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</si>
  <si>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</si>
  <si>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</si>
  <si>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</si>
  <si>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</si>
  <si>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</si>
  <si>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</si>
  <si>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</si>
  <si>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</si>
  <si>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</si>
  <si>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</si>
  <si>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</si>
  <si>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</si>
  <si>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</si>
  <si>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</si>
  <si>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</si>
  <si>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</si>
  <si>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</si>
  <si>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</si>
  <si>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</si>
  <si>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</si>
  <si>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</si>
  <si>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</si>
  <si>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</si>
  <si>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</si>
  <si>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</si>
  <si>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</si>
  <si>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</si>
  <si>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</si>
  <si>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</si>
  <si>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</si>
  <si>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</si>
  <si>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</si>
  <si>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</si>
  <si>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</si>
  <si>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</si>
  <si>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</si>
  <si>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</si>
  <si>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</si>
  <si>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</si>
  <si>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</si>
  <si>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</si>
  <si>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</si>
  <si>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</si>
  <si>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</si>
  <si>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</si>
  <si>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</si>
  <si>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</si>
  <si>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</si>
  <si>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</si>
  <si>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</si>
  <si>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</si>
  <si>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</si>
  <si>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</si>
  <si>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</si>
  <si>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</si>
  <si>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</si>
  <si>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</si>
  <si>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</si>
  <si>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</si>
  <si>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</si>
  <si>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</si>
  <si>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</si>
  <si>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</si>
  <si>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</si>
  <si>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</si>
  <si>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</si>
  <si>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</si>
  <si>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</si>
  <si>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</si>
  <si>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</si>
  <si>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</si>
  <si>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</si>
  <si>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</si>
  <si>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</si>
  <si>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</si>
  <si>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</si>
  <si>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</si>
  <si>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</si>
  <si>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</si>
  <si>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</si>
  <si>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</si>
  <si>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</si>
  <si>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</si>
  <si>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</si>
  <si>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</si>
  <si>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</si>
  <si>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</si>
  <si>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</si>
  <si>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</si>
  <si>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</si>
  <si>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</si>
  <si>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</si>
  <si>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</si>
  <si>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</si>
  <si>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</si>
  <si>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</si>
  <si>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</si>
  <si>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</si>
  <si>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</si>
  <si>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</si>
  <si>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</si>
  <si>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</si>
  <si>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</si>
  <si>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</si>
  <si>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</si>
  <si>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</si>
  <si>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</si>
  <si>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</si>
  <si>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</si>
  <si>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</si>
  <si>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</si>
  <si>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</si>
  <si>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</si>
  <si>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</si>
  <si>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</si>
  <si>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</si>
  <si>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</si>
  <si>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</si>
  <si>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</si>
  <si>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</si>
  <si>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</si>
  <si>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</si>
  <si>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</si>
  <si>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</si>
  <si>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</si>
  <si>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</si>
  <si>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</si>
  <si>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</si>
  <si>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</si>
  <si>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</si>
  <si>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</si>
  <si>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</si>
  <si>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</si>
  <si>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</si>
  <si>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</si>
  <si>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</si>
  <si>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</si>
  <si>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</si>
  <si>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</si>
  <si>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</si>
  <si>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</si>
  <si>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</si>
  <si>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</si>
  <si>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</si>
  <si>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</si>
  <si>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</si>
  <si>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</si>
  <si>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</si>
  <si>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</si>
  <si>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</si>
  <si>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</si>
  <si>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</si>
  <si>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</si>
  <si>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</si>
  <si>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</si>
  <si>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</si>
  <si>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</si>
  <si>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</si>
  <si>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</si>
  <si>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</si>
  <si>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</si>
  <si>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</si>
  <si>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</si>
  <si>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</si>
  <si>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</si>
  <si>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</si>
  <si>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</si>
  <si>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</si>
  <si>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</si>
  <si>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</si>
  <si>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</si>
  <si>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</si>
  <si>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</si>
  <si>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</si>
  <si>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</si>
  <si>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</si>
  <si>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</si>
  <si>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</si>
  <si>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</si>
  <si>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</si>
  <si>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</si>
  <si>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</si>
  <si>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</si>
  <si>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</si>
  <si>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</si>
  <si>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</si>
  <si>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</si>
  <si>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</si>
  <si>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</si>
  <si>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</si>
  <si>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</si>
  <si>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</si>
  <si>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</si>
  <si>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</si>
  <si>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</si>
  <si>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</si>
  <si>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</si>
  <si>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</si>
  <si>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</si>
  <si>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</si>
  <si>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</si>
  <si>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</si>
  <si>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</si>
  <si>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</si>
  <si>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</si>
  <si>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</si>
  <si>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</si>
  <si>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</si>
  <si>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</si>
  <si>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</si>
  <si>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</si>
  <si>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</si>
  <si>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</si>
  <si>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</si>
  <si>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</si>
  <si>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</si>
  <si>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</si>
  <si>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</si>
  <si>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</si>
  <si>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</si>
  <si>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</si>
  <si>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</si>
  <si>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</si>
  <si>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</si>
  <si>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</si>
  <si>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</si>
  <si>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</si>
  <si>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</si>
  <si>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</si>
  <si>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</si>
  <si>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</si>
  <si>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</si>
  <si>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</si>
  <si>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</si>
  <si>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</si>
  <si>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</si>
  <si>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</si>
  <si>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</si>
  <si>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</si>
  <si>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</si>
  <si>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</si>
  <si>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</si>
  <si>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</si>
  <si>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</si>
  <si>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</si>
  <si>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</si>
  <si>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</si>
  <si>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</si>
  <si>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</si>
  <si>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</si>
  <si>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</si>
  <si>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</si>
  <si>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</si>
  <si>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</si>
  <si>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</si>
  <si>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</si>
  <si>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</si>
  <si>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</si>
  <si>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</si>
  <si>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</si>
  <si>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</si>
  <si>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</si>
  <si>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</si>
  <si>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</si>
  <si>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</si>
  <si>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</si>
  <si>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</si>
  <si>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</si>
  <si>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</si>
  <si>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</si>
  <si>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</si>
  <si>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</si>
  <si>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</si>
  <si>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</si>
  <si>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</si>
  <si>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</si>
  <si>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</si>
  <si>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</si>
  <si>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</si>
  <si>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</si>
  <si>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</si>
  <si>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</si>
  <si>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</si>
  <si>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</si>
  <si>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</si>
  <si>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</si>
  <si>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</si>
  <si>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</si>
  <si>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</si>
  <si>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</si>
  <si>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</si>
  <si>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</si>
  <si>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</si>
  <si>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</si>
  <si>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</si>
  <si>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</si>
  <si>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</si>
  <si>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</si>
  <si>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</si>
  <si>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</si>
  <si>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</si>
  <si>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</si>
  <si>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</si>
  <si>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</si>
  <si>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</si>
  <si>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</si>
  <si>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</si>
  <si>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</si>
  <si>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</si>
  <si>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</si>
  <si>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</si>
  <si>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</si>
  <si>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</si>
  <si>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</si>
  <si>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</si>
  <si>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</si>
  <si>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</si>
  <si>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</si>
  <si>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</si>
  <si>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</si>
  <si>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</si>
  <si>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</si>
  <si>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</si>
  <si>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</si>
  <si>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</si>
  <si>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</si>
  <si>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</si>
  <si>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</si>
  <si>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</si>
  <si>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</si>
  <si>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</si>
  <si>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</si>
  <si>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</si>
  <si>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</si>
  <si>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</si>
  <si>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</si>
  <si>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</si>
  <si>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</si>
  <si>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</si>
  <si>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</si>
  <si>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</si>
  <si>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</si>
  <si>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</si>
  <si>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</si>
  <si>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</si>
  <si>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</si>
  <si>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</si>
  <si>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</si>
  <si>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</si>
  <si>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</si>
  <si>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</si>
  <si>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</si>
  <si>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</si>
  <si>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</si>
  <si>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</si>
  <si>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</si>
  <si>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</si>
  <si>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</si>
  <si>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</si>
  <si>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</si>
  <si>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</si>
  <si>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</si>
  <si>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</si>
  <si>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</si>
  <si>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</si>
  <si>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</si>
  <si>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</si>
  <si>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</si>
  <si>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</si>
  <si>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</si>
  <si>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</si>
  <si>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</si>
  <si>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</si>
  <si>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</si>
  <si>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</si>
  <si>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</si>
  <si>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</si>
  <si>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</si>
  <si>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</si>
  <si>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</si>
  <si>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</si>
  <si>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</si>
  <si>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</si>
  <si>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</si>
  <si>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</si>
  <si>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</si>
  <si>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</si>
  <si>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</si>
  <si>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</si>
  <si>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</si>
  <si>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</si>
  <si>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</si>
  <si>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</si>
  <si>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</si>
  <si>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</si>
  <si>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</si>
  <si>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</si>
  <si>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</si>
  <si>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</si>
  <si>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</si>
  <si>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</si>
  <si>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</si>
  <si>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</si>
  <si>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</si>
  <si>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</si>
  <si>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</si>
  <si>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</si>
  <si>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</si>
  <si>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</si>
  <si>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</si>
  <si>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</si>
  <si>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</si>
  <si>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</si>
  <si>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</si>
  <si>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</si>
  <si>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</si>
  <si>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</si>
  <si>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</si>
  <si>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</si>
  <si>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</si>
  <si>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</si>
  <si>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</si>
  <si>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</si>
  <si>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</si>
  <si>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</si>
  <si>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</si>
  <si>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</si>
  <si>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</si>
  <si>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</si>
  <si>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</si>
  <si>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</si>
  <si>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</si>
  <si>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</si>
  <si>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</si>
  <si>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</si>
  <si>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</si>
  <si>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</si>
  <si>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</si>
  <si>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</si>
  <si>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</si>
  <si>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</si>
  <si>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</si>
  <si>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</si>
  <si>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</si>
  <si>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</si>
  <si>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</si>
  <si>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</si>
  <si>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</si>
  <si>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</si>
  <si>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</si>
  <si>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</si>
  <si>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</si>
  <si>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</si>
  <si>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</si>
  <si>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</si>
  <si>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</si>
  <si>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</si>
  <si>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</si>
  <si>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</si>
  <si>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</si>
  <si>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</si>
  <si>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</si>
  <si>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</si>
  <si>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</si>
  <si>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</si>
  <si>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</si>
  <si>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</si>
  <si>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</si>
  <si>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</si>
  <si>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</si>
  <si>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</si>
  <si>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</si>
  <si>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</si>
  <si>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</si>
  <si>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</si>
  <si>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</si>
  <si>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</si>
  <si>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</si>
  <si>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</si>
  <si>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</si>
  <si>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</si>
  <si>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</si>
  <si>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</si>
  <si>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</si>
  <si>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</si>
  <si>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</si>
  <si>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</si>
  <si>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</si>
  <si>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</si>
  <si>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</si>
  <si>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</si>
  <si>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</si>
  <si>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</si>
  <si>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</si>
  <si>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</si>
  <si>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</si>
  <si>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</si>
  <si>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</si>
  <si>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</si>
  <si>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</si>
  <si>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</si>
  <si>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</si>
  <si>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</si>
  <si>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</si>
  <si>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</si>
  <si>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</si>
  <si>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</si>
  <si>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</si>
  <si>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</si>
  <si>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</si>
  <si>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</si>
  <si>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</si>
  <si>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</si>
  <si>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</si>
  <si>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</si>
  <si>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</si>
  <si>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</si>
  <si>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</si>
  <si>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</si>
  <si>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</si>
  <si>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</si>
  <si>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</si>
  <si>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</si>
  <si>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</si>
  <si>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</si>
  <si>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</si>
  <si>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</si>
  <si>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</si>
  <si>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</si>
  <si>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</si>
  <si>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</si>
  <si>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</si>
  <si>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</si>
  <si>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</si>
  <si>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</si>
  <si>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</si>
  <si>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</si>
  <si>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</si>
  <si>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</si>
  <si>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</si>
  <si>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</si>
  <si>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</si>
  <si>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</si>
  <si>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</si>
  <si>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</si>
  <si>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</si>
  <si>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</si>
  <si>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</si>
  <si>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</si>
  <si>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</si>
  <si>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</si>
  <si>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</si>
  <si>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</si>
  <si>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</si>
  <si>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</si>
  <si>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</si>
  <si>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</si>
  <si>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</si>
  <si>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</si>
  <si>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</si>
  <si>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</si>
  <si>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</si>
  <si>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</si>
  <si>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</si>
  <si>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</si>
  <si>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</si>
  <si>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</si>
  <si>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</si>
  <si>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</si>
  <si>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</si>
  <si>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</si>
  <si>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</si>
  <si>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</si>
  <si>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</si>
  <si>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</si>
  <si>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</si>
  <si>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</si>
  <si>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</si>
  <si>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</si>
  <si>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</si>
  <si>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</si>
  <si>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</si>
  <si>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</si>
  <si>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</si>
  <si>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</si>
  <si>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</si>
  <si>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</si>
  <si>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</si>
  <si>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</si>
  <si>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</si>
  <si>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</si>
  <si>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</si>
  <si>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</si>
  <si>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</si>
  <si>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</si>
  <si>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</si>
  <si>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</si>
  <si>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</si>
  <si>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</si>
  <si>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</si>
  <si>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</si>
  <si>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</si>
  <si>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</si>
  <si>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</si>
  <si>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</si>
  <si>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</si>
  <si>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</si>
  <si>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</si>
  <si>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</si>
  <si>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</si>
  <si>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</si>
  <si>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</si>
  <si>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</si>
  <si>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</si>
  <si>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</si>
  <si>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</si>
  <si>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</si>
  <si>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</si>
  <si>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</si>
  <si>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</si>
  <si>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</si>
  <si>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</si>
  <si>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</si>
  <si>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</si>
  <si>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</si>
  <si>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</si>
  <si>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</si>
  <si>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</si>
  <si>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</si>
  <si>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</si>
  <si>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</si>
  <si>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</si>
  <si>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</si>
  <si>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</si>
  <si>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</si>
  <si>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</si>
  <si>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</si>
  <si>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</si>
  <si>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</si>
  <si>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</si>
  <si>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</si>
  <si>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</si>
  <si>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</si>
  <si>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</si>
  <si>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</si>
  <si>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</si>
  <si>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</si>
  <si>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</si>
  <si>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</si>
  <si>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</si>
  <si>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</si>
  <si>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</si>
  <si>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</si>
  <si>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</si>
  <si>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</si>
  <si>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</si>
  <si>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</si>
  <si>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</si>
  <si>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</si>
  <si>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</si>
  <si>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</si>
  <si>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</si>
  <si>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</si>
  <si>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</si>
  <si>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</si>
  <si>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</si>
  <si>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</si>
  <si>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</si>
  <si>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</si>
  <si>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</si>
  <si>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</si>
  <si>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</si>
  <si>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</si>
  <si>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</si>
  <si>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</si>
  <si>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</si>
  <si>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</si>
  <si>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</si>
  <si>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</si>
  <si>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</si>
  <si>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</si>
  <si>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</si>
  <si>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</si>
  <si>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</si>
  <si>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</si>
  <si>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</si>
  <si>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</si>
  <si>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</si>
  <si>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</si>
  <si>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</si>
  <si>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</si>
  <si>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</si>
  <si>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</si>
  <si>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</si>
  <si>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</si>
  <si>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</si>
  <si>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</si>
  <si>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</si>
  <si>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</si>
  <si>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</si>
  <si>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</si>
  <si>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</si>
  <si>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</si>
  <si>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</si>
  <si>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</si>
  <si>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</si>
  <si>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</si>
  <si>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</si>
  <si>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</si>
  <si>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</si>
  <si>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</si>
  <si>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</si>
  <si>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</si>
  <si>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</si>
  <si>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</si>
  <si>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</si>
  <si>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</si>
  <si>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</si>
  <si>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</si>
  <si>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</si>
  <si>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</si>
  <si>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</si>
  <si>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</si>
  <si>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</si>
  <si>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</si>
  <si>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</si>
  <si>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</si>
  <si>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</si>
  <si>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</si>
  <si>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</si>
  <si>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</si>
  <si>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</si>
  <si>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</si>
  <si>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</si>
  <si>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</si>
  <si>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</si>
  <si>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</si>
  <si>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</si>
  <si>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</si>
  <si>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</si>
  <si>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</si>
  <si>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</si>
  <si>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</si>
  <si>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</si>
  <si>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</si>
  <si>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</si>
  <si>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</si>
  <si>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</si>
  <si>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</si>
  <si>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</si>
  <si>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</si>
  <si>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</si>
  <si>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</si>
  <si>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</si>
  <si>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</si>
  <si>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</si>
  <si>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</si>
  <si>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</si>
  <si>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</si>
  <si>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</si>
  <si>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</si>
  <si>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</si>
  <si>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</si>
  <si>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</si>
  <si>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</si>
  <si>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</si>
  <si>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</si>
  <si>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</si>
  <si>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</si>
  <si>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</si>
  <si>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</si>
  <si>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</si>
  <si>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</si>
  <si>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</si>
  <si>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</si>
  <si>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</si>
  <si>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</si>
  <si>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</si>
  <si>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</si>
  <si>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</si>
  <si>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</si>
  <si>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</si>
  <si>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</si>
  <si>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</si>
  <si>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</si>
  <si>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</si>
  <si>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</si>
  <si>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</si>
  <si>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</si>
  <si>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</si>
  <si>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</si>
  <si>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</si>
  <si>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</si>
  <si>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</si>
  <si>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</si>
  <si>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</si>
  <si>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</si>
  <si>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</si>
  <si>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</si>
  <si>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</si>
  <si>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</si>
  <si>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</si>
  <si>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</si>
  <si>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</si>
  <si>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</si>
  <si>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</si>
  <si>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</si>
  <si>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</si>
  <si>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</si>
  <si>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</si>
  <si>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</si>
  <si>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</si>
  <si>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</si>
  <si>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</si>
  <si>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</si>
  <si>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</si>
  <si>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</si>
  <si>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</si>
  <si>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</si>
  <si>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</si>
  <si>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</si>
  <si>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</si>
  <si>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</si>
  <si>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</si>
  <si>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</si>
  <si>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</si>
  <si>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</si>
  <si>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</si>
  <si>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</si>
  <si>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</si>
  <si>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</si>
  <si>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</si>
  <si>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</si>
  <si>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</si>
  <si>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</si>
  <si>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</si>
  <si>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</si>
  <si>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</si>
  <si>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</si>
  <si>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</si>
  <si>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</si>
  <si>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</si>
  <si>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</si>
  <si>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</si>
  <si>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</si>
  <si>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</si>
  <si>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</si>
  <si>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</si>
  <si>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</si>
  <si>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</si>
  <si>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</si>
  <si>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</si>
  <si>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</si>
  <si>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</si>
  <si>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</si>
  <si>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</si>
  <si>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</si>
  <si>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</si>
  <si>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</si>
  <si>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</si>
  <si>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</si>
  <si>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</si>
  <si>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</si>
  <si>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</si>
  <si>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</si>
  <si>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</si>
  <si>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</si>
  <si>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</si>
  <si>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</si>
  <si>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</si>
  <si>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</si>
  <si>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</si>
  <si>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</si>
  <si>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</si>
  <si>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</si>
  <si>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</si>
  <si>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</si>
  <si>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</si>
  <si>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</si>
  <si>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</si>
  <si>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</si>
  <si>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</si>
  <si>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</si>
  <si>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</si>
  <si>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</si>
  <si>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</si>
  <si>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</si>
  <si>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</si>
  <si>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</si>
  <si>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</si>
  <si>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</si>
  <si>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</si>
  <si>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</si>
  <si>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</si>
  <si>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</si>
  <si>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</si>
  <si>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</si>
  <si>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</si>
  <si>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</si>
  <si>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</si>
  <si>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</si>
  <si>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</si>
  <si>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</si>
  <si>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</si>
  <si>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</si>
  <si>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</si>
  <si>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</si>
  <si>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</si>
  <si>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</si>
  <si>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</si>
  <si>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</si>
  <si>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</si>
  <si>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</si>
  <si>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</si>
  <si>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</si>
  <si>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</si>
  <si>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</si>
  <si>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</si>
  <si>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</si>
  <si>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</si>
  <si>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</si>
  <si>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</si>
  <si>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</si>
  <si>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</si>
  <si>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</si>
  <si>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</si>
  <si>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</si>
  <si>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</si>
  <si>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</si>
  <si>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</si>
  <si>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</si>
  <si>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</si>
  <si>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</si>
  <si>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</si>
  <si>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</si>
  <si>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</si>
  <si>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</si>
  <si>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</si>
  <si>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</si>
  <si>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</si>
  <si>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</si>
  <si>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</si>
  <si>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</si>
  <si>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</si>
  <si>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</si>
  <si>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</si>
  <si>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</si>
  <si>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</si>
  <si>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</si>
  <si>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</si>
  <si>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</si>
  <si>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</si>
  <si>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</si>
  <si>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</si>
  <si>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</si>
  <si>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</si>
  <si>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</si>
  <si>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</si>
  <si>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</si>
  <si>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</si>
  <si>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</si>
  <si>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</si>
  <si>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</si>
  <si>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</si>
  <si>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</si>
  <si>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</si>
  <si>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</si>
  <si>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</si>
  <si>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</si>
  <si>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</si>
  <si>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</si>
  <si>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</si>
  <si>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</si>
  <si>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</si>
  <si>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</si>
  <si>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</si>
  <si>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</si>
  <si>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</si>
  <si>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</si>
  <si>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</si>
  <si>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</si>
  <si>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</si>
  <si>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</si>
  <si>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</si>
  <si>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</si>
  <si>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</si>
  <si>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</si>
  <si>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</si>
  <si>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</si>
  <si>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</si>
  <si>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</si>
  <si>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</si>
  <si>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</si>
  <si>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</si>
  <si>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</si>
  <si>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</si>
  <si>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</si>
  <si>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</si>
  <si>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</si>
  <si>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</si>
  <si>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</si>
  <si>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</si>
  <si>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</si>
  <si>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</si>
  <si>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</si>
  <si>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</si>
  <si>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</si>
  <si>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</si>
  <si>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</si>
  <si>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</si>
  <si>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</si>
  <si>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</si>
  <si>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</si>
  <si>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</si>
  <si>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</si>
  <si>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</si>
  <si>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</si>
  <si>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</si>
  <si>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</si>
  <si>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</si>
  <si>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</si>
  <si>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</si>
  <si>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</si>
  <si>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</si>
  <si>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</si>
  <si>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</si>
  <si>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</si>
  <si>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</si>
  <si>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</si>
  <si>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</si>
  <si>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</si>
  <si>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</si>
  <si>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</si>
  <si>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</si>
  <si>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</si>
  <si>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</si>
  <si>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</si>
  <si>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</si>
  <si>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</si>
  <si>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</si>
  <si>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</si>
  <si>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</si>
  <si>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</si>
  <si>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</si>
  <si>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</si>
  <si>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</si>
  <si>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</si>
  <si>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</si>
  <si>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</si>
  <si>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</si>
  <si>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</si>
  <si>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</si>
  <si>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</si>
  <si>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</si>
  <si>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</si>
  <si>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</si>
  <si>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</si>
  <si>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</si>
  <si>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</si>
  <si>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</si>
  <si>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</si>
  <si>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</si>
  <si>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</si>
  <si>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</si>
  <si>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</si>
  <si>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</si>
  <si>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</si>
  <si>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</si>
  <si>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</si>
  <si>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</si>
  <si>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</si>
  <si>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</si>
  <si>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</si>
  <si>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</si>
  <si>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</si>
  <si>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</si>
  <si>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</si>
  <si>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</si>
  <si>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</si>
  <si>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</si>
  <si>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</si>
  <si>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</si>
  <si>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</si>
  <si>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</si>
  <si>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</si>
  <si>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</si>
  <si>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</si>
  <si>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</si>
  <si>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</si>
  <si>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</si>
  <si>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</si>
  <si>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</si>
  <si>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</si>
  <si>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</si>
  <si>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</si>
  <si>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</si>
  <si>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</si>
  <si>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</si>
  <si>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</si>
  <si>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</si>
  <si>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</si>
  <si>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</si>
  <si>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</si>
  <si>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</si>
  <si>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</si>
  <si>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</si>
  <si>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</si>
  <si>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</si>
  <si>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</si>
  <si>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</si>
  <si>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</si>
  <si>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</si>
  <si>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</si>
  <si>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</si>
  <si>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</si>
  <si>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</si>
  <si>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</si>
  <si>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</si>
  <si>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</si>
  <si>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</si>
  <si>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</si>
  <si>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</si>
  <si>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</si>
  <si>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</si>
  <si>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</si>
  <si>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</si>
  <si>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</si>
  <si>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</si>
  <si>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</si>
  <si>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</si>
  <si>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</si>
  <si>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</si>
  <si>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</si>
  <si>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</si>
  <si>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</si>
  <si>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</si>
  <si>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</si>
  <si>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</si>
  <si>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</si>
  <si>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</si>
  <si>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</si>
  <si>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</si>
  <si>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</si>
  <si>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</si>
  <si>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</si>
  <si>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</si>
  <si>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</si>
  <si>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</si>
  <si>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</si>
  <si>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</si>
  <si>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</si>
  <si>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</si>
  <si>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</si>
  <si>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</si>
  <si>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</si>
  <si>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</si>
  <si>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</si>
  <si>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</si>
  <si>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</si>
  <si>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</si>
  <si>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</si>
  <si>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</si>
  <si>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</si>
  <si>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</si>
  <si>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</si>
  <si>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</si>
  <si>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</si>
  <si>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</si>
  <si>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</si>
  <si>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</si>
  <si>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</si>
  <si>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</si>
  <si>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</si>
  <si>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</si>
  <si>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</si>
  <si>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</si>
  <si>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</si>
  <si>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</si>
  <si>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</si>
  <si>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</si>
  <si>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</si>
  <si>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</si>
  <si>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</si>
  <si>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</si>
  <si>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</si>
  <si>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</si>
  <si>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</si>
  <si>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</si>
  <si>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</si>
  <si>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</si>
  <si>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</si>
  <si>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</si>
  <si>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</si>
  <si>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</si>
  <si>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</si>
  <si>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</si>
  <si>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</si>
  <si>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</si>
  <si>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</si>
  <si>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</si>
  <si>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</si>
  <si>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</si>
  <si>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</si>
  <si>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</si>
  <si>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</si>
  <si>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</si>
  <si>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</si>
  <si>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</si>
  <si>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</si>
  <si>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</si>
  <si>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</si>
  <si>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</si>
  <si>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</si>
  <si>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</si>
  <si>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</si>
  <si>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</si>
  <si>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</si>
  <si>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</si>
  <si>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</si>
  <si>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</si>
  <si>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</si>
  <si>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</si>
  <si>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</si>
  <si>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</si>
  <si>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</si>
  <si>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</si>
  <si>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</si>
  <si>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</si>
  <si>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</si>
  <si>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</si>
  <si>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</si>
  <si>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</si>
  <si>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</si>
  <si>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</si>
  <si>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</si>
  <si>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</si>
  <si>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</si>
  <si>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</si>
  <si>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</si>
  <si>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</si>
  <si>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</si>
  <si>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</si>
  <si>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</si>
  <si>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</si>
  <si>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</si>
  <si>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</si>
  <si>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</si>
  <si>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</si>
  <si>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</si>
  <si>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</si>
  <si>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</si>
  <si>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</si>
  <si>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</si>
  <si>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</si>
  <si>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</si>
  <si>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</si>
  <si>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</si>
  <si>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</si>
  <si>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</si>
  <si>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</si>
  <si>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</si>
  <si>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</si>
  <si>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</si>
  <si>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</si>
  <si>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</si>
  <si>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</si>
  <si>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</si>
  <si>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</si>
  <si>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</si>
  <si>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</si>
  <si>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</si>
  <si>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</si>
  <si>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</si>
  <si>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</si>
  <si>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</si>
  <si>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</si>
  <si>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</si>
  <si>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</si>
  <si>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</si>
  <si>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</si>
  <si>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</si>
  <si>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</si>
  <si>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</si>
  <si>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</si>
  <si>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</si>
  <si>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</si>
  <si>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</si>
  <si>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</si>
  <si>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</si>
  <si>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</si>
  <si>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</si>
  <si>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</si>
  <si>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</si>
  <si>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</si>
  <si>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</si>
  <si>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</si>
  <si>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</si>
  <si>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</si>
  <si>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</si>
  <si>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</si>
  <si>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</si>
  <si>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</si>
  <si>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</si>
  <si>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</si>
  <si>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</si>
  <si>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</si>
  <si>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</si>
  <si>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</si>
  <si>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</si>
  <si>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</si>
  <si>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</si>
  <si>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</si>
  <si>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</si>
  <si>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</si>
  <si>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</si>
  <si>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</si>
  <si>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</si>
  <si>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</si>
  <si>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</si>
  <si>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</si>
  <si>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</si>
  <si>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</si>
  <si>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</si>
  <si>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</si>
  <si>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</si>
  <si>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</si>
  <si>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</si>
  <si>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</si>
  <si>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</si>
  <si>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</si>
  <si>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</si>
  <si>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</si>
  <si>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</si>
  <si>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</si>
  <si>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</si>
  <si>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</si>
  <si>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</si>
  <si>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</si>
  <si>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</si>
  <si>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</si>
  <si>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</si>
  <si>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</si>
  <si>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</si>
  <si>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</si>
  <si>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</si>
  <si>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</si>
  <si>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</si>
  <si>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</si>
  <si>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</si>
  <si>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</si>
  <si>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</si>
  <si>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</si>
  <si>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</si>
  <si>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</si>
  <si>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</si>
  <si>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</si>
  <si>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</si>
  <si>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</si>
  <si>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</si>
  <si>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</si>
  <si>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</si>
  <si>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</si>
  <si>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</si>
  <si>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</si>
  <si>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</si>
  <si>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</si>
  <si>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</si>
  <si>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</si>
  <si>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</si>
  <si>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</si>
  <si>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</si>
  <si>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</si>
  <si>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</si>
  <si>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</si>
  <si>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</si>
  <si>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</si>
  <si>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</si>
  <si>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</si>
  <si>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</si>
  <si>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</si>
  <si>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</si>
  <si>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</si>
  <si>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</si>
  <si>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</si>
  <si>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</si>
  <si>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</si>
  <si>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</si>
  <si>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</si>
  <si>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</si>
  <si>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</si>
  <si>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</si>
  <si>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</si>
  <si>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</si>
  <si>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</si>
  <si>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</si>
  <si>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</si>
  <si>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</si>
  <si>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</si>
  <si>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</si>
  <si>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</si>
  <si>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</si>
  <si>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</si>
  <si>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</si>
  <si>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</si>
  <si>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</si>
  <si>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</si>
  <si>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</si>
  <si>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</si>
  <si>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</si>
  <si>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</si>
  <si>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</si>
  <si>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</si>
  <si>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</si>
  <si>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</si>
  <si>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</si>
  <si>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</si>
  <si>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</si>
  <si>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</si>
  <si>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</si>
  <si>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</si>
  <si>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</si>
  <si>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</si>
  <si>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</si>
  <si>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</si>
  <si>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</si>
  <si>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</si>
  <si>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</si>
  <si>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</si>
  <si>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</si>
  <si>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</si>
  <si>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</si>
  <si>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</si>
  <si>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</si>
  <si>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</si>
  <si>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</si>
  <si>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</si>
  <si>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</si>
  <si>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</si>
  <si>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</si>
  <si>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</si>
  <si>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</si>
  <si>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</si>
  <si>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</si>
  <si>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</si>
  <si>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</si>
  <si>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</si>
  <si>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</si>
  <si>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</si>
  <si>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</si>
  <si>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</si>
  <si>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</si>
  <si>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</si>
  <si>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</si>
  <si>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</si>
  <si>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</si>
  <si>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</si>
  <si>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</si>
  <si>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</si>
  <si>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</si>
  <si>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</si>
  <si>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</si>
  <si>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</si>
  <si>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</si>
  <si>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</si>
  <si>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</si>
  <si>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</si>
  <si>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</si>
  <si>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</si>
  <si>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</si>
  <si>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</si>
  <si>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</si>
  <si>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</si>
  <si>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</si>
  <si>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</si>
  <si>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</si>
  <si>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</si>
  <si>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</si>
  <si>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</si>
  <si>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</si>
  <si>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</si>
  <si>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</si>
  <si>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</si>
  <si>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</si>
  <si>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</si>
  <si>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</si>
  <si>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</si>
  <si>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</si>
  <si>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</si>
  <si>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</si>
  <si>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</si>
  <si>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</si>
  <si>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</si>
  <si>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</si>
  <si>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</si>
  <si>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</si>
  <si>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</si>
  <si>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</si>
  <si>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</si>
  <si>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</si>
  <si>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</si>
  <si>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</si>
  <si>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</si>
  <si>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</si>
  <si>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</si>
  <si>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</si>
  <si>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</si>
  <si>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</si>
  <si>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</si>
  <si>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</si>
  <si>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</si>
  <si>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</si>
  <si>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</si>
  <si>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</si>
  <si>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</si>
  <si>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</si>
  <si>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</si>
  <si>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</si>
  <si>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</si>
  <si>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</si>
  <si>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</si>
  <si>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</si>
  <si>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</si>
  <si>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</si>
  <si>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</si>
  <si>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</si>
  <si>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</si>
  <si>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</si>
  <si>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</si>
  <si>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</si>
  <si>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</si>
  <si>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</si>
  <si>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</si>
  <si>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</si>
  <si>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</si>
  <si>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</si>
  <si>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</si>
  <si>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</si>
  <si>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</si>
  <si>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</si>
  <si>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</si>
  <si>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</si>
  <si>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</si>
  <si>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</si>
  <si>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</si>
  <si>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</si>
  <si>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</si>
  <si>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</si>
  <si>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</si>
  <si>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</si>
  <si>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</si>
  <si>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</si>
  <si>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</si>
  <si>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</si>
  <si>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</si>
  <si>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</si>
  <si>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</si>
  <si>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</si>
  <si>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</si>
  <si>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</si>
  <si>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</si>
  <si>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</si>
  <si>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</si>
  <si>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</si>
  <si>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</si>
  <si>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</si>
  <si>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</si>
  <si>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</si>
  <si>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</si>
  <si>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</si>
  <si>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</si>
  <si>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</si>
  <si>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</si>
  <si>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</si>
  <si>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</si>
  <si>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</si>
  <si>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</si>
  <si>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</si>
  <si>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</si>
  <si>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</si>
  <si>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</si>
  <si>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</si>
  <si>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</si>
  <si>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</si>
  <si>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</si>
  <si>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</si>
  <si>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</si>
  <si>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</si>
  <si>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</si>
  <si>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</si>
  <si>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</si>
  <si>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</si>
  <si>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</si>
  <si>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</si>
  <si>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</si>
  <si>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</si>
  <si>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</si>
  <si>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</si>
  <si>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</si>
  <si>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</si>
  <si>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</si>
  <si>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</si>
  <si>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</si>
  <si>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</si>
  <si>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</si>
  <si>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</si>
  <si>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</si>
  <si>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</si>
  <si>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</si>
  <si>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</si>
  <si>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</si>
  <si>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</si>
  <si>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</si>
  <si>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</si>
  <si>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</si>
  <si>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</si>
  <si>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</si>
  <si>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</si>
  <si>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</si>
  <si>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</si>
  <si>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</si>
  <si>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</si>
  <si>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</si>
  <si>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</si>
  <si>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</si>
  <si>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</si>
  <si>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</si>
  <si>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</si>
  <si>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</si>
  <si>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</si>
  <si>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</si>
  <si>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</si>
  <si>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</si>
  <si>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</si>
  <si>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</si>
  <si>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</si>
  <si>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</si>
  <si>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</si>
  <si>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</si>
  <si>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</si>
  <si>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</si>
  <si>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</si>
  <si>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</si>
  <si>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</si>
  <si>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</si>
  <si>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</si>
  <si>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</si>
  <si>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</si>
  <si>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</si>
  <si>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</si>
  <si>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</si>
  <si>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</si>
  <si>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</si>
  <si>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</si>
  <si>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</si>
  <si>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</si>
  <si>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</si>
  <si>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</si>
  <si>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</si>
  <si>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</si>
  <si>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</si>
  <si>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</si>
  <si>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</si>
  <si>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</si>
  <si>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</si>
  <si>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</si>
  <si>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</si>
  <si>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</si>
  <si>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</si>
  <si>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</si>
  <si>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</si>
  <si>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</si>
  <si>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</si>
  <si>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</si>
  <si>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</si>
  <si>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</si>
  <si>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</si>
  <si>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</si>
  <si>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</si>
  <si>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</si>
  <si>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</si>
  <si>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</si>
  <si>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</si>
  <si>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</si>
  <si>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</si>
  <si>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</si>
  <si>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</si>
  <si>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</si>
  <si>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</si>
  <si>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</si>
  <si>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</si>
  <si>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</si>
  <si>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</si>
  <si>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</si>
  <si>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</si>
  <si>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</si>
  <si>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</si>
  <si>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</si>
  <si>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</si>
  <si>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</si>
  <si>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</si>
  <si>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</si>
  <si>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</si>
  <si>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</si>
  <si>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</si>
  <si>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</si>
  <si>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</si>
  <si>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</si>
  <si>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</si>
  <si>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</si>
  <si>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</si>
  <si>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</si>
  <si>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</si>
  <si>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</si>
  <si>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</si>
  <si>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</si>
  <si>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</si>
  <si>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</si>
  <si>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</si>
  <si>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</si>
  <si>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</si>
  <si>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</si>
  <si>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</si>
  <si>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</si>
  <si>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</si>
  <si>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</si>
  <si>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</si>
  <si>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</si>
  <si>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</si>
  <si>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</si>
  <si>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</si>
  <si>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</si>
  <si>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</si>
  <si>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</si>
  <si>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</si>
  <si>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</si>
  <si>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</si>
  <si>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</si>
  <si>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</si>
  <si>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</si>
  <si>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</si>
  <si>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</si>
  <si>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</si>
  <si>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</si>
  <si>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</si>
  <si>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</si>
  <si>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</si>
  <si>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</si>
  <si>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</si>
  <si>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</si>
  <si>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</si>
  <si>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</si>
  <si>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</si>
  <si>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</si>
  <si>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</si>
  <si>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</si>
  <si>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</si>
  <si>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</si>
  <si>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</si>
  <si>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</si>
  <si>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</si>
  <si>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</si>
  <si>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</si>
  <si>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</si>
  <si>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</si>
  <si>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</si>
  <si>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</si>
  <si>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</si>
  <si>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</si>
  <si>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</si>
  <si>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</si>
  <si>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</si>
  <si>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</si>
  <si>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</si>
  <si>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</si>
  <si>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</si>
  <si>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</si>
  <si>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</si>
  <si>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</si>
  <si>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</si>
  <si>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</si>
  <si>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</si>
  <si>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</si>
  <si>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</si>
  <si>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</si>
  <si>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</si>
  <si>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</si>
  <si>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</si>
  <si>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</si>
  <si>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</si>
  <si>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</si>
  <si>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</si>
  <si>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</si>
  <si>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</si>
  <si>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</si>
  <si>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</si>
  <si>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</si>
  <si>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</si>
  <si>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</si>
  <si>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</si>
  <si>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</si>
  <si>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</si>
  <si>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</si>
  <si>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</si>
  <si>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</si>
  <si>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</si>
  <si>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</si>
  <si>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</si>
  <si>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</si>
  <si>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</si>
  <si>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</si>
  <si>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</si>
  <si>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</si>
  <si>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</si>
  <si>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</si>
  <si>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</si>
  <si>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</si>
  <si>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</si>
  <si>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</si>
  <si>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</si>
  <si>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</si>
  <si>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</si>
  <si>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</si>
  <si>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</si>
  <si>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</si>
  <si>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</si>
  <si>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</si>
  <si>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</si>
  <si>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</si>
  <si>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</si>
  <si>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</si>
  <si>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</si>
  <si>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</si>
  <si>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</si>
  <si>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</si>
  <si>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</si>
  <si>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</si>
  <si>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</si>
  <si>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</si>
  <si>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</si>
  <si>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</si>
  <si>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</si>
  <si>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</si>
  <si>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</si>
  <si>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</si>
  <si>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</si>
  <si>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</si>
  <si>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</si>
  <si>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</si>
  <si>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</si>
  <si>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</si>
  <si>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</si>
  <si>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</si>
  <si>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</si>
  <si>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</si>
  <si>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</si>
  <si>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</si>
  <si>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</si>
  <si>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</si>
  <si>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</si>
  <si>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</si>
  <si>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</si>
  <si>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</si>
  <si>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</si>
  <si>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</si>
  <si>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</si>
  <si>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</si>
  <si>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</si>
  <si>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</si>
  <si>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</si>
  <si>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</si>
  <si>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</si>
  <si>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</si>
  <si>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</si>
  <si>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</si>
  <si>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</si>
  <si>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</si>
  <si>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</si>
  <si>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</si>
  <si>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</si>
  <si>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</si>
  <si>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</si>
  <si>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</si>
  <si>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</si>
  <si>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</si>
  <si>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</si>
  <si>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</si>
  <si>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</si>
  <si>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</si>
  <si>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</si>
  <si>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</si>
  <si>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</si>
  <si>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</si>
  <si>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</si>
  <si>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</si>
  <si>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</si>
  <si>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</si>
  <si>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</si>
  <si>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</si>
  <si>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</si>
  <si>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</si>
  <si>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</si>
  <si>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</si>
  <si>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</si>
  <si>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</si>
  <si>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</si>
  <si>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</si>
  <si>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</si>
  <si>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</si>
  <si>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</si>
  <si>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</si>
  <si>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</si>
  <si>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</si>
  <si>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</si>
  <si>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</si>
  <si>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</si>
  <si>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</si>
  <si>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</si>
  <si>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</si>
  <si>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</si>
  <si>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</si>
  <si>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</si>
  <si>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</si>
  <si>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</si>
  <si>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</si>
  <si>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</si>
  <si>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</si>
  <si>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</si>
  <si>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</si>
  <si>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</si>
  <si>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</si>
  <si>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</si>
  <si>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</si>
  <si>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</si>
  <si>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</si>
  <si>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</si>
  <si>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</si>
  <si>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</si>
  <si>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</si>
  <si>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</si>
  <si>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</si>
  <si>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</si>
  <si>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</si>
  <si>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</si>
  <si>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</si>
  <si>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</si>
  <si>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</si>
  <si>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</si>
  <si>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</si>
  <si>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</si>
  <si>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</si>
  <si>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</si>
  <si>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</si>
  <si>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</si>
  <si>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</si>
  <si>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</si>
  <si>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</si>
  <si>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</si>
  <si>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</si>
  <si>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</si>
  <si>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</si>
  <si>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</si>
  <si>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</si>
  <si>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</si>
  <si>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</si>
  <si>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</si>
  <si>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</si>
  <si>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</si>
  <si>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</si>
  <si>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</si>
  <si>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</si>
  <si>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</si>
  <si>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</si>
  <si>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</si>
  <si>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</si>
  <si>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</si>
  <si>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</si>
  <si>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</si>
  <si>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</si>
  <si>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</si>
  <si>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</si>
  <si>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</si>
  <si>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</si>
  <si>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</si>
  <si>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</si>
  <si>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</si>
  <si>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</si>
  <si>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</si>
  <si>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</si>
  <si>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</si>
  <si>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</si>
  <si>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</si>
  <si>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</si>
  <si>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</si>
  <si>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</si>
  <si>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</si>
  <si>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</si>
  <si>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</si>
  <si>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</si>
  <si>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</si>
  <si>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</si>
  <si>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</si>
  <si>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</si>
  <si>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</si>
  <si>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</si>
  <si>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</si>
  <si>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</si>
  <si>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</si>
  <si>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</si>
  <si>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</si>
  <si>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</si>
  <si>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</si>
  <si>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</si>
  <si>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</si>
  <si>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</si>
  <si>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</si>
  <si>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</si>
  <si>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</si>
  <si>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</si>
  <si>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</si>
  <si>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</si>
  <si>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</si>
  <si>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</si>
  <si>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</si>
  <si>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</si>
  <si>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</si>
  <si>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</si>
  <si>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</si>
  <si>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</si>
  <si>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</si>
  <si>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</si>
  <si>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</si>
  <si>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</si>
  <si>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</si>
  <si>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</si>
  <si>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</si>
  <si>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</si>
  <si>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</si>
  <si>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</si>
  <si>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</si>
  <si>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</si>
  <si>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</si>
  <si>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</si>
  <si>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</si>
  <si>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</si>
  <si>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</si>
  <si>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</si>
  <si>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</si>
  <si>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</si>
  <si>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</si>
  <si>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</si>
  <si>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</si>
  <si>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</si>
  <si>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</si>
  <si>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</si>
  <si>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</si>
  <si>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</si>
  <si>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</si>
  <si>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</si>
  <si>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</si>
  <si>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</si>
  <si>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</si>
  <si>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</si>
  <si>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</si>
  <si>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</si>
  <si>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</si>
  <si>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</si>
  <si>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</si>
  <si>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</si>
  <si>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</si>
  <si>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</si>
  <si>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</si>
  <si>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</si>
  <si>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</si>
  <si>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</si>
  <si>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</si>
  <si>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</si>
  <si>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</si>
  <si>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</si>
  <si>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</si>
  <si>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</si>
  <si>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</si>
  <si>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</si>
  <si>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</si>
  <si>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</si>
  <si>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</si>
  <si>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</si>
  <si>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</si>
  <si>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</si>
  <si>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</si>
  <si>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</si>
  <si>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</si>
  <si>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</si>
  <si>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</si>
  <si>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</si>
  <si>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</si>
  <si>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</si>
  <si>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</si>
  <si>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</si>
  <si>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</si>
  <si>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</si>
  <si>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</si>
  <si>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</si>
  <si>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</si>
  <si>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</si>
  <si>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</si>
  <si>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</si>
  <si>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</si>
  <si>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</si>
  <si>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</si>
  <si>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</si>
  <si>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</si>
  <si>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</si>
  <si>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</si>
  <si>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</si>
  <si>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</si>
  <si>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</si>
  <si>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</si>
  <si>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</si>
  <si>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</si>
  <si>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</si>
  <si>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</si>
  <si>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</si>
  <si>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</si>
  <si>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</si>
  <si>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</si>
  <si>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</si>
  <si>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</si>
  <si>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</si>
  <si>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</si>
  <si>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</si>
  <si>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</si>
  <si>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</si>
  <si>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</si>
  <si>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</si>
  <si>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</si>
  <si>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</si>
  <si>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</si>
  <si>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</si>
  <si>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</si>
  <si>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</si>
  <si>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</si>
  <si>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</si>
  <si>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</si>
  <si>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</si>
  <si>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</si>
  <si>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</si>
  <si>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</si>
  <si>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</si>
  <si>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</si>
  <si>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</si>
  <si>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</si>
  <si>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</si>
  <si>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</si>
  <si>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</si>
  <si>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</si>
  <si>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</si>
  <si>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</si>
  <si>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</si>
  <si>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</si>
  <si>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</si>
  <si>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</si>
  <si>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</si>
  <si>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</si>
  <si>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</si>
  <si>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</si>
  <si>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</si>
  <si>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</si>
  <si>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</si>
  <si>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</si>
  <si>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</si>
  <si>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</si>
  <si>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</si>
  <si>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</si>
  <si>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</si>
  <si>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</si>
  <si>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</si>
  <si>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</si>
  <si>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</si>
  <si>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</si>
  <si>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</si>
  <si>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</si>
  <si>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</si>
  <si>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</si>
  <si>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</si>
  <si>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</si>
  <si>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</si>
  <si>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</si>
  <si>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</si>
  <si>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</si>
  <si>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</si>
  <si>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</si>
  <si>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</si>
  <si>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</si>
  <si>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</si>
  <si>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</si>
  <si>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</si>
  <si>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</si>
  <si>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</si>
  <si>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</si>
  <si>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</si>
  <si>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</si>
  <si>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</si>
  <si>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</si>
  <si>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</si>
  <si>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</si>
  <si>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</si>
  <si>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</si>
  <si>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</si>
  <si>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</si>
  <si>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</si>
  <si>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</si>
  <si>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</si>
  <si>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</si>
  <si>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</si>
  <si>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</si>
  <si>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</si>
  <si>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</si>
  <si>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</si>
  <si>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</si>
  <si>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</si>
  <si>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</si>
  <si>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</si>
  <si>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</si>
  <si>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</si>
  <si>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</si>
  <si>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</si>
  <si>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</si>
  <si>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</si>
  <si>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</si>
  <si>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</si>
  <si>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</si>
  <si>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</si>
  <si>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</si>
  <si>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</si>
  <si>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</si>
  <si>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</si>
  <si>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</si>
  <si>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</si>
  <si>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</si>
  <si>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</si>
  <si>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</si>
  <si>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</si>
  <si>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</si>
  <si>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</si>
  <si>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</si>
  <si>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</si>
  <si>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</si>
  <si>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</si>
  <si>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</si>
  <si>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</si>
  <si>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</si>
  <si>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</si>
  <si>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</si>
  <si>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</si>
  <si>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</si>
  <si>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</si>
  <si>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</si>
  <si>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</si>
  <si>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</si>
  <si>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</si>
  <si>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</si>
  <si>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</si>
  <si>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</si>
  <si>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</si>
  <si>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</si>
  <si>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</si>
  <si>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</si>
  <si>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</si>
  <si>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</si>
  <si>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</si>
  <si>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</si>
  <si>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</si>
  <si>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</si>
  <si>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</si>
  <si>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</si>
  <si>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</si>
  <si>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</si>
  <si>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</si>
  <si>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</si>
  <si>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</si>
  <si>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</si>
  <si>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</si>
  <si>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</si>
  <si>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</si>
  <si>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</si>
  <si>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</si>
  <si>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</si>
  <si>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</si>
  <si>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</si>
  <si>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</si>
  <si>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</si>
  <si>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</si>
  <si>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</si>
  <si>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</si>
  <si>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</si>
  <si>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</si>
  <si>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</si>
  <si>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</si>
  <si>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</si>
  <si>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</si>
  <si>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</si>
  <si>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</si>
  <si>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</si>
  <si>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</si>
  <si>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</si>
  <si>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</si>
  <si>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</si>
  <si>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</si>
  <si>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</si>
  <si>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</si>
  <si>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</si>
  <si>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</si>
  <si>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</si>
  <si>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</si>
  <si>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</si>
  <si>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</si>
  <si>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</si>
  <si>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</si>
  <si>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</si>
  <si>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</si>
  <si>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</si>
  <si>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</si>
  <si>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</si>
  <si>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</si>
  <si>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</si>
  <si>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</si>
  <si>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</si>
  <si>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</si>
  <si>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</si>
  <si>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</si>
  <si>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</si>
  <si>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</si>
  <si>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</si>
  <si>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</si>
  <si>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</si>
  <si>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</si>
  <si>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</si>
  <si>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</si>
  <si>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</si>
  <si>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</si>
  <si>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</si>
  <si>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</si>
  <si>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</si>
  <si>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</si>
  <si>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</si>
  <si>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</si>
  <si>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</si>
  <si>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</si>
  <si>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</si>
  <si>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</si>
  <si>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</si>
  <si>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</si>
  <si>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</si>
  <si>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</si>
  <si>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</si>
  <si>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</si>
  <si>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</si>
  <si>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</si>
  <si>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</si>
  <si>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</si>
  <si>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</si>
  <si>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</si>
  <si>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</si>
  <si>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</si>
  <si>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</si>
  <si>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</si>
  <si>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</si>
  <si>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</si>
  <si>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</si>
  <si>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</si>
  <si>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</si>
  <si>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</si>
  <si>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</si>
  <si>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</si>
  <si>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</si>
  <si>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</si>
  <si>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</si>
  <si>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</si>
  <si>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</si>
  <si>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</si>
  <si>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</si>
  <si>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</si>
  <si>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</si>
  <si>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</si>
  <si>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</si>
  <si>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</si>
  <si>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</si>
  <si>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</si>
  <si>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</si>
  <si>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</si>
  <si>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</si>
  <si>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</si>
  <si>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</si>
  <si>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</si>
  <si>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</si>
  <si>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</si>
  <si>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</si>
  <si>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</si>
  <si>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</si>
  <si>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</si>
  <si>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</si>
  <si>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</si>
  <si>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</si>
  <si>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</si>
  <si>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</si>
  <si>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</si>
  <si>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</si>
  <si>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</si>
  <si>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</si>
  <si>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</si>
  <si>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</si>
  <si>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</si>
  <si>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</si>
  <si>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</si>
  <si>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</si>
  <si>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</si>
  <si>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</si>
  <si>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</si>
  <si>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</si>
  <si>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</si>
  <si>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</si>
  <si>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</si>
  <si>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</si>
  <si>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</si>
  <si>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</si>
  <si>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</si>
  <si>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</si>
  <si>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</si>
  <si>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</si>
  <si>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</si>
  <si>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</si>
  <si>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</si>
  <si>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</si>
  <si>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</si>
  <si>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</si>
  <si>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</si>
  <si>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</si>
  <si>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</si>
  <si>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</si>
  <si>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</si>
  <si>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</si>
  <si>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</si>
  <si>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</si>
  <si>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</si>
  <si>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</si>
  <si>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</si>
  <si>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</si>
  <si>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</si>
  <si>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</si>
  <si>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</si>
  <si>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</si>
  <si>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</si>
  <si>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</si>
  <si>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</si>
  <si>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</si>
  <si>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</si>
  <si>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</si>
  <si>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</si>
  <si>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</si>
  <si>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</si>
  <si>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</si>
  <si>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</si>
  <si>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</si>
  <si>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</si>
  <si>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</si>
  <si>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</si>
  <si>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</si>
  <si>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</si>
  <si>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</si>
  <si>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</si>
  <si>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</si>
  <si>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</si>
  <si>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</si>
  <si>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</si>
  <si>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</si>
  <si>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</si>
  <si>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</si>
  <si>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</si>
  <si>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</si>
  <si>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</si>
  <si>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</si>
  <si>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</si>
  <si>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</si>
  <si>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</si>
  <si>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</si>
  <si>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</si>
  <si>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</si>
  <si>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</si>
  <si>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</si>
  <si>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</si>
  <si>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</si>
  <si>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</si>
  <si>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</si>
  <si>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</si>
  <si>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</si>
  <si>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</si>
  <si>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</si>
  <si>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</si>
  <si>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</si>
  <si>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</si>
  <si>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</si>
  <si>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</si>
  <si>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</si>
  <si>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</si>
  <si>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</si>
  <si>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</si>
  <si>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</si>
  <si>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</si>
  <si>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</si>
  <si>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</si>
  <si>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</si>
  <si>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</si>
  <si>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</si>
  <si>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</si>
  <si>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</si>
  <si>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</si>
  <si>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</si>
  <si>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</si>
  <si>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</si>
  <si>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</si>
  <si>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</si>
  <si>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</si>
  <si>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</si>
  <si>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</si>
  <si>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</si>
  <si>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</si>
  <si>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</si>
  <si>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</si>
  <si>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</si>
  <si>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</si>
  <si>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</si>
  <si>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</si>
  <si>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</si>
  <si>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</si>
  <si>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</si>
  <si>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</si>
  <si>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</si>
  <si>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</si>
  <si>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</si>
  <si>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</si>
  <si>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</si>
  <si>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</si>
  <si>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</si>
  <si>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</si>
  <si>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</si>
  <si>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</si>
  <si>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</si>
  <si>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</si>
  <si>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</si>
  <si>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</si>
  <si>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</si>
  <si>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</si>
  <si>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</si>
  <si>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</si>
  <si>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</si>
  <si>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</si>
  <si>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</si>
  <si>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</si>
  <si>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</si>
  <si>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</si>
  <si>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</si>
  <si>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</si>
  <si>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</si>
  <si>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</si>
  <si>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</si>
  <si>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</si>
  <si>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</si>
  <si>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</si>
  <si>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</si>
  <si>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</si>
  <si>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</si>
  <si>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</si>
  <si>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</si>
  <si>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</si>
  <si>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</si>
  <si>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</si>
  <si>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</si>
  <si>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</si>
  <si>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</si>
  <si>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</si>
  <si>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</si>
  <si>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</si>
  <si>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</si>
  <si>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</si>
  <si>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</si>
  <si>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</si>
  <si>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</si>
  <si>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</si>
  <si>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</si>
  <si>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</si>
  <si>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</si>
  <si>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</si>
  <si>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</si>
  <si>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</si>
  <si>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</si>
  <si>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</si>
  <si>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</si>
  <si>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</si>
  <si>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</si>
  <si>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</si>
  <si>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</si>
  <si>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</si>
  <si>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</si>
  <si>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</si>
  <si>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</si>
  <si>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</si>
  <si>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</si>
  <si>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</si>
  <si>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</si>
  <si>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</si>
  <si>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</si>
  <si>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</si>
  <si>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</si>
  <si>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</si>
  <si>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</si>
  <si>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</si>
  <si>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</si>
  <si>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</si>
  <si>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</si>
  <si>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</si>
  <si>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</si>
  <si>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</si>
  <si>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</si>
  <si>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</si>
  <si>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</si>
  <si>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</si>
  <si>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</si>
  <si>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</si>
  <si>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</si>
  <si>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</si>
  <si>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</si>
  <si>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</si>
  <si>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</si>
  <si>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</si>
  <si>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</si>
  <si>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</si>
  <si>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</si>
  <si>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</si>
  <si>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</si>
  <si>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</si>
  <si>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</si>
  <si>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</si>
  <si>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</si>
  <si>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</si>
  <si>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</si>
  <si>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</si>
  <si>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</si>
  <si>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</si>
  <si>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</si>
  <si>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</si>
  <si>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</si>
  <si>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</si>
  <si>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</si>
  <si>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</si>
  <si>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</si>
  <si>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</si>
  <si>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</si>
  <si>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</si>
  <si>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</si>
  <si>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</si>
  <si>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</si>
  <si>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</si>
  <si>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</si>
  <si>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</si>
  <si>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</si>
  <si>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</si>
  <si>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</si>
  <si>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</si>
  <si>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</si>
  <si>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</si>
  <si>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</si>
  <si>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</si>
  <si>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</si>
  <si>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</si>
  <si>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</si>
  <si>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</si>
  <si>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</si>
  <si>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</si>
  <si>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</si>
  <si>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</si>
  <si>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</si>
  <si>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</si>
  <si>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</si>
  <si>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</si>
  <si>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</si>
  <si>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</si>
  <si>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</si>
  <si>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</si>
  <si>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</si>
  <si>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</si>
  <si>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</si>
  <si>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</si>
  <si>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</si>
  <si>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</si>
  <si>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</si>
  <si>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</si>
  <si>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</si>
  <si>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</si>
  <si>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</si>
  <si>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</si>
  <si>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</si>
  <si>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</si>
  <si>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</si>
  <si>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</si>
  <si>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</si>
  <si>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</si>
  <si>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</si>
  <si>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</si>
  <si>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</si>
  <si>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</si>
  <si>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</si>
  <si>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</si>
  <si>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</si>
  <si>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</si>
  <si>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</si>
  <si>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</si>
  <si>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</si>
  <si>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</si>
  <si>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</si>
  <si>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</si>
  <si>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</si>
  <si>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</si>
  <si>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</si>
  <si>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</si>
  <si>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</si>
  <si>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</si>
  <si>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</si>
  <si>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</si>
  <si>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</si>
  <si>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</si>
  <si>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</si>
  <si>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</si>
  <si>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</si>
  <si>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</si>
  <si>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</si>
  <si>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</si>
  <si>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</si>
  <si>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</si>
  <si>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</si>
  <si>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</si>
  <si>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</si>
  <si>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</si>
  <si>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</si>
  <si>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</si>
  <si>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</si>
  <si>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</si>
  <si>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</si>
  <si>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</si>
  <si>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</si>
  <si>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</si>
  <si>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</si>
  <si>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</si>
  <si>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</si>
  <si>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</si>
  <si>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</si>
  <si>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</si>
  <si>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</si>
  <si>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</si>
  <si>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</si>
  <si>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</si>
  <si>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</si>
  <si>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</si>
  <si>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</si>
  <si>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</si>
  <si>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</si>
  <si>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</si>
  <si>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</si>
  <si>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</si>
  <si>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</si>
  <si>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</si>
  <si>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</si>
  <si>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</si>
  <si>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</si>
  <si>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</si>
  <si>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</si>
  <si>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</si>
  <si>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SECRETARIA DE ESTADO DE INFRAESTRUTURA E LOGÍSTICA</t>
  </si>
  <si>
    <t>RELAÇÃO DE PROJETOS ORÇADOS</t>
  </si>
  <si>
    <t>Resolução Conjunta SEIL/PRED N° 003/2019</t>
  </si>
  <si>
    <t>Vigência: SEIL/PRED - MAIO DE 2019</t>
  </si>
  <si>
    <t>REGIONAL</t>
  </si>
  <si>
    <t>1</t>
  </si>
  <si>
    <t>BANHEIRO EXTERNO TOTAL</t>
  </si>
  <si>
    <t>ESTACAS DE CONCRETO</t>
  </si>
  <si>
    <t>1.1.1</t>
  </si>
  <si>
    <t>1.3</t>
  </si>
  <si>
    <t>ARMAÇÃO</t>
  </si>
  <si>
    <t>1.4</t>
  </si>
  <si>
    <t>ESTRUTURA</t>
  </si>
  <si>
    <t>1.5</t>
  </si>
  <si>
    <t>VEDAÇÕES</t>
  </si>
  <si>
    <t>1.6</t>
  </si>
  <si>
    <t>PISOS E REVESTIMENTOS</t>
  </si>
  <si>
    <t>1.7</t>
  </si>
  <si>
    <t>INSTALAÇÃO ELÉTRICA</t>
  </si>
  <si>
    <t>1.8</t>
  </si>
  <si>
    <t>1.9</t>
  </si>
  <si>
    <t>ABERTURAS</t>
  </si>
  <si>
    <t>1.10</t>
  </si>
  <si>
    <t>PINTURA</t>
  </si>
  <si>
    <t>1.11</t>
  </si>
  <si>
    <t xml:space="preserve">LIMPEZA </t>
  </si>
  <si>
    <t>2</t>
  </si>
  <si>
    <t>BANHEIRO EXTERNO PARCIAL</t>
  </si>
  <si>
    <t>2.2</t>
  </si>
  <si>
    <t>2.3</t>
  </si>
  <si>
    <t>2.4</t>
  </si>
  <si>
    <t>2.5</t>
  </si>
  <si>
    <t>2.6</t>
  </si>
  <si>
    <t>2.7</t>
  </si>
  <si>
    <t>3</t>
  </si>
  <si>
    <t>EQUIPAMENTOS E COMPLEMENTOS BANHEIROS</t>
  </si>
  <si>
    <t>3.1</t>
  </si>
  <si>
    <t>LOUÇAS E APARELHOS</t>
  </si>
  <si>
    <t>3.2</t>
  </si>
  <si>
    <t>INSTALAÇÕES HIDROSANITÁRIAS</t>
  </si>
  <si>
    <t>PONTO DE ESGOTO, INCLUINDO TUBO, CONEXÕES, PEÇAS E ACESSÓRIOS - DN 50MM</t>
  </si>
  <si>
    <t>PONTO DE ESGOTO, INCLUINDO TUBO, CONEXÕES, PEÇAS E ACESSÓRIOS - DN 100MM</t>
  </si>
  <si>
    <t>TOTAL + BDI APLICADO</t>
  </si>
  <si>
    <t xml:space="preserve">LUCAS MATHIAS DOS SANTOS SILVA </t>
  </si>
  <si>
    <t>ENGENHEIRO CIVIL</t>
  </si>
  <si>
    <t>PR-89858/D</t>
  </si>
  <si>
    <t>LUCAS MSS</t>
  </si>
  <si>
    <t>1.2.1</t>
  </si>
  <si>
    <t>1.2.2</t>
  </si>
  <si>
    <t>1.2.3</t>
  </si>
  <si>
    <t>1.3.1</t>
  </si>
  <si>
    <t>1.3.2</t>
  </si>
  <si>
    <t>1.4.1</t>
  </si>
  <si>
    <t>1.4.2</t>
  </si>
  <si>
    <t>1.5.1.</t>
  </si>
  <si>
    <t>1.5.2</t>
  </si>
  <si>
    <t>1.5.3</t>
  </si>
  <si>
    <t>1.6.1</t>
  </si>
  <si>
    <t>1.6.2</t>
  </si>
  <si>
    <t>1.6.3</t>
  </si>
  <si>
    <t>1.7.1</t>
  </si>
  <si>
    <t>1.7.2</t>
  </si>
  <si>
    <t>1.7.3</t>
  </si>
  <si>
    <t>1.7.4</t>
  </si>
  <si>
    <t>1.8.1</t>
  </si>
  <si>
    <t>1.8.2</t>
  </si>
  <si>
    <t>1.8.3</t>
  </si>
  <si>
    <t>1.9.1</t>
  </si>
  <si>
    <t>1.9.2</t>
  </si>
  <si>
    <t>1.10.1</t>
  </si>
  <si>
    <t>1.10.2</t>
  </si>
  <si>
    <t>1.11.1</t>
  </si>
  <si>
    <t>2.1.1</t>
  </si>
  <si>
    <t>2.1.2</t>
  </si>
  <si>
    <t>2.1.3</t>
  </si>
  <si>
    <t>2.2.1</t>
  </si>
  <si>
    <t>2.2.2</t>
  </si>
  <si>
    <t>2.2.3</t>
  </si>
  <si>
    <t>2.3.1</t>
  </si>
  <si>
    <t>2.3.2</t>
  </si>
  <si>
    <t>2.3.3</t>
  </si>
  <si>
    <t>2.3.4</t>
  </si>
  <si>
    <t>2.4.1</t>
  </si>
  <si>
    <t>2.4.2</t>
  </si>
  <si>
    <t>2.4.3</t>
  </si>
  <si>
    <t>2.5.1</t>
  </si>
  <si>
    <t>2.5.2</t>
  </si>
  <si>
    <t>2.6.1.</t>
  </si>
  <si>
    <t>2.6.2</t>
  </si>
  <si>
    <t>2.7.1</t>
  </si>
  <si>
    <t>3.1.1</t>
  </si>
  <si>
    <t>3.1.2</t>
  </si>
  <si>
    <t>3.1.3</t>
  </si>
  <si>
    <t>3.1.4</t>
  </si>
  <si>
    <t>3.2.1</t>
  </si>
  <si>
    <t>3.2.2</t>
  </si>
  <si>
    <t>3.2.3</t>
  </si>
  <si>
    <t>3.2.4</t>
  </si>
  <si>
    <t>1.9.3</t>
  </si>
  <si>
    <t>2.5.3</t>
  </si>
  <si>
    <t>P. M. DE CATANDUVAS</t>
  </si>
  <si>
    <t>RUA DOM PEDRO II - PROXIMO AO CRAS</t>
  </si>
  <si>
    <t>PREFEITURA MUNICIPAL DE CATANDUVAS</t>
  </si>
  <si>
    <t>ESTADO DO PARANÁ</t>
  </si>
  <si>
    <t>CONSTRUÇÃO DE BANHEIRO</t>
  </si>
  <si>
    <t xml:space="preserve">Vigência: </t>
  </si>
  <si>
    <t xml:space="preserve">PREFEITURA MUNICIPAL DE CATANDUVAS
ESTADO DO PARANÁ
SECRETARIA DE PLANEJAMENTO
DEPARTAMENTO DE ENGENHARIA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</si>
</sst>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1" formatCode="_ * #,##0_ ;_ * \-#,##0_ ;_ * &quot;-&quot;_ ;_ @_ "/>
    <numFmt numFmtId="43" formatCode="_ * #,##0.00_ ;_ * \-#,##0.00_ ;_ * &quot;-&quot;??_ ;_ @_ "/>
    <numFmt numFmtId="164" formatCode="&quot;R$&quot;\ #,##0.00;[Red]\-&quot;R$&quot;\ #,##0.00"/>
    <numFmt numFmtId="165" formatCode="_-&quot;R$&quot;\ * #,##0.00_-;\-&quot;R$&quot;\ * #,##0.00_-;_-&quot;R$&quot;\ * &quot;-&quot;??_-;_-@_-"/>
    <numFmt numFmtId="166" formatCode="_-* #,##0.00_-;\-* #,##0.00_-;_-* &quot;-&quot;??_-;_-@_-"/>
    <numFmt numFmtId="167" formatCode="_(&quot;R$&quot;* #,##0.00_);_(&quot;R$&quot;* \(#,##0.00\);_(&quot;R$&quot;* &quot;-&quot;??_);_(@_)"/>
    <numFmt numFmtId="168" formatCode="_(* #,##0.00_);_(* \(#,##0.00\);_(* &quot;-&quot;??_);_(@_)"/>
    <numFmt numFmtId="169" formatCode="#"/>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amily val="2"/>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sz val="11"/>
      <name val="Calibri"/>
      <family val="2"/>
      <scheme val="minor"/>
    </font>
    <font>
      <b/>
      <sz val="10"/>
      <name val="Arial"/>
      <family val="2"/>
    </font>
    <font>
      <sz val="10"/>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theme="3" tint="0.39997558519241921"/>
        <bgColor indexed="64"/>
      </patternFill>
    </fill>
    <fill>
      <patternFill patternType="solid">
        <fgColor theme="3" tint="0.39997558519241921"/>
        <bgColor indexed="42"/>
      </patternFill>
    </fill>
    <fill>
      <patternFill patternType="solid">
        <fgColor theme="4" tint="0.59999389629810485"/>
        <bgColor indexed="42"/>
      </patternFill>
    </fill>
    <fill>
      <patternFill patternType="solid">
        <fgColor theme="4" tint="0.59999389629810485"/>
        <bgColor indexed="64"/>
      </patternFill>
    </fill>
    <fill>
      <patternFill patternType="solid">
        <fgColor theme="2" tint="-9.9978637043366805E-2"/>
        <bgColor indexed="42"/>
      </patternFill>
    </fill>
    <fill>
      <patternFill patternType="solid">
        <fgColor theme="2" tint="-9.9978637043366805E-2"/>
        <bgColor indexed="64"/>
      </patternFill>
    </fill>
    <fill>
      <patternFill patternType="solid">
        <fgColor rgb="FFFFC000"/>
        <bgColor indexed="42"/>
      </patternFill>
    </fill>
    <fill>
      <patternFill patternType="solid">
        <fgColor rgb="FFFFC000"/>
        <bgColor indexed="64"/>
      </patternFill>
    </fill>
  </fills>
  <borders count="10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hair">
        <color indexed="64"/>
      </top>
      <bottom style="hair">
        <color indexed="64"/>
      </bottom>
      <diagonal/>
    </border>
  </borders>
  <cellStyleXfs count="92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166" fontId="4" fillId="0" borderId="0" applyFill="0" applyBorder="0" applyAlignment="0" applyProtection="0"/>
    <xf numFmtId="175" fontId="6" fillId="0" borderId="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75" fontId="6" fillId="0" borderId="0"/>
    <xf numFmtId="166" fontId="6" fillId="0" borderId="0" applyFill="0" applyBorder="0" applyAlignment="0" applyProtection="0"/>
    <xf numFmtId="166"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ill="0" applyBorder="0" applyAlignment="0" applyProtection="0"/>
    <xf numFmtId="169" fontId="6" fillId="0" borderId="0"/>
    <xf numFmtId="169" fontId="6" fillId="0" borderId="0"/>
    <xf numFmtId="169" fontId="6" fillId="0" borderId="0" applyFill="0" applyBorder="0" applyAlignment="0" applyProtection="0"/>
    <xf numFmtId="166" fontId="14" fillId="0" borderId="0" applyFont="0" applyFill="0" applyBorder="0" applyAlignment="0" applyProtection="0"/>
    <xf numFmtId="169" fontId="6" fillId="0" borderId="0"/>
    <xf numFmtId="169" fontId="6" fillId="0" borderId="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xf numFmtId="169" fontId="6" fillId="0" borderId="0"/>
    <xf numFmtId="169" fontId="6" fillId="0" borderId="0" applyFill="0" applyBorder="0" applyAlignment="0" applyProtection="0"/>
    <xf numFmtId="169" fontId="6" fillId="0" borderId="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9" fontId="6" fillId="0" borderId="0" applyFill="0" applyBorder="0" applyAlignment="0" applyProtection="0"/>
    <xf numFmtId="169" fontId="6" fillId="0" borderId="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76" fontId="14" fillId="0" borderId="0"/>
    <xf numFmtId="168" fontId="6" fillId="0" borderId="0" applyFont="0" applyFill="0" applyBorder="0" applyAlignment="0" applyProtection="0"/>
    <xf numFmtId="168"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166"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7" fillId="0" borderId="0" applyFill="0" applyBorder="0" applyAlignment="0" applyProtection="0"/>
    <xf numFmtId="175" fontId="14" fillId="0" borderId="0"/>
    <xf numFmtId="175" fontId="14" fillId="0" borderId="0"/>
    <xf numFmtId="176" fontId="14" fillId="0" borderId="0"/>
    <xf numFmtId="168"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75" fontId="14" fillId="0" borderId="0"/>
    <xf numFmtId="175" fontId="14" fillId="0" borderId="0"/>
    <xf numFmtId="175" fontId="14" fillId="0" borderId="0"/>
    <xf numFmtId="175" fontId="14" fillId="0" borderId="0"/>
    <xf numFmtId="166" fontId="35" fillId="0" borderId="0" applyFont="0" applyFill="0" applyBorder="0" applyAlignment="0" applyProtection="0"/>
    <xf numFmtId="175" fontId="6" fillId="0" borderId="0"/>
    <xf numFmtId="166" fontId="6" fillId="0" borderId="0" applyFill="0" applyBorder="0" applyAlignment="0" applyProtection="0"/>
    <xf numFmtId="166" fontId="6" fillId="0" borderId="0" applyFill="0" applyBorder="0" applyAlignment="0" applyProtection="0"/>
    <xf numFmtId="175" fontId="14" fillId="0" borderId="0"/>
    <xf numFmtId="166" fontId="35" fillId="0" borderId="0" applyFont="0" applyFill="0" applyBorder="0" applyAlignment="0" applyProtection="0"/>
    <xf numFmtId="166" fontId="7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72" fillId="0" borderId="0" applyFont="0" applyFill="0" applyBorder="0" applyAlignment="0" applyProtection="0"/>
    <xf numFmtId="166" fontId="35" fillId="0" borderId="0" applyFont="0" applyFill="0" applyBorder="0" applyAlignment="0" applyProtection="0"/>
    <xf numFmtId="177" fontId="6" fillId="0" borderId="0"/>
    <xf numFmtId="177" fontId="6" fillId="0" borderId="0" applyFill="0" applyBorder="0" applyAlignment="0" applyProtection="0"/>
    <xf numFmtId="166" fontId="14" fillId="0" borderId="0" applyFont="0" applyFill="0" applyBorder="0" applyAlignment="0" applyProtection="0"/>
    <xf numFmtId="175" fontId="14" fillId="0" borderId="0"/>
    <xf numFmtId="166" fontId="14"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14"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7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32" fillId="0" borderId="0" applyFill="0" applyBorder="0" applyAlignment="0" applyProtection="0"/>
    <xf numFmtId="9" fontId="132" fillId="0" borderId="0" applyFill="0" applyBorder="0" applyAlignment="0" applyProtection="0"/>
    <xf numFmtId="0" fontId="4" fillId="1" borderId="8" applyFont="0" applyFill="0" applyBorder="0" applyAlignment="0">
      <alignment horizontal="center" vertical="center"/>
    </xf>
    <xf numFmtId="165" fontId="132"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2" fillId="0" borderId="0" applyFill="0" applyBorder="0" applyAlignment="0" applyProtection="0"/>
    <xf numFmtId="9" fontId="132" fillId="0" borderId="0" applyFill="0" applyBorder="0" applyAlignment="0" applyProtection="0"/>
    <xf numFmtId="0" fontId="6" fillId="0" borderId="0" applyNumberFormat="0" applyFont="0" applyFill="0" applyBorder="0" applyAlignment="0" applyProtection="0"/>
    <xf numFmtId="9" fontId="132"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4"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ill="0" applyBorder="0" applyAlignment="0" applyProtection="0"/>
    <xf numFmtId="166" fontId="132" fillId="0" borderId="0" applyFill="0" applyBorder="0" applyAlignment="0" applyProtection="0"/>
    <xf numFmtId="166" fontId="14" fillId="0" borderId="0" applyFont="0" applyFill="0" applyBorder="0" applyAlignment="0" applyProtection="0"/>
    <xf numFmtId="166" fontId="4"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6" fillId="0" borderId="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133" fillId="0" borderId="0"/>
    <xf numFmtId="0" fontId="1" fillId="0" borderId="0"/>
  </cellStyleXfs>
  <cellXfs count="87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applyBorder="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71"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8"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8"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8"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8"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8"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8"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9"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9"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8"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9"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9" fontId="89" fillId="48" borderId="0" xfId="497" applyNumberFormat="1" applyFont="1" applyFill="1" applyBorder="1" applyProtection="1"/>
    <xf numFmtId="179"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8"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9"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9"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166"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3"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9"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165"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7"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7"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7"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81"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7"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165" fontId="129" fillId="64" borderId="9" xfId="296" applyFont="1" applyFill="1" applyBorder="1" applyAlignment="1" applyProtection="1">
      <alignment vertical="center" wrapText="1"/>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52" borderId="47" xfId="0" applyNumberFormat="1" applyFont="1" applyFill="1" applyBorder="1" applyAlignment="1" applyProtection="1">
      <alignment horizontal="center" vertical="center" wrapText="1"/>
      <protection locked="0"/>
    </xf>
    <xf numFmtId="0" fontId="131" fillId="48" borderId="47" xfId="685" applyNumberFormat="1" applyFont="1" applyFill="1" applyBorder="1" applyAlignment="1" applyProtection="1">
      <alignment horizontal="center" vertical="center" wrapText="1"/>
    </xf>
    <xf numFmtId="2" fontId="131" fillId="52" borderId="47" xfId="0" applyNumberFormat="1" applyFont="1" applyFill="1" applyBorder="1" applyAlignment="1" applyProtection="1">
      <alignment horizontal="left" vertical="justify" wrapText="1"/>
    </xf>
    <xf numFmtId="2"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center" vertical="center" wrapText="1"/>
    </xf>
    <xf numFmtId="4" fontId="131" fillId="52" borderId="47" xfId="0" applyNumberFormat="1"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71"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2"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80"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9"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0" fontId="1" fillId="0" borderId="0" xfId="928"/>
    <xf numFmtId="49" fontId="15" fillId="73" borderId="47" xfId="685" applyNumberFormat="1" applyFont="1" applyFill="1" applyBorder="1" applyAlignment="1" applyProtection="1">
      <alignment horizontal="center" vertical="center" wrapText="1"/>
    </xf>
    <xf numFmtId="2" fontId="38" fillId="74" borderId="47" xfId="0" applyNumberFormat="1" applyFont="1" applyFill="1" applyBorder="1" applyAlignment="1" applyProtection="1">
      <alignment horizontal="left" vertical="justify" wrapText="1"/>
      <protection locked="0"/>
    </xf>
    <xf numFmtId="2" fontId="15" fillId="74" borderId="47" xfId="0" applyNumberFormat="1" applyFont="1" applyFill="1" applyBorder="1" applyAlignment="1" applyProtection="1">
      <alignment horizontal="center" vertical="center" wrapText="1"/>
      <protection locked="0"/>
    </xf>
    <xf numFmtId="2" fontId="15" fillId="74" borderId="47" xfId="0" applyNumberFormat="1" applyFont="1" applyFill="1" applyBorder="1" applyAlignment="1" applyProtection="1">
      <alignment vertical="center" wrapText="1"/>
      <protection locked="0"/>
    </xf>
    <xf numFmtId="2" fontId="15" fillId="74" borderId="47" xfId="0" applyNumberFormat="1" applyFont="1" applyFill="1" applyBorder="1" applyAlignment="1" applyProtection="1">
      <alignment horizontal="right" vertical="center" wrapText="1"/>
      <protection locked="0"/>
    </xf>
    <xf numFmtId="165" fontId="4" fillId="74" borderId="47" xfId="296" applyFill="1" applyBorder="1" applyAlignment="1" applyProtection="1">
      <alignment horizontal="right" vertical="center" wrapText="1"/>
      <protection locked="0"/>
    </xf>
    <xf numFmtId="170" fontId="38" fillId="75" borderId="9" xfId="0" applyNumberFormat="1" applyFont="1" applyFill="1" applyBorder="1" applyAlignment="1" applyProtection="1">
      <alignment horizontal="center" vertical="center" wrapText="1"/>
      <protection locked="0"/>
    </xf>
    <xf numFmtId="1" fontId="38" fillId="76" borderId="9" xfId="685" applyNumberFormat="1" applyFont="1" applyFill="1" applyBorder="1" applyAlignment="1" applyProtection="1">
      <alignment horizontal="center" vertical="center" wrapText="1"/>
    </xf>
    <xf numFmtId="2" fontId="38" fillId="75" borderId="47" xfId="0" applyNumberFormat="1" applyFont="1" applyFill="1" applyBorder="1" applyAlignment="1" applyProtection="1">
      <alignment horizontal="left" vertical="justify" wrapText="1"/>
      <protection locked="0"/>
    </xf>
    <xf numFmtId="2" fontId="38" fillId="75" borderId="47" xfId="0" applyNumberFormat="1" applyFont="1" applyFill="1" applyBorder="1" applyAlignment="1" applyProtection="1">
      <alignment horizontal="center" vertical="center" wrapText="1"/>
      <protection locked="0"/>
    </xf>
    <xf numFmtId="2" fontId="38" fillId="75" borderId="47" xfId="0" applyNumberFormat="1" applyFont="1" applyFill="1" applyBorder="1" applyAlignment="1" applyProtection="1">
      <alignment vertical="center" wrapText="1"/>
      <protection locked="0"/>
    </xf>
    <xf numFmtId="2" fontId="38" fillId="75" borderId="47" xfId="0" applyNumberFormat="1" applyFont="1" applyFill="1" applyBorder="1" applyAlignment="1" applyProtection="1">
      <alignment horizontal="right" vertical="center" wrapText="1"/>
      <protection locked="0"/>
    </xf>
    <xf numFmtId="165" fontId="4" fillId="75" borderId="47" xfId="296" applyFill="1" applyBorder="1" applyAlignment="1" applyProtection="1">
      <alignment vertical="center" wrapText="1"/>
      <protection locked="0"/>
    </xf>
    <xf numFmtId="165" fontId="4" fillId="75" borderId="47" xfId="296" applyFont="1" applyFill="1" applyBorder="1" applyAlignment="1" applyProtection="1">
      <alignment horizontal="right" vertical="center" wrapText="1"/>
      <protection locked="0"/>
    </xf>
    <xf numFmtId="0" fontId="76" fillId="75" borderId="0" xfId="0" applyFont="1" applyFill="1" applyBorder="1" applyAlignment="1" applyProtection="1">
      <alignment vertical="center"/>
      <protection locked="0"/>
    </xf>
    <xf numFmtId="0" fontId="38" fillId="75" borderId="0" xfId="0" applyFont="1" applyFill="1" applyBorder="1" applyAlignment="1" applyProtection="1">
      <alignment vertical="center" wrapText="1"/>
      <protection locked="0"/>
    </xf>
    <xf numFmtId="0" fontId="38" fillId="75" borderId="68" xfId="0" applyFont="1" applyFill="1" applyBorder="1" applyAlignment="1" applyProtection="1">
      <alignment vertical="center" wrapText="1"/>
      <protection locked="0"/>
    </xf>
    <xf numFmtId="0" fontId="38" fillId="75" borderId="0" xfId="0" applyFont="1" applyFill="1" applyAlignment="1" applyProtection="1">
      <alignment vertical="center" wrapText="1"/>
      <protection locked="0"/>
    </xf>
    <xf numFmtId="170" fontId="38" fillId="75" borderId="103" xfId="0" applyNumberFormat="1" applyFont="1" applyFill="1" applyBorder="1" applyAlignment="1" applyProtection="1">
      <alignment horizontal="center" vertical="center" wrapText="1"/>
      <protection locked="0"/>
    </xf>
    <xf numFmtId="49" fontId="38" fillId="76" borderId="47" xfId="685" applyNumberFormat="1" applyFont="1" applyFill="1" applyBorder="1" applyAlignment="1" applyProtection="1">
      <alignment horizontal="center" vertical="center" wrapText="1"/>
    </xf>
    <xf numFmtId="165" fontId="4" fillId="75" borderId="47" xfId="777" applyFill="1" applyBorder="1" applyAlignment="1" applyProtection="1">
      <alignment horizontal="right" vertical="center" wrapText="1"/>
      <protection locked="0"/>
    </xf>
    <xf numFmtId="2" fontId="15" fillId="75" borderId="47" xfId="0" applyNumberFormat="1" applyFont="1" applyFill="1" applyBorder="1" applyAlignment="1" applyProtection="1">
      <alignment vertical="center" wrapText="1"/>
      <protection locked="0"/>
    </xf>
    <xf numFmtId="0" fontId="38" fillId="75" borderId="0" xfId="0" applyFont="1" applyFill="1" applyBorder="1" applyAlignment="1" applyProtection="1">
      <alignment vertical="center"/>
      <protection locked="0"/>
    </xf>
    <xf numFmtId="2" fontId="15" fillId="52" borderId="47" xfId="0" applyNumberFormat="1" applyFont="1" applyFill="1" applyBorder="1" applyAlignment="1" applyProtection="1">
      <alignment vertical="center" wrapText="1"/>
      <protection locked="0"/>
    </xf>
    <xf numFmtId="0" fontId="38" fillId="52" borderId="0" xfId="0" applyFont="1" applyFill="1" applyBorder="1" applyAlignment="1" applyProtection="1">
      <alignment vertical="center" wrapText="1"/>
      <protection locked="0"/>
    </xf>
    <xf numFmtId="0" fontId="38" fillId="52" borderId="6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38" fillId="52" borderId="0" xfId="0" applyFont="1" applyFill="1" applyBorder="1" applyAlignment="1" applyProtection="1">
      <alignment vertical="center"/>
      <protection locked="0"/>
    </xf>
    <xf numFmtId="170" fontId="96" fillId="77" borderId="103" xfId="0" applyNumberFormat="1" applyFont="1" applyFill="1" applyBorder="1" applyAlignment="1" applyProtection="1">
      <alignment horizontal="center" vertical="center" wrapText="1"/>
      <protection locked="0"/>
    </xf>
    <xf numFmtId="49" fontId="96" fillId="78" borderId="47" xfId="685" applyNumberFormat="1" applyFont="1" applyFill="1" applyBorder="1" applyAlignment="1" applyProtection="1">
      <alignment horizontal="center" vertical="center" wrapText="1"/>
    </xf>
    <xf numFmtId="2" fontId="99" fillId="77" borderId="47" xfId="0" applyNumberFormat="1" applyFont="1" applyFill="1" applyBorder="1" applyAlignment="1" applyProtection="1">
      <alignment horizontal="left" vertical="justify" wrapText="1"/>
      <protection locked="0"/>
    </xf>
    <xf numFmtId="2" fontId="96" fillId="77" borderId="47" xfId="0" applyNumberFormat="1" applyFont="1" applyFill="1" applyBorder="1" applyAlignment="1" applyProtection="1">
      <alignment horizontal="center" vertical="center" wrapText="1"/>
      <protection locked="0"/>
    </xf>
    <xf numFmtId="2" fontId="96" fillId="77" borderId="47" xfId="0" applyNumberFormat="1" applyFont="1" applyFill="1" applyBorder="1" applyAlignment="1" applyProtection="1">
      <alignment vertical="center" wrapText="1"/>
      <protection locked="0"/>
    </xf>
    <xf numFmtId="2" fontId="96" fillId="77" borderId="47" xfId="0" applyNumberFormat="1" applyFont="1" applyFill="1" applyBorder="1" applyAlignment="1" applyProtection="1">
      <alignment horizontal="right" vertical="center" wrapText="1"/>
      <protection locked="0"/>
    </xf>
    <xf numFmtId="165" fontId="11" fillId="77" borderId="47" xfId="296" applyFont="1" applyFill="1" applyBorder="1" applyAlignment="1" applyProtection="1">
      <alignment horizontal="right" vertical="center" wrapText="1"/>
      <protection locked="0"/>
    </xf>
    <xf numFmtId="2" fontId="15" fillId="79" borderId="47" xfId="0" applyNumberFormat="1" applyFont="1" applyFill="1" applyBorder="1" applyAlignment="1" applyProtection="1">
      <alignment vertical="center" wrapText="1"/>
      <protection locked="0"/>
    </xf>
    <xf numFmtId="170" fontId="96" fillId="79" borderId="103" xfId="0" applyNumberFormat="1" applyFont="1" applyFill="1" applyBorder="1" applyAlignment="1" applyProtection="1">
      <alignment horizontal="center" vertical="center" wrapText="1"/>
      <protection locked="0"/>
    </xf>
    <xf numFmtId="49" fontId="96" fillId="80" borderId="47" xfId="685" applyNumberFormat="1" applyFont="1" applyFill="1" applyBorder="1" applyAlignment="1" applyProtection="1">
      <alignment horizontal="center" vertical="center" wrapText="1"/>
    </xf>
    <xf numFmtId="2" fontId="99" fillId="79" borderId="47" xfId="0" applyNumberFormat="1" applyFont="1" applyFill="1" applyBorder="1" applyAlignment="1" applyProtection="1">
      <alignment horizontal="left" vertical="justify" wrapText="1"/>
      <protection locked="0"/>
    </xf>
    <xf numFmtId="2" fontId="96" fillId="79" borderId="47" xfId="0" applyNumberFormat="1" applyFont="1" applyFill="1" applyBorder="1" applyAlignment="1" applyProtection="1">
      <alignment horizontal="center" vertical="center" wrapText="1"/>
      <protection locked="0"/>
    </xf>
    <xf numFmtId="2" fontId="96" fillId="79" borderId="47" xfId="0" applyNumberFormat="1" applyFont="1" applyFill="1" applyBorder="1" applyAlignment="1" applyProtection="1">
      <alignment vertical="center" wrapText="1"/>
      <protection locked="0"/>
    </xf>
    <xf numFmtId="2" fontId="96" fillId="79" borderId="47" xfId="0" applyNumberFormat="1" applyFont="1" applyFill="1" applyBorder="1" applyAlignment="1" applyProtection="1">
      <alignment horizontal="right" vertical="center" wrapText="1"/>
      <protection locked="0"/>
    </xf>
    <xf numFmtId="165" fontId="11" fillId="79" borderId="47" xfId="296" applyFont="1" applyFill="1" applyBorder="1" applyAlignment="1" applyProtection="1">
      <alignment horizontal="right" vertical="center" wrapText="1"/>
      <protection locked="0"/>
    </xf>
    <xf numFmtId="49" fontId="0" fillId="50" borderId="0" xfId="0" applyNumberFormat="1" applyFont="1" applyFill="1" applyBorder="1" applyAlignment="1" applyProtection="1">
      <alignment horizontal="left"/>
      <protection locked="0"/>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2" fontId="96" fillId="53" borderId="79" xfId="418" applyNumberFormat="1"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96" fillId="53" borderId="75" xfId="418" applyNumberFormat="1" applyFont="1" applyFill="1" applyBorder="1" applyAlignment="1" applyProtection="1">
      <alignment horizontal="left" vertical="center" wrapText="1"/>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8" fontId="66" fillId="48" borderId="88" xfId="687" applyNumberFormat="1" applyFont="1" applyFill="1" applyBorder="1" applyAlignment="1" applyProtection="1">
      <alignment horizontal="right" vertical="center"/>
      <protection locked="0"/>
    </xf>
    <xf numFmtId="168"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pplyProtection="1">
      <alignment horizontal="center"/>
    </xf>
    <xf numFmtId="179" fontId="86" fillId="48" borderId="89" xfId="497" applyNumberFormat="1" applyFont="1" applyFill="1" applyBorder="1" applyAlignment="1" applyProtection="1">
      <alignment horizontal="center"/>
    </xf>
    <xf numFmtId="179" fontId="66" fillId="48" borderId="88" xfId="497" applyNumberFormat="1" applyFont="1" applyFill="1" applyBorder="1" applyAlignment="1" applyProtection="1">
      <alignment horizontal="right" vertical="center"/>
    </xf>
    <xf numFmtId="179"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8" fontId="75" fillId="67" borderId="10" xfId="497" applyNumberFormat="1" applyFont="1" applyFill="1" applyBorder="1" applyAlignment="1" applyProtection="1">
      <alignment horizontal="center" vertical="center"/>
    </xf>
    <xf numFmtId="1" fontId="88" fillId="48" borderId="49" xfId="497" applyNumberFormat="1" applyFont="1" applyFill="1" applyBorder="1" applyAlignment="1" applyProtection="1">
      <alignment horizontal="center" vertical="center"/>
      <protection locked="0"/>
    </xf>
    <xf numFmtId="178" fontId="14" fillId="48" borderId="22" xfId="497" applyNumberFormat="1" applyFont="1" applyFill="1" applyBorder="1" applyAlignment="1" applyProtection="1">
      <alignment horizontal="center" vertical="top"/>
    </xf>
    <xf numFmtId="178"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9"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5" fillId="68" borderId="44" xfId="495" applyNumberFormat="1" applyFont="1" applyFill="1" applyBorder="1" applyAlignment="1" applyProtection="1">
      <alignment horizontal="center" vertical="center"/>
      <protection hidden="1"/>
    </xf>
    <xf numFmtId="181" fontId="65" fillId="68" borderId="73" xfId="495" applyNumberFormat="1" applyFont="1" applyFill="1" applyBorder="1" applyAlignment="1" applyProtection="1">
      <alignment horizontal="center" vertical="center"/>
      <protection hidden="1"/>
    </xf>
    <xf numFmtId="181"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66" fillId="52" borderId="0" xfId="0" applyFont="1" applyFill="1" applyAlignment="1" applyProtection="1">
      <alignment horizontal="center" vertical="center" wrapText="1"/>
    </xf>
    <xf numFmtId="0" fontId="10" fillId="0" borderId="0" xfId="418" applyFont="1" applyAlignment="1" applyProtection="1">
      <alignment horizontal="center" vertical="center"/>
    </xf>
  </cellXfs>
  <cellStyles count="92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1" xfId="928"/>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xmlns="" id="{00000000-0008-0000-0000-000002540000}"/>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00000000-0008-0000-0A00-000003400000}"/>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00000000-0008-0000-0B00-000002000000}"/>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00000000-0008-0000-0D00-000002000000}"/>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xmlns="" id="{00000000-0008-0000-0100-000034050000}"/>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xmlns=""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514349</xdr:colOff>
      <xdr:row>0</xdr:row>
      <xdr:rowOff>104775</xdr:rowOff>
    </xdr:from>
    <xdr:to>
      <xdr:col>7</xdr:col>
      <xdr:colOff>180974</xdr:colOff>
      <xdr:row>6</xdr:row>
      <xdr:rowOff>133350</xdr:rowOff>
    </xdr:to>
    <xdr:sp macro="" textlink="" fLocksText="0">
      <xdr:nvSpPr>
        <xdr:cNvPr id="4" name="Text Box 3">
          <a:extLst>
            <a:ext uri="{FF2B5EF4-FFF2-40B4-BE49-F238E27FC236}">
              <a16:creationId xmlns:a16="http://schemas.microsoft.com/office/drawing/2014/main" xmlns="" id="{00000000-0008-0000-0200-000004000000}"/>
            </a:ext>
          </a:extLst>
        </xdr:cNvPr>
        <xdr:cNvSpPr>
          <a:spLocks noChangeArrowheads="1"/>
        </xdr:cNvSpPr>
      </xdr:nvSpPr>
      <xdr:spPr bwMode="auto">
        <a:xfrm>
          <a:off x="1400174" y="104775"/>
          <a:ext cx="7229475"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PREFEITURA MUNICIPAL DE CATANDUVAS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ESTADO DO PARANÁ</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SECRETARIA DE PLANEJAMENTO</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DEPARTAMENTO DE ENGENHARIA</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xmlns=""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xdr:row>
      <xdr:rowOff>70938</xdr:rowOff>
    </xdr:from>
    <xdr:to>
      <xdr:col>1</xdr:col>
      <xdr:colOff>533400</xdr:colOff>
      <xdr:row>8</xdr:row>
      <xdr:rowOff>52746</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1925" y="232863"/>
          <a:ext cx="1257300" cy="11438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95249</xdr:colOff>
      <xdr:row>0</xdr:row>
      <xdr:rowOff>347616</xdr:rowOff>
    </xdr:from>
    <xdr:to>
      <xdr:col>3</xdr:col>
      <xdr:colOff>228600</xdr:colOff>
      <xdr:row>4</xdr:row>
      <xdr:rowOff>176237</xdr:rowOff>
    </xdr:to>
    <xdr:pic>
      <xdr:nvPicPr>
        <xdr:cNvPr id="4" name="Imagem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399" y="347616"/>
          <a:ext cx="1371601" cy="124784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xdr:row>
      <xdr:rowOff>15505</xdr:rowOff>
    </xdr:from>
    <xdr:to>
      <xdr:col>1</xdr:col>
      <xdr:colOff>547855</xdr:colOff>
      <xdr:row>6</xdr:row>
      <xdr:rowOff>39684</xdr:rowOff>
    </xdr:to>
    <xdr:pic>
      <xdr:nvPicPr>
        <xdr:cNvPr id="4" name="Imagem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177430"/>
          <a:ext cx="947905" cy="86237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00000000-0008-0000-0500-000063190000}"/>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xmlns=""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xmlns="" id="{00000000-0008-0000-0500-0000CF190000}"/>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00000000-0008-0000-0600-000006000000}"/>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xmlns="" id="{00000000-0008-0000-0800-0000043C0000}"/>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xmlns=""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tanduvas/2019/CRAS%20-%20cozinha%20e%20glp/Orcamento%20banheir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atanduvas/2019/CRAS%20-%20cozinha%20e%20glp/Orcamento%20Adequacao%20cozinha%20e%20central%20gl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CRONOGRAMA"/>
      <sheetName val="PLANILHA SINTÉTICA"/>
      <sheetName val="SERVIÇOS"/>
      <sheetName val="INSUMOS"/>
      <sheetName val="COMPOSIÇÕES COMPLEMENTARES "/>
      <sheetName val="COTAÇÕES"/>
      <sheetName val="ENCARGOS SOCIAIS"/>
      <sheetName val="PROJETOS RECEBIDOS"/>
    </sheetNames>
    <sheetDataSet>
      <sheetData sheetId="0"/>
      <sheetData sheetId="1"/>
      <sheetData sheetId="2"/>
      <sheetData sheetId="3"/>
      <sheetData sheetId="4"/>
      <sheetData sheetId="5"/>
      <sheetData sheetId="6">
        <row r="2">
          <cell r="A2" t="str">
            <v>CODIGO</v>
          </cell>
          <cell r="B2" t="str">
            <v>DESCRIÇÃO DO SERVIÇO</v>
          </cell>
          <cell r="C2" t="str">
            <v>UNID. MEDIDA</v>
          </cell>
          <cell r="D2" t="str">
            <v>CUSTOS</v>
          </cell>
        </row>
        <row r="3">
          <cell r="D3" t="str">
            <v>MATERIAL</v>
          </cell>
          <cell r="E3" t="str">
            <v>MÃO DE OBRA</v>
          </cell>
          <cell r="F3" t="str">
            <v>TOTAL</v>
          </cell>
        </row>
        <row r="4">
          <cell r="B4" t="str">
            <v>ADMINISTRACAO E CANTEIRO DE OBRAS</v>
          </cell>
        </row>
        <row r="5">
          <cell r="B5" t="str">
            <v>ADMINISTRACAO DE OBRA</v>
          </cell>
        </row>
        <row r="6">
          <cell r="B6" t="str">
            <v>ENCARGOS COMPLEMENTARES REFERENCIAL</v>
          </cell>
        </row>
        <row r="7">
          <cell r="A7" t="str">
            <v>88236</v>
          </cell>
          <cell r="B7" t="str">
            <v>FERRAMENTAS (ENCARGOS COMPLEMENTARES) - HORISTA</v>
          </cell>
          <cell r="C7" t="str">
            <v>H</v>
          </cell>
          <cell r="D7">
            <v>0.56000000000000005</v>
          </cell>
          <cell r="E7">
            <v>0</v>
          </cell>
          <cell r="F7">
            <v>0.56000000000000005</v>
          </cell>
        </row>
        <row r="8">
          <cell r="A8" t="str">
            <v>88237</v>
          </cell>
          <cell r="B8" t="str">
            <v>EPI (ENCARGOS COMPLEMENTARES) - HORISTA</v>
          </cell>
          <cell r="C8" t="str">
            <v>H</v>
          </cell>
          <cell r="D8">
            <v>1.21</v>
          </cell>
          <cell r="E8">
            <v>0</v>
          </cell>
          <cell r="F8">
            <v>1.21</v>
          </cell>
        </row>
        <row r="9">
          <cell r="A9" t="str">
            <v>88238</v>
          </cell>
          <cell r="B9" t="str">
            <v>AJUDANTE DE ARMADOR COM ENCARGOS COMPLEMENTARES</v>
          </cell>
          <cell r="C9" t="str">
            <v>H</v>
          </cell>
          <cell r="D9">
            <v>5.43</v>
          </cell>
          <cell r="E9">
            <v>11.36</v>
          </cell>
          <cell r="F9">
            <v>16.79</v>
          </cell>
        </row>
        <row r="10">
          <cell r="A10" t="str">
            <v>88239</v>
          </cell>
          <cell r="B10" t="str">
            <v>AJUDANTE DE CARPINTEIRO COM ENCARGOS COMPLEMENTARES</v>
          </cell>
          <cell r="C10" t="str">
            <v>H</v>
          </cell>
          <cell r="D10">
            <v>5.43</v>
          </cell>
          <cell r="E10">
            <v>11.39</v>
          </cell>
          <cell r="F10">
            <v>16.82</v>
          </cell>
        </row>
        <row r="11">
          <cell r="A11" t="str">
            <v>88240</v>
          </cell>
          <cell r="B11" t="str">
            <v>AJUDANTE DE ESTRUTURA METÁLICA COM ENCARGOS COMPLEMENTARES</v>
          </cell>
          <cell r="C11" t="str">
            <v>H</v>
          </cell>
          <cell r="D11">
            <v>5.43</v>
          </cell>
          <cell r="E11">
            <v>5.97</v>
          </cell>
          <cell r="F11">
            <v>11.4</v>
          </cell>
        </row>
        <row r="12">
          <cell r="A12" t="str">
            <v>88241</v>
          </cell>
          <cell r="B12" t="str">
            <v>AJUDANTE DE OPERAÇÃO EM GERAL COM ENCARGOS COMPLEMENTARES</v>
          </cell>
          <cell r="C12" t="str">
            <v>H</v>
          </cell>
          <cell r="D12">
            <v>5.43</v>
          </cell>
          <cell r="E12">
            <v>11.66</v>
          </cell>
          <cell r="F12">
            <v>17.09</v>
          </cell>
        </row>
        <row r="13">
          <cell r="A13" t="str">
            <v>88242</v>
          </cell>
          <cell r="B13" t="str">
            <v>AJUDANTE DE PEDREIRO COM ENCARGOS COMPLEMENTARES</v>
          </cell>
          <cell r="C13" t="str">
            <v>H</v>
          </cell>
          <cell r="D13">
            <v>5.42</v>
          </cell>
          <cell r="E13">
            <v>11.04</v>
          </cell>
          <cell r="F13">
            <v>16.46</v>
          </cell>
        </row>
        <row r="14">
          <cell r="A14" t="str">
            <v>88243</v>
          </cell>
          <cell r="B14" t="str">
            <v>AJUDANTE ESPECIALIZADO COM ENCARGOS COMPLEMENTARES</v>
          </cell>
          <cell r="C14" t="str">
            <v>H</v>
          </cell>
          <cell r="D14">
            <v>5.43</v>
          </cell>
          <cell r="E14">
            <v>11.66</v>
          </cell>
          <cell r="F14">
            <v>17.09</v>
          </cell>
        </row>
        <row r="15">
          <cell r="A15" t="str">
            <v>88245</v>
          </cell>
          <cell r="B15" t="str">
            <v>ARMADOR COM ENCARGOS COMPLEMENTARES</v>
          </cell>
          <cell r="C15" t="str">
            <v>H</v>
          </cell>
          <cell r="D15">
            <v>5.42</v>
          </cell>
          <cell r="E15">
            <v>15.13</v>
          </cell>
          <cell r="F15">
            <v>20.55</v>
          </cell>
        </row>
        <row r="16">
          <cell r="A16" t="str">
            <v>88246</v>
          </cell>
          <cell r="B16" t="str">
            <v>ASSENTADOR DE TUBOS COM ENCARGOS COMPLEMENTARES</v>
          </cell>
          <cell r="C16" t="str">
            <v>H</v>
          </cell>
          <cell r="D16">
            <v>5.42</v>
          </cell>
          <cell r="E16">
            <v>20.329999999999998</v>
          </cell>
          <cell r="F16">
            <v>25.75</v>
          </cell>
        </row>
        <row r="17">
          <cell r="A17" t="str">
            <v>88247</v>
          </cell>
          <cell r="B17" t="str">
            <v>AUXILIAR DE ELETRICISTA COM ENCARGOS COMPLEMENTARES</v>
          </cell>
          <cell r="C17" t="str">
            <v>H</v>
          </cell>
          <cell r="D17">
            <v>5.42</v>
          </cell>
          <cell r="E17">
            <v>11.85</v>
          </cell>
          <cell r="F17">
            <v>17.27</v>
          </cell>
        </row>
        <row r="18">
          <cell r="A18" t="str">
            <v>88248</v>
          </cell>
          <cell r="B18" t="str">
            <v>AUXILIAR DE ENCANADOR OU BOMBEIRO HIDRÁULICO COM ENCARGOS COMPLEMENTARES</v>
          </cell>
          <cell r="C18" t="str">
            <v>H</v>
          </cell>
          <cell r="D18">
            <v>5.43</v>
          </cell>
          <cell r="E18">
            <v>11.42</v>
          </cell>
          <cell r="F18">
            <v>16.850000000000001</v>
          </cell>
        </row>
        <row r="19">
          <cell r="A19" t="str">
            <v>88249</v>
          </cell>
          <cell r="B19" t="str">
            <v>AUXILIAR DE LABORATÓRIO COM ENCARGOS COMPLEMENTARES</v>
          </cell>
          <cell r="C19" t="str">
            <v>H</v>
          </cell>
          <cell r="D19">
            <v>5.43</v>
          </cell>
          <cell r="E19">
            <v>11.83</v>
          </cell>
          <cell r="F19">
            <v>17.260000000000002</v>
          </cell>
        </row>
        <row r="20">
          <cell r="A20" t="str">
            <v>88250</v>
          </cell>
          <cell r="B20" t="str">
            <v>AUXILIAR DE MECÂNICO COM ENCARGOS COMPLEMENTARES</v>
          </cell>
          <cell r="C20" t="str">
            <v>H</v>
          </cell>
          <cell r="D20">
            <v>5.43</v>
          </cell>
          <cell r="E20">
            <v>9.33</v>
          </cell>
          <cell r="F20">
            <v>14.76</v>
          </cell>
        </row>
        <row r="21">
          <cell r="A21" t="str">
            <v>88251</v>
          </cell>
          <cell r="B21" t="str">
            <v>AUXILIAR DE SERRALHEIRO COM ENCARGOS COMPLEMENTARES</v>
          </cell>
          <cell r="C21" t="str">
            <v>H</v>
          </cell>
          <cell r="D21">
            <v>5.42</v>
          </cell>
          <cell r="E21">
            <v>10.75</v>
          </cell>
          <cell r="F21">
            <v>16.170000000000002</v>
          </cell>
        </row>
        <row r="22">
          <cell r="A22" t="str">
            <v>88252</v>
          </cell>
          <cell r="B22" t="str">
            <v>AUXILIAR DE SERVIÇOS GERAIS COM ENCARGOS COMPLEMENTARES</v>
          </cell>
          <cell r="C22" t="str">
            <v>H</v>
          </cell>
          <cell r="D22">
            <v>5.42</v>
          </cell>
          <cell r="E22">
            <v>10.44</v>
          </cell>
          <cell r="F22">
            <v>15.86</v>
          </cell>
        </row>
        <row r="23">
          <cell r="A23" t="str">
            <v>88253</v>
          </cell>
          <cell r="B23" t="str">
            <v>AUXILIAR DE TOPÓGRAFO COM ENCARGOS COMPLEMENTARES</v>
          </cell>
          <cell r="C23" t="str">
            <v>H</v>
          </cell>
          <cell r="D23">
            <v>5.43</v>
          </cell>
          <cell r="E23">
            <v>11.33</v>
          </cell>
          <cell r="F23">
            <v>16.760000000000002</v>
          </cell>
        </row>
        <row r="24">
          <cell r="A24" t="str">
            <v>88255</v>
          </cell>
          <cell r="B24" t="str">
            <v>AUXILIAR TÉCNICO DE ENGENHARIA COM ENCARGOS COMPLEMENTARES</v>
          </cell>
          <cell r="C24" t="str">
            <v>H</v>
          </cell>
          <cell r="D24">
            <v>5.42</v>
          </cell>
          <cell r="E24">
            <v>22.04</v>
          </cell>
          <cell r="F24">
            <v>27.46</v>
          </cell>
        </row>
        <row r="25">
          <cell r="A25" t="str">
            <v>88256</v>
          </cell>
          <cell r="B25" t="str">
            <v>AZULEJISTA OU LADRILHISTA COM ENCARGOS COMPLEMENTARES</v>
          </cell>
          <cell r="C25" t="str">
            <v>H</v>
          </cell>
          <cell r="D25">
            <v>5.42</v>
          </cell>
          <cell r="E25">
            <v>13.79</v>
          </cell>
          <cell r="F25">
            <v>19.21</v>
          </cell>
        </row>
        <row r="26">
          <cell r="A26" t="str">
            <v>88257</v>
          </cell>
          <cell r="B26" t="str">
            <v>BLASTER, DINAMITADOR OU CABO DE FOGO COM ENCARGOS COMPLEMENTARES</v>
          </cell>
          <cell r="C26" t="str">
            <v>H</v>
          </cell>
          <cell r="D26">
            <v>5.42</v>
          </cell>
          <cell r="E26">
            <v>17.260000000000002</v>
          </cell>
          <cell r="F26">
            <v>22.68</v>
          </cell>
        </row>
        <row r="27">
          <cell r="A27" t="str">
            <v>88258</v>
          </cell>
          <cell r="B27" t="str">
            <v>CADASTRISTA DE USUÁRIOS COM ENCARGOS COMPLEMENTARES</v>
          </cell>
          <cell r="C27" t="str">
            <v>H</v>
          </cell>
          <cell r="D27">
            <v>4.8600000000000003</v>
          </cell>
          <cell r="E27">
            <v>23.87</v>
          </cell>
          <cell r="F27">
            <v>28.73</v>
          </cell>
        </row>
        <row r="28">
          <cell r="A28" t="str">
            <v>88259</v>
          </cell>
          <cell r="B28" t="str">
            <v>CALAFETADOR/CALAFATE COM ENCARGOS COMPLEMENTARES</v>
          </cell>
          <cell r="C28" t="str">
            <v>H</v>
          </cell>
          <cell r="D28">
            <v>5.42</v>
          </cell>
          <cell r="E28">
            <v>14.21</v>
          </cell>
          <cell r="F28">
            <v>19.63</v>
          </cell>
        </row>
        <row r="29">
          <cell r="A29" t="str">
            <v>88260</v>
          </cell>
          <cell r="B29" t="str">
            <v>CALCETEIRO COM ENCARGOS COMPLEMENTARES</v>
          </cell>
          <cell r="C29" t="str">
            <v>H</v>
          </cell>
          <cell r="D29">
            <v>5.43</v>
          </cell>
          <cell r="E29">
            <v>15.66</v>
          </cell>
          <cell r="F29">
            <v>21.09</v>
          </cell>
        </row>
        <row r="30">
          <cell r="A30" t="str">
            <v>88261</v>
          </cell>
          <cell r="B30" t="str">
            <v>CARPINTEIRO DE ESQUADRIA COM ENCARGOS COMPLEMENTARES</v>
          </cell>
          <cell r="C30" t="str">
            <v>H</v>
          </cell>
          <cell r="D30">
            <v>5.43</v>
          </cell>
          <cell r="E30">
            <v>14.94</v>
          </cell>
          <cell r="F30">
            <v>20.37</v>
          </cell>
        </row>
        <row r="31">
          <cell r="A31" t="str">
            <v>88262</v>
          </cell>
          <cell r="B31" t="str">
            <v>CARPINTEIRO DE FORMAS COM ENCARGOS COMPLEMENTARES</v>
          </cell>
          <cell r="C31" t="str">
            <v>H</v>
          </cell>
          <cell r="D31">
            <v>5.42</v>
          </cell>
          <cell r="E31">
            <v>15.13</v>
          </cell>
          <cell r="F31">
            <v>20.55</v>
          </cell>
        </row>
        <row r="32">
          <cell r="A32" t="str">
            <v>88263</v>
          </cell>
          <cell r="B32" t="str">
            <v>CAVOUQUEIRO OU OPERADOR PERFURATRIZ/ROMPEDOR COM ENCARGOS COMPLEMENTARES</v>
          </cell>
          <cell r="C32" t="str">
            <v>H</v>
          </cell>
          <cell r="D32">
            <v>5.43</v>
          </cell>
          <cell r="E32">
            <v>9.98</v>
          </cell>
          <cell r="F32">
            <v>15.41</v>
          </cell>
        </row>
        <row r="33">
          <cell r="A33" t="str">
            <v>88264</v>
          </cell>
          <cell r="B33" t="str">
            <v>ELETRICISTA COM ENCARGOS COMPLEMENTARES</v>
          </cell>
          <cell r="C33" t="str">
            <v>H</v>
          </cell>
          <cell r="D33">
            <v>5.42</v>
          </cell>
          <cell r="E33">
            <v>15.44</v>
          </cell>
          <cell r="F33">
            <v>20.86</v>
          </cell>
        </row>
        <row r="34">
          <cell r="A34" t="str">
            <v>88265</v>
          </cell>
          <cell r="B34" t="str">
            <v>ELETRICISTA INDUSTRIAL COM ENCARGOS COMPLEMENTARES</v>
          </cell>
          <cell r="C34" t="str">
            <v>H</v>
          </cell>
          <cell r="D34">
            <v>5.43</v>
          </cell>
          <cell r="E34">
            <v>19.89</v>
          </cell>
          <cell r="F34">
            <v>25.32</v>
          </cell>
        </row>
        <row r="35">
          <cell r="A35" t="str">
            <v>88266</v>
          </cell>
          <cell r="B35" t="str">
            <v>ELETROTÉCNICO COM ENCARGOS COMPLEMENTARES</v>
          </cell>
          <cell r="C35" t="str">
            <v>H</v>
          </cell>
          <cell r="D35">
            <v>5.42</v>
          </cell>
          <cell r="E35">
            <v>23.57</v>
          </cell>
          <cell r="F35">
            <v>28.99</v>
          </cell>
        </row>
        <row r="36">
          <cell r="A36" t="str">
            <v>88267</v>
          </cell>
          <cell r="B36" t="str">
            <v>ENCANADOR OU BOMBEIRO HIDRÁULICO COM ENCARGOS COMPLEMENTARES</v>
          </cell>
          <cell r="C36" t="str">
            <v>H</v>
          </cell>
          <cell r="D36">
            <v>5.43</v>
          </cell>
          <cell r="E36">
            <v>15.2</v>
          </cell>
          <cell r="F36">
            <v>20.63</v>
          </cell>
        </row>
        <row r="37">
          <cell r="A37" t="str">
            <v>88268</v>
          </cell>
          <cell r="B37" t="str">
            <v>ESTUCADOR COM ENCARGOS COMPLEMENTARES</v>
          </cell>
          <cell r="C37" t="str">
            <v>H</v>
          </cell>
          <cell r="D37">
            <v>5.43</v>
          </cell>
          <cell r="E37">
            <v>13.34</v>
          </cell>
          <cell r="F37">
            <v>18.77</v>
          </cell>
        </row>
        <row r="38">
          <cell r="A38" t="str">
            <v>88269</v>
          </cell>
          <cell r="B38" t="str">
            <v>GESSEIRO COM ENCARGOS COMPLEMENTARES</v>
          </cell>
          <cell r="C38" t="str">
            <v>H</v>
          </cell>
          <cell r="D38">
            <v>5.43</v>
          </cell>
          <cell r="E38">
            <v>13.34</v>
          </cell>
          <cell r="F38">
            <v>18.77</v>
          </cell>
        </row>
        <row r="39">
          <cell r="A39" t="str">
            <v>88270</v>
          </cell>
          <cell r="B39" t="str">
            <v>IMPERMEABILIZADOR COM ENCARGOS COMPLEMENTARES</v>
          </cell>
          <cell r="C39" t="str">
            <v>H</v>
          </cell>
          <cell r="D39">
            <v>5.43</v>
          </cell>
          <cell r="E39">
            <v>16.03</v>
          </cell>
          <cell r="F39">
            <v>21.46</v>
          </cell>
        </row>
        <row r="40">
          <cell r="A40" t="str">
            <v>88272</v>
          </cell>
          <cell r="B40" t="str">
            <v>MACARIQUEIRO COM ENCARGOS COMPLEMENTARES</v>
          </cell>
          <cell r="C40" t="str">
            <v>H</v>
          </cell>
          <cell r="D40">
            <v>5.42</v>
          </cell>
          <cell r="E40">
            <v>17.690000000000001</v>
          </cell>
          <cell r="F40">
            <v>23.11</v>
          </cell>
        </row>
        <row r="41">
          <cell r="A41" t="str">
            <v>88273</v>
          </cell>
          <cell r="B41" t="str">
            <v>MARCENEIRO COM ENCARGOS COMPLEMENTARES</v>
          </cell>
          <cell r="C41" t="str">
            <v>H</v>
          </cell>
          <cell r="D41">
            <v>5.42</v>
          </cell>
          <cell r="E41">
            <v>13.63</v>
          </cell>
          <cell r="F41">
            <v>19.05</v>
          </cell>
        </row>
        <row r="42">
          <cell r="A42" t="str">
            <v>88274</v>
          </cell>
          <cell r="B42" t="str">
            <v>MARMORISTA/GRANITEIRO COM ENCARGOS COMPLEMENTARES</v>
          </cell>
          <cell r="C42" t="str">
            <v>H</v>
          </cell>
          <cell r="D42">
            <v>5.43</v>
          </cell>
          <cell r="E42">
            <v>14.28</v>
          </cell>
          <cell r="F42">
            <v>19.71</v>
          </cell>
        </row>
        <row r="43">
          <cell r="A43" t="str">
            <v>88275</v>
          </cell>
          <cell r="B43" t="str">
            <v>MECÃNICO DE EQUIPAMENTOS PESADOS COM ENCARGOS COMPLEMENTARES</v>
          </cell>
          <cell r="C43" t="str">
            <v>H</v>
          </cell>
          <cell r="D43">
            <v>5.43</v>
          </cell>
          <cell r="E43">
            <v>17.55</v>
          </cell>
          <cell r="F43">
            <v>22.98</v>
          </cell>
        </row>
        <row r="44">
          <cell r="A44" t="str">
            <v>88277</v>
          </cell>
          <cell r="B44" t="str">
            <v>MONTADOR (TUBO AÇO/EQUIPAMENTOS) COM ENCARGOS COMPLEMENTARES</v>
          </cell>
          <cell r="C44" t="str">
            <v>H</v>
          </cell>
          <cell r="D44">
            <v>5.42</v>
          </cell>
          <cell r="E44">
            <v>20.329999999999998</v>
          </cell>
          <cell r="F44">
            <v>25.75</v>
          </cell>
        </row>
        <row r="45">
          <cell r="A45" t="str">
            <v>88278</v>
          </cell>
          <cell r="B45" t="str">
            <v>MONTADOR DE ESTRUTURA METÁLICA COM ENCARGOS COMPLEMENTARES</v>
          </cell>
          <cell r="C45" t="str">
            <v>H</v>
          </cell>
          <cell r="D45">
            <v>5.42</v>
          </cell>
          <cell r="E45">
            <v>9.43</v>
          </cell>
          <cell r="F45">
            <v>14.85</v>
          </cell>
        </row>
        <row r="46">
          <cell r="A46" t="str">
            <v>88279</v>
          </cell>
          <cell r="B46" t="str">
            <v>MONTADOR ELETROMECÃNICO COM ENCARGOS COMPLEMENTARES</v>
          </cell>
          <cell r="C46" t="str">
            <v>H</v>
          </cell>
          <cell r="D46">
            <v>5.42</v>
          </cell>
          <cell r="E46">
            <v>20.96</v>
          </cell>
          <cell r="F46">
            <v>26.38</v>
          </cell>
        </row>
        <row r="47">
          <cell r="A47" t="str">
            <v>88281</v>
          </cell>
          <cell r="B47" t="str">
            <v>MOTORISTA DE BASCULANTE COM ENCARGOS COMPLEMENTARES</v>
          </cell>
          <cell r="C47" t="str">
            <v>H</v>
          </cell>
          <cell r="D47">
            <v>3.66</v>
          </cell>
          <cell r="E47">
            <v>13.06</v>
          </cell>
          <cell r="F47">
            <v>16.72</v>
          </cell>
        </row>
        <row r="48">
          <cell r="A48" t="str">
            <v>88282</v>
          </cell>
          <cell r="B48" t="str">
            <v>MOTORISTA DE CAMINHÃO COM ENCARGOS COMPLEMENTARES</v>
          </cell>
          <cell r="C48" t="str">
            <v>H</v>
          </cell>
          <cell r="D48">
            <v>3.66</v>
          </cell>
          <cell r="E48">
            <v>13.06</v>
          </cell>
          <cell r="F48">
            <v>16.72</v>
          </cell>
        </row>
        <row r="49">
          <cell r="A49" t="str">
            <v>88283</v>
          </cell>
          <cell r="B49" t="str">
            <v>MOTORISTA DE CAMINHÃO E CARRETA COM ENCARGOS COMPLEMENTARES</v>
          </cell>
          <cell r="C49" t="str">
            <v>H</v>
          </cell>
          <cell r="D49">
            <v>3.66</v>
          </cell>
          <cell r="E49">
            <v>13.07</v>
          </cell>
          <cell r="F49">
            <v>16.73</v>
          </cell>
        </row>
        <row r="50">
          <cell r="A50" t="str">
            <v>88284</v>
          </cell>
          <cell r="B50" t="str">
            <v>MOTORISTA DE VEIÍCULO LEVE COM ENCARGOS COMPLEMENTARES</v>
          </cell>
          <cell r="C50" t="str">
            <v>H</v>
          </cell>
          <cell r="D50">
            <v>3.66</v>
          </cell>
          <cell r="E50">
            <v>12.07</v>
          </cell>
          <cell r="F50">
            <v>15.73</v>
          </cell>
        </row>
        <row r="51">
          <cell r="A51" t="str">
            <v>88285</v>
          </cell>
          <cell r="B51" t="str">
            <v>MOTORISTA DE VEÍCULO PESADO COM ENCARGOS COMPLEMENTARES</v>
          </cell>
          <cell r="C51" t="str">
            <v>H</v>
          </cell>
          <cell r="D51">
            <v>3.66</v>
          </cell>
          <cell r="E51">
            <v>13.07</v>
          </cell>
          <cell r="F51">
            <v>16.73</v>
          </cell>
        </row>
        <row r="52">
          <cell r="A52" t="str">
            <v>88286</v>
          </cell>
          <cell r="B52" t="str">
            <v>MOTORISTA OPERADOR DE MUNCK COM ENCARGOS COMPLEMENTARES</v>
          </cell>
          <cell r="C52" t="str">
            <v>H</v>
          </cell>
          <cell r="D52">
            <v>3.65</v>
          </cell>
          <cell r="E52">
            <v>14.44</v>
          </cell>
          <cell r="F52">
            <v>18.09</v>
          </cell>
        </row>
        <row r="53">
          <cell r="A53" t="str">
            <v>88288</v>
          </cell>
          <cell r="B53" t="str">
            <v>NIVELADOR COM ENCARGOS COMPLEMENTARES</v>
          </cell>
          <cell r="C53" t="str">
            <v>H</v>
          </cell>
          <cell r="D53">
            <v>5.43</v>
          </cell>
          <cell r="E53">
            <v>12.25</v>
          </cell>
          <cell r="F53">
            <v>17.68</v>
          </cell>
        </row>
        <row r="54">
          <cell r="A54" t="str">
            <v>88290</v>
          </cell>
          <cell r="B54" t="str">
            <v>OPERADOR DE ACABADORA COM ENCARGOS COMPLEMENTARES</v>
          </cell>
          <cell r="C54" t="str">
            <v>H</v>
          </cell>
          <cell r="D54">
            <v>4.8600000000000003</v>
          </cell>
          <cell r="E54">
            <v>13.1</v>
          </cell>
          <cell r="F54">
            <v>17.96</v>
          </cell>
        </row>
        <row r="55">
          <cell r="A55" t="str">
            <v>88291</v>
          </cell>
          <cell r="B55" t="str">
            <v>OPERADOR DE BETONEIRA (CAMINHÃO) COM ENCARGOS COMPLEMENTARES</v>
          </cell>
          <cell r="C55" t="str">
            <v>H</v>
          </cell>
          <cell r="D55">
            <v>4.8600000000000003</v>
          </cell>
          <cell r="E55">
            <v>13.85</v>
          </cell>
          <cell r="F55">
            <v>18.71</v>
          </cell>
        </row>
        <row r="56">
          <cell r="A56" t="str">
            <v>88292</v>
          </cell>
          <cell r="B56" t="str">
            <v>OPERADOR DE COMPRESSOR OU COMPRESSORISTA COM ENCARGOS COMPLEMENTARES</v>
          </cell>
          <cell r="C56" t="str">
            <v>H</v>
          </cell>
          <cell r="D56">
            <v>4.8600000000000003</v>
          </cell>
          <cell r="E56">
            <v>9.56</v>
          </cell>
          <cell r="F56">
            <v>14.42</v>
          </cell>
        </row>
        <row r="57">
          <cell r="A57" t="str">
            <v>88293</v>
          </cell>
          <cell r="B57" t="str">
            <v>OPERADOR DE DEMARCADORA DE FAIXAS COM ENCARGOS COMPLEMENTARES</v>
          </cell>
          <cell r="C57" t="str">
            <v>H</v>
          </cell>
          <cell r="D57">
            <v>4.8600000000000003</v>
          </cell>
          <cell r="E57">
            <v>14.36</v>
          </cell>
          <cell r="F57">
            <v>19.22</v>
          </cell>
        </row>
        <row r="58">
          <cell r="A58" t="str">
            <v>88294</v>
          </cell>
          <cell r="B58" t="str">
            <v>OPERADOR DE ESCAVADEIRA COM ENCARGOS COMPLEMENTARES</v>
          </cell>
          <cell r="C58" t="str">
            <v>H</v>
          </cell>
          <cell r="D58">
            <v>4.8600000000000003</v>
          </cell>
          <cell r="E58">
            <v>15.51</v>
          </cell>
          <cell r="F58">
            <v>20.37</v>
          </cell>
        </row>
        <row r="59">
          <cell r="A59" t="str">
            <v>88295</v>
          </cell>
          <cell r="B59" t="str">
            <v>OPERADOR DE GUINCHO COM ENCARGOS COMPLEMENTARES</v>
          </cell>
          <cell r="C59" t="str">
            <v>H</v>
          </cell>
          <cell r="D59">
            <v>4.8600000000000003</v>
          </cell>
          <cell r="E59">
            <v>8.8800000000000008</v>
          </cell>
          <cell r="F59">
            <v>13.74</v>
          </cell>
        </row>
        <row r="60">
          <cell r="A60" t="str">
            <v>88296</v>
          </cell>
          <cell r="B60" t="str">
            <v>OPERADOR DE GUINDASTE COM ENCARGOS COMPLEMENTARES</v>
          </cell>
          <cell r="C60" t="str">
            <v>H</v>
          </cell>
          <cell r="D60">
            <v>4.8600000000000003</v>
          </cell>
          <cell r="E60">
            <v>18.04</v>
          </cell>
          <cell r="F60">
            <v>22.9</v>
          </cell>
        </row>
        <row r="61">
          <cell r="A61" t="str">
            <v>88297</v>
          </cell>
          <cell r="B61" t="str">
            <v>OPERADOR DE MÁQUINAS E EQUIPAMENTOS COM ENCARGOS COMPLEMENTARES</v>
          </cell>
          <cell r="C61" t="str">
            <v>H</v>
          </cell>
          <cell r="D61">
            <v>4.8600000000000003</v>
          </cell>
          <cell r="E61">
            <v>13</v>
          </cell>
          <cell r="F61">
            <v>17.86</v>
          </cell>
        </row>
        <row r="62">
          <cell r="A62" t="str">
            <v>88298</v>
          </cell>
          <cell r="B62" t="str">
            <v>OPERADOR DE MARTELETE OU MARTELETEIRO COM ENCARGOS COMPLEMENTARES</v>
          </cell>
          <cell r="C62" t="str">
            <v>H</v>
          </cell>
          <cell r="D62">
            <v>4.8600000000000003</v>
          </cell>
          <cell r="E62">
            <v>8.8699999999999992</v>
          </cell>
          <cell r="F62">
            <v>13.73</v>
          </cell>
        </row>
        <row r="63">
          <cell r="A63" t="str">
            <v>88299</v>
          </cell>
          <cell r="B63" t="str">
            <v>OPERADOR DE MOTO-ESCREIPER COM ENCARGOS COMPLEMENTARES</v>
          </cell>
          <cell r="C63" t="str">
            <v>H</v>
          </cell>
          <cell r="D63">
            <v>4.8600000000000003</v>
          </cell>
          <cell r="E63">
            <v>20.309999999999999</v>
          </cell>
          <cell r="F63">
            <v>25.17</v>
          </cell>
        </row>
        <row r="64">
          <cell r="A64" t="str">
            <v>88300</v>
          </cell>
          <cell r="B64" t="str">
            <v>OPERADOR DE MOTONIVELADORA COM ENCARGOS COMPLEMENTARES</v>
          </cell>
          <cell r="C64" t="str">
            <v>H</v>
          </cell>
          <cell r="D64">
            <v>4.8600000000000003</v>
          </cell>
          <cell r="E64">
            <v>20.309999999999999</v>
          </cell>
          <cell r="F64">
            <v>25.17</v>
          </cell>
        </row>
        <row r="65">
          <cell r="A65" t="str">
            <v>88301</v>
          </cell>
          <cell r="B65" t="str">
            <v>OPERADOR DE PÁ CARREGADEIRA COM ENCARGOS COMPLEMENTARES</v>
          </cell>
          <cell r="C65" t="str">
            <v>H</v>
          </cell>
          <cell r="D65">
            <v>4.8600000000000003</v>
          </cell>
          <cell r="E65">
            <v>14.53</v>
          </cell>
          <cell r="F65">
            <v>19.39</v>
          </cell>
        </row>
        <row r="66">
          <cell r="A66" t="str">
            <v>88302</v>
          </cell>
          <cell r="B66" t="str">
            <v>OPERADOR DE PAVIMENTADORA COM ENCARGOS COMPLEMENTARES</v>
          </cell>
          <cell r="C66" t="str">
            <v>H</v>
          </cell>
          <cell r="D66">
            <v>4.8600000000000003</v>
          </cell>
          <cell r="E66">
            <v>14.36</v>
          </cell>
          <cell r="F66">
            <v>19.22</v>
          </cell>
        </row>
        <row r="67">
          <cell r="A67" t="str">
            <v>88303</v>
          </cell>
          <cell r="B67" t="str">
            <v>OPERADOR DE ROLO COMPACTADOR COM ENCARGOS COMPLEMENTARES</v>
          </cell>
          <cell r="C67" t="str">
            <v>H</v>
          </cell>
          <cell r="D67">
            <v>4.8600000000000003</v>
          </cell>
          <cell r="E67">
            <v>12.52</v>
          </cell>
          <cell r="F67">
            <v>17.38</v>
          </cell>
        </row>
        <row r="68">
          <cell r="A68" t="str">
            <v>88304</v>
          </cell>
          <cell r="B68" t="str">
            <v>OPERADOR DE USINA DE ASFALTO, DE SOLOS OU DE CONCRETO COM ENCARGOS COMPLEMENTARES</v>
          </cell>
          <cell r="C68" t="str">
            <v>H</v>
          </cell>
          <cell r="D68">
            <v>4.8600000000000003</v>
          </cell>
          <cell r="E68">
            <v>13.1</v>
          </cell>
          <cell r="F68">
            <v>17.96</v>
          </cell>
        </row>
        <row r="69">
          <cell r="A69" t="str">
            <v>88306</v>
          </cell>
          <cell r="B69" t="str">
            <v>OPERADOR JATO DE AREIA OU JATISTA COM ENCARGOS COMPLEMENTARES</v>
          </cell>
          <cell r="C69" t="str">
            <v>H</v>
          </cell>
          <cell r="D69">
            <v>4.87</v>
          </cell>
          <cell r="E69">
            <v>9.49</v>
          </cell>
          <cell r="F69">
            <v>14.36</v>
          </cell>
        </row>
        <row r="70">
          <cell r="A70" t="str">
            <v>88307</v>
          </cell>
          <cell r="B70" t="str">
            <v>OPERADOR PARA BATE ESTACAS COM ENCARGOS COMPLEMENTARES</v>
          </cell>
          <cell r="C70" t="str">
            <v>H</v>
          </cell>
          <cell r="D70">
            <v>4.87</v>
          </cell>
          <cell r="E70">
            <v>11.19</v>
          </cell>
          <cell r="F70">
            <v>16.059999999999999</v>
          </cell>
        </row>
        <row r="71">
          <cell r="A71" t="str">
            <v>88308</v>
          </cell>
          <cell r="B71" t="str">
            <v>PASTILHEIRO COM ENCARGOS COMPLEMENTARES</v>
          </cell>
          <cell r="C71" t="str">
            <v>H</v>
          </cell>
          <cell r="D71">
            <v>5.42</v>
          </cell>
          <cell r="E71">
            <v>18.309999999999999</v>
          </cell>
          <cell r="F71">
            <v>23.73</v>
          </cell>
        </row>
        <row r="72">
          <cell r="A72" t="str">
            <v>88309</v>
          </cell>
          <cell r="B72" t="str">
            <v>PEDREIRO COM ENCARGOS COMPLEMENTARES</v>
          </cell>
          <cell r="C72" t="str">
            <v>H</v>
          </cell>
          <cell r="D72">
            <v>5.43</v>
          </cell>
          <cell r="E72">
            <v>15.24</v>
          </cell>
          <cell r="F72">
            <v>20.67</v>
          </cell>
        </row>
        <row r="73">
          <cell r="A73" t="str">
            <v>88310</v>
          </cell>
          <cell r="B73" t="str">
            <v>PINTOR COM ENCARGOS COMPLEMENTARES</v>
          </cell>
          <cell r="C73" t="str">
            <v>H</v>
          </cell>
          <cell r="D73">
            <v>5.43</v>
          </cell>
          <cell r="E73">
            <v>15.16</v>
          </cell>
          <cell r="F73">
            <v>20.59</v>
          </cell>
        </row>
        <row r="74">
          <cell r="A74" t="str">
            <v>88311</v>
          </cell>
          <cell r="B74" t="str">
            <v>PINTOR DE LETREIROS COM ENCARGOS COMPLEMENTARES</v>
          </cell>
          <cell r="C74" t="str">
            <v>H</v>
          </cell>
          <cell r="D74">
            <v>5.43</v>
          </cell>
          <cell r="E74">
            <v>16.03</v>
          </cell>
          <cell r="F74">
            <v>21.46</v>
          </cell>
        </row>
        <row r="75">
          <cell r="A75" t="str">
            <v>88312</v>
          </cell>
          <cell r="B75" t="str">
            <v>PINTOR PARA TINTA EPÓXI COM ENCARGOS COMPLEMENTARES</v>
          </cell>
          <cell r="C75" t="str">
            <v>H</v>
          </cell>
          <cell r="D75">
            <v>5.43</v>
          </cell>
          <cell r="E75">
            <v>18.059999999999999</v>
          </cell>
          <cell r="F75">
            <v>23.49</v>
          </cell>
        </row>
        <row r="76">
          <cell r="A76" t="str">
            <v>88313</v>
          </cell>
          <cell r="B76" t="str">
            <v>POCEIRO COM ENCARGOS COMPLEMENTARES</v>
          </cell>
          <cell r="C76" t="str">
            <v>H</v>
          </cell>
          <cell r="D76">
            <v>5.43</v>
          </cell>
          <cell r="E76">
            <v>16.239999999999998</v>
          </cell>
          <cell r="F76">
            <v>21.67</v>
          </cell>
        </row>
        <row r="77">
          <cell r="A77" t="str">
            <v>88314</v>
          </cell>
          <cell r="B77" t="str">
            <v>RASTELEIRO COM ENCARGOS COMPLEMENTARES</v>
          </cell>
          <cell r="C77" t="str">
            <v>H</v>
          </cell>
          <cell r="D77">
            <v>5.43</v>
          </cell>
          <cell r="E77">
            <v>6.33</v>
          </cell>
          <cell r="F77">
            <v>11.76</v>
          </cell>
        </row>
        <row r="78">
          <cell r="A78" t="str">
            <v>88315</v>
          </cell>
          <cell r="B78" t="str">
            <v>SERRALHEIRO COM ENCARGOS COMPLEMENTARES</v>
          </cell>
          <cell r="C78" t="str">
            <v>H</v>
          </cell>
          <cell r="D78">
            <v>5.43</v>
          </cell>
          <cell r="E78">
            <v>14.29</v>
          </cell>
          <cell r="F78">
            <v>19.72</v>
          </cell>
        </row>
        <row r="79">
          <cell r="A79" t="str">
            <v>88316</v>
          </cell>
          <cell r="B79" t="str">
            <v>SERVENTE COM ENCARGOS COMPLEMENTARES</v>
          </cell>
          <cell r="C79" t="str">
            <v>H</v>
          </cell>
          <cell r="D79">
            <v>5.42</v>
          </cell>
          <cell r="E79">
            <v>10.8</v>
          </cell>
          <cell r="F79">
            <v>16.22</v>
          </cell>
        </row>
        <row r="80">
          <cell r="A80" t="str">
            <v>88317</v>
          </cell>
          <cell r="B80" t="str">
            <v>SOLDADOR COM ENCARGOS COMPLEMENTARES</v>
          </cell>
          <cell r="C80" t="str">
            <v>H</v>
          </cell>
          <cell r="D80">
            <v>5.42</v>
          </cell>
          <cell r="E80">
            <v>15.32</v>
          </cell>
          <cell r="F80">
            <v>20.74</v>
          </cell>
        </row>
        <row r="81">
          <cell r="A81" t="str">
            <v>88318</v>
          </cell>
          <cell r="B81" t="str">
            <v>SOLDADOR A (PARA SOLDA A SER TESTADA COM RAIOS "X") COM ENCARGOS COMPLEMENTARES</v>
          </cell>
          <cell r="C81" t="str">
            <v>H</v>
          </cell>
          <cell r="D81">
            <v>5.42</v>
          </cell>
          <cell r="E81">
            <v>16.73</v>
          </cell>
          <cell r="F81">
            <v>22.15</v>
          </cell>
        </row>
        <row r="82">
          <cell r="A82" t="str">
            <v>88319</v>
          </cell>
          <cell r="B82" t="str">
            <v>TECNICO EM SONDAGEM COM ENCARGOS COMPLEMENTARES</v>
          </cell>
          <cell r="C82" t="str">
            <v>H</v>
          </cell>
          <cell r="D82">
            <v>5.43</v>
          </cell>
          <cell r="E82">
            <v>29.86</v>
          </cell>
          <cell r="F82">
            <v>35.29</v>
          </cell>
        </row>
        <row r="83">
          <cell r="A83" t="str">
            <v>88320</v>
          </cell>
          <cell r="B83" t="str">
            <v>TAQUEADOR OU TAQUEIRO COM ENCARGOS COMPLEMENTARES</v>
          </cell>
          <cell r="C83" t="str">
            <v>H</v>
          </cell>
          <cell r="D83">
            <v>5.42</v>
          </cell>
          <cell r="E83">
            <v>12.42</v>
          </cell>
          <cell r="F83">
            <v>17.84</v>
          </cell>
        </row>
        <row r="84">
          <cell r="A84" t="str">
            <v>88321</v>
          </cell>
          <cell r="B84" t="str">
            <v>TÉCNICO DE LABORATÓRIO COM ENCARGOS COMPLEMENTARES</v>
          </cell>
          <cell r="C84" t="str">
            <v>H</v>
          </cell>
          <cell r="D84">
            <v>5.43</v>
          </cell>
          <cell r="E84">
            <v>24.79</v>
          </cell>
          <cell r="F84">
            <v>30.22</v>
          </cell>
        </row>
        <row r="85">
          <cell r="A85" t="str">
            <v>88322</v>
          </cell>
          <cell r="B85" t="str">
            <v>TÉCNICO DE SONDAGEM COM ENCARGOS COMPLEMENTARES</v>
          </cell>
          <cell r="C85" t="str">
            <v>H</v>
          </cell>
          <cell r="D85">
            <v>5.43</v>
          </cell>
          <cell r="E85">
            <v>29.86</v>
          </cell>
          <cell r="F85">
            <v>35.29</v>
          </cell>
        </row>
        <row r="86">
          <cell r="A86" t="str">
            <v>88323</v>
          </cell>
          <cell r="B86" t="str">
            <v>TELHADISTA COM ENCARGOS COMPLEMENTARES</v>
          </cell>
          <cell r="C86" t="str">
            <v>H</v>
          </cell>
          <cell r="D86">
            <v>5.42</v>
          </cell>
          <cell r="E86">
            <v>13.08</v>
          </cell>
          <cell r="F86">
            <v>18.5</v>
          </cell>
        </row>
        <row r="87">
          <cell r="A87" t="str">
            <v>88324</v>
          </cell>
          <cell r="B87" t="str">
            <v>TRATORISTA COM ENCARGOS COMPLEMENTARES</v>
          </cell>
          <cell r="C87" t="str">
            <v>H</v>
          </cell>
          <cell r="D87">
            <v>5.43</v>
          </cell>
          <cell r="E87">
            <v>13.72</v>
          </cell>
          <cell r="F87">
            <v>19.149999999999999</v>
          </cell>
        </row>
        <row r="88">
          <cell r="A88" t="str">
            <v>88325</v>
          </cell>
          <cell r="B88" t="str">
            <v>VIDRACEIRO COM ENCARGOS COMPLEMENTARES</v>
          </cell>
          <cell r="C88" t="str">
            <v>H</v>
          </cell>
          <cell r="D88">
            <v>5.42</v>
          </cell>
          <cell r="E88">
            <v>13.08</v>
          </cell>
          <cell r="F88">
            <v>18.5</v>
          </cell>
        </row>
        <row r="89">
          <cell r="A89" t="str">
            <v>88326</v>
          </cell>
          <cell r="B89" t="str">
            <v>VIGIA NOTURNO COM ENCARGOS COMPLEMENTARES</v>
          </cell>
          <cell r="C89" t="str">
            <v>H</v>
          </cell>
          <cell r="D89">
            <v>3.66</v>
          </cell>
          <cell r="E89">
            <v>15.13</v>
          </cell>
          <cell r="F89">
            <v>18.79</v>
          </cell>
        </row>
        <row r="90">
          <cell r="A90" t="str">
            <v>88377</v>
          </cell>
          <cell r="B90" t="str">
            <v>OPERADOR DE BETONEIRA ESTACIONÁRIA/MISTURADOR COM ENCARGOS COMPLEMENTARES</v>
          </cell>
          <cell r="C90" t="str">
            <v>H</v>
          </cell>
          <cell r="D90">
            <v>4.8600000000000003</v>
          </cell>
          <cell r="E90">
            <v>11.76</v>
          </cell>
          <cell r="F90">
            <v>16.62</v>
          </cell>
        </row>
        <row r="91">
          <cell r="A91" t="str">
            <v>88441</v>
          </cell>
          <cell r="B91" t="str">
            <v>JARDINEIRO COM ENCARGOS COMPLEMENTARES</v>
          </cell>
          <cell r="C91" t="str">
            <v>H</v>
          </cell>
          <cell r="D91">
            <v>5.43</v>
          </cell>
          <cell r="E91">
            <v>11.4</v>
          </cell>
          <cell r="F91">
            <v>16.829999999999998</v>
          </cell>
        </row>
        <row r="92">
          <cell r="A92" t="str">
            <v>88597</v>
          </cell>
          <cell r="B92" t="str">
            <v>DESENHISTA DETALHISTA COM ENCARGOS COMPLEMENTARES</v>
          </cell>
          <cell r="C92" t="str">
            <v>H</v>
          </cell>
          <cell r="D92">
            <v>3.65</v>
          </cell>
          <cell r="E92">
            <v>11.97</v>
          </cell>
          <cell r="F92">
            <v>15.62</v>
          </cell>
        </row>
        <row r="93">
          <cell r="A93" t="str">
            <v>90766</v>
          </cell>
          <cell r="B93" t="str">
            <v>ALMOXARIFE COM ENCARGOS COMPLEMENTARES</v>
          </cell>
          <cell r="C93" t="str">
            <v>H</v>
          </cell>
          <cell r="D93">
            <v>3.71</v>
          </cell>
          <cell r="E93">
            <v>15.05</v>
          </cell>
          <cell r="F93">
            <v>18.760000000000002</v>
          </cell>
        </row>
        <row r="94">
          <cell r="A94" t="str">
            <v>90767</v>
          </cell>
          <cell r="B94" t="str">
            <v>APONTADOR OU APROPRIADOR COM ENCARGOS COMPLEMENTARES</v>
          </cell>
          <cell r="C94" t="str">
            <v>H</v>
          </cell>
          <cell r="D94">
            <v>3.72</v>
          </cell>
          <cell r="E94">
            <v>14.4</v>
          </cell>
          <cell r="F94">
            <v>18.12</v>
          </cell>
        </row>
        <row r="95">
          <cell r="A95" t="str">
            <v>90768</v>
          </cell>
          <cell r="B95" t="str">
            <v>ARQUITETO DE OBRA JUNIOR COM ENCARGOS COMPLEMENTARES</v>
          </cell>
          <cell r="C95" t="str">
            <v>H</v>
          </cell>
          <cell r="D95">
            <v>0.48000000000000398</v>
          </cell>
          <cell r="E95">
            <v>64.5</v>
          </cell>
          <cell r="F95">
            <v>64.98</v>
          </cell>
        </row>
        <row r="96">
          <cell r="A96" t="str">
            <v>90769</v>
          </cell>
          <cell r="B96" t="str">
            <v>ARQUITETO DE OBRA PLENO COM ENCARGOS COMPLEMENTARES</v>
          </cell>
          <cell r="C96" t="str">
            <v>H</v>
          </cell>
          <cell r="D96">
            <v>0.48000000000000398</v>
          </cell>
          <cell r="E96">
            <v>74.02</v>
          </cell>
          <cell r="F96">
            <v>74.5</v>
          </cell>
        </row>
        <row r="97">
          <cell r="A97" t="str">
            <v>90770</v>
          </cell>
          <cell r="B97" t="str">
            <v>ARQUITETO DE OBRA SENIOR COM ENCARGOS COMPLEMENTARES</v>
          </cell>
          <cell r="C97" t="str">
            <v>H</v>
          </cell>
          <cell r="D97">
            <v>0.46999999999999886</v>
          </cell>
          <cell r="E97">
            <v>87.7</v>
          </cell>
          <cell r="F97">
            <v>88.17</v>
          </cell>
        </row>
        <row r="98">
          <cell r="A98" t="str">
            <v>90771</v>
          </cell>
          <cell r="B98" t="str">
            <v>AUXILIAR DE DESENHISTA COM ENCARGOS COMPLEMENTARES</v>
          </cell>
          <cell r="C98" t="str">
            <v>H</v>
          </cell>
          <cell r="D98">
            <v>3.65</v>
          </cell>
          <cell r="E98">
            <v>9.7200000000000006</v>
          </cell>
          <cell r="F98">
            <v>13.37</v>
          </cell>
        </row>
        <row r="99">
          <cell r="A99" t="str">
            <v>90772</v>
          </cell>
          <cell r="B99" t="str">
            <v>AUXILIAR DE ESCRITORIO COM ENCARGOS COMPLEMENTARES</v>
          </cell>
          <cell r="C99" t="str">
            <v>H</v>
          </cell>
          <cell r="D99">
            <v>3.66</v>
          </cell>
          <cell r="E99">
            <v>12.08</v>
          </cell>
          <cell r="F99">
            <v>15.74</v>
          </cell>
        </row>
        <row r="100">
          <cell r="A100" t="str">
            <v>90773</v>
          </cell>
          <cell r="B100" t="str">
            <v>DESENHISTA COPISTA COM ENCARGOS COMPLEMENTARES</v>
          </cell>
          <cell r="C100" t="str">
            <v>H</v>
          </cell>
          <cell r="D100">
            <v>3.65</v>
          </cell>
          <cell r="E100">
            <v>9.84</v>
          </cell>
          <cell r="F100">
            <v>13.49</v>
          </cell>
        </row>
        <row r="101">
          <cell r="A101" t="str">
            <v>90775</v>
          </cell>
          <cell r="B101" t="str">
            <v>DESENHISTA PROJETISTA COM ENCARGOS COMPLEMENTARES</v>
          </cell>
          <cell r="C101" t="str">
            <v>H</v>
          </cell>
          <cell r="D101">
            <v>0.41</v>
          </cell>
          <cell r="E101">
            <v>17.89</v>
          </cell>
          <cell r="F101">
            <v>18.3</v>
          </cell>
        </row>
        <row r="102">
          <cell r="A102" t="str">
            <v>90776</v>
          </cell>
          <cell r="B102" t="str">
            <v>ENCARREGADO GERAL COM ENCARGOS COMPLEMENTARES</v>
          </cell>
          <cell r="C102" t="str">
            <v>H</v>
          </cell>
          <cell r="D102">
            <v>3.71</v>
          </cell>
          <cell r="E102">
            <v>21.24</v>
          </cell>
          <cell r="F102">
            <v>24.95</v>
          </cell>
        </row>
        <row r="103">
          <cell r="A103" t="str">
            <v>90777</v>
          </cell>
          <cell r="B103" t="str">
            <v>ENGENHEIRO CIVIL DE OBRA JUNIOR COM ENCARGOS COMPLEMENTARES</v>
          </cell>
          <cell r="C103" t="str">
            <v>H</v>
          </cell>
          <cell r="D103">
            <v>0.48000000000000398</v>
          </cell>
          <cell r="E103">
            <v>68.599999999999994</v>
          </cell>
          <cell r="F103">
            <v>69.08</v>
          </cell>
        </row>
        <row r="104">
          <cell r="A104" t="str">
            <v>90778</v>
          </cell>
          <cell r="B104" t="str">
            <v>ENGENHEIRO CIVIL DE OBRA PLENO COM ENCARGOS COMPLEMENTARES</v>
          </cell>
          <cell r="C104" t="str">
            <v>H</v>
          </cell>
          <cell r="D104">
            <v>0.47999999999998977</v>
          </cell>
          <cell r="E104">
            <v>86.4</v>
          </cell>
          <cell r="F104">
            <v>86.88</v>
          </cell>
        </row>
        <row r="105">
          <cell r="A105" t="str">
            <v>90779</v>
          </cell>
          <cell r="B105" t="str">
            <v>ENGENHEIRO CIVIL DE OBRA SENIOR COM ENCARGOS COMPLEMENTARES</v>
          </cell>
          <cell r="C105" t="str">
            <v>H</v>
          </cell>
          <cell r="D105">
            <v>0.48000000000000398</v>
          </cell>
          <cell r="E105">
            <v>113.5</v>
          </cell>
          <cell r="F105">
            <v>113.98</v>
          </cell>
        </row>
        <row r="106">
          <cell r="A106" t="str">
            <v>90780</v>
          </cell>
          <cell r="B106" t="str">
            <v>MESTRE DE OBRAS COM ENCARGOS COMPLEMENTARES</v>
          </cell>
          <cell r="C106" t="str">
            <v>H</v>
          </cell>
          <cell r="D106">
            <v>0.48000000000000398</v>
          </cell>
          <cell r="E106">
            <v>35.4</v>
          </cell>
          <cell r="F106">
            <v>35.880000000000003</v>
          </cell>
        </row>
        <row r="107">
          <cell r="A107" t="str">
            <v>90781</v>
          </cell>
          <cell r="B107" t="str">
            <v>TOPOGRAFO COM ENCARGOS COMPLEMENTARES</v>
          </cell>
          <cell r="C107" t="str">
            <v>H</v>
          </cell>
          <cell r="D107">
            <v>3.71</v>
          </cell>
          <cell r="E107">
            <v>15.09</v>
          </cell>
          <cell r="F107">
            <v>18.8</v>
          </cell>
        </row>
        <row r="108">
          <cell r="A108" t="str">
            <v>91677</v>
          </cell>
          <cell r="B108" t="str">
            <v>ENGENHEIRO ELETRICISTA COM ENCARGOS COMPLEMENTARES</v>
          </cell>
          <cell r="C108" t="str">
            <v>H</v>
          </cell>
          <cell r="D108">
            <v>0.48000000000000398</v>
          </cell>
          <cell r="E108">
            <v>80.44</v>
          </cell>
          <cell r="F108">
            <v>80.92</v>
          </cell>
        </row>
        <row r="109">
          <cell r="A109" t="str">
            <v>91678</v>
          </cell>
          <cell r="B109" t="str">
            <v>ENGENHEIRO SANITARISTA COM ENCARGOS COMPLEMENTARES</v>
          </cell>
          <cell r="C109" t="str">
            <v>H</v>
          </cell>
          <cell r="D109">
            <v>0.48000000000000398</v>
          </cell>
          <cell r="E109">
            <v>67.78</v>
          </cell>
          <cell r="F109">
            <v>68.260000000000005</v>
          </cell>
        </row>
        <row r="110">
          <cell r="A110" t="str">
            <v>93556</v>
          </cell>
          <cell r="B110" t="str">
            <v>FERRAMENTAS (ENCARGOS COMPLEMENTARES) - MENSALISTA</v>
          </cell>
          <cell r="C110" t="str">
            <v>MES</v>
          </cell>
          <cell r="D110">
            <v>106.44</v>
          </cell>
          <cell r="E110">
            <v>0</v>
          </cell>
          <cell r="F110">
            <v>106.44</v>
          </cell>
        </row>
        <row r="111">
          <cell r="A111" t="str">
            <v>93557</v>
          </cell>
          <cell r="B111" t="str">
            <v>EPI (ENCARGOS COMPLEMENTARES) - MENSALISTA</v>
          </cell>
          <cell r="C111" t="str">
            <v>MES</v>
          </cell>
          <cell r="D111">
            <v>227.59</v>
          </cell>
          <cell r="E111">
            <v>0</v>
          </cell>
          <cell r="F111">
            <v>227.59</v>
          </cell>
        </row>
        <row r="112">
          <cell r="A112" t="str">
            <v>93558</v>
          </cell>
          <cell r="B112" t="str">
            <v>MOTORISTA DE CAMINHAO COM ENCARGOS COMPLEMENTARES</v>
          </cell>
          <cell r="C112" t="str">
            <v>MES</v>
          </cell>
          <cell r="D112">
            <v>687.99</v>
          </cell>
          <cell r="E112" t="str">
            <v>2.299.34</v>
          </cell>
          <cell r="F112" t="str">
            <v>2.987.33</v>
          </cell>
        </row>
        <row r="113">
          <cell r="A113" t="str">
            <v>93559</v>
          </cell>
          <cell r="B113" t="str">
            <v>DESENHISTA DETALHISTA COM ENCARGOS COMPLEMENTARES</v>
          </cell>
          <cell r="C113" t="str">
            <v>MES</v>
          </cell>
          <cell r="D113">
            <v>687.99</v>
          </cell>
          <cell r="E113" t="str">
            <v>2.104.73</v>
          </cell>
          <cell r="F113" t="str">
            <v>2.792.72</v>
          </cell>
        </row>
        <row r="114">
          <cell r="A114" t="str">
            <v>93560</v>
          </cell>
          <cell r="B114" t="str">
            <v>DESENHISTA COPISTA COM ENCARGOS COMPLEMENTARES</v>
          </cell>
          <cell r="C114" t="str">
            <v>MES</v>
          </cell>
          <cell r="D114">
            <v>687.99</v>
          </cell>
          <cell r="E114" t="str">
            <v>1.730.54</v>
          </cell>
          <cell r="F114" t="str">
            <v>2.418.53</v>
          </cell>
        </row>
        <row r="115">
          <cell r="A115" t="str">
            <v>93561</v>
          </cell>
          <cell r="B115" t="str">
            <v>DESENHISTA PROJETISTA COM ENCARGOS COMPLEMENTARES</v>
          </cell>
          <cell r="C115" t="str">
            <v>MES</v>
          </cell>
          <cell r="D115">
            <v>559.5</v>
          </cell>
          <cell r="E115" t="str">
            <v>3.146.16</v>
          </cell>
          <cell r="F115" t="str">
            <v>3.705.66</v>
          </cell>
        </row>
        <row r="116">
          <cell r="A116" t="str">
            <v>93562</v>
          </cell>
          <cell r="B116" t="str">
            <v>AUXILIAR DE DESENHISTA COM ENCARGOS COMPLEMENTARES</v>
          </cell>
          <cell r="C116" t="str">
            <v>MES</v>
          </cell>
          <cell r="D116">
            <v>688</v>
          </cell>
          <cell r="E116" t="str">
            <v>1.709.11</v>
          </cell>
          <cell r="F116" t="str">
            <v>2.397.11</v>
          </cell>
        </row>
        <row r="117">
          <cell r="A117" t="str">
            <v>93563</v>
          </cell>
          <cell r="B117" t="str">
            <v>ALMOXARIFE COM ENCARGOS COMPLEMENTARES</v>
          </cell>
          <cell r="C117" t="str">
            <v>MES</v>
          </cell>
          <cell r="D117">
            <v>699.37</v>
          </cell>
          <cell r="E117" t="str">
            <v>2.646.71</v>
          </cell>
          <cell r="F117" t="str">
            <v>3.346.08</v>
          </cell>
        </row>
        <row r="118">
          <cell r="A118" t="str">
            <v>93564</v>
          </cell>
          <cell r="B118" t="str">
            <v>APONTADOR OU APROPRIADOR COM ENCARGOS COMPLEMENTARES</v>
          </cell>
          <cell r="C118" t="str">
            <v>MES</v>
          </cell>
          <cell r="D118">
            <v>699.37</v>
          </cell>
          <cell r="E118" t="str">
            <v>2.525.16</v>
          </cell>
          <cell r="F118" t="str">
            <v>3.224.53</v>
          </cell>
        </row>
        <row r="119">
          <cell r="A119" t="str">
            <v>93565</v>
          </cell>
          <cell r="B119" t="str">
            <v>ENGENHEIRO CIVIL DE OBRA JUNIOR COM ENCARGOS COMPLEMENTARES</v>
          </cell>
          <cell r="C119" t="str">
            <v>MES</v>
          </cell>
          <cell r="D119">
            <v>88.280000000000655</v>
          </cell>
          <cell r="E119" t="str">
            <v>12.041.65</v>
          </cell>
          <cell r="F119" t="str">
            <v>12.129.93</v>
          </cell>
        </row>
        <row r="120">
          <cell r="A120" t="str">
            <v>93566</v>
          </cell>
          <cell r="B120" t="str">
            <v>AUXILIAR DE ESCRITORIO COM ENCARGOS COMPLEMENTARES</v>
          </cell>
          <cell r="C120" t="str">
            <v>MES</v>
          </cell>
          <cell r="D120">
            <v>687.99</v>
          </cell>
          <cell r="E120" t="str">
            <v>2.125.67</v>
          </cell>
          <cell r="F120" t="str">
            <v>2.813.66</v>
          </cell>
        </row>
        <row r="121">
          <cell r="A121" t="str">
            <v>93567</v>
          </cell>
          <cell r="B121" t="str">
            <v>ENGENHEIRO CIVIL DE OBRA PLENO COM ENCARGOS COMPLEMENTARES</v>
          </cell>
          <cell r="C121" t="str">
            <v>MES</v>
          </cell>
          <cell r="D121">
            <v>88.290000000000873</v>
          </cell>
          <cell r="E121" t="str">
            <v>15.165.89</v>
          </cell>
          <cell r="F121" t="str">
            <v>15.254.18</v>
          </cell>
        </row>
        <row r="122">
          <cell r="A122" t="str">
            <v>93568</v>
          </cell>
          <cell r="B122" t="str">
            <v>ENGENHEIRO CIVIL DE OBRA SENIOR COM ENCARGOS COMPLEMENTARES</v>
          </cell>
          <cell r="C122" t="str">
            <v>MES</v>
          </cell>
          <cell r="D122">
            <v>88.279999999998836</v>
          </cell>
          <cell r="E122" t="str">
            <v>19.922.39</v>
          </cell>
          <cell r="F122" t="str">
            <v>20.010.67</v>
          </cell>
        </row>
        <row r="123">
          <cell r="A123" t="str">
            <v>93569</v>
          </cell>
          <cell r="B123" t="str">
            <v>ARQUITETO JUNIOR COM ENCARGOS COMPLEMENTARES</v>
          </cell>
          <cell r="C123" t="str">
            <v>MES</v>
          </cell>
          <cell r="D123">
            <v>88.290000000000873</v>
          </cell>
          <cell r="E123" t="str">
            <v>11.335.91</v>
          </cell>
          <cell r="F123" t="str">
            <v>11.424.20</v>
          </cell>
        </row>
        <row r="124">
          <cell r="A124" t="str">
            <v>93570</v>
          </cell>
          <cell r="B124" t="str">
            <v>ARQUITETO PLENO COM ENCARGOS COMPLEMENTARES</v>
          </cell>
          <cell r="C124" t="str">
            <v>MES</v>
          </cell>
          <cell r="D124">
            <v>88.280000000000655</v>
          </cell>
          <cell r="E124" t="str">
            <v>13.008.26</v>
          </cell>
          <cell r="F124" t="str">
            <v>13.096.54</v>
          </cell>
        </row>
        <row r="125">
          <cell r="A125" t="str">
            <v>93571</v>
          </cell>
          <cell r="B125" t="str">
            <v>ARQUITETO SENIOR COM ENCARGOS COMPLEMENTARES</v>
          </cell>
          <cell r="C125" t="str">
            <v>MES</v>
          </cell>
          <cell r="D125">
            <v>88.280000000000655</v>
          </cell>
          <cell r="E125" t="str">
            <v>15.411.50</v>
          </cell>
          <cell r="F125" t="str">
            <v>15.499.78</v>
          </cell>
        </row>
        <row r="126">
          <cell r="A126" t="str">
            <v>93572</v>
          </cell>
          <cell r="B126" t="str">
            <v>ENCARREGADO GERAL DE OBRAS COM ENCARGOS COMPLEMENTARES</v>
          </cell>
          <cell r="C126" t="str">
            <v>MES</v>
          </cell>
          <cell r="D126">
            <v>699.37</v>
          </cell>
          <cell r="E126" t="str">
            <v>3.723.83</v>
          </cell>
          <cell r="F126" t="str">
            <v>4.423.20</v>
          </cell>
        </row>
        <row r="127">
          <cell r="A127" t="str">
            <v>94295</v>
          </cell>
          <cell r="B127" t="str">
            <v>MESTRE DE OBRAS COM ENCARGOS COMPLEMENTARES</v>
          </cell>
          <cell r="C127" t="str">
            <v>MES</v>
          </cell>
          <cell r="D127">
            <v>88.279999999999745</v>
          </cell>
          <cell r="E127" t="str">
            <v>6.206.39</v>
          </cell>
          <cell r="F127" t="str">
            <v>6.294.67</v>
          </cell>
        </row>
        <row r="128">
          <cell r="A128" t="str">
            <v>94296</v>
          </cell>
          <cell r="B128" t="str">
            <v>TOPOGRAFO COM ENCARGOS COMPLEMENTARES</v>
          </cell>
          <cell r="C128" t="str">
            <v>MES</v>
          </cell>
          <cell r="D128">
            <v>699.38</v>
          </cell>
          <cell r="E128" t="str">
            <v>2.651.98</v>
          </cell>
          <cell r="F128" t="str">
            <v>3.351.36</v>
          </cell>
        </row>
        <row r="129">
          <cell r="B129" t="str">
            <v>FECHAMENTOS</v>
          </cell>
        </row>
        <row r="130">
          <cell r="A130" t="str">
            <v>74220/1</v>
          </cell>
          <cell r="B130" t="str">
            <v>TAPUME DE CHAPA DE MADEIRA COMPENSADA, E= 6MM, COM PINTURA A CAL E REAPROVEITAMENTO DE 2X</v>
          </cell>
          <cell r="C130" t="str">
            <v>M2</v>
          </cell>
          <cell r="D130">
            <v>26.77</v>
          </cell>
          <cell r="E130">
            <v>26.91</v>
          </cell>
          <cell r="F130">
            <v>53.68</v>
          </cell>
        </row>
        <row r="131">
          <cell r="A131" t="str">
            <v>85423</v>
          </cell>
          <cell r="B131" t="str">
            <v>ISOLAMENTO DE OBRA COM TELA PLASTICA COM MALHA DE 5MM</v>
          </cell>
          <cell r="C131" t="str">
            <v>M2</v>
          </cell>
          <cell r="D131">
            <v>3.73</v>
          </cell>
          <cell r="E131">
            <v>2.85</v>
          </cell>
          <cell r="F131">
            <v>6.58</v>
          </cell>
        </row>
        <row r="132">
          <cell r="A132" t="str">
            <v>85424</v>
          </cell>
          <cell r="B132" t="str">
            <v>ISOLAMENTO DE OBRA COM TELA PLASTICA COM MALHA DE 5MM E ESTRUTURA DE MADEIRA PONTALETEADA</v>
          </cell>
          <cell r="C132" t="str">
            <v>M2</v>
          </cell>
          <cell r="D132">
            <v>8.19</v>
          </cell>
          <cell r="E132">
            <v>12.69</v>
          </cell>
          <cell r="F132">
            <v>20.88</v>
          </cell>
        </row>
        <row r="133">
          <cell r="A133" t="str">
            <v>92235</v>
          </cell>
          <cell r="B133" t="str">
            <v>FECHAMENTO DE CONSTRUÇÃO TEMPORÁRIA EM CHAPA DE MADEIRA COMPENSADA E=10MM, COM REAPROVEITAMENTO DE 2X.</v>
          </cell>
          <cell r="C133" t="str">
            <v>M2</v>
          </cell>
          <cell r="D133">
            <v>29.16</v>
          </cell>
          <cell r="E133">
            <v>26.91</v>
          </cell>
          <cell r="F133">
            <v>56.07</v>
          </cell>
        </row>
        <row r="134">
          <cell r="A134" t="str">
            <v>93181</v>
          </cell>
          <cell r="B134" t="str">
            <v>FECHAMENTO TEMPORÁRIO EM CHAPA DE MADEIRA COMPENSADA E=12MM, COM REAPROVEITAMENTO 1,5X</v>
          </cell>
          <cell r="C134" t="str">
            <v>M2</v>
          </cell>
          <cell r="D134">
            <v>31.57</v>
          </cell>
          <cell r="E134">
            <v>22.36</v>
          </cell>
          <cell r="F134">
            <v>53.93</v>
          </cell>
        </row>
        <row r="135">
          <cell r="B135" t="str">
            <v>LIGACOES PROVISORIAS</v>
          </cell>
          <cell r="C135" t="str">
            <v/>
          </cell>
        </row>
        <row r="136">
          <cell r="A136" t="str">
            <v>41598</v>
          </cell>
          <cell r="B136" t="str">
            <v>ENTRADA PROVISORIA DE ENERGIA ELETRICA AEREA TRIFASICA 40A EM POSTE MADEIRA</v>
          </cell>
          <cell r="C136" t="str">
            <v>UN</v>
          </cell>
          <cell r="D136">
            <v>977.11</v>
          </cell>
          <cell r="E136">
            <v>209.96</v>
          </cell>
          <cell r="F136" t="str">
            <v>1.187.07</v>
          </cell>
        </row>
        <row r="137">
          <cell r="B137" t="str">
            <v>BARRACAO DE OBRA</v>
          </cell>
          <cell r="C137" t="str">
            <v/>
          </cell>
        </row>
        <row r="138">
          <cell r="A138" t="str">
            <v>93206</v>
          </cell>
          <cell r="B138" t="str">
            <v>EXECUÇÃO DE ESCRITÓRIO EM CANTEIRO DE OBRA EM ALVENARIA, NÃO INCLUSO MOBILIÁRIO E EQUIPAMENTOS. AF_02/2016</v>
          </cell>
          <cell r="C138" t="str">
            <v>M2</v>
          </cell>
          <cell r="D138">
            <v>499.34</v>
          </cell>
          <cell r="E138">
            <v>272.75</v>
          </cell>
          <cell r="F138">
            <v>772.09</v>
          </cell>
        </row>
        <row r="139">
          <cell r="A139" t="str">
            <v>93207</v>
          </cell>
          <cell r="B139" t="str">
            <v>EXECUÇÃO DE ESCRITÓRIO EM CANTEIRO DE OBRA EM CHAPA DE MADEIRA COMPENSADA, NÃO INCLUSO MOBILIÁRIO E EQUIPAMENTOS. AF_02/2016</v>
          </cell>
          <cell r="C139" t="str">
            <v>M2</v>
          </cell>
          <cell r="D139">
            <v>443.67</v>
          </cell>
          <cell r="E139">
            <v>157.21</v>
          </cell>
          <cell r="F139">
            <v>600.88</v>
          </cell>
        </row>
        <row r="140">
          <cell r="A140" t="str">
            <v>93208</v>
          </cell>
          <cell r="B140" t="str">
            <v>EXECUÇÃO DE ALMOXARIFADO EM CANTEIRO DE OBRA EM CHAPA DE MADEIRA COMPENSADA, INCLUSO PRATELEIRAS. AF_02/2016</v>
          </cell>
          <cell r="C140" t="str">
            <v>M2</v>
          </cell>
          <cell r="D140">
            <v>366.18</v>
          </cell>
          <cell r="E140">
            <v>109.66</v>
          </cell>
          <cell r="F140">
            <v>475.84</v>
          </cell>
        </row>
        <row r="141">
          <cell r="A141" t="str">
            <v>93209</v>
          </cell>
          <cell r="B141" t="str">
            <v>EXECUÇÃO DE ALMOXARIFADO EM CANTEIRO DE OBRA EM ALVENARIA, INCLUSO PRATELEIRAS. AF_02/2016</v>
          </cell>
          <cell r="C141" t="str">
            <v>M2</v>
          </cell>
          <cell r="D141">
            <v>425.74</v>
          </cell>
          <cell r="E141">
            <v>197.08</v>
          </cell>
          <cell r="F141">
            <v>622.82000000000005</v>
          </cell>
        </row>
        <row r="142">
          <cell r="A142" t="str">
            <v>93210</v>
          </cell>
          <cell r="B142" t="str">
            <v>EXECUÇÃO DE REFEITÓRIO EM CANTEIRO DE OBRA EM CHAPA DE MADEIRA COMPENSADA, NÃO INCLUSO MOBILIÁRIO E EQUIPAMENTOS. AF_02/2016</v>
          </cell>
          <cell r="C142" t="str">
            <v>M2</v>
          </cell>
          <cell r="D142">
            <v>240.87</v>
          </cell>
          <cell r="E142">
            <v>91.95</v>
          </cell>
          <cell r="F142">
            <v>332.82</v>
          </cell>
        </row>
        <row r="143">
          <cell r="A143" t="str">
            <v>93211</v>
          </cell>
          <cell r="B143" t="str">
            <v>EXECUÇÃO DE REFEITÓRIO EM CANTEIRO DE OBRA EM ALVENARIA, NÃO INCLUSO MOBILIÁRIO E EQUIPAMENTOS. AF_02/2016</v>
          </cell>
          <cell r="C143" t="str">
            <v>M2</v>
          </cell>
          <cell r="D143">
            <v>243.72</v>
          </cell>
          <cell r="E143">
            <v>116.23</v>
          </cell>
          <cell r="F143">
            <v>359.95</v>
          </cell>
        </row>
        <row r="144">
          <cell r="A144" t="str">
            <v>93212</v>
          </cell>
          <cell r="B144" t="str">
            <v>EXECUÇÃO DE SANITÁRIO E VESTIÁRIO EM CANTEIRO DE OBRA EM CHAPA DE MADEIRA COMPENSADA, NÃO INCLUSO MOBILIÁRIO. AF_02/2016</v>
          </cell>
          <cell r="C144" t="str">
            <v>M2</v>
          </cell>
          <cell r="D144">
            <v>420.95</v>
          </cell>
          <cell r="E144">
            <v>167.54</v>
          </cell>
          <cell r="F144">
            <v>588.49</v>
          </cell>
        </row>
        <row r="145">
          <cell r="A145" t="str">
            <v>93213</v>
          </cell>
          <cell r="B145" t="str">
            <v>EXECUÇÃO DE SANITÁRIO E VESTIÁRIO EM CANTEIRO DE OBRA EM ALVENARIA, NÃO INCLUSO MOBILIÁRIO. AF_02/2016</v>
          </cell>
          <cell r="C145" t="str">
            <v>M2</v>
          </cell>
          <cell r="D145">
            <v>485.65</v>
          </cell>
          <cell r="E145">
            <v>221.45</v>
          </cell>
          <cell r="F145">
            <v>707.1</v>
          </cell>
        </row>
        <row r="146">
          <cell r="A146" t="str">
            <v>93214</v>
          </cell>
          <cell r="B146" t="str">
            <v>EXECUÇÃO DE RESERVATÓRIO ELEVADO DE ÁGUA (1000 LITROS) EM CANTEIRO DE OBRA, APOIADO EM ESTRUTURA DE MADEIRA. AF_02/2016</v>
          </cell>
          <cell r="C146" t="str">
            <v>UN</v>
          </cell>
          <cell r="D146">
            <v>734.92</v>
          </cell>
          <cell r="E146">
            <v>328.16</v>
          </cell>
          <cell r="F146" t="str">
            <v>1.063.08</v>
          </cell>
        </row>
        <row r="147">
          <cell r="A147" t="str">
            <v>93243</v>
          </cell>
          <cell r="B147" t="str">
            <v>EXECUÇÃO DE RESERVATÓRIO ELEVADO DE ÁGUA (3000 LITROS) EM CANTEIRO DE OBRA, APOIADO EM ESTRUTURA DE MADEIRA. AF_02/2016</v>
          </cell>
          <cell r="C147" t="str">
            <v>UN</v>
          </cell>
          <cell r="D147">
            <v>1625.42</v>
          </cell>
          <cell r="E147">
            <v>418.1</v>
          </cell>
          <cell r="F147" t="str">
            <v>2.043.52</v>
          </cell>
        </row>
        <row r="148">
          <cell r="A148" t="str">
            <v>93582</v>
          </cell>
          <cell r="B148" t="str">
            <v>EXECUÇÃO DE CENTRAL DE ARMADURA EM CANTEIRO DE OBRA, NÃO INCLUSO MOBILIÁRIO E EQUIPAMENTOS. AF_04/2016</v>
          </cell>
          <cell r="C148" t="str">
            <v>M2</v>
          </cell>
          <cell r="D148">
            <v>96.6</v>
          </cell>
          <cell r="E148">
            <v>34.64</v>
          </cell>
          <cell r="F148">
            <v>131.24</v>
          </cell>
        </row>
        <row r="149">
          <cell r="A149" t="str">
            <v>93583</v>
          </cell>
          <cell r="B149" t="str">
            <v>EXECUÇÃO DE CENTRAL DE FÔRMAS, PRODUÇÃO DE ARGAMASSA OU CONCRETO EM CANTEIRO DE OBRA, NÃO INCLUSO MOBILIÁRIO E EQUIPAMENTOS. AF_04/2016</v>
          </cell>
          <cell r="C149" t="str">
            <v>M2</v>
          </cell>
          <cell r="D149">
            <v>187.66</v>
          </cell>
          <cell r="E149">
            <v>66.77</v>
          </cell>
          <cell r="F149">
            <v>254.43</v>
          </cell>
        </row>
        <row r="150">
          <cell r="A150" t="str">
            <v>93584</v>
          </cell>
          <cell r="B150" t="str">
            <v>EXECUÇÃO DE DEPÓSITO EM CANTEIRO DE OBRA EM CHAPA DE MADEIRA COMPENSADA, NÃO INCLUSO MOBILIÁRIO. AF_04/2016</v>
          </cell>
          <cell r="C150" t="str">
            <v>M2</v>
          </cell>
          <cell r="D150">
            <v>370.9</v>
          </cell>
          <cell r="E150">
            <v>117.16</v>
          </cell>
          <cell r="F150">
            <v>488.06</v>
          </cell>
        </row>
        <row r="151">
          <cell r="A151" t="str">
            <v>93585</v>
          </cell>
          <cell r="B151" t="str">
            <v>EXECUÇÃO DE GUARITA EM CANTEIRO DE OBRA EM CHAPA DE MADEIRA COMPENSADA, NÃO INCLUSO MOBILIÁRIO. AF_04/2016</v>
          </cell>
          <cell r="C151" t="str">
            <v>M2</v>
          </cell>
          <cell r="D151">
            <v>396.55</v>
          </cell>
          <cell r="E151">
            <v>144.54</v>
          </cell>
          <cell r="F151">
            <v>541.09</v>
          </cell>
        </row>
        <row r="152">
          <cell r="A152" t="str">
            <v>73847/1</v>
          </cell>
          <cell r="B152" t="str">
            <v>ALUGUEL CONTAINER/ESCRIT INCL INST ELET LARG=2,20 COMP=6,20M          ALT=2,50M CHAPA ACO C/NERV TRAPEZ FORRO C/ISOL TERMO/ACUSTICO         CHASSIS REFORC PISO COMPENS NAVAL EXC TRANSP/CARGA/DESCARGA</v>
          </cell>
          <cell r="C152" t="str">
            <v>MES</v>
          </cell>
          <cell r="D152">
            <v>363.28</v>
          </cell>
          <cell r="E152">
            <v>0</v>
          </cell>
          <cell r="F152">
            <v>363.28</v>
          </cell>
        </row>
        <row r="153">
          <cell r="B153" t="str">
            <v>PLACA DE IDENTIFICAÇÃO / LETREIRO</v>
          </cell>
          <cell r="C153" t="str">
            <v/>
          </cell>
        </row>
        <row r="154">
          <cell r="A154" t="str">
            <v>74209/1</v>
          </cell>
          <cell r="B154" t="str">
            <v>PLACA DE OBRA EM CHAPA DE ACO GALVANIZADO</v>
          </cell>
          <cell r="C154" t="str">
            <v>M2</v>
          </cell>
          <cell r="D154">
            <v>286.67</v>
          </cell>
          <cell r="E154">
            <v>37.18</v>
          </cell>
          <cell r="F154">
            <v>323.85000000000002</v>
          </cell>
        </row>
        <row r="155">
          <cell r="A155" t="str">
            <v>73916/2</v>
          </cell>
          <cell r="B155" t="str">
            <v>PLACA ESMALTADA PARA IDENTIFICAÇÃO NR DE RUA, DIMENSÕES 45X25CM</v>
          </cell>
          <cell r="C155" t="str">
            <v>UN</v>
          </cell>
          <cell r="D155">
            <v>82.03</v>
          </cell>
          <cell r="E155">
            <v>4.32</v>
          </cell>
          <cell r="F155">
            <v>86.35</v>
          </cell>
        </row>
        <row r="156">
          <cell r="B156" t="str">
            <v>SINALIZACAO</v>
          </cell>
          <cell r="C156" t="str">
            <v/>
          </cell>
        </row>
        <row r="157">
          <cell r="A157" t="str">
            <v>73683</v>
          </cell>
          <cell r="B157" t="str">
            <v>INSTALAÇÃO DE GAMBIARRA PARA SINALIZAÇÃO, PADRÃO 20 M, INCLUINDO LÂMPADA, BOCAL E BALDE A CADA 2 M</v>
          </cell>
          <cell r="C157" t="str">
            <v>UN</v>
          </cell>
          <cell r="D157">
            <v>34.380000000000003</v>
          </cell>
          <cell r="E157">
            <v>15.65</v>
          </cell>
          <cell r="F157">
            <v>50.03</v>
          </cell>
        </row>
        <row r="158">
          <cell r="A158" t="str">
            <v>74221/1</v>
          </cell>
          <cell r="B158" t="str">
            <v>SINALIZACAO DE TRANSITO - NOTURNA</v>
          </cell>
          <cell r="C158" t="str">
            <v>M</v>
          </cell>
          <cell r="D158">
            <v>1.1100000000000001</v>
          </cell>
          <cell r="E158">
            <v>1.31</v>
          </cell>
          <cell r="F158">
            <v>2.42</v>
          </cell>
        </row>
        <row r="159">
          <cell r="B159" t="str">
            <v>TOPOGRAFIA</v>
          </cell>
          <cell r="C159" t="str">
            <v/>
          </cell>
        </row>
        <row r="160">
          <cell r="A160" t="str">
            <v>73610</v>
          </cell>
          <cell r="B160" t="str">
            <v>LOCAÇÃO DE REDES DE ÁGUA OU DE ESGOTO</v>
          </cell>
          <cell r="C160" t="str">
            <v>M</v>
          </cell>
          <cell r="D160">
            <v>0.53</v>
          </cell>
          <cell r="E160">
            <v>0.45</v>
          </cell>
          <cell r="F160">
            <v>0.98</v>
          </cell>
        </row>
        <row r="161">
          <cell r="A161" t="str">
            <v>85323</v>
          </cell>
          <cell r="B161" t="str">
            <v>LOCACAO E NIVELAMENTO DE EMISSARIO/REDE COLETORA COM AUXILIO DE EQUIPAMENTO TOPOGRAFICO</v>
          </cell>
          <cell r="C161" t="str">
            <v>M</v>
          </cell>
          <cell r="D161">
            <v>0.56000000000000005</v>
          </cell>
          <cell r="E161">
            <v>1.1299999999999999</v>
          </cell>
          <cell r="F161">
            <v>1.69</v>
          </cell>
        </row>
        <row r="162">
          <cell r="A162" t="str">
            <v>73679</v>
          </cell>
          <cell r="B162" t="str">
            <v>LOCAÇÃO DE ADUTORAS, COLETORES TRONCO E INTERCEPTORES - ATÉ DN 500 MM</v>
          </cell>
          <cell r="C162" t="str">
            <v>M</v>
          </cell>
          <cell r="D162">
            <v>1.31</v>
          </cell>
          <cell r="E162">
            <v>0.31</v>
          </cell>
          <cell r="F162">
            <v>1.62</v>
          </cell>
        </row>
        <row r="163">
          <cell r="A163" t="str">
            <v>73677</v>
          </cell>
          <cell r="B163" t="str">
            <v>CADASTRO DE LIGAÇÕES PREDIAIS, INCLUSIVE DESENHISTA</v>
          </cell>
          <cell r="C163" t="str">
            <v>UN</v>
          </cell>
          <cell r="D163">
            <v>3.7</v>
          </cell>
          <cell r="E163">
            <v>3.59</v>
          </cell>
          <cell r="F163">
            <v>7.29</v>
          </cell>
        </row>
        <row r="164">
          <cell r="A164" t="str">
            <v>73678</v>
          </cell>
          <cell r="B164" t="str">
            <v>CADASTRO DE ADUTORAS. COLETORES E INTERCEPTORES - ATÉ DN 500 MM, INCLUSIVE DESENHISTA</v>
          </cell>
          <cell r="C164" t="str">
            <v>M</v>
          </cell>
          <cell r="D164">
            <v>1.67</v>
          </cell>
          <cell r="E164">
            <v>1.25</v>
          </cell>
          <cell r="F164">
            <v>2.92</v>
          </cell>
        </row>
        <row r="165">
          <cell r="A165" t="str">
            <v>73682</v>
          </cell>
          <cell r="B165" t="str">
            <v>CADASTRO DE REDES, INCLUSIVE DESENHISTA</v>
          </cell>
          <cell r="C165" t="str">
            <v>M</v>
          </cell>
          <cell r="D165">
            <v>0.66</v>
          </cell>
          <cell r="E165">
            <v>0.56999999999999995</v>
          </cell>
          <cell r="F165">
            <v>1.23</v>
          </cell>
        </row>
        <row r="166">
          <cell r="A166" t="str">
            <v>73758/1</v>
          </cell>
          <cell r="B166" t="str">
            <v>LEVANTAMENTO SECAO TRANSVERSAL C/NIVEL TERRENO NAO ACIDENTADO VEGETAÇÃO DENSA INCLUSIVE DESENHO ESC 1:200 EM PAPEL VEGETAL MILIMETRADO (MEDIDO P/M SECAO), INCLUSIVE NIVELADOR, AUXILIAR DE CALCULO TOPOGRAFICO E DESENHISTA.</v>
          </cell>
          <cell r="C166" t="str">
            <v>M</v>
          </cell>
          <cell r="D166">
            <v>0.56000000000000005</v>
          </cell>
          <cell r="E166">
            <v>1.18</v>
          </cell>
          <cell r="F166">
            <v>1.74</v>
          </cell>
        </row>
        <row r="167">
          <cell r="A167" t="str">
            <v>78472</v>
          </cell>
          <cell r="B167" t="str">
            <v>SERVICOS TOPOGRAFICOS PARA PAVIMENTACAO, INCLUSIVE NOTA DE SERVICOS, ACOMPANHAMENTO E GREIDE</v>
          </cell>
          <cell r="C167" t="str">
            <v>M2</v>
          </cell>
          <cell r="D167">
            <v>0.18</v>
          </cell>
          <cell r="E167">
            <v>0.17</v>
          </cell>
          <cell r="F167">
            <v>0.35</v>
          </cell>
        </row>
        <row r="168">
          <cell r="B168" t="str">
            <v>SERVICOS PRELIMINARES</v>
          </cell>
          <cell r="C168" t="str">
            <v/>
          </cell>
        </row>
        <row r="169">
          <cell r="B169" t="str">
            <v>LIMPEZA DE TERRENO E DESTOCAMENTO</v>
          </cell>
          <cell r="C169" t="str">
            <v/>
          </cell>
        </row>
        <row r="170">
          <cell r="A170" t="str">
            <v>73859/2</v>
          </cell>
          <cell r="B170" t="str">
            <v>CAPINA E LIMPEZA MANUAL DE TERRENO</v>
          </cell>
          <cell r="C170" t="str">
            <v>M2</v>
          </cell>
          <cell r="D170">
            <v>0.44</v>
          </cell>
          <cell r="E170">
            <v>0.86</v>
          </cell>
          <cell r="F170">
            <v>1.3</v>
          </cell>
        </row>
        <row r="171">
          <cell r="A171" t="str">
            <v>73822/2</v>
          </cell>
          <cell r="B171" t="str">
            <v>LIMPEZA MECANIZADA DE TERRENO COM REMOCAO DE CAMADA VEGETAL, UTILIZANDO MOTONIVELADORA</v>
          </cell>
          <cell r="C171" t="str">
            <v>M2</v>
          </cell>
          <cell r="D171">
            <v>0.42</v>
          </cell>
          <cell r="E171">
            <v>0.09</v>
          </cell>
          <cell r="F171">
            <v>0.51</v>
          </cell>
        </row>
        <row r="172">
          <cell r="A172" t="str">
            <v>73948/16</v>
          </cell>
          <cell r="B172" t="str">
            <v>LIMPEZA MANUAL DO TERRENO (C/ RASPAGEM SUPERFICIAL)</v>
          </cell>
          <cell r="C172" t="str">
            <v>M2</v>
          </cell>
          <cell r="D172">
            <v>1.36</v>
          </cell>
          <cell r="E172">
            <v>2.7</v>
          </cell>
          <cell r="F172">
            <v>4.0599999999999996</v>
          </cell>
        </row>
        <row r="173">
          <cell r="A173" t="str">
            <v>73672</v>
          </cell>
          <cell r="B173" t="str">
            <v>DESMATAMENTO E LIMPEZA MECANIZADA DE TERRENO COM ARVORES ATE Ø 15CM, UTILIZANDO TRATOR DE ESTEIRAS</v>
          </cell>
          <cell r="C173" t="str">
            <v>M2</v>
          </cell>
          <cell r="D173">
            <v>0.41</v>
          </cell>
          <cell r="E173">
            <v>0.04</v>
          </cell>
          <cell r="F173">
            <v>0.45</v>
          </cell>
        </row>
        <row r="174">
          <cell r="A174" t="str">
            <v>73859/1</v>
          </cell>
          <cell r="B174" t="str">
            <v>DESMATAMENTO E LIMPEZA MECANIZADA DE TERRENO COM REMOCAO DE CAMADA VEGETAL, UTILIZANDO TRATOR DE ESTEIRAS</v>
          </cell>
          <cell r="C174" t="str">
            <v>M2</v>
          </cell>
          <cell r="D174">
            <v>0.13</v>
          </cell>
          <cell r="E174">
            <v>0.04</v>
          </cell>
          <cell r="F174">
            <v>0.17</v>
          </cell>
        </row>
        <row r="175">
          <cell r="A175" t="str">
            <v>73903/1</v>
          </cell>
          <cell r="B175" t="str">
            <v>LIMPEZA SUPERFICIAL DA CAMADA VEGETAL EM JAZIDA</v>
          </cell>
          <cell r="C175" t="str">
            <v>M2</v>
          </cell>
          <cell r="D175">
            <v>0.38</v>
          </cell>
          <cell r="E175">
            <v>0.06</v>
          </cell>
          <cell r="F175">
            <v>0.44</v>
          </cell>
        </row>
        <row r="176">
          <cell r="A176" t="str">
            <v>85331</v>
          </cell>
          <cell r="B176" t="str">
            <v>CORTE DE CAPOEIRA FINA A FOICE</v>
          </cell>
          <cell r="C176" t="str">
            <v>M2</v>
          </cell>
          <cell r="D176">
            <v>0.43</v>
          </cell>
          <cell r="E176">
            <v>0.83</v>
          </cell>
          <cell r="F176">
            <v>1.26</v>
          </cell>
        </row>
        <row r="177">
          <cell r="A177" t="str">
            <v>85422</v>
          </cell>
          <cell r="B177" t="str">
            <v>PREPARO MANUAL DE TERRENO S/ RASPAGEM SUPERFICIAL</v>
          </cell>
          <cell r="C177" t="str">
            <v>M2</v>
          </cell>
          <cell r="D177">
            <v>2.17</v>
          </cell>
          <cell r="E177">
            <v>4.32</v>
          </cell>
          <cell r="F177">
            <v>6.49</v>
          </cell>
        </row>
        <row r="178">
          <cell r="A178" t="str">
            <v>73903/2</v>
          </cell>
          <cell r="B178" t="str">
            <v>EXPURGO DE JAZIDA (MATERIAL VEGETAL, OU INSERVÍVEL, EXCETO LAMA)</v>
          </cell>
          <cell r="C178" t="str">
            <v>M3</v>
          </cell>
          <cell r="D178">
            <v>1.95</v>
          </cell>
          <cell r="E178">
            <v>0.33</v>
          </cell>
          <cell r="F178">
            <v>2.2799999999999998</v>
          </cell>
        </row>
        <row r="179">
          <cell r="B179" t="str">
            <v>LOCACAO</v>
          </cell>
          <cell r="C179" t="str">
            <v/>
          </cell>
        </row>
        <row r="180">
          <cell r="A180" t="str">
            <v>73686</v>
          </cell>
          <cell r="B180" t="str">
            <v>LOCACAO DA OBRA, COM USO DE EQUIPAMENTOS TOPOGRAFICOS, INCLUSIVE NIVELADOR</v>
          </cell>
          <cell r="C180" t="str">
            <v>M2</v>
          </cell>
          <cell r="D180">
            <v>8.4700000000000006</v>
          </cell>
          <cell r="E180">
            <v>11.4</v>
          </cell>
          <cell r="F180">
            <v>19.87</v>
          </cell>
        </row>
        <row r="181">
          <cell r="A181" t="str">
            <v>73992/1</v>
          </cell>
          <cell r="B181" t="str">
            <v>LOCACAO CONVENCIONAL DE OBRA, ATRAVÉS DE GABARITO DE TABUAS CORRIDAS PONTALETADAS A CADA 1,50M, SEM REAPROVEITAMENTO</v>
          </cell>
          <cell r="C181" t="str">
            <v>M2</v>
          </cell>
          <cell r="D181">
            <v>5.71</v>
          </cell>
          <cell r="E181">
            <v>3.37</v>
          </cell>
          <cell r="F181">
            <v>9.08</v>
          </cell>
        </row>
        <row r="182">
          <cell r="A182" t="str">
            <v>74077/2</v>
          </cell>
          <cell r="B182" t="str">
            <v>LOCACAO CONVENCIONAL DE OBRA, ATRAVÉS DE GABARITO DE TABUAS CORRIDAS PONTALETADAS, COM REAPROVEITAMENTO DE 10 VEZES.</v>
          </cell>
          <cell r="C182" t="str">
            <v>M2</v>
          </cell>
          <cell r="D182">
            <v>1.71</v>
          </cell>
          <cell r="E182">
            <v>2.59</v>
          </cell>
          <cell r="F182">
            <v>4.3</v>
          </cell>
        </row>
        <row r="183">
          <cell r="A183" t="str">
            <v>74077/3</v>
          </cell>
          <cell r="B183" t="str">
            <v>LOCACAO CONVENCIONAL DE OBRA, ATRAVÉS DE GABARITO DE TABUAS CORRIDAS PONTALETADAS, COM REAPROVEITAMENTO DE 3 VEZES.</v>
          </cell>
          <cell r="C183" t="str">
            <v>M2</v>
          </cell>
          <cell r="D183">
            <v>2.64</v>
          </cell>
          <cell r="E183">
            <v>2.59</v>
          </cell>
          <cell r="F183">
            <v>5.23</v>
          </cell>
        </row>
        <row r="184">
          <cell r="B184" t="str">
            <v>ANDAIMES</v>
          </cell>
          <cell r="C184" t="str">
            <v/>
          </cell>
        </row>
        <row r="185">
          <cell r="A185" t="str">
            <v>95135</v>
          </cell>
          <cell r="B185" t="str">
            <v>LOCACAO DE ANDAIME METALICO TUBULAR TIPO TORRE</v>
          </cell>
          <cell r="C185" t="str">
            <v>M/MES</v>
          </cell>
          <cell r="D185">
            <v>13.71</v>
          </cell>
          <cell r="E185">
            <v>5.4</v>
          </cell>
          <cell r="F185">
            <v>19.11</v>
          </cell>
        </row>
        <row r="186">
          <cell r="A186" t="str">
            <v>73618</v>
          </cell>
          <cell r="B186" t="str">
            <v>LOCACAO MENSAL DE ANDAIME METALICO TIPO FACHADEIRO, INCLUSIVE MONTAGEM</v>
          </cell>
          <cell r="C186" t="str">
            <v>M2</v>
          </cell>
          <cell r="D186">
            <v>5.09</v>
          </cell>
          <cell r="E186">
            <v>2.93</v>
          </cell>
          <cell r="F186">
            <v>8.02</v>
          </cell>
        </row>
        <row r="187">
          <cell r="A187" t="str">
            <v>73674</v>
          </cell>
          <cell r="B187" t="str">
            <v>ANDAIME PARA ALVENARIA EM MADEIRA DE 2A</v>
          </cell>
          <cell r="C187" t="str">
            <v>M2</v>
          </cell>
          <cell r="D187">
            <v>13.81</v>
          </cell>
          <cell r="E187">
            <v>9.5</v>
          </cell>
          <cell r="F187">
            <v>23.31</v>
          </cell>
        </row>
        <row r="188">
          <cell r="A188" t="str">
            <v>84111</v>
          </cell>
          <cell r="B188" t="str">
            <v>PLATAFORMA MADEIRA P/ ANDAIME TUBULAR APROVEITAMENTO 20 VEZES</v>
          </cell>
          <cell r="C188" t="str">
            <v>M2</v>
          </cell>
          <cell r="D188">
            <v>1.73</v>
          </cell>
          <cell r="E188">
            <v>1.08</v>
          </cell>
          <cell r="F188">
            <v>2.81</v>
          </cell>
        </row>
        <row r="189">
          <cell r="A189" t="str">
            <v>84112</v>
          </cell>
          <cell r="B189" t="str">
            <v>ANDAIME TABUADO SOBRE CAVALETES (INCLUSO CAVALETE) EM MADEIRA DE 1ª UTIL 20X INCL MOVIMENTACAO P/ PE-DIREITO 4,00M</v>
          </cell>
          <cell r="C189" t="str">
            <v>M2</v>
          </cell>
          <cell r="D189">
            <v>6.44</v>
          </cell>
          <cell r="E189">
            <v>2.94</v>
          </cell>
          <cell r="F189">
            <v>9.3800000000000008</v>
          </cell>
        </row>
        <row r="190">
          <cell r="B190" t="str">
            <v>RETIRADA DE ENTULHO</v>
          </cell>
          <cell r="C190" t="str">
            <v/>
          </cell>
        </row>
        <row r="191">
          <cell r="B191" t="str">
            <v>DIVERSOS</v>
          </cell>
          <cell r="C191" t="str">
            <v/>
          </cell>
        </row>
        <row r="192">
          <cell r="A192" t="str">
            <v>72817</v>
          </cell>
          <cell r="B192" t="str">
            <v>BANDEJA SALVA-VIDAS/COLETA DE ENTULHOS, COM TABUA</v>
          </cell>
          <cell r="C192" t="str">
            <v>M</v>
          </cell>
          <cell r="D192">
            <v>107.45</v>
          </cell>
          <cell r="E192">
            <v>38.630000000000003</v>
          </cell>
          <cell r="F192">
            <v>146.08000000000001</v>
          </cell>
        </row>
        <row r="193">
          <cell r="A193" t="str">
            <v>73804/1</v>
          </cell>
          <cell r="B193" t="str">
            <v>PROTECAO DE FACHADA COM TELA DE POLIPROPILENO FIXADA EM ESTRUTURA DE MADEIRA COM ARAME GALVANIZADO</v>
          </cell>
          <cell r="C193" t="str">
            <v>M2</v>
          </cell>
          <cell r="D193">
            <v>13.08</v>
          </cell>
          <cell r="E193">
            <v>7.72</v>
          </cell>
          <cell r="F193">
            <v>20.8</v>
          </cell>
        </row>
        <row r="194">
          <cell r="A194" t="str">
            <v>74219/1</v>
          </cell>
          <cell r="B194" t="str">
            <v>PASSADICOS COM TABUAS DE MADEIRA PARA PEDESTRES</v>
          </cell>
          <cell r="C194" t="str">
            <v>M2</v>
          </cell>
          <cell r="D194">
            <v>25.87</v>
          </cell>
          <cell r="E194">
            <v>23.77</v>
          </cell>
          <cell r="F194">
            <v>49.64</v>
          </cell>
        </row>
        <row r="195">
          <cell r="A195" t="str">
            <v>74219/2</v>
          </cell>
          <cell r="B195" t="str">
            <v>PASSADICOS COM TABUAS DE MADEIRA PARA VEICULOS</v>
          </cell>
          <cell r="C195" t="str">
            <v>M2</v>
          </cell>
          <cell r="D195">
            <v>24.72</v>
          </cell>
          <cell r="E195">
            <v>23.77</v>
          </cell>
          <cell r="F195">
            <v>48.49</v>
          </cell>
        </row>
        <row r="196">
          <cell r="A196" t="str">
            <v>84126</v>
          </cell>
          <cell r="B196" t="str">
            <v>CHAPA DE ACO CARBONO 3/8 (COLOC/ USO/ RETIR) P/ PASS VEICULO SOBRE VALA MEDIDA P/ AREA CHAPA EM CADA APLICACAO</v>
          </cell>
          <cell r="C196" t="str">
            <v>M2</v>
          </cell>
          <cell r="D196">
            <v>18.239999999999998</v>
          </cell>
          <cell r="E196">
            <v>16.2</v>
          </cell>
          <cell r="F196">
            <v>34.44</v>
          </cell>
        </row>
        <row r="197">
          <cell r="B197" t="str">
            <v>MOVIMENTO DE TERRA</v>
          </cell>
          <cell r="C197" t="str">
            <v/>
          </cell>
        </row>
        <row r="198">
          <cell r="B198" t="str">
            <v>ESCAVACAO MANUAL</v>
          </cell>
          <cell r="C198" t="str">
            <v/>
          </cell>
        </row>
        <row r="199">
          <cell r="A199" t="str">
            <v>93358</v>
          </cell>
          <cell r="B199" t="str">
            <v>ESCAVAÇÃO MANUAL DE VALAS. AF_03/2016</v>
          </cell>
          <cell r="C199" t="str">
            <v>M3</v>
          </cell>
          <cell r="D199">
            <v>21.46</v>
          </cell>
          <cell r="E199">
            <v>42.73</v>
          </cell>
          <cell r="F199">
            <v>64.19</v>
          </cell>
        </row>
        <row r="200">
          <cell r="A200" t="str">
            <v>73965/9</v>
          </cell>
          <cell r="B200" t="str">
            <v>ESCAVACAO MANUAL DE VALA EM LODO, DE 1,5 ATE 3M, EXCLUINDO ESGOTAMENTO/ESCORAMENTO.</v>
          </cell>
          <cell r="C200" t="str">
            <v>M3</v>
          </cell>
          <cell r="D200">
            <v>54.22</v>
          </cell>
          <cell r="E200">
            <v>108.03</v>
          </cell>
          <cell r="F200">
            <v>162.25</v>
          </cell>
        </row>
        <row r="201">
          <cell r="A201" t="str">
            <v>79506/2</v>
          </cell>
          <cell r="B201" t="str">
            <v>ESCAVAÇÃO MANUAL DE VALA/CAVA EM LODO, ENTRE 3 E 4,5M DE PROFUNDIDADE</v>
          </cell>
          <cell r="C201" t="str">
            <v>M3</v>
          </cell>
          <cell r="D201">
            <v>81.319999999999993</v>
          </cell>
          <cell r="E201">
            <v>162.05000000000001</v>
          </cell>
          <cell r="F201">
            <v>243.37</v>
          </cell>
        </row>
        <row r="202">
          <cell r="A202" t="str">
            <v>94097</v>
          </cell>
          <cell r="B202" t="str">
            <v>PREPARO DE FUNDO DE VALA COM LARGURA MENOR QUE 1,5 M, EM LOCAL COM NÍVEL BAIXO DE INTERFERÊNCIA. AF_06/2016</v>
          </cell>
          <cell r="C202" t="str">
            <v>M2</v>
          </cell>
          <cell r="D202">
            <v>1.54</v>
          </cell>
          <cell r="E202">
            <v>3.42</v>
          </cell>
          <cell r="F202">
            <v>4.96</v>
          </cell>
        </row>
        <row r="203">
          <cell r="A203" t="str">
            <v>94098</v>
          </cell>
          <cell r="B203" t="str">
            <v>PREPARO DE FUNDO DE VALA  COM LARGURA MENOR QUE 1,5 M, EM LOCAL COM NÍVEL ALTO DE INTERFERÊNCIA. AF_06/2016</v>
          </cell>
          <cell r="C203" t="str">
            <v>M2</v>
          </cell>
          <cell r="D203">
            <v>1.75</v>
          </cell>
          <cell r="E203">
            <v>3.88</v>
          </cell>
          <cell r="F203">
            <v>5.63</v>
          </cell>
        </row>
        <row r="204">
          <cell r="A204" t="str">
            <v>94099</v>
          </cell>
          <cell r="B204" t="str">
            <v>PREPARO DE FUNDO DE VALA COM LARGURA MAIOR OU IGUAL A 1,5 M E MENOR QUE 2,5 M, EM LOCAL COM NÍVEL BAIXO DE INTERFERÊNCIA. AF_06/2016</v>
          </cell>
          <cell r="C204" t="str">
            <v>M2</v>
          </cell>
          <cell r="D204">
            <v>0.76</v>
          </cell>
          <cell r="E204">
            <v>1.7</v>
          </cell>
          <cell r="F204">
            <v>2.46</v>
          </cell>
        </row>
        <row r="205">
          <cell r="A205" t="str">
            <v>94100</v>
          </cell>
          <cell r="B205" t="str">
            <v>PREPARO DE FUNDO DE VALA  COM LARGURA MAIOR OU IGUAL A 1,5 M E MENOR QUE 2,5 M, EM LOCAL COM NÍVEL ALTO DE INTERFERÊNCIA. AF_06/2016</v>
          </cell>
          <cell r="C205" t="str">
            <v>M2</v>
          </cell>
          <cell r="D205">
            <v>0.97</v>
          </cell>
          <cell r="E205">
            <v>2.16</v>
          </cell>
          <cell r="F205">
            <v>3.13</v>
          </cell>
        </row>
        <row r="206">
          <cell r="A206" t="str">
            <v>95606</v>
          </cell>
          <cell r="B206" t="str">
            <v>UMIDIFICAÇÃO DE MATERIAL PARA VALAS COM CAMINHÃO PIPA 10000L. AF_11/2016</v>
          </cell>
          <cell r="C206" t="str">
            <v>M3</v>
          </cell>
          <cell r="D206">
            <v>0.82</v>
          </cell>
          <cell r="E206">
            <v>0.21</v>
          </cell>
          <cell r="F206">
            <v>1.03</v>
          </cell>
        </row>
        <row r="207">
          <cell r="B207" t="str">
            <v>ESCAVACAO MECANICA</v>
          </cell>
          <cell r="C207" t="str">
            <v/>
          </cell>
        </row>
        <row r="208">
          <cell r="A208" t="str">
            <v>79473</v>
          </cell>
          <cell r="B208" t="str">
            <v>CORTE E ATERRO COMPENSADO</v>
          </cell>
          <cell r="C208" t="str">
            <v>M3</v>
          </cell>
          <cell r="D208">
            <v>6.27</v>
          </cell>
          <cell r="E208">
            <v>0.41</v>
          </cell>
          <cell r="F208">
            <v>6.68</v>
          </cell>
        </row>
        <row r="209">
          <cell r="A209" t="str">
            <v>74151/1</v>
          </cell>
          <cell r="B209" t="str">
            <v>ESCAVACAO E CARGA MATERIAL 1A CATEGORIA, UTILIZANDO TRATOR DE ESTEIRAS DE 110 A 160HP COM LAMINA, PESO OPERACIONAL * 13T  E PA CARREGADEIRA COM 170 HP.</v>
          </cell>
          <cell r="C209" t="str">
            <v>M3</v>
          </cell>
          <cell r="D209">
            <v>3</v>
          </cell>
          <cell r="E209">
            <v>0.46</v>
          </cell>
          <cell r="F209">
            <v>3.46</v>
          </cell>
        </row>
        <row r="210">
          <cell r="A210" t="str">
            <v>74154/1</v>
          </cell>
          <cell r="B210" t="str">
            <v>ESCAVACAO, CARGA E TRANSPORTE DE  MATERIAL DE 1A CATEGORIA COM TRATOR SOBRE ESTEIRAS 347 HP E CACAMBA 6M3,  DMT 50 A 200M</v>
          </cell>
          <cell r="C210" t="str">
            <v>M3</v>
          </cell>
          <cell r="D210">
            <v>4.32</v>
          </cell>
          <cell r="E210">
            <v>0.53</v>
          </cell>
          <cell r="F210">
            <v>4.8499999999999996</v>
          </cell>
        </row>
        <row r="211">
          <cell r="A211" t="str">
            <v>74155/1</v>
          </cell>
          <cell r="B211" t="str">
            <v>ESCAVACAO E TRANSPORTE DE MATERIAL DE  1A CAT DMT 50M COM TRATOR SOBRE  ESTEIRAS 347 HP COM LAMINA E ESCARIFICADOR</v>
          </cell>
          <cell r="C211" t="str">
            <v>M3</v>
          </cell>
          <cell r="D211">
            <v>1.95</v>
          </cell>
          <cell r="E211">
            <v>0.08</v>
          </cell>
          <cell r="F211">
            <v>2.0299999999999998</v>
          </cell>
        </row>
        <row r="212">
          <cell r="A212" t="str">
            <v>74155/2</v>
          </cell>
          <cell r="B212" t="str">
            <v>ESCAVACAO E TRANSPORTE DE MATERIAL DE  2A CAT DMT 50M COM TRATOR SOBRE  ESTEIRAS 347 HP COM LAMINA E ESCARIFICADOR</v>
          </cell>
          <cell r="C212" t="str">
            <v>M3</v>
          </cell>
          <cell r="D212">
            <v>3.76</v>
          </cell>
          <cell r="E212">
            <v>0.16</v>
          </cell>
          <cell r="F212">
            <v>3.92</v>
          </cell>
        </row>
        <row r="213">
          <cell r="A213" t="str">
            <v>74205/1</v>
          </cell>
          <cell r="B213" t="str">
            <v>ESCAVACAO MECANICA DE MATERIAL 1A. CATEGORIA, PROVENIENTE DE CORTE DE SUBLEITO (C/TRATOR ESTEIRAS  160HP)</v>
          </cell>
          <cell r="C213" t="str">
            <v>M3</v>
          </cell>
          <cell r="D213">
            <v>1.68</v>
          </cell>
          <cell r="E213">
            <v>0.18</v>
          </cell>
          <cell r="F213">
            <v>1.86</v>
          </cell>
        </row>
        <row r="214">
          <cell r="A214" t="str">
            <v>72915</v>
          </cell>
          <cell r="B214" t="str">
            <v>ESCAVACAO MECANICA DE VALA EM MATERIAL DE 2A. CATEGORIA ATE 2 M DE PROFUNDIDADE COM UTILIZACAO DE ESCAVADEIRA HIDRAULICA</v>
          </cell>
          <cell r="C214" t="str">
            <v>M3</v>
          </cell>
          <cell r="D214">
            <v>7.75</v>
          </cell>
          <cell r="E214">
            <v>2.31</v>
          </cell>
          <cell r="F214">
            <v>10.06</v>
          </cell>
        </row>
        <row r="215">
          <cell r="A215" t="str">
            <v>72917</v>
          </cell>
          <cell r="B215" t="str">
            <v>ESCAVACAO MECANICA DE VALA EM MATERIAL 2A. CATEGORIA DE 2,01 ATE 4,00 M DE PROFUNDIDADE COM UTILIZACAO DE ESCAVADEIRA HIDRAULICA</v>
          </cell>
          <cell r="C215" t="str">
            <v>M3</v>
          </cell>
          <cell r="D215">
            <v>8.84</v>
          </cell>
          <cell r="E215">
            <v>2.65</v>
          </cell>
          <cell r="F215">
            <v>11.49</v>
          </cell>
        </row>
        <row r="216">
          <cell r="A216" t="str">
            <v>72918</v>
          </cell>
          <cell r="B216" t="str">
            <v>ESCAVACAO MECANICA DE VALA EM MATERIAL 2A. CATEGORIA DE 4,01 ATE 6,00 M DE PROFUNDIDADE COM UTILIZACAO DE ESCAVADEIRA HIDRAULICA</v>
          </cell>
          <cell r="C216" t="str">
            <v>M3</v>
          </cell>
          <cell r="D216">
            <v>10.32</v>
          </cell>
          <cell r="E216">
            <v>3.09</v>
          </cell>
          <cell r="F216">
            <v>13.41</v>
          </cell>
        </row>
        <row r="217">
          <cell r="A217" t="str">
            <v>83343</v>
          </cell>
          <cell r="B217" t="str">
            <v>ESCAVACAO MECANICA DE VALAS (SOLO COM AGUA), PROFUNDIDADE MAIOR QUE 4,00 M ATE 6,00 M.</v>
          </cell>
          <cell r="C217" t="str">
            <v>M3</v>
          </cell>
          <cell r="D217">
            <v>8.81</v>
          </cell>
          <cell r="E217">
            <v>3.15</v>
          </cell>
          <cell r="F217">
            <v>11.96</v>
          </cell>
        </row>
        <row r="218">
          <cell r="A218" t="str">
            <v>83336</v>
          </cell>
          <cell r="B218" t="str">
            <v>ESCAVACAO MECANICA PARA ACERTO DE TALUDES, EM MATERIAL DE 1A CATEGORIA, COM ESCAVADEIRA HIDRAULICA</v>
          </cell>
          <cell r="C218" t="str">
            <v>M3</v>
          </cell>
          <cell r="D218">
            <v>3.08</v>
          </cell>
          <cell r="E218">
            <v>1.1399999999999999</v>
          </cell>
          <cell r="F218">
            <v>4.22</v>
          </cell>
        </row>
        <row r="219">
          <cell r="A219" t="str">
            <v>83338</v>
          </cell>
          <cell r="B219" t="str">
            <v>ESCAVACAO MECANICA, A CEU ABERTO, EM MATERIAL DE 1A CATEGORIA, COM ESCAVADEIRA HIDRAULICA, CAPACIDADE DE 0,78 M3</v>
          </cell>
          <cell r="C219" t="str">
            <v>M3</v>
          </cell>
          <cell r="D219">
            <v>1.82</v>
          </cell>
          <cell r="E219">
            <v>0.5</v>
          </cell>
          <cell r="F219">
            <v>2.3199999999999998</v>
          </cell>
        </row>
        <row r="220">
          <cell r="A220" t="str">
            <v>79480</v>
          </cell>
          <cell r="B220" t="str">
            <v>ESCAVACAO MECANICA CAMPO ABERTO EM SOLO EXCETO ROCHA ATE 2,00M PROFUNDIDADE</v>
          </cell>
          <cell r="C220" t="str">
            <v>M3</v>
          </cell>
          <cell r="D220">
            <v>2.5499999999999998</v>
          </cell>
          <cell r="E220">
            <v>0.24</v>
          </cell>
          <cell r="F220">
            <v>2.79</v>
          </cell>
        </row>
        <row r="221">
          <cell r="A221" t="str">
            <v>83335</v>
          </cell>
          <cell r="B221" t="str">
            <v>ESCAVACAO SUBMERSA COM DRAGA DE MANDIBULA</v>
          </cell>
          <cell r="C221" t="str">
            <v>M3</v>
          </cell>
          <cell r="D221">
            <v>28.62</v>
          </cell>
          <cell r="E221">
            <v>2.34</v>
          </cell>
          <cell r="F221">
            <v>30.96</v>
          </cell>
        </row>
        <row r="222">
          <cell r="A222" t="str">
            <v>76451/1</v>
          </cell>
          <cell r="B222" t="str">
            <v>ESCAVACAO MECANIZADA SUBMERSA (DRAGAGEM E CARGA), UTILIZANDO CAMINHÃO BASCULANTE, ESCAVADEIRA TIPO DRAGA DE ARRASTE E RETROESCAVADEIRA COM CARREGADEIRA</v>
          </cell>
          <cell r="C222" t="str">
            <v>M3</v>
          </cell>
          <cell r="D222">
            <v>20.6</v>
          </cell>
          <cell r="E222">
            <v>4.08</v>
          </cell>
          <cell r="F222">
            <v>24.68</v>
          </cell>
        </row>
        <row r="223">
          <cell r="A223" t="str">
            <v>89885</v>
          </cell>
          <cell r="B223" t="str">
            <v>ESCAVAÇÃO VERTICAL A CÉU ABERTO, INCLUINDO CARGA, DESCARGA E TRANSPORTE, EM SOLO DE 1ª CATEGORIA COM ESCAVADEIRA HIDRÁULICA (CAÇAMBA: 0,8 M³ / 111 HP), FROTA DE 3 CAMINHÕES BASCULANTES DE 14 M³, DMT DE 0,2 KM E VELOCIDADE MÉDIA 4 KM/H. AF_12/2013</v>
          </cell>
          <cell r="C223" t="str">
            <v>M3</v>
          </cell>
          <cell r="D223">
            <v>5.73</v>
          </cell>
          <cell r="E223">
            <v>0.93</v>
          </cell>
          <cell r="F223">
            <v>6.66</v>
          </cell>
        </row>
        <row r="224">
          <cell r="A224" t="str">
            <v>89886</v>
          </cell>
          <cell r="B224" t="str">
            <v>ESCAVAÇÃO VERTICAL A CÉU ABERTO, INCLUINDO CARGA, DESCARGA E TRANSPORTE, EM SOLO DE 1ª CATEGORIA COM ESCAVADEIRA HIDRÁULICA (CAÇAMBA: 0,8 M³ / 111 HP), FROTA DE 3 CAMINHÕES BASCULANTES DE 14 M³, DMT DE 0,3 KM E VELOCIDADE MÉDIA 5,9 KM/H. AF_12/2013</v>
          </cell>
          <cell r="C224" t="str">
            <v>M3</v>
          </cell>
          <cell r="D224">
            <v>5.75</v>
          </cell>
          <cell r="E224">
            <v>0.93</v>
          </cell>
          <cell r="F224">
            <v>6.68</v>
          </cell>
        </row>
        <row r="225">
          <cell r="A225" t="str">
            <v>89887</v>
          </cell>
          <cell r="B225" t="str">
            <v>ESCAVAÇÃO VERTICAL A CÉU ABERTO, INCLUINDO CARGA, DESCARGA E TRANSPORTE, EM SOLO DE 1ª CATEGORIA COM ESCAVADEIRA HIDRÁULICA (CAÇAMBA: 0,8 M³ / 111 HP), FROTA DE 3 CAMINHÕES BASCULANTES DE 14 M³, DMT DE 0,6 KM E VELOCIDADE MÉDIA 10 KM/H. AF_12/2013</v>
          </cell>
          <cell r="C225" t="str">
            <v>M3</v>
          </cell>
          <cell r="D225">
            <v>5.95</v>
          </cell>
          <cell r="E225">
            <v>0.93</v>
          </cell>
          <cell r="F225">
            <v>6.88</v>
          </cell>
        </row>
        <row r="226">
          <cell r="A226" t="str">
            <v>89888</v>
          </cell>
          <cell r="B226" t="str">
            <v>ESCAVAÇÃO VERTICAL A CÉU ABERTO, INCLUINDO CARGA, DESCARGA E TRANSPORTE, EM SOLO DE 1ª CATEGORIA COM ESCAVADEIRA HIDRÁULICA (CAÇAMBA: 0,8 M³ / 111 HP), FROTA DE 3 CAMINHÕES BASCULANTES DE 14 M³, DMT DE 0,8 KM E VELOCIDADE MÉDIA 14 KM/H. AF_12/2013</v>
          </cell>
          <cell r="C226" t="str">
            <v>M3</v>
          </cell>
          <cell r="D226">
            <v>5.88</v>
          </cell>
          <cell r="E226">
            <v>0.93</v>
          </cell>
          <cell r="F226">
            <v>6.81</v>
          </cell>
        </row>
        <row r="227">
          <cell r="A227" t="str">
            <v>89889</v>
          </cell>
          <cell r="B227" t="str">
            <v>ESCAVAÇÃO VERTICAL A CÉU ABERTO, INCLUINDO CARGA, DESCARGA E TRANSPORTE, EM SOLO DE 1ª CATEGORIA COM ESCAVADEIRA HIDRÁULICA (CAÇAMBA: 0,8 M³ / 111 HP), FROTA DE 3 CAMINHÕES BASCULANTES DE 14 M³, DMT DE 1 KM E VELOCIDADE MÉDIA 15 KM/H. AF_12/2013</v>
          </cell>
          <cell r="C227" t="str">
            <v>M3</v>
          </cell>
          <cell r="D227">
            <v>6.09</v>
          </cell>
          <cell r="E227">
            <v>0.93</v>
          </cell>
          <cell r="F227">
            <v>7.02</v>
          </cell>
        </row>
        <row r="228">
          <cell r="A228" t="str">
            <v>89890</v>
          </cell>
          <cell r="B228" t="str">
            <v>ESCAVAÇÃO VERTICAL A CÉU ABERTO, INCLUINDO CARGA, DESCARGA E TRANSPORTE, EM SOLO DE 1ª CATEGORIA COM ESCAVADEIRA HIDRÁULICA (CAÇAMBA: 0,8 M³ / 111 HP), FROTA DE 4 CAMINHÕES BASCULANTES DE 14 M³, DMT DE 1,5 KM E VELOCIDADE MÉDIA 18 KM/H. AF_12/2013</v>
          </cell>
          <cell r="C228" t="str">
            <v>M3</v>
          </cell>
          <cell r="D228">
            <v>8.41</v>
          </cell>
          <cell r="E228">
            <v>1.1200000000000001</v>
          </cell>
          <cell r="F228">
            <v>9.5299999999999994</v>
          </cell>
        </row>
        <row r="229">
          <cell r="A229" t="str">
            <v>89891</v>
          </cell>
          <cell r="B229" t="str">
            <v>ESCAVAÇÃO VERTICAL A CÉU ABERTO, INCLUINDO CARGA, DESCARGA E TRANSPORTE, EM SOLO DE 1ª CATEGORIA COM ESCAVADEIRA HIDRÁULICA (CAÇAMBA: 0,8 M³ / 111 HP), FROTA DE 4 CAMINHÕES BASCULANTES DE 14 M³, DMT DE 2 KM E VELOCIDADE MÉDIA 22 KM/H. AF_12/2013</v>
          </cell>
          <cell r="C229" t="str">
            <v>M3</v>
          </cell>
          <cell r="D229">
            <v>8.58</v>
          </cell>
          <cell r="E229">
            <v>1.1200000000000001</v>
          </cell>
          <cell r="F229">
            <v>9.6999999999999993</v>
          </cell>
        </row>
        <row r="230">
          <cell r="A230" t="str">
            <v>89892</v>
          </cell>
          <cell r="B230" t="str">
            <v>ESCAVAÇÃO VERTICAL A CÉU ABERTO, INCLUINDO CARGA, DESCARGA E TRANSPORTE, EM SOLO DE 1ª CATEGORIA COM ESCAVADEIRA HIDRÁULICA (CAÇAMBA: 0,8 M³ / 111 HP), FROTA DE 4 CAMINHÕES BASCULANTES DE 14 M³, DMT DE 2 KM E VELOCIDADE MÉDIA 35 KM/H. AF_12/2013</v>
          </cell>
          <cell r="C230" t="str">
            <v>M3</v>
          </cell>
          <cell r="D230">
            <v>7.84</v>
          </cell>
          <cell r="E230">
            <v>1.1200000000000001</v>
          </cell>
          <cell r="F230">
            <v>8.9600000000000009</v>
          </cell>
        </row>
        <row r="231">
          <cell r="A231" t="str">
            <v>89893</v>
          </cell>
          <cell r="B231" t="str">
            <v>ESCAVAÇÃO VERTICAL A CÉU ABERTO, INCLUINDO CARGA, DESCARGA E TRANSPORTE, EM SOLO DE 1ª CATEGORIA COM ESCAVADEIRA HIDRÁULICA (CAÇAMBA: 0,8 M³ / 111 HP), FROTA DE 5 CAMINHÕES BASCULANTES DE 14 M³, DMT DE 3 KM E VELOCIDADE MÉDIA 20 KM/H. AF_12/2013</v>
          </cell>
          <cell r="C231" t="str">
            <v>M3</v>
          </cell>
          <cell r="D231">
            <v>10.33</v>
          </cell>
          <cell r="E231">
            <v>1.3</v>
          </cell>
          <cell r="F231">
            <v>11.63</v>
          </cell>
        </row>
        <row r="232">
          <cell r="A232" t="str">
            <v>89894</v>
          </cell>
          <cell r="B232" t="str">
            <v>ESCAVAÇÃO VERTICAL A CÉU ABERTO, INCLUINDO CARGA, DESCARGA E TRANSPORTE, EM SOLO DE 1ª CATEGORIA COM ESCAVADEIRA HIDRÁULICA (CAÇAMBA: 0,8 M³ / 111 HP), FROTA DE 6 CAMINHÕES BASCULANTES DE 14 M³, DMT DE 4 KM E VELOCIDADE MÉDIA 22 KM/H. AF_12/2013</v>
          </cell>
          <cell r="C232" t="str">
            <v>M3</v>
          </cell>
          <cell r="D232">
            <v>11.48</v>
          </cell>
          <cell r="E232">
            <v>1.49</v>
          </cell>
          <cell r="F232">
            <v>12.97</v>
          </cell>
        </row>
        <row r="233">
          <cell r="A233" t="str">
            <v>89895</v>
          </cell>
          <cell r="B233" t="str">
            <v>ESCAVAÇÃO VERTICAL A CÉU ABERTO, INCLUINDO CARGA, DESCARGA E TRANSPORTE, EM SOLO DE 1ª CATEGORIA COM ESCAVADEIRA HIDRÁULICA (CAÇAMBA: 0,8 M³ / 111 HP), FROTA DE 7 CAMINHÕES BASCULANTES DE 14 M³, DMT DE 6 KM E VELOCIDADE MÉDIA 22 KM/H. AF_12/2013</v>
          </cell>
          <cell r="C233" t="str">
            <v>M3</v>
          </cell>
          <cell r="D233">
            <v>13.9</v>
          </cell>
          <cell r="E233">
            <v>1.68</v>
          </cell>
          <cell r="F233">
            <v>15.58</v>
          </cell>
        </row>
        <row r="234">
          <cell r="A234" t="str">
            <v>89903</v>
          </cell>
          <cell r="B234" t="str">
            <v>ESCAVAÇÃO VERTICAL A CÉU ABERTO, INCLUINDO CARGA, DESCARGA E TRANSPORTE, EM SOLO DE 1ª CATEGORIA COM ESCAVADEIRA HIDRÁULICA (CAÇAMBA: 0,8 M³ / 111 HP), FROTA DE 2 CAMINHÕES BASCULANTES DE 18 M³, DMT DE 0,2 KM E VELOCIDADE MÉDIA 4 KM/H. AF_12/2013</v>
          </cell>
          <cell r="C234" t="str">
            <v>M3</v>
          </cell>
          <cell r="D234">
            <v>5.0599999999999996</v>
          </cell>
          <cell r="E234">
            <v>0.7</v>
          </cell>
          <cell r="F234">
            <v>5.76</v>
          </cell>
        </row>
        <row r="235">
          <cell r="A235" t="str">
            <v>89904</v>
          </cell>
          <cell r="B235" t="str">
            <v>ESCAVAÇÃO VERTICAL A CÉU ABERTO, INCLUINDO CARGA, DESCARGA E TRANSPORTE, EM SOLO DE 1ª CATEGORIA COM ESCAVADEIRA HIDRÁULICA (CAÇAMBA: 0,8 M³ / 111 HP), FROTA DE 2 CAMINHÕES BASCULANTES DE 18 M³, DMT DE 0,3 KM E VELOCIDADE MÉDIA 5,9KM/H. AF_12/2013</v>
          </cell>
          <cell r="C235" t="str">
            <v>M3</v>
          </cell>
          <cell r="D235">
            <v>5.08</v>
          </cell>
          <cell r="E235">
            <v>0.7</v>
          </cell>
          <cell r="F235">
            <v>5.78</v>
          </cell>
        </row>
        <row r="236">
          <cell r="A236" t="str">
            <v>89905</v>
          </cell>
          <cell r="B236" t="str">
            <v>ESCAVAÇÃO VERTICAL A CÉU ABERTO, INCLUINDO CARGA, DESCARGA E TRANSPORTE, EM SOLO DE 1ª CATEGORIA COM ESCAVADEIRA HIDRÁULICA (CAÇAMBA: 0,8 M³ / 111 HP), FROTA DE 2 CAMINHÕES BASCULANTES DE 18 M³, DMT DE 0,6 KM E VELOCIDADE MÉDIA 10 KM/H. AF_12/2013</v>
          </cell>
          <cell r="C236" t="str">
            <v>M3</v>
          </cell>
          <cell r="D236">
            <v>5.25</v>
          </cell>
          <cell r="E236">
            <v>0.7</v>
          </cell>
          <cell r="F236">
            <v>5.95</v>
          </cell>
        </row>
        <row r="237">
          <cell r="A237" t="str">
            <v>89906</v>
          </cell>
          <cell r="B237" t="str">
            <v>ESCAVAÇÃO VERTICAL A CÉU ABERTO, INCLUINDO CARGA, DESCARGA E TRANSPORTE, EM SOLO DE 1ª CATEGORIA COM ESCAVADEIRA HIDRÁULICA (CAÇAMBA: 0,8 M³ / 111 HP), FROTA DE 2 CAMINHÕES BASCULANTES DE 18 M³, DMT DE 0,8 KM E VELOCIDADE MÉDIA 14 KM/H. AF_12/2013</v>
          </cell>
          <cell r="C237" t="str">
            <v>M3</v>
          </cell>
          <cell r="D237">
            <v>5.19</v>
          </cell>
          <cell r="E237">
            <v>0.7</v>
          </cell>
          <cell r="F237">
            <v>5.89</v>
          </cell>
        </row>
        <row r="238">
          <cell r="A238" t="str">
            <v>89907</v>
          </cell>
          <cell r="B238" t="str">
            <v>ESCAVAÇÃO VERTICAL A CÉU ABERTO, INCLUINDO CARGA, DESCARGA E TRANSPORTE, EM SOLO DE 1ª CATEGORIA COM ESCAVADEIRA HIDRÁULICA (CAÇAMBA: 0,8 M³ / 111 HP), FROTA DE 3 CAMINHÕES BASCULANTES DE 18 M³, DMT DE 1 KM E VELOCIDADE MÉDIA 15 KM/H. AF_12/2013</v>
          </cell>
          <cell r="C238" t="str">
            <v>M3</v>
          </cell>
          <cell r="D238">
            <v>5.85</v>
          </cell>
          <cell r="E238">
            <v>0.87</v>
          </cell>
          <cell r="F238">
            <v>6.72</v>
          </cell>
        </row>
        <row r="239">
          <cell r="A239" t="str">
            <v>89908</v>
          </cell>
          <cell r="B239" t="str">
            <v>ESCAVAÇÃO VERTICAL A CÉU ABERTO, INCLUINDO CARGA, DESCARGA E TRANSPORTE, EM SOLO DE 1ª CATEGORIA COM ESCAVADEIRA HIDRÁULICA (CAÇAMBA: 0,8 M³ / 111 HP), FROTA DE 4 CAMINHÕES BASCULANTES DE 18 M³, DMT DE 1,5 KM E VELOCIDADE MÉDIA 18 KM/H. AF_12/2013</v>
          </cell>
          <cell r="C239" t="str">
            <v>M3</v>
          </cell>
          <cell r="D239">
            <v>7.93</v>
          </cell>
          <cell r="E239">
            <v>1.05</v>
          </cell>
          <cell r="F239">
            <v>8.98</v>
          </cell>
        </row>
        <row r="240">
          <cell r="A240" t="str">
            <v>89909</v>
          </cell>
          <cell r="B240" t="str">
            <v>ESCAVAÇÃO VERTICAL A CÉU ABERTO, INCLUINDO CARGA, DESCARGA E TRANSPORTE, EM SOLO DE 1ª CATEGORIA COM ESCAVADEIRA HIDRÁULICA (CAÇAMBA: 0,8 M³ / 111 HP), FROTA DE 4 CAMINHÕES BASCULANTES DE 18 M³, DMT DE 2 KM E VELOCIDADE MÉDIA 22 KM/H. AF_12/2013</v>
          </cell>
          <cell r="C240" t="str">
            <v>M3</v>
          </cell>
          <cell r="D240">
            <v>8.07</v>
          </cell>
          <cell r="E240">
            <v>1.05</v>
          </cell>
          <cell r="F240">
            <v>9.1199999999999992</v>
          </cell>
        </row>
        <row r="241">
          <cell r="A241" t="str">
            <v>89910</v>
          </cell>
          <cell r="B241" t="str">
            <v>ESCAVAÇÃO VERTICAL A CÉU ABERTO, INCLUINDO CARGA, DESCARGA E TRANSPORTE, EM SOLO DE 1ª CATEGORIA COM ESCAVADEIRA HIDRÁULICA (CAÇAMBA: 0,8 M³ / 111 HP), FROTA DE 3 CAMINHÕES BASCULANTES DE 18 M³, DMT DE 2 KM E VELOCIDADE MÉDIA 35 KM/H. AF_12/2013</v>
          </cell>
          <cell r="C241" t="str">
            <v>M3</v>
          </cell>
          <cell r="D241">
            <v>6.99</v>
          </cell>
          <cell r="E241">
            <v>0.87</v>
          </cell>
          <cell r="F241">
            <v>7.86</v>
          </cell>
        </row>
        <row r="242">
          <cell r="A242" t="str">
            <v>89911</v>
          </cell>
          <cell r="B242" t="str">
            <v>ESCAVAÇÃO VERTICAL A CÉU ABERTO, INCLUINDO CARGA, DESCARGA E TRANSPORTE, EM SOLO DE 1ª CATEGORIA COM ESCAVADEIRA HIDRÁULICA (CAÇAMBA: 0,8 M³ / 111 HP), FROTA DE 5 CAMINHÕES BASCULANTES DE 18 M³, DMT DE 3 KM E VELOCIDADE MÉDIA 20 KM/H. AF_12/2013</v>
          </cell>
          <cell r="C242" t="str">
            <v>M3</v>
          </cell>
          <cell r="D242">
            <v>9.65</v>
          </cell>
          <cell r="E242">
            <v>1.22</v>
          </cell>
          <cell r="F242">
            <v>10.87</v>
          </cell>
        </row>
        <row r="243">
          <cell r="A243" t="str">
            <v>89912</v>
          </cell>
          <cell r="B243" t="str">
            <v>ESCAVAÇÃO VERTICAL A CÉU ABERTO, INCLUINDO CARGA, DESCARGA E TRANSPORTE, EM SOLO DE 1ª CATEGORIA COM ESCAVADEIRA HIDRÁULICA (CAÇAMBA: 0,8 M³ / 111 HP), FROTA DE 5 CAMINHÕES BASCULANTES DE 18 M³, DMT DE 4 KM E VELOCIDADE MÉDIA 22 KM/H. AF_12/2013</v>
          </cell>
          <cell r="C243" t="str">
            <v>M3</v>
          </cell>
          <cell r="D243">
            <v>10.28</v>
          </cell>
          <cell r="E243">
            <v>1.22</v>
          </cell>
          <cell r="F243">
            <v>11.5</v>
          </cell>
        </row>
        <row r="244">
          <cell r="A244" t="str">
            <v>89913</v>
          </cell>
          <cell r="B244" t="str">
            <v>ESCAVAÇÃO VERTICAL A CÉU ABERTO, INCLUINDO CARGA, DESCARGA E TRANSPORTE, EM SOLO DE 1ª CATEGORIA COM ESCAVADEIRA HIDRÁULICA (CAÇAMBA: 0,8 M³ / 111 HP), FROTA DE 6 CAMINHÕES BASCULANTES DE 18 M³, DMT DE 6 KM E VELOCIDADE MÉDIA 22 KM/H. AF_12/2013</v>
          </cell>
          <cell r="C244" t="str">
            <v>M3</v>
          </cell>
          <cell r="D244">
            <v>12.46</v>
          </cell>
          <cell r="E244">
            <v>1.4</v>
          </cell>
          <cell r="F244">
            <v>13.86</v>
          </cell>
        </row>
        <row r="245">
          <cell r="A245" t="str">
            <v>89921</v>
          </cell>
          <cell r="B245" t="str">
            <v>ESCAVAÇÃO VERTICAL A CÉU ABERTO, INCLUINDO CARGA, DESCARGA E TRANSPORTE, EM SOLO DE 1ª CATEGORIA COM ESCAVADEIRA HIDRÁULICA (CAÇAMBA: 1,2 M³ / 155 HP), FROTA DE 3 CAMINHÕES BASCULANTES DE 14 M³, DMT DE 0,2 KM E VELOCIDADE MÉDIA 4 KM/H. AF_12/2013</v>
          </cell>
          <cell r="C245" t="str">
            <v>M3</v>
          </cell>
          <cell r="D245">
            <v>4.71</v>
          </cell>
          <cell r="E245">
            <v>0.66</v>
          </cell>
          <cell r="F245">
            <v>5.37</v>
          </cell>
        </row>
        <row r="246">
          <cell r="A246" t="str">
            <v>89922</v>
          </cell>
          <cell r="B246" t="str">
            <v>ESCAVAÇÃO VERTICAL A CÉU ABERTO, INCLUINDO CARGA, DESCARGA E TRANSPORTE, EM SOLO DE 1ª CATEGORIA COM ESCAVADEIRA HIDRÁULICA (CAÇAMBA: 1,2 M³ / 155 HP), FROTA DE 3 CAMINHÕES BASCULANTES DE 14 M³, DMT DE 0,3 KM E VELOCIDADE MÉDIA 5,9 KM/H. AF_12/2013</v>
          </cell>
          <cell r="C246" t="str">
            <v>M3</v>
          </cell>
          <cell r="D246">
            <v>4.7300000000000004</v>
          </cell>
          <cell r="E246">
            <v>0.66</v>
          </cell>
          <cell r="F246">
            <v>5.39</v>
          </cell>
        </row>
        <row r="247">
          <cell r="A247" t="str">
            <v>89923</v>
          </cell>
          <cell r="B247" t="str">
            <v>ESCAVAÇÃO VERTICAL A CÉU ABERTO, INCLUINDO CARGA, DESCARGA E TRANSPORTE, EM SOLO DE 1ª CATEGORIA COM ESCAVADEIRA HIDRÁULICA (CAÇAMBA: 1,2 M³ / 155 HP), FROTA DE 3 CAMINHÕES BASCULANTES DE 14 M³, DMT DE 0,6 KM E VELOCIDADE MÉDIA 10 KM/H. AF_12/2013</v>
          </cell>
          <cell r="C247" t="str">
            <v>M3</v>
          </cell>
          <cell r="D247">
            <v>4.93</v>
          </cell>
          <cell r="E247">
            <v>0.66</v>
          </cell>
          <cell r="F247">
            <v>5.59</v>
          </cell>
        </row>
        <row r="248">
          <cell r="A248" t="str">
            <v>89924</v>
          </cell>
          <cell r="B248" t="str">
            <v>ESCAVAÇÃO VERTICAL A CÉU ABERTO, INCLUINDO CARGA, DESCARGA E TRANSPORTE, EM SOLO DE 1ª CATEGORIA COM ESCAVADEIRA HIDRÁULICA (CAÇAMBA: 1,2 M³ / 155 HP), FROTA DE 3 CAMINHÕES BASCULANTES DE 14 M³, DMT DE 0,8 KM E VELOCIDADE MÉDIA 14 KM/H. AF_12/2013</v>
          </cell>
          <cell r="C248" t="str">
            <v>M3</v>
          </cell>
          <cell r="D248">
            <v>4.87</v>
          </cell>
          <cell r="E248">
            <v>0.66</v>
          </cell>
          <cell r="F248">
            <v>5.53</v>
          </cell>
        </row>
        <row r="249">
          <cell r="A249" t="str">
            <v>89925</v>
          </cell>
          <cell r="B249" t="str">
            <v>ESCAVAÇÃO VERTICAL A CÉU ABERTO, INCLUINDO CARGA, DESCARGA E TRANSPORTE, EM SOLO DE 1ª CATEGORIA COM ESCAVADEIRA HIDRÁULICA (CAÇAMBA: 1,2 M³ / 155 HP), FROTA DE 3 CAMINHÕES BASCULANTES DE 14 M³, DMT DE 1 KM E VELOCIDADE MÉDIA 15 KM/H. AF_12/2013</v>
          </cell>
          <cell r="C249" t="str">
            <v>M3</v>
          </cell>
          <cell r="D249">
            <v>5.07</v>
          </cell>
          <cell r="E249">
            <v>0.66</v>
          </cell>
          <cell r="F249">
            <v>5.73</v>
          </cell>
        </row>
        <row r="250">
          <cell r="A250" t="str">
            <v>89926</v>
          </cell>
          <cell r="B250" t="str">
            <v>ESCAVAÇÃO VERTICAL A CÉU ABERTO, INCLUINDO CARGA, DESCARGA E TRANSPORTE, EM SOLO DE 1ª CATEGORIA COM ESCAVADEIRA HIDRÁULICA (CAÇAMBA: 1,2 M³ / 155 HP), FROTA DE 5 CAMINHÕES BASCULANTES DE 14 M³, DMT DE 1,5 KM E VELOCIDADE MÉDIA 18 KM/H. AF_12/2013</v>
          </cell>
          <cell r="C250" t="str">
            <v>M3</v>
          </cell>
          <cell r="D250">
            <v>7.59</v>
          </cell>
          <cell r="E250">
            <v>0.93</v>
          </cell>
          <cell r="F250">
            <v>8.52</v>
          </cell>
        </row>
        <row r="251">
          <cell r="A251" t="str">
            <v>89927</v>
          </cell>
          <cell r="B251" t="str">
            <v>ESCAVAÇÃO VERTICAL A CÉU ABERTO, INCLUINDO CARGA, DESCARGA E TRANSPORTE, EM SOLO DE 1ª CATEGORIA COM ESCAVADEIRA HIDRÁULICA (CAÇAMBA: 1,2 M³ / 155 HP), FROTA DE 5 CAMINHÕES BASCULANTES DE 14 M³, DMT DE 2 KM E VELOCIDADE MÉDIA 22 KM/H. AF_12/2013</v>
          </cell>
          <cell r="C251" t="str">
            <v>M3</v>
          </cell>
          <cell r="D251">
            <v>7.76</v>
          </cell>
          <cell r="E251">
            <v>0.93</v>
          </cell>
          <cell r="F251">
            <v>8.69</v>
          </cell>
        </row>
        <row r="252">
          <cell r="A252" t="str">
            <v>89928</v>
          </cell>
          <cell r="B252" t="str">
            <v>ESCAVAÇÃO VERTICAL A CÉU ABERTO, INCLUINDO CARGA, DESCARGA E TRANSPORTE, EM SOLO DE 1ª CATEGORIA COM ESCAVADEIRA HIDRÁULICA (CAÇAMBA: 1,2 M³ / 155 HP), FROTA DE 5 CAMINHÕES BASCULANTES DE 14 M³, DMT DE 2 KM E VELOCIDADE MÉDIA 35 KM/H. AF_12/2013</v>
          </cell>
          <cell r="C252" t="str">
            <v>M3</v>
          </cell>
          <cell r="D252">
            <v>7.03</v>
          </cell>
          <cell r="E252">
            <v>0.93</v>
          </cell>
          <cell r="F252">
            <v>7.96</v>
          </cell>
        </row>
        <row r="253">
          <cell r="A253" t="str">
            <v>89929</v>
          </cell>
          <cell r="B253" t="str">
            <v>ESCAVAÇÃO VERTICAL A CÉU ABERTO, INCLUINDO CARGA, DESCARGA E TRANSPORTE, EM SOLO DE 1ª CATEGORIA COM ESCAVADEIRA HIDRÁULICA (CAÇAMBA: 1,2 M³ / 155 HP), FROTA DE 7 CAMINHÕES BASCULANTES DE 14 M³, DMT DE 3 KM E VELOCIDADE MÉDIA 20 KM/H. AF_12/2013</v>
          </cell>
          <cell r="C253" t="str">
            <v>M3</v>
          </cell>
          <cell r="D253">
            <v>9.7200000000000006</v>
          </cell>
          <cell r="E253">
            <v>1.19</v>
          </cell>
          <cell r="F253">
            <v>10.91</v>
          </cell>
        </row>
        <row r="254">
          <cell r="A254" t="str">
            <v>89930</v>
          </cell>
          <cell r="B254" t="str">
            <v>ESCAVAÇÃO VERTICAL A CÉU ABERTO, INCLUINDO CARGA, DESCARGA E TRANSPORTE, EM SOLO DE 1ª CATEGORIA COM ESCAVADEIRA HIDRÁULICA (CAÇAMBA: 1,2 M³ / 155 HP), FROTA DE 7 CAMINHÕES BASCULANTES DE 14 M³, DMT DE 4 KM E VELOCIDADE MÉDIA 22 KM/H. AF_12/2013</v>
          </cell>
          <cell r="C254" t="str">
            <v>M3</v>
          </cell>
          <cell r="D254">
            <v>10.39</v>
          </cell>
          <cell r="E254">
            <v>1.19</v>
          </cell>
          <cell r="F254">
            <v>11.58</v>
          </cell>
        </row>
        <row r="255">
          <cell r="A255" t="str">
            <v>89931</v>
          </cell>
          <cell r="B255" t="str">
            <v>ESCAVAÇÃO VERTICAL A CÉU ABERTO, INCLUINDO CARGA, DESCARGA E TRANSPORTE, EM SOLO DE 1ª CATEGORIA COM ESCAVADEIRA HIDRÁULICA (CAÇAMBA: 1,2 M³ / 155 HP), FROTA DE 9 CAMINHÕES BASCULANTES DE 14 M³, DMT DE 6 KM E VELOCIDADE MÉDIA 22 KM/H. AF_12/2013</v>
          </cell>
          <cell r="C255" t="str">
            <v>M3</v>
          </cell>
          <cell r="D255">
            <v>13.03</v>
          </cell>
          <cell r="E255">
            <v>1.46</v>
          </cell>
          <cell r="F255">
            <v>14.49</v>
          </cell>
        </row>
        <row r="256">
          <cell r="A256" t="str">
            <v>89939</v>
          </cell>
          <cell r="B256" t="str">
            <v>ESCAVAÇÃO VERTICAL A CÉU ABERTO, INCLUINDO CARGA, DESCARGA E TRANSPORTE, EM SOLO DE 1ª CATEGORIA COM ESCAVADEIRA HIDRÁULICA (CAÇAMBA: 1,2 M³ / 155 HP), FROTA DE 3 CAMINHÕES BASCULANTES DE 18 M³, DMT DE 0,2 KM E VELOCIDADE MÉDIA 4 KM/H. AF_12/2013</v>
          </cell>
          <cell r="C256" t="str">
            <v>M3</v>
          </cell>
          <cell r="D256">
            <v>4.43</v>
          </cell>
          <cell r="E256">
            <v>0.6</v>
          </cell>
          <cell r="F256">
            <v>5.03</v>
          </cell>
        </row>
        <row r="257">
          <cell r="A257" t="str">
            <v>89940</v>
          </cell>
          <cell r="B257" t="str">
            <v>ESCAVAÇÃO VERTICAL A CÉU ABERTO, INCLUINDO CARGA, DESCARGA E TRANSPORTE, EM SOLO DE 1ª CATEGORIA COM ESCAVADEIRA HIDRÁULICA (CAÇAMBA: 1,2 M³ / 155 HP), FROTA DE 3 CAMINHÕES BASCULANTES DE 18 M³, DMT DE 0,3 KM E VELOCIDADE MÉDIA 5,9 KM/H. AF_12/2013</v>
          </cell>
          <cell r="C257" t="str">
            <v>M3</v>
          </cell>
          <cell r="D257">
            <v>4.4400000000000004</v>
          </cell>
          <cell r="E257">
            <v>0.6</v>
          </cell>
          <cell r="F257">
            <v>5.04</v>
          </cell>
        </row>
        <row r="258">
          <cell r="A258" t="str">
            <v>89941</v>
          </cell>
          <cell r="B258" t="str">
            <v>ESCAVAÇÃO VERTICAL A CÉU ABERTO, INCLUINDO CARGA, DESCARGA E TRANSPORTE, EM SOLO DE 1ª CATEGORIA COM ESCAVADEIRA HIDRÁULICA (CAÇAMBA: 1,2 M³ / 155 HP), FROTA DE 3 CAMINHÕES BASCULANTES DE 18 M³, DMT DE 0,6 KM E VELOCIDADE MÉDIA 10 KM/H. AF_12/2013</v>
          </cell>
          <cell r="C258" t="str">
            <v>M3</v>
          </cell>
          <cell r="D258">
            <v>4.62</v>
          </cell>
          <cell r="E258">
            <v>0.6</v>
          </cell>
          <cell r="F258">
            <v>5.22</v>
          </cell>
        </row>
        <row r="259">
          <cell r="A259" t="str">
            <v>89942</v>
          </cell>
          <cell r="B259" t="str">
            <v>ESCAVAÇÃO VERTICAL A CÉU ABERTO, INCLUINDO CARGA, DESCARGA E TRANSPORTE, EM SOLO DE 1ª CATEGORIA COM ESCAVADEIRA HIDRÁULICA (CAÇAMBA: 1,2 M³ / 155 HP), FROTA DE 3 CAMINHÕES BASCULANTES DE 18 M³, DMT DE 0,8 KM E VELOCIDADE MÉDIA 14 KM/H. AF_12/2013</v>
          </cell>
          <cell r="C259" t="str">
            <v>M3</v>
          </cell>
          <cell r="D259">
            <v>4.5599999999999996</v>
          </cell>
          <cell r="E259">
            <v>0.6</v>
          </cell>
          <cell r="F259">
            <v>5.16</v>
          </cell>
        </row>
        <row r="260">
          <cell r="A260" t="str">
            <v>89943</v>
          </cell>
          <cell r="B260" t="str">
            <v>ESCAVAÇÃO VERTICAL A CÉU ABERTO, INCLUINDO CARGA, DESCARGA E TRANSPORTE, EM SOLO DE 1ª CATEGORIA COM ESCAVADEIRA HIDRÁULICA (CAÇAMBA: 1,2 M³ / 155 HP), FROTA DE 3 CAMINHÕES BASCULANTES DE 18 M³, DMT DE 1 KM E VELOCIDADE MÉDIA 15 KM/H. AF_12/2013</v>
          </cell>
          <cell r="C260" t="str">
            <v>M3</v>
          </cell>
          <cell r="D260">
            <v>4.74</v>
          </cell>
          <cell r="E260">
            <v>0.6</v>
          </cell>
          <cell r="F260">
            <v>5.34</v>
          </cell>
        </row>
        <row r="261">
          <cell r="A261" t="str">
            <v>89944</v>
          </cell>
          <cell r="B261" t="str">
            <v>ESCAVAÇÃO VERTICAL A CÉU ABERTO, INCLUINDO CARGA, DESCARGA E TRANSPORTE, EM SOLO DE 1ª CATEGORIA COM ESCAVADEIRA HIDRÁULICA (CAÇAMBA: 1,2 M³ / 155 HP), FROTA DE 5 CAMINHÕES BASCULANTES DE 18 M³, DMT DE 1,5 KM E VELOCIDADE MÉDIA 18 KM/H. AF_12/2013</v>
          </cell>
          <cell r="C261" t="str">
            <v>M3</v>
          </cell>
          <cell r="D261">
            <v>7.01</v>
          </cell>
          <cell r="E261">
            <v>0.84</v>
          </cell>
          <cell r="F261">
            <v>7.85</v>
          </cell>
        </row>
        <row r="262">
          <cell r="A262" t="str">
            <v>89945</v>
          </cell>
          <cell r="B262" t="str">
            <v>ESCAVAÇÃO VERTICAL A CÉU ABERTO, INCLUINDO CARGA, DESCARGA E TRANSPORTE, EM SOLO DE 1ª CATEGORIA COM ESCAVADEIRA HIDRÁULICA (CAÇAMBA: 1,2 M³ / 155 HP), FROTA DE 5 CAMINHÕES BASCULANTES DE 18 M³, DMT DE 2 KM E VELOCIDADE MÉDIA 22 KM/H. AF_12/2013</v>
          </cell>
          <cell r="C262" t="str">
            <v>M3</v>
          </cell>
          <cell r="D262">
            <v>7.15</v>
          </cell>
          <cell r="E262">
            <v>0.85</v>
          </cell>
          <cell r="F262">
            <v>8</v>
          </cell>
        </row>
        <row r="263">
          <cell r="A263" t="str">
            <v>89946</v>
          </cell>
          <cell r="B263" t="str">
            <v>ESCAVAÇÃO VERTICAL A CÉU ABERTO, INCLUINDO CARGA, DESCARGA E TRANSPORTE, EM SOLO DE 1ª CATEGORIA COM ESCAVADEIRA HIDRÁULICA (CAÇAMBA: 1,2 M³ / 155 HP), FROTA DE 4 CAMINHÕES BASCULANTES DE 18 M³, DMT DE 2 KM E VELOCIDADE MÉDIA 35 KM/H. AF_12/2013</v>
          </cell>
          <cell r="C263" t="str">
            <v>M3</v>
          </cell>
          <cell r="D263">
            <v>6.2</v>
          </cell>
          <cell r="E263">
            <v>0.72</v>
          </cell>
          <cell r="F263">
            <v>6.92</v>
          </cell>
        </row>
        <row r="264">
          <cell r="A264" t="str">
            <v>89947</v>
          </cell>
          <cell r="B264" t="str">
            <v>ESCAVAÇÃO VERTICAL A CÉU ABERTO, INCLUINDO CARGA, DESCARGA E TRANSPORTE, EM SOLO DE 1ª CATEGORIA COM ESCAVADEIRA HIDRÁULICA (CAÇAMBA: 1,2 M³ / 155 HP), FROTA DE 6 CAMINHÕES BASCULANTES DE 18 M³, DMT DE 3 KM E VELOCIDADE MÉDIA 20 KM/H. AF_12/2013</v>
          </cell>
          <cell r="C264" t="str">
            <v>M3</v>
          </cell>
          <cell r="D264">
            <v>8.59</v>
          </cell>
          <cell r="E264">
            <v>0.97</v>
          </cell>
          <cell r="F264">
            <v>9.56</v>
          </cell>
        </row>
        <row r="265">
          <cell r="A265" t="str">
            <v>89948</v>
          </cell>
          <cell r="B265" t="str">
            <v>ESCAVAÇÃO VERTICAL A CÉU ABERTO, INCLUINDO CARGA, DESCARGA E TRANSPORTE, EM SOLO DE 1ª CATEGORIA COM ESCAVADEIRA HIDRÁULICA (CAÇAMBA: 1,2 M³ / 155 HP), FROTA DE 7 CAMINHÕES BASCULANTES DE 18 M³, DMT DE 4 KM E VELOCIDADE MÉDIA 22 KM/H. AF_12/2013</v>
          </cell>
          <cell r="C265" t="str">
            <v>M3</v>
          </cell>
          <cell r="D265">
            <v>9.52</v>
          </cell>
          <cell r="E265">
            <v>1.0900000000000001</v>
          </cell>
          <cell r="F265">
            <v>10.61</v>
          </cell>
        </row>
        <row r="266">
          <cell r="A266" t="str">
            <v>89949</v>
          </cell>
          <cell r="B266" t="str">
            <v>ESCAVAÇÃO VERTICAL A CÉU ABERTO, INCLUINDO CARGA, DESCARGA E TRANSPORTE, EM SOLO DE 1ª CATEGORIA COM ESCAVADEIRA HIDRÁULICA (CAÇAMBA: 1,2 M³ / 155 HP), FROTA DE 8 CAMINHÕES BASCULANTES DE 18 M³, DMT DE 6 KM E VELOCIDADE MÉDIA 22 KM/H. AF_12/2013</v>
          </cell>
          <cell r="C266" t="str">
            <v>M3</v>
          </cell>
          <cell r="D266">
            <v>11.57</v>
          </cell>
          <cell r="E266">
            <v>1.21</v>
          </cell>
          <cell r="F266">
            <v>12.78</v>
          </cell>
        </row>
        <row r="267">
          <cell r="A267" t="str">
            <v>90082</v>
          </cell>
          <cell r="B267" t="str">
            <v>ESCAVAÇÃO MECANIZADA DE VALA COM PROF. ATÉ 1,5 M (MÉDIA ENTRE MONTANTE E JUSANTE/UMA COMPOSIÇÃO POR TRECHO), COM ESCAVADEIRA HIDRÁULICA (0,8 M3/111 HP), LARG. DE 1,5 M A 2,5 M, EM SOLO DE 1A CATEGORIA, EM LOCAIS COM ALTO NÍVEL DE INTERFERÊNCIA. AF_01/2015</v>
          </cell>
          <cell r="C267" t="str">
            <v>M3</v>
          </cell>
          <cell r="D267">
            <v>9.23</v>
          </cell>
          <cell r="E267">
            <v>2.97</v>
          </cell>
          <cell r="F267">
            <v>12.2</v>
          </cell>
        </row>
        <row r="268">
          <cell r="A268" t="str">
            <v>90084</v>
          </cell>
          <cell r="B2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68" t="str">
            <v>M3</v>
          </cell>
          <cell r="D268">
            <v>8.1199999999999992</v>
          </cell>
          <cell r="E268">
            <v>2.61</v>
          </cell>
          <cell r="F268">
            <v>10.73</v>
          </cell>
        </row>
        <row r="269">
          <cell r="A269" t="str">
            <v>90085</v>
          </cell>
          <cell r="B2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69" t="str">
            <v>M3</v>
          </cell>
          <cell r="D269">
            <v>5.83</v>
          </cell>
          <cell r="E269">
            <v>1.88</v>
          </cell>
          <cell r="F269">
            <v>7.71</v>
          </cell>
        </row>
        <row r="270">
          <cell r="A270" t="str">
            <v>90086</v>
          </cell>
          <cell r="B2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70" t="str">
            <v>M3</v>
          </cell>
          <cell r="D270">
            <v>6.28</v>
          </cell>
          <cell r="E270">
            <v>2.0099999999999998</v>
          </cell>
          <cell r="F270">
            <v>8.2899999999999991</v>
          </cell>
        </row>
        <row r="271">
          <cell r="A271" t="str">
            <v>90087</v>
          </cell>
          <cell r="B271" t="str">
            <v>ESCAVAÇÃO MECANIZADA DE VALA COM PROF. DE 3,0 M ATÉ 4,5 M(MÉDIA ENTRE MONTANTE E JUSANTE/UMA COMPOSIÇÃO POR TRECHO), COM ESCAVADEIRA HIDRÁULICA (1,2 M3/155 HP), LARG. DE 1,5 M A 2,5 M, EM SOLO DE 1A CATEGORIA, EM LOCAIS COM ALTO NÍVEL DE INTERFERÊNCIA. AF_01/2015</v>
          </cell>
          <cell r="C271" t="str">
            <v>M3</v>
          </cell>
          <cell r="D271">
            <v>3.8</v>
          </cell>
          <cell r="E271">
            <v>1.02</v>
          </cell>
          <cell r="F271">
            <v>4.82</v>
          </cell>
        </row>
        <row r="272">
          <cell r="A272" t="str">
            <v>90088</v>
          </cell>
          <cell r="B2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72" t="str">
            <v>M3</v>
          </cell>
          <cell r="D272">
            <v>4.38</v>
          </cell>
          <cell r="E272">
            <v>1.2</v>
          </cell>
          <cell r="F272">
            <v>5.58</v>
          </cell>
        </row>
        <row r="273">
          <cell r="A273" t="str">
            <v>90090</v>
          </cell>
          <cell r="B2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73" t="str">
            <v>M3</v>
          </cell>
          <cell r="D273">
            <v>3.11</v>
          </cell>
          <cell r="E273">
            <v>0.84</v>
          </cell>
          <cell r="F273">
            <v>3.95</v>
          </cell>
        </row>
        <row r="274">
          <cell r="A274" t="str">
            <v>90091</v>
          </cell>
          <cell r="B274" t="str">
            <v>ESCAVAÇÃO MECANIZADA DE VALA COM PROF. ATÉ 1,5 M(MÉDIA ENTRE MONTANTE E JUSANTE/UMA COMPOSIÇÃO POR TRECHO), COM ESCAVADEIRA HIDRÁULICA (0,8 M3/111 HP), LARG. DE 1,5M A 2,5 M, EM SOLO DE 1A CATEGORIA, LOCAIS COM BAIXO NÍVEL DE INTERFERÊNCIA. AF_01/2015</v>
          </cell>
          <cell r="C274" t="str">
            <v>M3</v>
          </cell>
          <cell r="D274">
            <v>3.97</v>
          </cell>
          <cell r="E274">
            <v>1.27</v>
          </cell>
          <cell r="F274">
            <v>5.24</v>
          </cell>
        </row>
        <row r="275">
          <cell r="A275" t="str">
            <v>90092</v>
          </cell>
          <cell r="B2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75" t="str">
            <v>M3</v>
          </cell>
          <cell r="D275">
            <v>3.53</v>
          </cell>
          <cell r="E275">
            <v>1.1200000000000001</v>
          </cell>
          <cell r="F275">
            <v>4.6500000000000004</v>
          </cell>
        </row>
        <row r="276">
          <cell r="A276" t="str">
            <v>90093</v>
          </cell>
          <cell r="B2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76" t="str">
            <v>M3</v>
          </cell>
          <cell r="D276">
            <v>2.46</v>
          </cell>
          <cell r="E276">
            <v>0.8</v>
          </cell>
          <cell r="F276">
            <v>3.26</v>
          </cell>
        </row>
        <row r="277">
          <cell r="A277" t="str">
            <v>90094</v>
          </cell>
          <cell r="B2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77" t="str">
            <v>M3</v>
          </cell>
          <cell r="D277">
            <v>2.63</v>
          </cell>
          <cell r="E277">
            <v>0.85</v>
          </cell>
          <cell r="F277">
            <v>3.48</v>
          </cell>
        </row>
        <row r="278">
          <cell r="A278" t="str">
            <v>90095</v>
          </cell>
          <cell r="B2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78" t="str">
            <v>M3</v>
          </cell>
          <cell r="D278">
            <v>1.65</v>
          </cell>
          <cell r="E278">
            <v>0.44</v>
          </cell>
          <cell r="F278">
            <v>2.09</v>
          </cell>
        </row>
        <row r="279">
          <cell r="A279" t="str">
            <v>90096</v>
          </cell>
          <cell r="B2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79" t="str">
            <v>M3</v>
          </cell>
          <cell r="D279">
            <v>1.85</v>
          </cell>
          <cell r="E279">
            <v>0.51</v>
          </cell>
          <cell r="F279">
            <v>2.36</v>
          </cell>
        </row>
        <row r="280">
          <cell r="A280" t="str">
            <v>90098</v>
          </cell>
          <cell r="B2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0" t="str">
            <v>M3</v>
          </cell>
          <cell r="D280">
            <v>1.28</v>
          </cell>
          <cell r="E280">
            <v>0.34</v>
          </cell>
          <cell r="F280">
            <v>1.62</v>
          </cell>
        </row>
        <row r="281">
          <cell r="A281" t="str">
            <v>90099</v>
          </cell>
          <cell r="B281" t="str">
            <v>ESCAVAÇÃO MECANIZADA DE VALA COM PROF. ATÉ 1,5 M (MÉDIA ENTRE MONTANTE E JUSANTE/UMA COMPOSIÇÃO POR TRECHO), COM RETROESCAVADEIRA (0,26 M3/88 HP), LARG. MENOR QUE 0,8 M, EM SOLO DE 1A CATEGORIA, EM LOCAIS COM ALTO NÍVEL DE INTERFERÊNCIA. AF_01/2015</v>
          </cell>
          <cell r="C281" t="str">
            <v>M3</v>
          </cell>
          <cell r="D281">
            <v>10.3</v>
          </cell>
          <cell r="E281">
            <v>4.9800000000000004</v>
          </cell>
          <cell r="F281">
            <v>15.28</v>
          </cell>
        </row>
        <row r="282">
          <cell r="A282" t="str">
            <v>90100</v>
          </cell>
          <cell r="B282" t="str">
            <v>ESCAVAÇÃO MECANIZADA DE VALA COM PROF. ATÉ 1,5 M (MÉDIA ENTRE MONTANTE E JUSANTE/UMA COMPOSIÇÃO POR TRECHO), COM RETROESCAVADEIRA (0,26 M3/88 HP), LARG. DE 0,8 M A 1,5 M, EM SOLO DE 1A CATEGORIA, EM LOCAIS COM ALTO NÍVEL DE INTERFERÊNCIA. AF_01/2015</v>
          </cell>
          <cell r="C282" t="str">
            <v>M3</v>
          </cell>
          <cell r="D282">
            <v>8.77</v>
          </cell>
          <cell r="E282">
            <v>4.26</v>
          </cell>
          <cell r="F282">
            <v>13.03</v>
          </cell>
        </row>
        <row r="283">
          <cell r="A283" t="str">
            <v>90101</v>
          </cell>
          <cell r="B283" t="str">
            <v>ESCAVAÇÃO MECANIZADA DE VALA COM PROF. MAIOR QUE 1,5 M ATÉ 3,0 M (MÉDIA ENTRE MONTANTE E JUSANTE/UMA COMPOSIÇÃO POR TRECHO), COM RETROESCAVADEIRA (0,26 M3/88 HP), LARG. MENOR QUE 0,8 M, EM SOLO DE 1A CATEGORIA, EM LOCAIS COM ALTO NÍVEL DE INTERFERÊNCIA. AF_01/2015</v>
          </cell>
          <cell r="C283" t="str">
            <v>M3</v>
          </cell>
          <cell r="D283">
            <v>8.67</v>
          </cell>
          <cell r="E283">
            <v>4.2</v>
          </cell>
          <cell r="F283">
            <v>12.87</v>
          </cell>
        </row>
        <row r="284">
          <cell r="A284" t="str">
            <v>90102</v>
          </cell>
          <cell r="B2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4" t="str">
            <v>M3</v>
          </cell>
          <cell r="D284">
            <v>7.96</v>
          </cell>
          <cell r="E284">
            <v>3.85</v>
          </cell>
          <cell r="F284">
            <v>11.81</v>
          </cell>
        </row>
        <row r="285">
          <cell r="A285" t="str">
            <v>90105</v>
          </cell>
          <cell r="B285"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285" t="str">
            <v>M3</v>
          </cell>
          <cell r="D285">
            <v>7.85</v>
          </cell>
          <cell r="E285">
            <v>3.8</v>
          </cell>
          <cell r="F285">
            <v>11.65</v>
          </cell>
        </row>
        <row r="286">
          <cell r="A286" t="str">
            <v>90106</v>
          </cell>
          <cell r="B286"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286" t="str">
            <v>M3</v>
          </cell>
          <cell r="D286">
            <v>6.73</v>
          </cell>
          <cell r="E286">
            <v>3.25</v>
          </cell>
          <cell r="F286">
            <v>9.98</v>
          </cell>
        </row>
        <row r="287">
          <cell r="A287" t="str">
            <v>90107</v>
          </cell>
          <cell r="B287"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287" t="str">
            <v>M3</v>
          </cell>
          <cell r="D287">
            <v>6.62</v>
          </cell>
          <cell r="E287">
            <v>3.21</v>
          </cell>
          <cell r="F287">
            <v>9.83</v>
          </cell>
        </row>
        <row r="288">
          <cell r="A288" t="str">
            <v>90108</v>
          </cell>
          <cell r="B2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8" t="str">
            <v>M3</v>
          </cell>
          <cell r="D288">
            <v>6.03</v>
          </cell>
          <cell r="E288">
            <v>2.92</v>
          </cell>
          <cell r="F288">
            <v>8.9499999999999993</v>
          </cell>
        </row>
        <row r="289">
          <cell r="B289" t="str">
            <v>ESGOTAMENTO</v>
          </cell>
          <cell r="C289" t="str">
            <v/>
          </cell>
        </row>
        <row r="290">
          <cell r="A290" t="str">
            <v>73891/1</v>
          </cell>
          <cell r="B290" t="str">
            <v>ESGOTAMENTO COM MOTO-BOMBA AUTOESCOVANTE</v>
          </cell>
          <cell r="C290" t="str">
            <v>H</v>
          </cell>
          <cell r="D290">
            <v>5.28</v>
          </cell>
          <cell r="E290">
            <v>1.08</v>
          </cell>
          <cell r="F290">
            <v>6.36</v>
          </cell>
        </row>
        <row r="291">
          <cell r="B291" t="str">
            <v>ESCORAMENTO</v>
          </cell>
          <cell r="C291" t="str">
            <v/>
          </cell>
        </row>
        <row r="292">
          <cell r="A292" t="str">
            <v>73877/1</v>
          </cell>
          <cell r="B292" t="str">
            <v>ESCORAMENTO DE VALAS COM PRANCHOES METALICOS - AREA CRAVADA</v>
          </cell>
          <cell r="C292" t="str">
            <v>M2</v>
          </cell>
          <cell r="D292">
            <v>24.78</v>
          </cell>
          <cell r="E292">
            <v>31.23</v>
          </cell>
          <cell r="F292">
            <v>56.01</v>
          </cell>
        </row>
        <row r="293">
          <cell r="A293" t="str">
            <v>73877/2</v>
          </cell>
          <cell r="B293" t="str">
            <v>ESCORAMENTO DE VALAS COM PRANCHOES METALICOS - AREA NAO CRAVADA</v>
          </cell>
          <cell r="C293" t="str">
            <v>M2</v>
          </cell>
          <cell r="D293">
            <v>15.68</v>
          </cell>
          <cell r="E293">
            <v>26.04</v>
          </cell>
          <cell r="F293">
            <v>41.72</v>
          </cell>
        </row>
        <row r="294">
          <cell r="A294" t="str">
            <v>83770</v>
          </cell>
          <cell r="B294" t="str">
            <v>ESCORAMENTO CONTINUO DE VALAS, MISTO, COM PERFIL I DE 8"</v>
          </cell>
          <cell r="C294" t="str">
            <v>M2</v>
          </cell>
          <cell r="D294">
            <v>74.209999999999994</v>
          </cell>
          <cell r="E294">
            <v>45.24</v>
          </cell>
          <cell r="F294">
            <v>119.45</v>
          </cell>
        </row>
        <row r="295">
          <cell r="A295" t="str">
            <v>94037</v>
          </cell>
          <cell r="B295" t="str">
            <v>ESCORAMENTO DE VALA, TIPO PONTALETEAMENTO, COM PROFUNDIDADE DE 0 A 1,5 M, LARGURA MENOR QUE 1,5 M, EM LOCAL COM NÍVEL ALTO DE INTERFERÊNCIA. AF_06/2016</v>
          </cell>
          <cell r="C295" t="str">
            <v>M2</v>
          </cell>
          <cell r="D295">
            <v>6.01</v>
          </cell>
          <cell r="E295">
            <v>9.7200000000000006</v>
          </cell>
          <cell r="F295">
            <v>15.73</v>
          </cell>
        </row>
        <row r="296">
          <cell r="A296" t="str">
            <v>94038</v>
          </cell>
          <cell r="B296" t="str">
            <v>ESCORAMENTO DE VALA, TIPO PONTALETEAMENTO, COM PROFUNDIDADE DE 0 A 1,5 M, LARGURA MAIOR OU IGUAL A 1,5 M E MENOR QUE 2,5 M, EM LOCAL COM NÍVEL ALTO DE INTERFERÊNCIA. AF_06/2016</v>
          </cell>
          <cell r="C296" t="str">
            <v>M2</v>
          </cell>
          <cell r="D296">
            <v>8.11</v>
          </cell>
          <cell r="E296">
            <v>14.02</v>
          </cell>
          <cell r="F296">
            <v>22.13</v>
          </cell>
        </row>
        <row r="297">
          <cell r="A297" t="str">
            <v>94039</v>
          </cell>
          <cell r="B297" t="str">
            <v>ESCORAMENTO DE VALA, TIPO PONTALETEAMENTO, COM PROFUNDIDADE DE 1,5 A 3,0 M, LARGURA MENOR QUE 1,5 M, EM LOCAL COM NÍVEL ALTO DE INTERFERÊNCIA. AF_06/2016</v>
          </cell>
          <cell r="C297" t="str">
            <v>M2</v>
          </cell>
          <cell r="D297">
            <v>4.8899999999999997</v>
          </cell>
          <cell r="E297">
            <v>7.38</v>
          </cell>
          <cell r="F297">
            <v>12.27</v>
          </cell>
        </row>
        <row r="298">
          <cell r="A298" t="str">
            <v>94040</v>
          </cell>
          <cell r="B298" t="str">
            <v>ESCORAMENTO DE VALA, TIPO PONTALETEAMENTO, COM PROFUNDIDADE DE 1,5 A 3,0 M, LARGURA MAIOR OU IGUAL A 1,5 M E MENOR QUE 2,5 M, EM LOCAL COM NÍVEL ALTO DE INTERFERÊNCIA. AF_06/2016</v>
          </cell>
          <cell r="C298" t="str">
            <v>M2</v>
          </cell>
          <cell r="D298">
            <v>6.99</v>
          </cell>
          <cell r="E298">
            <v>11.71</v>
          </cell>
          <cell r="F298">
            <v>18.7</v>
          </cell>
        </row>
        <row r="299">
          <cell r="A299" t="str">
            <v>94041</v>
          </cell>
          <cell r="B299" t="str">
            <v>ESCORAMENTO DE VALA, TIPO PONTALETEAMENTO, COM PROFUNDIDADE DE 3,0 A 4,5 M, LARGURA MENOR QUE 1,5 M EM LOCAL COM NÍVEL ALTO DE INTERFERÊNCIA. AF_06/2016</v>
          </cell>
          <cell r="C299" t="str">
            <v>M2</v>
          </cell>
          <cell r="D299">
            <v>4.07</v>
          </cell>
          <cell r="E299">
            <v>5.07</v>
          </cell>
          <cell r="F299">
            <v>9.14</v>
          </cell>
        </row>
        <row r="300">
          <cell r="A300" t="str">
            <v>94042</v>
          </cell>
          <cell r="B300" t="str">
            <v>ESCORAMENTO DE VALA, TIPO PONTALETEAMENTO, COM PROFUNDIDADE DE 3,0 A 4,5 M, LARGURA MAIOR OU IGUAL A 1,5 M E MENOR QUE 2,5 M, EM LOCAL COM NÍVEL ALTO DE INTERFERÊNCIA. AF_06/2016</v>
          </cell>
          <cell r="C300" t="str">
            <v>M2</v>
          </cell>
          <cell r="D300">
            <v>6.3</v>
          </cell>
          <cell r="E300">
            <v>9.4</v>
          </cell>
          <cell r="F300">
            <v>15.7</v>
          </cell>
        </row>
        <row r="301">
          <cell r="A301" t="str">
            <v>94043</v>
          </cell>
          <cell r="B301" t="str">
            <v>ESCORAMENTO DE VALA, TIPO PONTALETEAMENTO, COM PROFUNDIDADE DE 0 A 1,5 M, LARGURA MENOR QUE 1,5 M, EM LOCAL COM NÍVEL BAIXO DE INTERFERÊNCIA. AF_06/2016</v>
          </cell>
          <cell r="C301" t="str">
            <v>M2</v>
          </cell>
          <cell r="D301">
            <v>5.72</v>
          </cell>
          <cell r="E301">
            <v>8.99</v>
          </cell>
          <cell r="F301">
            <v>14.71</v>
          </cell>
        </row>
        <row r="302">
          <cell r="A302" t="str">
            <v>94044</v>
          </cell>
          <cell r="B302" t="str">
            <v>ESCORAMENTO DE VALA, TIPO PONTALETEAMENTO, COM PROFUNDIDADE DE 0 A 1,5 M, LARGURA MAIOR OU IGUAL A 1,5 M E MENOR QUE 2,5 M, EM LOCAL COM NÍVEL BAIXO DE INTERFERÊNCIA. AF_06/2016</v>
          </cell>
          <cell r="C302" t="str">
            <v>M2</v>
          </cell>
          <cell r="D302">
            <v>7.83</v>
          </cell>
          <cell r="E302">
            <v>13.32</v>
          </cell>
          <cell r="F302">
            <v>21.15</v>
          </cell>
        </row>
        <row r="303">
          <cell r="A303" t="str">
            <v>94045</v>
          </cell>
          <cell r="B303" t="str">
            <v>ESCORAMENTO DE VALA, TIPO PONTALETEAMENTO, COM PROFUNDIDADE DE 1,5 A 3,0 M, LARGURA MENOR QUE 1,5 M, EM LOCAL COM NÍVEL BAIXO DE INTERFERÊNCIA. AF_06/2016</v>
          </cell>
          <cell r="C303" t="str">
            <v>M2</v>
          </cell>
          <cell r="D303">
            <v>4.5999999999999996</v>
          </cell>
          <cell r="E303">
            <v>6.68</v>
          </cell>
          <cell r="F303">
            <v>11.28</v>
          </cell>
        </row>
        <row r="304">
          <cell r="A304" t="str">
            <v>94046</v>
          </cell>
          <cell r="B304" t="str">
            <v>ESCORAMENTO DE VALA, TIPO PONTALETEAMENTO, COM PROFUNDIDADE DE 1,5 A 3,0 M, LARGURA MAIOR OU IGUAL A 1,5 M E MENOR QUE 2,5 M, EM LOCAL COM NÍVEL BAIXO DE INTERFERÊNCIA. AF_06/2016</v>
          </cell>
          <cell r="C304" t="str">
            <v>M2</v>
          </cell>
          <cell r="D304">
            <v>6.7</v>
          </cell>
          <cell r="E304">
            <v>10.98</v>
          </cell>
          <cell r="F304">
            <v>17.68</v>
          </cell>
        </row>
        <row r="305">
          <cell r="A305" t="str">
            <v>94047</v>
          </cell>
          <cell r="B305" t="str">
            <v>ESCORAMENTO DE VALA, TIPO PONTALETEAMENTO, COM PROFUNDIDADE DE 3,0 A 4,5 M, LARGURA MENOR QUE 1,5 M EM LOCAL COM NÍVEL BAIXO DE INTERFERÊNCIA. AF_06/2016</v>
          </cell>
          <cell r="C305" t="str">
            <v>M2</v>
          </cell>
          <cell r="D305">
            <v>3.78</v>
          </cell>
          <cell r="E305">
            <v>4.37</v>
          </cell>
          <cell r="F305">
            <v>8.15</v>
          </cell>
        </row>
        <row r="306">
          <cell r="A306" t="str">
            <v>94048</v>
          </cell>
          <cell r="B306" t="str">
            <v>ESCORAMENTO DE VALA, TIPO PONTALETEAMENTO, COM PROFUNDIDADE DE 3,0 A 4,5 M, LARGURA MAIOR OU IGUAL A 1,5 M E MENOR QUE 2,5 M, EM LOCAL COM NÍVEL BAIXO DE INTERFERÊNCIA. AF_06/2016</v>
          </cell>
          <cell r="C306" t="str">
            <v>M2</v>
          </cell>
          <cell r="D306">
            <v>6.01</v>
          </cell>
          <cell r="E306">
            <v>8.67</v>
          </cell>
          <cell r="F306">
            <v>14.68</v>
          </cell>
        </row>
        <row r="307">
          <cell r="A307" t="str">
            <v>94049</v>
          </cell>
          <cell r="B307" t="str">
            <v>ESCORAMENTO DE VALA, TIPO DESCONTÍNUO, COM PROFUNDIDADE DE 0 A 1,5 M, LARGURA MENOR QUE 1,5 M, EM LOCAL COM NÍVEL ALTO DE INTERFERÊNCIA. AF_06/2016</v>
          </cell>
          <cell r="C307" t="str">
            <v>M2</v>
          </cell>
          <cell r="D307">
            <v>11.39</v>
          </cell>
          <cell r="E307">
            <v>12.6</v>
          </cell>
          <cell r="F307">
            <v>23.99</v>
          </cell>
        </row>
        <row r="308">
          <cell r="A308" t="str">
            <v>94050</v>
          </cell>
          <cell r="B308" t="str">
            <v>ESCORAMENTO DE VALA, TIPO DESCONTÍNUO, COM PROFUNDIDADE DE 0 A 1,5 M, LARGURA MAIOR OU IGUAL A 1,5 M E MENOR QUE 2,5 M, EM LOCAL COM NÍVEL ALTO DE INTERFERÊNCIA. AF_06/2016</v>
          </cell>
          <cell r="C308" t="str">
            <v>M2</v>
          </cell>
          <cell r="D308">
            <v>14.08</v>
          </cell>
          <cell r="E308">
            <v>18.2</v>
          </cell>
          <cell r="F308">
            <v>32.28</v>
          </cell>
        </row>
        <row r="309">
          <cell r="A309" t="str">
            <v>94051</v>
          </cell>
          <cell r="B309" t="str">
            <v>ESCORAMENTO DE VALA, TIPO DESCONTÍNUO, COM PROFUNDIDADE DE 1,5 M A 3,0 M, LARGURA MENOR QUE 1,5 M, EM LOCAL COM NÍVEL ALTO DE INTERFERÊNCIA. AF_06/2016</v>
          </cell>
          <cell r="C309" t="str">
            <v>M2</v>
          </cell>
          <cell r="D309">
            <v>9.7100000000000009</v>
          </cell>
          <cell r="E309">
            <v>9.6</v>
          </cell>
          <cell r="F309">
            <v>19.309999999999999</v>
          </cell>
        </row>
        <row r="310">
          <cell r="A310" t="str">
            <v>94052</v>
          </cell>
          <cell r="B310" t="str">
            <v>ESCORAMENTO DE VALA, TIPO DESCONTÍNUO, COM PROFUNDIDADE DE 1,5 A 3,0 M, LARGURA MAIOR OU IGUAL A 1,5 M E MENOR QUE 2,5 M, EM LOCAL COM NÍVEL ALTO DE INTERFERÊNCIA. AF_06/2016</v>
          </cell>
          <cell r="C310" t="str">
            <v>M2</v>
          </cell>
          <cell r="D310">
            <v>12.32</v>
          </cell>
          <cell r="E310">
            <v>15.2</v>
          </cell>
          <cell r="F310">
            <v>27.52</v>
          </cell>
        </row>
        <row r="311">
          <cell r="A311" t="str">
            <v>94053</v>
          </cell>
          <cell r="B311" t="str">
            <v>ESCORAMENTO DE VALA, TIPO DESCONTÍNUO, COM PROFUNDIDADE DE 3,0 A 4,5 M, LARGURA MENOR QUE 1,5 M, EM LOCAL COM NÍVEL ALTO DE INTERFERÊNCIA. AF_06/2016</v>
          </cell>
          <cell r="C311" t="str">
            <v>M2</v>
          </cell>
          <cell r="D311">
            <v>9.15</v>
          </cell>
          <cell r="E311">
            <v>6.59</v>
          </cell>
          <cell r="F311">
            <v>15.74</v>
          </cell>
        </row>
        <row r="312">
          <cell r="A312" t="str">
            <v>94054</v>
          </cell>
          <cell r="B312" t="str">
            <v>ESCORAMENTO DE VALA, TIPO DESCONTÍNUO, COM PROFUNDIDADE DE 3,0 A 4,5 M, LARGURA MAIOR OU IGUAL A 1,5 E MENOR QUE 2,5 M, EM LOCAL COM NÍVEL ALTO DE INTERFERÊNCIA. AF_06/2016</v>
          </cell>
          <cell r="C312" t="str">
            <v>M2</v>
          </cell>
          <cell r="D312">
            <v>11.89</v>
          </cell>
          <cell r="E312">
            <v>12.19</v>
          </cell>
          <cell r="F312">
            <v>24.08</v>
          </cell>
        </row>
        <row r="313">
          <cell r="A313" t="str">
            <v>94055</v>
          </cell>
          <cell r="B313" t="str">
            <v>ESCORAMENTO DE VALA, TIPO DESCONTÍNUO, COM PROFUNDIDADE DE 0 A 1,5 M, LARGURA MENOR QUE 1,5 M, EM LOCAL COM NÍVEL BAIXO DE INTERFERÊNCIA. AF_06/2016</v>
          </cell>
          <cell r="C313" t="str">
            <v>M2</v>
          </cell>
          <cell r="D313">
            <v>11.02</v>
          </cell>
          <cell r="E313">
            <v>11.66</v>
          </cell>
          <cell r="F313">
            <v>22.68</v>
          </cell>
        </row>
        <row r="314">
          <cell r="A314" t="str">
            <v>94056</v>
          </cell>
          <cell r="B314" t="str">
            <v>ESCORAMENTO DE VALA, TIPO DESCONTÍNUO, COM PROFUNDIDADE DE 0 A 1,5 M, LARGURA MAIOR OU IGUAL A 1,5 M E MENOR QUE 2,5 M, EM LOCAL COM NÍVEL BAIXO DE INTERFERÊNCIA. AF_06/2016</v>
          </cell>
          <cell r="C314" t="str">
            <v>M2</v>
          </cell>
          <cell r="D314">
            <v>13.72</v>
          </cell>
          <cell r="E314">
            <v>17.27</v>
          </cell>
          <cell r="F314">
            <v>30.99</v>
          </cell>
        </row>
        <row r="315">
          <cell r="A315" t="str">
            <v>94057</v>
          </cell>
          <cell r="B315" t="str">
            <v>ESCORAMENTO DE VALA, TIPO DESCONTÍNUO, COM PROFUNDIDADE DE 1,5 M A 3,0 M, LARGURA MENOR QUE 1,5 M, EM LOCAL COM NÍVEL BAIXO DE INTERFERÊNCIA. AF_06/2016</v>
          </cell>
          <cell r="C315" t="str">
            <v>M2</v>
          </cell>
          <cell r="D315">
            <v>9.35</v>
          </cell>
          <cell r="E315">
            <v>8.67</v>
          </cell>
          <cell r="F315">
            <v>18.02</v>
          </cell>
        </row>
        <row r="316">
          <cell r="A316" t="str">
            <v>94058</v>
          </cell>
          <cell r="B316" t="str">
            <v>ESCORAMENTO DE VALA, TIPO DESCONTÍNUO, COM PROFUNDIDADE DE 1,5 A 3,0 M, LARGURA MAIOR OU IGUAL A 1,5 M E MENOR QUE 2,5 M, EM LOCAL COM NÍVEL BAIXO DE INTERFERÊNCIA. AF_06/2016</v>
          </cell>
          <cell r="C316" t="str">
            <v>M2</v>
          </cell>
          <cell r="D316">
            <v>11.95</v>
          </cell>
          <cell r="E316">
            <v>14.26</v>
          </cell>
          <cell r="F316">
            <v>26.21</v>
          </cell>
        </row>
        <row r="317">
          <cell r="A317" t="str">
            <v>94059</v>
          </cell>
          <cell r="B317" t="str">
            <v>ESCORAMENTO DE VALA, TIPO DESCONTÍNUO, COM PROFUNDIDADE DE 3,0 A 4,5 M, LARGURA MENOR QUE 1,5 M, EM LOCAL COM NÍVEL BAIXO DE INTERFERÊNCIA. AF_06/2016</v>
          </cell>
          <cell r="C317" t="str">
            <v>M2</v>
          </cell>
          <cell r="D317">
            <v>8.7799999999999994</v>
          </cell>
          <cell r="E317">
            <v>5.67</v>
          </cell>
          <cell r="F317">
            <v>14.45</v>
          </cell>
        </row>
        <row r="318">
          <cell r="A318" t="str">
            <v>94060</v>
          </cell>
          <cell r="B318" t="str">
            <v>ESCORAMENTO DE VALA, TIPO DESCONTÍNUO, COM PROFUNDIDADE DE 3,0 A 4,5 M, LARGURA MAIOR OU IGUAL A 1,5 E MENOR QUE 2,5 M, EM LOCAL COM NÍVEL BAIXO DE INTERFERÊNCIA. AF_06/2016</v>
          </cell>
          <cell r="C318" t="str">
            <v>M2</v>
          </cell>
          <cell r="D318">
            <v>11.51</v>
          </cell>
          <cell r="E318">
            <v>11.26</v>
          </cell>
          <cell r="F318">
            <v>22.77</v>
          </cell>
        </row>
        <row r="319">
          <cell r="B319" t="str">
            <v>ATERRO MANUAL</v>
          </cell>
          <cell r="C319" t="str">
            <v/>
          </cell>
        </row>
        <row r="320">
          <cell r="A320" t="str">
            <v>55835</v>
          </cell>
          <cell r="B320" t="str">
            <v>REATERRO INTERNO (EDIFICACOES) COMPACTADO MANUALMENTE</v>
          </cell>
          <cell r="C320" t="str">
            <v>M3</v>
          </cell>
          <cell r="D320">
            <v>18.98</v>
          </cell>
          <cell r="E320">
            <v>37.81</v>
          </cell>
          <cell r="F320">
            <v>56.79</v>
          </cell>
        </row>
        <row r="321">
          <cell r="A321" t="str">
            <v>73964/6</v>
          </cell>
          <cell r="B321" t="str">
            <v>REATERRO DE VALA COM COMPACTAÇÃO MANUAL</v>
          </cell>
          <cell r="C321" t="str">
            <v>M3</v>
          </cell>
          <cell r="D321">
            <v>16.260000000000002</v>
          </cell>
          <cell r="E321">
            <v>32.409999999999997</v>
          </cell>
          <cell r="F321">
            <v>48.67</v>
          </cell>
        </row>
        <row r="322">
          <cell r="A322" t="str">
            <v>83346</v>
          </cell>
          <cell r="B322" t="str">
            <v>UMEDECIMENTO DE MATERIAL PARA FECHAMENTO DE VALAS.</v>
          </cell>
          <cell r="C322" t="str">
            <v>M3</v>
          </cell>
          <cell r="D322">
            <v>0.6</v>
          </cell>
          <cell r="E322">
            <v>0.14000000000000001</v>
          </cell>
          <cell r="F322">
            <v>0.74</v>
          </cell>
        </row>
        <row r="323">
          <cell r="B323" t="str">
            <v>ATERRO MECANIZADO</v>
          </cell>
          <cell r="C323" t="str">
            <v/>
          </cell>
        </row>
        <row r="324">
          <cell r="A324" t="str">
            <v>79482</v>
          </cell>
          <cell r="B324" t="str">
            <v>ATERRO COM AREIA COM ADENSAMENTO HIDRAULICO</v>
          </cell>
          <cell r="C324" t="str">
            <v>M3</v>
          </cell>
          <cell r="D324">
            <v>59.43</v>
          </cell>
          <cell r="E324">
            <v>5.12</v>
          </cell>
          <cell r="F324">
            <v>64.55</v>
          </cell>
        </row>
        <row r="325">
          <cell r="A325" t="str">
            <v>94304</v>
          </cell>
          <cell r="B325" t="str">
            <v>ATERRO MECANIZADO DE VALA COM ESCAVADEIRA HIDRÁULICA (CAPACIDADE DA CAÇAMBA: 0,8 M³ / POTÊNCIA: 111 HP), LARGURA DE 1,5 A 2,5 M, PROFUNDIDADE ATÉ 1,5 M, COM SOLO ARGILO-ARENOSO. AF_05/2016</v>
          </cell>
          <cell r="C325" t="str">
            <v>M3</v>
          </cell>
          <cell r="D325">
            <v>12.32</v>
          </cell>
          <cell r="E325">
            <v>3.99</v>
          </cell>
          <cell r="F325">
            <v>16.309999999999999</v>
          </cell>
        </row>
        <row r="326">
          <cell r="A326" t="str">
            <v>94305</v>
          </cell>
          <cell r="B326" t="str">
            <v>ATERRO MECANIZADO DE VALA COM ESCAVADEIRA HIDRÁULICA (CAPACIDADE DA CAÇAMBA: 0,8 M³ / POTÊNCIA: 111 HP), LARGURA ATÉ 1,5 M, PROFUNDIDADE DE 1,5 A 3,0 M, COM SOLO ARGILO-ARENOSO. AF_05/2016</v>
          </cell>
          <cell r="C326" t="str">
            <v>M3</v>
          </cell>
          <cell r="D326">
            <v>10.75</v>
          </cell>
          <cell r="E326">
            <v>3.04</v>
          </cell>
          <cell r="F326">
            <v>13.79</v>
          </cell>
        </row>
        <row r="327">
          <cell r="A327" t="str">
            <v>94306</v>
          </cell>
          <cell r="B327" t="str">
            <v>ATERRO MECANIZADO DE VALA COM ESCAVADEIRA HIDRÁULICA (CAPACIDADE DA CAÇAMBA: 0,8 M³ / POTÊNCIA: 111 HP), LARGURA DE 1,5 A 2,5 M, PROFUNDIDADE DE 1,5 A 3,0 M, COM SOLO ARGILO-ARENOSO. AF_05/2016</v>
          </cell>
          <cell r="C327" t="str">
            <v>M3</v>
          </cell>
          <cell r="D327">
            <v>8.8000000000000007</v>
          </cell>
          <cell r="E327">
            <v>1.8</v>
          </cell>
          <cell r="F327">
            <v>10.6</v>
          </cell>
        </row>
        <row r="328">
          <cell r="A328" t="str">
            <v>94307</v>
          </cell>
          <cell r="B328" t="str">
            <v>ATERRO MECANIZADO DE VALA COM ESCAVADEIRA HIDRÁULICA (CAPACIDADE DA CAÇAMBA: 0,8 M³ / POTÊNCIA: 111 HP), LARGURA ATÉ 1,5 M, PROFUNDIDADE DE 3,0 A 4,5 M, COM SOLO ARGILO-ARENOSO. AF_05/2016</v>
          </cell>
          <cell r="C328" t="str">
            <v>M3</v>
          </cell>
          <cell r="D328">
            <v>9.27</v>
          </cell>
          <cell r="E328">
            <v>2.0699999999999998</v>
          </cell>
          <cell r="F328">
            <v>11.34</v>
          </cell>
        </row>
        <row r="329">
          <cell r="A329" t="str">
            <v>94308</v>
          </cell>
          <cell r="B329" t="str">
            <v>ATERRO MECANIZADO DE VALA COM ESCAVADEIRA HIDRÁULICA (CAPACIDADE DA CAÇAMBA: 0,8 M³ / POTÊNCIA: 111 HP), LARGURA DE 1,5 A 2,5 M, PROFUNDIDADE DE 3,0 A 4,5 M, COM SOLO ARGILO-ARENOSO. AF_05/2016</v>
          </cell>
          <cell r="C329" t="str">
            <v>M3</v>
          </cell>
          <cell r="D329">
            <v>7.97</v>
          </cell>
          <cell r="E329">
            <v>1.41</v>
          </cell>
          <cell r="F329">
            <v>9.3800000000000008</v>
          </cell>
        </row>
        <row r="330">
          <cell r="A330" t="str">
            <v>94309</v>
          </cell>
          <cell r="B330" t="str">
            <v>ATERRO MECANIZADO DE VALA COM ESCAVADEIRA HIDRÁULICA (CAPACIDADE DA CAÇAMBA: 0,8 M³ / POTÊNCIA: 111 HP), LARGURA ATÉ 1,5 M, PROFUNDIDADE DE 4,5 A 6,0 M, COM SOLO ARGILO-ARENOSO. AF_05/2016</v>
          </cell>
          <cell r="C330" t="str">
            <v>M3</v>
          </cell>
          <cell r="D330">
            <v>8.58</v>
          </cell>
          <cell r="E330">
            <v>1.68</v>
          </cell>
          <cell r="F330">
            <v>10.26</v>
          </cell>
        </row>
        <row r="331">
          <cell r="A331" t="str">
            <v>94310</v>
          </cell>
          <cell r="B331" t="str">
            <v>ATERRO MECANIZADO DE VALA COM ESCAVADEIRA HIDRÁULICA (CAPACIDADE DA CAÇAMBA: 0,8 M³ / POTÊNCIA: 111 HP), LARGURA DE 1,5 A 2,5 M, PROFUNDIDADE DE 4,5 A 6,0 M, COM SOLO ARGILO-ARENOSO. AF_05/2016</v>
          </cell>
          <cell r="C331" t="str">
            <v>M3</v>
          </cell>
          <cell r="D331">
            <v>7.54</v>
          </cell>
          <cell r="E331">
            <v>1.22</v>
          </cell>
          <cell r="F331">
            <v>8.76</v>
          </cell>
        </row>
        <row r="332">
          <cell r="A332" t="str">
            <v>94315</v>
          </cell>
          <cell r="B332" t="str">
            <v>ATERRO MECANIZADO DE VALA COM RETROESCAVADEIRA (CAPACIDADE DA CAÇAMBA DA RETRO: 0,26 M³ / POTÊNCIA: 88 HP), LARGURA ATÉ 0,8 M, PROFUNDIDADE ATÉ 1,5 M, COM SOLO ARGILO-ARENOSO. AF_05/2016</v>
          </cell>
          <cell r="C332" t="str">
            <v>M3</v>
          </cell>
          <cell r="D332">
            <v>13.46</v>
          </cell>
          <cell r="E332">
            <v>7.85</v>
          </cell>
          <cell r="F332">
            <v>21.31</v>
          </cell>
        </row>
        <row r="333">
          <cell r="A333" t="str">
            <v>94316</v>
          </cell>
          <cell r="B333" t="str">
            <v>ATERRO MECANIZADO DE VALA COM RETROESCAVADEIRA (CAPACIDADE DA CAÇAMBA DA RETRO: 0,26 M³ / POTÊNCIA: 88 HP), LARGURA DE 0,8 A 1,5 M, PROFUNDIDADE ATÉ 1,5 M, COM SOLO ARGILO-ARENOSO. AF_05/2016</v>
          </cell>
          <cell r="C333" t="str">
            <v>M3</v>
          </cell>
          <cell r="D333">
            <v>10.37</v>
          </cell>
          <cell r="E333">
            <v>5.0999999999999996</v>
          </cell>
          <cell r="F333">
            <v>15.47</v>
          </cell>
        </row>
        <row r="334">
          <cell r="A334" t="str">
            <v>94317</v>
          </cell>
          <cell r="B334" t="str">
            <v>ATERRO MECANIZADO DE VALA COM RETROESCAVADEIRA (CAPACIDADE DA CAÇAMBA DA RETRO: 0,26 M³ / POTÊNCIA: 88 HP), LARGURA ATÉ 0,8 M, PROFUNDIDADE DE 1,5 A 3,0 M, COM SOLO ARGILO-ARENOSO. AF_05/2016</v>
          </cell>
          <cell r="C334" t="str">
            <v>M3</v>
          </cell>
          <cell r="D334">
            <v>8.99</v>
          </cell>
          <cell r="E334">
            <v>3.9</v>
          </cell>
          <cell r="F334">
            <v>12.89</v>
          </cell>
        </row>
        <row r="335">
          <cell r="A335" t="str">
            <v>94318</v>
          </cell>
          <cell r="B335" t="str">
            <v>ATERRO MECANIZADO DE VALA COM RETROESCAVADEIRA (CAPACIDADE DA CAÇAMBA DA RETRO: 0,26 M³ / POTÊNCIA: 88 HP), LARGURA DE 0,8 A 1,5 M, PROFUNDIDADE DE 1,5 A 3,0 M, COM SOLO ARGILO-ARENOSO. AF_05/2016</v>
          </cell>
          <cell r="C335" t="str">
            <v>M3</v>
          </cell>
          <cell r="D335">
            <v>7.24</v>
          </cell>
          <cell r="E335">
            <v>2.3199999999999998</v>
          </cell>
          <cell r="F335">
            <v>9.56</v>
          </cell>
        </row>
        <row r="336">
          <cell r="A336" t="str">
            <v>94319</v>
          </cell>
          <cell r="B336" t="str">
            <v>ATERRO MANUAL DE VALAS COM SOLO ARGILO-ARENOSO E COMPACTAÇÃO MECANIZADA. AF_05/2016</v>
          </cell>
          <cell r="C336" t="str">
            <v>M3</v>
          </cell>
          <cell r="D336">
            <v>12.53</v>
          </cell>
          <cell r="E336">
            <v>12.94</v>
          </cell>
          <cell r="F336">
            <v>25.47</v>
          </cell>
        </row>
        <row r="337">
          <cell r="A337" t="str">
            <v>94327</v>
          </cell>
          <cell r="B337" t="str">
            <v>ATERRO MECANIZADO DE VALA COM ESCAVADEIRA HIDRÁULICA (CAPACIDADE DA CAÇAMBA: 0,8 M³ / POTÊNCIA: 111 HP), LARGURA DE 1,5 A 2,5 M, PROFUNDIDADE ATÉ 1,5 M, COM AREIA PARA ATERRO. AF_05/2016</v>
          </cell>
          <cell r="C337" t="str">
            <v>M3</v>
          </cell>
          <cell r="D337">
            <v>56.46</v>
          </cell>
          <cell r="E337">
            <v>3.99</v>
          </cell>
          <cell r="F337">
            <v>60.45</v>
          </cell>
        </row>
        <row r="338">
          <cell r="A338" t="str">
            <v>94328</v>
          </cell>
          <cell r="B338" t="str">
            <v>ATERRO MECANIZADO DE VALA COM ESCAVADEIRA HIDRÁULICA (CAPACIDADE DA CAÇAMBA: 0,8 M³ / POTÊNCIA: 111 HP), LARGURA ATÉ 1,5 M, PROFUNDIDADE DE 1,5 A 3,0 M, COM AREIA PARA ATERRO. AF_05/2016</v>
          </cell>
          <cell r="C338" t="str">
            <v>M3</v>
          </cell>
          <cell r="D338">
            <v>54.89</v>
          </cell>
          <cell r="E338">
            <v>3.04</v>
          </cell>
          <cell r="F338">
            <v>57.93</v>
          </cell>
        </row>
        <row r="339">
          <cell r="A339" t="str">
            <v>94329</v>
          </cell>
          <cell r="B339" t="str">
            <v>ATERRO MECANIZADO DE VALA COM ESCAVADEIRA HIDRÁULICA (CAPACIDADE DA CAÇAMBA: 0,8 M³ / POTÊNCIA: 111 HP), LARGURA DE 1,5 A 2,5 M, PROFUNDIDADE DE 1,5 A 3,0 M, COM AREIA PARA ATERRO. AF_05/2016</v>
          </cell>
          <cell r="C339" t="str">
            <v>M3</v>
          </cell>
          <cell r="D339">
            <v>52.94</v>
          </cell>
          <cell r="E339">
            <v>1.8</v>
          </cell>
          <cell r="F339">
            <v>54.74</v>
          </cell>
        </row>
        <row r="340">
          <cell r="A340" t="str">
            <v>94330</v>
          </cell>
          <cell r="B340" t="str">
            <v>ATERRO MECANIZADO DE VALA COM ESCAVADEIRA HIDRÁULICA (CAPACIDADE DA CAÇAMBA: 0,8 M³ / POTÊNCIA: 111 HP), LARGURA ATÉ 1,5 M, PROFUNDIDADE DE 3,0 A 4,5 M, COM AREIA PARA ATERRO. AF_05/2016</v>
          </cell>
          <cell r="C340" t="str">
            <v>M3</v>
          </cell>
          <cell r="D340">
            <v>53.41</v>
          </cell>
          <cell r="E340">
            <v>2.0699999999999998</v>
          </cell>
          <cell r="F340">
            <v>55.48</v>
          </cell>
        </row>
        <row r="341">
          <cell r="A341" t="str">
            <v>94331</v>
          </cell>
          <cell r="B341" t="str">
            <v>ATERRO MECANIZADO DE VALA COM ESCAVADEIRA HIDRÁULICA (CAPACIDADE DA CAÇAMBA: 0,8 M³ / POTÊNCIA: 111 HP), LARGURA DE 1,5 A 2,5 M, PROFUNDIDADE DE 3,0 A 4,5 M, COM AREIA PARA ATERRO. AF_05/2016</v>
          </cell>
          <cell r="C341" t="str">
            <v>M3</v>
          </cell>
          <cell r="D341">
            <v>52.11</v>
          </cell>
          <cell r="E341">
            <v>1.41</v>
          </cell>
          <cell r="F341">
            <v>53.52</v>
          </cell>
        </row>
        <row r="342">
          <cell r="A342" t="str">
            <v>94332</v>
          </cell>
          <cell r="B342" t="str">
            <v>ATERRO MECANIZADO DE VALA COM ESCAVADEIRA HIDRÁULICA (CAPACIDADE DA CAÇAMBA: 0,8 M³ / POTÊNCIA: 111 HP), LARGURA ATÉ 1,5 M, PROFUNDIDADE DE 4,5 A 6,0 M, COM AREIA PARA ATERRO. AF_05/2016</v>
          </cell>
          <cell r="C342" t="str">
            <v>M3</v>
          </cell>
          <cell r="D342">
            <v>52.72</v>
          </cell>
          <cell r="E342">
            <v>1.68</v>
          </cell>
          <cell r="F342">
            <v>54.4</v>
          </cell>
        </row>
        <row r="343">
          <cell r="A343" t="str">
            <v>94333</v>
          </cell>
          <cell r="B343" t="str">
            <v>ATERRO MECANIZADO DE VALA COM ESCAVADEIRA HIDRÁULICA (CAPACIDADE DA CAÇAMBA: 0,8 M³ / POTÊNCIA: 111 HP), LARGURA DE 1,5 A 2,5 M, PROFUNDIDADE DE 4,5 A 6,0 M, COM AREIA PARA ATERRO. AF_05/2016</v>
          </cell>
          <cell r="C343" t="str">
            <v>M3</v>
          </cell>
          <cell r="D343">
            <v>51.68</v>
          </cell>
          <cell r="E343">
            <v>1.22</v>
          </cell>
          <cell r="F343">
            <v>52.9</v>
          </cell>
        </row>
        <row r="344">
          <cell r="A344" t="str">
            <v>94338</v>
          </cell>
          <cell r="B344" t="str">
            <v>ATERRO MECANIZADO DE VALA COM RETROESCAVADEIRA (CAPACIDADE DA CAÇAMBA DA RETRO: 0,26 M³ / POTÊNCIA: 88 HP), LARGURA ATÉ 0,8 M, PROFUNDIDADE ATÉ 1,5 M, COM AREIA PARA ATERRO. AF_05/2016</v>
          </cell>
          <cell r="C344" t="str">
            <v>M3</v>
          </cell>
          <cell r="D344">
            <v>57.6</v>
          </cell>
          <cell r="E344">
            <v>7.85</v>
          </cell>
          <cell r="F344">
            <v>65.45</v>
          </cell>
        </row>
        <row r="345">
          <cell r="A345" t="str">
            <v>94339</v>
          </cell>
          <cell r="C345" t="str">
            <v>M3</v>
          </cell>
          <cell r="D345">
            <v>54.51</v>
          </cell>
          <cell r="E345">
            <v>5.0999999999999996</v>
          </cell>
          <cell r="F345">
            <v>59.61</v>
          </cell>
        </row>
        <row r="346">
          <cell r="A346" t="str">
            <v>94340</v>
          </cell>
          <cell r="B346" t="str">
            <v>ATERRO MECANIZADO DE VALA COM RETROESCAVADEIRA (CAPACIDADE DA CAÇAMBA DA RETRO: 0,26 M³ / POTÊNCIA: 88 HP), LARGURA ATÉ 0,8 M, PROFUNDIDADE DE 1,5 A 3,0 M, COM AREIA PARA ATERRO. AF_05/2016</v>
          </cell>
          <cell r="C346" t="str">
            <v>M3</v>
          </cell>
          <cell r="D346">
            <v>53.13</v>
          </cell>
          <cell r="E346">
            <v>3.9</v>
          </cell>
          <cell r="F346">
            <v>57.03</v>
          </cell>
        </row>
        <row r="347">
          <cell r="A347" t="str">
            <v>94341</v>
          </cell>
          <cell r="B347" t="str">
            <v>ATERRO MECANIZADO DE VALA COM RETROESCAVADEIRA (CAPACIDADE DA CAÇAMBA DA RETRO: 0,26 M³ / POTÊNCIA: 88 HP), LARGURA DE 0,8 A 1,5 M, PROFUNDIDADE DE 1,5 A 3,0 M, COM AREIA PARA ATERRO. AF_05/2016</v>
          </cell>
          <cell r="C347" t="str">
            <v>M3</v>
          </cell>
          <cell r="D347">
            <v>51.38</v>
          </cell>
          <cell r="E347">
            <v>2.3199999999999998</v>
          </cell>
          <cell r="F347">
            <v>53.7</v>
          </cell>
        </row>
        <row r="348">
          <cell r="A348" t="str">
            <v>94342</v>
          </cell>
          <cell r="B348" t="str">
            <v>ATERRO MANUAL DE VALAS COM AREIA PARA ATERRO E COMPACTAÇÃO MECANIZADA. AF_05/2016</v>
          </cell>
          <cell r="C348" t="str">
            <v>M3</v>
          </cell>
          <cell r="D348">
            <v>56.67</v>
          </cell>
          <cell r="E348">
            <v>12.94</v>
          </cell>
          <cell r="F348">
            <v>69.61</v>
          </cell>
        </row>
        <row r="349">
          <cell r="B349" t="str">
            <v>REATERRO MECANIZADO</v>
          </cell>
          <cell r="C349" t="str">
            <v/>
          </cell>
        </row>
        <row r="350">
          <cell r="A350" t="str">
            <v>93360</v>
          </cell>
          <cell r="B350" t="str">
            <v>REATERRO MECANIZADO DE VALA COM ESCAVADEIRA HIDRÁULICA (CAPACIDADE DA CAÇAMBA: 0,8 M³ / POTÊNCIA: 111 HP), LARGURA DE 1,5 A 2,5 M, PROFUNDIDADE ATÉ 1,5 M, COM SOLO (SEM SUBSTITUIÇÃO) DE 1ª CATEGORIA EM LOCAIS COM ALTO NÍVEL DE INTERFERÊNCIA. AF_04/2016</v>
          </cell>
          <cell r="C350" t="str">
            <v>M3</v>
          </cell>
          <cell r="D350">
            <v>9.7200000000000006</v>
          </cell>
          <cell r="E350">
            <v>4.2</v>
          </cell>
          <cell r="F350">
            <v>13.92</v>
          </cell>
        </row>
        <row r="351">
          <cell r="A351" t="str">
            <v>93361</v>
          </cell>
          <cell r="B351" t="str">
            <v>REATERRO MECANIZADO DE VALA COM ESCAVADEIRA HIDRÁULICA (CAPACIDADE DA CAÇAMBA: 0,8 M³ / POTÊNCIA: 111 HP), LARGURA ATÉ 1,5 M, PROFUNDIDADE DE 1,5 A 3,0 M, COM SOLO (SEM SUBSTITUIÇÃO) DE 1ª CATEGORIA EM LOCAIS COM ALTO NÍVEL DE INTERFERÊNCIA. AF_04/2016</v>
          </cell>
          <cell r="C351" t="str">
            <v>M3</v>
          </cell>
          <cell r="D351">
            <v>8.24</v>
          </cell>
          <cell r="E351">
            <v>3.24</v>
          </cell>
          <cell r="F351">
            <v>11.48</v>
          </cell>
        </row>
        <row r="352">
          <cell r="A352" t="str">
            <v>93362</v>
          </cell>
          <cell r="B352" t="str">
            <v>REATERRO MECANIZADO DE VALA COM ESCAVADEIRA HIDRÁULICA (CAPACIDADE DA CAÇAMBA: 0,8 M³ / POTÊNCIA: 111 HP), LARGURA DE 1,5 A 2,5 M, PROFUNDIDADE DE 1,5 A 3,0 M, COM SOLO (SEM SUBSTITUIÇÃO) DE 1ª CATEGORIA EM LOCAIS COM ALTO NÍVEL DE INTERFERÊNCIA. AF_04/2016</v>
          </cell>
          <cell r="C352" t="str">
            <v>M3</v>
          </cell>
          <cell r="D352">
            <v>6.2</v>
          </cell>
          <cell r="E352">
            <v>2.02</v>
          </cell>
          <cell r="F352">
            <v>8.2200000000000006</v>
          </cell>
        </row>
        <row r="353">
          <cell r="A353" t="str">
            <v>93363</v>
          </cell>
          <cell r="B353" t="str">
            <v>REATERRO MECANIZADO DE VALA COM ESCAVADEIRA HIDRÁULICA (CAPACIDADE DA CAÇAMBA: 0,8 M³ / POTÊNCIA: 111 HP), LARGURA ATÉ 1,5 M, PROFUNDIDADE DE 3,0 A 4,5 M COM SOLO (SEM SUBSTITUIÇÃO) DE 1ª CATEGORIA EM LOCAIS COM ALTO NÍVEL DE INTERFERÊNCIA. AF_04/2016</v>
          </cell>
          <cell r="C353" t="str">
            <v>M3</v>
          </cell>
          <cell r="D353">
            <v>6.66</v>
          </cell>
          <cell r="E353">
            <v>2.2799999999999998</v>
          </cell>
          <cell r="F353">
            <v>8.94</v>
          </cell>
        </row>
        <row r="354">
          <cell r="A354" t="str">
            <v>93364</v>
          </cell>
          <cell r="B354" t="str">
            <v>REATERRO MECANIZADO DE VALA COM ESCAVADEIRA HIDRÁULICA (CAPACIDADE DA CAÇAMBA: 0,8 M³ / POTÊNCIA: 111 HP), LARGURA DE 1,5 A 2,5 M, PROFUNDIDADE DE 3,0  A 4,5 M, COM SOLO (SEM SUBSTITUIÇÃO) DE 1ª CATEGORIA EM LOCAIS COM ALTO NÍVEL DE INTERFERÊNCIA. AF_04/2016</v>
          </cell>
          <cell r="C354" t="str">
            <v>M3</v>
          </cell>
          <cell r="D354">
            <v>5.36</v>
          </cell>
          <cell r="E354">
            <v>1.62</v>
          </cell>
          <cell r="F354">
            <v>6.98</v>
          </cell>
        </row>
        <row r="355">
          <cell r="A355" t="str">
            <v>93365</v>
          </cell>
          <cell r="B355" t="str">
            <v>REATERRO MECANIZADO DE VALA COM ESCAVADEIRA HIDRÁULICA (CAPACIDADE DA CAÇAMBA: 0,8 M³ / POTÊNCIA: 111 HP), LARGURA ATÉ 1,5 M, PROFUNDIDADE DE 4,5 A 6,0 M, COM SOLO (SEM SUBSTITUIÇÃO) DE 1ª CATEGORIA EM LOCAIS COM ALTO NÍVEL DE INTERFERÊNCIA. AF_04/2016</v>
          </cell>
          <cell r="C355" t="str">
            <v>M3</v>
          </cell>
          <cell r="D355">
            <v>5.94</v>
          </cell>
          <cell r="E355">
            <v>1.88</v>
          </cell>
          <cell r="F355">
            <v>7.82</v>
          </cell>
        </row>
        <row r="356">
          <cell r="A356" t="str">
            <v>93366</v>
          </cell>
          <cell r="B356" t="str">
            <v>REATERRO MECANIZADO DE VALA COM ESCAVADEIRA HIDRÁULICA (CAPACIDADE DA CAÇAMBA: 0,8 M³ / POTÊNCIA: 111 HP), LARGURA DE 1,5 A 2,5 M, PROFUNDIDADE DE 4,5 A 6,0 M, COM SOLO (SEM SUBSTITUIÇÃO) DE 1ª CATEGORIA EM LOCAIS COM ALTO NÍVEL DE INTERFERÊNCIA. AF_04/2016</v>
          </cell>
          <cell r="C356" t="str">
            <v>M3</v>
          </cell>
          <cell r="D356">
            <v>4.95</v>
          </cell>
          <cell r="E356">
            <v>1.43</v>
          </cell>
          <cell r="F356">
            <v>6.38</v>
          </cell>
        </row>
        <row r="357">
          <cell r="A357" t="str">
            <v>93367</v>
          </cell>
          <cell r="B357" t="str">
            <v>REATERRO MECANIZADO DE VALA COM ESCAVADEIRA HIDRÁULICA (CAPACIDADE DA CAÇAMBA: 0,8 M³ / POTÊNCIA: 111 HP), LARGURA DE 1,5 A 2,5 M, PROFUNDIDADE ATÉ 1,5 M, COM SOLO (SEM SUBSTITUIÇÃO) DE 1ª CATEGORIA EM LOCAIS COM BAIXO NÍVEL DE INTERFERÊNCIA. AF_04/2016</v>
          </cell>
          <cell r="C357" t="str">
            <v>M3</v>
          </cell>
          <cell r="D357">
            <v>9.02</v>
          </cell>
          <cell r="E357">
            <v>3.99</v>
          </cell>
          <cell r="F357">
            <v>13.01</v>
          </cell>
        </row>
        <row r="358">
          <cell r="A358" t="str">
            <v>93368</v>
          </cell>
          <cell r="B358" t="str">
            <v>REATERRO MECANIZADO DE VALA COM ESCAVADEIRA HIDRÁULICA (CAPACIDADE DA CAÇAMBA: 0,8 M³ / POTÊNCIA: 111 HP), LARGURA ATÉ 1,5 M, PROFUNDIDADE DE 1,5 A 3,0 M, COM SOLO (SEM SUBSTITUIÇÃO) DE 1ª CATEGORIA EM LOCAIS COM BAIXO NÍVEL DE INTERFERÊNCIA. AF_04/2016</v>
          </cell>
          <cell r="C358" t="str">
            <v>M3</v>
          </cell>
          <cell r="D358">
            <v>7.45</v>
          </cell>
          <cell r="E358">
            <v>3.04</v>
          </cell>
          <cell r="F358">
            <v>10.49</v>
          </cell>
        </row>
        <row r="359">
          <cell r="A359" t="str">
            <v>93369</v>
          </cell>
          <cell r="B359" t="str">
            <v>REATERRO MECANIZADO DE VALA COM ESCAVADEIRA HIDRÁULICA (CAPACIDADE DA CAÇAMBA: 0,8 M³ / POTÊNCIA: 111 HP), LARGURA DE 1,5 A 2,5 M, PROFUNDIDADE DE 1,5 A 3,0 M, COM SOLO (SEM SUBSTITUIÇÃO) DE 1ª CATEGORIA EM LOCAIS COM BAIXO NÍVEL DE INTERFERÊNCIA. AF_04/2016</v>
          </cell>
          <cell r="C359" t="str">
            <v>M3</v>
          </cell>
          <cell r="D359">
            <v>5.5</v>
          </cell>
          <cell r="E359">
            <v>1.8</v>
          </cell>
          <cell r="F359">
            <v>7.3</v>
          </cell>
        </row>
        <row r="360">
          <cell r="A360" t="str">
            <v>93370</v>
          </cell>
          <cell r="B360" t="str">
            <v>REATERRO MECANIZADO DE VALA COM ESCAVADEIRA HIDRÁULICA (CAPACIDADE DA CAÇAMBA: 0,8 M³ / POTÊNCIA: 111 HP), LARGURA ATÉ 1,5 M, PROFUNDIDADE DE 3,0 A 4,5 M, COM SOLO (SEM SUBSTITUIÇÃO) DE 1ª CATEGORIA EM LOCAIS COM BAIXO NÍVEL DE INTERFERÊNCIA. AF_04/2016</v>
          </cell>
          <cell r="C360" t="str">
            <v>M3</v>
          </cell>
          <cell r="D360">
            <v>5.96</v>
          </cell>
          <cell r="E360">
            <v>2.0699999999999998</v>
          </cell>
          <cell r="F360">
            <v>8.0299999999999994</v>
          </cell>
        </row>
        <row r="361">
          <cell r="A361" t="str">
            <v>93371</v>
          </cell>
          <cell r="B361" t="str">
            <v>REATERRO MECANIZADO DE VALA COM ESCAVADEIRA HIDRÁULICA (CAPACIDADE DA CAÇAMBA: 0,8 M³ / POTÊNCIA: 111 HP), LARGURA DE 1,5 A 2,5 M, PROFUNDIDADE DE 3,0 A 4,5 M, COM SOLO (SEM SUBSTITUIÇÃO) DE 1ª CATEGORIA EM LOCAIS COM BAIXO NÍVEL DE INTERFERÊNCIA. AF_04/2016</v>
          </cell>
          <cell r="C361" t="str">
            <v>M3</v>
          </cell>
          <cell r="D361">
            <v>4.66</v>
          </cell>
          <cell r="E361">
            <v>1.41</v>
          </cell>
          <cell r="F361">
            <v>6.07</v>
          </cell>
        </row>
        <row r="362">
          <cell r="A362" t="str">
            <v>93372</v>
          </cell>
          <cell r="B362" t="str">
            <v>REATERRO MECANIZADO DE VALA COM ESCAVADEIRA HIDRÁULICA (CAPACIDADE DA CAÇAMBA: 0,8 M³ / POTÊNCIA: 111 HP), LARGURA ATÉ 1,5 M, PROFUNDIDADE DE 4,5 A 6,0 M, COM SOLO (SEM SUBSTITUIÇÃO) DE 1ª CATEGORIA EM LOCAIS COM BAIXO NÍVEL DE INTERFERÊNCIA. AF_04/2016</v>
          </cell>
          <cell r="C362" t="str">
            <v>M3</v>
          </cell>
          <cell r="D362">
            <v>5.28</v>
          </cell>
          <cell r="E362">
            <v>1.68</v>
          </cell>
          <cell r="F362">
            <v>6.96</v>
          </cell>
        </row>
        <row r="363">
          <cell r="A363" t="str">
            <v>93373</v>
          </cell>
          <cell r="B363" t="str">
            <v>REATERRO MECANIZADO DE VALA COM ESCAVADEIRA HIDRÁULICA (CAPACIDADE DA CAÇAMBA: 0,8 M³ / POTÊNCIA: 111 HP), LARGURA DE 1,5 A 2,5 M, PROFUNDIDADE DE 4,5 A 6,0 M, COM SOLO (SEM SUBSTITUIÇÃO) DE 1ª CATEGORIA EM LOCAIS COM BAIXO NÍVEL DE INTERFERÊNCIA. AF_04/2016</v>
          </cell>
          <cell r="C363" t="str">
            <v>M3</v>
          </cell>
          <cell r="D363">
            <v>4.2300000000000004</v>
          </cell>
          <cell r="E363">
            <v>1.22</v>
          </cell>
          <cell r="F363">
            <v>5.45</v>
          </cell>
        </row>
        <row r="364">
          <cell r="A364" t="str">
            <v>93374</v>
          </cell>
          <cell r="B364" t="str">
            <v>REATERRO MECANIZADO DE VALA COM RETROESCAVADEIRA (CAPACIDADE DA CAÇAMBA DA RETRO: 0,26 M³ / POTÊNCIA: 88 HP), LARGURA ATÉ 0,8 M, PROFUNDIDADE ATÉ 1,5 M, COM SOLO (SEM SUBSTITUIÇÃO) DE 1ª CATEGORIA EM LOCAIS COM ALTO NÍVEL DE INTERFERÊNCIA. AF_04/2016</v>
          </cell>
          <cell r="C364" t="str">
            <v>M3</v>
          </cell>
          <cell r="D364">
            <v>10.89</v>
          </cell>
          <cell r="E364">
            <v>8.17</v>
          </cell>
          <cell r="F364">
            <v>19.059999999999999</v>
          </cell>
        </row>
        <row r="365">
          <cell r="A365" t="str">
            <v>93375</v>
          </cell>
          <cell r="B365" t="str">
            <v>REATERRO MECANIZADO DE VALA COM RETROESCAVADEIRA (CAPACIDADE DA CAÇAMBA DA RETRO: 0,26 M³ / POTÊNCIA: 88 HP), LARGURA DE 0,8 A 1,5 M, PROFUNDIDADE ATÉ 1,5 M, COM SOLO (SEM SUBSTITUIÇÃO) DE 1ª CATEGORIA EM LOCAIS COM ALTO NÍVEL DE INTERFERÊNCIA. AF_04/2016</v>
          </cell>
          <cell r="C365" t="str">
            <v>M3</v>
          </cell>
          <cell r="D365">
            <v>7.61</v>
          </cell>
          <cell r="E365">
            <v>5.36</v>
          </cell>
          <cell r="F365">
            <v>12.97</v>
          </cell>
        </row>
        <row r="366">
          <cell r="A366" t="str">
            <v>93376</v>
          </cell>
          <cell r="B366" t="str">
            <v>REATERRO MECANIZADO DE VALA COM RETROESCAVADEIRA (CAPACIDADE DA CAÇAMBA DA RETRO: 0,26 M³ / POTÊNCIA: 88 HP), LARGURA ATÉ 0,8 M, PROFUNDIDADE DE 1,5 A 3,0 M, COM SOLO (SEM SUBSTITUIÇÃO) DE 1ª CATEGORIA EM LOCAIS COM ALTO NÍVEL DE INTERFERÊNCIA. AF_04/2016</v>
          </cell>
        </row>
        <row r="367">
          <cell r="A367" t="str">
            <v>93377</v>
          </cell>
          <cell r="B367" t="str">
            <v>REATERRO MECANIZADO DE VALA COM RETROESCAVADEIRA (CAPACIDADE DA CAÇAMBA DA RETRO: 0,26 M³ / POTÊNCIA: 88 HP), LARGURA DE 0,8 A 1,5 M, PROFUNDIDADE DE 1,5 A 3,0 M, COM SOLO (SEM SUBSTITUIÇÃO) DE 1ª CATEGORIA EM LOCAIS COM ALTO NÍVEL DE INTERFERÊNCIA. AF_04/2016</v>
          </cell>
        </row>
        <row r="368">
          <cell r="A368" t="str">
            <v>93378</v>
          </cell>
          <cell r="B368" t="str">
            <v>REATERRO MECANIZADO DE VALA COM RETROESCAVADEIRA (CAPACIDADE DA CAÇAMBA DA RETRO: 0,26 M³ / POTÊNCIA: 88 HP), LARGURA ATÉ 0,8 M, PROFUNDIDADE ATÉ 1,5 M, COM SOLO (SEM SUBSTITUIÇÃO) DE 1ª CATEGORIA EM LOCAIS COM BAIXO NÍVEL DE INTERFERÊNCIA. AF_04/2016</v>
          </cell>
          <cell r="C368" t="str">
            <v>M3</v>
          </cell>
          <cell r="D368">
            <v>10.15</v>
          </cell>
          <cell r="E368">
            <v>7.85</v>
          </cell>
          <cell r="F368">
            <v>18</v>
          </cell>
        </row>
        <row r="369">
          <cell r="A369" t="str">
            <v>93379</v>
          </cell>
          <cell r="B369" t="str">
            <v>REATERRO MECANIZADO DE VALA COM RETROESCAVADEIRA (CAPACIDADE DA CAÇAMBA DA RETRO: 0,26 M³ / POTÊNCIA: 88 HP), LARGURA DE 0,8 A 1,5 M, PROFUNDIDADE ATÉ 1,5 M, COM SOLO (SEM SUBSTITUIÇÃO) DE 1ª CATEGORIA EM LOCAIS COM BAIXO NÍVEL DE INTERFERÊNCIA. AF_04/2016</v>
          </cell>
        </row>
        <row r="370">
          <cell r="A370" t="str">
            <v>93380</v>
          </cell>
          <cell r="B370" t="str">
            <v>REATERRO MECANIZADO DE VALA COM RETROESCAVADEIRA (CAPACIDADE DA CAÇAMBA DA RETRO: 0,26 M³ / POTÊNCIA: 88 HP), LARGURA ATÉ 0,8 M, PROFUNDIDADE DE 1,5 A 3,0 M, COM SOLO (SEM SUBSTITUIÇÃO) DE 1ª CATEGORIA EM LOCAIS COM BAIXO NÍVEL DE INTERFERÊNCIA. AF_04/2016</v>
          </cell>
          <cell r="C370" t="str">
            <v>M3</v>
          </cell>
          <cell r="D370">
            <v>5.68</v>
          </cell>
          <cell r="E370">
            <v>3.9</v>
          </cell>
          <cell r="F370">
            <v>9.58</v>
          </cell>
        </row>
        <row r="371">
          <cell r="A371" t="str">
            <v>93381</v>
          </cell>
          <cell r="B371" t="str">
            <v>REATERRO MECANIZADO DE VALA COM RETROESCAVADEIRA (CAPACIDADE DA CAÇAMBA DA RETRO: 0,26 M³ / POTÊNCIA: 88 HP), LARGURA DE 0,8 A 1,5 M, PROFUNDIDADE DE 1,5 A 3,0 M, COM SOLO (SEM SUBSTITUIÇÃO) DE 1ª CATEGORIA EM LOCAIS COM BAIXO NÍVEL DE INTERFERÊNCIA. AF_04/2016</v>
          </cell>
          <cell r="C371" t="str">
            <v>M3</v>
          </cell>
          <cell r="D371">
            <v>3.93</v>
          </cell>
          <cell r="E371">
            <v>2.3199999999999998</v>
          </cell>
          <cell r="F371">
            <v>6.25</v>
          </cell>
        </row>
        <row r="372">
          <cell r="A372" t="str">
            <v>93382</v>
          </cell>
          <cell r="B372" t="str">
            <v>REATERRO MANUAL DE VALAS COM COMPACTAÇÃO MECANIZADA. AF_04/2016</v>
          </cell>
          <cell r="C372" t="str">
            <v>M3</v>
          </cell>
          <cell r="D372">
            <v>9.2200000000000006</v>
          </cell>
          <cell r="E372">
            <v>12.94</v>
          </cell>
          <cell r="F372">
            <v>22.16</v>
          </cell>
        </row>
        <row r="373">
          <cell r="B373" t="str">
            <v>ESPALHAMENTO</v>
          </cell>
          <cell r="C373" t="str">
            <v/>
          </cell>
        </row>
        <row r="374">
          <cell r="A374" t="str">
            <v>74153/1</v>
          </cell>
          <cell r="B374" t="str">
            <v>ESPALHAMENTO MECANIZADO (COM MOTONIVELADORA 140 HP) MATERIAL 1A. CATEGORIA</v>
          </cell>
          <cell r="C374" t="str">
            <v>M2</v>
          </cell>
          <cell r="D374">
            <v>0.18</v>
          </cell>
          <cell r="E374">
            <v>0.04</v>
          </cell>
          <cell r="F374">
            <v>0.22</v>
          </cell>
        </row>
        <row r="375">
          <cell r="A375" t="str">
            <v>74034/1</v>
          </cell>
          <cell r="B375" t="str">
            <v>ESPALHAMENTO DE MATERIAL DE 1A CATEGORIA COM TRATOR DE ESTEIRA COM 153HP</v>
          </cell>
          <cell r="C375" t="str">
            <v>M3</v>
          </cell>
          <cell r="D375">
            <v>1.83</v>
          </cell>
          <cell r="E375">
            <v>0.27</v>
          </cell>
          <cell r="F375">
            <v>2.1</v>
          </cell>
        </row>
        <row r="376">
          <cell r="A376" t="str">
            <v>83344</v>
          </cell>
          <cell r="B376" t="str">
            <v>ESPALHAMENTO DE MATERIAL EM BOTA FORA, COM UTILIZACAO DE TRATOR DE ESTEIRAS DE 165 HP</v>
          </cell>
          <cell r="C376" t="str">
            <v>M3</v>
          </cell>
          <cell r="D376">
            <v>0.76</v>
          </cell>
          <cell r="E376">
            <v>0.31</v>
          </cell>
          <cell r="F376">
            <v>1.07</v>
          </cell>
        </row>
        <row r="377">
          <cell r="B377" t="str">
            <v>COMPACTACAO MANUAL</v>
          </cell>
          <cell r="C377" t="str">
            <v/>
          </cell>
        </row>
        <row r="378">
          <cell r="B378" t="str">
            <v>COMPACTACAO MECANICA</v>
          </cell>
          <cell r="C378" t="str">
            <v/>
          </cell>
        </row>
        <row r="379">
          <cell r="A379" t="str">
            <v>74005/1</v>
          </cell>
          <cell r="B379" t="str">
            <v>COMPACTACAO MECANICA, SEM CONTROLE DO GC (C/COMPACTADOR PLACA 400 KG)</v>
          </cell>
          <cell r="C379" t="str">
            <v>M3</v>
          </cell>
          <cell r="D379">
            <v>2.09</v>
          </cell>
          <cell r="E379">
            <v>2.7</v>
          </cell>
          <cell r="F379">
            <v>4.79</v>
          </cell>
        </row>
        <row r="380">
          <cell r="A380" t="str">
            <v>74005/2</v>
          </cell>
          <cell r="B380" t="str">
            <v>COMPACTACAO MECANICA C/ CONTROLE DO GC&gt;=95% DO PN (AREAS) (C/MONIVELADORA 140 HP E ROLO COMPRESSOR VIBRATORIO 80 HP)</v>
          </cell>
          <cell r="C380" t="str">
            <v>M3</v>
          </cell>
          <cell r="D380">
            <v>3.7</v>
          </cell>
          <cell r="E380">
            <v>0.88</v>
          </cell>
          <cell r="F380">
            <v>4.58</v>
          </cell>
        </row>
        <row r="381">
          <cell r="A381" t="str">
            <v>41721</v>
          </cell>
          <cell r="B381" t="str">
            <v>COMPACTACAO MECANICA A 95% DO PROCTOR NORMAL - PAVIMENTACAO URBANA</v>
          </cell>
          <cell r="C381" t="str">
            <v>M3</v>
          </cell>
          <cell r="D381">
            <v>2.09</v>
          </cell>
          <cell r="E381">
            <v>0.51</v>
          </cell>
          <cell r="F381">
            <v>2.6</v>
          </cell>
        </row>
        <row r="382">
          <cell r="A382" t="str">
            <v>41722</v>
          </cell>
          <cell r="B382" t="str">
            <v>COMPACTACAO MECANICA A 100% DO PROCTOR NORMAL - PAVIMENTACAO URBANA</v>
          </cell>
          <cell r="C382" t="str">
            <v>M3</v>
          </cell>
          <cell r="D382">
            <v>3</v>
          </cell>
          <cell r="E382">
            <v>0.91</v>
          </cell>
          <cell r="F382">
            <v>3.91</v>
          </cell>
        </row>
        <row r="383">
          <cell r="B383" t="str">
            <v>TRANSPORTE DE MATERIAIS</v>
          </cell>
          <cell r="C383" t="str">
            <v/>
          </cell>
        </row>
        <row r="384">
          <cell r="B384" t="str">
            <v>TRANSPORTE COM CAMINHAO</v>
          </cell>
          <cell r="C384" t="str">
            <v/>
          </cell>
        </row>
        <row r="385">
          <cell r="B385" t="str">
            <v>CAPACIDADE 18 METROS CÚBICOS</v>
          </cell>
          <cell r="C385" t="str">
            <v/>
          </cell>
        </row>
        <row r="386">
          <cell r="A386" t="str">
            <v>95427</v>
          </cell>
          <cell r="B386" t="str">
            <v>TRANSPORTE COM CAMINHÃO BASCULANTE DE 18 M3, EM VIA URBANA PAVIMENTADA, DMT ACIMA DE 30 KM(UNIDADE: M3XKM). AF_09/2016</v>
          </cell>
          <cell r="C386" t="str">
            <v>M3XKM</v>
          </cell>
          <cell r="D386">
            <v>0.45</v>
          </cell>
          <cell r="E386">
            <v>0.04</v>
          </cell>
          <cell r="F386">
            <v>0.49</v>
          </cell>
        </row>
        <row r="387">
          <cell r="A387" t="str">
            <v>95877</v>
          </cell>
          <cell r="B387" t="str">
            <v>TRANSPORTE COM CAMINHÃO BASCULANTE DE 18 M3, EM VIA URBANA PAVIMENTADA, DMT ATÉ 30 KM (UNIDADE: M3XKM). AF_12/2016</v>
          </cell>
          <cell r="C387" t="str">
            <v>M3XKM</v>
          </cell>
          <cell r="D387">
            <v>0.63</v>
          </cell>
          <cell r="E387">
            <v>0.05</v>
          </cell>
          <cell r="F387">
            <v>0.68</v>
          </cell>
        </row>
        <row r="388">
          <cell r="A388" t="str">
            <v>95426</v>
          </cell>
          <cell r="B388" t="str">
            <v>TRANSPORTE COM CAMINHÃO BASCULANTE DE 18 M3, EM VIA URBANA EM REVESTIMENTO PRIMÁRIO (UNIDADE: M3XKM). AF_09/2016</v>
          </cell>
          <cell r="C388" t="str">
            <v>M3XKM</v>
          </cell>
          <cell r="D388">
            <v>0.67</v>
          </cell>
          <cell r="E388">
            <v>0.06</v>
          </cell>
          <cell r="F388">
            <v>0.73</v>
          </cell>
        </row>
        <row r="389">
          <cell r="A389" t="str">
            <v>95425</v>
          </cell>
          <cell r="B389" t="str">
            <v>TRANSPORTE COM CAMINHÃO BASCULANTE DE 18 M3, EM VIA URBANA EM LEITO NATURAL (UNIDADE: M3XKM). AF_09/2016</v>
          </cell>
          <cell r="C389" t="str">
            <v>M3XKM</v>
          </cell>
          <cell r="D389">
            <v>0.88</v>
          </cell>
          <cell r="E389">
            <v>7.0000000000000007E-2</v>
          </cell>
          <cell r="F389">
            <v>0.95</v>
          </cell>
        </row>
        <row r="390">
          <cell r="A390" t="str">
            <v>95430</v>
          </cell>
          <cell r="B390" t="str">
            <v>TRANSPORTE COM CAMINHÃO BASCULANTE DE 18 M3, EM VIA URBANA PAVIMENTADA, DMT ACIMA DE 30 KM (UNIDADE: TONXKM). AF_09/2016</v>
          </cell>
          <cell r="C390" t="str">
            <v>TXKM</v>
          </cell>
          <cell r="D390">
            <v>0.3</v>
          </cell>
          <cell r="E390">
            <v>0.02</v>
          </cell>
          <cell r="F390">
            <v>0.32</v>
          </cell>
        </row>
        <row r="391">
          <cell r="A391" t="str">
            <v>95880</v>
          </cell>
          <cell r="B391" t="str">
            <v>TRANSPORTE COM CAMINHÃO BASCULANTE DE 18 M3, EM VIA URBANA PAVIMENTADA, DMT ATÉ 30 KM (UNIDADE: TONXKM). AF_12/2016</v>
          </cell>
          <cell r="C391" t="str">
            <v>TXKM</v>
          </cell>
          <cell r="D391">
            <v>0.42</v>
          </cell>
          <cell r="E391">
            <v>0.03</v>
          </cell>
          <cell r="F391">
            <v>0.45</v>
          </cell>
        </row>
        <row r="392">
          <cell r="A392" t="str">
            <v>95429</v>
          </cell>
          <cell r="B392" t="str">
            <v>TRANSPORTE COM CAMINHÃO BASCULANTE DE 18 M3, EM VIA URBANA EM REVESTIMENTO PRIMÁRIO (UNIDADE: TONXKM). AF_09/2016</v>
          </cell>
          <cell r="C392" t="str">
            <v>TXKM</v>
          </cell>
          <cell r="D392">
            <v>0.45</v>
          </cell>
          <cell r="E392">
            <v>0.04</v>
          </cell>
          <cell r="F392">
            <v>0.49</v>
          </cell>
        </row>
        <row r="393">
          <cell r="A393" t="str">
            <v>95428</v>
          </cell>
          <cell r="B393" t="str">
            <v>TRANSPORTE COM CAMINHÃO BASCULANTE DE 18 M3, EM VIA URBANA EM LEITO NATURAL (UNIDADE: TONXKM). AF_09/2016</v>
          </cell>
          <cell r="C393" t="str">
            <v>TXKM</v>
          </cell>
          <cell r="D393">
            <v>0.57999999999999996</v>
          </cell>
          <cell r="E393">
            <v>0.05</v>
          </cell>
          <cell r="F393">
            <v>0.63</v>
          </cell>
        </row>
        <row r="394">
          <cell r="B394" t="str">
            <v>BASCULANTE - CAPACIDADE 14 METROS CÚBICOS</v>
          </cell>
          <cell r="C394" t="str">
            <v/>
          </cell>
        </row>
        <row r="395">
          <cell r="A395" t="str">
            <v>93593</v>
          </cell>
          <cell r="B395" t="str">
            <v>TRANSPORTE COM CAMINHÃO BASCULANTE DE 14 M3, EM VIA URBANA PAVIMENTADA, DMT ACIMA DE 30 KM (UNIDADE: M3XKM). AF_04/2016</v>
          </cell>
          <cell r="C395" t="str">
            <v>M3XKM</v>
          </cell>
          <cell r="D395">
            <v>0.52</v>
          </cell>
          <cell r="E395">
            <v>0.05</v>
          </cell>
          <cell r="F395">
            <v>0.56999999999999995</v>
          </cell>
        </row>
        <row r="396">
          <cell r="A396" t="str">
            <v>95876</v>
          </cell>
          <cell r="B396" t="str">
            <v>TRANSPORTE COM CAMINHÃO BASCULANTE DE 14 M3, EM VIA URBANA PAVIMENTADA, DMT ATÉ 30 KM (UNIDADE: M3XKM). AF_12/2016</v>
          </cell>
          <cell r="C396" t="str">
            <v>M3XKM</v>
          </cell>
          <cell r="D396">
            <v>0.73</v>
          </cell>
          <cell r="E396">
            <v>7.0000000000000007E-2</v>
          </cell>
          <cell r="F396">
            <v>0.8</v>
          </cell>
        </row>
        <row r="397">
          <cell r="A397" t="str">
            <v>93592</v>
          </cell>
          <cell r="B397" t="str">
            <v>TRANSPORTE COM CAMINHÃO BASCULANTE DE 14 M3, EM VIA URBANA EM REVESTIMENTO PRIMÁRIO (UNIDADE: M3XKM). AF_04/2016</v>
          </cell>
          <cell r="C397" t="str">
            <v>M3XKM</v>
          </cell>
          <cell r="D397">
            <v>0.78</v>
          </cell>
          <cell r="E397">
            <v>7.0000000000000007E-2</v>
          </cell>
          <cell r="F397">
            <v>0.85</v>
          </cell>
        </row>
        <row r="398">
          <cell r="A398" t="str">
            <v>93591</v>
          </cell>
          <cell r="B398" t="str">
            <v>TRANSPORTE COM CAMINHÃO BASCULANTE DE 14 M3, EM VIA URBANA EM LEITO NATURAL (UNIDADE: M3XKM). AF_04/2016</v>
          </cell>
          <cell r="C398" t="str">
            <v>M3XKM</v>
          </cell>
          <cell r="D398">
            <v>1.01</v>
          </cell>
          <cell r="E398">
            <v>0.1</v>
          </cell>
          <cell r="F398">
            <v>1.1100000000000001</v>
          </cell>
        </row>
        <row r="399">
          <cell r="A399" t="str">
            <v>93599</v>
          </cell>
          <cell r="B399" t="str">
            <v>TRANSPORTE COM CAMINHÃO BASCULANTE DE 14 M3, EM VIA URBANA PAVIMENTADA, DMT ACIMA DE 30 KM (UNIDADE: TONXKM). AF_04/2016</v>
          </cell>
          <cell r="C399" t="str">
            <v>TXKM</v>
          </cell>
          <cell r="D399">
            <v>0.35</v>
          </cell>
          <cell r="E399">
            <v>0.03</v>
          </cell>
          <cell r="F399">
            <v>0.38</v>
          </cell>
        </row>
        <row r="400">
          <cell r="A400" t="str">
            <v>95879</v>
          </cell>
          <cell r="B400" t="str">
            <v>TRANSPORTE COM CAMINHÃO BASCULANTE DE 14 M3, EM VIA URBANA PAVIMENTADA, DMT ATÉ 30 KM (UNIDADE: TONXKM). AF_12/2016</v>
          </cell>
          <cell r="C400" t="str">
            <v>TXKM</v>
          </cell>
          <cell r="D400">
            <v>0.49</v>
          </cell>
          <cell r="E400">
            <v>0.04</v>
          </cell>
          <cell r="F400">
            <v>0.53</v>
          </cell>
        </row>
        <row r="401">
          <cell r="A401" t="str">
            <v>93598</v>
          </cell>
          <cell r="B401" t="str">
            <v>TRANSPORTE COM CAMINHÃO BASCULANTE DE 14 M3, EM VIA URBANA EM REVESTIMENTO PRIMÁRIO (UNIDADE: TONXKM). AF_04/2016</v>
          </cell>
          <cell r="C401" t="str">
            <v>TXKM</v>
          </cell>
          <cell r="D401">
            <v>0.52</v>
          </cell>
          <cell r="E401">
            <v>0.05</v>
          </cell>
          <cell r="F401">
            <v>0.56999999999999995</v>
          </cell>
        </row>
        <row r="402">
          <cell r="A402" t="str">
            <v>93597</v>
          </cell>
          <cell r="B402" t="str">
            <v>TRANSPORTE COM CAMINHÃO BASCULANTE DE 14 M3, EM VIA URBANA EM LEITO NATURAL (UNIDADE: TONXKM). AF_04/2016</v>
          </cell>
          <cell r="C402" t="str">
            <v>TXKM</v>
          </cell>
          <cell r="D402">
            <v>0.68</v>
          </cell>
          <cell r="E402">
            <v>0.06</v>
          </cell>
          <cell r="F402">
            <v>0.74</v>
          </cell>
        </row>
        <row r="403">
          <cell r="B403" t="str">
            <v>BASCULANTE - CAPACIDADE 10 METROS CÚBICOS</v>
          </cell>
          <cell r="C403" t="str">
            <v/>
          </cell>
        </row>
        <row r="404">
          <cell r="A404" t="str">
            <v>93590</v>
          </cell>
          <cell r="B404" t="str">
            <v>TRANSPORTE COM CAMINHÃO BASCULANTE DE 10 M3, EM VIA URBANA PAVIMENTADA, DMT ACIMA DE 30KM (UNIDADE: M3XKM). AF_04/2016</v>
          </cell>
          <cell r="C404" t="str">
            <v>M3XKM</v>
          </cell>
          <cell r="D404">
            <v>0.56999999999999995</v>
          </cell>
          <cell r="E404">
            <v>7.0000000000000007E-2</v>
          </cell>
          <cell r="F404">
            <v>0.64</v>
          </cell>
        </row>
        <row r="405">
          <cell r="A405" t="str">
            <v>95875</v>
          </cell>
          <cell r="B405" t="str">
            <v>TRANSPORTE COM CAMINHÃO BASCULANTE DE 10 M3, EM VIA URBANA PAVIMENTADA, DMT ATÉ 30 KM (UNIDADE: M3XKM). AF_12/2016</v>
          </cell>
          <cell r="C405" t="str">
            <v>M3XKM</v>
          </cell>
          <cell r="D405">
            <v>0.8</v>
          </cell>
          <cell r="E405">
            <v>0.1</v>
          </cell>
          <cell r="F405">
            <v>0.9</v>
          </cell>
        </row>
        <row r="406">
          <cell r="A406" t="str">
            <v>93589</v>
          </cell>
          <cell r="B406" t="str">
            <v>TRANSPORTE COM CAMINHÃO BASCULANTE DE 10 M3, EM VIA URBANA EM REVESTIMENTO PRIMÁRIO (UNIDADE: M3XKM). AF_04/2016</v>
          </cell>
          <cell r="C406" t="str">
            <v>M3XKM</v>
          </cell>
          <cell r="D406">
            <v>0.86</v>
          </cell>
          <cell r="E406">
            <v>0.1</v>
          </cell>
          <cell r="F406">
            <v>0.96</v>
          </cell>
        </row>
        <row r="407">
          <cell r="A407" t="str">
            <v>93588</v>
          </cell>
          <cell r="B407" t="str">
            <v>TRANSPORTE COM CAMINHÃO BASCULANTE DE 10 M3, EM VIA URBANA EM LEITO NATURAL (UNIDADE: M3XKM). AF_04/2016</v>
          </cell>
          <cell r="C407" t="str">
            <v>M3XKM</v>
          </cell>
          <cell r="D407">
            <v>1.1100000000000001</v>
          </cell>
          <cell r="E407">
            <v>0.14000000000000001</v>
          </cell>
          <cell r="F407">
            <v>1.25</v>
          </cell>
        </row>
        <row r="408">
          <cell r="A408" t="str">
            <v>93596</v>
          </cell>
          <cell r="B408" t="str">
            <v>TRANSPORTE COM CAMINHÃO BASCULANTE DE 10 M3, EM VIA URBANA PAVIMENTADA, DMT ACIMA DE 30 KM (UNIDADE: TONXKM). AF_04/2016</v>
          </cell>
          <cell r="C408" t="str">
            <v>TXKM</v>
          </cell>
          <cell r="D408">
            <v>0.39</v>
          </cell>
          <cell r="E408">
            <v>0.04</v>
          </cell>
          <cell r="F408">
            <v>0.43</v>
          </cell>
        </row>
        <row r="409">
          <cell r="A409" t="str">
            <v>95878</v>
          </cell>
          <cell r="B409" t="str">
            <v>TRANSPORTE COM CAMINHÃO BASCULANTE DE 10 M3, EM VIA URBANA PAVIMENTADA, DMT ATÉ 30 KM (UNIDADE: TONXKM). AF_12/2016</v>
          </cell>
          <cell r="C409" t="str">
            <v>TXKM</v>
          </cell>
          <cell r="D409">
            <v>0.54</v>
          </cell>
          <cell r="E409">
            <v>0.06</v>
          </cell>
          <cell r="F409">
            <v>0.6</v>
          </cell>
        </row>
        <row r="410">
          <cell r="A410" t="str">
            <v>93595</v>
          </cell>
          <cell r="B410" t="str">
            <v>TRANSPORTE COM CAMINHÃO BASCULANTE DE 10 M3, EM VIA URBANA EM REVESTIMENTO PRIMÁRIO (UNIDADE: TONXKM). AF_04/2016</v>
          </cell>
          <cell r="C410" t="str">
            <v>TXKM</v>
          </cell>
          <cell r="D410">
            <v>0.56999999999999995</v>
          </cell>
          <cell r="E410">
            <v>7.0000000000000007E-2</v>
          </cell>
          <cell r="F410">
            <v>0.64</v>
          </cell>
        </row>
        <row r="411">
          <cell r="A411" t="str">
            <v>93594</v>
          </cell>
          <cell r="B411" t="str">
            <v>TRANSPORTE COM CAMINHÃO BASCULANTE DE 10 M3, EM VIA URBANA EM LEITO NATURAL (UNIDADE: TONXKM). AF_04/2016</v>
          </cell>
          <cell r="C411" t="str">
            <v>TXKM</v>
          </cell>
          <cell r="D411">
            <v>0.74</v>
          </cell>
          <cell r="E411">
            <v>0.09</v>
          </cell>
          <cell r="F411">
            <v>0.83</v>
          </cell>
        </row>
        <row r="412">
          <cell r="A412" t="str">
            <v>95303</v>
          </cell>
          <cell r="B412" t="str">
            <v>TRANSPORTE COM CAMINHÃO BASCULANTE 10 M3 DE MASSA ASFALTICA PARA PAVIMENTAÇÃO URBANA</v>
          </cell>
          <cell r="C412" t="str">
            <v>M3XKM</v>
          </cell>
          <cell r="D412">
            <v>0.72</v>
          </cell>
          <cell r="E412">
            <v>7.0000000000000007E-2</v>
          </cell>
          <cell r="F412">
            <v>0.79</v>
          </cell>
        </row>
        <row r="413">
          <cell r="B413" t="str">
            <v>BASCULANTE - CAPACIDADE 6 METROS CÚBICOS</v>
          </cell>
          <cell r="C413" t="str">
            <v/>
          </cell>
        </row>
        <row r="414">
          <cell r="A414" t="str">
            <v>72887</v>
          </cell>
          <cell r="B414" t="str">
            <v>TRANSPORTE COMERCIAL COM CAMINHAO BASCULANTE 6 M3, RODOVIA PAVIMENTADA</v>
          </cell>
          <cell r="C414" t="str">
            <v>M3XKM</v>
          </cell>
          <cell r="D414">
            <v>0.79</v>
          </cell>
          <cell r="E414">
            <v>0.08</v>
          </cell>
          <cell r="F414">
            <v>0.87</v>
          </cell>
        </row>
        <row r="415">
          <cell r="A415" t="str">
            <v>72886</v>
          </cell>
          <cell r="B415" t="str">
            <v>TRANSPORTE COMERCIAL COM CAMINHAO BASCULANTE 6 M3, RODOVIA COM REVESTIMENTO PRIMARIO</v>
          </cell>
          <cell r="C415" t="str">
            <v>M3XKM</v>
          </cell>
          <cell r="D415">
            <v>0.93</v>
          </cell>
          <cell r="E415">
            <v>0.1</v>
          </cell>
          <cell r="F415">
            <v>1.03</v>
          </cell>
        </row>
        <row r="416">
          <cell r="A416" t="str">
            <v>72885</v>
          </cell>
          <cell r="B416" t="str">
            <v>TRANSPORTE COMERCIAL COM CAMINHAO BASCULANTE 6 M3, RODOVIA EM LEITO NATURAL</v>
          </cell>
          <cell r="C416" t="str">
            <v>M3XKM</v>
          </cell>
          <cell r="D416">
            <v>1.1599999999999999</v>
          </cell>
          <cell r="E416">
            <v>0.13</v>
          </cell>
          <cell r="F416">
            <v>1.29</v>
          </cell>
        </row>
        <row r="417">
          <cell r="A417" t="str">
            <v>72843</v>
          </cell>
          <cell r="B417" t="str">
            <v>TRANSPORTE COMERCIAL COM CAMINHAO BASCULANTE 6 M3, RODOVIA PAVIMENTADA</v>
          </cell>
          <cell r="C417" t="str">
            <v>TXKM</v>
          </cell>
          <cell r="D417">
            <v>0.53</v>
          </cell>
          <cell r="E417">
            <v>0.05</v>
          </cell>
          <cell r="F417">
            <v>0.57999999999999996</v>
          </cell>
        </row>
        <row r="418">
          <cell r="A418" t="str">
            <v>72842</v>
          </cell>
          <cell r="B418" t="str">
            <v>TRANSPORTE COMERCIAL COM CAMINHAO BASCULANTE 6 M3, RODOVIA COM REVESTIMENTO PRIMARIO</v>
          </cell>
          <cell r="C418" t="str">
            <v>TXKM</v>
          </cell>
          <cell r="D418">
            <v>0.63</v>
          </cell>
          <cell r="E418">
            <v>7.0000000000000007E-2</v>
          </cell>
          <cell r="F418">
            <v>0.7</v>
          </cell>
        </row>
        <row r="419">
          <cell r="A419" t="str">
            <v>72841</v>
          </cell>
          <cell r="B419" t="str">
            <v>TRANSPORTE COMERCIAL COM CAMINHAO BASCULANTE 6 M3, RODOVIA EM LEITO NATURAL</v>
          </cell>
          <cell r="C419" t="str">
            <v>TXKM</v>
          </cell>
          <cell r="D419">
            <v>0.79</v>
          </cell>
          <cell r="E419">
            <v>0.08</v>
          </cell>
          <cell r="F419">
            <v>0.87</v>
          </cell>
        </row>
        <row r="420">
          <cell r="A420" t="str">
            <v>72899</v>
          </cell>
          <cell r="B420" t="str">
            <v>TRANSPORTE DE ENTULHO COM CAMINHÃO BASCULANTE 6 M3, RODOVIA PAVIMENTADA, DMT ATE 0,5 KM</v>
          </cell>
          <cell r="C420" t="str">
            <v>M3</v>
          </cell>
          <cell r="D420">
            <v>3.8</v>
          </cell>
          <cell r="E420">
            <v>0.42</v>
          </cell>
          <cell r="F420">
            <v>4.22</v>
          </cell>
        </row>
        <row r="421">
          <cell r="A421" t="str">
            <v>72900</v>
          </cell>
          <cell r="B421" t="str">
            <v>TRANSPORTE DE ENTULHO COM CAMINHAO BASCULANTE 6 M3, RODOVIA PAVIMENTADA, DMT 0,5 A 1,0 KM</v>
          </cell>
          <cell r="C421" t="str">
            <v>M3</v>
          </cell>
          <cell r="D421">
            <v>4.18</v>
          </cell>
          <cell r="E421">
            <v>0.47</v>
          </cell>
          <cell r="F421">
            <v>4.6500000000000004</v>
          </cell>
        </row>
        <row r="422">
          <cell r="A422" t="str">
            <v>95285</v>
          </cell>
          <cell r="B422" t="str">
            <v>TRANSPORTE COM CAMINHÃO BASCULANTE 6 M3 EM RODOVIA COM LEITO NATURAL, DMT ATÉ 200 M</v>
          </cell>
          <cell r="C422" t="str">
            <v>M3</v>
          </cell>
          <cell r="D422">
            <v>2.65</v>
          </cell>
          <cell r="E422">
            <v>0.28999999999999998</v>
          </cell>
          <cell r="F422">
            <v>2.94</v>
          </cell>
        </row>
        <row r="423">
          <cell r="A423" t="str">
            <v>95286</v>
          </cell>
          <cell r="B423" t="str">
            <v>TRANSPORTE COM CAMINHÃO BASCULANTE 6 M3 EM RODOVIA COM LEITO NATURAL, DMT 200 A 400 M</v>
          </cell>
          <cell r="C423" t="str">
            <v>M3</v>
          </cell>
          <cell r="D423">
            <v>2.72</v>
          </cell>
          <cell r="E423">
            <v>0.3</v>
          </cell>
          <cell r="F423">
            <v>3.02</v>
          </cell>
        </row>
        <row r="424">
          <cell r="A424" t="str">
            <v>95287</v>
          </cell>
          <cell r="B424" t="str">
            <v>TRANSPORTE COM CAMINHÃO BASCULANTE 6 M3 EM RODOVIA COM LEITO NATURAL, DMT 400 A 60</v>
          </cell>
          <cell r="C424" t="str">
            <v>M3</v>
          </cell>
          <cell r="D424">
            <v>2.79</v>
          </cell>
          <cell r="E424">
            <v>0.31</v>
          </cell>
          <cell r="F424">
            <v>3.1</v>
          </cell>
        </row>
        <row r="425">
          <cell r="A425" t="str">
            <v>95288</v>
          </cell>
          <cell r="B425" t="str">
            <v>TRANSPORTE COM CAMINHÃO BASCULANTE 6 M3 EM RODOVIA COM LEITO NATURAL, DMT 600 A 800 M</v>
          </cell>
          <cell r="C425" t="str">
            <v>M3</v>
          </cell>
          <cell r="D425">
            <v>2.87</v>
          </cell>
          <cell r="E425">
            <v>0.32</v>
          </cell>
          <cell r="F425">
            <v>3.19</v>
          </cell>
        </row>
        <row r="426">
          <cell r="A426" t="str">
            <v>95289</v>
          </cell>
          <cell r="B426" t="str">
            <v>TRANSPORTE COM CAMINHÃO BASCULANTE 6 M3 EM RODOVIA COM LEITO NATURAL, DMT 800 A 1.000 M</v>
          </cell>
          <cell r="C426" t="str">
            <v>M3</v>
          </cell>
          <cell r="D426">
            <v>2.95</v>
          </cell>
          <cell r="E426">
            <v>0.33</v>
          </cell>
          <cell r="F426">
            <v>3.28</v>
          </cell>
        </row>
        <row r="427">
          <cell r="A427" t="str">
            <v>95290</v>
          </cell>
          <cell r="B427" t="str">
            <v>TRANSPORTE COM CAMINHÃO BASCULANTE 6 M3 EM RODOVIA COM LEITO NATURAL</v>
          </cell>
          <cell r="C427" t="str">
            <v>M3XKM</v>
          </cell>
          <cell r="D427">
            <v>1.29</v>
          </cell>
          <cell r="E427">
            <v>0.14000000000000001</v>
          </cell>
          <cell r="F427">
            <v>1.43</v>
          </cell>
        </row>
        <row r="428">
          <cell r="A428" t="str">
            <v>95291</v>
          </cell>
          <cell r="B428" t="str">
            <v>TRANSPORTE COM CAMINHÃO BASCULANTE 6 M3 EM RODOVIA COM REVESTIMENTO PRIMÁRIO, DMT ATÉ 200 M</v>
          </cell>
          <cell r="C428" t="str">
            <v>M3</v>
          </cell>
          <cell r="D428">
            <v>2.36</v>
          </cell>
          <cell r="E428">
            <v>0.26</v>
          </cell>
          <cell r="F428">
            <v>2.62</v>
          </cell>
        </row>
        <row r="429">
          <cell r="A429" t="str">
            <v>95292</v>
          </cell>
          <cell r="B429" t="str">
            <v>TRANSPORTE COM CAMINHÃO BASCULANTE 6 M3 EM RODOVIA COM REVESTIMENTO PRIMÁRIO, DMT 200 A 400 M</v>
          </cell>
          <cell r="C429" t="str">
            <v>M3</v>
          </cell>
          <cell r="D429">
            <v>2.42</v>
          </cell>
          <cell r="E429">
            <v>0.27</v>
          </cell>
          <cell r="F429">
            <v>2.69</v>
          </cell>
        </row>
        <row r="430">
          <cell r="A430" t="str">
            <v>95293</v>
          </cell>
          <cell r="B430" t="str">
            <v>TRANSPORTE COM CAMINHÃO BASCULANTE 6 M3 EM RODOVIA COM REVESTIMENTO PRIMÁRIO, DMT 400 A 600 M</v>
          </cell>
          <cell r="C430" t="str">
            <v>M3</v>
          </cell>
          <cell r="D430">
            <v>2.4900000000000002</v>
          </cell>
          <cell r="E430">
            <v>0.27</v>
          </cell>
          <cell r="F430">
            <v>2.76</v>
          </cell>
        </row>
        <row r="431">
          <cell r="A431" t="str">
            <v>95294</v>
          </cell>
          <cell r="B431" t="str">
            <v>TRANSPORTE COM CAMINHÃO BASCULANTE 6 M3 EM RODOVIA COM REVESTIMENTO PRIMÁRIO,  DMT 800 A 1.000 M</v>
          </cell>
          <cell r="C431" t="str">
            <v>M3</v>
          </cell>
          <cell r="D431">
            <v>2.63</v>
          </cell>
          <cell r="E431">
            <v>0.28999999999999998</v>
          </cell>
          <cell r="F431">
            <v>2.92</v>
          </cell>
        </row>
        <row r="432">
          <cell r="A432" t="str">
            <v>95295</v>
          </cell>
          <cell r="B432" t="str">
            <v>TRANSPORTE COM CAMINHÃO BASCULANTE 6 M3 EM RODOVIA COM REVESTIMENTO PRIMÁRIO,  DMT 600 A 800 M</v>
          </cell>
          <cell r="C432" t="str">
            <v>M3</v>
          </cell>
          <cell r="D432">
            <v>2.56</v>
          </cell>
          <cell r="E432">
            <v>0.28000000000000003</v>
          </cell>
          <cell r="F432">
            <v>2.84</v>
          </cell>
        </row>
        <row r="433">
          <cell r="A433" t="str">
            <v>95296</v>
          </cell>
          <cell r="B433" t="str">
            <v>TRANSPORTE COM CAMINHÃO BASCULANTE 6 M3 EM RODOVIA COM REVESTIMENTO PRIMÁRIO</v>
          </cell>
          <cell r="C433" t="str">
            <v>M3XKM</v>
          </cell>
          <cell r="D433">
            <v>1.1599999999999999</v>
          </cell>
          <cell r="E433">
            <v>0.12</v>
          </cell>
          <cell r="F433">
            <v>1.28</v>
          </cell>
        </row>
        <row r="434">
          <cell r="A434" t="str">
            <v>95297</v>
          </cell>
          <cell r="B434" t="str">
            <v>TRANSPORTE COM CAMINHÃO BASCULANTE 6 M3 EM RODOVIA PAVIMENTADA,  DMT ATÉ 200 M</v>
          </cell>
          <cell r="C434" t="str">
            <v>M3</v>
          </cell>
          <cell r="D434">
            <v>2.12</v>
          </cell>
          <cell r="E434">
            <v>0.23</v>
          </cell>
          <cell r="F434">
            <v>2.35</v>
          </cell>
        </row>
        <row r="435">
          <cell r="A435" t="str">
            <v>95298</v>
          </cell>
          <cell r="B435" t="str">
            <v>TRANSPORTE COM CAMINHÃO BASCULANTE 6 M3 EM RODOVIA PAVIMENTADA, DMT 200 A 400 M</v>
          </cell>
          <cell r="C435" t="str">
            <v>M3</v>
          </cell>
          <cell r="D435">
            <v>2.17</v>
          </cell>
          <cell r="E435">
            <v>0.24</v>
          </cell>
          <cell r="F435">
            <v>2.41</v>
          </cell>
        </row>
        <row r="436">
          <cell r="A436" t="str">
            <v>95299</v>
          </cell>
          <cell r="B436" t="str">
            <v>TRANSPORTE COM CAMINHÃO BASCULANTE 6 M3 EM RODOVIA PAVIMENTADA, DMT 400 A 600 M</v>
          </cell>
          <cell r="C436" t="str">
            <v>M3</v>
          </cell>
          <cell r="D436">
            <v>2.23</v>
          </cell>
          <cell r="E436">
            <v>0.25</v>
          </cell>
          <cell r="F436">
            <v>2.48</v>
          </cell>
        </row>
        <row r="437">
          <cell r="A437" t="str">
            <v>95300</v>
          </cell>
          <cell r="B437" t="str">
            <v>TRANSPORTE COM CAMINHÃO BASCULANTE 6 M3 EM RODOVIA PAVIMENTADA, DMT 600 A 800 M</v>
          </cell>
          <cell r="C437" t="str">
            <v>M3</v>
          </cell>
          <cell r="D437">
            <v>2.31</v>
          </cell>
          <cell r="E437">
            <v>0.25</v>
          </cell>
          <cell r="F437">
            <v>2.56</v>
          </cell>
        </row>
        <row r="438">
          <cell r="A438" t="str">
            <v>95301</v>
          </cell>
          <cell r="B438" t="str">
            <v>TRANSPORTE COM CAMINHÃO BASCULANTE 6 M3 EM RODOVIA PAVIMENTADA, DMT 800 A 1.000 M</v>
          </cell>
          <cell r="C438" t="str">
            <v>M3</v>
          </cell>
          <cell r="D438">
            <v>2.36</v>
          </cell>
          <cell r="E438">
            <v>0.26</v>
          </cell>
          <cell r="F438">
            <v>2.62</v>
          </cell>
        </row>
        <row r="439">
          <cell r="A439" t="str">
            <v>95302</v>
          </cell>
          <cell r="B439" t="str">
            <v>TRANSPORTE COM CAMINHÃO BASCULANTE 6 M3 EM RODOVIA PAVIMENTADA ( PARA DISTÂNCIAS SUPERIORES A 4 KM)</v>
          </cell>
          <cell r="C439" t="str">
            <v>M3XKM</v>
          </cell>
          <cell r="D439">
            <v>1.04</v>
          </cell>
          <cell r="E439">
            <v>0.11</v>
          </cell>
          <cell r="F439">
            <v>1.1499999999999999</v>
          </cell>
        </row>
        <row r="440">
          <cell r="B440" t="str">
            <v>CARROCERIA - CAPACIDADE 9 TONELADAS</v>
          </cell>
          <cell r="C440" t="str">
            <v/>
          </cell>
        </row>
        <row r="441">
          <cell r="A441" t="str">
            <v>72884</v>
          </cell>
          <cell r="B441" t="str">
            <v>TRANSPORTE COMERCIAL COM CAMINHAO CARROCERIA 9 T, RODOVIA PAVIMENTADA</v>
          </cell>
          <cell r="C441" t="str">
            <v>M3XKM</v>
          </cell>
          <cell r="D441">
            <v>0.6</v>
          </cell>
          <cell r="E441">
            <v>0.08</v>
          </cell>
          <cell r="F441">
            <v>0.68</v>
          </cell>
        </row>
        <row r="442">
          <cell r="A442" t="str">
            <v>72883</v>
          </cell>
          <cell r="B442" t="str">
            <v>TRANSPORTE COMERCIAL COM CAMINHAO CARROCERIA 9 T, RODOVIA COM REVESTIMENTO PRIMARIO</v>
          </cell>
          <cell r="C442" t="str">
            <v>M3XKM</v>
          </cell>
          <cell r="D442">
            <v>0.71</v>
          </cell>
          <cell r="E442">
            <v>0.1</v>
          </cell>
          <cell r="F442">
            <v>0.81</v>
          </cell>
        </row>
        <row r="443">
          <cell r="A443" t="str">
            <v>72882</v>
          </cell>
          <cell r="B443" t="str">
            <v>TRANSPORTE COMERCIAL COM CAMINHAO CARROCERIA 9 T, RODOVIA EM LEITO NATURAL</v>
          </cell>
          <cell r="C443" t="str">
            <v>M3XKM</v>
          </cell>
          <cell r="D443">
            <v>0.88</v>
          </cell>
          <cell r="E443">
            <v>0.13</v>
          </cell>
          <cell r="F443">
            <v>1.01</v>
          </cell>
        </row>
        <row r="444">
          <cell r="A444" t="str">
            <v>72840</v>
          </cell>
          <cell r="B444" t="str">
            <v>TRANSPORTE COMERCIAL COM CAMINHAO CARROCERIA 9 T, RODOVIA PAVIMENTADA</v>
          </cell>
          <cell r="C444" t="str">
            <v>TXKM</v>
          </cell>
          <cell r="D444">
            <v>0.41</v>
          </cell>
          <cell r="E444">
            <v>0.05</v>
          </cell>
          <cell r="F444">
            <v>0.46</v>
          </cell>
        </row>
        <row r="445">
          <cell r="A445" t="str">
            <v>72839</v>
          </cell>
          <cell r="B445" t="str">
            <v>TRANSPORTE COMERCIAL COM CAMINHAO CARROCERIA 9 T, RODOVIA COM REVESTIMENTO PRIMARIO</v>
          </cell>
        </row>
        <row r="446">
          <cell r="A446" t="str">
            <v>72838</v>
          </cell>
          <cell r="B446" t="str">
            <v>TRANSPORTE COMERCIAL COM CAMINHAO CARROCERIA 9 T, RODOVIA EM LEITO NATURAL</v>
          </cell>
        </row>
        <row r="447">
          <cell r="B447" t="str">
            <v>DIVERSOS</v>
          </cell>
          <cell r="C447" t="str">
            <v/>
          </cell>
        </row>
        <row r="448">
          <cell r="A448" t="str">
            <v>83358</v>
          </cell>
          <cell r="B448" t="str">
            <v>TRANSPORTE DE PAVIMENTACAO REMOVIDA (RODOVIAS NAO URBANAS)</v>
          </cell>
          <cell r="C448" t="str">
            <v>M3XKM</v>
          </cell>
          <cell r="D448">
            <v>1.17</v>
          </cell>
          <cell r="E448">
            <v>0.12</v>
          </cell>
          <cell r="F448">
            <v>1.29</v>
          </cell>
        </row>
        <row r="449">
          <cell r="A449" t="str">
            <v>83356</v>
          </cell>
          <cell r="B449" t="str">
            <v>TRANSPORTE COMERCIAL DE BRITA</v>
          </cell>
          <cell r="C449" t="str">
            <v>M3XKM</v>
          </cell>
          <cell r="D449">
            <v>0.56000000000000005</v>
          </cell>
          <cell r="E449">
            <v>0.06</v>
          </cell>
          <cell r="F449">
            <v>0.62</v>
          </cell>
        </row>
        <row r="450">
          <cell r="A450" t="str">
            <v>93176</v>
          </cell>
          <cell r="B450" t="str">
            <v>TRANSPORTE DE MATERIAL ASFALTICO, COM CAMINHÃO COM CAPACIDADE DE 30000 L EM RODOVIA PAVIMENTADA PARA DISTÂNCIAS MÉDIAS DE TRANSPORTE SUPERIORES A 100 KM. AF_02/2016</v>
          </cell>
          <cell r="C450" t="str">
            <v>TXKM</v>
          </cell>
          <cell r="D450">
            <v>0.35</v>
          </cell>
          <cell r="E450">
            <v>0.02</v>
          </cell>
          <cell r="F450">
            <v>0.37</v>
          </cell>
        </row>
        <row r="451">
          <cell r="A451" t="str">
            <v>93178</v>
          </cell>
          <cell r="B451" t="str">
            <v>TRANSPORTE DE MATERIAL ASFALTICO, COM CAMINHÃO COM CAPACIDADE DE 30000 L EM RODOVIA NÃO PAVIMENTADA PARA DISTÂNCIAS MÉDIAS DE TRANSPORTE SUPERIORES A 100 KM. AF_02/2016</v>
          </cell>
          <cell r="C451" t="str">
            <v>TXKM</v>
          </cell>
          <cell r="D451">
            <v>0.39</v>
          </cell>
          <cell r="E451">
            <v>0.03</v>
          </cell>
          <cell r="F451">
            <v>0.42</v>
          </cell>
        </row>
        <row r="452">
          <cell r="A452" t="str">
            <v>93177</v>
          </cell>
          <cell r="B452" t="str">
            <v>TRANSPORTE DE MATERIAL ASFALTICO, COM CAMINHÃO COM CAPACIDADE DE 20000 L EM RODOVIA PAVIMENTADA PARA DISTÂNCIAS MÉDIAS DE TRANSPORTE IGUAL OU INFERIOR A 100 KM. AF_02/2016</v>
          </cell>
          <cell r="C452" t="str">
            <v>TXKM</v>
          </cell>
          <cell r="D452">
            <v>1.1499999999999999</v>
          </cell>
          <cell r="E452">
            <v>0.11</v>
          </cell>
          <cell r="F452">
            <v>1.26</v>
          </cell>
        </row>
        <row r="453">
          <cell r="A453" t="str">
            <v>93179</v>
          </cell>
          <cell r="B453" t="str">
            <v>TRANSPORTE DE MATERIAL ASFALTICO, COM CAMINHÃO COM CAPACIDADE DE 20000 L EM RODOVIA NÃO PAVIMENTADA PARA DISTÂNCIAS MÉDIAS DE TRANSPORTE IGUAL OU INFERIOR A 100 KM. AF_02/2016</v>
          </cell>
          <cell r="C453" t="str">
            <v>TXKM</v>
          </cell>
          <cell r="D453">
            <v>1.28</v>
          </cell>
          <cell r="E453">
            <v>0.12</v>
          </cell>
          <cell r="F453">
            <v>1.4</v>
          </cell>
        </row>
        <row r="454">
          <cell r="B454" t="str">
            <v>TRANSPORTE HORIZONTAL COM CARRINHO</v>
          </cell>
          <cell r="C454" t="str">
            <v/>
          </cell>
        </row>
        <row r="455">
          <cell r="A455" t="str">
            <v>94935</v>
          </cell>
          <cell r="B455" t="str">
            <v>TRANSPORTE HORIZONTAL DE 30 M COM CARRINHO PLATAFORMA COM BANCADA DE MÁRMORE OU GRANITO PARA COZINHA/LAVATÓRIO OU MÁRMORE SINTÉTICO COM CUBA INTEGRADA. AF_07/2016</v>
          </cell>
          <cell r="C455" t="str">
            <v>UN</v>
          </cell>
          <cell r="D455">
            <v>0.63</v>
          </cell>
          <cell r="E455">
            <v>1.24</v>
          </cell>
          <cell r="F455">
            <v>1.87</v>
          </cell>
        </row>
        <row r="456">
          <cell r="A456" t="str">
            <v>94936</v>
          </cell>
          <cell r="B456" t="str">
            <v>TRANSPORTE HORIZONTAL DE 50 M COM CARRINHO PLATAFORMA COM BANCADA DE MÁRMORE OU GRANITO PARA COZINHA/LAVATÓRIO OU MÁRMORE SINTÉTICO COM CUBA INTEGRADA. AF_07/2016</v>
          </cell>
          <cell r="C456" t="str">
            <v>UN</v>
          </cell>
          <cell r="D456">
            <v>1.01</v>
          </cell>
          <cell r="E456">
            <v>2</v>
          </cell>
          <cell r="F456">
            <v>3.01</v>
          </cell>
        </row>
        <row r="457">
          <cell r="A457" t="str">
            <v>94937</v>
          </cell>
          <cell r="B457" t="str">
            <v>TRANSPORTE HORIZONTAL DE 75 M COM CARRINHO PLATAFORMA COM BANCADA DE MÁRMORE OU GRANITO PARA COZINHA/LAVATÓRIO OU MÁRMORE SINTÉTICO COM CUBA INTEGRADA. AF_07/2016</v>
          </cell>
          <cell r="C457" t="str">
            <v>UN</v>
          </cell>
          <cell r="D457">
            <v>1.49</v>
          </cell>
          <cell r="E457">
            <v>2.94</v>
          </cell>
          <cell r="F457">
            <v>4.43</v>
          </cell>
        </row>
        <row r="458">
          <cell r="A458" t="str">
            <v>94938</v>
          </cell>
          <cell r="B458" t="str">
            <v>TRANSPORTE HORIZONTAL DE 100 M COM CARRINHO PLATAFORMA COM BANCADA DE MÁRMORE OU GRANITO PARA COZINHA/LAVATÓRIO OU MÁRMORE SINTÉTICO COM CUBA INTEGRADA. AF_07/2016</v>
          </cell>
          <cell r="C458" t="str">
            <v>UN</v>
          </cell>
          <cell r="D458">
            <v>1.96</v>
          </cell>
          <cell r="E458">
            <v>3.89</v>
          </cell>
          <cell r="F458">
            <v>5.85</v>
          </cell>
        </row>
        <row r="459">
          <cell r="A459" t="str">
            <v>94948</v>
          </cell>
          <cell r="B459" t="str">
            <v>TRANSPORTE HORIZONTAL DE 30 M COM CARRINHO PLATAFORMA COM BACIA SANITÁRIA, CAIXA ACOPLADA, TANQUE OU PIA. AF_07/2016</v>
          </cell>
          <cell r="C459" t="str">
            <v>UN</v>
          </cell>
          <cell r="D459">
            <v>0.19</v>
          </cell>
          <cell r="E459">
            <v>0.36</v>
          </cell>
          <cell r="F459">
            <v>0.55000000000000004</v>
          </cell>
        </row>
        <row r="460">
          <cell r="A460" t="str">
            <v>94949</v>
          </cell>
          <cell r="B460" t="str">
            <v>TRANSPORTE HORIZONTAL DE 50 M COM CARRINHO PLATAFORMA COM BACIA SANITÁRIA, CAIXA ACOPLADA, TANQUE OU PIA. AF_07/2016</v>
          </cell>
          <cell r="C460" t="str">
            <v>UN</v>
          </cell>
          <cell r="D460">
            <v>0.28999999999999998</v>
          </cell>
          <cell r="E460">
            <v>0.55000000000000004</v>
          </cell>
          <cell r="F460">
            <v>0.84</v>
          </cell>
        </row>
        <row r="461">
          <cell r="A461" t="str">
            <v>94950</v>
          </cell>
          <cell r="B461" t="str">
            <v>TRANSPORTE HORIZONTAL DE 75 M COM CARRINHO PLATAFORMA COM BACIA SANITÁRIA, CAIXA ACOPLADA, TANQUE OU PIA. AF_07/2016</v>
          </cell>
          <cell r="C461" t="str">
            <v>UN</v>
          </cell>
          <cell r="D461">
            <v>0.4</v>
          </cell>
          <cell r="E461">
            <v>0.79</v>
          </cell>
          <cell r="F461">
            <v>1.19</v>
          </cell>
        </row>
        <row r="462">
          <cell r="A462" t="str">
            <v>94951</v>
          </cell>
          <cell r="B462" t="str">
            <v>TRANSPORTE HORIZONTAL DE 100 M COM CARRINHO PLATAFORMA COM BACIA SANITÁRIA, CAIXA ACOPLADA, TANQUE OU PIA. AF_07/2016</v>
          </cell>
          <cell r="C462" t="str">
            <v>UN</v>
          </cell>
          <cell r="D462">
            <v>0.52</v>
          </cell>
          <cell r="E462">
            <v>1.03</v>
          </cell>
          <cell r="F462">
            <v>1.55</v>
          </cell>
        </row>
        <row r="463">
          <cell r="A463" t="str">
            <v>94954</v>
          </cell>
          <cell r="B463" t="str">
            <v>TRANSPORTE HORIZONTAL DE 30 M COM CARRINHO PLATAFORMA COM TELHA DE CONCRETO OU CERÂMICA. AF_07/2016</v>
          </cell>
          <cell r="C463" t="str">
            <v>M2</v>
          </cell>
          <cell r="D463">
            <v>0.26</v>
          </cell>
          <cell r="E463">
            <v>0.5</v>
          </cell>
          <cell r="F463">
            <v>0.76</v>
          </cell>
        </row>
        <row r="464">
          <cell r="A464" t="str">
            <v>94955</v>
          </cell>
          <cell r="B464" t="str">
            <v>TRANSPORTE HORIZONTAL DE 50 M COM CARRINHO PLATAFORMA COM TELHA DE CONCRETO OU CERÂMICA. AF_07/2016</v>
          </cell>
          <cell r="C464" t="str">
            <v>M2</v>
          </cell>
          <cell r="D464">
            <v>0.38</v>
          </cell>
          <cell r="E464">
            <v>0.76</v>
          </cell>
          <cell r="F464">
            <v>1.1399999999999999</v>
          </cell>
        </row>
        <row r="465">
          <cell r="A465" t="str">
            <v>94956</v>
          </cell>
          <cell r="B465" t="str">
            <v>TRANSPORTE HORIZONTAL DE 75 M COM CARRINHO PLATAFORMA COM TELHA DE CONCRETO OU CERÂMICA. AF_07/2016</v>
          </cell>
          <cell r="C465" t="str">
            <v>M2</v>
          </cell>
          <cell r="D465">
            <v>0.55000000000000004</v>
          </cell>
          <cell r="E465">
            <v>1.07</v>
          </cell>
          <cell r="F465">
            <v>1.62</v>
          </cell>
        </row>
        <row r="466">
          <cell r="A466" t="str">
            <v>94957</v>
          </cell>
          <cell r="B466" t="str">
            <v>TRANSPORTE HORIZONTAL DE 100 M COM CARRINHO PLATAFORMA COM TELHA DE CONCRETO OU CERÂMICA. AF_07/2016</v>
          </cell>
          <cell r="C466" t="str">
            <v>M2</v>
          </cell>
          <cell r="D466">
            <v>0.7</v>
          </cell>
          <cell r="E466">
            <v>1.39</v>
          </cell>
          <cell r="F466">
            <v>2.09</v>
          </cell>
        </row>
        <row r="467">
          <cell r="A467" t="str">
            <v>94960</v>
          </cell>
          <cell r="B467" t="str">
            <v>TRANSPORTE HORIZONTAL DE 100 M COM CARRINHO PLATAFORMA COM BARRAMENTO BLINDADO. AF_07/2016</v>
          </cell>
          <cell r="C467" t="str">
            <v>M</v>
          </cell>
          <cell r="D467">
            <v>0.37</v>
          </cell>
          <cell r="E467">
            <v>0.7</v>
          </cell>
          <cell r="F467">
            <v>1.07</v>
          </cell>
        </row>
        <row r="468">
          <cell r="B468" t="str">
            <v>TRANSPORTE MANUAL HORIZONTAL</v>
          </cell>
          <cell r="C468" t="str">
            <v/>
          </cell>
        </row>
        <row r="469">
          <cell r="A469" t="str">
            <v>94926</v>
          </cell>
          <cell r="B469" t="str">
            <v>TRANSPORTE HORIZONTAL MANUAL, DE 30 M, DE JANELAS. AF_07/2016</v>
          </cell>
          <cell r="C469" t="str">
            <v>M2</v>
          </cell>
          <cell r="D469">
            <v>0.39</v>
          </cell>
          <cell r="E469">
            <v>0.78</v>
          </cell>
          <cell r="F469">
            <v>1.17</v>
          </cell>
        </row>
        <row r="470">
          <cell r="A470" t="str">
            <v>94928</v>
          </cell>
          <cell r="B470" t="str">
            <v>TRANSPORTE HORIZONTAL MANUAL, DE 30 M, DE KIT PORTA-PRONTA OU PORTA DE MADEIRA FOLHA LEVE OU MÉDIA, PORTA DE AÇO E PORTA DE ALUMÍNIO. AF_07/2016</v>
          </cell>
          <cell r="C470" t="str">
            <v>UN</v>
          </cell>
          <cell r="D470">
            <v>0.63</v>
          </cell>
          <cell r="E470">
            <v>1.23</v>
          </cell>
          <cell r="F470">
            <v>1.86</v>
          </cell>
        </row>
        <row r="471">
          <cell r="A471" t="str">
            <v>94929</v>
          </cell>
          <cell r="B471" t="str">
            <v>TRANSPORTE HORIZONTAL MANUAL, DE 30 M, DE KIT PORTA-PRONTA OU PORTA DE MADEIRA FOLHA PESADA OU SUPERPESADA E PORTA CORTA-FOGO. AF_07/2016</v>
          </cell>
          <cell r="C471" t="str">
            <v>UN</v>
          </cell>
          <cell r="D471">
            <v>1.1000000000000001</v>
          </cell>
          <cell r="E471">
            <v>2.17</v>
          </cell>
          <cell r="F471">
            <v>3.27</v>
          </cell>
        </row>
        <row r="472">
          <cell r="A472" t="str">
            <v>94932</v>
          </cell>
          <cell r="B472" t="str">
            <v>TRANSPORTE HORIZONTAL MANUAL, DE 30 M, DE BANCADA DE MÁRMORE OU GRANITO PARA COZINHA/LAVATÓRIO OU MÁRMORE SINTÉTICO COM CUBA INTEGRADA. AF_07/2016</v>
          </cell>
          <cell r="C472" t="str">
            <v>UN</v>
          </cell>
          <cell r="D472">
            <v>1.1599999999999999</v>
          </cell>
          <cell r="E472">
            <v>2.2999999999999998</v>
          </cell>
          <cell r="F472">
            <v>3.46</v>
          </cell>
        </row>
        <row r="473">
          <cell r="A473" t="str">
            <v>94939</v>
          </cell>
          <cell r="B473" t="str">
            <v>TRANSPORTE HORIZONTAL MANUAL, DE 30 M, DE VIDRO. AF_07/2016</v>
          </cell>
          <cell r="C473" t="str">
            <v>M2</v>
          </cell>
          <cell r="D473">
            <v>0.62</v>
          </cell>
          <cell r="E473">
            <v>1.21</v>
          </cell>
          <cell r="F473">
            <v>1.83</v>
          </cell>
        </row>
        <row r="474">
          <cell r="A474" t="str">
            <v>94941</v>
          </cell>
          <cell r="B474" t="str">
            <v>TRANSPORTE HORIZONTAL MANUAL, DE 30 M, DE TELA DE AÇO. AF_07/2016</v>
          </cell>
          <cell r="C474" t="str">
            <v>KG</v>
          </cell>
          <cell r="D474">
            <v>0.02</v>
          </cell>
          <cell r="E474">
            <v>0.04</v>
          </cell>
          <cell r="F474">
            <v>0.06</v>
          </cell>
        </row>
        <row r="475">
          <cell r="A475" t="str">
            <v>94942</v>
          </cell>
          <cell r="B475" t="str">
            <v>TRANSPORTE HORIZONTAL MANUAL, DE 30 M, DE COMPENSADO DE MADEIRA. AF_07/2016</v>
          </cell>
          <cell r="C475" t="str">
            <v>M2</v>
          </cell>
          <cell r="D475">
            <v>0.25</v>
          </cell>
          <cell r="E475">
            <v>0.49</v>
          </cell>
          <cell r="F475">
            <v>0.74</v>
          </cell>
        </row>
        <row r="476">
          <cell r="A476" t="str">
            <v>94943</v>
          </cell>
          <cell r="B476" t="str">
            <v>TRANSPORTE HORIZONTAL MANUAL, DE 30 M, DE TELHA TERMOACÚSTICA OU TELHA DE AÇO ZINCADO. AF_07/2016</v>
          </cell>
          <cell r="C476" t="str">
            <v>M2</v>
          </cell>
          <cell r="D476">
            <v>0.14000000000000001</v>
          </cell>
          <cell r="E476">
            <v>0.26</v>
          </cell>
          <cell r="F476">
            <v>0.4</v>
          </cell>
        </row>
        <row r="477">
          <cell r="A477" t="str">
            <v>94944</v>
          </cell>
          <cell r="B477" t="str">
            <v>TRANSPORTE HORIZONTAL MANUAL, DE 30 M, DE TELHA DE FIBROCIMENTO ONDULADA OU TELHA ESTRUTURAL DE FIBROCIMENTO, CANALETE 90 OU KALHETÃO. AF_07/2016</v>
          </cell>
          <cell r="C477" t="str">
            <v>M2</v>
          </cell>
          <cell r="D477">
            <v>0.35</v>
          </cell>
          <cell r="E477">
            <v>0.67</v>
          </cell>
          <cell r="F477">
            <v>1.02</v>
          </cell>
        </row>
        <row r="478">
          <cell r="A478" t="str">
            <v>94946</v>
          </cell>
          <cell r="B478" t="str">
            <v>TRANSPORTE HORIZONTAL MANUAL, DE 30 M, DE BACIA SANITÁRIA, CAIXA ACOPLADA, TANQUE OU PIA. AF_07/2016</v>
          </cell>
          <cell r="C478" t="str">
            <v>UN</v>
          </cell>
          <cell r="D478">
            <v>0.35</v>
          </cell>
          <cell r="E478">
            <v>0.69</v>
          </cell>
          <cell r="F478">
            <v>1.04</v>
          </cell>
        </row>
        <row r="479">
          <cell r="A479" t="str">
            <v>94953</v>
          </cell>
          <cell r="B479" t="str">
            <v>TRANSPORTE HORIZONTAL MANUAL, DE 30 M, DE TELHA DE CONCRETO OU CERÂMICA. AF_07/2016</v>
          </cell>
          <cell r="C479" t="str">
            <v>M2</v>
          </cell>
          <cell r="D479">
            <v>1.58</v>
          </cell>
          <cell r="E479">
            <v>3.14</v>
          </cell>
          <cell r="F479">
            <v>4.72</v>
          </cell>
        </row>
        <row r="480">
          <cell r="A480" t="str">
            <v>94959</v>
          </cell>
          <cell r="B480" t="str">
            <v>TRANSPORTE HORIZONTAL MANUAL, DE 30 M, DE BARRAMENTO BLINDADO. AF_07/2016</v>
          </cell>
          <cell r="C480" t="str">
            <v>M</v>
          </cell>
          <cell r="D480">
            <v>0.44</v>
          </cell>
          <cell r="E480">
            <v>0.86</v>
          </cell>
          <cell r="F480">
            <v>1.3</v>
          </cell>
        </row>
        <row r="481">
          <cell r="A481" t="str">
            <v>94961</v>
          </cell>
          <cell r="B481" t="str">
            <v>TRANSPORTE HORIZONTAL MANUAL, DE 30 M, DE CALHA. AF_07/2016</v>
          </cell>
          <cell r="C481" t="str">
            <v>M</v>
          </cell>
          <cell r="D481">
            <v>0.17</v>
          </cell>
          <cell r="E481">
            <v>0.32</v>
          </cell>
          <cell r="F481">
            <v>0.49</v>
          </cell>
        </row>
        <row r="482">
          <cell r="B482" t="str">
            <v>TRANSPORTE HORIZONTAL COM MANIPULADOR TELSCÓPICO</v>
          </cell>
          <cell r="C482" t="str">
            <v/>
          </cell>
        </row>
        <row r="483">
          <cell r="A483" t="str">
            <v>94945</v>
          </cell>
          <cell r="B483" t="str">
            <v>TRANSPORTE HORIZONTAL DE 100 M COM MANIPULADOR TELESCÓPICO DE TELHAS TERMOACÚSTICA, FIBROCIMENTO ONDULADA, AÇO ZINCADO, FIBROCIMENTO ESTRUTURAL, CANALETE 90 OU KALHETÃO. AF_07/2016</v>
          </cell>
          <cell r="C483" t="str">
            <v>M2</v>
          </cell>
          <cell r="D483">
            <v>0.16</v>
          </cell>
          <cell r="E483">
            <v>0.05</v>
          </cell>
          <cell r="F483">
            <v>0.21</v>
          </cell>
        </row>
        <row r="484">
          <cell r="A484" t="str">
            <v>94952</v>
          </cell>
          <cell r="B484" t="str">
            <v>TRANSPORTE HORIZONTAL DE 100 M COM MANIPULADOR TELESCÓPICO DE BACIAS SANITÁRIAS, CAIXA ACOPLADA, TANQUE OU PIA. AF_07/2016</v>
          </cell>
          <cell r="C484" t="str">
            <v>UN</v>
          </cell>
          <cell r="D484">
            <v>0.2</v>
          </cell>
          <cell r="E484">
            <v>0.06</v>
          </cell>
          <cell r="F484">
            <v>0.26</v>
          </cell>
        </row>
        <row r="485">
          <cell r="A485" t="str">
            <v>94958</v>
          </cell>
          <cell r="B485" t="str">
            <v>TRANSPORTE HORIZONTAL DE 100 M COM MANIPULADOR TELESCÓPICO DE TELHAS DE CONCRETO OU CERÂMICA. AF_07/2016</v>
          </cell>
          <cell r="C485" t="str">
            <v>M2</v>
          </cell>
          <cell r="D485">
            <v>0.35</v>
          </cell>
          <cell r="E485">
            <v>0.11</v>
          </cell>
          <cell r="F485">
            <v>0.46</v>
          </cell>
        </row>
        <row r="486">
          <cell r="B486" t="str">
            <v>TRANSPORTE MANUAL HORIZONTAL</v>
          </cell>
          <cell r="C486" t="str">
            <v/>
          </cell>
        </row>
        <row r="487">
          <cell r="A487" t="str">
            <v>94927</v>
          </cell>
          <cell r="B487" t="str">
            <v>TRANSPORTE VERTICAL MANUAL, DE 1 PAVIMENTO, DE JANELAS. AF_07/2016</v>
          </cell>
          <cell r="C487" t="str">
            <v>M2</v>
          </cell>
          <cell r="D487">
            <v>0.21</v>
          </cell>
          <cell r="E487">
            <v>0.4</v>
          </cell>
          <cell r="F487">
            <v>0.61</v>
          </cell>
        </row>
        <row r="488">
          <cell r="A488" t="str">
            <v>94930</v>
          </cell>
          <cell r="B488" t="str">
            <v>TRANSPORTE VERTICAL MANUAL, DE 1 PAVIMENTO, DE KIT PORTA-PRONTA OU PORTA DE MADEIRA FOLHA LEVE OU MÉDIA, PORTA DE AÇO E PORTA DE ALUMÍNIO. AF_07/2016</v>
          </cell>
          <cell r="C488" t="str">
            <v>UN</v>
          </cell>
          <cell r="D488">
            <v>0.33</v>
          </cell>
          <cell r="E488">
            <v>0.64</v>
          </cell>
          <cell r="F488">
            <v>0.97</v>
          </cell>
        </row>
        <row r="489">
          <cell r="A489" t="str">
            <v>94931</v>
          </cell>
          <cell r="B489" t="str">
            <v>TRANSPORTE VERTICAL MANUAL, DE 1 PAVIMENTO, DE KIT PORTA-PRONTA OU PORTA DE MADEIRA FOLHA PESADA OU SUPERPESADA E PORTA CORTA-FOGO. AF_07/2016</v>
          </cell>
          <cell r="C489" t="str">
            <v>UN</v>
          </cell>
          <cell r="D489">
            <v>0.56999999999999995</v>
          </cell>
          <cell r="E489">
            <v>1.1299999999999999</v>
          </cell>
          <cell r="F489">
            <v>1.7</v>
          </cell>
        </row>
        <row r="490">
          <cell r="A490" t="str">
            <v>94934</v>
          </cell>
          <cell r="B490" t="str">
            <v>TRANSPORTE VERTICAL MANUAL, DE 1 PAVIMENTO, DE BANCADA DE MÁRMORE OU GRANITO PARA COZINHA/LAVATÓRIO OU MÁRMORE SINTÉTICO COM CUBA INTEGRADA. AF_07/2016</v>
          </cell>
          <cell r="C490" t="str">
            <v>UN</v>
          </cell>
          <cell r="D490">
            <v>0.41</v>
          </cell>
          <cell r="E490">
            <v>0.79</v>
          </cell>
          <cell r="F490">
            <v>1.2</v>
          </cell>
        </row>
        <row r="491">
          <cell r="A491" t="str">
            <v>94940</v>
          </cell>
          <cell r="B491" t="str">
            <v>TRANSPORTE VERTICAL MANUAL, DE 1 PAVIMENTO, DE VIDRO. AF_07/2016</v>
          </cell>
          <cell r="C491" t="str">
            <v>M2</v>
          </cell>
          <cell r="D491">
            <v>0.32</v>
          </cell>
          <cell r="E491">
            <v>0.63</v>
          </cell>
          <cell r="F491">
            <v>0.95</v>
          </cell>
        </row>
        <row r="492">
          <cell r="A492" t="str">
            <v>94947</v>
          </cell>
          <cell r="B492" t="str">
            <v>TRANSPORTE VERTICAL MANUAL DE 1 PAVIMENTO DE BACIA SANITÁRIA, CAIXA ACOPLADA, TANQUE OU PIA. AF_07/2016</v>
          </cell>
          <cell r="C492" t="str">
            <v>UN</v>
          </cell>
          <cell r="D492">
            <v>0.26</v>
          </cell>
          <cell r="E492">
            <v>0.51</v>
          </cell>
          <cell r="F492">
            <v>0.77</v>
          </cell>
        </row>
        <row r="493">
          <cell r="B493" t="str">
            <v>TRANSPORTE DE TUBOS</v>
          </cell>
          <cell r="C493" t="str">
            <v/>
          </cell>
        </row>
        <row r="494">
          <cell r="A494" t="str">
            <v>73590</v>
          </cell>
          <cell r="B494" t="str">
            <v>TRANSPORTE DE TUBOS DE PVC DN 200</v>
          </cell>
          <cell r="C494" t="str">
            <v>M</v>
          </cell>
          <cell r="D494">
            <v>0.28000000000000003</v>
          </cell>
          <cell r="E494">
            <v>0.04</v>
          </cell>
          <cell r="F494">
            <v>0.32</v>
          </cell>
        </row>
        <row r="495">
          <cell r="A495" t="str">
            <v>73589</v>
          </cell>
          <cell r="B495" t="str">
            <v>TRANSPORTE DE TUBOS DE PVC DN 250</v>
          </cell>
          <cell r="C495" t="str">
            <v>M</v>
          </cell>
          <cell r="D495">
            <v>0.45</v>
          </cell>
          <cell r="E495">
            <v>0.06</v>
          </cell>
          <cell r="F495">
            <v>0.51</v>
          </cell>
        </row>
        <row r="496">
          <cell r="A496" t="str">
            <v>73588</v>
          </cell>
          <cell r="B496" t="str">
            <v>TRANSPORTE DE TUBOS DE PVC DN 300</v>
          </cell>
          <cell r="C496" t="str">
            <v>M</v>
          </cell>
          <cell r="D496">
            <v>0.64</v>
          </cell>
          <cell r="E496">
            <v>0.09</v>
          </cell>
          <cell r="F496">
            <v>0.73</v>
          </cell>
        </row>
        <row r="497">
          <cell r="A497" t="str">
            <v>73587</v>
          </cell>
          <cell r="B497" t="str">
            <v>TRANSPORTE DE TUBOS DE PVC DN 350</v>
          </cell>
          <cell r="C497" t="str">
            <v>M</v>
          </cell>
          <cell r="D497">
            <v>0.95</v>
          </cell>
          <cell r="E497">
            <v>0.14000000000000001</v>
          </cell>
          <cell r="F497">
            <v>1.0900000000000001</v>
          </cell>
        </row>
        <row r="498">
          <cell r="A498" t="str">
            <v>73509</v>
          </cell>
          <cell r="B498" t="str">
            <v>TRANSPORTE DE TUBOS DE PVC DN 400</v>
          </cell>
          <cell r="C498" t="str">
            <v>M</v>
          </cell>
          <cell r="D498">
            <v>1.36</v>
          </cell>
          <cell r="E498">
            <v>0.2</v>
          </cell>
          <cell r="F498">
            <v>1.56</v>
          </cell>
        </row>
        <row r="499">
          <cell r="A499" t="str">
            <v>73508</v>
          </cell>
          <cell r="B499" t="str">
            <v>TRANSPORTE DE TUBOS DE PVC DN 500</v>
          </cell>
          <cell r="C499" t="str">
            <v>M</v>
          </cell>
          <cell r="D499">
            <v>1.88</v>
          </cell>
          <cell r="E499">
            <v>0.27</v>
          </cell>
          <cell r="F499">
            <v>2.15</v>
          </cell>
        </row>
        <row r="500">
          <cell r="A500" t="str">
            <v>73507</v>
          </cell>
          <cell r="B500" t="str">
            <v>TRANSPORTE DE TUBOS DE PVC DN 600</v>
          </cell>
          <cell r="C500" t="str">
            <v>M</v>
          </cell>
          <cell r="D500">
            <v>2.46</v>
          </cell>
          <cell r="E500">
            <v>0.36</v>
          </cell>
          <cell r="F500">
            <v>2.82</v>
          </cell>
        </row>
        <row r="501">
          <cell r="A501" t="str">
            <v>73506</v>
          </cell>
          <cell r="B501" t="str">
            <v>TRANSPORTE DE TUBOS DE PVC DN 700</v>
          </cell>
          <cell r="C501" t="str">
            <v>M</v>
          </cell>
          <cell r="D501">
            <v>3.14</v>
          </cell>
          <cell r="E501">
            <v>0.46</v>
          </cell>
          <cell r="F501">
            <v>3.6</v>
          </cell>
        </row>
        <row r="502">
          <cell r="A502" t="str">
            <v>73505</v>
          </cell>
          <cell r="B502" t="str">
            <v>TRANSPORTE DE TUBOS DE PVC DN 800</v>
          </cell>
          <cell r="C502" t="str">
            <v>M</v>
          </cell>
          <cell r="D502">
            <v>3.87</v>
          </cell>
          <cell r="E502">
            <v>0.56999999999999995</v>
          </cell>
          <cell r="F502">
            <v>4.4400000000000004</v>
          </cell>
        </row>
        <row r="503">
          <cell r="A503" t="str">
            <v>73504</v>
          </cell>
          <cell r="B503" t="str">
            <v>TRANSPORTE DE TUBOS DE PVC DN 900</v>
          </cell>
          <cell r="C503" t="str">
            <v>M</v>
          </cell>
          <cell r="D503">
            <v>4.67</v>
          </cell>
          <cell r="E503">
            <v>0.69</v>
          </cell>
          <cell r="F503">
            <v>5.36</v>
          </cell>
        </row>
        <row r="504">
          <cell r="A504" t="str">
            <v>73503</v>
          </cell>
          <cell r="B504" t="str">
            <v>TRANSPORTE DE TUBOS DE PVC DN 1000</v>
          </cell>
          <cell r="C504" t="str">
            <v>M</v>
          </cell>
          <cell r="D504">
            <v>5.54</v>
          </cell>
          <cell r="E504">
            <v>0.81</v>
          </cell>
          <cell r="F504">
            <v>6.35</v>
          </cell>
        </row>
        <row r="505">
          <cell r="A505" t="str">
            <v>73598</v>
          </cell>
          <cell r="B505" t="str">
            <v>TRANSPORTE DE TUBOS DE FERRO DUTIL DN 75</v>
          </cell>
          <cell r="C505" t="str">
            <v>M</v>
          </cell>
          <cell r="D505">
            <v>0.45</v>
          </cell>
          <cell r="E505">
            <v>0.06</v>
          </cell>
          <cell r="F505">
            <v>0.51</v>
          </cell>
        </row>
        <row r="506">
          <cell r="A506" t="str">
            <v>73597</v>
          </cell>
          <cell r="B506" t="str">
            <v>TRANSPORTE DE TUBOS DE FERRO DUTIL DN 100</v>
          </cell>
          <cell r="C506" t="str">
            <v>M</v>
          </cell>
          <cell r="D506">
            <v>0.64</v>
          </cell>
          <cell r="E506">
            <v>0.09</v>
          </cell>
          <cell r="F506">
            <v>0.73</v>
          </cell>
        </row>
        <row r="507">
          <cell r="A507" t="str">
            <v>73524</v>
          </cell>
          <cell r="B507" t="str">
            <v>TRANSPORTE DE TUBOS DE FERRO DUTIL DN 150</v>
          </cell>
          <cell r="C507" t="str">
            <v>M</v>
          </cell>
          <cell r="D507">
            <v>0.83</v>
          </cell>
          <cell r="E507">
            <v>0.12</v>
          </cell>
          <cell r="F507">
            <v>0.95</v>
          </cell>
        </row>
        <row r="508">
          <cell r="A508" t="str">
            <v>73523</v>
          </cell>
          <cell r="B508" t="str">
            <v>TRANSPORTE DE TUBOS DE FERRO DUTIL DN 200</v>
          </cell>
          <cell r="C508" t="str">
            <v>M</v>
          </cell>
          <cell r="D508">
            <v>1.06</v>
          </cell>
          <cell r="E508">
            <v>0.15</v>
          </cell>
          <cell r="F508">
            <v>1.21</v>
          </cell>
        </row>
        <row r="509">
          <cell r="A509" t="str">
            <v>73522</v>
          </cell>
          <cell r="B509" t="str">
            <v>TRANSPORTE DE TUBOS DE FERRO DUTIL DN 250</v>
          </cell>
          <cell r="C509" t="str">
            <v>M</v>
          </cell>
          <cell r="D509">
            <v>1.41</v>
          </cell>
          <cell r="E509">
            <v>0.2</v>
          </cell>
          <cell r="F509">
            <v>1.61</v>
          </cell>
        </row>
        <row r="510">
          <cell r="A510" t="str">
            <v>73521</v>
          </cell>
          <cell r="B510" t="str">
            <v>TRANSPORTE DE TUBOS DE FERRO DUTIL DN 300</v>
          </cell>
          <cell r="C510" t="str">
            <v>M</v>
          </cell>
          <cell r="D510">
            <v>1.78</v>
          </cell>
          <cell r="E510">
            <v>0.26</v>
          </cell>
          <cell r="F510">
            <v>2.04</v>
          </cell>
        </row>
        <row r="511">
          <cell r="A511" t="str">
            <v>73520</v>
          </cell>
          <cell r="B511" t="str">
            <v>TRANSPORTE DE TUBOS DE FERRO DUTIL DN 350</v>
          </cell>
          <cell r="C511" t="str">
            <v>M</v>
          </cell>
          <cell r="D511">
            <v>2.21</v>
          </cell>
          <cell r="E511">
            <v>0.32</v>
          </cell>
          <cell r="F511">
            <v>2.5299999999999998</v>
          </cell>
        </row>
        <row r="512">
          <cell r="A512" t="str">
            <v>73519</v>
          </cell>
          <cell r="B512" t="str">
            <v>TRANSPORTE DE TUBOS DE FERRO DUTIL DN 400</v>
          </cell>
          <cell r="C512" t="str">
            <v>M</v>
          </cell>
          <cell r="D512">
            <v>2.62</v>
          </cell>
          <cell r="E512">
            <v>0.38</v>
          </cell>
          <cell r="F512">
            <v>3</v>
          </cell>
        </row>
        <row r="513">
          <cell r="A513" t="str">
            <v>73518</v>
          </cell>
          <cell r="B513" t="str">
            <v>TRANSPORTE DE TUBOS DE FERRO DUTIL DN 450</v>
          </cell>
          <cell r="C513" t="str">
            <v>M</v>
          </cell>
          <cell r="D513">
            <v>3.12</v>
          </cell>
          <cell r="E513">
            <v>0.46</v>
          </cell>
          <cell r="F513">
            <v>3.58</v>
          </cell>
        </row>
        <row r="514">
          <cell r="A514" t="str">
            <v>73517</v>
          </cell>
          <cell r="B514" t="str">
            <v>TRANSPORTE DE TUBOS DE FERRO DUTIL DN 500</v>
          </cell>
          <cell r="C514" t="str">
            <v>M</v>
          </cell>
          <cell r="D514">
            <v>3.6</v>
          </cell>
          <cell r="E514">
            <v>0.53</v>
          </cell>
          <cell r="F514">
            <v>4.13</v>
          </cell>
        </row>
        <row r="515">
          <cell r="A515" t="str">
            <v>73516</v>
          </cell>
          <cell r="B515" t="str">
            <v>TRANSPORTE DE TUBOS DE FERRO DUTIL DN 600</v>
          </cell>
          <cell r="C515" t="str">
            <v>M</v>
          </cell>
          <cell r="D515">
            <v>4.76</v>
          </cell>
          <cell r="E515">
            <v>0.7</v>
          </cell>
          <cell r="F515">
            <v>5.46</v>
          </cell>
        </row>
        <row r="516">
          <cell r="A516" t="str">
            <v>73515</v>
          </cell>
          <cell r="B516" t="str">
            <v>TRANSPORTE DE TUBOS DE FERRO DUTIL DN 700</v>
          </cell>
          <cell r="C516" t="str">
            <v>M</v>
          </cell>
          <cell r="D516">
            <v>6.05</v>
          </cell>
          <cell r="E516">
            <v>0.89</v>
          </cell>
          <cell r="F516">
            <v>6.94</v>
          </cell>
        </row>
        <row r="517">
          <cell r="A517" t="str">
            <v>73514</v>
          </cell>
          <cell r="B517" t="str">
            <v>TRANSPORTE DE TUBOS DE FERRO DUTIL DN 800</v>
          </cell>
          <cell r="C517" t="str">
            <v>M</v>
          </cell>
          <cell r="D517">
            <v>7.46</v>
          </cell>
          <cell r="E517">
            <v>1.1000000000000001</v>
          </cell>
          <cell r="F517">
            <v>8.56</v>
          </cell>
        </row>
        <row r="518">
          <cell r="A518" t="str">
            <v>73513</v>
          </cell>
          <cell r="B518" t="str">
            <v>TRANSPORTE DE TUBOS DE FERRO DUTIL DN 900</v>
          </cell>
          <cell r="C518" t="str">
            <v>M</v>
          </cell>
          <cell r="D518">
            <v>9</v>
          </cell>
          <cell r="E518">
            <v>1.32</v>
          </cell>
          <cell r="F518">
            <v>10.32</v>
          </cell>
        </row>
        <row r="519">
          <cell r="A519" t="str">
            <v>73512</v>
          </cell>
          <cell r="B519" t="str">
            <v>TRANSPORTE DE TUBOS DE FERRO DUTIL DN 1000</v>
          </cell>
          <cell r="C519" t="str">
            <v>M</v>
          </cell>
          <cell r="D519">
            <v>10.67</v>
          </cell>
          <cell r="E519">
            <v>1.57</v>
          </cell>
          <cell r="F519">
            <v>12.24</v>
          </cell>
        </row>
        <row r="520">
          <cell r="A520" t="str">
            <v>73511</v>
          </cell>
          <cell r="B520" t="str">
            <v>TRANSPORTE DE TUBOS DE FERRO DUTIL DN 1100</v>
          </cell>
          <cell r="C520" t="str">
            <v>M</v>
          </cell>
          <cell r="D520">
            <v>12.28</v>
          </cell>
          <cell r="E520">
            <v>1.81</v>
          </cell>
          <cell r="F520">
            <v>14.09</v>
          </cell>
        </row>
        <row r="521">
          <cell r="A521" t="str">
            <v>73510</v>
          </cell>
          <cell r="B521" t="str">
            <v>TRANSPORTE DE TUBOS DE FERRO DUTIL DN 1200</v>
          </cell>
          <cell r="C521" t="str">
            <v>M</v>
          </cell>
          <cell r="D521">
            <v>14.24</v>
          </cell>
          <cell r="E521">
            <v>2.1</v>
          </cell>
          <cell r="F521">
            <v>16.34</v>
          </cell>
        </row>
        <row r="522">
          <cell r="B522" t="str">
            <v>CARGA E TRANSPORTE HORIZONTAL DE TUBOS</v>
          </cell>
          <cell r="C522" t="str">
            <v/>
          </cell>
        </row>
        <row r="523">
          <cell r="A523" t="str">
            <v>91104</v>
          </cell>
          <cell r="B523" t="str">
            <v>TRANSPORTE HORIZONTAL, TUBOS DE PVC SOLDÁVEL COM DIÂMETRO MENOR OU IGUAL A 60 MM, MANUAL, 30M. AF_06/2015</v>
          </cell>
          <cell r="C523" t="str">
            <v>M</v>
          </cell>
          <cell r="D523">
            <v>0.02</v>
          </cell>
          <cell r="E523">
            <v>0.04</v>
          </cell>
          <cell r="F523">
            <v>0.06</v>
          </cell>
        </row>
        <row r="524">
          <cell r="A524" t="str">
            <v>91105</v>
          </cell>
          <cell r="B524" t="str">
            <v>TRANSPORTE HORIZONTAL, TUBOS DE PVC SOLDÁVEL COM DIÂMETRO MAIOR QUE 60 MM E MENOR OU IGUAL A 85 MM, MANUAL, 30M. AF_06/2015</v>
          </cell>
          <cell r="C524" t="str">
            <v>M</v>
          </cell>
          <cell r="D524">
            <v>0.06</v>
          </cell>
          <cell r="E524">
            <v>0.1</v>
          </cell>
          <cell r="F524">
            <v>0.16</v>
          </cell>
        </row>
        <row r="525">
          <cell r="A525" t="str">
            <v>91106</v>
          </cell>
          <cell r="B525" t="str">
            <v>TRANSPORTE HORIZONTAL, TUBOS DE PVC SÉRIE NORMAL - ESGOTO PREDIAL, OU REFORÇADO PARA ESGOTO OU ÁGUAS PLUVIAIS PREDIAL, COM DIÂMETRO MENOR OU IGUAL A 75 MM, MANUAL, 30M. AF_06/2015</v>
          </cell>
          <cell r="C525" t="str">
            <v>M</v>
          </cell>
          <cell r="D525">
            <v>0.02</v>
          </cell>
          <cell r="E525">
            <v>0.04</v>
          </cell>
          <cell r="F525">
            <v>0.06</v>
          </cell>
        </row>
        <row r="526">
          <cell r="A526" t="str">
            <v>91107</v>
          </cell>
          <cell r="B526" t="str">
            <v>TRANSPORTE HORIZONTAL, TUBOS DE PVC SÉRIE NORMAL - ESGOTO PREDIAL, OU REFORÇADO PARA ESGOTO OU ÁGUAS PLUVIAIS PREDIAL, COM DIÂMETRO MAIOR QUE 75 MM E MENOR OU IGUAL A 100 MM, MANUAL, 30M. AF_06/2015</v>
          </cell>
          <cell r="C526" t="str">
            <v>M</v>
          </cell>
          <cell r="D526">
            <v>0.03</v>
          </cell>
          <cell r="E526">
            <v>0.05</v>
          </cell>
          <cell r="F526">
            <v>0.08</v>
          </cell>
        </row>
        <row r="527">
          <cell r="A527" t="str">
            <v>91108</v>
          </cell>
          <cell r="B527" t="str">
            <v>TRANSPORTE HORIZONTAL, TUBOS DE PVC SÉRIE NORMAL - ESGOTO PREDIAL, OU REFORÇADO PARA ESGOTO OU ÁGUAS PLUVIAIS PREDIAL, COM DIÂMETRO MAIOR QUE 100 MM E MENOR OU IGUAL A 150 MM, MANUAL, 30M. AF_06/2015</v>
          </cell>
          <cell r="C527" t="str">
            <v>M</v>
          </cell>
          <cell r="D527">
            <v>0.06</v>
          </cell>
          <cell r="E527">
            <v>0.1</v>
          </cell>
          <cell r="F527">
            <v>0.16</v>
          </cell>
        </row>
        <row r="528">
          <cell r="A528" t="str">
            <v>91109</v>
          </cell>
          <cell r="B528" t="str">
            <v>TRANSPORTE HORIZONTAL, TUBOS DE CPVC COM DIÂMETRO MENOR OU IGUAL A 54 MM, MANUAL, 30M. AF_06/2015</v>
          </cell>
          <cell r="C528" t="str">
            <v>M</v>
          </cell>
          <cell r="D528">
            <v>0.05</v>
          </cell>
          <cell r="E528">
            <v>0.08</v>
          </cell>
          <cell r="F528">
            <v>0.13</v>
          </cell>
        </row>
        <row r="529">
          <cell r="A529" t="str">
            <v>91110</v>
          </cell>
          <cell r="B529" t="str">
            <v>TRANSPORTE HORIZONTAL, TUBOS DE CPVC COM DIÂMETRO MAIOR QUE 54 MM E MENOR OU IGUAL A 73 MM, MANUAL, 30M. AF_06/2015</v>
          </cell>
          <cell r="C529" t="str">
            <v>M</v>
          </cell>
          <cell r="D529">
            <v>0.06</v>
          </cell>
          <cell r="E529">
            <v>0.1</v>
          </cell>
          <cell r="F529">
            <v>0.16</v>
          </cell>
        </row>
        <row r="530">
          <cell r="A530" t="str">
            <v>91111</v>
          </cell>
          <cell r="B530" t="str">
            <v>TRANSPORTE HORIZONTAL, TUBOS DE CPVC COM DIÂMETRO MAIOR QUE 73 MM E MENOR OU IGUAL A 89 MM, MANUAL, 30M. AF_06/2015</v>
          </cell>
          <cell r="C530" t="str">
            <v>M</v>
          </cell>
          <cell r="D530">
            <v>7.0000000000000007E-2</v>
          </cell>
          <cell r="E530">
            <v>0.14000000000000001</v>
          </cell>
          <cell r="F530">
            <v>0.21</v>
          </cell>
        </row>
        <row r="531">
          <cell r="A531" t="str">
            <v>91112</v>
          </cell>
          <cell r="B531" t="str">
            <v>TRANSPORTE HORIZONTAL, TUBOS DE PPR - PN 12 OU PN 25 COM DIÂMETRO MENOR OU IGUAL A 50 MM, MANUAL, 30M. AF_06/2015</v>
          </cell>
          <cell r="C531" t="str">
            <v>M</v>
          </cell>
          <cell r="D531">
            <v>0.05</v>
          </cell>
          <cell r="E531">
            <v>7.0000000000000007E-2</v>
          </cell>
          <cell r="F531">
            <v>0.12</v>
          </cell>
        </row>
        <row r="532">
          <cell r="A532" t="str">
            <v>91113</v>
          </cell>
          <cell r="B532" t="str">
            <v>TRANSPORTE HORIZONTAL, TUBOS DE PPR - PN 12 OU PN 25 COM DIÂMETRO MAIOR QUE 50 MM E MENOR OU IGUAL A 75 MM, MANUAL, 30M. AF_06/2015</v>
          </cell>
          <cell r="C532" t="str">
            <v>M</v>
          </cell>
          <cell r="D532">
            <v>0.09</v>
          </cell>
          <cell r="E532">
            <v>0.15</v>
          </cell>
          <cell r="F532">
            <v>0.24</v>
          </cell>
        </row>
        <row r="533">
          <cell r="A533" t="str">
            <v>91114</v>
          </cell>
          <cell r="B533" t="str">
            <v>TRANSPORTE HORIZONTAL, TUBOS DE PPR - PN 12 OU PN 25 COM DIÂMETRO MAIOR QUE 75 MM E MENOR OU IGUAL A 110 MM, MANUAL, 30M. AF_06/2015</v>
          </cell>
          <cell r="C533" t="str">
            <v>M</v>
          </cell>
          <cell r="D533">
            <v>0.16</v>
          </cell>
          <cell r="E533">
            <v>0.28999999999999998</v>
          </cell>
          <cell r="F533">
            <v>0.45</v>
          </cell>
        </row>
        <row r="534">
          <cell r="A534" t="str">
            <v>91115</v>
          </cell>
          <cell r="B534" t="str">
            <v>TRANSPORTE HORIZONTAL, TUBOS DE COBRE - CLASSE E, COM DIÂMETRO MENOR OU IGUAL A 42 MM, MANUAL, 30M. AF_06/2015</v>
          </cell>
          <cell r="C534" t="str">
            <v>M</v>
          </cell>
          <cell r="D534">
            <v>0.03</v>
          </cell>
          <cell r="E534">
            <v>0.05</v>
          </cell>
          <cell r="F534">
            <v>0.08</v>
          </cell>
        </row>
        <row r="535">
          <cell r="A535" t="str">
            <v>91116</v>
          </cell>
          <cell r="B535" t="str">
            <v>TRANSPORTE HORIZONTAL, TUBOS DE COBRE - CLASSE E, COM DIÂMETRO MAIOR QUE 42 MM E MENOR OU IGUAL A 66 MM, MANUAL, 30M. AF_06/2015</v>
          </cell>
          <cell r="C535" t="str">
            <v>M</v>
          </cell>
          <cell r="D535">
            <v>0.05</v>
          </cell>
          <cell r="E535">
            <v>0.08</v>
          </cell>
          <cell r="F535">
            <v>0.13</v>
          </cell>
        </row>
        <row r="536">
          <cell r="A536" t="str">
            <v>91117</v>
          </cell>
          <cell r="B536" t="str">
            <v>TRANSPORTE HORIZONTAL, TUBOS DE COBRE - CLASSE E, COM DIÂMETRO MAIOR QUE 66 MM E MENOR OU IGUAL A 104 MM, MANUAL, 30M. AF_06/2015</v>
          </cell>
          <cell r="C536" t="str">
            <v>M</v>
          </cell>
          <cell r="D536">
            <v>7.0000000000000007E-2</v>
          </cell>
          <cell r="E536">
            <v>0.12</v>
          </cell>
          <cell r="F536">
            <v>0.19</v>
          </cell>
        </row>
        <row r="537">
          <cell r="A537" t="str">
            <v>91118</v>
          </cell>
          <cell r="B537" t="str">
            <v>TRANSPORTE HORIZONTAL, TUBOS DE AÇO CARBONO LEVE OU MÉDIO, PRETO OU GALVANIZADO, COM DIÂMETRO MENOR OU IGUAL A 25 MM, MANUAL, 30M. AF_06/2015</v>
          </cell>
          <cell r="C537" t="str">
            <v>M</v>
          </cell>
          <cell r="D537">
            <v>0.06</v>
          </cell>
          <cell r="E537">
            <v>0.1</v>
          </cell>
          <cell r="F537">
            <v>0.16</v>
          </cell>
        </row>
        <row r="538">
          <cell r="A538" t="str">
            <v>91119</v>
          </cell>
          <cell r="B538" t="str">
            <v>TRANSPORTE HORIZONTAL, TUBOS DE AÇO CARBONO LEVE OU MÉDIO, PRETO OU GALVANIZADO, COM DIÂMETRO MAIOR QUE 25 MM E MENOR OU IGUAL A 40 MM, MANUAL, 30M. AF_06/2015</v>
          </cell>
          <cell r="C538" t="str">
            <v>M</v>
          </cell>
          <cell r="D538">
            <v>0.11</v>
          </cell>
          <cell r="E538">
            <v>0.19</v>
          </cell>
          <cell r="F538">
            <v>0.3</v>
          </cell>
        </row>
        <row r="539">
          <cell r="A539" t="str">
            <v>91120</v>
          </cell>
          <cell r="B539" t="str">
            <v>TRANSPORTE HORIZONTAL, TUBOS DE AÇO CARBONO LEVE OU MÉDIO, PRETO OU GALVANIZADO, COM DIÂMETRO MAIOR QUE 40 MM E MENOR OU IGUAL A 65 MM, MANUAL, 30M. AF_06/2015</v>
          </cell>
          <cell r="C539" t="str">
            <v>M</v>
          </cell>
          <cell r="D539">
            <v>0.16</v>
          </cell>
          <cell r="E539">
            <v>0.28999999999999998</v>
          </cell>
          <cell r="F539">
            <v>0.45</v>
          </cell>
        </row>
        <row r="540">
          <cell r="A540" t="str">
            <v>91121</v>
          </cell>
          <cell r="B540" t="str">
            <v>TRANSPORTE HORIZONTAL, TUBOS DE AÇO CARBONO LEVE OU MÉDIO, PRETO OU GALVANIZADO, COM DIÂMETRO MAIOR QUE 65 MM E MENOR OU IGUAL A 90 MM, MANUAL, 30M. AF_06/2015</v>
          </cell>
          <cell r="C540" t="str">
            <v>M</v>
          </cell>
          <cell r="D540">
            <v>0.26</v>
          </cell>
          <cell r="E540">
            <v>0.49</v>
          </cell>
          <cell r="F540">
            <v>0.75</v>
          </cell>
        </row>
        <row r="541">
          <cell r="A541" t="str">
            <v>91122</v>
          </cell>
          <cell r="B541" t="str">
            <v>TRANSPORTE HORIZONTAL, TUBOS DE AÇO CARBONO LEVE OU MÉDIO, PRETO OU GALVANIZADO, COM DIÂMETRO MAIOR QUE 90 MM E MENOR OU IGUAL A 125 MM, MANUAL, 30M. AF_06/2015</v>
          </cell>
          <cell r="C541" t="str">
            <v>M</v>
          </cell>
          <cell r="D541">
            <v>0.36</v>
          </cell>
          <cell r="E541">
            <v>0.69</v>
          </cell>
          <cell r="F541">
            <v>1.05</v>
          </cell>
        </row>
        <row r="542">
          <cell r="A542" t="str">
            <v>91123</v>
          </cell>
          <cell r="B542" t="str">
            <v>TRANSPORTE HORIZONTAL, TUBOS DE AÇO CARBONO LEVE OU MÉDIO, PRETO OU GALVANIZADO, COM DIÂMETRO MAIOR QUE 125 MM E MENOR OU IGUAL A 150 MM, MANUAL, 30M. AF_06/2015</v>
          </cell>
          <cell r="C542" t="str">
            <v>M</v>
          </cell>
          <cell r="D542">
            <v>0.46</v>
          </cell>
          <cell r="E542">
            <v>0.89</v>
          </cell>
          <cell r="F542">
            <v>1.35</v>
          </cell>
        </row>
        <row r="543">
          <cell r="B543" t="str">
            <v>CARGA E TRANSPORTE HORIZONTAL DE BLOCOS</v>
          </cell>
          <cell r="C543" t="str">
            <v/>
          </cell>
        </row>
        <row r="544">
          <cell r="A544" t="str">
            <v>88044</v>
          </cell>
          <cell r="B544" t="str">
            <v>TRANSPORTE HORIZONTAL, BLOCOS VAZADOS DE CONCRETO OU CERÂMICO 19X19X39 CM, MANUAL, 30M. AF_06/2014</v>
          </cell>
          <cell r="C544" t="str">
            <v>UN</v>
          </cell>
          <cell r="D544">
            <v>0.2</v>
          </cell>
          <cell r="E544">
            <v>0.39</v>
          </cell>
          <cell r="F544">
            <v>0.59</v>
          </cell>
        </row>
        <row r="545">
          <cell r="A545" t="str">
            <v>88045</v>
          </cell>
          <cell r="B545" t="str">
            <v>TRANSPORTE HORIZONTAL, BLOCOS CERÂMICOS FURADOS NA HORIZONTAL 9X19X19 CM, MANUAL, 30M. AF_06/2014</v>
          </cell>
          <cell r="C545" t="str">
            <v>UN</v>
          </cell>
          <cell r="D545">
            <v>0.1</v>
          </cell>
          <cell r="E545">
            <v>0.19</v>
          </cell>
          <cell r="F545">
            <v>0.28999999999999998</v>
          </cell>
        </row>
        <row r="546">
          <cell r="A546" t="str">
            <v>88046</v>
          </cell>
          <cell r="B546" t="str">
            <v>TRANSPORTE HORIZONTAL, BLOCOS VAZADOS DE CONCRETO OU CERÂMICO 19X19X39 CM, CARRINHO PLATAFORMA, 30M. AF_06/2014</v>
          </cell>
          <cell r="C546" t="str">
            <v>UN</v>
          </cell>
          <cell r="D546">
            <v>0.09</v>
          </cell>
          <cell r="E546">
            <v>0.17</v>
          </cell>
          <cell r="F546">
            <v>0.26</v>
          </cell>
        </row>
        <row r="547">
          <cell r="A547" t="str">
            <v>88047</v>
          </cell>
          <cell r="B547" t="str">
            <v>TRANSPORTE HORIZONTAL, BLOCOS CERÂMICOS FURADOS NA HORIZONTAL 9X19X19 CM, CARRINHO PLATAFORMA, 30M. AF_06/2014</v>
          </cell>
          <cell r="C547" t="str">
            <v>UN</v>
          </cell>
          <cell r="D547">
            <v>0.04</v>
          </cell>
          <cell r="E547">
            <v>0.06</v>
          </cell>
          <cell r="F547">
            <v>0.1</v>
          </cell>
        </row>
        <row r="548">
          <cell r="A548" t="str">
            <v>88048</v>
          </cell>
          <cell r="B548" t="str">
            <v>TRANSPORTE HORIZONTAL, BLOCOS VAZADOS DE CONCRETO OU CERÂMICO 19X19X39 CM, CARRINHO PLATAFORMA, 50M. AF_06/2014</v>
          </cell>
          <cell r="C548" t="str">
            <v>UN</v>
          </cell>
          <cell r="D548">
            <v>0.12</v>
          </cell>
          <cell r="E548">
            <v>0.22</v>
          </cell>
          <cell r="F548">
            <v>0.34</v>
          </cell>
        </row>
        <row r="549">
          <cell r="A549" t="str">
            <v>88049</v>
          </cell>
          <cell r="B549" t="str">
            <v>TRANSPORTE HORIZONTAL, BLOCOS CERÂMICOS FURADOS NA HORIZONTAL 9X19X19 CM, CARRINHO PLATAFORMA, 50M. AF_06/2014</v>
          </cell>
          <cell r="C549" t="str">
            <v>UN</v>
          </cell>
          <cell r="D549">
            <v>0.05</v>
          </cell>
          <cell r="E549">
            <v>7.0000000000000007E-2</v>
          </cell>
          <cell r="F549">
            <v>0.12</v>
          </cell>
        </row>
        <row r="550">
          <cell r="A550" t="str">
            <v>88050</v>
          </cell>
          <cell r="B550" t="str">
            <v>TRANSPORTE HORIZONTAL, BLOCOS VAZADOS DE CONCRETO OU CERÂMICO 19X19X39 CM, CARRINHO PLATAFORMA, 75M. AF_06/2014</v>
          </cell>
          <cell r="C550" t="str">
            <v>UN</v>
          </cell>
          <cell r="D550">
            <v>0.15</v>
          </cell>
          <cell r="E550">
            <v>0.28999999999999998</v>
          </cell>
          <cell r="F550">
            <v>0.44</v>
          </cell>
        </row>
        <row r="551">
          <cell r="A551" t="str">
            <v>88051</v>
          </cell>
          <cell r="B551" t="str">
            <v>TRANSPORTE HORIZONTAL, BLOCOS CERÂMICOS FURADOS NA HORIZONTAL 9X19X19 CM, CARRINHO PLATAFORMA, 75M. AF_06/2014</v>
          </cell>
          <cell r="C551" t="str">
            <v>UN</v>
          </cell>
          <cell r="D551">
            <v>0.05</v>
          </cell>
          <cell r="E551">
            <v>0.09</v>
          </cell>
          <cell r="F551">
            <v>0.14000000000000001</v>
          </cell>
        </row>
        <row r="552">
          <cell r="A552" t="str">
            <v>88052</v>
          </cell>
          <cell r="B552" t="str">
            <v>TRANSPORTE HORIZONTAL, BLOCOS VAZADOS DE CONCRETO OU CERÂMICO 19X19X39 CM, CARRINHO PLATAFORMA, 100M. AF_06/2014</v>
          </cell>
          <cell r="C552" t="str">
            <v>UN</v>
          </cell>
          <cell r="D552">
            <v>0.19</v>
          </cell>
          <cell r="E552">
            <v>0.35</v>
          </cell>
          <cell r="F552">
            <v>0.54</v>
          </cell>
        </row>
        <row r="553">
          <cell r="A553" t="str">
            <v>88053</v>
          </cell>
          <cell r="B553" t="str">
            <v>TRANSPORTE HORIZONTAL, BLOCOS CERÂMICOS FURADOS NA HORIZONTAL 9X19X19 CM, CARRINHO PLATAFORMA, 100M. AF_06/2014</v>
          </cell>
          <cell r="C553" t="str">
            <v>UN</v>
          </cell>
          <cell r="D553">
            <v>0.06</v>
          </cell>
          <cell r="E553">
            <v>0.1</v>
          </cell>
          <cell r="F553">
            <v>0.16</v>
          </cell>
        </row>
        <row r="554">
          <cell r="A554" t="str">
            <v>88054</v>
          </cell>
          <cell r="B554" t="str">
            <v>TRANSPORTE HORIZONTAL, BLOCOS VAZADOS DE CONCRETO OU CERÂMICO 19X19X39 CM, CARRINHO PARA MINI PÁLETES, 30M. AF_06/2014</v>
          </cell>
          <cell r="C554" t="str">
            <v>UN</v>
          </cell>
          <cell r="D554">
            <v>0.04</v>
          </cell>
          <cell r="E554">
            <v>0.06</v>
          </cell>
          <cell r="F554">
            <v>0.1</v>
          </cell>
        </row>
        <row r="555">
          <cell r="A555" t="str">
            <v>88055</v>
          </cell>
          <cell r="B555" t="str">
            <v>TRANSPORTE HORIZONTAL, BLOCOS CERÂMICOS FURADOS NA HORIZONTAL 9X19X19 CM, CARRINHO PARA MINI PÁLETES, 30M. AF_06/2014</v>
          </cell>
          <cell r="C555" t="str">
            <v>UN</v>
          </cell>
          <cell r="D555">
            <v>0.02</v>
          </cell>
          <cell r="E555">
            <v>0.01</v>
          </cell>
          <cell r="F555">
            <v>0.03</v>
          </cell>
        </row>
        <row r="556">
          <cell r="A556" t="str">
            <v>88056</v>
          </cell>
          <cell r="B556" t="str">
            <v>TRANSPORTE HORIZONTAL, BLOCOS VAZADOS DE CONCRETO OU CERÂMICO 19X19X39 CM, CARRINHO PARA MINI PÁLETES, 50M. AF_06/2014</v>
          </cell>
          <cell r="C556" t="str">
            <v>UN</v>
          </cell>
          <cell r="D556">
            <v>0.06</v>
          </cell>
          <cell r="E556">
            <v>0.11</v>
          </cell>
          <cell r="F556">
            <v>0.17</v>
          </cell>
        </row>
        <row r="557">
          <cell r="A557" t="str">
            <v>88057</v>
          </cell>
          <cell r="B557" t="str">
            <v>TRANSPORTE HORIZONTAL, BLOCOS CERÂMICOS FURADOS NA HORIZONTAL 9X19X19 CM, CARRINHO PARA MINI PÁLETES, 50M. AF_06/2014</v>
          </cell>
          <cell r="C557" t="str">
            <v>UN</v>
          </cell>
          <cell r="D557">
            <v>0.02</v>
          </cell>
          <cell r="E557">
            <v>0.02</v>
          </cell>
          <cell r="F557">
            <v>0.04</v>
          </cell>
        </row>
        <row r="558">
          <cell r="A558" t="str">
            <v>88058</v>
          </cell>
          <cell r="B558" t="str">
            <v>TRANSPORTE HORIZONTAL, BLOCOS VAZADOS DE CONCRETO OU CERÂMICO 19X19X39 CM, CARRINHO PARA MINI PÁLETES, 75M. AF_06/2014</v>
          </cell>
          <cell r="C558" t="str">
            <v>UN</v>
          </cell>
          <cell r="D558">
            <v>0.09</v>
          </cell>
          <cell r="E558">
            <v>0.16</v>
          </cell>
          <cell r="F558">
            <v>0.25</v>
          </cell>
        </row>
        <row r="559">
          <cell r="A559" t="str">
            <v>88059</v>
          </cell>
          <cell r="B559" t="str">
            <v>TRANSPORTE HORIZONTAL, BLOCOS CERÂMICOS FURADOS NA HORIZONTAL 9X19X19 CM, CARRINHO PARA MINI PÁLETES, 75M. AF_06/2014</v>
          </cell>
          <cell r="C559" t="str">
            <v>UN</v>
          </cell>
          <cell r="D559">
            <v>0.02</v>
          </cell>
          <cell r="E559">
            <v>0.04</v>
          </cell>
          <cell r="F559">
            <v>0.06</v>
          </cell>
        </row>
        <row r="560">
          <cell r="A560" t="str">
            <v>88060</v>
          </cell>
          <cell r="B560" t="str">
            <v>TRANSPORTE HORIZONTAL, BLOCOS VAZADOS DE CONCRETO OU CERÂMICO 19X19X39 CM, CARRINHO PARA MINI PÁLETES, 100M. AF_06/2014</v>
          </cell>
          <cell r="C560" t="str">
            <v>UN</v>
          </cell>
          <cell r="D560">
            <v>0.12</v>
          </cell>
          <cell r="E560">
            <v>0.22</v>
          </cell>
          <cell r="F560">
            <v>0.34</v>
          </cell>
        </row>
        <row r="561">
          <cell r="A561" t="str">
            <v>88061</v>
          </cell>
          <cell r="B561" t="str">
            <v>TRANSPORTE HORIZONTAL, BLOCOS CERÂMICOS FURADOS NA HORIZONTAL 9X19X19 CM, CARRINHO PARA MINI PÁLETES, 100M. AF_06/2014</v>
          </cell>
          <cell r="C561" t="str">
            <v>UN</v>
          </cell>
          <cell r="D561">
            <v>0.03</v>
          </cell>
          <cell r="E561">
            <v>0.05</v>
          </cell>
          <cell r="F561">
            <v>0.08</v>
          </cell>
        </row>
        <row r="562">
          <cell r="A562" t="str">
            <v>91138</v>
          </cell>
          <cell r="B562" t="str">
            <v>TRANSPORTE HORIZONTAL, BLOCOS VAZADOS DE CONCRETO 19X19X39 CM, MANIPULADOR TELESCÓPICO, 30M. AF_06/2014</v>
          </cell>
          <cell r="C562" t="str">
            <v>MIL</v>
          </cell>
          <cell r="D562">
            <v>53.63</v>
          </cell>
          <cell r="E562">
            <v>17.399999999999999</v>
          </cell>
          <cell r="F562">
            <v>71.03</v>
          </cell>
        </row>
        <row r="563">
          <cell r="A563" t="str">
            <v>91139</v>
          </cell>
          <cell r="B563" t="str">
            <v>TRANSPORTE HORIZONTAL, BLOCOS CERÂMICOS FURADOS NA VERTICAL 19X19X39 CM, MANIPULADOR TELESCÓPICO, 30M. AF_06/2014</v>
          </cell>
          <cell r="C563" t="str">
            <v>MIL</v>
          </cell>
          <cell r="D563">
            <v>28.36</v>
          </cell>
          <cell r="E563">
            <v>9.42</v>
          </cell>
          <cell r="F563">
            <v>37.78</v>
          </cell>
        </row>
        <row r="564">
          <cell r="A564" t="str">
            <v>91140</v>
          </cell>
          <cell r="B564" t="str">
            <v>TRANSPORTE HORIZONTAL, BLOCOS CERÂMICOS FURADOS NA HORIZONTAL 9X19X19 CM, MANIPULADOR TELESCÓPICO, 30M. AF_06/2014</v>
          </cell>
          <cell r="C564" t="str">
            <v>MIL</v>
          </cell>
          <cell r="D564">
            <v>12.64</v>
          </cell>
          <cell r="E564">
            <v>3.98</v>
          </cell>
          <cell r="F564">
            <v>16.62</v>
          </cell>
        </row>
        <row r="565">
          <cell r="A565" t="str">
            <v>91141</v>
          </cell>
          <cell r="B565" t="str">
            <v>TRANSPORTE HORIZONTAL, BLOCOS VAZADOS DE CONCRETO 19X19X39 CM, MANIPULADOR TELESCÓPICO, 50M. AF_06/2014</v>
          </cell>
          <cell r="C565" t="str">
            <v>MIL</v>
          </cell>
          <cell r="D565">
            <v>81.97</v>
          </cell>
          <cell r="E565">
            <v>26.83</v>
          </cell>
          <cell r="F565">
            <v>108.8</v>
          </cell>
        </row>
        <row r="566">
          <cell r="A566" t="str">
            <v>91142</v>
          </cell>
          <cell r="B566" t="str">
            <v>TRANSPORTE HORIZONTAL, BLOCOS CERÂMICOS FURADOS NA VERTICAL 19X19X39 CM, MANIPULADOR TELESCÓPICO, 50M. AF_06/2014</v>
          </cell>
          <cell r="C566" t="str">
            <v>MIL</v>
          </cell>
          <cell r="D566">
            <v>53.63</v>
          </cell>
          <cell r="E566">
            <v>17.399999999999999</v>
          </cell>
          <cell r="F566">
            <v>71.03</v>
          </cell>
        </row>
        <row r="567">
          <cell r="A567" t="str">
            <v>91143</v>
          </cell>
          <cell r="B567" t="str">
            <v>TRANSPORTE HORIZONTAL, BLOCOS CERÂMICOS FURADOS NA HORIZONTAL 9X19X19 CM, MANIPULADOR TELESCÓPICO, 50M. AF_06/2014</v>
          </cell>
          <cell r="C567" t="str">
            <v>MIL</v>
          </cell>
          <cell r="D567">
            <v>12.64</v>
          </cell>
          <cell r="E567">
            <v>3.98</v>
          </cell>
          <cell r="F567">
            <v>16.62</v>
          </cell>
        </row>
        <row r="568">
          <cell r="A568" t="str">
            <v>91144</v>
          </cell>
          <cell r="B568" t="str">
            <v>TRANSPORTE HORIZONTAL, BLOCOS VAZADOS DE CONCRETO 19X19X39 CM, MANIPULADOR TELESCÓPICO, 75M. AF_06/2014</v>
          </cell>
          <cell r="C568" t="str">
            <v>MIL</v>
          </cell>
          <cell r="D568">
            <v>110.32</v>
          </cell>
          <cell r="E568">
            <v>36.26</v>
          </cell>
          <cell r="F568">
            <v>146.58000000000001</v>
          </cell>
        </row>
        <row r="569">
          <cell r="A569" t="str">
            <v>91145</v>
          </cell>
          <cell r="B569" t="str">
            <v>TRANSPORTE HORIZONTAL, BLOCOS CERÂMICOS FURADOS NA VERTICAL 19X19X39 CM, MANIPULADOR TELESCÓPICO, 75M. AF_06/2014</v>
          </cell>
          <cell r="C569" t="str">
            <v>MIL</v>
          </cell>
          <cell r="D569">
            <v>81.97</v>
          </cell>
          <cell r="E569">
            <v>26.83</v>
          </cell>
          <cell r="F569">
            <v>108.8</v>
          </cell>
        </row>
        <row r="570">
          <cell r="A570" t="str">
            <v>91146</v>
          </cell>
          <cell r="B570" t="str">
            <v>TRANSPORTE HORIZONTAL, BLOCOS CERÂMICOS FURADOS NA HORIZONTAL 9X19X19 CM, MANIPULADOR TELESCÓPICO, 75M. AF_06/2014</v>
          </cell>
          <cell r="C570" t="str">
            <v>MIL</v>
          </cell>
          <cell r="D570">
            <v>15.71</v>
          </cell>
          <cell r="E570">
            <v>5.44</v>
          </cell>
          <cell r="F570">
            <v>21.15</v>
          </cell>
        </row>
        <row r="571">
          <cell r="A571" t="str">
            <v>91147</v>
          </cell>
          <cell r="B571" t="str">
            <v>TRANSPORTE HORIZONTAL, BLOCOS VAZADOS DE CONCRETO 19X19X39 CM, MANIPULADOR TELESCÓPICO, 100M. AF_06/2014</v>
          </cell>
          <cell r="C571" t="str">
            <v>MIL</v>
          </cell>
          <cell r="D571">
            <v>151.31</v>
          </cell>
          <cell r="E571">
            <v>49.67</v>
          </cell>
          <cell r="F571">
            <v>200.98</v>
          </cell>
        </row>
        <row r="572">
          <cell r="A572" t="str">
            <v>91148</v>
          </cell>
          <cell r="B572" t="str">
            <v>TRANSPORTE HORIZONTAL, BLOCOS CERÂMICOS FURADOS NA VERTICAL 19X19X39 CM, MANIPULADOR TELESCÓPICO, 100M. AF_06/2014</v>
          </cell>
          <cell r="C572" t="str">
            <v>MIL</v>
          </cell>
          <cell r="D572">
            <v>97.68</v>
          </cell>
          <cell r="E572">
            <v>32.270000000000003</v>
          </cell>
          <cell r="F572">
            <v>129.94999999999999</v>
          </cell>
        </row>
        <row r="573">
          <cell r="A573" t="str">
            <v>91149</v>
          </cell>
          <cell r="B573" t="str">
            <v>TRANSPORTE HORIZONTAL, BLOCOS CERÂMICOS FURADOS NA HORIZONTAL 9X19X19 CM, MANIPULADOR TELESCÓPICO, 100M. AF_06/2014</v>
          </cell>
          <cell r="C573" t="str">
            <v>MIL</v>
          </cell>
          <cell r="D573">
            <v>25.28</v>
          </cell>
          <cell r="E573">
            <v>7.97</v>
          </cell>
          <cell r="F573">
            <v>33.25</v>
          </cell>
        </row>
        <row r="574">
          <cell r="B574" t="str">
            <v>CARGA E TRANSPORTE HORIZONTAL DE LATAS</v>
          </cell>
          <cell r="C574" t="str">
            <v/>
          </cell>
        </row>
        <row r="575">
          <cell r="A575" t="str">
            <v>88087</v>
          </cell>
          <cell r="B575" t="str">
            <v>TRANSPORTE HORIZONTAL, LATA DE 18 L, MANUAL, 30M. AF_06/2014</v>
          </cell>
          <cell r="C575" t="str">
            <v>L</v>
          </cell>
          <cell r="D575">
            <v>0.03</v>
          </cell>
          <cell r="E575">
            <v>0.04</v>
          </cell>
          <cell r="F575">
            <v>7.0000000000000007E-2</v>
          </cell>
        </row>
        <row r="576">
          <cell r="A576" t="str">
            <v>91128</v>
          </cell>
          <cell r="B576" t="str">
            <v>TRANSPORTE HORIZONTAL, LATA DE 18 L, MANIPULADOR TELESCÓPICO, 30M. AF_06/2014</v>
          </cell>
          <cell r="C576" t="str">
            <v>18L</v>
          </cell>
          <cell r="D576">
            <v>0.1</v>
          </cell>
          <cell r="E576">
            <v>0.03</v>
          </cell>
          <cell r="F576">
            <v>0.13</v>
          </cell>
        </row>
        <row r="577">
          <cell r="A577" t="str">
            <v>91129</v>
          </cell>
          <cell r="B577" t="str">
            <v>TRANSPORTE HORIZONTAL, LATA DE 18 L, MANIPULADOR TELESCÓPICO, 50M. AF_06/2014</v>
          </cell>
          <cell r="C577" t="str">
            <v>18L</v>
          </cell>
          <cell r="D577">
            <v>0.16</v>
          </cell>
          <cell r="E577">
            <v>0.04</v>
          </cell>
          <cell r="F577">
            <v>0.2</v>
          </cell>
        </row>
        <row r="578">
          <cell r="A578" t="str">
            <v>91130</v>
          </cell>
          <cell r="B578" t="str">
            <v>TRANSPORTE HORIZONTAL, LATA DE 18 L, MANIPULADOR TELESCÓPICO, 75M. AF_06/2014</v>
          </cell>
          <cell r="C578" t="str">
            <v>18L</v>
          </cell>
          <cell r="D578">
            <v>0.2</v>
          </cell>
          <cell r="E578">
            <v>0.06</v>
          </cell>
          <cell r="F578">
            <v>0.26</v>
          </cell>
        </row>
        <row r="579">
          <cell r="A579" t="str">
            <v>91132</v>
          </cell>
          <cell r="B579" t="str">
            <v>TRANSPORTE HORIZONTAL, LATA DE 18 L, MANIPULADOR TELESCÓPICO, 100M. AF_06/2014</v>
          </cell>
          <cell r="C579" t="str">
            <v>18L</v>
          </cell>
          <cell r="D579">
            <v>0.28000000000000003</v>
          </cell>
          <cell r="E579">
            <v>0.08</v>
          </cell>
          <cell r="F579">
            <v>0.36</v>
          </cell>
        </row>
        <row r="580">
          <cell r="A580" t="str">
            <v>89188</v>
          </cell>
          <cell r="B580" t="str">
            <v>TRANSPORTE HORIZONTAL, LATA DE 18 L, CARRINHO PLATAFORMA, 30M. AF_06/2014</v>
          </cell>
          <cell r="C580" t="str">
            <v>18L</v>
          </cell>
          <cell r="D580">
            <v>0.14000000000000001</v>
          </cell>
          <cell r="E580">
            <v>0.27</v>
          </cell>
          <cell r="F580">
            <v>0.41</v>
          </cell>
        </row>
        <row r="581">
          <cell r="A581" t="str">
            <v>89189</v>
          </cell>
          <cell r="B581" t="str">
            <v>TRANSPORTE HORIZONTAL, LATA DE 18 L, CARRINHO PLATAFORMA, 50M. AF_06/2014</v>
          </cell>
          <cell r="C581" t="str">
            <v>18L</v>
          </cell>
          <cell r="D581">
            <v>0.18</v>
          </cell>
          <cell r="E581">
            <v>0.35</v>
          </cell>
          <cell r="F581">
            <v>0.53</v>
          </cell>
        </row>
        <row r="582">
          <cell r="A582" t="str">
            <v>89190</v>
          </cell>
          <cell r="B582" t="str">
            <v>TRANSPORTE HORIZONTAL, LATA DE 18 L, CARRINHO PLATAFORMA, 75M. AF_06/2014</v>
          </cell>
          <cell r="C582" t="str">
            <v>18L</v>
          </cell>
          <cell r="D582">
            <v>0.24</v>
          </cell>
          <cell r="E582">
            <v>0.46</v>
          </cell>
          <cell r="F582">
            <v>0.7</v>
          </cell>
        </row>
        <row r="583">
          <cell r="A583" t="str">
            <v>89191</v>
          </cell>
          <cell r="B583" t="str">
            <v>TRANSPORTE HORIZONTAL, LATA DE 18 L, CARRINHO PLATAFORMA, 100M. AF_06/2014</v>
          </cell>
          <cell r="C583" t="str">
            <v>18L</v>
          </cell>
          <cell r="D583">
            <v>0.28999999999999998</v>
          </cell>
          <cell r="E583">
            <v>0.56000000000000005</v>
          </cell>
          <cell r="F583">
            <v>0.85</v>
          </cell>
        </row>
        <row r="584">
          <cell r="B584" t="str">
            <v>CARGA E TRANSPORTE HORIZONTAL DE MASSA/GRANEL</v>
          </cell>
          <cell r="C584" t="str">
            <v/>
          </cell>
        </row>
        <row r="585">
          <cell r="A585" t="str">
            <v>88036</v>
          </cell>
          <cell r="B585" t="str">
            <v>TRANSPORTE HORIZONTAL, MASSA/GRANEL, JERICA 90L, 30M. AF_06/2014</v>
          </cell>
          <cell r="C585" t="str">
            <v>M3</v>
          </cell>
          <cell r="D585">
            <v>9.41</v>
          </cell>
          <cell r="E585">
            <v>18.739999999999998</v>
          </cell>
          <cell r="F585">
            <v>28.15</v>
          </cell>
        </row>
        <row r="586">
          <cell r="A586" t="str">
            <v>88037</v>
          </cell>
          <cell r="B586" t="str">
            <v>TRANSPORTE HORIZONTAL, MASSA/GRANEL, JERICA 90L, 50M. AF_06/2014</v>
          </cell>
          <cell r="C586" t="str">
            <v>M3</v>
          </cell>
          <cell r="D586">
            <v>13.18</v>
          </cell>
          <cell r="E586">
            <v>26.25</v>
          </cell>
          <cell r="F586">
            <v>39.43</v>
          </cell>
        </row>
        <row r="587">
          <cell r="A587" t="str">
            <v>88038</v>
          </cell>
          <cell r="B587" t="str">
            <v>TRANSPORTE HORIZONTAL, MASSA/GRANEL, JERICA 90L, 75M. AF_06/2014</v>
          </cell>
          <cell r="C587" t="str">
            <v>M3</v>
          </cell>
          <cell r="D587">
            <v>17.899999999999999</v>
          </cell>
          <cell r="E587">
            <v>35.64</v>
          </cell>
          <cell r="F587">
            <v>53.54</v>
          </cell>
        </row>
        <row r="588">
          <cell r="A588" t="str">
            <v>88039</v>
          </cell>
          <cell r="B588" t="str">
            <v>TRANSPORTE HORIZONTAL, MASSA/GRANEL, JERICA 90L, 100M. AF_06/2014</v>
          </cell>
          <cell r="C588" t="str">
            <v>M3</v>
          </cell>
          <cell r="D588">
            <v>22.6</v>
          </cell>
          <cell r="E588">
            <v>45.04</v>
          </cell>
          <cell r="F588">
            <v>67.64</v>
          </cell>
        </row>
        <row r="589">
          <cell r="A589" t="str">
            <v>88040</v>
          </cell>
          <cell r="B589" t="str">
            <v>TRANSPORTE HORIZONTAL, MASSA/GRANEL, MINICARREGADEIRA, 30M. AF_06/2014</v>
          </cell>
          <cell r="C589" t="str">
            <v>M3</v>
          </cell>
          <cell r="D589">
            <v>4.41</v>
          </cell>
          <cell r="E589">
            <v>3.01</v>
          </cell>
          <cell r="F589">
            <v>7.42</v>
          </cell>
        </row>
        <row r="590">
          <cell r="A590" t="str">
            <v>88041</v>
          </cell>
          <cell r="B590" t="str">
            <v>TRANSPORTE HORIZONTAL, MASSA/GRANEL, MINICARREGADEIRA, 50M. AF_06/2014</v>
          </cell>
          <cell r="C590" t="str">
            <v>M3</v>
          </cell>
          <cell r="D590">
            <v>6.82</v>
          </cell>
          <cell r="E590">
            <v>4.67</v>
          </cell>
          <cell r="F590">
            <v>11.49</v>
          </cell>
        </row>
        <row r="591">
          <cell r="A591" t="str">
            <v>88042</v>
          </cell>
          <cell r="B591" t="str">
            <v>TRANSPORTE HORIZONTAL, MASSA/GRANEL, MINICARREGADEIRA, 75M. AF_06/2014</v>
          </cell>
          <cell r="C591" t="str">
            <v>M3</v>
          </cell>
          <cell r="D591">
            <v>9.84</v>
          </cell>
          <cell r="E591">
            <v>6.74</v>
          </cell>
          <cell r="F591">
            <v>16.579999999999998</v>
          </cell>
        </row>
        <row r="592">
          <cell r="A592" t="str">
            <v>88043</v>
          </cell>
          <cell r="B592" t="str">
            <v>TRANSPORTE HORIZONTAL, MASSA/GRANEL, MINICARREGADEIRA, 100M. AF_06/2014</v>
          </cell>
          <cell r="C592" t="str">
            <v>M3</v>
          </cell>
          <cell r="D592">
            <v>12.86</v>
          </cell>
          <cell r="E592">
            <v>8.81</v>
          </cell>
          <cell r="F592">
            <v>21.67</v>
          </cell>
        </row>
        <row r="593">
          <cell r="B593" t="str">
            <v>CARGA E TRANSPORTE HORIZONTAL DE PLACAS CERAMICAS</v>
          </cell>
          <cell r="C593" t="str">
            <v/>
          </cell>
        </row>
        <row r="594">
          <cell r="A594" t="str">
            <v>88074</v>
          </cell>
          <cell r="B594" t="str">
            <v>TRANSPORTE HORIZONTAL, PLACAS CERÂMICAS, MANUAL, 30M. AF_06/2014</v>
          </cell>
          <cell r="C594" t="str">
            <v>M2</v>
          </cell>
          <cell r="D594">
            <v>0.28999999999999998</v>
          </cell>
          <cell r="E594">
            <v>0.55000000000000004</v>
          </cell>
          <cell r="F594">
            <v>0.84</v>
          </cell>
        </row>
        <row r="595">
          <cell r="A595" t="str">
            <v>88075</v>
          </cell>
          <cell r="B595" t="str">
            <v>TRANSPORTE HORIZONTAL, PLACAS CERÂMICAS, CARRINHO PLATAFORMA, 30M. AF_06/2014</v>
          </cell>
          <cell r="C595" t="str">
            <v>M2</v>
          </cell>
          <cell r="D595">
            <v>0.2</v>
          </cell>
          <cell r="E595">
            <v>0.37</v>
          </cell>
          <cell r="F595">
            <v>0.56999999999999995</v>
          </cell>
        </row>
        <row r="596">
          <cell r="A596" t="str">
            <v>88076</v>
          </cell>
          <cell r="B596" t="str">
            <v>TRANSPORTE HORIZONTAL, PLACAS CERÂMICAS, CARRINHO PLATAFORMA, 50M. AF_06/2014</v>
          </cell>
          <cell r="C596" t="str">
            <v>M2</v>
          </cell>
          <cell r="D596">
            <v>0.22</v>
          </cell>
          <cell r="E596">
            <v>0.43</v>
          </cell>
          <cell r="F596">
            <v>0.65</v>
          </cell>
        </row>
        <row r="597">
          <cell r="A597" t="str">
            <v>88077</v>
          </cell>
          <cell r="B597" t="str">
            <v>TRANSPORTE HORIZONTAL, PLACAS CERÂMICAS, CARRINHO PLATAFORMA, 75M. AF_06/2014</v>
          </cell>
          <cell r="C597" t="str">
            <v>M2</v>
          </cell>
          <cell r="D597">
            <v>0.26</v>
          </cell>
          <cell r="E597">
            <v>0.5</v>
          </cell>
          <cell r="F597">
            <v>0.76</v>
          </cell>
        </row>
        <row r="598">
          <cell r="A598" t="str">
            <v>88078</v>
          </cell>
          <cell r="B598" t="str">
            <v>TRANSPORTE HORIZONTAL, PLACAS CERÂMICAS, CARRINHO PLATAFORMA, 100M. AF_06/2014</v>
          </cell>
          <cell r="C598" t="str">
            <v>M2</v>
          </cell>
          <cell r="D598">
            <v>0.28999999999999998</v>
          </cell>
          <cell r="E598">
            <v>0.56999999999999995</v>
          </cell>
          <cell r="F598">
            <v>0.86</v>
          </cell>
        </row>
        <row r="599">
          <cell r="A599" t="str">
            <v>88079</v>
          </cell>
          <cell r="B599" t="str">
            <v>TRANSPORTE HORIZONTAL, PLACAS CERÂMICAS, CARRINHO PARA MINI PÁLETES, 30M. AF_06/2014</v>
          </cell>
          <cell r="C599" t="str">
            <v>M2</v>
          </cell>
          <cell r="D599">
            <v>0.05</v>
          </cell>
          <cell r="E599">
            <v>0.1</v>
          </cell>
          <cell r="F599">
            <v>0.15</v>
          </cell>
        </row>
        <row r="600">
          <cell r="A600" t="str">
            <v>88080</v>
          </cell>
          <cell r="B600" t="str">
            <v>TRANSPORTE HORIZONTAL, PLACAS CERÂMICAS, CARRINHO PARA MINI PÁLETES, 50M. AF_06/2014</v>
          </cell>
          <cell r="C600" t="str">
            <v>M2</v>
          </cell>
          <cell r="D600">
            <v>0.09</v>
          </cell>
          <cell r="E600">
            <v>0.16</v>
          </cell>
          <cell r="F600">
            <v>0.25</v>
          </cell>
        </row>
        <row r="601">
          <cell r="A601" t="str">
            <v>88081</v>
          </cell>
          <cell r="B601" t="str">
            <v>TRANSPORTE HORIZONTAL, PLACAS CERÂMICAS, CARRINHO PARA MINI PÁLETES, 75M. AF_06/2014</v>
          </cell>
          <cell r="C601" t="str">
            <v>M2</v>
          </cell>
          <cell r="D601">
            <v>0.13</v>
          </cell>
          <cell r="E601">
            <v>0.24</v>
          </cell>
          <cell r="F601">
            <v>0.37</v>
          </cell>
        </row>
        <row r="602">
          <cell r="A602" t="str">
            <v>88082</v>
          </cell>
          <cell r="B602" t="str">
            <v>TRANSPORTE HORIZONTAL, PLACAS CERÂMICAS, CARRINHO PARA MINI PÁLETES, 100M. AF_06/2014</v>
          </cell>
          <cell r="C602" t="str">
            <v>M2</v>
          </cell>
          <cell r="D602">
            <v>0.17</v>
          </cell>
          <cell r="E602">
            <v>0.32</v>
          </cell>
          <cell r="F602">
            <v>0.49</v>
          </cell>
        </row>
        <row r="603">
          <cell r="A603" t="str">
            <v>88083</v>
          </cell>
          <cell r="B603" t="str">
            <v>TRANSPORTE HORIZONTAL, PLACAS CERÂMICAS, MANIPULADOR TELESCÓPICO, 30M. AF_06/2014</v>
          </cell>
          <cell r="C603" t="str">
            <v>M2</v>
          </cell>
          <cell r="D603">
            <v>0.06</v>
          </cell>
          <cell r="E603">
            <v>0.01</v>
          </cell>
          <cell r="F603">
            <v>7.0000000000000007E-2</v>
          </cell>
        </row>
        <row r="604">
          <cell r="A604" t="str">
            <v>88084</v>
          </cell>
          <cell r="B604" t="str">
            <v>TRANSPORTE HORIZONTAL, PLACAS CERÂMICAS, MANIPULADOR TELESCÓPICO, 50M. AF_06/2014</v>
          </cell>
          <cell r="C604" t="str">
            <v>M2</v>
          </cell>
          <cell r="D604">
            <v>0.09</v>
          </cell>
          <cell r="E604">
            <v>0.02</v>
          </cell>
          <cell r="F604">
            <v>0.11</v>
          </cell>
        </row>
        <row r="605">
          <cell r="A605" t="str">
            <v>88085</v>
          </cell>
          <cell r="B605" t="str">
            <v>TRANSPORTE HORIZONTAL, PLACAS CERÂMICAS, MANIPULADOR TELESCÓPICO, 75M. AF_06/2014</v>
          </cell>
          <cell r="C605" t="str">
            <v>M2</v>
          </cell>
          <cell r="D605">
            <v>0.12</v>
          </cell>
          <cell r="E605">
            <v>0.03</v>
          </cell>
          <cell r="F605">
            <v>0.15</v>
          </cell>
        </row>
        <row r="606">
          <cell r="A606" t="str">
            <v>88086</v>
          </cell>
          <cell r="B606" t="str">
            <v>TRANSPORTE HORIZONTAL, PLACAS CERÂMICAS, MANIPULADOR TELESCÓPICO, 100M. AF_06/2014</v>
          </cell>
          <cell r="C606" t="str">
            <v>M2</v>
          </cell>
          <cell r="D606">
            <v>0.16</v>
          </cell>
          <cell r="E606">
            <v>0.04</v>
          </cell>
          <cell r="F606">
            <v>0.2</v>
          </cell>
        </row>
        <row r="607">
          <cell r="B607" t="str">
            <v>CARGA E TRANSPORTE HORIZONTAL DE SACOS</v>
          </cell>
          <cell r="C607" t="str">
            <v/>
          </cell>
        </row>
        <row r="608">
          <cell r="A608" t="str">
            <v>89192</v>
          </cell>
          <cell r="B608" t="str">
            <v>TRANSPORTE HORIZONTAL, SACOS 50 KG, MANUAL, 30M. AF_06/2014</v>
          </cell>
          <cell r="C608" t="str">
            <v>T</v>
          </cell>
          <cell r="D608">
            <v>8.14</v>
          </cell>
          <cell r="E608">
            <v>16.2</v>
          </cell>
          <cell r="F608">
            <v>24.34</v>
          </cell>
        </row>
        <row r="609">
          <cell r="A609" t="str">
            <v>89193</v>
          </cell>
          <cell r="B609" t="str">
            <v>TRANSPORTE HORIZONTAL, SACOS 30 KG, MANUAL, 30M. AF_06/2014</v>
          </cell>
          <cell r="C609" t="str">
            <v>T</v>
          </cell>
          <cell r="D609">
            <v>13.56</v>
          </cell>
          <cell r="E609">
            <v>27</v>
          </cell>
          <cell r="F609">
            <v>40.56</v>
          </cell>
        </row>
        <row r="610">
          <cell r="A610" t="str">
            <v>89194</v>
          </cell>
          <cell r="B610" t="str">
            <v>TRANSPORTE HORIZONTAL, SACOS 20 KG, MANUAL, 30M. AF_06/2014</v>
          </cell>
          <cell r="C610" t="str">
            <v>T</v>
          </cell>
          <cell r="D610">
            <v>20.059999999999999</v>
          </cell>
          <cell r="E610">
            <v>39.97</v>
          </cell>
          <cell r="F610">
            <v>60.03</v>
          </cell>
        </row>
        <row r="611">
          <cell r="A611" t="str">
            <v>91134</v>
          </cell>
          <cell r="B611" t="str">
            <v>TRANSPORTE HORIZONTAL, PÁLETE DE SACOS, MANIPULADOR TELESCÓPICO, 30M. AF_06/2014</v>
          </cell>
          <cell r="C611" t="str">
            <v>T</v>
          </cell>
          <cell r="D611">
            <v>1.58</v>
          </cell>
          <cell r="E611">
            <v>0.54</v>
          </cell>
          <cell r="F611">
            <v>2.12</v>
          </cell>
        </row>
        <row r="612">
          <cell r="A612" t="str">
            <v>91135</v>
          </cell>
          <cell r="B612" t="str">
            <v>TRANSPORTE HORIZONTAL, PÁLETE DE SACOS, MANIPULADOR TELESCÓPICO, 50M. AF_06/2014</v>
          </cell>
          <cell r="C612" t="str">
            <v>T</v>
          </cell>
          <cell r="D612">
            <v>2.84</v>
          </cell>
          <cell r="E612">
            <v>0.94</v>
          </cell>
          <cell r="F612">
            <v>3.78</v>
          </cell>
        </row>
        <row r="613">
          <cell r="A613" t="str">
            <v>91136</v>
          </cell>
          <cell r="B613" t="str">
            <v>TRANSPORTE HORIZONTAL, PÁLETE DE SACOS, MANIPULADOR TELESCÓPICO, 75M. AF_06/2014</v>
          </cell>
          <cell r="C613" t="str">
            <v>T</v>
          </cell>
          <cell r="D613">
            <v>4.0999999999999996</v>
          </cell>
          <cell r="E613">
            <v>1.34</v>
          </cell>
          <cell r="F613">
            <v>5.44</v>
          </cell>
        </row>
        <row r="614">
          <cell r="A614" t="str">
            <v>91137</v>
          </cell>
          <cell r="B614" t="str">
            <v>TRANSPORTE HORIZONTAL, PÁLETE DE SACOS, MANIPULADOR TELESCÓPICO, 100M. AF_06/2014</v>
          </cell>
          <cell r="C614" t="str">
            <v>T</v>
          </cell>
          <cell r="D614">
            <v>5.36</v>
          </cell>
          <cell r="E614">
            <v>1.74</v>
          </cell>
          <cell r="F614">
            <v>7.1</v>
          </cell>
        </row>
        <row r="615">
          <cell r="A615" t="str">
            <v>89176</v>
          </cell>
          <cell r="B615" t="str">
            <v>TRANSPORTE HORIZONTAL, SACOS 50 KG, CARRINHO PLATAFORMA, 30M. AF_06/2014</v>
          </cell>
          <cell r="C615" t="str">
            <v>T</v>
          </cell>
          <cell r="D615">
            <v>2.71</v>
          </cell>
          <cell r="E615">
            <v>5.4</v>
          </cell>
          <cell r="F615">
            <v>8.11</v>
          </cell>
        </row>
        <row r="616">
          <cell r="A616" t="str">
            <v>89177</v>
          </cell>
          <cell r="B616" t="str">
            <v>TRANSPORTE HORIZONTAL, SACOS 30 KG, CARRINHO PLATAFORMA, 30M. AF_06/2014</v>
          </cell>
          <cell r="C616" t="str">
            <v>T</v>
          </cell>
          <cell r="D616">
            <v>3.8</v>
          </cell>
          <cell r="E616">
            <v>7.56</v>
          </cell>
          <cell r="F616">
            <v>11.36</v>
          </cell>
        </row>
        <row r="617">
          <cell r="A617" t="str">
            <v>89178</v>
          </cell>
          <cell r="B617" t="str">
            <v>TRANSPORTE HORIZONTAL, SACOS 20 KG, CARRINHO PLATAFORMA, 30M. AF_06/2014</v>
          </cell>
          <cell r="C617" t="str">
            <v>T</v>
          </cell>
          <cell r="D617">
            <v>4.34</v>
          </cell>
          <cell r="E617">
            <v>8.64</v>
          </cell>
          <cell r="F617">
            <v>12.98</v>
          </cell>
        </row>
        <row r="618">
          <cell r="A618" t="str">
            <v>89179</v>
          </cell>
          <cell r="B618" t="str">
            <v>TRANSPORTE HORIZONTAL, SACOS 50 KG, CARRINHO PLATAFORMA, 50M. AF_06/2014</v>
          </cell>
          <cell r="C618" t="str">
            <v>T</v>
          </cell>
          <cell r="D618">
            <v>4.34</v>
          </cell>
          <cell r="E618">
            <v>8.64</v>
          </cell>
          <cell r="F618">
            <v>12.98</v>
          </cell>
        </row>
        <row r="619">
          <cell r="A619" t="str">
            <v>89180</v>
          </cell>
          <cell r="B619" t="str">
            <v>TRANSPORTE HORIZONTAL, SACOS 30 KG, CARRINHO PLATAFORMA, 50M. AF_06/2014</v>
          </cell>
          <cell r="C619" t="str">
            <v>T</v>
          </cell>
          <cell r="D619">
            <v>4.88</v>
          </cell>
          <cell r="E619">
            <v>9.7200000000000006</v>
          </cell>
          <cell r="F619">
            <v>14.6</v>
          </cell>
        </row>
        <row r="620">
          <cell r="A620" t="str">
            <v>89181</v>
          </cell>
          <cell r="B620" t="str">
            <v>TRANSPORTE HORIZONTAL, SACOS 20 KG, CARRINHO PLATAFORMA, 50M. AF_06/2014</v>
          </cell>
          <cell r="C620" t="str">
            <v>T</v>
          </cell>
          <cell r="D620">
            <v>5.97</v>
          </cell>
          <cell r="E620">
            <v>11.88</v>
          </cell>
          <cell r="F620">
            <v>17.850000000000001</v>
          </cell>
        </row>
        <row r="621">
          <cell r="A621" t="str">
            <v>89182</v>
          </cell>
          <cell r="B621" t="str">
            <v>TRANSPORTE HORIZONTAL, SACOS 50 KG, CARRINHO PLATAFORMA, 75M. AF_06/2014</v>
          </cell>
          <cell r="C621" t="str">
            <v>T</v>
          </cell>
          <cell r="D621">
            <v>5.97</v>
          </cell>
          <cell r="E621">
            <v>11.88</v>
          </cell>
          <cell r="F621">
            <v>17.850000000000001</v>
          </cell>
        </row>
        <row r="622">
          <cell r="A622" t="str">
            <v>89183</v>
          </cell>
          <cell r="B622" t="str">
            <v>TRANSPORTE HORIZONTAL, SACOS 30 KG, CARRINHO PLATAFORMA, 75M. AF_06/2014</v>
          </cell>
          <cell r="C622" t="str">
            <v>T</v>
          </cell>
          <cell r="D622">
            <v>6.51</v>
          </cell>
          <cell r="E622">
            <v>12.96</v>
          </cell>
          <cell r="F622">
            <v>19.47</v>
          </cell>
        </row>
        <row r="623">
          <cell r="A623" t="str">
            <v>89184</v>
          </cell>
          <cell r="B623" t="str">
            <v>TRANSPORTE HORIZONTAL, SACOS 20 KG, CARRINHO PLATAFORMA, 75M. AF_06/2014</v>
          </cell>
          <cell r="C623" t="str">
            <v>T</v>
          </cell>
          <cell r="D623">
            <v>7.59</v>
          </cell>
          <cell r="E623">
            <v>15.12</v>
          </cell>
          <cell r="F623">
            <v>22.71</v>
          </cell>
        </row>
        <row r="624">
          <cell r="A624" t="str">
            <v>89185</v>
          </cell>
          <cell r="B624" t="str">
            <v>TRANSPORTE HORIZONTAL, SACOS 50 KG, CARRINHO PLATAFORMA, 100M. AF_06/2014</v>
          </cell>
          <cell r="C624" t="str">
            <v>T</v>
          </cell>
          <cell r="D624">
            <v>7.59</v>
          </cell>
          <cell r="E624">
            <v>15.12</v>
          </cell>
          <cell r="F624">
            <v>22.71</v>
          </cell>
        </row>
        <row r="625">
          <cell r="A625" t="str">
            <v>89186</v>
          </cell>
          <cell r="B625" t="str">
            <v>TRANSPORTE HORIZONTAL, SACOS 30 KG, CARRINHO PLATAFORMA, 100M. AF_06/2014</v>
          </cell>
          <cell r="C625" t="str">
            <v>T</v>
          </cell>
          <cell r="D625">
            <v>8.14</v>
          </cell>
          <cell r="E625">
            <v>16.2</v>
          </cell>
          <cell r="F625">
            <v>24.34</v>
          </cell>
        </row>
        <row r="626">
          <cell r="A626" t="str">
            <v>89187</v>
          </cell>
          <cell r="B626" t="str">
            <v>TRANSPORTE HORIZONTAL, SACOS 20 KG, CARRINHO PLATAFORMA, 100M. AF_06/2014</v>
          </cell>
          <cell r="C626" t="str">
            <v>T</v>
          </cell>
          <cell r="D626">
            <v>9.2200000000000006</v>
          </cell>
          <cell r="E626">
            <v>18.36</v>
          </cell>
          <cell r="F626">
            <v>27.58</v>
          </cell>
        </row>
        <row r="627">
          <cell r="B627" t="str">
            <v>CARGA E TRANSPORTE  DE SACOS</v>
          </cell>
          <cell r="C627" t="str">
            <v/>
          </cell>
        </row>
        <row r="628">
          <cell r="A628" t="str">
            <v>89195</v>
          </cell>
          <cell r="B628" t="str">
            <v>TRANSPORTE VERTICAL, SACOS 50 KG, MANUAL, 1 PAVIMENTO. AF_06/2014</v>
          </cell>
          <cell r="C628" t="str">
            <v>T</v>
          </cell>
          <cell r="D628">
            <v>3.25</v>
          </cell>
          <cell r="E628">
            <v>6.48</v>
          </cell>
          <cell r="F628">
            <v>9.73</v>
          </cell>
        </row>
        <row r="629">
          <cell r="A629" t="str">
            <v>89196</v>
          </cell>
          <cell r="B629" t="str">
            <v>TRANSPORTE VERTICAL, SACOS 30 KG, MANUAL, 1 PAVIMENTO. AF_06/2014</v>
          </cell>
          <cell r="C629" t="str">
            <v>T</v>
          </cell>
          <cell r="D629">
            <v>5.42</v>
          </cell>
          <cell r="E629">
            <v>10.8</v>
          </cell>
          <cell r="F629">
            <v>16.22</v>
          </cell>
        </row>
        <row r="630">
          <cell r="A630" t="str">
            <v>89197</v>
          </cell>
          <cell r="B630" t="str">
            <v>TRANSPORTE VERTICAL, SACOS 20 KG, MANUAL, 1 PAVIMENTO. AF_06/2014</v>
          </cell>
          <cell r="C630" t="str">
            <v>T</v>
          </cell>
          <cell r="D630">
            <v>8.14</v>
          </cell>
          <cell r="E630">
            <v>16.2</v>
          </cell>
          <cell r="F630">
            <v>24.34</v>
          </cell>
        </row>
        <row r="631">
          <cell r="B631" t="str">
            <v>CARGA E TRANSPORTE  DE MADEIRA</v>
          </cell>
          <cell r="C631" t="str">
            <v/>
          </cell>
        </row>
        <row r="632">
          <cell r="A632" t="str">
            <v>91124</v>
          </cell>
          <cell r="B632" t="str">
            <v>TRANSPORTE HORIZONTAL, MADEIRA, MANUAL, 30M. AF_06/2015</v>
          </cell>
          <cell r="C632" t="str">
            <v>M3</v>
          </cell>
          <cell r="D632">
            <v>23.05</v>
          </cell>
          <cell r="E632">
            <v>45.91</v>
          </cell>
          <cell r="F632">
            <v>68.959999999999994</v>
          </cell>
        </row>
        <row r="633">
          <cell r="B633" t="str">
            <v>CARGA E TRANSPORTE  DE AÇO</v>
          </cell>
          <cell r="C633" t="str">
            <v/>
          </cell>
        </row>
        <row r="634">
          <cell r="A634" t="str">
            <v>91125</v>
          </cell>
          <cell r="B634" t="str">
            <v>TRANSPORTE HORIZONTAL, VERGALHÕES DE AÇO, MANUAL, 30M. AF_06/2015</v>
          </cell>
          <cell r="C634" t="str">
            <v>KG</v>
          </cell>
          <cell r="D634">
            <v>0.03</v>
          </cell>
          <cell r="E634">
            <v>0.05</v>
          </cell>
          <cell r="F634">
            <v>0.08</v>
          </cell>
        </row>
        <row r="635">
          <cell r="B635" t="str">
            <v>CARGA E TRANSPORTE VERTICAL DE BLOCOS</v>
          </cell>
          <cell r="C635" t="str">
            <v/>
          </cell>
        </row>
        <row r="636">
          <cell r="A636" t="str">
            <v>88100</v>
          </cell>
          <cell r="B636" t="str">
            <v>TRANSPORTE VERTICAL, BLOCOS CERÂMICOS FURADOS NA HORIZONTAL 9X19X19 CM, MANUAL, 1 PAVIMENTO. AF_06/2014</v>
          </cell>
          <cell r="C636" t="str">
            <v>UN</v>
          </cell>
          <cell r="D636">
            <v>0.05</v>
          </cell>
          <cell r="E636">
            <v>7.0000000000000007E-2</v>
          </cell>
          <cell r="F636">
            <v>0.12</v>
          </cell>
        </row>
        <row r="637">
          <cell r="A637" t="str">
            <v>88099</v>
          </cell>
          <cell r="B637" t="str">
            <v>TRANSPORTE VERTICAL, BLOCOS VAZADOS DE CONCRETO OU CERÂMICO 19X19X39 CM, MANUAL, 1 PAVIMENTO. AF_06/2014</v>
          </cell>
          <cell r="C637" t="str">
            <v>UN</v>
          </cell>
          <cell r="D637">
            <v>0.09</v>
          </cell>
          <cell r="E637">
            <v>0.15</v>
          </cell>
          <cell r="F637">
            <v>0.24</v>
          </cell>
        </row>
        <row r="638">
          <cell r="B638" t="str">
            <v>CARGA E TRANSPORTE VERTICAL DE LATAS</v>
          </cell>
          <cell r="C638" t="str">
            <v/>
          </cell>
        </row>
        <row r="639">
          <cell r="A639" t="str">
            <v>88102</v>
          </cell>
          <cell r="B639" t="str">
            <v>TRANSPORTE VERTICAL, LATA DE 18 L, MANUAL, 1 PAVIMENTO. AF_06/2014</v>
          </cell>
          <cell r="C639" t="str">
            <v>L</v>
          </cell>
          <cell r="D639">
            <v>0.02</v>
          </cell>
          <cell r="E639">
            <v>0.01</v>
          </cell>
          <cell r="F639">
            <v>0.03</v>
          </cell>
        </row>
        <row r="640">
          <cell r="B640" t="str">
            <v>CARGA E TRANSPORTE VERTICAL DE MASSA/GRANEL</v>
          </cell>
          <cell r="C640" t="str">
            <v/>
          </cell>
        </row>
        <row r="641">
          <cell r="A641" t="str">
            <v>88103</v>
          </cell>
          <cell r="B641" t="str">
            <v>TRANSPORTE VERTICAL, MASSA/GRANEL LATA DE 10 L, MANUAL, 1 PAVIMENTO. AF_06/2014</v>
          </cell>
          <cell r="C641" t="str">
            <v>L</v>
          </cell>
          <cell r="D641">
            <v>0.02</v>
          </cell>
          <cell r="E641">
            <v>0.03</v>
          </cell>
          <cell r="F641">
            <v>0.05</v>
          </cell>
        </row>
        <row r="642">
          <cell r="B642" t="str">
            <v>CARGA E TRANSPORTE VERTICAL DE PLACAS CERAMICAS</v>
          </cell>
          <cell r="C642" t="str">
            <v/>
          </cell>
        </row>
        <row r="643">
          <cell r="A643" t="str">
            <v>88101</v>
          </cell>
          <cell r="B643" t="str">
            <v>TRANSPORTE VERTICAL, PLACAS CERÂMICAS, MANUAL, 1 PAVIMENTO. AF_06/2014</v>
          </cell>
          <cell r="C643" t="str">
            <v>M2</v>
          </cell>
          <cell r="D643">
            <v>0.13</v>
          </cell>
          <cell r="E643">
            <v>0.24</v>
          </cell>
          <cell r="F643">
            <v>0.37</v>
          </cell>
        </row>
        <row r="644">
          <cell r="B644" t="str">
            <v>CARGA E TRANSPORTE VERTICAL DE SACOS</v>
          </cell>
          <cell r="C644" t="str">
            <v/>
          </cell>
        </row>
        <row r="645">
          <cell r="B645" t="str">
            <v>CARGA E TRANSPORTE MECANICO</v>
          </cell>
          <cell r="C645" t="str">
            <v/>
          </cell>
        </row>
        <row r="646">
          <cell r="A646" t="str">
            <v>74241/1</v>
          </cell>
          <cell r="B646" t="str">
            <v>EMPILHAMENTO DE SOLO ORGANICO RETIRADO NA AREA DO ATERRO COM TRATOR SOBRE ESTEIRAS D6</v>
          </cell>
          <cell r="C646" t="str">
            <v>M3</v>
          </cell>
          <cell r="D646">
            <v>2.9</v>
          </cell>
          <cell r="E646">
            <v>0.84</v>
          </cell>
          <cell r="F646">
            <v>3.74</v>
          </cell>
        </row>
        <row r="647">
          <cell r="A647" t="str">
            <v>72844</v>
          </cell>
          <cell r="B647" t="str">
            <v>CARGA, MANOBRAS E DESCARGA DE AREIA, BRITA, PEDRA DE MAO E SOLOS COM CAMINHAO BASCULANTE 6 M3 (DESCARGA LIVRE)</v>
          </cell>
          <cell r="C647" t="str">
            <v>T</v>
          </cell>
          <cell r="D647">
            <v>0.55000000000000004</v>
          </cell>
          <cell r="E647">
            <v>0.06</v>
          </cell>
          <cell r="F647">
            <v>0.61</v>
          </cell>
        </row>
        <row r="648">
          <cell r="A648" t="str">
            <v>72849</v>
          </cell>
          <cell r="B648" t="str">
            <v>CARGA, MANOBRAS E DESCARGA DE MISTURAS DE SOLOS E AGREGADOS (BASES ESTABILIZADAS EM USINA) COM CAMINHAO BASCULANTE 6 M3</v>
          </cell>
          <cell r="C648" t="str">
            <v>T</v>
          </cell>
          <cell r="D648">
            <v>1.87</v>
          </cell>
          <cell r="E648">
            <v>0.2</v>
          </cell>
          <cell r="F648">
            <v>2.0699999999999998</v>
          </cell>
        </row>
        <row r="649">
          <cell r="A649" t="str">
            <v>72850</v>
          </cell>
          <cell r="B649" t="str">
            <v>CARGA, MANOBRAS E DESCARGA DE MATERIAIS DIVERSOS, COM CAMINHAO CARROCERIA 9T (CARGA E DESCARGA MANUAIS)</v>
          </cell>
          <cell r="C649" t="str">
            <v>T</v>
          </cell>
          <cell r="D649">
            <v>7.46</v>
          </cell>
          <cell r="E649">
            <v>1.1000000000000001</v>
          </cell>
          <cell r="F649">
            <v>8.56</v>
          </cell>
        </row>
        <row r="650">
          <cell r="A650" t="str">
            <v>72888</v>
          </cell>
          <cell r="B650" t="str">
            <v>CARGA, MANOBRAS E DESCARGA DE AREIA, BRITA, PEDRA DE MAO E SOLOS COM CAMINHAO BASCULANTE 6 M3 (DESCARGA LIVRE)</v>
          </cell>
          <cell r="C650" t="str">
            <v>M3</v>
          </cell>
          <cell r="D650">
            <v>0.81</v>
          </cell>
          <cell r="E650">
            <v>0.09</v>
          </cell>
          <cell r="F650">
            <v>0.9</v>
          </cell>
        </row>
        <row r="651">
          <cell r="A651" t="str">
            <v>72894</v>
          </cell>
          <cell r="B651" t="str">
            <v>CARGA, MANOBRAS E DESCARGA DE MISTURAS DE SOLOS E AGREGADOS, COM CAMINHAO BASCULANTE 6 M3, DESCARGA EM DISTRIBUIDOR</v>
          </cell>
          <cell r="C651" t="str">
            <v>M3</v>
          </cell>
          <cell r="D651">
            <v>2.79</v>
          </cell>
          <cell r="E651">
            <v>0.31</v>
          </cell>
          <cell r="F651">
            <v>3.1</v>
          </cell>
        </row>
        <row r="652">
          <cell r="A652" t="str">
            <v>72895</v>
          </cell>
          <cell r="B652" t="str">
            <v>CARGA, MANOBRAS E DESCARGA DE MATERIAIS DIVERSOS, COM CAMINHAO BASCULANTE 6M3 (CARGA E DESCARGA MANUAIS)</v>
          </cell>
          <cell r="C652" t="str">
            <v>M3</v>
          </cell>
          <cell r="D652">
            <v>14.68</v>
          </cell>
          <cell r="E652">
            <v>1.65</v>
          </cell>
          <cell r="F652">
            <v>16.329999999999998</v>
          </cell>
        </row>
        <row r="653">
          <cell r="A653" t="str">
            <v>72898</v>
          </cell>
          <cell r="B653" t="str">
            <v>CARGA E DESCARGA MECANIZADAS DE ENTULHO EM CAMINHAO BASCULANTE 6 M3</v>
          </cell>
          <cell r="C653" t="str">
            <v>M3</v>
          </cell>
          <cell r="D653">
            <v>0.81</v>
          </cell>
          <cell r="E653">
            <v>0.09</v>
          </cell>
          <cell r="F653">
            <v>0.9</v>
          </cell>
        </row>
        <row r="654">
          <cell r="A654" t="str">
            <v>74010/1</v>
          </cell>
          <cell r="B654" t="str">
            <v>CARGA E DESCARGA MECANICA DE SOLO UTILIZANDO CAMINHAO BASCULANTE 6,0M3/16T E PA CARREGADEIRA SOBRE PNEUS 128 HP, CAPACIDADE DA CAÇAMBA 1,7 A 2,8 M3, PESO OPERACIONAL 11632 KG</v>
          </cell>
          <cell r="C654" t="str">
            <v>M3</v>
          </cell>
          <cell r="D654">
            <v>1.26</v>
          </cell>
          <cell r="E654">
            <v>0.24</v>
          </cell>
          <cell r="F654">
            <v>1.5</v>
          </cell>
        </row>
        <row r="655">
          <cell r="A655" t="str">
            <v>72845</v>
          </cell>
          <cell r="B655" t="str">
            <v>CARGA, MANOBRAS E DESCARGA DE BRITA PARA TRATAMENTOS SUPERFICIAIS, COM CAMINHAO BASCULANTE 6 M3</v>
          </cell>
          <cell r="C655" t="str">
            <v>T</v>
          </cell>
          <cell r="D655">
            <v>3.27</v>
          </cell>
          <cell r="E655">
            <v>0.36</v>
          </cell>
          <cell r="F655">
            <v>3.63</v>
          </cell>
        </row>
        <row r="656">
          <cell r="A656" t="str">
            <v>72846</v>
          </cell>
          <cell r="B656" t="str">
            <v>CARGA, MANOBRAS E DESCARGA DE MISTURA BETUMINOSA A QUENTE, COM CAMINHAO BASCULANTE 6 M3</v>
          </cell>
          <cell r="C656" t="str">
            <v>T</v>
          </cell>
          <cell r="D656">
            <v>2.7</v>
          </cell>
          <cell r="E656">
            <v>0.3</v>
          </cell>
          <cell r="F656">
            <v>3</v>
          </cell>
        </row>
        <row r="657">
          <cell r="A657" t="str">
            <v>72847</v>
          </cell>
          <cell r="B657" t="str">
            <v>CARGA, MANOBRAS E DESCARGA DE MISTURA BETUMINOSA A FRIO, COM CAMINHAO BASCULANTE 6 M3</v>
          </cell>
          <cell r="C657" t="str">
            <v>T</v>
          </cell>
          <cell r="D657">
            <v>5.81</v>
          </cell>
          <cell r="E657">
            <v>0.65</v>
          </cell>
          <cell r="F657">
            <v>6.46</v>
          </cell>
        </row>
        <row r="658">
          <cell r="A658" t="str">
            <v>72848</v>
          </cell>
          <cell r="B658" t="str">
            <v>CARGA, MANOBRAS E DESCARGA DE BRITA PARA BASE DE MACADAME, COM CAMINHAO BASCULANTE 6 M3</v>
          </cell>
          <cell r="C658" t="str">
            <v>T</v>
          </cell>
          <cell r="D658">
            <v>1.45</v>
          </cell>
          <cell r="E658">
            <v>0.16</v>
          </cell>
          <cell r="F658">
            <v>1.61</v>
          </cell>
        </row>
        <row r="659">
          <cell r="A659" t="str">
            <v>72890</v>
          </cell>
          <cell r="B659" t="str">
            <v>CARGA, MANOBRAS E DESCARGA DE BRITA PARA TRATAMENTOS SUPERFICIAIS, COM CAMINHAO BASCULANTE 6 M3, DESCARGA EM DISTRIBUIDOR</v>
          </cell>
          <cell r="C659" t="str">
            <v>M3</v>
          </cell>
          <cell r="D659">
            <v>4.9000000000000004</v>
          </cell>
          <cell r="E659">
            <v>0.55000000000000004</v>
          </cell>
          <cell r="F659">
            <v>5.45</v>
          </cell>
        </row>
        <row r="660">
          <cell r="A660" t="str">
            <v>72891</v>
          </cell>
          <cell r="B660" t="str">
            <v>CARGA, MANOBRAS E DESCARGA DE MISTURA BETUMINOSA A QUENTE, COM CAMINHAO BASCULANTE 6 M3, DESCARGA EM VIBRO-ACABADORA</v>
          </cell>
          <cell r="C660" t="str">
            <v>M3</v>
          </cell>
          <cell r="D660">
            <v>4.04</v>
          </cell>
          <cell r="E660">
            <v>0.45</v>
          </cell>
          <cell r="F660">
            <v>4.49</v>
          </cell>
        </row>
        <row r="661">
          <cell r="A661" t="str">
            <v>72892</v>
          </cell>
          <cell r="B661" t="str">
            <v>CARGA, MANOBRAS E DESCARGA DE DE MISTURA BETUMINOSA A FRIO, COM CAMINHAO BASCULANTE 6 M3, DESCARGA EM VIBRO-ACABADORA</v>
          </cell>
          <cell r="C661" t="str">
            <v>M3</v>
          </cell>
          <cell r="D661">
            <v>8.6999999999999993</v>
          </cell>
          <cell r="E661">
            <v>0.98</v>
          </cell>
          <cell r="F661">
            <v>9.68</v>
          </cell>
        </row>
        <row r="662">
          <cell r="A662" t="str">
            <v>72893</v>
          </cell>
          <cell r="B662" t="str">
            <v>CARGA, MANOBRAS E DESCARGA DE BRITA PARA BASE DE MACADAME, COM CAMINHAO BASCULANTE 6 M3, DESCARGA EM DISTRIBUIDOR</v>
          </cell>
          <cell r="C662" t="str">
            <v>M3</v>
          </cell>
          <cell r="D662">
            <v>2.17</v>
          </cell>
          <cell r="E662">
            <v>0.24</v>
          </cell>
          <cell r="F662">
            <v>2.41</v>
          </cell>
        </row>
        <row r="663">
          <cell r="B663" t="str">
            <v>CARGA MANUAL E TRANSPORTE MECANICO</v>
          </cell>
          <cell r="C663" t="str">
            <v/>
          </cell>
        </row>
        <row r="664">
          <cell r="A664" t="str">
            <v>72897</v>
          </cell>
          <cell r="B664" t="str">
            <v>CARGA MANUAL DE ENTULHO EM CAMINHAO BASCULANTE 6 M3</v>
          </cell>
          <cell r="C664" t="str">
            <v>M3</v>
          </cell>
          <cell r="D664">
            <v>9.44</v>
          </cell>
          <cell r="E664">
            <v>10.82</v>
          </cell>
          <cell r="F664">
            <v>20.260000000000002</v>
          </cell>
        </row>
        <row r="665">
          <cell r="B665" t="str">
            <v>FUNDACOES</v>
          </cell>
          <cell r="C665" t="str">
            <v/>
          </cell>
        </row>
        <row r="666">
          <cell r="B666" t="str">
            <v>ESTACA TIPO BROCA</v>
          </cell>
          <cell r="C666" t="str">
            <v/>
          </cell>
        </row>
        <row r="667">
          <cell r="A667" t="str">
            <v>74156/3</v>
          </cell>
          <cell r="B667" t="str">
            <v>ESTACA A TRADO (BROCA) DIAMETRO = 20 CM, EM CONCRETO MOLDADO IN LOCO, 15 MPA, SEM ARMACAO.</v>
          </cell>
          <cell r="C667" t="str">
            <v>M</v>
          </cell>
          <cell r="D667">
            <v>19.72</v>
          </cell>
          <cell r="E667">
            <v>27.66</v>
          </cell>
          <cell r="F667">
            <v>47.38</v>
          </cell>
        </row>
        <row r="668">
          <cell r="B668" t="str">
            <v>ESTACA HÉLICE CONTÍNUA</v>
          </cell>
          <cell r="C668" t="str">
            <v/>
          </cell>
        </row>
        <row r="669">
          <cell r="A669" t="str">
            <v>90808</v>
          </cell>
          <cell r="B669" t="str">
            <v>ESTACA HÉLICE CONTÍNUA, DIÂMETRO DE 30 CM, COMPRIMENTO TOTAL ATÉ 15 M, PERFURATRIZ COM TORQUE DE 170 KN.M (EXCLUSIVE MOBILIZAÇÃO E DESMOBILIZAÇÃO). AF_02/2015</v>
          </cell>
          <cell r="C669" t="str">
            <v>M</v>
          </cell>
          <cell r="D669">
            <v>48.87</v>
          </cell>
          <cell r="E669">
            <v>3.15</v>
          </cell>
          <cell r="F669">
            <v>52.02</v>
          </cell>
        </row>
        <row r="670">
          <cell r="A670" t="str">
            <v>90809</v>
          </cell>
          <cell r="B670" t="str">
            <v>ESTACA HÉLICE CONTÍNUA, DIÂMETRO DE 30 CM, COMPRIMENTO TOTAL ACIMA DE 15 M ATÉ 20 M, PERFURATRIZ COM TORQUE DE 170 KN.M (EXCLUSIVE MOBILIZAÇÃO E DESMOBILIZAÇÃO). AF_02/2015</v>
          </cell>
          <cell r="C670" t="str">
            <v>M</v>
          </cell>
          <cell r="D670">
            <v>47.26</v>
          </cell>
          <cell r="E670">
            <v>2.88</v>
          </cell>
          <cell r="F670">
            <v>50.14</v>
          </cell>
        </row>
        <row r="671">
          <cell r="A671" t="str">
            <v>90810</v>
          </cell>
          <cell r="B671" t="str">
            <v>ESTACA HÉLICE CONTÍNUA, DIÂMETRO DE 50 CM, COMPRIMENTO TOTAL ATÉ 15 M, PERFURATRIZ COM TORQUE DE 170 KN.M (EXCLUSIVE MOBILIZAÇÃO E DESMOBILIZAÇÃO). AF_02/2015</v>
          </cell>
          <cell r="C671" t="str">
            <v>M</v>
          </cell>
          <cell r="D671">
            <v>106.06</v>
          </cell>
          <cell r="E671">
            <v>4.21</v>
          </cell>
          <cell r="F671">
            <v>110.27</v>
          </cell>
        </row>
        <row r="672">
          <cell r="A672" t="str">
            <v>90811</v>
          </cell>
          <cell r="B672" t="str">
            <v>ESTACA HÉLICE CONTÍNUA, DIÂMETRO DE 50 CM, COMPRIMENTO TOTAL ACIMA DE 15 M ATÉ 30 M, PERFURATRIZ COM TORQUE DE 170 KN.M (EXCLUSIVE MOBILIZAÇÃO E DESMOBILIZAÇÃO). AF_02/2015</v>
          </cell>
          <cell r="C672" t="str">
            <v>M</v>
          </cell>
          <cell r="D672">
            <v>101.27</v>
          </cell>
          <cell r="E672">
            <v>3.33</v>
          </cell>
          <cell r="F672">
            <v>104.6</v>
          </cell>
        </row>
        <row r="673">
          <cell r="A673" t="str">
            <v>90812</v>
          </cell>
          <cell r="B673" t="str">
            <v>ESTACA HÉLICE CONTÍNUA, DIÂMETRO DE 70 CM, COMPRIMENTO TOTAL ATÉ 15 M, PERFURATRIZ COM TORQUE DE 170 KN.M (EXCLUSIVE MOBILIZAÇÃO E DESMOBILIZAÇÃO). AF_02/2015</v>
          </cell>
          <cell r="C673" t="str">
            <v>M</v>
          </cell>
          <cell r="D673">
            <v>183.56</v>
          </cell>
          <cell r="E673">
            <v>5.13</v>
          </cell>
          <cell r="F673">
            <v>188.69</v>
          </cell>
        </row>
        <row r="674">
          <cell r="A674" t="str">
            <v>90813</v>
          </cell>
          <cell r="B674" t="str">
            <v>ESTACA HÉLICE CONTÍNUA, DIÂMETRO DE 70 CM, COMPRIMENTO TOTAL ACIMA DE 15 M ATÉ 30 M, PERFURATRIZ COM TORQUE DE 170 KN.M (EXCLUSIVE MOBILIZAÇÃO E DESMOBILIZAÇÃO). AF_02/2015</v>
          </cell>
          <cell r="C674" t="str">
            <v>M</v>
          </cell>
          <cell r="D674">
            <v>177.03</v>
          </cell>
          <cell r="E674">
            <v>3.9</v>
          </cell>
          <cell r="F674">
            <v>180.93</v>
          </cell>
        </row>
        <row r="675">
          <cell r="A675" t="str">
            <v>90814</v>
          </cell>
          <cell r="B675" t="str">
            <v>ESTACA HÉLICE CONTÍNUA, DIÂMETRO DE 80 CM, COMPRIMENTO TOTAL ATÉ 30 M, PERFURATRIZ COM TORQUE DE 170 KN.M (EXCLUSIVE MOBILIZAÇÃO E DESMOBILIZAÇÃO). AF_02/2015</v>
          </cell>
          <cell r="C675" t="str">
            <v>M</v>
          </cell>
          <cell r="D675">
            <v>223.42</v>
          </cell>
          <cell r="E675">
            <v>4.5</v>
          </cell>
          <cell r="F675">
            <v>227.92</v>
          </cell>
        </row>
        <row r="676">
          <cell r="B676" t="str">
            <v>ESTACA RAIZ</v>
          </cell>
          <cell r="C676" t="str">
            <v/>
          </cell>
        </row>
        <row r="677">
          <cell r="B677" t="str">
            <v>ESTACA TIPO FRANKI</v>
          </cell>
          <cell r="C677" t="str">
            <v/>
          </cell>
        </row>
        <row r="678">
          <cell r="B678" t="str">
            <v>ESTACA ESCAVADA MECANICAMENTE</v>
          </cell>
          <cell r="C678" t="str">
            <v/>
          </cell>
        </row>
        <row r="679">
          <cell r="A679" t="str">
            <v>90877</v>
          </cell>
          <cell r="B679" t="str">
            <v>ESTACA ESCAVADA MECANICAMENTE, SEM FLUIDO ESTABILIZANTE, COM 25 CM DE DIÂMETRO, ATÉ 9 M DE COMPRIMENTO, CONCRETO LANÇADO POR CAMINHÃO BETONEIRA (EXCLUSIVE MOBILIZAÇÃO E DESMOBILIZAÇÃO). AF_02/2015</v>
          </cell>
          <cell r="C679" t="str">
            <v>M</v>
          </cell>
          <cell r="D679">
            <v>26.76</v>
          </cell>
          <cell r="E679">
            <v>2.17</v>
          </cell>
          <cell r="F679">
            <v>28.93</v>
          </cell>
        </row>
        <row r="680">
          <cell r="A680" t="str">
            <v>90878</v>
          </cell>
          <cell r="B680" t="str">
            <v>ESTACA ESCAVADA MECANICAMENTE, SEM FLUIDO ESTABILIZANTE, COM 25 CM DE DIÂMETRO, ACIMA DE 9 M DE COMPRIMENTO, CONCRETO LANÇADO POR CAMINHÃO BETONEIRA (EXCLUSIVE MOBILIZAÇÃO E DESMOBILIZAÇÃO). AF_02/2015</v>
          </cell>
          <cell r="C680" t="str">
            <v>M</v>
          </cell>
          <cell r="D680">
            <v>25.86</v>
          </cell>
          <cell r="E680">
            <v>1.96</v>
          </cell>
          <cell r="F680">
            <v>27.82</v>
          </cell>
        </row>
        <row r="681">
          <cell r="A681" t="str">
            <v>90880</v>
          </cell>
          <cell r="B681" t="str">
            <v>ESTACA ESCAVADA MECANICAMENTE, SEM FLUIDO ESTABILIZANTE, COM 25 CM DE DIÂMETRO, ATÉ 9 M DE COMPRIMENTO, CONCRETO LANÇADO MANUALMENTE (EXCLUSIVE MOBILIZAÇÃO E DESMOBILIZAÇÃO). AF_02/2015</v>
          </cell>
          <cell r="C681" t="str">
            <v>M</v>
          </cell>
          <cell r="D681">
            <v>30.84</v>
          </cell>
          <cell r="E681">
            <v>11.96</v>
          </cell>
          <cell r="F681">
            <v>42.8</v>
          </cell>
        </row>
        <row r="682">
          <cell r="A682" t="str">
            <v>90881</v>
          </cell>
          <cell r="B682" t="str">
            <v>ESTACA ESCAVADA MECANICAMENTE, SEM FLUIDO ESTABILIZANTE, COM 25 CM DE DIÂMETRO, ACIMA DE 9 M DE COMPRIMENTO, CONCRETO LANÇADO MANUALMENTE (EXCLUSIVE MOBILIZAÇÃO E DESMOBILIZAÇÃO). AF_02/2015</v>
          </cell>
          <cell r="C682" t="str">
            <v>M</v>
          </cell>
          <cell r="D682">
            <v>29.07</v>
          </cell>
          <cell r="E682">
            <v>9.98</v>
          </cell>
          <cell r="F682">
            <v>39.049999999999997</v>
          </cell>
        </row>
        <row r="683">
          <cell r="A683" t="str">
            <v>90883</v>
          </cell>
          <cell r="B683" t="str">
            <v>ESTACA ESCAVADA MECANICAMENTE, SEM FLUIDO ESTABILIZANTE, COM 40 CM DE DIÂMETRO, ATÉ 9 M DE COMPRIMENTO, CONCRETO LANÇADO POR CAMINHÃO BETONEIRA (EXCLUSIVE MOBILIZAÇÃO E DESMOBILIZAÇÃO). AF_02/2015</v>
          </cell>
          <cell r="C683" t="str">
            <v>M</v>
          </cell>
          <cell r="D683">
            <v>49.51</v>
          </cell>
          <cell r="E683">
            <v>2.4500000000000002</v>
          </cell>
          <cell r="F683">
            <v>51.96</v>
          </cell>
        </row>
        <row r="684">
          <cell r="A684" t="str">
            <v>90884</v>
          </cell>
          <cell r="B684" t="str">
            <v>ESTACA ESCAVADA MECANICAMENTE, SEM FLUIDO ESTABILIZANTE, COM 40 CM DE DIÂMETRO, ACIMA DE 9 M ATÉ 15 M DE COMPRIMENTO, CONCRETO LANÇADO POR CAMINHÃO BETONEIRA (EXCLUSIVE MOBILIZAÇÃO E DESMOBILIZAÇÃO). AF_02/2015</v>
          </cell>
          <cell r="C684" t="str">
            <v>M</v>
          </cell>
          <cell r="D684">
            <v>48.51</v>
          </cell>
          <cell r="E684">
            <v>2.09</v>
          </cell>
          <cell r="F684">
            <v>50.6</v>
          </cell>
        </row>
        <row r="685">
          <cell r="A685" t="str">
            <v>90885</v>
          </cell>
          <cell r="B685" t="str">
            <v>ESTACA ESCAVADA MECANICAMENTE, SEM FLUIDO ESTABILIZANTE, COM 40 CM DE DIÂMETRO, ACIMA DE 15 M DE COMPRIMENTO, CONCRETO LANÇADO POR CAMINHÃO BETONEIRA (EXCLUSIVE MOBILIZAÇÃO E DESMOBILIZAÇÃO). AF_02/2015</v>
          </cell>
          <cell r="C685" t="str">
            <v>M</v>
          </cell>
          <cell r="D685">
            <v>48.07</v>
          </cell>
          <cell r="E685">
            <v>1.9</v>
          </cell>
          <cell r="F685">
            <v>49.97</v>
          </cell>
        </row>
        <row r="686">
          <cell r="A686" t="str">
            <v>90886</v>
          </cell>
          <cell r="B686" t="str">
            <v>ESTACA ESCAVADA MECANICAMENTE, SEM FLUIDO ESTABILIZANTE, COM 60 CM DE DIÂMETRO, ATÉ 9 M DE COMPRIMENTO, CONCRETO LANÇADO POR CAMINHÃO BETONEIRA (EXCLUSIVE MOBILIZAÇÃO E DESMOBILIZAÇÃO). AF_02/2015</v>
          </cell>
          <cell r="C686" t="str">
            <v>M</v>
          </cell>
          <cell r="D686">
            <v>99.8</v>
          </cell>
          <cell r="E686">
            <v>3.3</v>
          </cell>
          <cell r="F686">
            <v>103.1</v>
          </cell>
        </row>
        <row r="687">
          <cell r="A687" t="str">
            <v>90887</v>
          </cell>
          <cell r="B687" t="str">
            <v>ESTACA ESCAVADA MECANICAMENTE, SEM FLUIDO ESTABILIZANTE, COM 60 CM DE DIÂMETRO, ACIMA DE 9 M ATÉ 15 M DE COMPRIMENTO, CONCRETO LANÇADO POR CAMINHÃO BETONEIRA (EXCLUSIVE MOBILIZAÇÃO E DESMOBILIZAÇÃO). AF_02/2015</v>
          </cell>
          <cell r="C687" t="str">
            <v>M</v>
          </cell>
          <cell r="D687">
            <v>98.75</v>
          </cell>
          <cell r="E687">
            <v>2.69</v>
          </cell>
          <cell r="F687">
            <v>101.44</v>
          </cell>
        </row>
        <row r="688">
          <cell r="A688" t="str">
            <v>90888</v>
          </cell>
          <cell r="B688" t="str">
            <v>ESTACA ESCAVADA MECANICAMENTE, SEM FLUIDO ESTABILIZANTE, COM 60 CM DE DIÂMETRO, ACIMA DE 15 M DE COMPRIMENTO, CONCRETO LANÇADO POR CAMINHÃO BETONEIRA (EXCLUSIVE MOBILIZAÇÃO E DESMOBILIZAÇÃO). AF_02/2015</v>
          </cell>
          <cell r="C688" t="str">
            <v>M</v>
          </cell>
          <cell r="D688">
            <v>98.3</v>
          </cell>
          <cell r="E688">
            <v>2.42</v>
          </cell>
          <cell r="F688">
            <v>100.72</v>
          </cell>
        </row>
        <row r="689">
          <cell r="A689" t="str">
            <v>90889</v>
          </cell>
          <cell r="B689" t="str">
            <v>ESTACA ESCAVADA MECANICAMENTE, SEM FLUIDO ESTABILIZANTE, COM 60 CM DE DIÂMETRO, ATÉ 9 M DE COMPRIMENTO, CONCRETO LANÇADO POR BOMBA LANÇA (EXCLUSIVE MOBILIZAÇÃO E DESMOBILIZAÇÃO). AF_02/2015</v>
          </cell>
          <cell r="C689" t="str">
            <v>M</v>
          </cell>
          <cell r="D689">
            <v>117.24</v>
          </cell>
          <cell r="E689">
            <v>5.41</v>
          </cell>
          <cell r="F689">
            <v>122.65</v>
          </cell>
        </row>
        <row r="690">
          <cell r="A690" t="str">
            <v>90890</v>
          </cell>
          <cell r="B690" t="str">
            <v>ESTACA ESCAVADA MECANICAMENTE, SEM FLUIDO ESTABILIZANTE, COM 60 CM DE DIÂMETRO, ACIMA DE 9 M ATÉ 15 M DE COMPRIMENTO, CONCRETO LANÇADO POR BOMBA LANÇA (EXCLUSIVE MOBILIZAÇÃO E DESMOBILIZAÇÃO). AF_02/2015</v>
          </cell>
          <cell r="C690" t="str">
            <v>M</v>
          </cell>
          <cell r="D690">
            <v>115.8</v>
          </cell>
          <cell r="E690">
            <v>4.05</v>
          </cell>
          <cell r="F690">
            <v>119.85</v>
          </cell>
        </row>
        <row r="691">
          <cell r="A691" t="str">
            <v>90891</v>
          </cell>
          <cell r="B691" t="str">
            <v>ESTACA ESCAVADA MECANICAMENTE, SEM FLUIDO ESTABILIZANTE, COM 60 CM DE DIÂMETRO, ACIMA DE 15 M DE COMPRIMENTO, CONCRETO LANÇADO POR BOMBA LANÇA (EXCLUSIVE MOBILIZAÇÃO E DESMOBILIZAÇÃO). AF_02/2015</v>
          </cell>
          <cell r="C691" t="str">
            <v>M</v>
          </cell>
          <cell r="D691">
            <v>115.18</v>
          </cell>
          <cell r="E691">
            <v>3.41</v>
          </cell>
          <cell r="F691">
            <v>118.59</v>
          </cell>
        </row>
        <row r="692">
          <cell r="B692" t="str">
            <v>ESTACA PRE-MOLDADA</v>
          </cell>
          <cell r="C692" t="str">
            <v/>
          </cell>
        </row>
        <row r="693">
          <cell r="A693" t="str">
            <v>89198</v>
          </cell>
          <cell r="B693" t="str">
            <v>ESTACA PRÉ-MOLDADA DE CONCRETO, SEÇÃO QUADRADA, CAPACIDADE DE 25 TONELADAS, COMPRIMENTO TOTAL CRAVADO ATÉ 5M, BATE-ESTACAS POR GRAVIDADE SOBRE ROLOS (EXCLUSIVE MOBILIZAÇÃO E DESMOBILIZAÇÃO). AF_03/2016</v>
          </cell>
          <cell r="C693" t="str">
            <v>M</v>
          </cell>
          <cell r="D693">
            <v>59.1</v>
          </cell>
          <cell r="E693">
            <v>8.84</v>
          </cell>
          <cell r="F693">
            <v>67.94</v>
          </cell>
        </row>
        <row r="694">
          <cell r="A694" t="str">
            <v>89199</v>
          </cell>
          <cell r="B694" t="str">
            <v>ESTACA PRÉ-MOLDADA DE CONCRETO, SEÇÃO QUADRADA, CAPACIDADE DE 50 TONELADAS, COMPRIMENTO TOTAL CRAVADO ATÉ 5M, BATE-ESTACAS POR GRAVIDADE SOBRE ROLOS (EXCLUSIVE MOBILIZAÇÃO E DESMOBILIZAÇÃO). AF_03/2016</v>
          </cell>
          <cell r="C694" t="str">
            <v>M</v>
          </cell>
          <cell r="D694">
            <v>78.19</v>
          </cell>
          <cell r="E694">
            <v>10.96</v>
          </cell>
          <cell r="F694">
            <v>89.15</v>
          </cell>
        </row>
        <row r="695">
          <cell r="A695" t="str">
            <v>89200</v>
          </cell>
          <cell r="B695" t="str">
            <v>ESTACA PRÉ-MOLDADA DE CONCRETO CENTRIFUGADO, SEÇÃO CIRCULAR, CAPACIDADE DE 100 TONELADAS, COMPRIMENTO TOTAL CRAVADO ATÉ 5M, BATE-ESTACAS POR GRAVIDADE SOBRE ROLOS (EXCLUSIVE MOBILIZAÇÃO E DESMOBILIZAÇÃO). AF_03/2016</v>
          </cell>
          <cell r="C695" t="str">
            <v>M</v>
          </cell>
          <cell r="D695">
            <v>184.9</v>
          </cell>
          <cell r="E695">
            <v>24.13</v>
          </cell>
          <cell r="F695">
            <v>209.03</v>
          </cell>
        </row>
        <row r="696">
          <cell r="A696" t="str">
            <v>89201</v>
          </cell>
          <cell r="B696" t="str">
            <v>ESTACA PRÉ-MOLDADA DE CONCRETO, SEÇÃO QUADRADA, CAPACIDADE DE 25 TONELADAS, COMPRIMENTO TOTAL CRAVADO ACIMA DE 5M ATÉ 12M, BATE-ESTACAS POR GRAVIDADE SOBRE ROLOS (EXCLUSIVE MOBILIZAÇÃO E DESMOBILIZAÇÃO). AF_03/2016</v>
          </cell>
          <cell r="C696" t="str">
            <v>M</v>
          </cell>
          <cell r="D696">
            <v>48.63</v>
          </cell>
          <cell r="E696">
            <v>4.9400000000000004</v>
          </cell>
          <cell r="F696">
            <v>53.57</v>
          </cell>
        </row>
        <row r="697">
          <cell r="A697" t="str">
            <v>89202</v>
          </cell>
          <cell r="B697" t="str">
            <v>ESTACA PRÉ-MOLDADA DE CONCRETO, SEÇÃO QUADRADA, CAPACIDADE DE 50 TONELADAS, COMPRIMENTO TOTAL CRAVADO ACIMA DE 5M ATÉ 12M, BATE-ESTACAS POR GRAVIDADE SOBRE ROLOS (EXCLUSIVE MOBILIZAÇÃO E DESMOBILIZAÇÃO). AF_03/2016</v>
          </cell>
          <cell r="C697" t="str">
            <v>M</v>
          </cell>
          <cell r="D697">
            <v>63.87</v>
          </cell>
          <cell r="E697">
            <v>5.33</v>
          </cell>
          <cell r="F697">
            <v>69.2</v>
          </cell>
        </row>
        <row r="698">
          <cell r="A698" t="str">
            <v>89203</v>
          </cell>
          <cell r="B698" t="str">
            <v>ESTACA PRÉ-MOLDADA DE CONCRETO CENTRIFUGADO, SEÇÃO CIRCULAR, CAPACIDADE DE 100 TONELADAS, COMPRIMENTO TOTAL CRAVADO ACIMA DE 5M ATÉ 12M, BATE-ESTACAS POR GRAVIDADE SOBRE ROLOS (EXCLUSIVE MOBILIZAÇÃO E DESMOBILIZAÇÃO). AF_03/2016</v>
          </cell>
          <cell r="C698" t="str">
            <v>M</v>
          </cell>
          <cell r="D698">
            <v>152.11000000000001</v>
          </cell>
          <cell r="E698">
            <v>8.48</v>
          </cell>
          <cell r="F698">
            <v>160.59</v>
          </cell>
        </row>
        <row r="699">
          <cell r="A699" t="str">
            <v>89204</v>
          </cell>
          <cell r="B699" t="str">
            <v>ESTACA PRÉ-MOLDADA DE CONCRETO, SEÇÃO QUADRADA, CAPACIDADE DE 25 TONELADAS COMPRIMENTO TOTAL CRAVADO ACIMA DE 12M, BATE-ESTACAS POR GRAVIDADE SOBRE ROLOS (EXCLUSIVE MOBILIZAÇÃO E DESMOBILIZAÇÃO). AF_03/2016</v>
          </cell>
          <cell r="C699" t="str">
            <v>M</v>
          </cell>
          <cell r="D699">
            <v>45.07</v>
          </cell>
          <cell r="E699">
            <v>3.37</v>
          </cell>
          <cell r="F699">
            <v>48.44</v>
          </cell>
        </row>
        <row r="700">
          <cell r="A700" t="str">
            <v>89205</v>
          </cell>
          <cell r="B700" t="str">
            <v>ESTACA PRÉ-MOLDADA DE CONCRETO, SEÇÃO QUADRADA, CAPACIDADE DE 50 TONELADAS, COMPRIMENTO TOTAL CRAVADO ACIMA DE 12M, BATE-ESTACAS POR GRAVIDADE SOBRE ROLOS (EXCLUSIVE MOBILIZAÇÃO E DESMOBILIZAÇÃO). AF_03/2016</v>
          </cell>
          <cell r="C700" t="str">
            <v>M</v>
          </cell>
          <cell r="D700">
            <v>59.71</v>
          </cell>
          <cell r="E700">
            <v>3.49</v>
          </cell>
          <cell r="F700">
            <v>63.2</v>
          </cell>
        </row>
        <row r="701">
          <cell r="A701" t="str">
            <v>89206</v>
          </cell>
          <cell r="B701" t="str">
            <v>ESTACA PRÉ-MOLDADA DE CONCRETO CENTRIFUGADO, SEÇÃO CIRCULAR, CAPACIDADE DE 100 TONELADAS, COMPRIMENTO TOTAL CRAVADO ACIMA DE 12M, BATE-ESTACAS POR GRAVIDADE SOBRE ROLOS (EXCLUSIVE MOBILIZAÇÃO E DESMOBILIZAÇÃO). AF_03/2016</v>
          </cell>
          <cell r="C701" t="str">
            <v>M</v>
          </cell>
          <cell r="D701">
            <v>144.35</v>
          </cell>
          <cell r="E701">
            <v>4.76</v>
          </cell>
          <cell r="F701">
            <v>149.11000000000001</v>
          </cell>
        </row>
        <row r="702">
          <cell r="A702" t="str">
            <v>95601</v>
          </cell>
          <cell r="B702" t="str">
            <v>ARRASAMENTO MECANICO DE ESTACA DE CONCRETO ARMADO, DIAMETROS DE ATÉ 40 CM. AF_11/2016</v>
          </cell>
          <cell r="C702" t="str">
            <v>UN</v>
          </cell>
          <cell r="D702">
            <v>5.16</v>
          </cell>
          <cell r="E702">
            <v>9.3000000000000007</v>
          </cell>
          <cell r="F702">
            <v>14.46</v>
          </cell>
        </row>
        <row r="703">
          <cell r="A703" t="str">
            <v>95602</v>
          </cell>
          <cell r="B703" t="str">
            <v>ARRASAMENTO MECANICO DE ESTACA DE CONCRETO ARMADO, DIAMETROS DE 41 CM A 60 CM. AF_11/2016</v>
          </cell>
          <cell r="C703" t="str">
            <v>UN</v>
          </cell>
          <cell r="D703">
            <v>6.6</v>
          </cell>
          <cell r="E703">
            <v>11.73</v>
          </cell>
          <cell r="F703">
            <v>18.329999999999998</v>
          </cell>
        </row>
        <row r="704">
          <cell r="A704" t="str">
            <v>95603</v>
          </cell>
          <cell r="B704" t="str">
            <v>ARRASAMENTO MECANICO DE ESTACA DE CONCRETO ARMADO, DIAMETROS DE 61 CM A 80 CM. AF_11/2016</v>
          </cell>
          <cell r="C704" t="str">
            <v>UN</v>
          </cell>
          <cell r="D704">
            <v>8.66</v>
          </cell>
          <cell r="E704">
            <v>15.4</v>
          </cell>
          <cell r="F704">
            <v>24.06</v>
          </cell>
        </row>
        <row r="705">
          <cell r="A705" t="str">
            <v>95604</v>
          </cell>
          <cell r="B705" t="str">
            <v>ARRASAMENTO MECANICO DE ESTACA DE CONCRETO ARMADO, DIAMETROS DE 81 CM A 100 CM. AF_11/2016</v>
          </cell>
          <cell r="C705" t="str">
            <v>UN</v>
          </cell>
          <cell r="D705">
            <v>11.4</v>
          </cell>
          <cell r="E705">
            <v>20.27</v>
          </cell>
          <cell r="F705">
            <v>31.67</v>
          </cell>
        </row>
        <row r="706">
          <cell r="A706" t="str">
            <v>95605</v>
          </cell>
          <cell r="B706" t="str">
            <v>ARRASAMENTO MECANICO DE ESTACA DE CONCRETO ARMADO, DIAMETROS DE 101 CM A 150 CM. AF_11/2016</v>
          </cell>
          <cell r="C706" t="str">
            <v>UN</v>
          </cell>
          <cell r="D706">
            <v>17.87</v>
          </cell>
          <cell r="E706">
            <v>31.78</v>
          </cell>
          <cell r="F706">
            <v>49.65</v>
          </cell>
        </row>
        <row r="707">
          <cell r="B707" t="str">
            <v>ESTACA COM PERFIL DE ACO</v>
          </cell>
          <cell r="C707" t="str">
            <v/>
          </cell>
        </row>
        <row r="708">
          <cell r="A708" t="str">
            <v>83513</v>
          </cell>
          <cell r="B708" t="str">
            <v>FORNECIMENTO DE PERFIL SIMPLES "I" OU "H" ATE 8" INCLUSIVE PERDAS</v>
          </cell>
          <cell r="C708" t="str">
            <v>KG</v>
          </cell>
          <cell r="D708">
            <v>6.58</v>
          </cell>
          <cell r="E708">
            <v>0.48</v>
          </cell>
          <cell r="F708">
            <v>7.06</v>
          </cell>
        </row>
        <row r="709">
          <cell r="A709" t="str">
            <v>83514</v>
          </cell>
          <cell r="B709" t="str">
            <v>FORNECIMENTO DE PERFIL SIMPLES "I" OU "H" 8 A 12" INCLUSIVE PERDAS</v>
          </cell>
          <cell r="C709" t="str">
            <v>KG</v>
          </cell>
          <cell r="D709">
            <v>6</v>
          </cell>
          <cell r="E709">
            <v>0.15</v>
          </cell>
          <cell r="F709">
            <v>6.15</v>
          </cell>
        </row>
        <row r="710">
          <cell r="A710" t="str">
            <v>95607</v>
          </cell>
          <cell r="B710" t="str">
            <v>ARRASAMENTO DE ESTACA METÁLICA, PERFIL LAMINADO TIPO I FAMÍLIA 250. AF_11/2016</v>
          </cell>
          <cell r="C710" t="str">
            <v>UN</v>
          </cell>
          <cell r="D710">
            <v>2.4500000000000002</v>
          </cell>
          <cell r="E710">
            <v>2.95</v>
          </cell>
          <cell r="F710">
            <v>5.4</v>
          </cell>
        </row>
        <row r="711">
          <cell r="A711" t="str">
            <v>95608</v>
          </cell>
          <cell r="B711" t="str">
            <v>ARRASAMENTO DE ESTACA METÁLICA, PERFIL LAMINADO TIPO H FAMÍLIA 250. AF_11/2016</v>
          </cell>
          <cell r="C711" t="str">
            <v>UN</v>
          </cell>
          <cell r="D711">
            <v>2.84</v>
          </cell>
          <cell r="E711">
            <v>3.39</v>
          </cell>
          <cell r="F711">
            <v>6.23</v>
          </cell>
        </row>
        <row r="712">
          <cell r="A712" t="str">
            <v>95609</v>
          </cell>
          <cell r="B712" t="str">
            <v>ARRASAMENTO DE ESTACA METÁLICA, PERFIL LAMINADO TIPO H FAMÍLIA 310. AF_11/2016</v>
          </cell>
          <cell r="C712" t="str">
            <v>UN</v>
          </cell>
          <cell r="D712">
            <v>3.16</v>
          </cell>
          <cell r="E712">
            <v>3.78</v>
          </cell>
          <cell r="F712">
            <v>6.94</v>
          </cell>
        </row>
        <row r="713">
          <cell r="B713" t="str">
            <v>ESTACA TIPO TUBULAO</v>
          </cell>
          <cell r="C713" t="str">
            <v/>
          </cell>
        </row>
        <row r="714">
          <cell r="A714" t="str">
            <v>79475</v>
          </cell>
          <cell r="B714" t="str">
            <v>ESCAVACAO MANUAL CAMPO ABERTO P/TUBULAO - FUSTE E/OU BASE (PARA TODAS AS PROFUNDIDADES)</v>
          </cell>
          <cell r="C714" t="str">
            <v>M3</v>
          </cell>
          <cell r="D714">
            <v>90.33</v>
          </cell>
          <cell r="E714">
            <v>241.63</v>
          </cell>
          <cell r="F714">
            <v>331.96</v>
          </cell>
        </row>
        <row r="715">
          <cell r="B715" t="str">
            <v>FORMAS</v>
          </cell>
          <cell r="C715" t="str">
            <v/>
          </cell>
        </row>
        <row r="716">
          <cell r="B716" t="str">
            <v>FORMAS PARA FUNDACOES</v>
          </cell>
          <cell r="C716" t="str">
            <v/>
          </cell>
        </row>
        <row r="717">
          <cell r="A717" t="str">
            <v>5970</v>
          </cell>
          <cell r="B717" t="str">
            <v>FORMA TABUA PARA CONCRETO EM FUNDACAO, C/ REAPROVEITAMENTO 2X.</v>
          </cell>
          <cell r="C717" t="str">
            <v>M2</v>
          </cell>
          <cell r="D717">
            <v>28.97</v>
          </cell>
          <cell r="E717">
            <v>26.52</v>
          </cell>
          <cell r="F717">
            <v>55.49</v>
          </cell>
        </row>
        <row r="718">
          <cell r="A718" t="str">
            <v>5651</v>
          </cell>
          <cell r="B718" t="str">
            <v>FORMA TABUA PARA CONCRETO EM FUNDACAO C/ REAPROVEITAMENTO 5X</v>
          </cell>
          <cell r="C718" t="str">
            <v>M2</v>
          </cell>
          <cell r="D718">
            <v>16.23</v>
          </cell>
          <cell r="E718">
            <v>16.18</v>
          </cell>
          <cell r="F718">
            <v>32.409999999999997</v>
          </cell>
        </row>
        <row r="719">
          <cell r="A719" t="str">
            <v>74007/1</v>
          </cell>
          <cell r="B719" t="str">
            <v>FORMA TABUA P/ CONCRETO EM FUNDACAO C/ REAPROVEITAMENTO 10 X.</v>
          </cell>
          <cell r="C719" t="str">
            <v>M2</v>
          </cell>
          <cell r="D719">
            <v>12.82</v>
          </cell>
          <cell r="E719">
            <v>13.48</v>
          </cell>
          <cell r="F719">
            <v>26.3</v>
          </cell>
        </row>
        <row r="720">
          <cell r="A720" t="str">
            <v>74074/4</v>
          </cell>
          <cell r="B720" t="str">
            <v>FORMA TABUA P/CONCRETO EM FUNDACAO S/REAPROVEITAMENTO</v>
          </cell>
          <cell r="C720" t="str">
            <v>M2</v>
          </cell>
          <cell r="D720">
            <v>48.85</v>
          </cell>
          <cell r="E720">
            <v>23.37</v>
          </cell>
          <cell r="F720">
            <v>72.22</v>
          </cell>
        </row>
        <row r="721">
          <cell r="A721" t="str">
            <v>74076/1</v>
          </cell>
          <cell r="B721" t="str">
            <v>FORMA TABUA P/ CONCRETO EM FUNDACAO RADIER C/ REAPROVEITAMENTO 3X.</v>
          </cell>
          <cell r="C721" t="str">
            <v>M2</v>
          </cell>
          <cell r="D721">
            <v>20.75</v>
          </cell>
          <cell r="E721">
            <v>19.22</v>
          </cell>
          <cell r="F721">
            <v>39.97</v>
          </cell>
        </row>
        <row r="722">
          <cell r="A722" t="str">
            <v>74076/2</v>
          </cell>
          <cell r="B722" t="str">
            <v>FORMA TABUA P/ CONCRETO EM FUNDACAO RADIER C/ REAPROVEITAMENTO 5X.</v>
          </cell>
          <cell r="C722" t="str">
            <v>M2</v>
          </cell>
          <cell r="D722">
            <v>14.08</v>
          </cell>
          <cell r="E722">
            <v>15.82</v>
          </cell>
          <cell r="F722">
            <v>29.9</v>
          </cell>
        </row>
        <row r="723">
          <cell r="A723" t="str">
            <v>74076/3</v>
          </cell>
          <cell r="B723" t="str">
            <v>FORMA TABUA P/ CONCRETO EM FUNDACAO RADIER C/ REAPROVEITAMENTO 10X.</v>
          </cell>
          <cell r="C723" t="str">
            <v>M2</v>
          </cell>
          <cell r="D723">
            <v>9.09</v>
          </cell>
          <cell r="E723">
            <v>13.3</v>
          </cell>
          <cell r="F723">
            <v>22.39</v>
          </cell>
        </row>
        <row r="724">
          <cell r="B724" t="str">
            <v>FORMAS PARA SUPERESTRUTURA</v>
          </cell>
          <cell r="C724" t="str">
            <v/>
          </cell>
        </row>
        <row r="725">
          <cell r="A725" t="str">
            <v>90996</v>
          </cell>
          <cell r="B725" t="str">
            <v>FORMAS MANUSEÁVEIS PARA PAREDES DE CONCRETO MOLDADAS IN LOCO, DE EDIFICAÇÕES DE MULTIPLOS PAVIMENTO, EM PLATIBANDA. AF_06/2015</v>
          </cell>
          <cell r="C725" t="str">
            <v>M2</v>
          </cell>
          <cell r="D725">
            <v>6.12</v>
          </cell>
          <cell r="E725">
            <v>5.81</v>
          </cell>
          <cell r="F725">
            <v>11.93</v>
          </cell>
        </row>
        <row r="726">
          <cell r="A726" t="str">
            <v>90997</v>
          </cell>
          <cell r="B726" t="str">
            <v>FORMAS MANUSEÁVEIS PARA PAREDES DE CONCRETO MOLDADAS IN LOCO, DE EDIFICAÇÕES DE MULTIPLOS PAVIMENTOS, EM FACES INTERNAS DE PAREDES. AF_06/2015</v>
          </cell>
          <cell r="C726" t="str">
            <v>M2</v>
          </cell>
          <cell r="D726">
            <v>7.45</v>
          </cell>
          <cell r="E726">
            <v>9.0500000000000007</v>
          </cell>
          <cell r="F726">
            <v>16.5</v>
          </cell>
        </row>
        <row r="727">
          <cell r="A727" t="str">
            <v>90998</v>
          </cell>
          <cell r="B727" t="str">
            <v>FORMAS MANUSEÁVEIS PARA PAREDES DE CONCRETO MOLDADAS IN LOCO, DE EDIFICAÇÕES DE MULTIPLOS PAVIMENTOS, EM LAJES. AF_06/2015</v>
          </cell>
          <cell r="C727" t="str">
            <v>M2</v>
          </cell>
          <cell r="D727">
            <v>8.48</v>
          </cell>
          <cell r="E727">
            <v>11.6</v>
          </cell>
          <cell r="F727">
            <v>20.079999999999998</v>
          </cell>
        </row>
        <row r="728">
          <cell r="A728" t="str">
            <v>91000</v>
          </cell>
          <cell r="B728" t="str">
            <v>FORMAS MANUSEÁVEIS PARA PAREDES DE CONCRETO MOLDADAS IN LOCO, DE EDIFICAÇÕES DE MULTIPLOS PAVIMENTOS, EM PANOS DE FACHADA COM VÃOS. AF_06/2015</v>
          </cell>
          <cell r="C728" t="str">
            <v>M2</v>
          </cell>
          <cell r="D728">
            <v>7.05</v>
          </cell>
          <cell r="E728">
            <v>8.09</v>
          </cell>
          <cell r="F728">
            <v>15.14</v>
          </cell>
        </row>
        <row r="729">
          <cell r="A729" t="str">
            <v>91002</v>
          </cell>
          <cell r="B729" t="str">
            <v>FORMAS MANUSEÁVEIS PARA PAREDES DE CONCRETO MOLDADAS IN LOCO, DE EDIFICAÇÕES DE MULTIPLOS PAVIMENTOS, EM PANOS DE FACHADA SEM VÃOS. AF_06/2015</v>
          </cell>
          <cell r="C729" t="str">
            <v>M2</v>
          </cell>
          <cell r="D729">
            <v>6.68</v>
          </cell>
          <cell r="E729">
            <v>7.18</v>
          </cell>
          <cell r="F729">
            <v>13.86</v>
          </cell>
        </row>
        <row r="730">
          <cell r="A730" t="str">
            <v>91003</v>
          </cell>
          <cell r="B730" t="str">
            <v>FORMAS MANUSEÁVEIS PARA PAREDES DE CONCRETO MOLDADAS IN LOCO, DE EDIFICAÇÕES DE MULTIPLOS PAVIMENTOS, EM PANOS DE FACHADA COM VARANDAS. AF_06/2015</v>
          </cell>
          <cell r="C730" t="str">
            <v>M2</v>
          </cell>
          <cell r="D730">
            <v>7.35</v>
          </cell>
          <cell r="E730">
            <v>8.82</v>
          </cell>
          <cell r="F730">
            <v>16.170000000000002</v>
          </cell>
        </row>
        <row r="731">
          <cell r="A731" t="str">
            <v>91004</v>
          </cell>
          <cell r="B731" t="str">
            <v>FORMAS MANUSEÁVEIS PARA PAREDES DE CONCRETO MOLDADAS IN LOCO, DE EDIFICAÇÕES DE PAVIMENTO ÚNICO, EM FACES INTERNAS DE PAREDES. AF_06/2015</v>
          </cell>
          <cell r="C731" t="str">
            <v>M2</v>
          </cell>
          <cell r="D731">
            <v>5.91</v>
          </cell>
          <cell r="E731">
            <v>6.76</v>
          </cell>
          <cell r="F731">
            <v>12.67</v>
          </cell>
        </row>
        <row r="732">
          <cell r="A732" t="str">
            <v>91005</v>
          </cell>
          <cell r="B732" t="str">
            <v>FORMAS MANUSEÁVEIS PARA PAREDES DE CONCRETO MOLDADAS IN LOCO, DE EDIFICAÇÕES DE PAVIMENTO ÚNICO, EM LAJES. AF_06/2015</v>
          </cell>
          <cell r="C732" t="str">
            <v>M2</v>
          </cell>
          <cell r="D732">
            <v>6.68</v>
          </cell>
          <cell r="E732">
            <v>8.66</v>
          </cell>
          <cell r="F732">
            <v>15.34</v>
          </cell>
        </row>
        <row r="733">
          <cell r="A733" t="str">
            <v>91006</v>
          </cell>
          <cell r="B733" t="str">
            <v>FORMAS MANUSEÁVEIS PARA PAREDES DE CONCRETO MOLDADAS IN LOCO, DE EDIFICAÇÕES DE PAVIMENTO ÚNICO, EM PANOS DE FACHADA COM VÃOS. AF_06/2015</v>
          </cell>
          <cell r="C733" t="str">
            <v>M2</v>
          </cell>
          <cell r="D733">
            <v>5.62</v>
          </cell>
          <cell r="E733">
            <v>6.03</v>
          </cell>
          <cell r="F733">
            <v>11.65</v>
          </cell>
        </row>
        <row r="734">
          <cell r="A734" t="str">
            <v>91007</v>
          </cell>
          <cell r="B734" t="str">
            <v>FORMAS MANUSEÁVEIS PARA PAREDES DE CONCRETO MOLDADAS IN LOCO, DE EDIFICAÇÕES DE PAVIMENTO ÚNICO, EM PANOS DE FACHADA SEM VÃOS. AF_06/2015</v>
          </cell>
          <cell r="C734" t="str">
            <v>M2</v>
          </cell>
          <cell r="D734">
            <v>5.25</v>
          </cell>
          <cell r="E734">
            <v>5.13</v>
          </cell>
          <cell r="F734">
            <v>10.38</v>
          </cell>
        </row>
        <row r="735">
          <cell r="A735" t="str">
            <v>91008</v>
          </cell>
          <cell r="B735" t="str">
            <v>FORMAS MANUSEÁVEIS PARA PAREDES DE CONCRETO MOLDADAS IN LOCO, DE EDIFICAÇÕES DE PAVIMENTO ÚNICO, EM PANOS DE FACHADA COM VARANDA. AF_06/2015</v>
          </cell>
          <cell r="C735" t="str">
            <v>M2</v>
          </cell>
          <cell r="D735">
            <v>5.92</v>
          </cell>
          <cell r="E735">
            <v>6.77</v>
          </cell>
          <cell r="F735">
            <v>12.69</v>
          </cell>
        </row>
        <row r="736">
          <cell r="A736" t="str">
            <v>92408</v>
          </cell>
          <cell r="B736" t="str">
            <v>MONTAGEM E DESMONTAGEM DE FÔRMA DE PILARES RETANGULARES E ESTRUTURAS SIMILARES COM ÁREA MÉDIA DAS SEÇÕES MENOR OU IGUAL A 0,25 M², PÉ-DIREITO SIMPLES, EM MADEIRA SERRADA, 1 UTILIZAÇÃO. AF_12/2015</v>
          </cell>
          <cell r="C736" t="str">
            <v>M2</v>
          </cell>
          <cell r="D736">
            <v>70.64</v>
          </cell>
          <cell r="E736">
            <v>73</v>
          </cell>
          <cell r="F736">
            <v>143.63999999999999</v>
          </cell>
        </row>
        <row r="737">
          <cell r="A737" t="str">
            <v>92409</v>
          </cell>
          <cell r="B737" t="str">
            <v>MONTAGEM E DESMONTAGEM DE FÔRMA DE PILARES RETANGULARES E ESTRUTURAS SIMILARES COM ÁREA MÉDIA DAS SEÇÕES MAIOR QUE 0,25 M², PÉ-DIREITO SIMPLES, EM MADEIRA SERRADA, 1 UTILIZAÇÃO. AF_12/2015</v>
          </cell>
          <cell r="C737" t="str">
            <v>M2</v>
          </cell>
          <cell r="D737">
            <v>68.069999999999993</v>
          </cell>
          <cell r="E737">
            <v>66.12</v>
          </cell>
          <cell r="F737">
            <v>134.19</v>
          </cell>
        </row>
        <row r="738">
          <cell r="A738" t="str">
            <v>92410</v>
          </cell>
          <cell r="B738" t="str">
            <v>MONTAGEM E DESMONTAGEM DE FÔRMA DE PILARES RETANGULARES E ESTRUTURAS SIMILARES COM ÁREA MÉDIA DAS SEÇÕES MENOR OU IGUAL A 0,25 M², PÉ-DIREITO SIMPLES, EM MADEIRA SERRADA, 2 UTILIZAÇÕES. AF_12/2015</v>
          </cell>
          <cell r="C738" t="str">
            <v>M2</v>
          </cell>
          <cell r="D738">
            <v>68.069999999999993</v>
          </cell>
          <cell r="E738">
            <v>59.33</v>
          </cell>
          <cell r="F738">
            <v>104.17</v>
          </cell>
        </row>
        <row r="739">
          <cell r="A739" t="str">
            <v>92411</v>
          </cell>
          <cell r="B739" t="str">
            <v>MONTAGEM E DESMONTAGEM DE FÔRMA DE PILARES RETANGULARES E ESTRUTURAS SIMILARES COM ÁREA MÉDIA DAS SEÇÕES MAIOR QUE 0,25 M², PÉ-DIREITO SIMPLES, EM MADEIRA SERRADA, 2 UTILIZAÇÕES. AF_12/2015</v>
          </cell>
          <cell r="C739" t="str">
            <v>M2</v>
          </cell>
          <cell r="D739">
            <v>42.57</v>
          </cell>
          <cell r="E739">
            <v>53.25</v>
          </cell>
          <cell r="F739">
            <v>95.82</v>
          </cell>
        </row>
        <row r="740">
          <cell r="A740" t="str">
            <v>92412</v>
          </cell>
          <cell r="B740" t="str">
            <v>MONTAGEM E DESMONTAGEM DE FÔRMA DE PILARES RETANGULARES E ESTRUTURAS SIMILARES COM ÁREA MÉDIA DAS SEÇÕES MENOR OU IGUAL A 0,25 M², PÉ-DIREITO SIMPLES, EM MADEIRA SERRADA, 4 UTILIZAÇÕES. AF_12/2015</v>
          </cell>
          <cell r="C740" t="str">
            <v>M2</v>
          </cell>
          <cell r="D740">
            <v>28.28</v>
          </cell>
          <cell r="E740">
            <v>43.81</v>
          </cell>
          <cell r="F740">
            <v>72.09</v>
          </cell>
        </row>
        <row r="741">
          <cell r="A741" t="str">
            <v>92413</v>
          </cell>
          <cell r="B741" t="str">
            <v>MONTAGEM E DESMONTAGEM DE FÔRMA DE PILARES RETANGULARES E ESTRUTURAS SIMILARES COM ÁREA MÉDIA DAS SEÇÕES MAIOR QUE 0,25 M², PÉ-DIREITO SIMPLES, EM MADEIRA SERRADA, 4 UTILIZAÇÕES. AF_12/2015</v>
          </cell>
          <cell r="C741" t="str">
            <v>M2</v>
          </cell>
          <cell r="D741">
            <v>26.54</v>
          </cell>
          <cell r="E741">
            <v>39.119999999999997</v>
          </cell>
          <cell r="F741">
            <v>65.66</v>
          </cell>
        </row>
        <row r="742">
          <cell r="A742" t="str">
            <v>92414</v>
          </cell>
          <cell r="B742" t="str">
            <v>MONTAGEM E DESMONTAGEM DE FÔRMA DE PILARES RETANGULARES E ESTRUTURAS SIMILARES COM ÁREA MÉDIA DAS SEÇÕES MENOR OU IGUAL A 0,25 M², PÉ-DIREITO SIMPLES, EM CHAPA DE MADEIRA COMPENSADA RESINADA, 2 UTILIZAÇÕES. AF_12/2015</v>
          </cell>
          <cell r="C742" t="str">
            <v>M2</v>
          </cell>
          <cell r="D742">
            <v>51.26</v>
          </cell>
          <cell r="E742">
            <v>40.25</v>
          </cell>
          <cell r="F742">
            <v>91.51</v>
          </cell>
        </row>
        <row r="743">
          <cell r="A743" t="str">
            <v>92415</v>
          </cell>
          <cell r="B743" t="str">
            <v>MONTAGEM E DESMONTAGEM DE FÔRMA DE PILARES RETANGULARES E ESTRUTURAS SIMILARES COM ÁREA MÉDIA DAS SEÇÕES MAIOR QUE 0,25 M², PÉ-DIREITO SIMPLES, EM CHAPA DE MADEIRA COMPENSADA RESINADA, 2 UTILIZAÇÕES. AF_12/2015</v>
          </cell>
          <cell r="C743" t="str">
            <v>M2</v>
          </cell>
          <cell r="D743">
            <v>48.99</v>
          </cell>
          <cell r="E743">
            <v>34.17</v>
          </cell>
          <cell r="F743">
            <v>83.16</v>
          </cell>
        </row>
        <row r="744">
          <cell r="A744" t="str">
            <v>92416</v>
          </cell>
          <cell r="B744" t="str">
            <v>MONTAGEM E DESMONTAGEM DE FÔRMA DE PILARES RETANGULARES E ESTRUTURAS SIMILARES COM ÁREA MÉDIA DAS SEÇÕES MENOR OU IGUAL A 0,25 M², PÉ-DIREITO DUPLO, EM CHAPA DE MADEIRA COMPENSADA RESINADA, 2 UTILIZAÇÕES. AF_12/2015</v>
          </cell>
          <cell r="C744" t="str">
            <v>M2</v>
          </cell>
          <cell r="D744">
            <v>55.91</v>
          </cell>
          <cell r="E744">
            <v>52.75</v>
          </cell>
          <cell r="F744">
            <v>108.66</v>
          </cell>
        </row>
        <row r="745">
          <cell r="A745" t="str">
            <v>92417</v>
          </cell>
          <cell r="B745" t="str">
            <v>MONTAGEM E DESMONTAGEM DE FÔRMA DE PILARES RETANGULARES E ESTRUTURAS SIMILARES COM ÁREA MÉDIA DAS SEÇÕES MAIOR QUE 0,25 M², PÉ-DIREITO DUPLO, EM CHAPA DE MADEIRA COMPENSADA RESINADA, 2 UTILIZAÇÕES. AF_12/2015</v>
          </cell>
          <cell r="C745" t="str">
            <v>M2</v>
          </cell>
          <cell r="D745">
            <v>53.65</v>
          </cell>
          <cell r="E745">
            <v>46.7</v>
          </cell>
          <cell r="F745">
            <v>100.35</v>
          </cell>
        </row>
        <row r="746">
          <cell r="A746" t="str">
            <v>92418</v>
          </cell>
          <cell r="B746" t="str">
            <v>MONTAGEM E DESMONTAGEM DE FÔRMA DE PILARES RETANGULARES E ESTRUTURAS SIMILARES COM ÁREA MÉDIA DAS SEÇÕES MENOR OU IGUAL A 0,25 M², PÉ-DIREITO SIMPLES, EM CHAPA DE MADEIRA COMPENSADA RESINADA, 4 UTILIZAÇÕES. AF_12/2015</v>
          </cell>
          <cell r="C746" t="str">
            <v>M2</v>
          </cell>
          <cell r="D746">
            <v>32.26</v>
          </cell>
          <cell r="E746">
            <v>26.99</v>
          </cell>
          <cell r="F746">
            <v>59.25</v>
          </cell>
        </row>
        <row r="747">
          <cell r="A747" t="str">
            <v>92419</v>
          </cell>
          <cell r="B747" t="str">
            <v>MONTAGEM E DESMONTAGEM DE FÔRMA DE PILARES RETANGULARES E ESTRUTURAS SIMILARES COM ÁREA MÉDIA DAS SEÇÕES MAIOR QUE 0,25 M², PÉ-DIREITO SIMPLES, EM CHAPA DE MADEIRA COMPENSADA RESINADA, 4 UTILIZAÇÕES. AF_12/2015</v>
          </cell>
          <cell r="C747" t="str">
            <v>M2</v>
          </cell>
          <cell r="D747">
            <v>30.53</v>
          </cell>
          <cell r="E747">
            <v>22.33</v>
          </cell>
          <cell r="F747">
            <v>52.86</v>
          </cell>
        </row>
        <row r="748">
          <cell r="A748" t="str">
            <v>92420</v>
          </cell>
          <cell r="B748" t="str">
            <v>MONTAGEM E DESMONTAGEM DE FÔRMA DE PILARES RETANGULARES E ESTRUTURAS SIMILARES COM ÁREA MÉDIA DAS SEÇÕES MENOR OU IGUAL A 0,25 M², PÉ-DIREITO DUPLO, EM CHAPA DE MADEIRA COMPENSADA RESINADA, 4 UTILIZAÇÕES. AF_12/2015</v>
          </cell>
          <cell r="C748" t="str">
            <v>M2</v>
          </cell>
          <cell r="D748">
            <v>35.85</v>
          </cell>
          <cell r="E748">
            <v>36.6</v>
          </cell>
          <cell r="F748">
            <v>72.45</v>
          </cell>
        </row>
        <row r="749">
          <cell r="A749" t="str">
            <v>92421</v>
          </cell>
          <cell r="B749" t="str">
            <v>MONTAGEM E DESMONTAGEM DE FÔRMA DE PILARES RETANGULARES E ESTRUTURAS SIMILARES COM ÁREA MÉDIA DAS SEÇÕES MAIOR QUE 0,25 M², PÉ-DIREITO DUPLO, EM CHAPA DE MADEIRA COMPENSADA RESINADA, 4 UTILIZAÇÕES. AF_12/2015</v>
          </cell>
          <cell r="C749" t="str">
            <v>M2</v>
          </cell>
          <cell r="D749">
            <v>34.11</v>
          </cell>
          <cell r="E749">
            <v>31.93</v>
          </cell>
          <cell r="F749">
            <v>66.040000000000006</v>
          </cell>
        </row>
        <row r="750">
          <cell r="A750" t="str">
            <v>92422</v>
          </cell>
          <cell r="B750" t="str">
            <v>MONTAGEM E DESMONTAGEM DE FÔRMA DE PILARES RETANGULARES E ESTRUTURAS SIMILARES COM ÁREA MÉDIA DAS SEÇÕES MENOR OU IGUAL A 0,25 M², PÉ-DIREITO SIMPLES, EM CHAPA DE MADEIRA COMPENSADA RESINADA, 6 UTILIZAÇÕES. AF_12/2015</v>
          </cell>
          <cell r="C750" t="str">
            <v>M2</v>
          </cell>
          <cell r="D750">
            <v>26.5</v>
          </cell>
          <cell r="E750">
            <v>22.29</v>
          </cell>
          <cell r="F750">
            <v>48.79</v>
          </cell>
        </row>
        <row r="751">
          <cell r="A751" t="str">
            <v>92423</v>
          </cell>
          <cell r="B751" t="str">
            <v>MONTAGEM E DESMONTAGEM DE FÔRMA DE PILARES RETANGULARES E ESTRUTURAS SIMILARES COM ÁREA MÉDIA DAS SEÇÕES MAIOR QUE 0,25 M², PÉ-DIREITO SIMPLES, EM CHAPA DE MADEIRA COMPENSADA RESINADA, 6 UTILIZAÇÕES. AF_12/2015</v>
          </cell>
          <cell r="C751" t="str">
            <v>M2</v>
          </cell>
          <cell r="D751">
            <v>24.99</v>
          </cell>
          <cell r="E751">
            <v>18.25</v>
          </cell>
          <cell r="F751">
            <v>43.24</v>
          </cell>
        </row>
        <row r="752">
          <cell r="A752" t="str">
            <v>92424</v>
          </cell>
          <cell r="B752" t="str">
            <v>MONTAGEM E DESMONTAGEM DE FÔRMA DE PILARES RETANGULARES E ESTRUTURAS SIMILARES COM ÁREA MÉDIA DAS SEÇÕES MENOR OU IGUAL A 0,25 M², PÉ-DIREITO DUPLO, EM CHAPA DE MADEIRA COMPENSADA RESINADA, 6 UTILIZAÇÕES. AF_12/2015</v>
          </cell>
          <cell r="C752" t="str">
            <v>M2</v>
          </cell>
          <cell r="D752">
            <v>29.62</v>
          </cell>
          <cell r="E752">
            <v>30.66</v>
          </cell>
          <cell r="F752">
            <v>60.28</v>
          </cell>
        </row>
        <row r="753">
          <cell r="A753" t="str">
            <v>92425</v>
          </cell>
          <cell r="B753" t="str">
            <v>MONTAGEM E DESMONTAGEM DE FÔRMA DE PILARES RETANGULARES E ESTRUTURAS SIMILARES COM ÁREA MÉDIA DAS SEÇÕES MAIOR QUE 0,25 M², PÉ-DIREITO DUPLO, EM CHAPA DE MADEIRA COMPENSADA RESINADA, 6 UTILIZAÇÕES. AF_12/2015</v>
          </cell>
          <cell r="C753" t="str">
            <v>M2</v>
          </cell>
          <cell r="D753">
            <v>28.11</v>
          </cell>
          <cell r="E753">
            <v>26.6</v>
          </cell>
          <cell r="F753">
            <v>54.71</v>
          </cell>
        </row>
        <row r="754">
          <cell r="A754" t="str">
            <v>92426</v>
          </cell>
          <cell r="B754" t="str">
            <v>MONTAGEM E DESMONTAGEM DE FÔRMA DE PILARES RETANGULARES E ESTRUTURAS SIMILARES COM ÁREA MÉDIA DAS SEÇÕES MENOR OU IGUAL A 0,25 M², PÉ-DIREITO SIMPLES, EM CHAPA DE MADEIRA COMPENSADA RESINADA, 8 UTILIZAÇÕES. AF_12/2015</v>
          </cell>
          <cell r="C754" t="str">
            <v>M2</v>
          </cell>
          <cell r="D754">
            <v>23.59</v>
          </cell>
          <cell r="E754">
            <v>19.940000000000001</v>
          </cell>
          <cell r="F754">
            <v>43.53</v>
          </cell>
        </row>
        <row r="755">
          <cell r="A755" t="str">
            <v>92427</v>
          </cell>
          <cell r="B755" t="str">
            <v>MONTAGEM E DESMONTAGEM DE FÔRMA DE PILARES RETANGULARES E ESTRUTURAS SIMILARES COM ÁREA MÉDIA DAS SEÇÕES MAIOR QUE 0,25 M², PÉ-DIREITO SIMPLES, EM CHAPA DE MADEIRA COMPENSADA RESINADA, 8 UTILIZAÇÕES. AF_12/2015</v>
          </cell>
          <cell r="C755" t="str">
            <v>M2</v>
          </cell>
          <cell r="D755">
            <v>22.19</v>
          </cell>
          <cell r="E755">
            <v>16.190000000000001</v>
          </cell>
          <cell r="F755">
            <v>38.380000000000003</v>
          </cell>
        </row>
        <row r="756">
          <cell r="A756" t="str">
            <v>92428</v>
          </cell>
          <cell r="B756" t="str">
            <v>MONTAGEM E DESMONTAGEM DE FÔRMA DE PILARES RETANGULARES E ESTRUTURAS SIMILARES COM ÁREA MÉDIA DAS SEÇÕES MENOR OU IGUAL A 0,25 M², PÉ-DIREITO DUPLO, EM CHAPA DE MADEIRA COMPENSADA RESINADA, 8 UTILIZAÇÕES. AF_12/2015</v>
          </cell>
          <cell r="C756" t="str">
            <v>M2</v>
          </cell>
          <cell r="D756">
            <v>26.47</v>
          </cell>
          <cell r="E756">
            <v>27.68</v>
          </cell>
          <cell r="F756">
            <v>54.15</v>
          </cell>
        </row>
        <row r="757">
          <cell r="A757" t="str">
            <v>92429</v>
          </cell>
          <cell r="B757" t="str">
            <v>MONTAGEM E DESMONTAGEM DE FÔRMA DE PILARES RETANGULARES E ESTRUTURAS SIMILARES COM ÁREA MÉDIA DAS SEÇÕES MAIOR QUE 0,25 M², PÉ-DIREITO DUPLO, EM CHAPA DE MADEIRA COMPENSADA RESINADA, 8 UTILIZAÇÕES. AF_12/2015</v>
          </cell>
          <cell r="C757" t="str">
            <v>M2</v>
          </cell>
          <cell r="D757">
            <v>25.07</v>
          </cell>
          <cell r="E757">
            <v>23.93</v>
          </cell>
          <cell r="F757">
            <v>49</v>
          </cell>
        </row>
        <row r="758">
          <cell r="A758" t="str">
            <v>92430</v>
          </cell>
          <cell r="B758" t="str">
            <v>MONTAGEM E DESMONTAGEM DE FÔRMA DE PILARES RETANGULARES E ESTRUTURAS SIMILARES COM ÁREA MÉDIA DAS SEÇÕES MENOR OU IGUAL A 0,25 M², PÉ-DIREITO SIMPLES, EM CHAPA DE MADEIRA COMPENSADA PLASTIFICADA, 10 UTILIZAÇÕES. AF_12/2015</v>
          </cell>
          <cell r="C758" t="str">
            <v>M2</v>
          </cell>
          <cell r="D758">
            <v>21.14</v>
          </cell>
          <cell r="E758">
            <v>17.899999999999999</v>
          </cell>
          <cell r="F758">
            <v>39.04</v>
          </cell>
        </row>
        <row r="759">
          <cell r="A759" t="str">
            <v>92431</v>
          </cell>
          <cell r="B759" t="str">
            <v>MONTAGEM E DESMONTAGEM DE FÔRMA DE PILARES RETANGULARES E ESTRUTURAS SIMILARES COM ÁREA MÉDIA DAS SEÇÕES MAIOR QUE 0,25 M², PÉ-DIREITO SIMPLES, EM CHAPA DE MADEIRA COMPENSADA PLASTIFICADA, 10 UTILIZAÇÕES. AF_12/2015</v>
          </cell>
          <cell r="C759" t="str">
            <v>M2</v>
          </cell>
          <cell r="D759">
            <v>19.809999999999999</v>
          </cell>
          <cell r="E759">
            <v>14.34</v>
          </cell>
          <cell r="F759">
            <v>34.15</v>
          </cell>
        </row>
        <row r="760">
          <cell r="A760" t="str">
            <v>92432</v>
          </cell>
          <cell r="B760" t="str">
            <v>MONTAGEM E DESMONTAGEM DE FÔRMA DE PILARES RETANGULARES E ESTRUTURAS SIMILARES COM ÁREA MÉDIA DAS SEÇÕES MENOR OU IGUAL A 0,25 M², PÉ-DIREITO DUPLO, EM CHAPA DE MADEIRA COMPENSADA PLASTIFICADA, 10 UTILIZAÇÕES. AF_12/2015</v>
          </cell>
          <cell r="C760" t="str">
            <v>M2</v>
          </cell>
          <cell r="D760">
            <v>23.88</v>
          </cell>
          <cell r="E760">
            <v>25.25</v>
          </cell>
          <cell r="F760">
            <v>49.13</v>
          </cell>
        </row>
        <row r="761">
          <cell r="A761" t="str">
            <v>92433</v>
          </cell>
          <cell r="B761" t="str">
            <v>MONTAGEM E DESMONTAGEM DE FÔRMA DE PILARES RETANGULARES E ESTRUTURAS SIMILARES COM ÁREA MÉDIA DAS SEÇÕES MAIOR QUE 0,25 M², PÉ-DIREITO DUPLO, EM CHAPA DE MADEIRA COMPENSADA PLASTIFICADA, 10 UTILIZAÇÕES. AF_12/2015</v>
          </cell>
          <cell r="C761" t="str">
            <v>M2</v>
          </cell>
          <cell r="D761">
            <v>22.55</v>
          </cell>
          <cell r="E761">
            <v>21.69</v>
          </cell>
          <cell r="F761">
            <v>44.24</v>
          </cell>
        </row>
        <row r="762">
          <cell r="A762" t="str">
            <v>92434</v>
          </cell>
          <cell r="B762" t="str">
            <v>MONTAGEM E DESMONTAGEM DE FÔRMA DE PILARES RETANGULARES E ESTRUTURAS SIMILARES COM ÁREA MÉDIA DAS SEÇÕES MENOR OU IGUAL A 0,25 M², PÉ-DIREITO SIMPLES, EM CHAPA DE MADEIRA COMPENSADA PLASTIFICADA, 12 UTILIZAÇÕES. AF_12/2015</v>
          </cell>
          <cell r="C762" t="str">
            <v>M2</v>
          </cell>
          <cell r="D762">
            <v>20.170000000000002</v>
          </cell>
          <cell r="E762">
            <v>17.079999999999998</v>
          </cell>
          <cell r="F762">
            <v>37.25</v>
          </cell>
        </row>
        <row r="763">
          <cell r="A763" t="str">
            <v>92435</v>
          </cell>
          <cell r="B763" t="str">
            <v>MONTAGEM E DESMONTAGEM DE FÔRMA DE PILARES RETANGULARES E ESTRUTURAS SIMILARES COM ÁREA MÉDIA DAS SEÇÕES MAIOR QUE 0,25 M², PÉ-DIREITO SIMPLES, EM CHAPA DE MADEIRA COMPENSADA PLASTIFICADA, 12 UTILIZAÇÕES. AF_12/2015</v>
          </cell>
          <cell r="C763" t="str">
            <v>M2</v>
          </cell>
          <cell r="D763">
            <v>18.89</v>
          </cell>
          <cell r="E763">
            <v>13.63</v>
          </cell>
          <cell r="F763">
            <v>32.520000000000003</v>
          </cell>
        </row>
        <row r="764">
          <cell r="A764" t="str">
            <v>92436</v>
          </cell>
          <cell r="B764" t="str">
            <v>MONTAGEM E DESMONTAGEM DE FÔRMA DE PILARES RETANGULARES E ESTRUTURAS SIMILARES COM ÁREA MÉDIA DAS SEÇÕES MENOR OU IGUAL A 0,25 M², PÉ-DIREITO DUPLO, EM CHAPA DE MADEIRA COMPENSADA PLASTIFICADA, 12 UTILIZAÇÕES. AF_12/2015</v>
          </cell>
          <cell r="C764" t="str">
            <v>M2</v>
          </cell>
          <cell r="D764">
            <v>22.81</v>
          </cell>
          <cell r="E764">
            <v>24.17</v>
          </cell>
          <cell r="F764">
            <v>46.98</v>
          </cell>
        </row>
        <row r="765">
          <cell r="A765" t="str">
            <v>92437</v>
          </cell>
          <cell r="B765" t="str">
            <v>MONTAGEM E DESMONTAGEM DE FÔRMA DE PILARES RETANGULARES E ESTRUTURAS SIMILARES COM ÁREA MÉDIA DAS SEÇÕES MAIOR QUE 0,25 M², PÉ-DIREITO DUPLO, EM CHAPA DE MADEIRA COMPENSADA PLASTIFICADA, 12 UTILIZAÇÕES. AF_12/2015</v>
          </cell>
          <cell r="C765" t="str">
            <v>M2</v>
          </cell>
          <cell r="D765">
            <v>21.53</v>
          </cell>
          <cell r="E765">
            <v>20.73</v>
          </cell>
          <cell r="F765">
            <v>42.26</v>
          </cell>
        </row>
        <row r="766">
          <cell r="A766" t="str">
            <v>92438</v>
          </cell>
          <cell r="B766" t="str">
            <v>MONTAGEM E DESMONTAGEM DE FÔRMA DE PILARES RETANGULARES E ESTRUTURAS SIMILARES COM ÁREA MÉDIA DAS SEÇÕES MENOR OU IGUAL A 0,25 M², PÉ-DIREITO SIMPLES, EM CHAPA DE MADEIRA COMPENSADA PLASTIFICADA, 14 UTILIZAÇÕES. AF_12/2015</v>
          </cell>
          <cell r="C766" t="str">
            <v>M2</v>
          </cell>
          <cell r="D766">
            <v>19.46</v>
          </cell>
          <cell r="E766">
            <v>16.489999999999998</v>
          </cell>
          <cell r="F766">
            <v>35.950000000000003</v>
          </cell>
        </row>
        <row r="767">
          <cell r="A767" t="str">
            <v>92439</v>
          </cell>
          <cell r="B767" t="str">
            <v>MONTAGEM E DESMONTAGEM DE FÔRMA DE PILARES RETANGULARES E ESTRUTURAS SIMILARES COM ÁREA MÉDIA DAS SEÇÕES MAIOR QUE 0,25 M², PÉ-DIREITO SIMPLES, EM CHAPA DE MADEIRA COMPENSADA PLASTIFICADA, 14 UTILIZAÇÕES. AF_12/2015</v>
          </cell>
          <cell r="C767" t="str">
            <v>M2</v>
          </cell>
          <cell r="D767">
            <v>18.21</v>
          </cell>
          <cell r="E767">
            <v>13.13</v>
          </cell>
          <cell r="F767">
            <v>31.34</v>
          </cell>
        </row>
        <row r="768">
          <cell r="A768" t="str">
            <v>92440</v>
          </cell>
          <cell r="B768" t="str">
            <v>MONTAGEM E DESMONTAGEM DE FÔRMA DE PILARES RETANGULARES E ESTRUTURAS SIMILARES COM ÁREA MÉDIA DAS SEÇÕES MENOR OU IGUAL A 0,25 M², PÉ-DIREITO DUPLO, EM CHAPA DE MADEIRA COMPENSADA PLASTIFICADA, 14 UTILIZAÇÕES. AF_12/2015</v>
          </cell>
          <cell r="C768" t="str">
            <v>M2</v>
          </cell>
          <cell r="D768">
            <v>22.03</v>
          </cell>
          <cell r="E768">
            <v>23.39</v>
          </cell>
          <cell r="F768">
            <v>45.42</v>
          </cell>
        </row>
        <row r="769">
          <cell r="A769" t="str">
            <v>92441</v>
          </cell>
          <cell r="B769" t="str">
            <v>MONTAGEM E DESMONTAGEM DE FÔRMA DE PILARES RETANGULARES E ESTRUTURAS SIMILARES COM ÁREA MÉDIA DAS SEÇÕES MAIOR QUE 0,25 M², PÉ-DIREITO DUPLO, EM CHAPA DE MADEIRA COMPENSADA PLASTIFICADA, 14 UTILIZAÇÕES. AF_12/2015</v>
          </cell>
          <cell r="C769" t="str">
            <v>M2</v>
          </cell>
          <cell r="D769">
            <v>20.79</v>
          </cell>
          <cell r="E769">
            <v>20.059999999999999</v>
          </cell>
          <cell r="F769">
            <v>40.85</v>
          </cell>
        </row>
        <row r="770">
          <cell r="A770" t="str">
            <v>92442</v>
          </cell>
          <cell r="B770" t="str">
            <v>MONTAGEM E DESMONTAGEM DE FÔRMA DE PILARES RETANGULARES E ESTRUTURAS SIMILARES COM ÁREA MÉDIA DAS SEÇÕES MENOR OU IGUAL A 0,25 M², PÉ-DIREITO SIMPLES, EM CHAPA DE MADEIRA COMPENSADA PLASTIFICADA, 18 UTILIZAÇÕES. AF_12/2015</v>
          </cell>
          <cell r="C770" t="str">
            <v>M2</v>
          </cell>
          <cell r="D770">
            <v>17.920000000000002</v>
          </cell>
          <cell r="E770">
            <v>15.46</v>
          </cell>
          <cell r="F770">
            <v>33.380000000000003</v>
          </cell>
        </row>
        <row r="771">
          <cell r="A771" t="str">
            <v>92443</v>
          </cell>
          <cell r="B771" t="str">
            <v>MONTAGEM E DESMONTAGEM DE FÔRMA DE PILARES RETANGULARES E ESTRUTURAS SIMILARES COM ÁREA MÉDIA DAS SEÇÕES MAIOR QUE 0,25 M², PÉ-DIREITO SIMPLES, EM CHAPA DE MADEIRA COMPENSADA PLASTIFICADA, 18 UTILIZAÇÕES. AF_12/2015</v>
          </cell>
          <cell r="C771" t="str">
            <v>M2</v>
          </cell>
          <cell r="D771">
            <v>16.71</v>
          </cell>
          <cell r="E771">
            <v>12.22</v>
          </cell>
          <cell r="F771">
            <v>28.93</v>
          </cell>
        </row>
        <row r="772">
          <cell r="A772" t="str">
            <v>92444</v>
          </cell>
          <cell r="B772" t="str">
            <v>MONTAGEM E DESMONTAGEM DE FÔRMA DE PILARES RETANGULARES E ESTRUTURAS SIMILARES COM ÁREA MÉDIA DAS SEÇÕES MENOR OU IGUAL A 0,25 M², PÉ-DIREITO DUPLO, EM CHAPA DE MADEIRA COMPENSADA PLASTIFICADA, 18 UTILIZAÇÕES. AF_12/2015</v>
          </cell>
          <cell r="C772" t="str">
            <v>M2</v>
          </cell>
          <cell r="D772">
            <v>20.41</v>
          </cell>
          <cell r="E772">
            <v>22.14</v>
          </cell>
          <cell r="F772">
            <v>42.55</v>
          </cell>
        </row>
        <row r="773">
          <cell r="A773" t="str">
            <v>92445</v>
          </cell>
          <cell r="B773" t="str">
            <v>MONTAGEM E DESMONTAGEM DE FÔRMA DE PILARES RETANGULARES E ESTRUTURAS SIMILARES COM ÁREA MÉDIA DAS SEÇÕES MAIOR QUE 0,25 M², PÉ-DIREITO DUPLO, EM CHAPA DE MADEIRA COMPENSADA PLASTIFICADA, 18 UTILIZAÇÕES. AF_12/2015</v>
          </cell>
          <cell r="C773" t="str">
            <v>M2</v>
          </cell>
          <cell r="D773">
            <v>19.2</v>
          </cell>
          <cell r="E773">
            <v>18.899999999999999</v>
          </cell>
          <cell r="F773">
            <v>38.1</v>
          </cell>
        </row>
        <row r="774">
          <cell r="A774" t="str">
            <v>92446</v>
          </cell>
          <cell r="B774" t="str">
            <v>MONTAGEM E DESMONTAGEM DE FÔRMA DE VIGA, ESCORAMENTO COM PONTALETE DE MADEIRA, PÉ-DIREITO SIMPLES, EM MADEIRA SERRADA, 1 UTILIZAÇÃO. AF_12/2015</v>
          </cell>
          <cell r="C774" t="str">
            <v>M2</v>
          </cell>
          <cell r="D774">
            <v>77.53</v>
          </cell>
          <cell r="E774">
            <v>54.13</v>
          </cell>
          <cell r="F774">
            <v>131.66</v>
          </cell>
        </row>
        <row r="775">
          <cell r="A775" t="str">
            <v>92447</v>
          </cell>
          <cell r="B775" t="str">
            <v>MONTAGEM E DESMONTAGEM DE FÔRMA DE VIGA, ESCORAMENTO COM PONTALETE DE MADEIRA, PÉ-DIREITO SIMPLES, EM MADEIRA SERRADA, 2 UTILIZAÇÕES. AF_12/2015</v>
          </cell>
          <cell r="C775" t="str">
            <v>M2</v>
          </cell>
          <cell r="D775">
            <v>55.87</v>
          </cell>
          <cell r="E775">
            <v>42.94</v>
          </cell>
          <cell r="F775">
            <v>98.81</v>
          </cell>
        </row>
        <row r="776">
          <cell r="A776" t="str">
            <v>92448</v>
          </cell>
          <cell r="B776" t="str">
            <v>MONTAGEM E DESMONTAGEM DE FÔRMA DE VIGA, ESCORAMENTO COM PONTALETE DE MADEIRA, PÉ-DIREITO SIMPLES, EM MADEIRA SERRADA, 4 UTILIZAÇÕES. AF_12/2015</v>
          </cell>
          <cell r="C776" t="str">
            <v>M2</v>
          </cell>
          <cell r="D776">
            <v>47.97</v>
          </cell>
          <cell r="E776">
            <v>35.31</v>
          </cell>
          <cell r="F776">
            <v>83.28</v>
          </cell>
        </row>
        <row r="777">
          <cell r="A777" t="str">
            <v>92449</v>
          </cell>
          <cell r="B777" t="str">
            <v>MONTAGEM E DESMONTAGEM DE FÔRMA DE VIGA, ESCORAMENTO COM GARFO DE MADEIRA, PÉ-DIREITO DUPLO, EM CHAPA DE MADEIRA RESINADA, 2 UTILIZAÇÕES. AF_12/2015</v>
          </cell>
          <cell r="C777" t="str">
            <v>M2</v>
          </cell>
          <cell r="D777">
            <v>110.71</v>
          </cell>
          <cell r="E777">
            <v>55.34</v>
          </cell>
          <cell r="F777">
            <v>166.05</v>
          </cell>
        </row>
        <row r="778">
          <cell r="A778" t="str">
            <v>92450</v>
          </cell>
          <cell r="B778" t="str">
            <v>MONTAGEM E DESMONTAGEM DE FÔRMA DE VIGA, ESCORAMENTO METÁLICO, PÉ-DIREITO DUPLO, EM CHAPA DE MADEIRA RESINADA, 2 UTILIZAÇÕES. AF_12/2015</v>
          </cell>
          <cell r="C778" t="str">
            <v>M2</v>
          </cell>
          <cell r="D778">
            <v>74.42</v>
          </cell>
          <cell r="E778">
            <v>54.68</v>
          </cell>
          <cell r="F778">
            <v>129.1</v>
          </cell>
        </row>
        <row r="779">
          <cell r="A779" t="str">
            <v>92451</v>
          </cell>
          <cell r="B779" t="str">
            <v>MONTAGEM E DESMONTAGEM DE FÔRMA DE VIGA, ESCORAMENTO COM GARFO DE MADEIRA, PÉ-DIREITO SIMPLES, EM CHAPA DE MADEIRA RESINADA, 2 UTILIZAÇÕES. AF_12/2015</v>
          </cell>
          <cell r="C779" t="str">
            <v>M2</v>
          </cell>
          <cell r="D779">
            <v>71.989999999999995</v>
          </cell>
          <cell r="E779">
            <v>39.74</v>
          </cell>
          <cell r="F779">
            <v>111.73</v>
          </cell>
        </row>
        <row r="780">
          <cell r="A780" t="str">
            <v>92452</v>
          </cell>
          <cell r="B780" t="str">
            <v>MONTAGEM E DESMONTAGEM DE FÔRMA DE VIGA, ESCORAMENTO METÁLICO, PÉ-DIREITO SIMPLES, EM CHAPA DE MADEIRA RESINADA, 2 UTILIZAÇÕES. AF_12/2015</v>
          </cell>
          <cell r="C780" t="str">
            <v>M2</v>
          </cell>
          <cell r="D780">
            <v>55.63</v>
          </cell>
          <cell r="E780">
            <v>44.55</v>
          </cell>
          <cell r="F780">
            <v>100.18</v>
          </cell>
        </row>
        <row r="781">
          <cell r="A781" t="str">
            <v>92453</v>
          </cell>
          <cell r="B781" t="str">
            <v>MONTAGEM E DESMONTAGEM DE FÔRMA DE VIGA, ESCORAMENTO COM GARFO DE MADEIRA, PÉ-DIREITO DUPLO, EM CHAPA DE MADEIRA RESINADA, 4 UTILIZAÇÕES. AF_12/2015</v>
          </cell>
          <cell r="C781" t="str">
            <v>M2</v>
          </cell>
          <cell r="D781">
            <v>96.28</v>
          </cell>
          <cell r="E781">
            <v>47.88</v>
          </cell>
          <cell r="F781">
            <v>144.16</v>
          </cell>
        </row>
        <row r="782">
          <cell r="A782" t="str">
            <v>92454</v>
          </cell>
          <cell r="B782" t="str">
            <v>MONTAGEM E DESMONTAGEM DE FÔRMA DE VIGA, ESCORAMENTO METÁLICO, PÉ-DIREITO DUPLO, EM CHAPA DE MADEIRA RESINADA, 4 UTILIZAÇÕES. AF_12/2015</v>
          </cell>
          <cell r="C782" t="str">
            <v>M2</v>
          </cell>
          <cell r="D782">
            <v>75.31</v>
          </cell>
          <cell r="E782">
            <v>46.92</v>
          </cell>
          <cell r="F782">
            <v>122.23</v>
          </cell>
        </row>
        <row r="783">
          <cell r="A783" t="str">
            <v>92455</v>
          </cell>
          <cell r="B783" t="str">
            <v>MONTAGEM E DESMONTAGEM DE FÔRMA DE VIGA, ESCORAMENTO COM GARFO DE MADEIRA, PÉ-DIREITO SIMPLES, EM CHAPA DE MADEIRA RESINADA, 4 UTILIZAÇÕES. AF_12/2015</v>
          </cell>
          <cell r="C783" t="str">
            <v>M2</v>
          </cell>
          <cell r="D783">
            <v>59.81</v>
          </cell>
          <cell r="E783">
            <v>33.28</v>
          </cell>
          <cell r="F783">
            <v>93.09</v>
          </cell>
        </row>
        <row r="784">
          <cell r="A784" t="str">
            <v>92456</v>
          </cell>
          <cell r="B784" t="str">
            <v>MONTAGEM E DESMONTAGEM DE FÔRMA DE VIGA, ESCORAMENTO METÁLICO, PÉ-DIREITO SIMPLES, EM CHAPA DE MADEIRA RESINADA, 4 UTILIZAÇÕES. AF_12/2015</v>
          </cell>
          <cell r="C784" t="str">
            <v>M2</v>
          </cell>
          <cell r="D784">
            <v>47.02</v>
          </cell>
          <cell r="E784">
            <v>37.549999999999997</v>
          </cell>
          <cell r="F784">
            <v>84.57</v>
          </cell>
        </row>
        <row r="785">
          <cell r="A785" t="str">
            <v>92457</v>
          </cell>
          <cell r="B785" t="str">
            <v>MONTAGEM E DESMONTAGEM DE FÔRMA DE VIGA, ESCORAMENTO COM GARFO DE MADEIRA, PÉ-DIREITO DUPLO, EM CHAPA DE MADEIRA RESINADA, 6 UTILIZAÇÕES. AF_12/2015</v>
          </cell>
          <cell r="C785" t="str">
            <v>M2</v>
          </cell>
          <cell r="D785">
            <v>83.63</v>
          </cell>
          <cell r="E785">
            <v>41.97</v>
          </cell>
          <cell r="F785">
            <v>125.6</v>
          </cell>
        </row>
        <row r="786">
          <cell r="A786" t="str">
            <v>92458</v>
          </cell>
          <cell r="B786" t="str">
            <v>MONTAGEM E DESMONTAGEM DE FÔRMA DE VIGA, ESCORAMENTO METÁLICO, PÉ-DIREITO DUPLO, EM CHAPA DE MADEIRA RESINADA, 6 UTILIZAÇÕES. AF_12/2015</v>
          </cell>
          <cell r="C786" t="str">
            <v>M2</v>
          </cell>
          <cell r="D786">
            <v>69.03</v>
          </cell>
          <cell r="E786">
            <v>41.41</v>
          </cell>
          <cell r="F786">
            <v>110.44</v>
          </cell>
        </row>
        <row r="787">
          <cell r="A787" t="str">
            <v>92459</v>
          </cell>
          <cell r="B787" t="str">
            <v>MONTAGEM E DESMONTAGEM DE FÔRMA DE VIGA, ESCORAMENTO COM GARFO DE MADEIRA, PÉ-DIREITO SIMPLES, EM CHAPA DE MADEIRA RESINADA, 6 UTILIZAÇÕES. AF_12/2015</v>
          </cell>
          <cell r="C787" t="str">
            <v>M2</v>
          </cell>
          <cell r="D787">
            <v>50.74</v>
          </cell>
          <cell r="E787">
            <v>28.65</v>
          </cell>
          <cell r="F787">
            <v>79.39</v>
          </cell>
        </row>
        <row r="788">
          <cell r="A788" t="str">
            <v>92460</v>
          </cell>
          <cell r="B788" t="str">
            <v>MONTAGEM E DESMONTAGEM DE FÔRMA DE VIGA, ESCORAMENTO METÁLICO, PÉ-DIREITO SIMPLES, EM CHAPA DE MADEIRA RESINADA, 6 UTILIZAÇÕES. AF_12/2015</v>
          </cell>
          <cell r="C788" t="str">
            <v>M2</v>
          </cell>
          <cell r="D788">
            <v>37.159999999999997</v>
          </cell>
          <cell r="E788">
            <v>32.76</v>
          </cell>
          <cell r="F788">
            <v>69.92</v>
          </cell>
        </row>
        <row r="789">
          <cell r="A789" t="str">
            <v>92461</v>
          </cell>
          <cell r="B789" t="str">
            <v>MONTAGEM E DESMONTAGEM DE FÔRMA DE VIGA, ESCORAMENTO COM GARFO DE MADEIRA, PÉ-DIREITO DUPLO, EM CHAPA DE MADEIRA RESINADA, 8 UTILIZAÇÕES. AF_12/2015</v>
          </cell>
          <cell r="C789" t="str">
            <v>M2</v>
          </cell>
          <cell r="D789">
            <v>77.64</v>
          </cell>
          <cell r="E789">
            <v>38.26</v>
          </cell>
          <cell r="F789">
            <v>115.9</v>
          </cell>
        </row>
        <row r="790">
          <cell r="A790" t="str">
            <v>92462</v>
          </cell>
          <cell r="B790" t="str">
            <v>MONTAGEM E DESMONTAGEM DE FÔRMA DE VIGA, ESCORAMENTO METÁLICO, PÉ-DIREITO DUPLO, EM CHAPA DE MADEIRA RESINADA, 8 UTILIZAÇÕES. AF_12/2015</v>
          </cell>
          <cell r="C790" t="str">
            <v>M2</v>
          </cell>
          <cell r="D790">
            <v>65.319999999999993</v>
          </cell>
          <cell r="E790">
            <v>37.4</v>
          </cell>
          <cell r="F790">
            <v>102.72</v>
          </cell>
        </row>
        <row r="791">
          <cell r="A791" t="str">
            <v>92463</v>
          </cell>
          <cell r="B791" t="str">
            <v>MONTAGEM E DESMONTAGEM DE FÔRMA DE VIGA, ESCORAMENTO COM GARFO DE MADEIRA, PÉ-DIREITO SIMPLES, EM CHAPA DE MADEIRA RESINADA, 8 UTILIZAÇÕES. AF_12/2015</v>
          </cell>
          <cell r="C791" t="str">
            <v>M2</v>
          </cell>
          <cell r="D791">
            <v>46.26</v>
          </cell>
          <cell r="E791">
            <v>25.77</v>
          </cell>
          <cell r="F791">
            <v>72.03</v>
          </cell>
        </row>
        <row r="792">
          <cell r="A792" t="str">
            <v>92464</v>
          </cell>
          <cell r="B792" t="str">
            <v>MONTAGEM E DESMONTAGEM DE FÔRMA DE VIGA, ESCORAMENTO METÁLICO, PÉ-DIREITO SIMPLES, EM CHAPA DE MADEIRA RESINADA, 8 UTILIZAÇÕES. AF_12/2015</v>
          </cell>
          <cell r="C792" t="str">
            <v>M2</v>
          </cell>
          <cell r="D792">
            <v>36.159999999999997</v>
          </cell>
          <cell r="E792">
            <v>29.41</v>
          </cell>
          <cell r="F792">
            <v>65.569999999999993</v>
          </cell>
        </row>
        <row r="793">
          <cell r="A793" t="str">
            <v>92465</v>
          </cell>
          <cell r="B793" t="str">
            <v>MONTAGEM E DESMONTAGEM DE FÔRMA DE VIGA, ESCORAMENTO COM GARFO DE MADEIRA, PÉ-DIREITO DUPLO, EM CHAPA DE MADEIRA PLASTIFICADA, 10 UTILIZAÇÕES. AF_12/2015</v>
          </cell>
          <cell r="C793" t="str">
            <v>M2</v>
          </cell>
          <cell r="D793">
            <v>58.19</v>
          </cell>
          <cell r="E793">
            <v>31.83</v>
          </cell>
          <cell r="F793">
            <v>90.02</v>
          </cell>
        </row>
        <row r="794">
          <cell r="A794" t="str">
            <v>92466</v>
          </cell>
          <cell r="B794" t="str">
            <v>MONTAGEM E DESMONTAGEM DE FÔRMA DE VIGA, ESCORAMENTO METÁLICO, PÉ-DIREITO DUPLO, EM CHAPA DE MADEIRA PLASTIFICADA, 10 UTILIZAÇÕES. AF_12/2015</v>
          </cell>
          <cell r="C794" t="str">
            <v>M2</v>
          </cell>
          <cell r="D794">
            <v>62.28</v>
          </cell>
          <cell r="E794">
            <v>33.369999999999997</v>
          </cell>
          <cell r="F794">
            <v>95.65</v>
          </cell>
        </row>
        <row r="795">
          <cell r="A795" t="str">
            <v>92467</v>
          </cell>
          <cell r="B795" t="str">
            <v>MONTAGEM E DESMONTAGEM DE FÔRMA DE VIGA, ESCORAMENTO COM GARFO DE MADEIRA, PÉ-DIREITO SIMPLES, EM CHAPA DE MADEIRA PLASTIFICADA, 10 UTILIZAÇÕES. AF_12/2015</v>
          </cell>
          <cell r="C795" t="str">
            <v>M2</v>
          </cell>
          <cell r="D795">
            <v>35.369999999999997</v>
          </cell>
          <cell r="E795">
            <v>21.45</v>
          </cell>
          <cell r="F795">
            <v>56.82</v>
          </cell>
        </row>
        <row r="796">
          <cell r="A796" t="str">
            <v>92468</v>
          </cell>
          <cell r="B796" t="str">
            <v>MONTAGEM E DESMONTAGEM DE FÔRMA DE VIGA, ESCORAMENTO METÁLICO, PÉ-DIREITO SIMPLES, EM CHAPA DE MADEIRA PLASTIFICADA, 10 UTILIZAÇÕES. AF_12/2015</v>
          </cell>
          <cell r="C796" t="str">
            <v>M2</v>
          </cell>
          <cell r="D796">
            <v>32.799999999999997</v>
          </cell>
          <cell r="E796">
            <v>25.97</v>
          </cell>
          <cell r="F796">
            <v>58.77</v>
          </cell>
        </row>
        <row r="797">
          <cell r="A797" t="str">
            <v>92469</v>
          </cell>
          <cell r="B797" t="str">
            <v>MONTAGEM E DESMONTAGEM DE FÔRMA DE VIGA, ESCORAMENTO COM GARFO DE MADEIRA, PÉ-DIREITO DUPLO, EM CHAPA DE MADEIRA PLASTIFICADA, 12 UTILIZAÇÕES. AF_12/2015</v>
          </cell>
          <cell r="C797" t="str">
            <v>M2</v>
          </cell>
          <cell r="D797">
            <v>52.71</v>
          </cell>
          <cell r="E797">
            <v>29.11</v>
          </cell>
          <cell r="F797">
            <v>81.819999999999993</v>
          </cell>
        </row>
        <row r="798">
          <cell r="A798" t="str">
            <v>92470</v>
          </cell>
          <cell r="B798" t="str">
            <v>MONTAGEM E DESMONTAGEM DE FÔRMA DE VIGA, ESCORAMENTO METÁLICO, PÉ-DIREITO DUPLO, EM CHAPA DE MADEIRA PLASTIFICADA, 12 UTILIZAÇÕES. AF_12/2015</v>
          </cell>
          <cell r="C798" t="str">
            <v>M2</v>
          </cell>
          <cell r="D798">
            <v>60.58</v>
          </cell>
          <cell r="E798">
            <v>30.74</v>
          </cell>
          <cell r="F798">
            <v>91.32</v>
          </cell>
        </row>
        <row r="799">
          <cell r="A799" t="str">
            <v>92471</v>
          </cell>
          <cell r="B799" t="str">
            <v>MONTAGEM E DESMONTAGEM DE FÔRMA DE VIGA, ESCORAMENTO COM GARFO DE MADEIRA, PÉ-DIREITO SIMPLES, EM CHAPA DE MADEIRA PLASTIFICADA, 12 UTILIZAÇÕES. AF_12/2015</v>
          </cell>
          <cell r="C799" t="str">
            <v>M2</v>
          </cell>
          <cell r="D799">
            <v>32.1</v>
          </cell>
          <cell r="E799">
            <v>19.62</v>
          </cell>
          <cell r="F799">
            <v>51.72</v>
          </cell>
        </row>
        <row r="800">
          <cell r="A800" t="str">
            <v>92472</v>
          </cell>
          <cell r="B800" t="str">
            <v>]</v>
          </cell>
          <cell r="C800" t="str">
            <v>M2</v>
          </cell>
          <cell r="D800">
            <v>31.16</v>
          </cell>
          <cell r="E800">
            <v>23.9</v>
          </cell>
          <cell r="F800">
            <v>55.06</v>
          </cell>
        </row>
        <row r="801">
          <cell r="A801" t="str">
            <v>92473</v>
          </cell>
          <cell r="B801" t="str">
            <v>MONTAGEM E DESMONTAGEM DE FÔRMA DE VIGA, ESCORAMENTO COM GARFO DE MADEIRA, PÉ-DIREITO DUPLO, EM CHAPA DE MADEIRA PLASTIFICADA, 14 UTILIZAÇÕES. AF_12/2015</v>
          </cell>
          <cell r="C801" t="str">
            <v>M2</v>
          </cell>
          <cell r="D801">
            <v>48.36</v>
          </cell>
          <cell r="E801">
            <v>26.76</v>
          </cell>
          <cell r="F801">
            <v>75.12</v>
          </cell>
        </row>
        <row r="802">
          <cell r="A802" t="str">
            <v>92474</v>
          </cell>
          <cell r="B802" t="str">
            <v>MONTAGEM E DESMONTAGEM DE FÔRMA DE VIGA, ESCORAMENTO METÁLICO, PÉ-DIREITO DUPLO, EM CHAPA DE MADEIRA PLASTIFICADA, 14 UTILIZAÇÕES. AF_12/2015</v>
          </cell>
          <cell r="C802" t="str">
            <v>M2</v>
          </cell>
          <cell r="D802">
            <v>59.15</v>
          </cell>
          <cell r="E802">
            <v>28.38</v>
          </cell>
          <cell r="F802">
            <v>87.53</v>
          </cell>
        </row>
        <row r="803">
          <cell r="A803" t="str">
            <v>92475</v>
          </cell>
          <cell r="B803" t="str">
            <v>MONTAGEM E DESMONTAGEM DE FÔRMA DE VIGA, ESCORAMENTO COM GARFO DE MADEIRA, PÉ-DIREITO SIMPLES, EM CHAPA DE MADEIRA PLASTIFICADA, 14 UTILIZAÇÕES. AF_12/2015</v>
          </cell>
          <cell r="C803" t="str">
            <v>M2</v>
          </cell>
          <cell r="D803">
            <v>29.48</v>
          </cell>
          <cell r="E803">
            <v>18.05</v>
          </cell>
          <cell r="F803">
            <v>47.53</v>
          </cell>
        </row>
        <row r="804">
          <cell r="A804" t="str">
            <v>92476</v>
          </cell>
          <cell r="B804" t="str">
            <v>MONTAGEM E DESMONTAGEM DE FÔRMA DE VIGA, ESCORAMENTO METÁLICO, PÉ-DIREITO SIMPLES, EM CHAPA DE MADEIRA PLASTIFICADA, 14 UTILIZAÇÕES. AF_12/2015</v>
          </cell>
          <cell r="C804" t="str">
            <v>M2</v>
          </cell>
          <cell r="D804">
            <v>29.81</v>
          </cell>
          <cell r="E804">
            <v>22.05</v>
          </cell>
          <cell r="F804">
            <v>51.86</v>
          </cell>
        </row>
        <row r="805">
          <cell r="A805" t="str">
            <v>92477</v>
          </cell>
          <cell r="B805" t="str">
            <v>MONTAGEM E DESMONTAGEM DE FÔRMA DE VIGA, ESCORAMENTO COM GARFO DE MADEIRA, PÉ-DIREITO DUPLO, EM CHAPA DE MADEIRA PLASTIFICADA, 18 UTILIZAÇÕES. AF_12/2015</v>
          </cell>
          <cell r="C805" t="str">
            <v>M2</v>
          </cell>
          <cell r="D805">
            <v>38.81</v>
          </cell>
          <cell r="E805">
            <v>22.19</v>
          </cell>
          <cell r="F805">
            <v>61</v>
          </cell>
        </row>
        <row r="806">
          <cell r="A806" t="str">
            <v>92478</v>
          </cell>
          <cell r="B806" t="str">
            <v>MONTAGEM E DESMONTAGEM DE FÔRMA DE VIGA, ESCORAMENTO METÁLICO, PÉ-DIREITO DUPLO, EM CHAPA DE MADEIRA PLASTIFICADA, 18 UTILIZAÇÕES. AF_12/2015</v>
          </cell>
          <cell r="C806" t="str">
            <v>M2</v>
          </cell>
          <cell r="D806">
            <v>56.23</v>
          </cell>
          <cell r="E806">
            <v>23.99</v>
          </cell>
          <cell r="F806">
            <v>80.22</v>
          </cell>
        </row>
        <row r="807">
          <cell r="A807" t="str">
            <v>92479</v>
          </cell>
          <cell r="B807" t="str">
            <v>MONTAGEM E DESMONTAGEM DE FÔRMA DE VIGA, ESCORAMENTO COM GARFO DE MADEIRA, PÉ-DIREITO SIMPLES, EM CHAPA DE MADEIRA PLASTIFICADA, 18 UTILIZAÇÕES. AF_12/2015</v>
          </cell>
          <cell r="C807" t="str">
            <v>M2</v>
          </cell>
          <cell r="D807">
            <v>23.77</v>
          </cell>
          <cell r="E807">
            <v>14.95</v>
          </cell>
          <cell r="F807">
            <v>38.72</v>
          </cell>
        </row>
        <row r="808">
          <cell r="A808" t="str">
            <v>92480</v>
          </cell>
          <cell r="B808" t="str">
            <v>MONTAGEM E DESMONTAGEM DE FÔRMA DE VIGA, ESCORAMENTO METÁLICO, PÉ-DIREITO SIMPLES, EM CHAPA DE MADEIRA PLASTIFICADA, 18 UTILIZAÇÕES. AF_12/2015</v>
          </cell>
          <cell r="C808" t="str">
            <v>M2</v>
          </cell>
          <cell r="D808">
            <v>27.02</v>
          </cell>
          <cell r="E808">
            <v>18.600000000000001</v>
          </cell>
          <cell r="F808">
            <v>45.62</v>
          </cell>
        </row>
        <row r="809">
          <cell r="A809" t="str">
            <v>92481</v>
          </cell>
          <cell r="B809" t="str">
            <v>MONTAGEM E DESMONTAGEM DE FÔRMA DE LAJE MACIÇA COM ÁREA MÉDIA MENOR OU IGUAL A 20 M², PÉ-DIREITO SIMPLES, EM MADEIRA SERRADA, 1 UTILIZAÇÃO. AF_12/2015</v>
          </cell>
          <cell r="C809" t="str">
            <v>M2</v>
          </cell>
          <cell r="D809">
            <v>88.8</v>
          </cell>
          <cell r="E809">
            <v>78.63</v>
          </cell>
          <cell r="F809">
            <v>167.43</v>
          </cell>
        </row>
        <row r="810">
          <cell r="A810" t="str">
            <v>92482</v>
          </cell>
          <cell r="B810" t="str">
            <v>MONTAGEM E DESMONTAGEM DE FÔRMA DE LAJE MACIÇA COM ÁREA MÉDIA MAIOR QUE 20 M², PÉ-DIREITO SIMPLES, EM MADEIRA SERRADA, 1 UTILIZAÇÃO. AF_12/2015</v>
          </cell>
          <cell r="C810" t="str">
            <v>M2</v>
          </cell>
          <cell r="D810">
            <v>85.81</v>
          </cell>
          <cell r="E810">
            <v>70.61</v>
          </cell>
          <cell r="F810">
            <v>156.41999999999999</v>
          </cell>
        </row>
        <row r="811">
          <cell r="A811" t="str">
            <v>92483</v>
          </cell>
          <cell r="B811" t="str">
            <v>MONTAGEM E DESMONTAGEM DE FÔRMA DE LAJE MACIÇA COM ÁREA MÉDIA MENOR OU IGUAL A 20 M², PÉ-DIREITO SIMPLES, EM MADEIRA SERRADA, 2 UTILIZAÇÕES. AF_12/2015</v>
          </cell>
          <cell r="C811" t="str">
            <v>M2</v>
          </cell>
          <cell r="D811">
            <v>64.569999999999993</v>
          </cell>
          <cell r="E811">
            <v>69.39</v>
          </cell>
          <cell r="F811">
            <v>133.96</v>
          </cell>
        </row>
        <row r="812">
          <cell r="A812" t="str">
            <v>92484</v>
          </cell>
          <cell r="B812" t="str">
            <v>MONTAGEM E DESMONTAGEM DE FÔRMA DE LAJE MACIÇA COM ÁREA MÉDIA MAIOR QUE 20 M², PÉ-DIREITO SIMPLES, EM MADEIRA SERRADA, 2 UTILIZAÇÕES. AF_12/2015</v>
          </cell>
          <cell r="C812" t="str">
            <v>M2</v>
          </cell>
          <cell r="D812">
            <v>61.93</v>
          </cell>
          <cell r="E812">
            <v>62.31</v>
          </cell>
          <cell r="F812">
            <v>124.24</v>
          </cell>
        </row>
        <row r="813">
          <cell r="A813" t="str">
            <v>92485</v>
          </cell>
          <cell r="B813" t="str">
            <v>MONTAGEM E DESMONTAGEM DE FÔRMA DE LAJE MACIÇA COM ÁREA MÉDIA MENOR OU IGUAL A 20 M², PÉ-DIREITO SIMPLES, EM MADEIRA SERRADA, 4 UTILIZAÇÕES. AF_12/2015</v>
          </cell>
          <cell r="C813" t="str">
            <v>M2</v>
          </cell>
          <cell r="D813">
            <v>45.93</v>
          </cell>
          <cell r="E813">
            <v>53.54</v>
          </cell>
          <cell r="F813">
            <v>99.47</v>
          </cell>
        </row>
        <row r="814">
          <cell r="A814" t="str">
            <v>92486</v>
          </cell>
          <cell r="B814" t="str">
            <v>MONTAGEM E DESMONTAGEM DE FÔRMA DE LAJE MACIÇA COM ÁREA MÉDIA MAIOR QUE 20 M², PÉ-DIREITO SIMPLES, EM MADEIRA SERRADA, 4 UTILIZAÇÕES. AF_12/2015</v>
          </cell>
          <cell r="C814" t="str">
            <v>M2</v>
          </cell>
          <cell r="D814">
            <v>43.9</v>
          </cell>
          <cell r="E814">
            <v>48.1</v>
          </cell>
          <cell r="F814">
            <v>92</v>
          </cell>
        </row>
        <row r="815">
          <cell r="A815" t="str">
            <v>92487</v>
          </cell>
          <cell r="B815" t="str">
            <v>MONTAGEM E DESMONTAGEM DE FÔRMA DE LAJE NERVURADA COM CUBETA E ASSOALHO COM ÁREA MÉDIA MENOR OU IGUAL A 20 M², PÉ-DIREITO DUPLO, EM CHAPA DE MADEIRA COMPENSADA RESINADA, 8 UTILIZAÇÕES. AF_12/2015</v>
          </cell>
          <cell r="C815" t="str">
            <v>M2</v>
          </cell>
          <cell r="D815">
            <v>26.09</v>
          </cell>
          <cell r="E815">
            <v>22.73</v>
          </cell>
          <cell r="F815">
            <v>48.82</v>
          </cell>
        </row>
        <row r="816">
          <cell r="A816" t="str">
            <v>92488</v>
          </cell>
          <cell r="B816" t="str">
            <v>MONTAGEM E DESMONTAGEM DE FÔRMA DE LAJE NERVURADA COM CUBETA E ASSOALHO COM ÁREA MÉDIA MAIOR QUE 20 M², PÉ-DIREITO DUPLO, EM CHAPA DE MADEIRA COMPENSADA RESINADA, 8 UTILIZAÇÕES. AF_12/2015</v>
          </cell>
          <cell r="C816" t="str">
            <v>M2</v>
          </cell>
          <cell r="D816">
            <v>25.39</v>
          </cell>
          <cell r="E816">
            <v>20.85</v>
          </cell>
          <cell r="F816">
            <v>46.24</v>
          </cell>
        </row>
        <row r="817">
          <cell r="A817" t="str">
            <v>92489</v>
          </cell>
          <cell r="B817" t="str">
            <v>MONTAGEM E DESMONTAGEM DE FÔRMA DE LAJE NERVURADA COM CUBETA E ASSOALHO COM ÁREA MÉDIA MENOR OU IGUAL A 20 M², PÉ-DIREITO SIMPLES, EM CHAPA DE MADEIRA COMPENSADA RESINADA, 8 UTILIZAÇÕES. AF_12/2015</v>
          </cell>
          <cell r="C817" t="str">
            <v>M2</v>
          </cell>
          <cell r="D817">
            <v>20.25</v>
          </cell>
          <cell r="E817">
            <v>16.649999999999999</v>
          </cell>
          <cell r="F817">
            <v>36.9</v>
          </cell>
        </row>
        <row r="818">
          <cell r="A818" t="str">
            <v>92490</v>
          </cell>
          <cell r="B818" t="str">
            <v>MONTAGEM E DESMONTAGEM DE FÔRMA DE LAJE NERVURADA COM CUBETA E ASSOALHO COM ÁREA MÉDIA MAIOR QUE 20 M², PÉ-DIREITO SIMPLES, EM CHAPA DE MADEIRA COMPENSADA RESINADA, 8 UTILIZAÇÕES. AF_12/2015</v>
          </cell>
          <cell r="C818" t="str">
            <v>M2</v>
          </cell>
          <cell r="D818">
            <v>19.62</v>
          </cell>
          <cell r="E818">
            <v>14.93</v>
          </cell>
          <cell r="F818">
            <v>34.549999999999997</v>
          </cell>
        </row>
        <row r="819">
          <cell r="A819" t="str">
            <v>92491</v>
          </cell>
          <cell r="B819" t="str">
            <v>MONTAGEM E DESMONTAGEM DE FÔRMA DE LAJE NERVURADA COM CUBETA E ASSOALHO COM ÁREA MÉDIA MENOR OU IGUAL A 20 M², PÉ-DIREITO DUPLO, EM CHAPA DE MADEIRA COMPENSADA RESINADA, 10 UTILIZAÇÕES. AF_12/2015</v>
          </cell>
          <cell r="C819" t="str">
            <v>M2</v>
          </cell>
          <cell r="D819">
            <v>24.94</v>
          </cell>
          <cell r="E819">
            <v>21.6</v>
          </cell>
          <cell r="F819">
            <v>46.54</v>
          </cell>
        </row>
        <row r="820">
          <cell r="A820" t="str">
            <v>92492</v>
          </cell>
          <cell r="B820" t="str">
            <v>MONTAGEM E DESMONTAGEM DE FÔRMA DE LAJE NERVURADA COM CUBETA E ASSOALHO COM ÁREA MÉDIA MAIOR QUE 20 M², PÉ-DIREITO DUPLO, EM CHAPA DE MADEIRA COMPENSADA RESINADA, 10 UTILIZAÇÕES. AF_12/2015</v>
          </cell>
          <cell r="C820" t="str">
            <v>M2</v>
          </cell>
          <cell r="D820">
            <v>24.27</v>
          </cell>
          <cell r="E820">
            <v>19.809999999999999</v>
          </cell>
          <cell r="F820">
            <v>44.08</v>
          </cell>
        </row>
        <row r="821">
          <cell r="A821" t="str">
            <v>92493</v>
          </cell>
          <cell r="B821" t="str">
            <v>MONTAGEM E DESMONTAGEM DE FÔRMA DE LAJE NERVURADA COM CUBETA E ASSOALHO COM ÁREA MÉDIA MENOR OU IGUAL A 20 M², PÉ-DIREITO SIMPLES, EM CHAPA DE MADEIRA COMPENSADA RESINADA, 10 UTILIZAÇÕES. AF_12/2015</v>
          </cell>
          <cell r="C821" t="str">
            <v>M2</v>
          </cell>
          <cell r="D821">
            <v>17.46</v>
          </cell>
          <cell r="E821">
            <v>15.82</v>
          </cell>
          <cell r="F821">
            <v>33.28</v>
          </cell>
        </row>
        <row r="822">
          <cell r="A822" t="str">
            <v>92494</v>
          </cell>
          <cell r="B822" t="str">
            <v>MONTAGEM E DESMONTAGEM DE FÔRMA DE LAJE NERVURADA COM CUBETA E ASSOALHO COM ÁREA MÉDIA MAIOR QUE 20 M², PÉ-DIREITO SIMPLES, EM CHAPA DE MADEIRA COMPENSADA RESINADA, 10 UTILIZAÇÕES. AF_12/2015</v>
          </cell>
          <cell r="C822" t="str">
            <v>M2</v>
          </cell>
          <cell r="D822">
            <v>18.59</v>
          </cell>
          <cell r="E822">
            <v>14.17</v>
          </cell>
          <cell r="F822">
            <v>32.76</v>
          </cell>
        </row>
        <row r="823">
          <cell r="A823" t="str">
            <v>92495</v>
          </cell>
          <cell r="B823" t="str">
            <v>MONTAGEM E DESMONTAGEM DE FÔRMA DE LAJE NERVURADA COM CUBETA E ASSOALHO COM ÁREA MÉDIA MENOR OU IGUAL A 20 M², PÉ-DIREITO DUPLO, EM CHAPA DE MADEIRA COMPENSADA RESINADA, 12 UTILIZAÇÕES. AF_12/2015</v>
          </cell>
          <cell r="C823" t="str">
            <v>M2</v>
          </cell>
          <cell r="D823">
            <v>24.13</v>
          </cell>
          <cell r="E823">
            <v>20.85</v>
          </cell>
          <cell r="F823">
            <v>44.98</v>
          </cell>
        </row>
        <row r="824">
          <cell r="A824" t="str">
            <v>92496</v>
          </cell>
          <cell r="B824" t="str">
            <v>MONTAGEM E DESMONTAGEM DE FÔRMA DE LAJE NERVURADA COM CUBETA E ASSOALHO COM ÁREA MÉDIA MAIOR QUE 20 M², PÉ-DIREITO DUPLO, EM CHAPA DE MADEIRA COMPENSADA RESINADA, 12 UTILIZAÇÕES. AF_12/2015</v>
          </cell>
          <cell r="C824" t="str">
            <v>M2</v>
          </cell>
          <cell r="D824">
            <v>23.5</v>
          </cell>
          <cell r="E824">
            <v>19.13</v>
          </cell>
          <cell r="F824">
            <v>42.63</v>
          </cell>
        </row>
        <row r="825">
          <cell r="A825" t="str">
            <v>92497</v>
          </cell>
          <cell r="B825" t="str">
            <v>MONTAGEM E DESMONTAGEM DE FÔRMA DE LAJE NERVURADA COM CUBETA E ASSOALHO COM ÁREA MÉDIA MENOR OU IGUAL A 20 M², PÉ-DIREITO SIMPLES, EM CHAPA DE MADEIRA COMPENSADA RESINADA, 12 UTILIZAÇÕES. AF_12/2015</v>
          </cell>
          <cell r="C825" t="str">
            <v>M2</v>
          </cell>
          <cell r="D825">
            <v>18.489999999999998</v>
          </cell>
          <cell r="E825">
            <v>15.27</v>
          </cell>
          <cell r="F825">
            <v>33.76</v>
          </cell>
        </row>
        <row r="826">
          <cell r="A826" t="str">
            <v>92498</v>
          </cell>
          <cell r="B826" t="str">
            <v>MONTAGEM E DESMONTAGEM DE FÔRMA DE LAJE NERVURADA COM CUBETA E ASSOALHO COM ÁREA MÉDIA MAIOR QUE 20 M², PÉ-DIREITO SIMPLES, EM CHAPA DE MADEIRA COMPENSADA RESINADA, 12 UTILIZAÇÕES. AF_12/2015</v>
          </cell>
          <cell r="C826" t="str">
            <v>M2</v>
          </cell>
          <cell r="D826">
            <v>17.899999999999999</v>
          </cell>
          <cell r="E826">
            <v>13.67</v>
          </cell>
          <cell r="F826">
            <v>31.57</v>
          </cell>
        </row>
        <row r="827">
          <cell r="A827" t="str">
            <v>92499</v>
          </cell>
          <cell r="B827" t="str">
            <v>MONTAGEM E DESMONTAGEM DE FÔRMA DE LAJE NERVURADA COM CUBETA E ASSOALHO COM ÁREA MÉDIA MENOR OU IGUAL A 20 M², PÉ-DIREITO DUPLO, EM CHAPA DE MADEIRA COMPENSADA RESINADA, 14 UTILIZAÇÕES. AF_12/2015</v>
          </cell>
          <cell r="C827" t="str">
            <v>M2</v>
          </cell>
          <cell r="D827">
            <v>23.72</v>
          </cell>
          <cell r="E827">
            <v>20.309999999999999</v>
          </cell>
          <cell r="F827">
            <v>44.03</v>
          </cell>
        </row>
        <row r="828">
          <cell r="A828" t="str">
            <v>92500</v>
          </cell>
          <cell r="B828" t="str">
            <v>MONTAGEM E DESMONTAGEM DE FÔRMA DE LAJE NERVURADA COM CUBETA E ASSOALHO COM ÁREA MÉDIA MAIOR QUE 20 M², PÉ-DIREITO DUPLO, EM CHAPA DE MADEIRA COMPENSADA RESINADA, 14 UTILIZAÇÕES. AF_12/2015</v>
          </cell>
          <cell r="C828" t="str">
            <v>M2</v>
          </cell>
          <cell r="D828">
            <v>23.09</v>
          </cell>
          <cell r="E828">
            <v>18.64</v>
          </cell>
          <cell r="F828">
            <v>41.73</v>
          </cell>
        </row>
        <row r="829">
          <cell r="A829" t="str">
            <v>92501</v>
          </cell>
          <cell r="B829" t="str">
            <v>MONTAGEM E DESMONTAGEM DE FÔRMA DE LAJE NERVURADA COM CUBETA E ASSOALHO COM ÁREA MÉDIA MENOR OU IGUAL A 20 M², PÉ-DIREITO SIMPLES, EM CHAPA DE MADEIRA COMPENSADA RESINADA, 14 UTILIZAÇÕES. AF_12/2015</v>
          </cell>
          <cell r="C829" t="str">
            <v>M2</v>
          </cell>
          <cell r="D829">
            <v>18.12</v>
          </cell>
          <cell r="E829">
            <v>14.87</v>
          </cell>
          <cell r="F829">
            <v>32.99</v>
          </cell>
        </row>
        <row r="830">
          <cell r="A830" t="str">
            <v>92502</v>
          </cell>
          <cell r="B830" t="str">
            <v>MONTAGEM E DESMONTAGEM DE FÔRMA DE LAJE NERVURADA COM CUBETA E ASSOALHO COM ÁREA MÉDIA MAIOR QUE 20 M², PÉ-DIREITO SIMPLES, EM CHAPA DE MADEIRA COMPENSADA RESINADA, 14 UTILIZAÇÕES. AF_12/2015</v>
          </cell>
          <cell r="C830" t="str">
            <v>M2</v>
          </cell>
          <cell r="D830">
            <v>17.53</v>
          </cell>
          <cell r="E830">
            <v>13.32</v>
          </cell>
          <cell r="F830">
            <v>30.85</v>
          </cell>
        </row>
        <row r="831">
          <cell r="A831" t="str">
            <v>92503</v>
          </cell>
          <cell r="B831" t="str">
            <v>MONTAGEM E DESMONTAGEM DE FÔRMA DE LAJE NERVURADA COM CUBETA E ASSOALHO COM ÁREA MÉDIA MENOR OU IGUAL A 20 M², PÉ-DIREITO DUPLO, EM CHAPA DE MADEIRA COMPENSADA RESINADA, 18 UTILIZAÇÕES. AF_12/2015</v>
          </cell>
          <cell r="C831" t="str">
            <v>M2</v>
          </cell>
          <cell r="D831">
            <v>22.95</v>
          </cell>
          <cell r="E831">
            <v>19.59</v>
          </cell>
          <cell r="F831">
            <v>42.54</v>
          </cell>
        </row>
        <row r="832">
          <cell r="A832" t="str">
            <v>92504</v>
          </cell>
          <cell r="B832" t="str">
            <v>MONTAGEM E DESMONTAGEM DE FÔRMA DE LAJE NERVURADA COM CUBETA E ASSOALHO COM ÁREA MÉDIA MAIOR QUE 20 M², PÉ-DIREITO DUPLO, EM CHAPA DE MADEIRA COMPENSADA RESINADA, 18 UTILIZAÇÕES. AF_12/2015</v>
          </cell>
          <cell r="C832" t="str">
            <v>M2</v>
          </cell>
          <cell r="D832">
            <v>17.34</v>
          </cell>
          <cell r="E832">
            <v>17.97</v>
          </cell>
          <cell r="F832">
            <v>35.31</v>
          </cell>
        </row>
        <row r="833">
          <cell r="A833" t="str">
            <v>92505</v>
          </cell>
          <cell r="B833" t="str">
            <v>MONTAGEM E DESMONTAGEM DE FÔRMA DE LAJE NERVURADA COM CUBETA E ASSOALHO COM ÁREA MÉDIA MENOR OU IGUAL A 20 M², PÉ-DIREITO SIMPLES, EM CHAPA DE MADEIRA COMPENSADA RESINADA, 18 UTILIZAÇÕES. AF_12/2015</v>
          </cell>
          <cell r="C833" t="str">
            <v>M2</v>
          </cell>
          <cell r="D833">
            <v>17.420000000000002</v>
          </cell>
          <cell r="E833">
            <v>14.34</v>
          </cell>
          <cell r="F833">
            <v>31.76</v>
          </cell>
        </row>
        <row r="834">
          <cell r="A834" t="str">
            <v>92506</v>
          </cell>
          <cell r="B834" t="str">
            <v>MONTAGEM E DESMONTAGEM DE FÔRMA DE LAJE NERVURADA COM CUBETA E ASSOALHO COM ÁREA MÉDIA MAIOR QUE 20 M², PÉ-DIREITO SIMPLES, EM CHAPA DE MADEIRA COMPENSADA RESINADA, 18 UTILIZAÇÕES. AF_12/2015</v>
          </cell>
          <cell r="C834" t="str">
            <v>M2</v>
          </cell>
          <cell r="D834">
            <v>16.86</v>
          </cell>
          <cell r="E834">
            <v>12.84</v>
          </cell>
          <cell r="F834">
            <v>29.7</v>
          </cell>
        </row>
        <row r="835">
          <cell r="A835" t="str">
            <v>92507</v>
          </cell>
          <cell r="B835" t="str">
            <v>MONTAGEM E DESMONTAGEM DE FÔRMA DE LAJE MACIÇA COM ÁREA MÉDIA MENOR OU IGUAL A 20 M², PÉ-DIREITO DUPLO, EM CHAPA DE MADEIRA COMPENSADA RESINADA, 2 UTILIZAÇÕES. AF_12/2015</v>
          </cell>
          <cell r="C835" t="str">
            <v>M2</v>
          </cell>
          <cell r="D835">
            <v>24.65</v>
          </cell>
          <cell r="E835">
            <v>22.29</v>
          </cell>
          <cell r="F835">
            <v>46.94</v>
          </cell>
        </row>
        <row r="836">
          <cell r="A836" t="str">
            <v>92508</v>
          </cell>
          <cell r="B836" t="str">
            <v>MONTAGEM E DESMONTAGEM DE FÔRMA DE LAJE MACIÇA COM ÁREA MÉDIA MAIOR QUE 20 M², PÉ-DIREITO DUPLO, EM CHAPA DE MADEIRA COMPENSADA RESINADA, 2 UTILIZAÇÕES. AF_12/2015</v>
          </cell>
          <cell r="C836" t="str">
            <v>M2</v>
          </cell>
          <cell r="D836">
            <v>24.1</v>
          </cell>
          <cell r="E836">
            <v>20.79</v>
          </cell>
          <cell r="F836">
            <v>44.89</v>
          </cell>
        </row>
        <row r="837">
          <cell r="A837" t="str">
            <v>92509</v>
          </cell>
          <cell r="B837" t="str">
            <v>MONTAGEM E DESMONTAGEM DE FÔRMA DE LAJE MACIÇA COM ÁREA MÉDIA MENOR OU IGUAL A 20 M², PÉ-DIREITO SIMPLES, EM CHAPA DE MADEIRA COMPENSADA RESINADA, 2 UTILIZAÇÕES. AF_12/2015</v>
          </cell>
          <cell r="C837" t="str">
            <v>M2</v>
          </cell>
          <cell r="D837">
            <v>18.899999999999999</v>
          </cell>
          <cell r="E837">
            <v>13.54</v>
          </cell>
          <cell r="F837">
            <v>32.44</v>
          </cell>
        </row>
        <row r="838">
          <cell r="A838" t="str">
            <v>92510</v>
          </cell>
          <cell r="B838" t="str">
            <v>MONTAGEM E DESMONTAGEM DE FÔRMA DE LAJE MACIÇA COM ÁREA MÉDIA MAIOR QUE 20 M², PÉ-DIREITO SIMPLES, EM CHAPA DE MADEIRA COMPENSADA RESINADA, 2 UTILIZAÇÕES. AF_12/2015</v>
          </cell>
          <cell r="C838" t="str">
            <v>M2</v>
          </cell>
          <cell r="D838">
            <v>18.39</v>
          </cell>
          <cell r="E838">
            <v>12.16</v>
          </cell>
          <cell r="F838">
            <v>30.55</v>
          </cell>
        </row>
        <row r="839">
          <cell r="A839" t="str">
            <v>92511</v>
          </cell>
          <cell r="B839" t="str">
            <v>MONTAGEM E DESMONTAGEM DE FÔRMA DE LAJE MACIÇA COM ÁREA MÉDIA MENOR OU IGUAL A 20 M², PÉ-DIREITO DUPLO, EM CHAPA DE MADEIRA COMPENSADA RESINADA, 4 UTILIZAÇÕES. AF_12/2015</v>
          </cell>
          <cell r="C839" t="str">
            <v>M2</v>
          </cell>
          <cell r="D839">
            <v>19.77</v>
          </cell>
          <cell r="E839">
            <v>17.09</v>
          </cell>
          <cell r="F839">
            <v>36.86</v>
          </cell>
        </row>
        <row r="840">
          <cell r="A840" t="str">
            <v>92512</v>
          </cell>
          <cell r="B840" t="str">
            <v>MONTAGEM E DESMONTAGEM DE FÔRMA DE LAJE MACIÇA COM ÁREA MÉDIA MAIOR QUE 20 M², PÉ-DIREITO DUPLO, EM CHAPA DE MADEIRA COMPENSADA RESINADA, 4 UTILIZAÇÕES. AF_12/2015</v>
          </cell>
          <cell r="C840" t="str">
            <v>M2</v>
          </cell>
          <cell r="D840">
            <v>19.34</v>
          </cell>
          <cell r="E840">
            <v>15.94</v>
          </cell>
          <cell r="F840">
            <v>35.28</v>
          </cell>
        </row>
        <row r="841">
          <cell r="A841" t="str">
            <v>92513</v>
          </cell>
          <cell r="B841" t="str">
            <v>MONTAGEM E DESMONTAGEM DE FÔRMA DE LAJE MACIÇA COM ÁREA MÉDIA MENOR OU IGUAL A 20 M², PÉ-DIREITO SIMPLES, EM CHAPA DE MADEIRA COMPENSADA RESINADA, 4 UTILIZAÇÕES. AF_12/2015</v>
          </cell>
          <cell r="C841" t="str">
            <v>M2</v>
          </cell>
          <cell r="D841">
            <v>13.69</v>
          </cell>
          <cell r="E841">
            <v>10.35</v>
          </cell>
          <cell r="F841">
            <v>24.04</v>
          </cell>
        </row>
        <row r="842">
          <cell r="A842" t="str">
            <v>92514</v>
          </cell>
          <cell r="B842" t="str">
            <v>MONTAGEM E DESMONTAGEM DE FÔRMA DE LAJE MACIÇA COM ÁREA MÉDIA MAIOR QUE 20 M², PÉ-DIREITO SIMPLES, EM CHAPA DE MADEIRA COMPENSADA RESINADA, 4 UTILIZAÇÕES. AF_12/2015</v>
          </cell>
          <cell r="C842" t="str">
            <v>M2</v>
          </cell>
          <cell r="D842">
            <v>13.29</v>
          </cell>
          <cell r="E842">
            <v>9.2899999999999991</v>
          </cell>
          <cell r="F842">
            <v>22.58</v>
          </cell>
        </row>
        <row r="843">
          <cell r="A843" t="str">
            <v>92515</v>
          </cell>
          <cell r="B843" t="str">
            <v>MONTAGEM E DESMONTAGEM DE FÔRMA DE LAJE MACIÇA COM ÁREA MÉDIA MAIOR QUE 20 M², PÉ-DIREITO DUPLO, EM CHAPA DE MADEIRA COMPENSADA RESINADA, 6 UTILIZAÇÕES. AF_12/2015</v>
          </cell>
          <cell r="C843" t="str">
            <v>M2</v>
          </cell>
          <cell r="D843">
            <v>16.940000000000001</v>
          </cell>
          <cell r="E843">
            <v>14.81</v>
          </cell>
          <cell r="F843">
            <v>31.75</v>
          </cell>
        </row>
        <row r="844">
          <cell r="A844" t="str">
            <v>92516</v>
          </cell>
          <cell r="B844" t="str">
            <v>MONTAGEM E DESMONTAGEM DE FÔRMA DE LAJE MACIÇA COM ÁREA MÉDIA MENOR OU IGUAL A 20 M², PÉ-DIREITO DUPLO, EM CHAPA DE MADEIRA COMPENSADA RESINADA, 6 UTILIZAÇÕES. AF_12/2015</v>
          </cell>
          <cell r="C844" t="str">
            <v>M2</v>
          </cell>
          <cell r="D844">
            <v>16.57</v>
          </cell>
          <cell r="E844">
            <v>13.82</v>
          </cell>
          <cell r="F844">
            <v>30.39</v>
          </cell>
        </row>
        <row r="845">
          <cell r="A845" t="str">
            <v>92517</v>
          </cell>
          <cell r="B845" t="str">
            <v>MONTAGEM E DESMONTAGEM DE FÔRMA DE LAJE MACIÇA COM ÁREA MÉDIA MENOR OU IGUAL A 20 M², PÉ-DIREITO SIMPLES, EM CHAPA DE MADEIRA COMPENSADA RESINADA, 6 UTILIZAÇÕES. AF_12/2015</v>
          </cell>
          <cell r="C845" t="str">
            <v>M2</v>
          </cell>
          <cell r="D845">
            <v>11.2</v>
          </cell>
          <cell r="E845">
            <v>8.9700000000000006</v>
          </cell>
          <cell r="F845">
            <v>20.170000000000002</v>
          </cell>
        </row>
        <row r="846">
          <cell r="A846" t="str">
            <v>92518</v>
          </cell>
          <cell r="B846" t="str">
            <v>MONTAGEM E DESMONTAGEM DE FÔRMA DE LAJE MACIÇA COM ÁREA MÉDIA MAIOR QUE 20 M², PÉ-DIREITO SIMPLES, EM CHAPA DE MADEIRA COMPENSADA RESINADA, 6 UTILIZAÇÕES. AF_12/2015</v>
          </cell>
          <cell r="C846" t="str">
            <v>M2</v>
          </cell>
          <cell r="D846">
            <v>10.86</v>
          </cell>
          <cell r="E846">
            <v>8.0399999999999991</v>
          </cell>
          <cell r="F846">
            <v>18.899999999999999</v>
          </cell>
        </row>
        <row r="847">
          <cell r="A847" t="str">
            <v>92519</v>
          </cell>
          <cell r="B847" t="str">
            <v>MONTAGEM E DESMONTAGEM DE FÔRMA DE LAJE MACIÇA COM ÁREA MÉDIA MENOR OU IGUAL A 20 M², PÉ-DIREITO DUPLO, EM CHAPA DE MADEIRA COMPENSADA RESINADA, 8 UTILIZAÇÕES. AF_12/2015</v>
          </cell>
          <cell r="C847" t="str">
            <v>M2</v>
          </cell>
          <cell r="D847">
            <v>15.5</v>
          </cell>
          <cell r="E847">
            <v>13.67</v>
          </cell>
          <cell r="F847">
            <v>29.17</v>
          </cell>
        </row>
        <row r="848">
          <cell r="A848" t="str">
            <v>92520</v>
          </cell>
          <cell r="B848" t="str">
            <v>MONTAGEM E DESMONTAGEM DE FÔRMA DE LAJE MACIÇA COM ÁREA MÉDIA MAIOR QUE 20 M², PÉ-DIREITO DUPLO, EM CHAPA DE MADEIRA COMPENSADA RESINADA, 8 UTILIZAÇÕES. AF_12/2015</v>
          </cell>
          <cell r="C848" t="str">
            <v>M2</v>
          </cell>
          <cell r="D848">
            <v>15.16</v>
          </cell>
          <cell r="E848">
            <v>12.75</v>
          </cell>
          <cell r="F848">
            <v>27.91</v>
          </cell>
        </row>
        <row r="849">
          <cell r="A849" t="str">
            <v>92521</v>
          </cell>
          <cell r="B849" t="str">
            <v>MONTAGEM E DESMONTAGEM DE FÔRMA DE LAJE MACIÇA COM ÁREA MÉDIA MENOR OU IGUAL A 20 M², PÉ-DIREITO SIMPLES, EM CHAPA DE MADEIRA COMPENSADA RESINADA, 8 UTILIZAÇÕES. AF_12/2015</v>
          </cell>
          <cell r="C849" t="str">
            <v>M2</v>
          </cell>
          <cell r="D849">
            <v>9.92</v>
          </cell>
          <cell r="E849">
            <v>8.27</v>
          </cell>
          <cell r="F849">
            <v>18.190000000000001</v>
          </cell>
        </row>
        <row r="850">
          <cell r="A850" t="str">
            <v>92522</v>
          </cell>
          <cell r="B850" t="str">
            <v>MONTAGEM E DESMONTAGEM DE FÔRMA DE LAJE MACIÇA COM ÁREA MÉDIA MAIOR QUE 20 M², PÉ-DIREITO SIMPLES, EM CHAPA DE MADEIRA COMPENSADA RESINADA, 8 UTILIZAÇÕES. AF_12/2015</v>
          </cell>
          <cell r="C850" t="str">
            <v>M2</v>
          </cell>
          <cell r="D850">
            <v>9.6</v>
          </cell>
          <cell r="E850">
            <v>7.41</v>
          </cell>
          <cell r="F850">
            <v>17.010000000000002</v>
          </cell>
        </row>
        <row r="851">
          <cell r="A851" t="str">
            <v>92523</v>
          </cell>
          <cell r="B851" t="str">
            <v>MONTAGEM E DESMONTAGEM DE FÔRMA DE LAJE MACIÇA COM ÁREA MÉDIA MENOR OU IGUAL A 20 M², PÉ-DIREITO DUPLO, EM CHAPA DE MADEIRA COMPENSADA PLASTIFICADA, 10 UTILIZAÇÕES. AF_12/2015</v>
          </cell>
          <cell r="C851" t="str">
            <v>M2</v>
          </cell>
          <cell r="D851">
            <v>14.76</v>
          </cell>
          <cell r="E851">
            <v>12.97</v>
          </cell>
          <cell r="F851">
            <v>27.73</v>
          </cell>
        </row>
        <row r="852">
          <cell r="A852" t="str">
            <v>92524</v>
          </cell>
          <cell r="B852" t="str">
            <v>MONTAGEM E DESMONTAGEM DE FÔRMA DE LAJE MACIÇA COM ÁREA MÉDIA MAIOR QUE 20 M², PÉ-DIREITO DUPLO, EM CHAPA DE MADEIRA COMPENSADA PLASTIFICADA, 10 UTILIZAÇÕES. AF_12/2015</v>
          </cell>
          <cell r="C852" t="str">
            <v>M2</v>
          </cell>
          <cell r="D852">
            <v>14.44</v>
          </cell>
          <cell r="E852">
            <v>12.09</v>
          </cell>
          <cell r="F852">
            <v>26.53</v>
          </cell>
        </row>
        <row r="853">
          <cell r="A853" t="str">
            <v>92525</v>
          </cell>
          <cell r="B853" t="str">
            <v>MONTAGEM E DESMONTAGEM DE FÔRMA DE LAJE MACIÇA COM ÁREA MÉDIA MENOR OU IGUAL A 20 M², PÉ-DIREITO SIMPLES, EM CHAPA DE MADEIRA COMPENSADA PLASTIFICADA, 10 UTILIZAÇÕES. AF_12/2015</v>
          </cell>
          <cell r="C853" t="str">
            <v>M2</v>
          </cell>
          <cell r="D853">
            <v>9.2899999999999991</v>
          </cell>
          <cell r="E853">
            <v>7.84</v>
          </cell>
          <cell r="F853">
            <v>17.13</v>
          </cell>
        </row>
        <row r="854">
          <cell r="A854" t="str">
            <v>92526</v>
          </cell>
          <cell r="B854" t="str">
            <v>MONTAGEM E DESMONTAGEM DE FÔRMA DE LAJE MACIÇA COM ÁREA MÉDIA MAIOR QUE 20 M², PÉ-DIREITO SIMPLES, EM CHAPA DE MADEIRA COMPENSADA PLASTIFICADA, 10 UTILIZAÇÕES. AF_12/2015</v>
          </cell>
          <cell r="C854" t="str">
            <v>M2</v>
          </cell>
          <cell r="D854">
            <v>8.9700000000000006</v>
          </cell>
          <cell r="E854">
            <v>7.02</v>
          </cell>
          <cell r="F854">
            <v>15.99</v>
          </cell>
        </row>
        <row r="855">
          <cell r="A855" t="str">
            <v>92527</v>
          </cell>
          <cell r="B855" t="str">
            <v>MONTAGEM E DESMONTAGEM DE FÔRMA DE LAJE MACIÇA COM ÁREA MÉDIA MENOR OU IGUAL A 20 M², PÉ-DIREITO DUPLO, EM CHAPA DE MADEIRA COMPENSADA PLASTIFICADA, 12 UTILIZAÇÕES. AF_12/2015</v>
          </cell>
          <cell r="C855" t="str">
            <v>M2</v>
          </cell>
          <cell r="D855">
            <v>14.23</v>
          </cell>
          <cell r="E855">
            <v>12.52</v>
          </cell>
          <cell r="F855">
            <v>26.75</v>
          </cell>
        </row>
        <row r="856">
          <cell r="A856" t="str">
            <v>92528</v>
          </cell>
          <cell r="B856" t="str">
            <v>MONTAGEM E DESMONTAGEM DE FÔRMA DE LAJE MACIÇA COM ÁREA MÉDIA MAIOR QUE 20 M², PÉ-DIREITO DUPLO, EM CHAPA DE MADEIRA COMPENSADA PLASTIFICADA, 12 UTILIZAÇÕES. AF_12/2015</v>
          </cell>
          <cell r="C856" t="str">
            <v>M2</v>
          </cell>
          <cell r="D856">
            <v>13.91</v>
          </cell>
          <cell r="E856">
            <v>11.68</v>
          </cell>
          <cell r="F856">
            <v>25.59</v>
          </cell>
        </row>
        <row r="857">
          <cell r="A857" t="str">
            <v>92529</v>
          </cell>
          <cell r="B857" t="str">
            <v>MONTAGEM E DESMONTAGEM DE FÔRMA DE LAJE MACIÇA COM ÁREA MÉDIA MENOR OU IGUAL A 20 M², PÉ-DIREITO SIMPLES, EM CHAPA DE MADEIRA COMPENSADA PLASTIFICADA, 12 UTILIZAÇÕES. AF_12/2015</v>
          </cell>
          <cell r="C857" t="str">
            <v>M2</v>
          </cell>
          <cell r="D857">
            <v>8.81</v>
          </cell>
          <cell r="E857">
            <v>7.56</v>
          </cell>
          <cell r="F857">
            <v>16.37</v>
          </cell>
        </row>
        <row r="858">
          <cell r="A858" t="str">
            <v>92530</v>
          </cell>
          <cell r="B858" t="str">
            <v>MONTAGEM E DESMONTAGEM DE FÔRMA DE LAJE MACIÇA COM ÁREA MÉDIA MAIOR QUE 20 M², PÉ-DIREITO SIMPLES, EM CHAPA DE MADEIRA COMPENSADA PLASTIFICADA, 12 UTILIZAÇÕES. AF_12/2015</v>
          </cell>
          <cell r="C858" t="str">
            <v>M2</v>
          </cell>
          <cell r="D858">
            <v>8.51</v>
          </cell>
          <cell r="E858">
            <v>6.76</v>
          </cell>
          <cell r="F858">
            <v>15.27</v>
          </cell>
        </row>
        <row r="859">
          <cell r="A859" t="str">
            <v>92531</v>
          </cell>
          <cell r="B859" t="str">
            <v>MONTAGEM E DESMONTAGEM DE FÔRMA DE LAJE MACIÇA COM ÁREA MÉDIA MENOR OU IGUAL A 20 M², PÉ-DIREITO DUPLO, EM CHAPA DE MADEIRA COMPENSADA PLASTIFICADA, 14 UTILIZAÇÕES. AF_12/2015</v>
          </cell>
          <cell r="C859" t="str">
            <v>M2</v>
          </cell>
          <cell r="D859">
            <v>13.82</v>
          </cell>
          <cell r="E859">
            <v>12.2</v>
          </cell>
          <cell r="F859">
            <v>26.02</v>
          </cell>
        </row>
        <row r="860">
          <cell r="A860" t="str">
            <v>92532</v>
          </cell>
          <cell r="B860" t="str">
            <v>MONTAGEM E DESMONTAGEM DE FÔRMA DE LAJE MACIÇA COM ÁREA MÉDIA MAIOR QUE 20 M², PÉ-DIREITO DUPLO, EM CHAPA DE MADEIRA COMPENSADA PLASTIFICADA, 14 UTILIZAÇÕES. AF_12/2015</v>
          </cell>
          <cell r="C860" t="str">
            <v>M2</v>
          </cell>
          <cell r="D860">
            <v>13.51</v>
          </cell>
          <cell r="E860">
            <v>11.37</v>
          </cell>
          <cell r="F860">
            <v>24.88</v>
          </cell>
        </row>
        <row r="861">
          <cell r="A861" t="str">
            <v>92533</v>
          </cell>
          <cell r="B861" t="str">
            <v>MONTAGEM E DESMONTAGEM DE FÔRMA DE LAJE MACIÇA COM ÁREA MÉDIA MENOR OU IGUAL A 20 M², PÉ-DIREITO SIMPLES, EM CHAPA DE MADEIRA COMPENSADA PLASTIFICADA, 14 UTILIZAÇÕES. AF_12/2015</v>
          </cell>
          <cell r="C861" t="str">
            <v>M2</v>
          </cell>
          <cell r="D861">
            <v>8.4499999999999993</v>
          </cell>
          <cell r="E861">
            <v>7.36</v>
          </cell>
          <cell r="F861">
            <v>15.81</v>
          </cell>
        </row>
        <row r="862">
          <cell r="A862" t="str">
            <v>92534</v>
          </cell>
          <cell r="B862" t="str">
            <v>MONTAGEM E DESMONTAGEM DE FÔRMA DE LAJE MACIÇA COM ÁREA MÉDIA MAIOR QUE 20 M², PÉ-DIREITO SIMPLES, EM CHAPA DE MADEIRA COMPENSADA PLASTIFICADA, 14 UTILIZAÇÕES. AF_12/2015</v>
          </cell>
          <cell r="C862" t="str">
            <v>M2</v>
          </cell>
          <cell r="D862">
            <v>8.16</v>
          </cell>
          <cell r="E862">
            <v>6.61</v>
          </cell>
          <cell r="F862">
            <v>14.77</v>
          </cell>
        </row>
        <row r="863">
          <cell r="A863" t="str">
            <v>92535</v>
          </cell>
          <cell r="B863" t="str">
            <v>MONTAGEM E DESMONTAGEM DE FÔRMA DE LAJE MACIÇA COM ÁREA MÉDIA MENOR OU IGUAL A 20 M², PÉ-DIREITO DUPLO, EM CHAPA DE MADEIRA COMPENSADA PLASTIFICADA, 18 UTILIZAÇÕES. AF_12/2015</v>
          </cell>
          <cell r="C863" t="str">
            <v>M2</v>
          </cell>
          <cell r="D863">
            <v>13.03</v>
          </cell>
          <cell r="E863">
            <v>11.76</v>
          </cell>
          <cell r="F863">
            <v>24.79</v>
          </cell>
        </row>
        <row r="864">
          <cell r="A864" t="str">
            <v>92536</v>
          </cell>
          <cell r="B864" t="str">
            <v>MONTAGEM E DESMONTAGEM DE FÔRMA DE LAJE MACIÇA COM ÁREA MÉDIA MAIOR QUE 20 M², PÉ-DIREITO DUPLO, EM CHAPA DE MADEIRA COMPENSADA PLASTIFICADA, 18 UTILIZAÇÕES. AF_12/2015</v>
          </cell>
          <cell r="C864" t="str">
            <v>M2</v>
          </cell>
          <cell r="D864">
            <v>12.73</v>
          </cell>
          <cell r="E864">
            <v>10.96</v>
          </cell>
          <cell r="F864">
            <v>23.69</v>
          </cell>
        </row>
        <row r="865">
          <cell r="A865" t="str">
            <v>92537</v>
          </cell>
          <cell r="B865" t="str">
            <v>MONTAGEM E DESMONTAGEM DE FÔRMA DE LAJE MACIÇA COM ÁREA MÉDIA MENOR OU IGUAL A 20 M², PÉ-DIREITO SIMPLES, EM CHAPA DE MADEIRA COMPENSADA PLASTIFICADA, 18 UTILIZAÇÕES. AF_12/2015</v>
          </cell>
          <cell r="C865" t="str">
            <v>M2</v>
          </cell>
          <cell r="D865">
            <v>7.72</v>
          </cell>
          <cell r="E865">
            <v>7.09</v>
          </cell>
          <cell r="F865">
            <v>14.81</v>
          </cell>
        </row>
        <row r="866">
          <cell r="A866" t="str">
            <v>92538</v>
          </cell>
          <cell r="B866" t="str">
            <v>MONTAGEM E DESMONTAGEM DE FÔRMA DE LAJE MACIÇA COM ÁREA MÉDIA MAIOR QUE 20 M², PÉ-DIREITO SIMPLES, EM CHAPA DE MADEIRA COMPENSADA PLASTIFICADA, 18 UTILIZAÇÕES. AF_12/2015</v>
          </cell>
          <cell r="C866" t="str">
            <v>M2</v>
          </cell>
          <cell r="D866">
            <v>7.44</v>
          </cell>
          <cell r="E866">
            <v>6.35</v>
          </cell>
          <cell r="F866">
            <v>13.79</v>
          </cell>
        </row>
        <row r="867">
          <cell r="A867" t="str">
            <v>92263</v>
          </cell>
          <cell r="B867" t="str">
            <v>FABRICAÇÃO DE FÔRMA PARA PILARES E ESTRUTURAS SIMILARES, EM CHAPA DE MADEIRA COMPENSADA RESINADA, E = 17 MM. AF_12/2015</v>
          </cell>
          <cell r="C867" t="str">
            <v>M2</v>
          </cell>
          <cell r="D867">
            <v>64.099999999999994</v>
          </cell>
          <cell r="E867">
            <v>28.2</v>
          </cell>
          <cell r="F867">
            <v>92.3</v>
          </cell>
        </row>
        <row r="868">
          <cell r="A868" t="str">
            <v>92264</v>
          </cell>
          <cell r="B868" t="str">
            <v>FABRICAÇÃO DE FÔRMA PARA PILARES E ESTRUTURAS SIMILARES, EM CHAPA DE MADEIRA COMPENSADA PLASTIFICADA, E = 18 MM. AF_12/2015</v>
          </cell>
          <cell r="C868" t="str">
            <v>M2</v>
          </cell>
          <cell r="D868">
            <v>71.34</v>
          </cell>
          <cell r="E868">
            <v>28.2</v>
          </cell>
          <cell r="F868">
            <v>99.54</v>
          </cell>
        </row>
        <row r="869">
          <cell r="A869" t="str">
            <v>92265</v>
          </cell>
          <cell r="B869" t="str">
            <v>FABRICAÇÃO DE FÔRMA PARA VIGAS, EM CHAPA DE MADEIRA COMPENSADA RESINADA, E = 17 MM. AF_12/2015</v>
          </cell>
          <cell r="C869" t="str">
            <v>M2</v>
          </cell>
          <cell r="D869">
            <v>44.62</v>
          </cell>
          <cell r="E869">
            <v>22.69</v>
          </cell>
          <cell r="F869">
            <v>67.31</v>
          </cell>
        </row>
        <row r="870">
          <cell r="A870" t="str">
            <v>92266</v>
          </cell>
          <cell r="B870" t="str">
            <v>FABRICAÇÃO DE FÔRMA PARA VIGAS, EM CHAPA DE MADEIRA COMPENSADA PLASTIFICADA, E = 18 MM. AF_12/2015</v>
          </cell>
          <cell r="C870" t="str">
            <v>M2</v>
          </cell>
          <cell r="D870">
            <v>51.06</v>
          </cell>
          <cell r="E870">
            <v>22.69</v>
          </cell>
          <cell r="F870">
            <v>73.75</v>
          </cell>
        </row>
        <row r="871">
          <cell r="A871" t="str">
            <v>92267</v>
          </cell>
          <cell r="B871" t="str">
            <v>FABRICAÇÃO DE FÔRMA PARA LAJES, EM CHAPA DE MADEIRA COMPENSADA RESINADA, E = 17 MM. AF_12/2015</v>
          </cell>
          <cell r="C871" t="str">
            <v>M2</v>
          </cell>
          <cell r="D871">
            <v>20.77</v>
          </cell>
          <cell r="E871">
            <v>0.57999999999999996</v>
          </cell>
          <cell r="F871">
            <v>21.35</v>
          </cell>
        </row>
        <row r="872">
          <cell r="A872" t="str">
            <v>92268</v>
          </cell>
          <cell r="B872" t="str">
            <v>FABRICAÇÃO DE FÔRMA PARA LAJES, EM CHAPA DE MADEIRA COMPENSADA PLASTIFICADA, E = 18 MM. AF_12/2015</v>
          </cell>
          <cell r="C872" t="str">
            <v>M2</v>
          </cell>
          <cell r="D872">
            <v>26.45</v>
          </cell>
          <cell r="E872">
            <v>0.57999999999999996</v>
          </cell>
          <cell r="F872">
            <v>27.03</v>
          </cell>
        </row>
        <row r="873">
          <cell r="A873" t="str">
            <v>92269</v>
          </cell>
          <cell r="B873" t="str">
            <v>FABRICAÇÃO DE FÔRMA PARA PILARES E ESTRUTURAS SIMILARES, EM MADEIRA SERRADA, E=25 MM. AF_12/2015</v>
          </cell>
          <cell r="C873" t="str">
            <v>M2</v>
          </cell>
          <cell r="D873">
            <v>47.39</v>
          </cell>
          <cell r="E873">
            <v>13.79</v>
          </cell>
          <cell r="F873">
            <v>61.18</v>
          </cell>
        </row>
        <row r="874">
          <cell r="A874" t="str">
            <v>92270</v>
          </cell>
          <cell r="B874" t="str">
            <v>FABRICAÇÃO DE FÔRMA PARA VIGAS, COM MADEIRA SERRADA, E = 25 MM. AF_12/2015</v>
          </cell>
          <cell r="C874" t="str">
            <v>M2</v>
          </cell>
          <cell r="D874">
            <v>38.770000000000003</v>
          </cell>
          <cell r="E874">
            <v>8.9600000000000009</v>
          </cell>
          <cell r="F874">
            <v>47.73</v>
          </cell>
        </row>
        <row r="875">
          <cell r="A875" t="str">
            <v>92271</v>
          </cell>
          <cell r="B875" t="str">
            <v>FABRICAÇÃO DE FÔRMA PARA LAJES, EM MADEIRA SERRADA, E=25 MM. AF_12/2015</v>
          </cell>
          <cell r="C875" t="str">
            <v>M2</v>
          </cell>
          <cell r="D875">
            <v>29.26</v>
          </cell>
          <cell r="E875">
            <v>0.27</v>
          </cell>
          <cell r="F875">
            <v>29.53</v>
          </cell>
        </row>
        <row r="876">
          <cell r="B876" t="str">
            <v>ESCORAMENTO DE FORMAS</v>
          </cell>
          <cell r="C876" t="str">
            <v/>
          </cell>
        </row>
        <row r="877">
          <cell r="A877" t="str">
            <v>73301</v>
          </cell>
          <cell r="B877" t="str">
            <v>ESCORAMENTO FORMAS ATE H = 3,30M, COM MADEIRA DE 3A QUALIDADE, NAO APARELHADA, APROVEITAMENTO TABUAS 3X E PRUMOS 4X.</v>
          </cell>
          <cell r="C877" t="str">
            <v>M3</v>
          </cell>
          <cell r="D877">
            <v>5.91</v>
          </cell>
          <cell r="E877">
            <v>4.4000000000000004</v>
          </cell>
          <cell r="F877">
            <v>10.31</v>
          </cell>
        </row>
        <row r="878">
          <cell r="A878" t="str">
            <v>83515</v>
          </cell>
          <cell r="B878" t="str">
            <v>ESCORAMENTO FORMAS DE H=3,30 A 3,50 M, COM MADEIRA 3A QUALIDADE, NAO APARELHADA, APROVEITAMENTO TABUAS 3X E PRUMOS 4X</v>
          </cell>
          <cell r="C878" t="str">
            <v>M3</v>
          </cell>
          <cell r="D878">
            <v>7.63</v>
          </cell>
          <cell r="E878">
            <v>4.8</v>
          </cell>
          <cell r="F878">
            <v>12.43</v>
          </cell>
        </row>
        <row r="879">
          <cell r="A879" t="str">
            <v>83516</v>
          </cell>
          <cell r="B879" t="str">
            <v>ESCORAMENTO FORMAS H=3,50 A 4,00 M, COM MADEIRA DE 3A QUALIDADE, NAO APARELHADA, APROVEITAMENTO TABUAS 3X E PRUMOS 4X.</v>
          </cell>
          <cell r="C879" t="str">
            <v>M3</v>
          </cell>
          <cell r="D879">
            <v>8.8000000000000007</v>
          </cell>
          <cell r="E879">
            <v>5.54</v>
          </cell>
          <cell r="F879">
            <v>14.34</v>
          </cell>
        </row>
        <row r="880">
          <cell r="A880" t="str">
            <v>92272</v>
          </cell>
          <cell r="B880" t="str">
            <v>FABRICAÇÃO DE ESCORAS DE VIGA DO TIPO GARFO, EM MADEIRA. AF_12/2015</v>
          </cell>
          <cell r="C880" t="str">
            <v>M</v>
          </cell>
          <cell r="D880">
            <v>18.78</v>
          </cell>
          <cell r="E880">
            <v>3.5</v>
          </cell>
          <cell r="F880">
            <v>22.28</v>
          </cell>
        </row>
        <row r="881">
          <cell r="A881" t="str">
            <v>92273</v>
          </cell>
          <cell r="B881" t="str">
            <v>FABRICAÇÃO DE ESCORAS DO TIPO PONTALETE, EM MADEIRA. AF_12/2015</v>
          </cell>
          <cell r="C881" t="str">
            <v>M</v>
          </cell>
          <cell r="D881">
            <v>9.83</v>
          </cell>
          <cell r="E881">
            <v>1.34</v>
          </cell>
          <cell r="F881">
            <v>11.17</v>
          </cell>
        </row>
        <row r="882">
          <cell r="B882" t="str">
            <v>JUNTA DE DILATACAO</v>
          </cell>
          <cell r="C882" t="str">
            <v/>
          </cell>
        </row>
        <row r="883">
          <cell r="A883" t="str">
            <v>68328</v>
          </cell>
          <cell r="B883" t="str">
            <v>JUNTA DE DILATACAO COM ISOPOR 10 MM</v>
          </cell>
          <cell r="C883" t="str">
            <v>M2</v>
          </cell>
          <cell r="D883">
            <v>10.7</v>
          </cell>
          <cell r="E883">
            <v>1.45</v>
          </cell>
          <cell r="F883">
            <v>12.15</v>
          </cell>
        </row>
        <row r="884">
          <cell r="B884" t="str">
            <v>ARMADURAS</v>
          </cell>
          <cell r="C884" t="str">
            <v/>
          </cell>
        </row>
        <row r="885">
          <cell r="B885" t="str">
            <v>MANUTENCAO / REPAROS - ARMADURAS</v>
          </cell>
          <cell r="C885" t="str">
            <v/>
          </cell>
        </row>
        <row r="886">
          <cell r="B886" t="str">
            <v>ARMACAO CA-25</v>
          </cell>
          <cell r="C886" t="str">
            <v/>
          </cell>
        </row>
        <row r="887">
          <cell r="A887" t="str">
            <v>92882</v>
          </cell>
          <cell r="B887" t="str">
            <v>ARMAÇÃO UTILIZANDO AÇO CA-25 DE 6.3 MM - MONTAGEM. AF_12/2015</v>
          </cell>
          <cell r="C887" t="str">
            <v>KG</v>
          </cell>
          <cell r="D887">
            <v>5.17</v>
          </cell>
          <cell r="E887">
            <v>4.3899999999999997</v>
          </cell>
          <cell r="F887">
            <v>9.56</v>
          </cell>
        </row>
        <row r="888">
          <cell r="A888" t="str">
            <v>92883</v>
          </cell>
          <cell r="B888" t="str">
            <v>ARMAÇÃO UTILIZANDO AÇO CA-25 DE 8.0 MM - MONTAGEM. AF_12/2015</v>
          </cell>
          <cell r="C888" t="str">
            <v>KG</v>
          </cell>
          <cell r="D888">
            <v>4.9000000000000004</v>
          </cell>
          <cell r="E888">
            <v>3.53</v>
          </cell>
          <cell r="F888">
            <v>8.43</v>
          </cell>
        </row>
        <row r="889">
          <cell r="A889" t="str">
            <v>92884</v>
          </cell>
          <cell r="B889" t="str">
            <v>ARMAÇÃO UTILIZANDO AÇO CA-25 DE 10.0 MM - MONTAGEM. AF_12/2015</v>
          </cell>
          <cell r="C889" t="str">
            <v>KG</v>
          </cell>
          <cell r="D889">
            <v>4.3600000000000003</v>
          </cell>
          <cell r="E889">
            <v>2.69</v>
          </cell>
          <cell r="F889">
            <v>7.05</v>
          </cell>
        </row>
        <row r="890">
          <cell r="A890" t="str">
            <v>92885</v>
          </cell>
          <cell r="B890" t="str">
            <v>ARMAÇÃO UTILIZANDO AÇO CA-25 DE 12.5 MM - MONTAGEM. AF_12/2015</v>
          </cell>
          <cell r="C890" t="str">
            <v>KG</v>
          </cell>
          <cell r="D890">
            <v>4.01</v>
          </cell>
          <cell r="E890">
            <v>1.78</v>
          </cell>
          <cell r="F890">
            <v>5.79</v>
          </cell>
        </row>
        <row r="891">
          <cell r="A891" t="str">
            <v>92886</v>
          </cell>
          <cell r="B891" t="str">
            <v>ARMAÇÃO UTILIZANDO AÇO CA-25 DE 16.0 MM - MONTAGEM. AF_12/2015</v>
          </cell>
          <cell r="C891" t="str">
            <v>KG</v>
          </cell>
          <cell r="D891">
            <v>3.56</v>
          </cell>
          <cell r="E891">
            <v>0.63</v>
          </cell>
          <cell r="F891">
            <v>4.1900000000000004</v>
          </cell>
        </row>
        <row r="892">
          <cell r="A892" t="str">
            <v>92887</v>
          </cell>
          <cell r="B892" t="str">
            <v>ARMAÇÃO UTILIZANDO AÇO CA-25 DE 20.0 MM - MONTAGEM. AF_12/2015</v>
          </cell>
          <cell r="C892" t="str">
            <v>KG</v>
          </cell>
          <cell r="D892">
            <v>3.54</v>
          </cell>
          <cell r="E892">
            <v>0.37</v>
          </cell>
          <cell r="F892">
            <v>3.91</v>
          </cell>
        </row>
        <row r="893">
          <cell r="A893" t="str">
            <v>92888</v>
          </cell>
          <cell r="B893" t="str">
            <v>ARMAÇÃO UTILIZANDO AÇO CA-25 DE 25.0 MM - MONTAGEM. AF_12/2015</v>
          </cell>
          <cell r="C893" t="str">
            <v>KG</v>
          </cell>
          <cell r="D893">
            <v>3.47</v>
          </cell>
          <cell r="E893">
            <v>0.19</v>
          </cell>
          <cell r="F893">
            <v>3.66</v>
          </cell>
        </row>
        <row r="894">
          <cell r="B894" t="str">
            <v>ARMACAO CA-50</v>
          </cell>
          <cell r="C894" t="str">
            <v/>
          </cell>
        </row>
        <row r="895">
          <cell r="A895" t="str">
            <v>73990/1</v>
          </cell>
          <cell r="B895" t="str">
            <v>ARMACAO ACO CA-50 P/1,0M3 DE CONCRETO</v>
          </cell>
          <cell r="C895" t="str">
            <v>UN</v>
          </cell>
          <cell r="D895">
            <v>318.61</v>
          </cell>
          <cell r="E895">
            <v>133.1</v>
          </cell>
          <cell r="F895">
            <v>451.71</v>
          </cell>
        </row>
        <row r="896">
          <cell r="A896" t="str">
            <v>92759</v>
          </cell>
          <cell r="B896" t="str">
            <v>ARMAÇÃO DE PILAR OU VIGA DE UMA ESTRUTURA CONVENCIONAL DE CONCRETO ARMADO EM UM EDIFÍCIO DE MÚLTIPLOS PAVIMENTOS UTILIZANDO AÇO CA-60 DE 5.0 MM - MONTAGEM. AF_12/2015</v>
          </cell>
          <cell r="C896" t="str">
            <v>KG</v>
          </cell>
          <cell r="D896">
            <v>5.37</v>
          </cell>
          <cell r="E896">
            <v>5.24</v>
          </cell>
          <cell r="F896">
            <v>10.61</v>
          </cell>
        </row>
        <row r="897">
          <cell r="A897" t="str">
            <v>92760</v>
          </cell>
          <cell r="B897" t="str">
            <v>ARMAÇÃO DE PILAR OU VIGA DE UMA ESTRUTURA CONVENCIONAL DE CONCRETO ARMADO EM UM EDIFÍCIO DE MÚLTIPLOS PAVIMENTOS UTILIZANDO AÇO CA-50 DE 6.3 MM - MONTAGEM. AF_12/2015</v>
          </cell>
          <cell r="C897" t="str">
            <v>KG</v>
          </cell>
          <cell r="D897">
            <v>5.2</v>
          </cell>
          <cell r="E897">
            <v>4.3899999999999997</v>
          </cell>
          <cell r="F897">
            <v>9.59</v>
          </cell>
        </row>
        <row r="898">
          <cell r="A898" t="str">
            <v>92761</v>
          </cell>
          <cell r="B898" t="str">
            <v>ARMAÇÃO DE PILAR OU VIGA DE UMA ESTRUTURA CONVENCIONAL DE CONCRETO ARMADO EM UM EDIFÍCIO DE MÚLTIPLOS PAVIMENTOS UTILIZANDO AÇO CA-50 DE 8.0 MM - MONTAGEM. AF_12/2015</v>
          </cell>
          <cell r="C898" t="str">
            <v>KG</v>
          </cell>
          <cell r="D898">
            <v>5.38</v>
          </cell>
          <cell r="E898">
            <v>3.53</v>
          </cell>
          <cell r="F898">
            <v>8.91</v>
          </cell>
        </row>
        <row r="899">
          <cell r="A899" t="str">
            <v>92762</v>
          </cell>
          <cell r="B899" t="str">
            <v>ARMAÇÃO DE PILAR OU VIGA DE UMA ESTRUTURA CONVENCIONAL DE CONCRETO ARMADO EM UM EDIFÍCIO DE MÚLTIPLOS PAVIMENTOS UTILIZANDO AÇO CA-50 DE 10.0 MM - MONTAGEM. AF_12/2015</v>
          </cell>
          <cell r="C899" t="str">
            <v>KG</v>
          </cell>
          <cell r="D899">
            <v>4.4800000000000004</v>
          </cell>
          <cell r="E899">
            <v>2.69</v>
          </cell>
          <cell r="F899">
            <v>7.17</v>
          </cell>
        </row>
        <row r="900">
          <cell r="A900" t="str">
            <v>92763</v>
          </cell>
          <cell r="B900" t="str">
            <v>ARMAÇÃO DE PILAR OU VIGA DE UMA ESTRUTURA CONVENCIONAL DE CONCRETO ARMADO EM UM EDIFÍCIO DE MÚLTIPLOS PAVIMENTOS UTILIZANDO AÇO CA-50 DE 12.5 MM - MONTAGEM. AF_12/2015</v>
          </cell>
          <cell r="C900" t="str">
            <v>KG</v>
          </cell>
          <cell r="D900">
            <v>3.95</v>
          </cell>
          <cell r="E900">
            <v>1.78</v>
          </cell>
          <cell r="F900">
            <v>5.73</v>
          </cell>
        </row>
        <row r="901">
          <cell r="A901" t="str">
            <v>92764</v>
          </cell>
          <cell r="B901" t="str">
            <v>ARMAÇÃO DE PILAR OU VIGA DE UMA ESTRUTURA CONVENCIONAL DE CONCRETO ARMADO EM UM EDIFÍCIO DE MÚLTIPLOS PAVIMENTOS UTILIZANDO AÇO CA-50 DE 16.0 MM - MONTAGEM. AF_12/2015</v>
          </cell>
          <cell r="C901" t="str">
            <v>KG</v>
          </cell>
          <cell r="D901">
            <v>3.51</v>
          </cell>
          <cell r="E901">
            <v>0.63</v>
          </cell>
          <cell r="F901">
            <v>4.1399999999999997</v>
          </cell>
        </row>
        <row r="902">
          <cell r="A902" t="str">
            <v>92765</v>
          </cell>
          <cell r="B902" t="str">
            <v>ARMAÇÃO DE PILAR OU VIGA DE UMA ESTRUTURA CONVENCIONAL DE CONCRETO ARMADO EM UM EDIFÍCIO DE MÚLTIPLOS PAVIMENTOS UTILIZANDO AÇO CA-50 DE 20.0 MM - MONTAGEM. AF_12/2015</v>
          </cell>
          <cell r="C902" t="str">
            <v>KG</v>
          </cell>
          <cell r="D902">
            <v>3.28</v>
          </cell>
          <cell r="E902">
            <v>0.37</v>
          </cell>
          <cell r="F902">
            <v>3.65</v>
          </cell>
        </row>
        <row r="903">
          <cell r="A903" t="str">
            <v>92766</v>
          </cell>
          <cell r="B903" t="str">
            <v>ARMAÇÃO DE PILAR OU VIGA DE UMA ESTRUTURA CONVENCIONAL DE CONCRETO ARMADO EM UM EDIFÍCIO DE MÚLTIPLOS PAVIMENTOS UTILIZANDO AÇO CA-50 DE 25.0 MM - MONTAGEM. AF_12/2015</v>
          </cell>
          <cell r="C903" t="str">
            <v>KG</v>
          </cell>
          <cell r="D903">
            <v>3.67</v>
          </cell>
          <cell r="E903">
            <v>0.19</v>
          </cell>
          <cell r="F903">
            <v>3.86</v>
          </cell>
        </row>
        <row r="904">
          <cell r="A904" t="str">
            <v>92767</v>
          </cell>
          <cell r="B904" t="str">
            <v>ARMAÇÃO DE LAJE DE UMA ESTRUTURA CONVENCIONAL DE CONCRETO ARMADO EM UM EDIFÍCIO DE MÚLTIPLOS PAVIMENTOS UTILIZANDO AÇO CA-60 DE 4.2 MM - MONTAGEM. AF_12/2015_P</v>
          </cell>
          <cell r="C904" t="str">
            <v>KG</v>
          </cell>
          <cell r="D904">
            <v>4.99</v>
          </cell>
          <cell r="E904">
            <v>3.59</v>
          </cell>
          <cell r="F904">
            <v>8.58</v>
          </cell>
        </row>
        <row r="905">
          <cell r="A905" t="str">
            <v>92768</v>
          </cell>
          <cell r="B905" t="str">
            <v>ARMAÇÃO DE LAJE DE UMA ESTRUTURA CONVENCIONAL DE CONCRETO ARMADO EM UM EDIFÍCIO DE MÚLTIPLOS PAVIMENTOS UTILIZANDO AÇO CA-60 DE 5.0 MM - MONTAGEM. AF_12/2015_P</v>
          </cell>
          <cell r="C905" t="str">
            <v>KG</v>
          </cell>
          <cell r="D905">
            <v>4.62</v>
          </cell>
          <cell r="E905">
            <v>2.86</v>
          </cell>
          <cell r="F905">
            <v>7.48</v>
          </cell>
        </row>
        <row r="906">
          <cell r="A906" t="str">
            <v>92769</v>
          </cell>
          <cell r="B906" t="str">
            <v>ARMAÇÃO DE LAJE DE UMA ESTRUTURA CONVENCIONAL DE CONCRETO ARMADO EM UM EDIFÍCIO DE MÚLTIPLOS PAVIMENTOS UTILIZANDO AÇO CA-50 DE 6.3 MM - MONTAGEM. AF_12/2015_P</v>
          </cell>
          <cell r="C906" t="str">
            <v>KG</v>
          </cell>
          <cell r="D906">
            <v>4.3899999999999997</v>
          </cell>
          <cell r="E906">
            <v>2.0699999999999998</v>
          </cell>
          <cell r="F906">
            <v>6.46</v>
          </cell>
        </row>
        <row r="907">
          <cell r="A907" t="str">
            <v>92770</v>
          </cell>
          <cell r="B907" t="str">
            <v>ARMAÇÃO DE LAJE DE UMA ESTRUTURA CONVENCIONAL DE CONCRETO ARMADO EM UM EDIFÍCIO DE MÚLTIPLOS PAVIMENTOS UTILIZANDO AÇO CA-50 DE 8.0 MM - MONTAGEM. AF_12/2015_P</v>
          </cell>
          <cell r="C907" t="str">
            <v>KG</v>
          </cell>
          <cell r="D907">
            <v>4.5999999999999996</v>
          </cell>
          <cell r="E907">
            <v>1.43</v>
          </cell>
          <cell r="F907">
            <v>6.03</v>
          </cell>
        </row>
        <row r="908">
          <cell r="A908" t="str">
            <v>92771</v>
          </cell>
          <cell r="B908" t="str">
            <v>ARMAÇÃO DE LAJE DE UMA ESTRUTURA CONVENCIONAL DE CONCRETO ARMADO EM UM EDIFÍCIO DE MÚLTIPLOS PAVIMENTOS UTILIZANDO AÇO CA-50 DE 10.0 MM - MONTAGEM. AF_12/2015_P</v>
          </cell>
          <cell r="C908" t="str">
            <v>KG</v>
          </cell>
          <cell r="D908">
            <v>3.8</v>
          </cell>
          <cell r="E908">
            <v>0.95</v>
          </cell>
          <cell r="F908">
            <v>4.75</v>
          </cell>
        </row>
        <row r="909">
          <cell r="A909" t="str">
            <v>92772</v>
          </cell>
          <cell r="B909" t="str">
            <v>ARMAÇÃO DE LAJE DE UMA ESTRUTURA CONVENCIONAL DE CONCRETO ARMADO EM UM EDIFÍCIO DE MÚLTIPLOS PAVIMENTOS UTILIZANDO AÇO CA-50 DE 12.5 MM - MONTAGEM. AF_12/2015_P</v>
          </cell>
          <cell r="C909" t="str">
            <v>KG</v>
          </cell>
          <cell r="D909">
            <v>3.48</v>
          </cell>
          <cell r="E909">
            <v>0.56000000000000005</v>
          </cell>
          <cell r="F909">
            <v>4.04</v>
          </cell>
        </row>
        <row r="910">
          <cell r="A910" t="str">
            <v>92773</v>
          </cell>
          <cell r="B910" t="str">
            <v>ARMAÇÃO DE LAJE DE UMA ESTRUTURA CONVENCIONAL DE CONCRETO ARMADO EM UM EDIFÍCIO DE MÚLTIPLOS PAVIMENTOS UTILIZANDO AÇO CA-50 DE 16.0 MM - MONTAGEM. AF_12/2015_P</v>
          </cell>
          <cell r="C910" t="str">
            <v>KG</v>
          </cell>
          <cell r="D910">
            <v>3.39</v>
          </cell>
          <cell r="E910">
            <v>0.35</v>
          </cell>
          <cell r="F910">
            <v>3.74</v>
          </cell>
        </row>
        <row r="911">
          <cell r="A911" t="str">
            <v>92774</v>
          </cell>
          <cell r="B911" t="str">
            <v>ARMAÇÃO DE LAJE DE UMA ESTRUTURA CONVENCIONAL DE CONCRETO ARMADO EM UM EDIFÍCIO DE MÚLTIPLOS PAVIMENTOS UTILIZANDO AÇO CA-50 DE 20.0 MM - MONTAGEM. AF_12/2015_P</v>
          </cell>
          <cell r="C911" t="str">
            <v>KG</v>
          </cell>
          <cell r="D911">
            <v>3.2</v>
          </cell>
          <cell r="E911">
            <v>0.18</v>
          </cell>
          <cell r="F911">
            <v>3.38</v>
          </cell>
        </row>
        <row r="912">
          <cell r="A912" t="str">
            <v>92775</v>
          </cell>
          <cell r="B912" t="str">
            <v>ARMAÇÃO DE PILAR OU VIGA DE UMA ESTRUTURA CONVENCIONAL DE CONCRETO ARMADO EM UMA EDIFÍCAÇÃO TÉRREA OU SOBRADO UTILIZANDO AÇO CA-60 DE 5.0 MM - MONTAGEM. AF_12/2015</v>
          </cell>
          <cell r="C912" t="str">
            <v>KG</v>
          </cell>
          <cell r="D912">
            <v>6.01</v>
          </cell>
          <cell r="E912">
            <v>6.94</v>
          </cell>
          <cell r="F912">
            <v>12.95</v>
          </cell>
        </row>
        <row r="913">
          <cell r="A913" t="str">
            <v>92776</v>
          </cell>
          <cell r="B913" t="str">
            <v>ARMAÇÃO DE PILAR OU VIGA DE UMA ESTRUTURA CONVENCIONAL DE CONCRETO ARMADO EM UMA EDIFÍCAÇÃO TÉRREA OU SOBRADO UTILIZANDO AÇO CA-50 DE 6.3 MM - MONTAGEM. AF_12/2015</v>
          </cell>
          <cell r="C913" t="str">
            <v>KG</v>
          </cell>
          <cell r="D913">
            <v>5.68</v>
          </cell>
          <cell r="E913">
            <v>5.69</v>
          </cell>
          <cell r="F913">
            <v>11.37</v>
          </cell>
        </row>
        <row r="914">
          <cell r="A914" t="str">
            <v>92777</v>
          </cell>
          <cell r="B914" t="str">
            <v>ARMAÇÃO DE PILAR OU VIGA DE UMA ESTRUTURA CONVENCIONAL DE CONCRETO ARMADO EM UMA EDIFÍCAÇÃO TÉRREA OU SOBRADO UTILIZANDO AÇO CA-50 DE 8.0 MM - MONTAGEM. AF_12/2015</v>
          </cell>
          <cell r="C914" t="str">
            <v>KG</v>
          </cell>
          <cell r="D914">
            <v>5.74</v>
          </cell>
          <cell r="E914">
            <v>4.5</v>
          </cell>
          <cell r="F914">
            <v>10.24</v>
          </cell>
        </row>
        <row r="915">
          <cell r="A915" t="str">
            <v>92778</v>
          </cell>
          <cell r="B915" t="str">
            <v>ARMAÇÃO DE PILAR OU VIGA DE UMA ESTRUTURA CONVENCIONAL DE CONCRETO ARMADO EM UMA EDIFÍCAÇÃO TÉRREA OU SOBRADO UTILIZANDO AÇO CA-50 DE 10.0 MM - MONTAGEM. AF_12/2015</v>
          </cell>
          <cell r="C915" t="str">
            <v>KG</v>
          </cell>
          <cell r="D915">
            <v>4.74</v>
          </cell>
          <cell r="E915">
            <v>3.42</v>
          </cell>
          <cell r="F915">
            <v>8.16</v>
          </cell>
        </row>
        <row r="916">
          <cell r="A916" t="str">
            <v>92779</v>
          </cell>
          <cell r="B916" t="str">
            <v>ARMAÇÃO DE PILAR OU VIGA DE UMA ESTRUTURA CONVENCIONAL DE CONCRETO ARMADO EM UMA EDIFÍCAÇÃO TÉRREA OU SOBRADO UTILIZANDO AÇO CA-50 DE 12.5 MM - MONTAGEM. AF_12/2015</v>
          </cell>
          <cell r="C916" t="str">
            <v>KG</v>
          </cell>
          <cell r="D916">
            <v>4.1500000000000004</v>
          </cell>
          <cell r="E916">
            <v>2.31</v>
          </cell>
          <cell r="F916">
            <v>6.46</v>
          </cell>
        </row>
        <row r="917">
          <cell r="A917" t="str">
            <v>92780</v>
          </cell>
          <cell r="B917" t="str">
            <v>ARMAÇÃO DE PILAR OU VIGA DE UMA ESTRUTURA CONVENCIONAL DE CONCRETO ARMADO EM UMA EDIFÍCAÇÃO TÉRREA OU SOBRADO UTILIZANDO AÇO CA-50 DE 16.0 MM - MONTAGEM. AF_12/2015</v>
          </cell>
          <cell r="C917" t="str">
            <v>KG</v>
          </cell>
          <cell r="D917">
            <v>3.64</v>
          </cell>
          <cell r="E917">
            <v>0.99</v>
          </cell>
          <cell r="F917">
            <v>4.63</v>
          </cell>
        </row>
        <row r="918">
          <cell r="A918" t="str">
            <v>92781</v>
          </cell>
          <cell r="B918" t="str">
            <v>ARMAÇÃO DE PILAR OU VIGA DE UMA ESTRUTURA CONVENCIONAL DE CONCRETO ARMADO EM UMA EDIFÍCAÇÃO TÉRREA OU SOBRADO UTILIZANDO AÇO CA-50 DE 20.0 MM - MONTAGEM. AF_12/2015</v>
          </cell>
          <cell r="C918" t="str">
            <v>KG</v>
          </cell>
          <cell r="D918">
            <v>3.36</v>
          </cell>
          <cell r="E918">
            <v>0.61</v>
          </cell>
          <cell r="F918">
            <v>3.97</v>
          </cell>
        </row>
        <row r="919">
          <cell r="A919" t="str">
            <v>92782</v>
          </cell>
          <cell r="B919" t="str">
            <v>ARMAÇÃO DE PILAR OU VIGA DE UMA ESTRUTURA CONVENCIONAL DE CONCRETO ARMADO EM UMA EDIFÍCAÇÃO TÉRREA OU SOBRADO UTILIZANDO AÇO CA-50 DE 25.0 MM - MONTAGEM. AF_12/2015</v>
          </cell>
          <cell r="C919" t="str">
            <v>KG</v>
          </cell>
          <cell r="D919">
            <v>3.72</v>
          </cell>
          <cell r="E919">
            <v>0.33</v>
          </cell>
          <cell r="F919">
            <v>4.05</v>
          </cell>
        </row>
        <row r="920">
          <cell r="A920" t="str">
            <v>92783</v>
          </cell>
          <cell r="B920" t="str">
            <v>ARMAÇÃO DE LAJE DE UMA ESTRUTURA CONVENCIONAL DE CONCRETO ARMADO EM UMA EDIFÍCAÇÃO TÉRREA OU SOBRADO UTILIZANDO AÇO CA-60 DE 4.2 MM - MONTAGEM. AF_12/2015_P</v>
          </cell>
          <cell r="C920" t="str">
            <v>KG</v>
          </cell>
          <cell r="D920">
            <v>5.53</v>
          </cell>
          <cell r="E920">
            <v>5.03</v>
          </cell>
          <cell r="F920">
            <v>10.56</v>
          </cell>
        </row>
        <row r="921">
          <cell r="A921" t="str">
            <v>92784</v>
          </cell>
          <cell r="B921" t="str">
            <v>ARMAÇÃO DE LAJE DE UMA ESTRUTURA CONVENCIONAL DE CONCRETO ARMADO EM UMA EDIFÍCAÇÃO TÉRREA OU SOBRADO UTILIZANDO AÇO CA-60 DE 5.0 MM - MONTAGEM. AF_12/2015_P</v>
          </cell>
          <cell r="C921" t="str">
            <v>KG</v>
          </cell>
          <cell r="D921">
            <v>5.0599999999999996</v>
          </cell>
          <cell r="E921">
            <v>4.04</v>
          </cell>
          <cell r="F921">
            <v>9.1</v>
          </cell>
        </row>
        <row r="922">
          <cell r="A922" t="str">
            <v>92785</v>
          </cell>
          <cell r="B922" t="str">
            <v>ARMAÇÃO DE LAJE DE UMA ESTRUTURA CONVENCIONAL DE CONCRETO ARMADO EM UMA EDIFÍCAÇÃO TÉRREA OU SOBRADO UTILIZANDO AÇO CA-50 DE 6.3 MM - MONTAGEM. AF_12/2015_P</v>
          </cell>
          <cell r="C922" t="str">
            <v>KG</v>
          </cell>
          <cell r="D922">
            <v>4.72</v>
          </cell>
          <cell r="E922">
            <v>2.96</v>
          </cell>
          <cell r="F922">
            <v>7.68</v>
          </cell>
        </row>
        <row r="923">
          <cell r="A923" t="str">
            <v>92786</v>
          </cell>
          <cell r="B923" t="str">
            <v>ARMAÇÃO DE LAJE DE UMA ESTRUTURA CONVENCIONAL DE CONCRETO ARMADO EM UMA EDIFÍCAÇÃO TÉRREA OU SOBRADO UTILIZANDO AÇO CA-50 DE 8.0 MM - MONTAGEM. AF_12/2015_P</v>
          </cell>
          <cell r="C923" t="str">
            <v>KG</v>
          </cell>
          <cell r="D923">
            <v>4.84</v>
          </cell>
          <cell r="E923">
            <v>2.08</v>
          </cell>
          <cell r="F923">
            <v>6.92</v>
          </cell>
        </row>
        <row r="924">
          <cell r="A924" t="str">
            <v>92787</v>
          </cell>
          <cell r="B924" t="str">
            <v>ARMAÇÃO DE LAJE DE UMA ESTRUTURA CONVENCIONAL DE CONCRETO ARMADO EM UMA EDIFÍCAÇÃO TÉRREA OU SOBRADO UTILIZANDO AÇO CA-50 DE 10.0 MM - MONTAGEM. AF_12/2015_P</v>
          </cell>
          <cell r="C924" t="str">
            <v>KG</v>
          </cell>
          <cell r="D924">
            <v>3.99</v>
          </cell>
          <cell r="E924">
            <v>1.42</v>
          </cell>
          <cell r="F924">
            <v>5.41</v>
          </cell>
        </row>
        <row r="925">
          <cell r="A925" t="str">
            <v>92788</v>
          </cell>
          <cell r="B925" t="str">
            <v>ARMAÇÃO DE LAJE DE UMA ESTRUTURA CONVENCIONAL DE CONCRETO ARMADO EM UMA EDIFÍCAÇÃO TÉRREA OU SOBRADO UTILIZANDO AÇO CA-50 DE 12.5 MM - MONTAGEM. AF_12/2015_P</v>
          </cell>
          <cell r="C925" t="str">
            <v>KG</v>
          </cell>
          <cell r="D925">
            <v>3.6</v>
          </cell>
          <cell r="E925">
            <v>0.9</v>
          </cell>
          <cell r="F925">
            <v>4.5</v>
          </cell>
        </row>
        <row r="926">
          <cell r="A926" t="str">
            <v>92789</v>
          </cell>
          <cell r="B926" t="str">
            <v>ARMAÇÃO DE LAJE DE UMA ESTRUTURA CONVENCIONAL DE CONCRETO ARMADO EM UMA EDIFÍCAÇÃO TÉRREA OU SOBRADO UTILIZANDO AÇO CA-50 DE 16.0 MM - MONTAGEM. AF_12/2015_P</v>
          </cell>
          <cell r="C926" t="str">
            <v>KG</v>
          </cell>
          <cell r="D926">
            <v>3.46</v>
          </cell>
          <cell r="E926">
            <v>0.56999999999999995</v>
          </cell>
          <cell r="F926">
            <v>4.03</v>
          </cell>
        </row>
        <row r="927">
          <cell r="A927" t="str">
            <v>92790</v>
          </cell>
          <cell r="B927" t="str">
            <v>ARMAÇÃO DE LAJE DE UMA ESTRUTURA CONVENCIONAL DE CONCRETO ARMADO EM UMA EDIFÍCAÇÃO TÉRREA OU SOBRADO UTILIZANDO AÇO CA-50 DE 20.0 MM - MONTAGEM. AF_12/2015_P</v>
          </cell>
          <cell r="C927" t="str">
            <v>KG</v>
          </cell>
          <cell r="D927">
            <v>3.24</v>
          </cell>
          <cell r="E927">
            <v>0.32</v>
          </cell>
          <cell r="F927">
            <v>3.56</v>
          </cell>
        </row>
        <row r="928">
          <cell r="A928" t="str">
            <v>92915</v>
          </cell>
          <cell r="B928" t="str">
            <v>ARMAÇÃO DE ESTRUTURAS DE CONCRETO ARMADO, EXCETO VIGAS, PILARES, LAJES E FUNDAÇÕES (DE EDIFÍCIOS DE MÚLTIPLOS PAVIMENTOS, EDIFICAÇÃO TÉRREA OU SOBRADO), UTILIZANDO AÇO CA-60 DE 5.0 MM - MONTAGEM. AF_12/2015</v>
          </cell>
          <cell r="C928" t="str">
            <v>KG</v>
          </cell>
          <cell r="D928">
            <v>5.69</v>
          </cell>
          <cell r="E928">
            <v>6.09</v>
          </cell>
          <cell r="F928">
            <v>11.78</v>
          </cell>
        </row>
        <row r="929">
          <cell r="A929" t="str">
            <v>92916</v>
          </cell>
          <cell r="B929" t="str">
            <v>ARMAÇÃO DE ESTRUTURAS DE CONCRETO ARMADO, EXCETO VIGAS, PILARES, LAJES E FUNDAÇÕES (DE EDIFÍCIOS DE MÚLTIPLOS PAVIMENTOS, EDIFICAÇÃO TÉRREA OU SOBRADO), UTILIZANDO AÇO CA-50 DE 6.3 MM - MONTAGEM. AF_12/2015</v>
          </cell>
          <cell r="C929" t="str">
            <v>KG</v>
          </cell>
          <cell r="D929">
            <v>5.44</v>
          </cell>
          <cell r="E929">
            <v>5.04</v>
          </cell>
          <cell r="F929">
            <v>10.48</v>
          </cell>
        </row>
        <row r="930">
          <cell r="A930" t="str">
            <v>92917</v>
          </cell>
          <cell r="B930" t="str">
            <v>ARMAÇÃO DE ESTRUTURAS DE CONCRETO ARMADO, EXCETO VIGAS, PILARES, LAJES E FUNDAÇÕES (DE EDIFÍCIOS DE MÚLTIPLOS PAVIMENTOS, EDIFICAÇÃO TÉRREA OU SOBRADO), UTILIZANDO AÇO CA-50 DE 8.0 MM - MONTAGEM. AF_12/2015</v>
          </cell>
          <cell r="C930" t="str">
            <v>KG</v>
          </cell>
          <cell r="D930">
            <v>5.56</v>
          </cell>
          <cell r="E930">
            <v>4.01</v>
          </cell>
          <cell r="F930">
            <v>9.57</v>
          </cell>
        </row>
        <row r="931">
          <cell r="A931" t="str">
            <v>92919</v>
          </cell>
          <cell r="B931" t="str">
            <v>ARMAÇÃO DE ESTRUTURAS DE CONCRETO ARMADO, EXCETO VIGAS, PILARES, LAJES E FUNDAÇÕES (DE EDIFÍCIOS DE MÚLTIPLOS PAVIMENTOS, EDIFICAÇÃO TÉRREA OU SOBRADO), UTILIZANDO AÇO CA-50 DE 10.0 MM - MONTAGEM. AF_12/2015</v>
          </cell>
          <cell r="C931" t="str">
            <v>KG</v>
          </cell>
          <cell r="D931">
            <v>4.62</v>
          </cell>
          <cell r="E931">
            <v>3.05</v>
          </cell>
          <cell r="F931">
            <v>7.67</v>
          </cell>
        </row>
        <row r="932">
          <cell r="A932" t="str">
            <v>92921</v>
          </cell>
          <cell r="B932" t="str">
            <v>ARMAÇÃO DE ESTRUTURAS DE CONCRETO ARMADO, EXCETO VIGAS, PILARES, LAJES E FUNDAÇÕES (DE EDIFÍCIOS DE MÚLTIPLOS PAVIMENTOS, EDIFICAÇÃO TÉRREA OU SOBRADO), UTILIZANDO AÇO CA-50 DE 12.5 MM - MONTAGEM. AF_12/2015</v>
          </cell>
          <cell r="C932" t="str">
            <v>KG</v>
          </cell>
          <cell r="D932">
            <v>4.0599999999999996</v>
          </cell>
          <cell r="E932">
            <v>2.04</v>
          </cell>
          <cell r="F932">
            <v>6.1</v>
          </cell>
        </row>
        <row r="933">
          <cell r="A933" t="str">
            <v>92922</v>
          </cell>
          <cell r="B933" t="str">
            <v>ARMAÇÃO DE ESTRUTURAS DE CONCRETO ARMADO, EXCETO VIGAS, PILARES, LAJES E FUNDAÇÕES (DE EDIFÍCIOS DE MÚLTIPLOS PAVIMENTOS, EDIFICAÇÃO TÉRREA OU SOBRADO), UTILIZANDO AÇO CA-50 DE 16.0 MM - MONTAGEM. AF_12/2015</v>
          </cell>
          <cell r="C933" t="str">
            <v>KG</v>
          </cell>
          <cell r="D933">
            <v>3.57</v>
          </cell>
          <cell r="E933">
            <v>0.81</v>
          </cell>
          <cell r="F933">
            <v>4.38</v>
          </cell>
        </row>
        <row r="934">
          <cell r="A934" t="str">
            <v>92923</v>
          </cell>
          <cell r="B934" t="str">
            <v>ARMAÇÃO DE ESTRUTURAS DE CONCRETO ARMADO, EXCETO VIGAS, PILARES, LAJES E FUNDAÇÕES (DE EDIFÍCIOS DE MÚLTIPLOS PAVIMENTOS, EDIFICAÇÃO TÉRREA OU SOBRADO), UTILIZANDO AÇO CA-50 DE 20.0 MM - MONTAGEM. AF_12/2015</v>
          </cell>
          <cell r="C934" t="str">
            <v>KG</v>
          </cell>
          <cell r="D934">
            <v>3.32</v>
          </cell>
          <cell r="E934">
            <v>0.49</v>
          </cell>
          <cell r="F934">
            <v>3.81</v>
          </cell>
        </row>
        <row r="935">
          <cell r="A935" t="str">
            <v>92924</v>
          </cell>
          <cell r="B935" t="str">
            <v>ARMAÇÃO DE ESTRUTURAS DE CONCRETO ARMADO, EXCETO VIGAS, PILARES, LAJES E FUNDAÇÕES (DE EDIFÍCIOS DE MÚLTIPLOS PAVIMENTOS, EDIFICAÇÃO TÉRREA OU SOBRADO), UTILIZANDO AÇO CA-50 DE 25.0 MM - MONTAGEM. AF_12/2015</v>
          </cell>
          <cell r="C935" t="str">
            <v>KG</v>
          </cell>
          <cell r="D935">
            <v>3.69</v>
          </cell>
          <cell r="E935">
            <v>0.26</v>
          </cell>
          <cell r="F935">
            <v>3.95</v>
          </cell>
        </row>
        <row r="936">
          <cell r="B936" t="str">
            <v>ARMACAO EM TELAS</v>
          </cell>
          <cell r="C936" t="str">
            <v/>
          </cell>
        </row>
        <row r="937">
          <cell r="A937" t="str">
            <v>73994/1</v>
          </cell>
          <cell r="B937" t="str">
            <v>ARMACAO EM TELA DE ACO SOLDADA NERVURADA Q-138, ACO CA-60, 4,2MM, MALHA 10X10CM</v>
          </cell>
          <cell r="C937" t="str">
            <v>KG</v>
          </cell>
          <cell r="D937">
            <v>4.88</v>
          </cell>
          <cell r="E937">
            <v>0.73</v>
          </cell>
          <cell r="F937">
            <v>5.61</v>
          </cell>
        </row>
        <row r="938">
          <cell r="A938" t="str">
            <v>85662</v>
          </cell>
          <cell r="B938" t="str">
            <v>ARMACAO EM TELA DE ACO SOLDADA NERVURADA Q-92, ACO CA-60, 4,2MM, MALHA 15X15CM</v>
          </cell>
          <cell r="C938" t="str">
            <v>M2</v>
          </cell>
          <cell r="D938">
            <v>7.28</v>
          </cell>
          <cell r="E938">
            <v>1.1000000000000001</v>
          </cell>
          <cell r="F938">
            <v>8.3800000000000008</v>
          </cell>
        </row>
        <row r="939">
          <cell r="B939" t="str">
            <v>ARMACAO SECUNDARIA</v>
          </cell>
          <cell r="C939" t="str">
            <v/>
          </cell>
        </row>
        <row r="940">
          <cell r="A940" t="str">
            <v>88544</v>
          </cell>
          <cell r="B940" t="str">
            <v>ARMACAO SECUNDARIA OU REX COMPLETA PARA DUAS LINHAS-FORNECIMENTO E INSTALACAO.</v>
          </cell>
          <cell r="C940" t="str">
            <v>UN</v>
          </cell>
          <cell r="D940">
            <v>41</v>
          </cell>
          <cell r="E940">
            <v>39.36</v>
          </cell>
          <cell r="F940">
            <v>80.36</v>
          </cell>
        </row>
        <row r="941">
          <cell r="A941" t="str">
            <v>88545</v>
          </cell>
          <cell r="B941" t="str">
            <v>ARMACAO SECUNDARIA OU REX COMPLETA PARA QUATRO LINHAS-FORNECIMENTO E INSTALACAO.</v>
          </cell>
          <cell r="C941" t="str">
            <v>UN</v>
          </cell>
          <cell r="D941">
            <v>90.83</v>
          </cell>
          <cell r="E941">
            <v>52.49</v>
          </cell>
          <cell r="F941">
            <v>143.32</v>
          </cell>
        </row>
        <row r="942">
          <cell r="A942" t="str">
            <v>88543</v>
          </cell>
          <cell r="B942" t="str">
            <v>ARMACAO SECUNDARIA OU REX COMPLETA PARA TRESLINHAS-FORNECIMENTO E INSTALACAO.</v>
          </cell>
          <cell r="C942" t="str">
            <v>UN</v>
          </cell>
          <cell r="D942">
            <v>75.52</v>
          </cell>
          <cell r="E942">
            <v>47.24</v>
          </cell>
          <cell r="F942">
            <v>122.76</v>
          </cell>
        </row>
        <row r="943">
          <cell r="B943" t="str">
            <v>ARMAÇÃO PARA ALVENARIA ESTRUTURAL</v>
          </cell>
          <cell r="C943" t="str">
            <v/>
          </cell>
        </row>
        <row r="944">
          <cell r="A944" t="str">
            <v>89996</v>
          </cell>
          <cell r="B944" t="str">
            <v>ARMAÇÃO VERTICAL DE ALVENARIA ESTRUTURAL; DIÂMETRO DE 10,0 MM. AF_01/2015</v>
          </cell>
          <cell r="C944" t="str">
            <v>KG</v>
          </cell>
          <cell r="D944">
            <v>3.48</v>
          </cell>
          <cell r="E944">
            <v>1.43</v>
          </cell>
          <cell r="F944">
            <v>4.91</v>
          </cell>
        </row>
        <row r="945">
          <cell r="A945" t="str">
            <v>89997</v>
          </cell>
          <cell r="B945" t="str">
            <v>ARMAÇÃO VERTICAL DE ALVENARIA ESTRUTURAL; DIÂMETRO DE 12,5 MM. AF_01/2015</v>
          </cell>
          <cell r="C945" t="str">
            <v>KG</v>
          </cell>
          <cell r="D945">
            <v>3.13</v>
          </cell>
          <cell r="E945">
            <v>0.92</v>
          </cell>
          <cell r="F945">
            <v>4.05</v>
          </cell>
        </row>
        <row r="946">
          <cell r="A946" t="str">
            <v>89998</v>
          </cell>
          <cell r="B946" t="str">
            <v>ARMAÇÃO DE CINTA DE ALVENARIA ESTRUTURAL; DIÂMETRO DE 10,0 MM. AF_01/2015</v>
          </cell>
          <cell r="C946" t="str">
            <v>KG</v>
          </cell>
          <cell r="D946">
            <v>3.36</v>
          </cell>
          <cell r="E946">
            <v>1.1200000000000001</v>
          </cell>
          <cell r="F946">
            <v>4.4800000000000004</v>
          </cell>
        </row>
        <row r="947">
          <cell r="A947" t="str">
            <v>89999</v>
          </cell>
          <cell r="B947" t="str">
            <v>ARMAÇÃO DE VERGA E CONTRAVERGA DE ALVENARIA ESTRUTURAL; DIÂMETRO DE 8,0 MM. AF_01/2015</v>
          </cell>
          <cell r="C947" t="str">
            <v>KG</v>
          </cell>
          <cell r="D947">
            <v>4.8099999999999996</v>
          </cell>
          <cell r="E947">
            <v>3.47</v>
          </cell>
          <cell r="F947">
            <v>8.2799999999999994</v>
          </cell>
        </row>
        <row r="948">
          <cell r="A948" t="str">
            <v>90000</v>
          </cell>
          <cell r="B948" t="str">
            <v>ARMAÇÃO DE VERGA E CONTRAVERGA DE ALVENARIA ESTRUTURAL; DIÂMETRO DE 10,0 MM. AF_01/2015</v>
          </cell>
          <cell r="C948" t="str">
            <v>KG</v>
          </cell>
          <cell r="D948">
            <v>3.8</v>
          </cell>
          <cell r="E948">
            <v>2.2200000000000002</v>
          </cell>
          <cell r="F948">
            <v>6.02</v>
          </cell>
        </row>
        <row r="949">
          <cell r="B949" t="str">
            <v>ARMAÇÃO PARA PAREDES DE CONCRETO</v>
          </cell>
          <cell r="C949" t="str">
            <v/>
          </cell>
        </row>
        <row r="950">
          <cell r="A950" t="str">
            <v>91593</v>
          </cell>
          <cell r="B950" t="str">
            <v>ARMAÇÃO DO SISTEMA DE PAREDES DE CONCRETO, EXECUTADA EM PAREDES DE EDIFICAÇÕES DE MÚLTIPLOS PAVIMENTOS, TELA Q-138. AF_06/2015</v>
          </cell>
          <cell r="C950" t="str">
            <v>KG</v>
          </cell>
          <cell r="D950">
            <v>5.05</v>
          </cell>
          <cell r="E950">
            <v>0.54</v>
          </cell>
          <cell r="F950">
            <v>5.59</v>
          </cell>
        </row>
        <row r="951">
          <cell r="A951" t="str">
            <v>91594</v>
          </cell>
          <cell r="B951" t="str">
            <v>ARMAÇÃO DO SISTEMA DE PAREDES DE CONCRETO, EXECUTADA EM PAREDES DE EDIFICAÇÕES TÉRREAS OU DE MÚLTIPLOS PAVIMENTOS, TELA Q-92. AF_06/2015</v>
          </cell>
          <cell r="C951" t="str">
            <v>KG</v>
          </cell>
          <cell r="D951">
            <v>5.21</v>
          </cell>
          <cell r="E951">
            <v>0.82</v>
          </cell>
          <cell r="F951">
            <v>6.03</v>
          </cell>
        </row>
        <row r="952">
          <cell r="A952" t="str">
            <v>91595</v>
          </cell>
          <cell r="B952" t="str">
            <v>ARMAÇÃO DO SISTEMA DE PAREDES DE CONCRETO, EXECUTADA EM PAREDES DE EDIFICAÇÕES TÉRREAS, TELA Q-61. AF_06/2015</v>
          </cell>
          <cell r="C952" t="str">
            <v>KG</v>
          </cell>
          <cell r="D952">
            <v>5.61</v>
          </cell>
          <cell r="E952">
            <v>1.24</v>
          </cell>
          <cell r="F952">
            <v>6.85</v>
          </cell>
        </row>
        <row r="953">
          <cell r="A953" t="str">
            <v>91596</v>
          </cell>
          <cell r="B953" t="str">
            <v>ARMAÇÃO DO SISTEMA DE PAREDES DE CONCRETO, EXECUTADA COMO ARMADURA POSITIVA DE LAJES, TELA Q-138. AF_06/2015</v>
          </cell>
          <cell r="C953" t="str">
            <v>KG</v>
          </cell>
          <cell r="D953">
            <v>5.0999999999999996</v>
          </cell>
          <cell r="E953">
            <v>0.65</v>
          </cell>
          <cell r="F953">
            <v>5.75</v>
          </cell>
        </row>
        <row r="954">
          <cell r="A954" t="str">
            <v>91597</v>
          </cell>
          <cell r="B954" t="str">
            <v>ARMAÇÃO DO SISTEMA DE PAREDES DE CONCRETO, EXECUTADA COMO ARMADURA NEGATIVA DE LAJES, TELA T-196. AF_06/2015</v>
          </cell>
          <cell r="C954" t="str">
            <v>KG</v>
          </cell>
          <cell r="D954">
            <v>3.44</v>
          </cell>
          <cell r="E954">
            <v>0.68</v>
          </cell>
          <cell r="F954">
            <v>4.12</v>
          </cell>
        </row>
        <row r="955">
          <cell r="A955" t="str">
            <v>91598</v>
          </cell>
          <cell r="B955" t="str">
            <v>ARMAÇÃO DO SISTEMA DE PAREDES DE CONCRETO, EXECUTADA COMO ARMADURA POSITIVA DE LAJES, TELA Q-113. AF_06/2015</v>
          </cell>
          <cell r="C955" t="str">
            <v>KG</v>
          </cell>
          <cell r="D955">
            <v>4.99</v>
          </cell>
          <cell r="E955">
            <v>0.8</v>
          </cell>
          <cell r="F955">
            <v>5.79</v>
          </cell>
        </row>
        <row r="956">
          <cell r="A956" t="str">
            <v>91599</v>
          </cell>
          <cell r="B956" t="str">
            <v>ARMAÇÃO DO SISTEMA DE PAREDES DE CONCRETO, EXECUTADA COMO ARMADURA NEGATIVA DE LAJES, TELA L-159. AF_06/2015</v>
          </cell>
          <cell r="C956" t="str">
            <v>KG</v>
          </cell>
          <cell r="D956">
            <v>5.31</v>
          </cell>
          <cell r="E956">
            <v>0.86</v>
          </cell>
          <cell r="F956">
            <v>6.17</v>
          </cell>
        </row>
        <row r="957">
          <cell r="A957" t="str">
            <v>91600</v>
          </cell>
          <cell r="B957" t="str">
            <v>ARMAÇÃO DO SISTEMA DE PAREDES DE CONCRETO, EXECUTADA EM PLATIBANDAS, TELA Q-92. AF_06/2015</v>
          </cell>
          <cell r="C957" t="str">
            <v>KG</v>
          </cell>
          <cell r="D957">
            <v>5.47</v>
          </cell>
          <cell r="E957">
            <v>1.3</v>
          </cell>
          <cell r="F957">
            <v>6.77</v>
          </cell>
        </row>
        <row r="958">
          <cell r="A958" t="str">
            <v>91601</v>
          </cell>
          <cell r="B958" t="str">
            <v>ARMAÇÃO DO SISTEMA DE PAREDES DE CONCRETO, EXECUTADA COMO REFORÇO, VERGALHÃO DE 6,3 MM DE DIÂMETRO. AF_06/2015</v>
          </cell>
          <cell r="C958" t="str">
            <v>KG</v>
          </cell>
          <cell r="D958">
            <v>4.3499999999999996</v>
          </cell>
          <cell r="E958">
            <v>2.2999999999999998</v>
          </cell>
          <cell r="F958">
            <v>6.65</v>
          </cell>
        </row>
        <row r="959">
          <cell r="A959" t="str">
            <v>91602</v>
          </cell>
          <cell r="B959" t="str">
            <v>ARMAÇÃO DO SISTEMA DE PAREDES DE CONCRETO, EXECUTADA COMO REFORÇO, VERGALHÃO DE 8,0 MM DE DIÂMETRO. AF_06/2015</v>
          </cell>
          <cell r="C959" t="str">
            <v>KG</v>
          </cell>
          <cell r="D959">
            <v>4.4000000000000004</v>
          </cell>
          <cell r="E959">
            <v>1.4</v>
          </cell>
          <cell r="F959">
            <v>5.8</v>
          </cell>
        </row>
        <row r="960">
          <cell r="A960" t="str">
            <v>91603</v>
          </cell>
          <cell r="B960" t="str">
            <v>ARMAÇÃO DO SISTEMA DE PAREDES DE CONCRETO, EXECUTADA COMO REFORÇO, VERGALHÃO DE 10,0 MM DE DIÂMETRO. AF_06/2015</v>
          </cell>
          <cell r="C960" t="str">
            <v>KG</v>
          </cell>
          <cell r="D960">
            <v>3.64</v>
          </cell>
          <cell r="E960">
            <v>0.88</v>
          </cell>
          <cell r="F960">
            <v>4.5199999999999996</v>
          </cell>
        </row>
        <row r="961">
          <cell r="B961" t="str">
            <v>PROTENDIDA</v>
          </cell>
          <cell r="C961" t="str">
            <v/>
          </cell>
        </row>
        <row r="962">
          <cell r="A962" t="str">
            <v>73771/1</v>
          </cell>
          <cell r="B962" t="str">
            <v>PROTENSAO DE TIRANTES DE BARRA DE ACO CA-50 EXCL MATERIAIS</v>
          </cell>
          <cell r="C962" t="str">
            <v>UN</v>
          </cell>
          <cell r="D962">
            <v>6.71</v>
          </cell>
          <cell r="E962">
            <v>17.91</v>
          </cell>
          <cell r="F962">
            <v>24.62</v>
          </cell>
        </row>
        <row r="963">
          <cell r="A963" t="str">
            <v>79504/1</v>
          </cell>
          <cell r="B963" t="str">
            <v>TIRANTES P/PROTENSAO E ANCORAGEM EM ROCHA C/ 6 FIOS ACO DURO 8MM .</v>
          </cell>
          <cell r="C963" t="str">
            <v>M</v>
          </cell>
          <cell r="D963">
            <v>19.5</v>
          </cell>
          <cell r="E963">
            <v>18.86</v>
          </cell>
          <cell r="F963">
            <v>38.36</v>
          </cell>
        </row>
        <row r="964">
          <cell r="A964" t="str">
            <v>79504/2</v>
          </cell>
          <cell r="B964" t="str">
            <v>TIRANTES P/PROTENSAO E ANCORAGEM EM ROCHA C/ 8 FIOS ACO DURO 8MM .</v>
          </cell>
          <cell r="C964" t="str">
            <v>M</v>
          </cell>
          <cell r="D964">
            <v>23.74</v>
          </cell>
          <cell r="E964">
            <v>18.86</v>
          </cell>
          <cell r="F964">
            <v>42.6</v>
          </cell>
        </row>
        <row r="965">
          <cell r="A965" t="str">
            <v>79504/3</v>
          </cell>
          <cell r="B965" t="str">
            <v>TIRANTES P/PROTENSAO E ANCORAGEM EM ROCHA C/10 FIOS ACO DURO 8MM .</v>
          </cell>
          <cell r="C965" t="str">
            <v>M</v>
          </cell>
          <cell r="D965">
            <v>27.99</v>
          </cell>
          <cell r="E965">
            <v>18.86</v>
          </cell>
          <cell r="F965">
            <v>46.85</v>
          </cell>
        </row>
        <row r="966">
          <cell r="A966" t="str">
            <v>79504/4</v>
          </cell>
          <cell r="B966" t="str">
            <v>TIRANTES P/PROTENSAO E ANCORAGEM EM ROCHA C/12 FIOS ACO DURO 8MM .</v>
          </cell>
          <cell r="C966" t="str">
            <v>M</v>
          </cell>
          <cell r="D966">
            <v>32.229999999999997</v>
          </cell>
          <cell r="E966">
            <v>18.86</v>
          </cell>
          <cell r="F966">
            <v>51.09</v>
          </cell>
        </row>
        <row r="967">
          <cell r="A967" t="str">
            <v>79504/5</v>
          </cell>
          <cell r="B967" t="str">
            <v>TIRANTE PROTENDIDO P/  ANCORAGEM EM SOLO  C/ 6 FIOS ACO DURO 8MM, INCLUSIVE PROTEÇÃO ANTICORR0SIVA.</v>
          </cell>
          <cell r="C967" t="str">
            <v>M</v>
          </cell>
          <cell r="D967">
            <v>24.94</v>
          </cell>
          <cell r="E967">
            <v>23.83</v>
          </cell>
          <cell r="F967">
            <v>48.77</v>
          </cell>
        </row>
        <row r="968">
          <cell r="A968" t="str">
            <v>79504/6</v>
          </cell>
          <cell r="B968" t="str">
            <v>TIRANTES P/PROTENSAO E ANCORAGEM EM SOLO TRECHO LIVRE C/ 8 FIOS ACO DURO 8MM INCLUSIVE PROTECAO ANTICORROSIVA.</v>
          </cell>
          <cell r="C968" t="str">
            <v>M</v>
          </cell>
          <cell r="D968">
            <v>29.19</v>
          </cell>
          <cell r="E968">
            <v>23.83</v>
          </cell>
          <cell r="F968">
            <v>53.02</v>
          </cell>
        </row>
        <row r="969">
          <cell r="A969" t="str">
            <v>79504/7</v>
          </cell>
          <cell r="B969" t="str">
            <v>TIRANTES P/PROTENSAO E ANCORAGEM EM SOLO TRECHO LIVRE C/10 FIOS ACO DURO 8MM INCLUSIVE PROTECAO ANTICORROSIVA.</v>
          </cell>
          <cell r="C969" t="str">
            <v>M</v>
          </cell>
          <cell r="D969">
            <v>33.43</v>
          </cell>
          <cell r="E969">
            <v>23.83</v>
          </cell>
          <cell r="F969">
            <v>57.26</v>
          </cell>
        </row>
        <row r="970">
          <cell r="A970" t="str">
            <v>79504/8</v>
          </cell>
          <cell r="B970" t="str">
            <v>TIRANTES P/PROTENSAO E ANCORAGEM EM SOLO TRECHO LIVRE C/16 FIOS ACO DURO 8MM INCLUSIVE PROTECAO ANTICORROSIVA.</v>
          </cell>
          <cell r="C970" t="str">
            <v>M</v>
          </cell>
          <cell r="D970">
            <v>46.7</v>
          </cell>
          <cell r="E970">
            <v>23.83</v>
          </cell>
          <cell r="F970">
            <v>70.53</v>
          </cell>
        </row>
        <row r="971">
          <cell r="A971" t="str">
            <v>79504/9</v>
          </cell>
          <cell r="B971" t="str">
            <v>TIRANTES P/PROTENSAO E ANCORAGEM EM SOLO TRECHO ANCOR C/ 6 FIOS ACO DURO 8MM , INCLUSIVE PROTECAO ANTICORROSIVA.</v>
          </cell>
          <cell r="C971" t="str">
            <v>M</v>
          </cell>
          <cell r="D971">
            <v>41.13</v>
          </cell>
          <cell r="E971">
            <v>63.54</v>
          </cell>
          <cell r="F971">
            <v>104.67</v>
          </cell>
        </row>
        <row r="972">
          <cell r="A972" t="str">
            <v>79504/10</v>
          </cell>
          <cell r="B972" t="str">
            <v>TIRANTES P/PROTENSAO E ANCORAGEM EM SOLO TRECHO ANCOR C/ 8 FIOS ACO DURO 8MM , INCLUSIVE PROTECAO ANTICORROSIVA.</v>
          </cell>
          <cell r="C972" t="str">
            <v>M</v>
          </cell>
          <cell r="D972">
            <v>45.37</v>
          </cell>
          <cell r="E972">
            <v>63.54</v>
          </cell>
          <cell r="F972">
            <v>108.91</v>
          </cell>
        </row>
        <row r="973">
          <cell r="A973" t="str">
            <v>79504/11</v>
          </cell>
          <cell r="B973" t="str">
            <v>TIRANTES P/PROTENSAO E ANCORAGEM EM SOLO TRECHO ANCOR C/10 FIOS ACO DURO 8MM .</v>
          </cell>
          <cell r="C973" t="str">
            <v>M</v>
          </cell>
          <cell r="D973">
            <v>49.62</v>
          </cell>
          <cell r="E973">
            <v>63.54</v>
          </cell>
          <cell r="F973">
            <v>113.16</v>
          </cell>
        </row>
        <row r="974">
          <cell r="A974" t="str">
            <v>79504/12</v>
          </cell>
          <cell r="B974" t="str">
            <v>TIRANTES P/PROTENSAO E ANCORAGEM EM SOLO TRECHO ANCOR C/16 FIOS ACO DURO 8MM .</v>
          </cell>
          <cell r="C974" t="str">
            <v>M</v>
          </cell>
          <cell r="D974">
            <v>62.88</v>
          </cell>
          <cell r="E974">
            <v>63.54</v>
          </cell>
          <cell r="F974">
            <v>126.42</v>
          </cell>
        </row>
        <row r="975">
          <cell r="A975" t="str">
            <v>95108</v>
          </cell>
          <cell r="B975" t="str">
            <v>EXECUÇÃO DE PROTEÇÃO DA CABEÇA DO TIRANTE COM USO DE FÔRMAS EM CHAPA COMPENSADA PLASTIFICADA DE MADEIRA E CONCRETO FCK =15 MPA. AF_07/2016</v>
          </cell>
          <cell r="C975" t="str">
            <v>UN</v>
          </cell>
          <cell r="D975">
            <v>9</v>
          </cell>
          <cell r="E975">
            <v>13.81</v>
          </cell>
          <cell r="F975">
            <v>22.81</v>
          </cell>
        </row>
        <row r="976">
          <cell r="B976" t="str">
            <v>ACOS</v>
          </cell>
          <cell r="C976" t="str">
            <v/>
          </cell>
        </row>
        <row r="977">
          <cell r="B977" t="str">
            <v>CORTE E DOBRA DE ACO</v>
          </cell>
          <cell r="C977" t="str">
            <v/>
          </cell>
        </row>
        <row r="978">
          <cell r="A978" t="str">
            <v>92791</v>
          </cell>
          <cell r="B978" t="str">
            <v>CORTE E DOBRA DE AÇO CA-60, DIÂMETRO DE 5.0 MM, UTILIZADO EM ESTRUTURAS DIVERSAS, EXCETO LAJES. AF_12/2015</v>
          </cell>
          <cell r="C978" t="str">
            <v>KG</v>
          </cell>
          <cell r="D978">
            <v>4.2300000000000004</v>
          </cell>
          <cell r="E978">
            <v>3.13</v>
          </cell>
          <cell r="F978">
            <v>7.36</v>
          </cell>
        </row>
        <row r="979">
          <cell r="A979" t="str">
            <v>92792</v>
          </cell>
          <cell r="B979" t="str">
            <v>CORTE E DOBRA DE AÇO CA-50, DIÂMETRO DE 6.3 MM, UTILIZADO EM ESTRUTURAS DIVERSAS, EXCETO LAJES. AF_12/2015</v>
          </cell>
          <cell r="C979" t="str">
            <v>KG</v>
          </cell>
          <cell r="D979">
            <v>4.28</v>
          </cell>
          <cell r="E979">
            <v>2.78</v>
          </cell>
          <cell r="F979">
            <v>7.06</v>
          </cell>
        </row>
        <row r="980">
          <cell r="A980" t="str">
            <v>92793</v>
          </cell>
          <cell r="B980" t="str">
            <v>CORTE E DOBRA DE AÇO CA-50, DIÂMETRO DE 8.0 MM, UTILIZADO EM ESTRUTURAS DIVERSAS, EXCETO LAJES. AF_12/2015</v>
          </cell>
          <cell r="C980" t="str">
            <v>KG</v>
          </cell>
          <cell r="D980">
            <v>4.6399999999999997</v>
          </cell>
          <cell r="E980">
            <v>2.33</v>
          </cell>
          <cell r="F980">
            <v>6.97</v>
          </cell>
        </row>
        <row r="981">
          <cell r="A981" t="str">
            <v>92794</v>
          </cell>
          <cell r="B981" t="str">
            <v>CORTE E DOBRA DE AÇO CA-50, DIÂMETRO DE 10.0 MM, UTILIZADO EM ESTRUTURAS DIVERSAS, EXCETO LAJES. AF_12/2015</v>
          </cell>
          <cell r="C981" t="str">
            <v>KG</v>
          </cell>
          <cell r="D981">
            <v>3.88</v>
          </cell>
          <cell r="E981">
            <v>1.79</v>
          </cell>
          <cell r="F981">
            <v>5.67</v>
          </cell>
        </row>
        <row r="982">
          <cell r="A982" t="str">
            <v>92795</v>
          </cell>
          <cell r="B982" t="str">
            <v>CORTE E DOBRA DE AÇO CA-50, DIÂMETRO DE 12.5 MM, UTILIZADO EM ESTRUTURAS DIVERSAS, EXCETO LAJES. AF_12/2015</v>
          </cell>
          <cell r="C982" t="str">
            <v>KG</v>
          </cell>
          <cell r="D982">
            <v>3.48</v>
          </cell>
          <cell r="E982">
            <v>1.1200000000000001</v>
          </cell>
          <cell r="F982">
            <v>4.5999999999999996</v>
          </cell>
        </row>
        <row r="983">
          <cell r="A983" t="str">
            <v>92796</v>
          </cell>
          <cell r="B983" t="str">
            <v>CORTE E DOBRA DE AÇO CA-50, DIÂMETRO DE 16.0 MM, UTILIZADO EM ESTRUTURAS DIVERSAS, EXCETO LAJES. AF_12/2015</v>
          </cell>
          <cell r="C983" t="str">
            <v>KG</v>
          </cell>
          <cell r="D983">
            <v>3.13</v>
          </cell>
          <cell r="E983">
            <v>0.18</v>
          </cell>
          <cell r="F983">
            <v>3.31</v>
          </cell>
        </row>
        <row r="984">
          <cell r="A984" t="str">
            <v>92797</v>
          </cell>
          <cell r="B984" t="str">
            <v>CORTE E DOBRA DE AÇO CA-50, DIÂMETRO DE 20.0 MM, UTILIZADO EM ESTRUTURAS DIVERSAS, EXCETO LAJES. AF_12/2015</v>
          </cell>
          <cell r="C984" t="str">
            <v>KG</v>
          </cell>
          <cell r="D984">
            <v>2.96</v>
          </cell>
          <cell r="E984">
            <v>0.08</v>
          </cell>
          <cell r="F984">
            <v>3.04</v>
          </cell>
        </row>
        <row r="985">
          <cell r="A985" t="str">
            <v>92798</v>
          </cell>
          <cell r="B985" t="str">
            <v>CORTE E DOBRA DE AÇO CA-50, DIÂMETRO DE 25.0 MM, UTILIZADO EM ESTRUTURAS DIVERSAS, EXCETO LAJES. AF_12/2015</v>
          </cell>
          <cell r="C985" t="str">
            <v>KG</v>
          </cell>
          <cell r="D985">
            <v>3.41</v>
          </cell>
          <cell r="E985">
            <v>0.02</v>
          </cell>
          <cell r="F985">
            <v>3.43</v>
          </cell>
        </row>
        <row r="986">
          <cell r="A986" t="str">
            <v>92799</v>
          </cell>
          <cell r="B986" t="str">
            <v>CORTE E DOBRA DE AÇO CA-60, DIÂMETRO DE 4.2 MM, UTILIZADO EM LAJE. AF_12/2015</v>
          </cell>
          <cell r="C986" t="str">
            <v>KG</v>
          </cell>
          <cell r="D986">
            <v>3.75</v>
          </cell>
          <cell r="E986">
            <v>1.81</v>
          </cell>
          <cell r="F986">
            <v>5.56</v>
          </cell>
        </row>
        <row r="987">
          <cell r="A987" t="str">
            <v>92800</v>
          </cell>
          <cell r="B987" t="str">
            <v>CORTE E DOBRA DE AÇO CA-60, DIÂMETRO DE 5.0 MM, UTILIZADO EM LAJE. AF_12/2015</v>
          </cell>
          <cell r="C987" t="str">
            <v>KG</v>
          </cell>
          <cell r="D987">
            <v>3.6</v>
          </cell>
          <cell r="E987">
            <v>1.41</v>
          </cell>
          <cell r="F987">
            <v>5.01</v>
          </cell>
        </row>
        <row r="988">
          <cell r="A988" t="str">
            <v>92801</v>
          </cell>
          <cell r="B988" t="str">
            <v>CORTE E DOBRA DE AÇO CA-50, DIÂMETRO DE 6.3 MM, UTILIZADO EM LAJE. AF_12/2015</v>
          </cell>
          <cell r="C988" t="str">
            <v>KG</v>
          </cell>
          <cell r="D988">
            <v>3.61</v>
          </cell>
          <cell r="E988">
            <v>0.97</v>
          </cell>
          <cell r="F988">
            <v>4.58</v>
          </cell>
        </row>
        <row r="989">
          <cell r="A989" t="str">
            <v>92802</v>
          </cell>
          <cell r="B989" t="str">
            <v>CORTE E DOBRA DE AÇO CA-50, DIÂMETRO DE 8.0 MM, UTILIZADO EM LAJE. AF_12/2015</v>
          </cell>
          <cell r="C989" t="str">
            <v>KG</v>
          </cell>
          <cell r="D989">
            <v>4.01</v>
          </cell>
          <cell r="E989">
            <v>0.62</v>
          </cell>
          <cell r="F989">
            <v>4.63</v>
          </cell>
        </row>
        <row r="990">
          <cell r="A990" t="str">
            <v>92803</v>
          </cell>
          <cell r="B990" t="str">
            <v>CORTE E DOBRA DE AÇO CA-50, DIÂMETRO DE 10.0 MM, UTILIZADO EM LAJE. AF_12/2015</v>
          </cell>
          <cell r="C990" t="str">
            <v>KG</v>
          </cell>
          <cell r="D990">
            <v>3.35</v>
          </cell>
          <cell r="E990">
            <v>0.35</v>
          </cell>
          <cell r="F990">
            <v>3.7</v>
          </cell>
        </row>
        <row r="991">
          <cell r="A991" t="str">
            <v>92804</v>
          </cell>
          <cell r="B991" t="str">
            <v>CORTE E DOBRA DE AÇO CA-50, DIÂMETRO DE 12.5 MM, UTILIZADO EM LAJE. AF_12/2015</v>
          </cell>
          <cell r="C991" t="str">
            <v>KG</v>
          </cell>
          <cell r="D991">
            <v>3.11</v>
          </cell>
          <cell r="E991">
            <v>0.14000000000000001</v>
          </cell>
          <cell r="F991">
            <v>3.25</v>
          </cell>
        </row>
        <row r="992">
          <cell r="A992" t="str">
            <v>92805</v>
          </cell>
          <cell r="B992" t="str">
            <v>CORTE E DOBRA DE AÇO CA-50, DIÂMETRO DE 16.0 MM, UTILIZADO EM LAJE. AF_12/2015</v>
          </cell>
          <cell r="C992" t="str">
            <v>KG</v>
          </cell>
          <cell r="D992">
            <v>3.09</v>
          </cell>
          <cell r="E992">
            <v>0.09</v>
          </cell>
          <cell r="F992">
            <v>3.18</v>
          </cell>
        </row>
        <row r="993">
          <cell r="A993" t="str">
            <v>92806</v>
          </cell>
          <cell r="B993" t="str">
            <v>CORTE E DOBRA DE AÇO CA-50, DIÂMETRO DE 20.0 MM, UTILIZADO EM LAJE. AF_12/2015</v>
          </cell>
          <cell r="C993" t="str">
            <v>KG</v>
          </cell>
          <cell r="D993">
            <v>2.94</v>
          </cell>
          <cell r="E993">
            <v>0.03</v>
          </cell>
          <cell r="F993">
            <v>2.97</v>
          </cell>
        </row>
        <row r="994">
          <cell r="A994" t="str">
            <v>92875</v>
          </cell>
          <cell r="B994" t="str">
            <v>CORTE E DOBRA DE AÇO CA-25, DIÂMETRO DE 6.3 MM. AF_12/2015</v>
          </cell>
          <cell r="C994" t="str">
            <v>KG</v>
          </cell>
          <cell r="D994">
            <v>4.25</v>
          </cell>
          <cell r="E994">
            <v>2.78</v>
          </cell>
          <cell r="F994">
            <v>7.03</v>
          </cell>
        </row>
        <row r="995">
          <cell r="A995" t="str">
            <v>92876</v>
          </cell>
          <cell r="B995" t="str">
            <v>CORTE E DOBRA DE AÇO CA-25, DIÂMETRO DE 8.0 MM. AF_12/2015</v>
          </cell>
          <cell r="C995" t="str">
            <v>KG</v>
          </cell>
          <cell r="D995">
            <v>4.16</v>
          </cell>
          <cell r="E995">
            <v>2.33</v>
          </cell>
          <cell r="F995">
            <v>6.49</v>
          </cell>
        </row>
        <row r="996">
          <cell r="A996" t="str">
            <v>92877</v>
          </cell>
          <cell r="B996" t="str">
            <v>CORTE E DOBRA DE AÇO CA-25, DIÂMETRO DE 10.0 MM. AF_12/2015</v>
          </cell>
          <cell r="C996" t="str">
            <v>KG</v>
          </cell>
          <cell r="D996">
            <v>3.76</v>
          </cell>
          <cell r="E996">
            <v>1.79</v>
          </cell>
          <cell r="F996">
            <v>5.55</v>
          </cell>
        </row>
        <row r="997">
          <cell r="A997" t="str">
            <v>92878</v>
          </cell>
          <cell r="B997" t="str">
            <v>CORTE E DOBRA DE AÇO CA-25, DIÂMETRO DE 12.5 MM. AF_12/2015</v>
          </cell>
          <cell r="C997" t="str">
            <v>KG</v>
          </cell>
          <cell r="D997">
            <v>3.53</v>
          </cell>
          <cell r="E997">
            <v>1.1200000000000001</v>
          </cell>
          <cell r="F997">
            <v>4.6500000000000004</v>
          </cell>
        </row>
        <row r="998">
          <cell r="A998" t="str">
            <v>92879</v>
          </cell>
          <cell r="B998" t="str">
            <v>CORTE E DOBRA DE AÇO CA-25, DIÂMETRO DE 16.0 MM. AF_12/2015</v>
          </cell>
          <cell r="C998" t="str">
            <v>KG</v>
          </cell>
          <cell r="D998">
            <v>3.19</v>
          </cell>
          <cell r="E998">
            <v>0.18</v>
          </cell>
          <cell r="F998">
            <v>3.37</v>
          </cell>
        </row>
        <row r="999">
          <cell r="A999" t="str">
            <v>92880</v>
          </cell>
          <cell r="B999" t="str">
            <v>CORTE E DOBRA DE AÇO CA-25, DIÂMETRO DE 20.0 MM. AF_12/2015</v>
          </cell>
          <cell r="C999" t="str">
            <v>KG</v>
          </cell>
          <cell r="D999">
            <v>3.22</v>
          </cell>
          <cell r="E999">
            <v>0.08</v>
          </cell>
          <cell r="F999">
            <v>3.3</v>
          </cell>
        </row>
        <row r="1000">
          <cell r="A1000" t="str">
            <v>92881</v>
          </cell>
          <cell r="B1000" t="str">
            <v>CORTE E DOBRA DE AÇO CA-25, DIÂMETRO DE 25.0 MM. AF_12/2015</v>
          </cell>
          <cell r="C1000" t="str">
            <v>KG</v>
          </cell>
          <cell r="D1000">
            <v>3.21</v>
          </cell>
          <cell r="E1000">
            <v>0.02</v>
          </cell>
          <cell r="F1000">
            <v>3.23</v>
          </cell>
        </row>
        <row r="1001">
          <cell r="A1001" t="str">
            <v>95445</v>
          </cell>
          <cell r="B1001" t="str">
            <v>CORTE E DOBRA DE AÇO CA-60, DIÂMETRO DE 5,0 MM, UTILIZADO EM ESTRIBO CONTÍNUO HELICOIDAL. AF_10/2016</v>
          </cell>
          <cell r="C1001" t="str">
            <v>KG</v>
          </cell>
          <cell r="D1001">
            <v>3.04</v>
          </cell>
          <cell r="E1001">
            <v>0.42</v>
          </cell>
          <cell r="F1001">
            <v>3.46</v>
          </cell>
        </row>
        <row r="1002">
          <cell r="A1002" t="str">
            <v>95446</v>
          </cell>
          <cell r="B1002" t="str">
            <v>CORTE E DOBRA DE AÇO CA-50, DIÂMETRO DE 6,3 MM, UTILIZADO EM ESTRIBO CONTÍNUO HELICOIDAL. AF_10/2016</v>
          </cell>
          <cell r="C1002" t="str">
            <v>KG</v>
          </cell>
          <cell r="D1002">
            <v>3.16</v>
          </cell>
          <cell r="E1002">
            <v>0.31</v>
          </cell>
          <cell r="F1002">
            <v>3.47</v>
          </cell>
        </row>
        <row r="1003">
          <cell r="B1003" t="str">
            <v>MONTAGEM DE ACO</v>
          </cell>
          <cell r="C1003" t="str">
            <v/>
          </cell>
        </row>
        <row r="1004">
          <cell r="A1004" t="str">
            <v>95576</v>
          </cell>
          <cell r="B1004" t="str">
            <v>MONTAGEM DE ARMADURA LONGITUDINAL DE ESTACAS DE SEÇÃO CIRCULAR, DIÂMETRO = 8,0 MM. AF_11/2016</v>
          </cell>
          <cell r="C1004" t="str">
            <v>KG</v>
          </cell>
          <cell r="D1004">
            <v>5.31</v>
          </cell>
          <cell r="E1004">
            <v>3.76</v>
          </cell>
          <cell r="F1004">
            <v>9.07</v>
          </cell>
        </row>
        <row r="1005">
          <cell r="A1005" t="str">
            <v>95577</v>
          </cell>
          <cell r="B1005" t="str">
            <v>MONTAGEM DE ARMADURA LONGITUDINAL DE ESTACAS DE SEÇÃO CIRCULAR, DIÂMETRO = 10,0 MM. AF_11/2016</v>
          </cell>
          <cell r="C1005" t="str">
            <v>KG</v>
          </cell>
          <cell r="D1005">
            <v>4.46</v>
          </cell>
          <cell r="E1005">
            <v>2.94</v>
          </cell>
          <cell r="F1005">
            <v>7.4</v>
          </cell>
        </row>
        <row r="1006">
          <cell r="A1006" t="str">
            <v>95578</v>
          </cell>
          <cell r="B1006" t="str">
            <v>MONTAGEM DE ARMADURA LONGITUDINAL DE ESTACAS DE SEÇÃO CIRCULAR, DIÂMETRO = 12,5 MM. AF_11/2016</v>
          </cell>
          <cell r="C1006" t="str">
            <v>KG</v>
          </cell>
          <cell r="D1006">
            <v>3.97</v>
          </cell>
          <cell r="E1006">
            <v>2.0499999999999998</v>
          </cell>
          <cell r="F1006">
            <v>6.02</v>
          </cell>
        </row>
        <row r="1007">
          <cell r="A1007" t="str">
            <v>95579</v>
          </cell>
          <cell r="B1007" t="str">
            <v>MONTAGEM DE ARMADURA LONGITUDINAL DE ESTACAS DE SEÇÃO CIRCULAR, DIÂMETRO = 16,0 MM. AF_11/2016</v>
          </cell>
          <cell r="C1007" t="str">
            <v>KG</v>
          </cell>
          <cell r="D1007">
            <v>3.54</v>
          </cell>
          <cell r="E1007">
            <v>0.91</v>
          </cell>
          <cell r="F1007">
            <v>4.45</v>
          </cell>
        </row>
        <row r="1008">
          <cell r="A1008" t="str">
            <v>95580</v>
          </cell>
          <cell r="B1008" t="str">
            <v>MONTAGEM DE ARMADURA LONGITUDINAL DE ESTACAS DE SEÇÃO CIRCULAR, DIÂMETRO = 20,0 MM. AF_11/2016</v>
          </cell>
          <cell r="C1008" t="str">
            <v>KG</v>
          </cell>
          <cell r="D1008">
            <v>3.33</v>
          </cell>
          <cell r="E1008">
            <v>0.67</v>
          </cell>
          <cell r="F1008">
            <v>4</v>
          </cell>
        </row>
        <row r="1009">
          <cell r="A1009" t="str">
            <v>95581</v>
          </cell>
          <cell r="B1009" t="str">
            <v>MONTAGEM DE ARMADURA LONGITUDINAL DE ESTACAS DE SEÇÃO CIRCULAR, DIÂMETRO = 25,0 MM. AF_11/2016</v>
          </cell>
          <cell r="C1009" t="str">
            <v>KG</v>
          </cell>
          <cell r="D1009">
            <v>3.72</v>
          </cell>
          <cell r="E1009">
            <v>0.5</v>
          </cell>
          <cell r="F1009">
            <v>4.22</v>
          </cell>
        </row>
        <row r="1010">
          <cell r="A1010" t="str">
            <v>95583</v>
          </cell>
          <cell r="B1010" t="str">
            <v>MONTAGEM DE ARMADURA TRANSVERSAL DE ESTACAS DE SEÇÃO CIRCULAR, DIÂMETRO = 5,0 MM. AF_11/2016</v>
          </cell>
          <cell r="C1010" t="str">
            <v>KG</v>
          </cell>
          <cell r="D1010">
            <v>4.8600000000000003</v>
          </cell>
          <cell r="E1010">
            <v>5</v>
          </cell>
          <cell r="F1010">
            <v>9.86</v>
          </cell>
        </row>
        <row r="1011">
          <cell r="A1011" t="str">
            <v>95584</v>
          </cell>
          <cell r="B1011" t="str">
            <v>MONTAGEM DE ARMADURA TRANSVERSAL DE ESTACAS DE SEÇÃO CIRCULAR, DIÂMETRO = 6,3 MM. AF_11/2016</v>
          </cell>
          <cell r="C1011" t="str">
            <v>KG</v>
          </cell>
          <cell r="D1011">
            <v>4.3499999999999996</v>
          </cell>
          <cell r="E1011">
            <v>3.16</v>
          </cell>
          <cell r="F1011">
            <v>7.51</v>
          </cell>
        </row>
        <row r="1012">
          <cell r="A1012" t="str">
            <v>95585</v>
          </cell>
          <cell r="B1012" t="str">
            <v>MONTAGEM DE ARMADURA LONGITUDINAL DE ESTACAS DE SEÇÃO RETANGULAR (BARRETE), DIÂMETRO = 8,0 MM. AF_11/2016</v>
          </cell>
          <cell r="C1012" t="str">
            <v>KG</v>
          </cell>
          <cell r="D1012">
            <v>5.43</v>
          </cell>
          <cell r="E1012">
            <v>4.05</v>
          </cell>
          <cell r="F1012">
            <v>9.48</v>
          </cell>
        </row>
        <row r="1013">
          <cell r="A1013" t="str">
            <v>95586</v>
          </cell>
          <cell r="B1013" t="str">
            <v>MONTAGEM DE ARMADURA LONGITUDINAL DE ESTACAS DE SEÇÃO RETANGULAR (BARRETE), DIÂMETRO = 10,0 MM. AF_11/2016</v>
          </cell>
          <cell r="C1013" t="str">
            <v>KG</v>
          </cell>
          <cell r="D1013">
            <v>4.54</v>
          </cell>
          <cell r="E1013">
            <v>3.16</v>
          </cell>
          <cell r="F1013">
            <v>7.7</v>
          </cell>
        </row>
        <row r="1014">
          <cell r="A1014" t="str">
            <v>95587</v>
          </cell>
          <cell r="B1014" t="str">
            <v>MONTAGEM DE ARMADURA LONGITUDINAL DE ESTACAS DE SEÇÃO RETANGULAR (BARRETE), DIÂMETRO = 12,5 MM. AF_11/2016</v>
          </cell>
          <cell r="C1014" t="str">
            <v>KG</v>
          </cell>
          <cell r="D1014">
            <v>4.04</v>
          </cell>
          <cell r="E1014">
            <v>2.2400000000000002</v>
          </cell>
          <cell r="F1014">
            <v>6.28</v>
          </cell>
        </row>
        <row r="1015">
          <cell r="A1015" t="str">
            <v>95588</v>
          </cell>
          <cell r="B1015" t="str">
            <v>MONTAGEM DE ARMADURA LONGITUDINAL DE ESTACAS DE SEÇÃO RETANGULAR (BARRETE), DIÂMETRO = 16,0 MM. AF_11/2016</v>
          </cell>
          <cell r="C1015" t="str">
            <v>KG</v>
          </cell>
          <cell r="D1015">
            <v>3.6</v>
          </cell>
          <cell r="E1015">
            <v>1.05</v>
          </cell>
          <cell r="F1015">
            <v>4.6500000000000004</v>
          </cell>
        </row>
        <row r="1016">
          <cell r="A1016" t="str">
            <v>95589</v>
          </cell>
          <cell r="B1016" t="str">
            <v>MONTAGEM DE ARMADURA LONGITUDINAL DE ESTACAS DE SEÇÃO RETANGULAR (BARRETE), DIÂMETRO = 20,0 MM. AF_11/2016</v>
          </cell>
          <cell r="C1016" t="str">
            <v>KG</v>
          </cell>
          <cell r="D1016">
            <v>3.38</v>
          </cell>
          <cell r="E1016">
            <v>0.78</v>
          </cell>
          <cell r="F1016">
            <v>4.16</v>
          </cell>
        </row>
        <row r="1017">
          <cell r="A1017" t="str">
            <v>95590</v>
          </cell>
          <cell r="B1017" t="str">
            <v>MONTAGEM DE ARMADURA LONGITUDINAL DE ESTACAS DE SEÇÃO RETANGULAR (BARRETE), DIÂMETRO = 25,0 MM. AF_11/2016</v>
          </cell>
          <cell r="C1017" t="str">
            <v>KG</v>
          </cell>
          <cell r="D1017">
            <v>3.76</v>
          </cell>
          <cell r="E1017">
            <v>0.6</v>
          </cell>
          <cell r="F1017">
            <v>4.3600000000000003</v>
          </cell>
        </row>
        <row r="1018">
          <cell r="A1018" t="str">
            <v>95592</v>
          </cell>
          <cell r="B1018" t="str">
            <v>MONTAGEM DE ARMADURA TRANSVERSAL DE ESTACAS DE SEÇÃO RETANGULAR (BARRETE), DIÂMETRO = 5,0 MM. AF_11/2016</v>
          </cell>
          <cell r="C1018" t="str">
            <v>KG</v>
          </cell>
          <cell r="D1018">
            <v>6.4</v>
          </cell>
          <cell r="E1018">
            <v>8.6199999999999992</v>
          </cell>
          <cell r="F1018">
            <v>15.02</v>
          </cell>
        </row>
        <row r="1019">
          <cell r="A1019" t="str">
            <v>95593</v>
          </cell>
          <cell r="B1019" t="str">
            <v>MONTAGEM DE ARMADURA TRANSVERSAL DE ESTACAS DE SEÇÃO RETANGULAR (BARRETE), DIÂMETRO = 6,3 MM. AF_11/2016</v>
          </cell>
          <cell r="C1019" t="str">
            <v>KG</v>
          </cell>
          <cell r="D1019">
            <v>5.68</v>
          </cell>
          <cell r="E1019">
            <v>6.19</v>
          </cell>
          <cell r="F1019">
            <v>11.87</v>
          </cell>
        </row>
        <row r="1020">
          <cell r="B1020" t="str">
            <v>CONCRETOS E GRAUTES</v>
          </cell>
          <cell r="C1020" t="str">
            <v/>
          </cell>
        </row>
        <row r="1021">
          <cell r="B1021" t="str">
            <v>MANUTENCAO / REPAROS - CONCRETOS</v>
          </cell>
          <cell r="C1021" t="str">
            <v/>
          </cell>
        </row>
        <row r="1022">
          <cell r="A1022" t="str">
            <v>73616</v>
          </cell>
          <cell r="B1022" t="str">
            <v>DEMOLICAO DE CONCRETO SIMPLES</v>
          </cell>
          <cell r="C1022" t="str">
            <v>M3</v>
          </cell>
          <cell r="D1022">
            <v>77.53</v>
          </cell>
          <cell r="E1022">
            <v>160.26</v>
          </cell>
          <cell r="F1022">
            <v>237.79</v>
          </cell>
        </row>
        <row r="1023">
          <cell r="A1023" t="str">
            <v>84152</v>
          </cell>
          <cell r="B1023" t="str">
            <v>DEMOLICAO MANUAL CONCRETO ARMADO (PILAR / VIGA / LAJE) - INCL EMPILHACAO LATERAL NO CANTEIRO</v>
          </cell>
          <cell r="C1023" t="str">
            <v>M3</v>
          </cell>
          <cell r="D1023">
            <v>101.39</v>
          </cell>
          <cell r="E1023">
            <v>209.57</v>
          </cell>
          <cell r="F1023">
            <v>310.95999999999998</v>
          </cell>
        </row>
        <row r="1024">
          <cell r="A1024" t="str">
            <v>85364</v>
          </cell>
          <cell r="B1024" t="str">
            <v>DEMOLICAO MANUAL DE ESTRUTURA DE CONCRETO ARMADO</v>
          </cell>
          <cell r="C1024" t="str">
            <v>M3</v>
          </cell>
          <cell r="D1024">
            <v>77.53</v>
          </cell>
          <cell r="E1024">
            <v>160.26</v>
          </cell>
          <cell r="F1024">
            <v>237.79</v>
          </cell>
        </row>
        <row r="1025">
          <cell r="A1025" t="str">
            <v>85370</v>
          </cell>
          <cell r="B1025" t="str">
            <v>DEMOLICAO MANUAL DE LAJE PREMOLDADA COM TRANSPORTE E CARGA EM CAMINHAO BASCULANTE</v>
          </cell>
          <cell r="C1025" t="str">
            <v>M3</v>
          </cell>
          <cell r="D1025">
            <v>83.22</v>
          </cell>
          <cell r="E1025">
            <v>165.83</v>
          </cell>
          <cell r="F1025">
            <v>249.05</v>
          </cell>
        </row>
        <row r="1026">
          <cell r="A1026" t="str">
            <v>84084</v>
          </cell>
          <cell r="B1026" t="str">
            <v>APICOAMENTO MANUAL DE SUPERFICIE DE CONCRETO</v>
          </cell>
          <cell r="C1026" t="str">
            <v>M2</v>
          </cell>
          <cell r="D1026">
            <v>2.17</v>
          </cell>
          <cell r="E1026">
            <v>4.32</v>
          </cell>
          <cell r="F1026">
            <v>6.49</v>
          </cell>
        </row>
        <row r="1027">
          <cell r="A1027" t="str">
            <v>83730</v>
          </cell>
          <cell r="B1027" t="str">
            <v>REPARO ESTRUTURAL DE ESTRUTURAS DE CONCRETO COM ARGAMASSA POLIMERICA DE ALTO DESEMPENHO, E=2 CM</v>
          </cell>
          <cell r="C1027" t="str">
            <v>M2</v>
          </cell>
          <cell r="D1027">
            <v>157.55000000000001</v>
          </cell>
          <cell r="E1027">
            <v>20.77</v>
          </cell>
          <cell r="F1027">
            <v>178.32</v>
          </cell>
        </row>
        <row r="1028">
          <cell r="A1028" t="str">
            <v>83736</v>
          </cell>
          <cell r="B1028" t="str">
            <v>REPARO/COLAGEM DE ESTRUTURAS DE CONCRETO COM ADESIVO ESTRUTURAL A BASE DE EPOXI, E=2 MM</v>
          </cell>
          <cell r="C1028" t="str">
            <v>M2</v>
          </cell>
          <cell r="D1028">
            <v>137.9</v>
          </cell>
          <cell r="E1028">
            <v>27.7</v>
          </cell>
          <cell r="F1028">
            <v>165.6</v>
          </cell>
        </row>
        <row r="1029">
          <cell r="A1029" t="str">
            <v>79471</v>
          </cell>
          <cell r="B1029" t="str">
            <v>PINTURA ADESIVA P/ CONCRETO, A BASE DE RESINA EPOXI ( SIKADUR 32 )</v>
          </cell>
          <cell r="C1029" t="str">
            <v>KG</v>
          </cell>
          <cell r="D1029">
            <v>47.48</v>
          </cell>
          <cell r="E1029">
            <v>9.11</v>
          </cell>
          <cell r="F1029">
            <v>56.59</v>
          </cell>
        </row>
        <row r="1030">
          <cell r="A1030" t="str">
            <v>84123</v>
          </cell>
          <cell r="B1030" t="str">
            <v>LIXAMENTO MAN C/ LIXA CALAFATE DE CONCR APARENTE ANTIGO</v>
          </cell>
          <cell r="C1030" t="str">
            <v>M2</v>
          </cell>
          <cell r="D1030">
            <v>1.75</v>
          </cell>
          <cell r="E1030">
            <v>4.1399999999999997</v>
          </cell>
          <cell r="F1030">
            <v>5.89</v>
          </cell>
        </row>
        <row r="1031">
          <cell r="A1031" t="str">
            <v>85233</v>
          </cell>
          <cell r="B1031" t="str">
            <v>ESCADA EM CONCRETO ARMADO, FCK = 15 MPA, MOLDADA IN LOCO</v>
          </cell>
          <cell r="C1031" t="str">
            <v>M3</v>
          </cell>
          <cell r="D1031">
            <v>1150.3599999999999</v>
          </cell>
          <cell r="E1031">
            <v>999.6</v>
          </cell>
          <cell r="F1031" t="str">
            <v>2.149.96</v>
          </cell>
        </row>
        <row r="1032">
          <cell r="B1032" t="str">
            <v>NAO ESTRUTURAL PREPARO MECANICO</v>
          </cell>
          <cell r="C1032" t="str">
            <v/>
          </cell>
        </row>
        <row r="1033">
          <cell r="A1033" t="str">
            <v>73361</v>
          </cell>
          <cell r="B1033" t="str">
            <v>CONCRETO CICLOPICO FCK=10MPA 30% PEDRA DE MAO INCLUSIVE LANCAMENTO</v>
          </cell>
          <cell r="C1033" t="str">
            <v>M3</v>
          </cell>
          <cell r="D1033">
            <v>210.8</v>
          </cell>
          <cell r="E1033">
            <v>136.51</v>
          </cell>
          <cell r="F1033">
            <v>347.31</v>
          </cell>
        </row>
        <row r="1034">
          <cell r="B1034" t="str">
            <v>ESTRUTURAL PREPARO MECANICO</v>
          </cell>
          <cell r="C1034" t="str">
            <v/>
          </cell>
        </row>
        <row r="1035">
          <cell r="A1035" t="str">
            <v>94963</v>
          </cell>
          <cell r="B1035" t="str">
            <v>CONCRETO FCK = 15MPA, TRAÇO 1:3,4:3,5 (CIMENTO/ AREIA MÉDIA/ BRITA 1)  - PREPARO MECÂNICO COM BETONEIRA 400 L. AF_07/2016</v>
          </cell>
          <cell r="C1035" t="str">
            <v>M3</v>
          </cell>
          <cell r="D1035">
            <v>224.05</v>
          </cell>
          <cell r="E1035">
            <v>48.83</v>
          </cell>
          <cell r="F1035">
            <v>272.88</v>
          </cell>
        </row>
        <row r="1036">
          <cell r="A1036" t="str">
            <v>94964</v>
          </cell>
          <cell r="B1036" t="str">
            <v>CONCRETO FCK = 20MPA, TRAÇO 1:2,7:3 (CIMENTO/ AREIA MÉDIA/ BRITA 1)  - PREPARO MECÂNICO COM BETONEIRA 400 L. AF_07/2016</v>
          </cell>
          <cell r="C1036" t="str">
            <v>M3</v>
          </cell>
          <cell r="D1036">
            <v>249.95</v>
          </cell>
          <cell r="E1036">
            <v>57.77</v>
          </cell>
          <cell r="F1036">
            <v>307.72000000000003</v>
          </cell>
        </row>
        <row r="1037">
          <cell r="A1037" t="str">
            <v>94965</v>
          </cell>
          <cell r="B1037" t="str">
            <v>CONCRETO FCK = 25MPA, TRAÇO 1:2,3:2,7 (CIMENTO/ AREIA MÉDIA/ BRITA 1)  - PREPARO MECÂNICO COM BETONEIRA 400 L. AF_07/2016</v>
          </cell>
          <cell r="C1037" t="str">
            <v>M3</v>
          </cell>
          <cell r="D1037">
            <v>260.36</v>
          </cell>
          <cell r="E1037">
            <v>42.12</v>
          </cell>
          <cell r="F1037">
            <v>302.48</v>
          </cell>
        </row>
        <row r="1038">
          <cell r="A1038" t="str">
            <v>94966</v>
          </cell>
          <cell r="B1038" t="str">
            <v>CONCRETO FCK = 30MPA, TRAÇO 1:2,1:2,5 (CIMENTO/ AREIA MÉDIA/ BRITA 1)  - PREPARO MECÂNICO COM BETONEIRA 400 L. AF_07/2016</v>
          </cell>
          <cell r="C1038" t="str">
            <v>M3</v>
          </cell>
          <cell r="D1038">
            <v>271.7</v>
          </cell>
          <cell r="E1038">
            <v>41.9</v>
          </cell>
          <cell r="F1038">
            <v>313.60000000000002</v>
          </cell>
        </row>
        <row r="1039">
          <cell r="A1039" t="str">
            <v>94967</v>
          </cell>
          <cell r="B1039" t="str">
            <v>CONCRETO FCK = 40MPA, TRAÇO 1:1,6:1,9 (CIMENTO/ AREIA MÉDIA/ BRITA 1)  - PREPARO MECÂNICO COM BETONEIRA 400 L. AF_07/2016</v>
          </cell>
          <cell r="C1039" t="str">
            <v>M3</v>
          </cell>
          <cell r="D1039">
            <v>317.52</v>
          </cell>
          <cell r="E1039">
            <v>47.93</v>
          </cell>
          <cell r="F1039">
            <v>365.45</v>
          </cell>
        </row>
        <row r="1040">
          <cell r="A1040" t="str">
            <v>94969</v>
          </cell>
          <cell r="B1040" t="str">
            <v>CONCRETO FCK = 15MPA, TRAÇO 1:3,4:3,5 (CIMENTO/ AREIA MÉDIA/ BRITA 1)  - PREPARO MECÂNICO COM BETONEIRA 600 L. AF_07/2016</v>
          </cell>
          <cell r="C1040" t="str">
            <v>M3</v>
          </cell>
          <cell r="D1040">
            <v>222</v>
          </cell>
          <cell r="E1040">
            <v>36.979999999999997</v>
          </cell>
          <cell r="F1040">
            <v>258.98</v>
          </cell>
        </row>
        <row r="1041">
          <cell r="A1041" t="str">
            <v>94970</v>
          </cell>
          <cell r="B1041" t="str">
            <v>CONCRETO FCK = 20MPA, TRAÇO 1:2,7:3 (CIMENTO/ AREIA MÉDIA/ BRITA 1)  - PREPARO MECÂNICO COM BETONEIRA 600 L. AF_07/2016</v>
          </cell>
          <cell r="C1041" t="str">
            <v>M3</v>
          </cell>
          <cell r="D1041">
            <v>245.49</v>
          </cell>
          <cell r="E1041">
            <v>41.01</v>
          </cell>
          <cell r="F1041">
            <v>286.5</v>
          </cell>
        </row>
        <row r="1042">
          <cell r="A1042" t="str">
            <v>94971</v>
          </cell>
          <cell r="B1042" t="str">
            <v>CONCRETO FCK = 25MPA, TRAÇO 1:2,3:2,7 (CIMENTO/ AREIA MÉDIA/ BRITA 1)  - PREPARO MECÂNICO COM BETONEIRA 600 L. AF_07/2016</v>
          </cell>
          <cell r="C1042" t="str">
            <v>M3</v>
          </cell>
          <cell r="D1042">
            <v>263.33999999999997</v>
          </cell>
          <cell r="E1042">
            <v>43.35</v>
          </cell>
          <cell r="F1042">
            <v>306.69</v>
          </cell>
        </row>
        <row r="1043">
          <cell r="A1043" t="str">
            <v>94972</v>
          </cell>
          <cell r="B1043" t="str">
            <v>CONCRETO FCK = 30MPA, TRAÇO 1:2,1:2,5 (CIMENTO/ AREIA MÉDIA/ BRITA 1)  - PREPARO MECÂNICO COM BETONEIRA 600 L. AF_07/2016</v>
          </cell>
          <cell r="C1043" t="str">
            <v>M3</v>
          </cell>
          <cell r="D1043">
            <v>272.92</v>
          </cell>
          <cell r="E1043">
            <v>36.979999999999997</v>
          </cell>
          <cell r="F1043">
            <v>309.89999999999998</v>
          </cell>
        </row>
        <row r="1044">
          <cell r="A1044" t="str">
            <v>94973</v>
          </cell>
          <cell r="B1044" t="str">
            <v>CONCRETO FCK = 40MPA, TRAÇO 1:1,6:1,9 (CIMENTO/ AREIA MÉDIA/ BRITA 1)  - PREPARO MECÂNICO COM BETONEIRA 600 L. AF_07/2016</v>
          </cell>
          <cell r="C1044" t="str">
            <v>M3</v>
          </cell>
          <cell r="D1044">
            <v>317.11</v>
          </cell>
          <cell r="E1044">
            <v>36.979999999999997</v>
          </cell>
          <cell r="F1044">
            <v>354.09</v>
          </cell>
        </row>
        <row r="1045">
          <cell r="A1045" t="str">
            <v>94975</v>
          </cell>
          <cell r="B1045" t="str">
            <v>CONCRETO FCK = 15MPA, TRAÇO 1:3,4:3,5 (CIMENTO/ AREIA MÉDIA/ BRITA 1)  - PREPARO MANUAL. AF_07/2016</v>
          </cell>
          <cell r="C1045" t="str">
            <v>M3</v>
          </cell>
          <cell r="D1045">
            <v>259.02</v>
          </cell>
          <cell r="E1045">
            <v>108.25</v>
          </cell>
          <cell r="F1045">
            <v>367.27</v>
          </cell>
        </row>
        <row r="1046">
          <cell r="B1046" t="str">
            <v>ESTRUTURAL USINADO</v>
          </cell>
          <cell r="C1046" t="str">
            <v/>
          </cell>
        </row>
        <row r="1047">
          <cell r="B1047" t="str">
            <v>CONCRETAGENS</v>
          </cell>
          <cell r="C1047" t="str">
            <v/>
          </cell>
        </row>
        <row r="1048">
          <cell r="A1048" t="str">
            <v>92873</v>
          </cell>
          <cell r="B1048" t="str">
            <v>LANÇAMENTO COM USO DE BALDES, ADENSAMENTO E ACABAMENTO DE CONCRETO EM ESTRUTURAS. AF_12/2015</v>
          </cell>
          <cell r="C1048" t="str">
            <v>M3</v>
          </cell>
          <cell r="D1048">
            <v>53.4</v>
          </cell>
          <cell r="E1048">
            <v>115.9</v>
          </cell>
          <cell r="F1048">
            <v>169.3</v>
          </cell>
        </row>
        <row r="1049">
          <cell r="A1049" t="str">
            <v>92874</v>
          </cell>
          <cell r="B1049" t="str">
            <v>LANÇAMENTO COM USO DE BOMBA, ADENSAMENTO E ACABAMENTO DE CONCRETO EM ESTRUTURAS. AF_12/2015</v>
          </cell>
          <cell r="C1049" t="str">
            <v>M3</v>
          </cell>
          <cell r="D1049">
            <v>8.98</v>
          </cell>
          <cell r="E1049">
            <v>18.920000000000002</v>
          </cell>
          <cell r="F1049">
            <v>27.9</v>
          </cell>
        </row>
        <row r="1050">
          <cell r="A1050" t="str">
            <v>90853</v>
          </cell>
          <cell r="B1050" t="str">
            <v>CONCRETAGEM DE LAJES EM EDIFICAÇÕES UNIFAMILIARES FEITAS COM SISTEMA DE FÔRMAS MANUSEÁVEIS COM CONCRETO USINADO BOMBEÁVEL, FCK 20 MPA, LANÇADO COM BOMBA LANÇA - LANÇAMENTO, ADENSAMENTO E ACABAMENTO. AF_06/2015</v>
          </cell>
          <cell r="C1050" t="str">
            <v>M3</v>
          </cell>
          <cell r="D1050">
            <v>302.14</v>
          </cell>
          <cell r="E1050">
            <v>19.989999999999998</v>
          </cell>
          <cell r="F1050">
            <v>322.13</v>
          </cell>
        </row>
        <row r="1051">
          <cell r="A1051" t="str">
            <v>90854</v>
          </cell>
          <cell r="B1051" t="str">
            <v>CONCRETAGEM DE PAREDES EM EDIFICAÇÕES UNIFAMILIARES FEITAS COM SISTEMA DE FÔRMAS MANUSEÁVEIS COM CONCRETO USINADO BOMBEÁVEL, FCK 20 MPA, LANÇADO COM BOMBA LANÇA - LANÇAMENTO, ADENSAMENTO E ACABAMENTO. AF_06/2015</v>
          </cell>
          <cell r="C1051" t="str">
            <v>M3</v>
          </cell>
          <cell r="D1051">
            <v>293.49</v>
          </cell>
          <cell r="E1051">
            <v>18.34</v>
          </cell>
          <cell r="F1051">
            <v>311.83</v>
          </cell>
        </row>
        <row r="1052">
          <cell r="A1052" t="str">
            <v>90855</v>
          </cell>
          <cell r="B1052" t="str">
            <v>CONCRETAGEM DE PLATIBANDA EM EDIFICAÇÕES UNIFAMILIARES FEITAS COM SISTEMA DE FÔRMAS MANUSEÁVEIS COM CONCRETO USINADO BOMBEÁVEL, FCK 20 MPA, LANÇADO COM BOMBA LANÇA - LANÇAMENTO, ADENSAMENTO E ACABAMENTO. AF_06/2015</v>
          </cell>
          <cell r="C1052" t="str">
            <v>M3</v>
          </cell>
          <cell r="D1052">
            <v>316.38</v>
          </cell>
          <cell r="E1052">
            <v>28.55</v>
          </cell>
          <cell r="F1052">
            <v>344.93</v>
          </cell>
        </row>
        <row r="1053">
          <cell r="A1053" t="str">
            <v>90856</v>
          </cell>
          <cell r="B1053" t="str">
            <v>CONCRETAGEM DE LAJES EM EDIFICAÇÕES MULTIFAMILIARES FEITAS COM SISTEMA DE FÔRMAS MANUSEÁVEIS COM CONCRETO USINADO BOMBEÁVEL, FCK 20 MPA, LANÇADO COM BOMBA LANÇA - LANÇAMENTO, ADENSAMENTO E ACABAMENTO. AF_06/2015</v>
          </cell>
          <cell r="C1053" t="str">
            <v>M3</v>
          </cell>
          <cell r="D1053">
            <v>303.26</v>
          </cell>
          <cell r="E1053">
            <v>22.6</v>
          </cell>
          <cell r="F1053">
            <v>325.86</v>
          </cell>
        </row>
        <row r="1054">
          <cell r="A1054" t="str">
            <v>90857</v>
          </cell>
          <cell r="B1054" t="str">
            <v>CONCRETAGEM DE PAREDES EM EDIFICAÇÕES MULTIFAMILIARES FEITAS COM SISTEMA DE FÔRMAS MANUSEÁVEIS COM CONCRETO USINADO BOMBEÁVEL, FCK 20 MPA, LANÇADO COM BOMBA LANÇA - LANÇAMENTO, ADENSAMENTO E ACABAMENTO. AF_06/2015</v>
          </cell>
          <cell r="C1054" t="str">
            <v>M3</v>
          </cell>
          <cell r="D1054">
            <v>294.24</v>
          </cell>
          <cell r="E1054">
            <v>20.07</v>
          </cell>
          <cell r="F1054">
            <v>314.31</v>
          </cell>
        </row>
        <row r="1055">
          <cell r="A1055" t="str">
            <v>90858</v>
          </cell>
          <cell r="B1055" t="str">
            <v>CONCRETAGEM DE PLATIBANDA EM EDIFICAÇÕES MULTIFAMILIARES FEITAS COM SISTEMA DE FÔRMAS MANUSEÁVEIS COM CONCRETO USINADO BOMBEÁVEL, FCK 20 MPA, LANÇADO COM BOMBA LANÇA - LANÇAMENTO, ADENSAMENTO E ACABAMENTO. AF_06/2015</v>
          </cell>
          <cell r="C1055" t="str">
            <v>M3</v>
          </cell>
          <cell r="D1055">
            <v>321.5</v>
          </cell>
          <cell r="E1055">
            <v>40.54</v>
          </cell>
          <cell r="F1055">
            <v>362.04</v>
          </cell>
        </row>
        <row r="1056">
          <cell r="A1056" t="str">
            <v>90859</v>
          </cell>
          <cell r="B1056" t="str">
            <v>CONCRETAGEM DE PLATIBANDA EM EDIFICAÇÕES UNIFAMILIARES FEITAS COM SISTEMA DE FÔRMAS MANUSEÁVEIS COM CONCRETO USINADO AUTOADENSÁVEL, FCK 20 MPA, LANÇADO COM BOMBA LANÇA - LANÇAMENTO E ACABAMENTO. AF_06/2015</v>
          </cell>
          <cell r="C1056" t="str">
            <v>M3</v>
          </cell>
          <cell r="D1056">
            <v>289.99</v>
          </cell>
          <cell r="E1056">
            <v>14.99</v>
          </cell>
          <cell r="F1056">
            <v>304.98</v>
          </cell>
        </row>
        <row r="1057">
          <cell r="A1057" t="str">
            <v>90860</v>
          </cell>
          <cell r="B1057" t="str">
            <v>CONCRETAGEM DE PLATIBANDA EM EDIFICAÇÕES MULTIFAMILIARES FEITAS COM SISTEMA DE FÔRMAS MANUSEÁVEIS COM CONCRETO USINADO AUTOADENSÁVEL, FCK 20 MPA, LANÇADO COM BOMBA LANÇA - LANÇAMENTO E ACABAMENTO. AF_06/2015</v>
          </cell>
          <cell r="C1057" t="str">
            <v>M3</v>
          </cell>
          <cell r="D1057">
            <v>291.5</v>
          </cell>
          <cell r="E1057">
            <v>18.62</v>
          </cell>
          <cell r="F1057">
            <v>310.12</v>
          </cell>
        </row>
        <row r="1058">
          <cell r="A1058" t="str">
            <v>90861</v>
          </cell>
          <cell r="B1058" t="str">
            <v>CONCRETAGEM DE EDIFICAÇÕES (PAREDES E LAJES) FEITAS COM SISTEMA DE FÔRMAS MANUSEÁVEIS COM CONCRETO USINADO BOMBEÁVEL, FCK 20 MPA, LANÇADO COM BOMBA LANÇA - LANÇAMENTO, ADENSAMENTO E ACABAMENTO. AF_06/2015</v>
          </cell>
          <cell r="C1058" t="str">
            <v>M3</v>
          </cell>
          <cell r="D1058">
            <v>297</v>
          </cell>
          <cell r="E1058">
            <v>20.350000000000001</v>
          </cell>
          <cell r="F1058">
            <v>317.35000000000002</v>
          </cell>
        </row>
        <row r="1059">
          <cell r="A1059" t="str">
            <v>90862</v>
          </cell>
          <cell r="B1059" t="str">
            <v>CONCRETAGEM DE EDIFICAÇÕES (PAREDES E LAJES) FEITAS COM SISTEMA DE FÔRMAS MANUSEÁVEIS COM CONCRETO USINADO AUTOADENSÁVEL, FCK 20 MPA, LANÇADO COM BOMBA LANÇA - LANÇAMENTO E ACABAMENTO. AF_06/2015</v>
          </cell>
          <cell r="C1059" t="str">
            <v>M3</v>
          </cell>
          <cell r="D1059">
            <v>273.83999999999997</v>
          </cell>
          <cell r="E1059">
            <v>11.75</v>
          </cell>
          <cell r="F1059">
            <v>285.58999999999997</v>
          </cell>
        </row>
        <row r="1060">
          <cell r="A1060" t="str">
            <v>92718</v>
          </cell>
          <cell r="B1060" t="str">
            <v>CONCRETAGEM DE PILARES, FCK = 25 MPA,  COM USO DE BALDES EM EDIFICAÇÃO COM SEÇÃO MÉDIA DE PILARES MENOR OU IGUAL A 0,25 M² - LANÇAMENTO, ADENSAMENTO E ACABAMENTO. AF_12/2015</v>
          </cell>
          <cell r="C1060" t="str">
            <v>M3</v>
          </cell>
          <cell r="D1060">
            <v>300.75</v>
          </cell>
          <cell r="E1060">
            <v>115.9</v>
          </cell>
          <cell r="F1060">
            <v>416.65</v>
          </cell>
        </row>
        <row r="1061">
          <cell r="A1061" t="str">
            <v>92719</v>
          </cell>
          <cell r="B1061" t="str">
            <v>CONCRETAGEM DE PILARES, FCK = 25 MPA, COM USO DE GRUA EM EDIFICAÇÃO COM SEÇÃO MÉDIA DE PILARES MENOR OU IGUAL A 0,25 M² - LANÇAMENTO, ADENSAMENTO E ACABAMENTO. AF_12/2015</v>
          </cell>
          <cell r="C1061" t="str">
            <v>M3</v>
          </cell>
          <cell r="D1061">
            <v>257.58</v>
          </cell>
          <cell r="E1061">
            <v>22.16</v>
          </cell>
          <cell r="F1061">
            <v>279.74</v>
          </cell>
        </row>
        <row r="1062">
          <cell r="A1062" t="str">
            <v>92720</v>
          </cell>
          <cell r="B1062" t="str">
            <v>CONCRETAGEM DE PILARES, FCK = 25 MPA, COM USO DE BOMBA EM EDIFICAÇÃO COM SEÇÃO MÉDIA DE PILARES MENOR OU IGUAL A 0,25 M² - LANÇAMENTO, ADENSAMENTO E ACABAMENTO. AF_12/2015</v>
          </cell>
          <cell r="C1062" t="str">
            <v>M3</v>
          </cell>
          <cell r="D1062">
            <v>297.64</v>
          </cell>
          <cell r="E1062">
            <v>18.920000000000002</v>
          </cell>
          <cell r="F1062">
            <v>316.56</v>
          </cell>
        </row>
        <row r="1063">
          <cell r="A1063" t="str">
            <v>92721</v>
          </cell>
          <cell r="B1063" t="str">
            <v>CONCRETAGEM DE PILARES, FCK = 25 MPA, COM USO DE GRUA EM EDIFICAÇÃO COM SEÇÃO MÉDIA DE PILARES MAIOR QUE 0,25 M² - LANÇAMENTO, ADENSAMENTO E ACABAMENTO. AF_12/2015</v>
          </cell>
          <cell r="C1063" t="str">
            <v>M3</v>
          </cell>
          <cell r="D1063">
            <v>254.94</v>
          </cell>
          <cell r="E1063">
            <v>16.43</v>
          </cell>
          <cell r="F1063">
            <v>271.37</v>
          </cell>
        </row>
        <row r="1064">
          <cell r="A1064" t="str">
            <v>92722</v>
          </cell>
          <cell r="B1064" t="str">
            <v>CONCRETAGEM DE PILARES, FCK = 25 MPA, COM USO DE BOMBA EM EDIFICAÇÃO COM SEÇÃO MÉDIA DE PILARES MAIOR QUE 0,25 M² - LANÇAMENTO, ADENSAMENTO E ACABAMENTO. AF_12/2015</v>
          </cell>
          <cell r="C1064" t="str">
            <v>M3</v>
          </cell>
          <cell r="D1064">
            <v>296.52999999999997</v>
          </cell>
          <cell r="E1064">
            <v>16.57</v>
          </cell>
          <cell r="F1064">
            <v>313.10000000000002</v>
          </cell>
        </row>
        <row r="1065">
          <cell r="A1065" t="str">
            <v>92723</v>
          </cell>
          <cell r="B1065" t="str">
            <v>CONCRETAGEM DE VIGAS E LAJES, FCK=20 MPA, PARA LAJES PREMOLDADAS COM USO DE BOMBA EM EDIFICAÇÃO COM ÁREA MÉDIA DE LAJES MENOR OU IGUAL A 20 M² - LANÇAMENTO, ADENSAMENTO E ACABAMENTO. AF_12/2015</v>
          </cell>
          <cell r="C1065" t="str">
            <v>M3</v>
          </cell>
          <cell r="D1065">
            <v>285.68</v>
          </cell>
          <cell r="E1065">
            <v>19.940000000000001</v>
          </cell>
          <cell r="F1065">
            <v>305.62</v>
          </cell>
        </row>
        <row r="1066">
          <cell r="A1066" t="str">
            <v>92724</v>
          </cell>
          <cell r="B1066" t="str">
            <v>CONCRETAGEM DE VIGAS E LAJES, FCK=20 MPA, PARA LAJES PREMOLDADAS COM USO DE BOMBA EM EDIFICAÇÃO COM ÁREA MÉDIA DE LAJES MAIOR QUE 20 M² - LANÇAMENTO, ADENSAMENTO E ACABAMENTO. AF_12/2015</v>
          </cell>
          <cell r="C1066" t="str">
            <v>M3</v>
          </cell>
          <cell r="D1066">
            <v>284.76</v>
          </cell>
          <cell r="E1066">
            <v>17.82</v>
          </cell>
          <cell r="F1066">
            <v>302.58</v>
          </cell>
        </row>
        <row r="1067">
          <cell r="A1067" t="str">
            <v>92725</v>
          </cell>
          <cell r="B1067" t="str">
            <v>CONCRETAGEM DE VIGAS E LAJES, FCK=20 MPA, PARA LAJES MACIÇAS OU NERVURADAS COM USO DE BOMBA EM EDIFICAÇÃO COM ÁREA MÉDIA DE LAJES MENOR OU IGUAL A 20 M² - LANÇAMENTO, ADENSAMENTO E ACABAMENTO. AF_12/2015</v>
          </cell>
          <cell r="C1067" t="str">
            <v>M3</v>
          </cell>
          <cell r="D1067">
            <v>284.37</v>
          </cell>
          <cell r="E1067">
            <v>16.920000000000002</v>
          </cell>
          <cell r="F1067">
            <v>301.29000000000002</v>
          </cell>
        </row>
        <row r="1068">
          <cell r="A1068" t="str">
            <v>92726</v>
          </cell>
          <cell r="B1068" t="str">
            <v>CONCRETAGEM DE VIGAS E LAJES, FCK=20 MPA, PARA LAJES MACIÇAS OU NERVURADAS COM USO DE BOMBA EM EDIFICAÇÃO COM ÁREA MÉDIA DE LAJES MAIOR QUE 20 M² - LANÇAMENTO, ADENSAMENTO E ACABAMENTO. AF_12/2015</v>
          </cell>
          <cell r="C1068" t="str">
            <v>M3</v>
          </cell>
          <cell r="D1068">
            <v>283.70999999999998</v>
          </cell>
          <cell r="E1068">
            <v>15.42</v>
          </cell>
          <cell r="F1068">
            <v>299.13</v>
          </cell>
        </row>
        <row r="1069">
          <cell r="A1069" t="str">
            <v>92727</v>
          </cell>
          <cell r="B1069" t="str">
            <v>CONCRETAGEM DE VIGAS E LAJES, FCK=20 MPA, PARA LAJES PREMOLDADAS COM JERICAS EM ELEVADOR DE CABO EM EDIFICAÇÃO DE MULTIPAVIMENTOS ATÉ 16 ANDARES, COM ÁREA MÉDIA DE LAJES MENOR OU IGUAL A 20 M² - LANÇAMENTO, ADENSAMENTO E ACABAMENTO. AF_12/2015</v>
          </cell>
          <cell r="C1069" t="str">
            <v>M3</v>
          </cell>
          <cell r="D1069">
            <v>275.19</v>
          </cell>
          <cell r="E1069">
            <v>80.819999999999993</v>
          </cell>
          <cell r="F1069">
            <v>356.01</v>
          </cell>
        </row>
        <row r="1070">
          <cell r="A1070" t="str">
            <v>92728</v>
          </cell>
          <cell r="B1070" t="str">
            <v>CONCRETAGEM DE VIGAS E LAJES, FCK=20 MPA, PARA LAJES PREMOLDADAS COM JERICAS EM ELEVADOR DE CABO EM EDIFICAÇÃO DE MULTIPAVIMENTOS ATÉ 16 ANDARES, COM ÁREA MÉDIA DE LAJES MAIOR QUE 20 M² - LANÇAMENTO, ADENSAMENTO E ACABAMENTO. AF_12/2015</v>
          </cell>
          <cell r="C1070" t="str">
            <v>M3</v>
          </cell>
          <cell r="D1070">
            <v>268.39</v>
          </cell>
          <cell r="E1070">
            <v>65.98</v>
          </cell>
          <cell r="F1070">
            <v>334.37</v>
          </cell>
        </row>
        <row r="1071">
          <cell r="A1071" t="str">
            <v>92729</v>
          </cell>
          <cell r="B1071" t="str">
            <v>CONCRETAGEM DE VIGAS E LAJES, FCK=20 MPA, PARA LAJES MACIÇAS OU NERVURADAS COM JERICAS EM ELEVADOR DE CABO EM EDIFICAÇÃO DE MULTIPAVIMENTOS ATÉ 16 ANDARES, COM ÁREA MÉDIA DE LAJES MENOR OU IGUAL A 20 M² - LANÇAMENTO, ADENSAMENTO E ACABAMENTO. AF_12/2015</v>
          </cell>
          <cell r="C1071" t="str">
            <v>M3</v>
          </cell>
          <cell r="D1071">
            <v>265.51</v>
          </cell>
          <cell r="E1071">
            <v>59.7</v>
          </cell>
          <cell r="F1071">
            <v>325.20999999999998</v>
          </cell>
        </row>
        <row r="1072">
          <cell r="A1072" t="str">
            <v>92730</v>
          </cell>
          <cell r="B1072" t="str">
            <v>CONCRETAGEM DE VIGAS E LAJES, FCK=20 MPA, PARA LAJES MACIÇAS OU NERVURADAS COM JERICAS EM ELEVADOR DE CABO EM EDIFICAÇÃO DE MULTIPAVIMENTOS ATÉ 16 ANDARES, COM ÁREA MÉDIA DE LAJES MAIOR QUE 20 M² - LANÇAMENTO, ADENSAMENTO E ACABAMENTO. AF_12/2015</v>
          </cell>
          <cell r="C1072" t="str">
            <v>M3</v>
          </cell>
          <cell r="D1072">
            <v>260.70999999999998</v>
          </cell>
          <cell r="E1072">
            <v>49.22</v>
          </cell>
          <cell r="F1072">
            <v>309.93</v>
          </cell>
        </row>
        <row r="1073">
          <cell r="A1073" t="str">
            <v>92731</v>
          </cell>
          <cell r="B1073" t="str">
            <v>CONCRETAGEM DE VIGAS E LAJES, FCK=20 MPA, PARA LAJES PREMOLDADAS COM JERICAS EM CREMALHEIRA EM EDIFICAÇÃO DE MULTIPAVIMENTOS ATÉ 16 ANDARES, COM ÁREA MÉDIA DE LAJES MENOR OU IGUAL A 20 M² - LANÇAMENTO, ADENSAMENTO E ACABAMENTO. AF_12/2015</v>
          </cell>
          <cell r="C1073" t="str">
            <v>M3</v>
          </cell>
          <cell r="D1073">
            <v>266.29000000000002</v>
          </cell>
          <cell r="E1073">
            <v>61.23</v>
          </cell>
          <cell r="F1073">
            <v>327.52</v>
          </cell>
        </row>
        <row r="1074">
          <cell r="A1074" t="str">
            <v>92732</v>
          </cell>
          <cell r="B1074" t="str">
            <v>CONCRETAGEM DE VIGAS E LAJES, FCK=20 MPA, PARA LAJES PREMOLDADAS COM JERICAS EM CREMALHEIRA EM EDIFICAÇÃO DE MULTIPAVIMENTOS ATÉ 16 ANDARES, COM ÁREA MÉDIA DE LAJES MAIOR QUE 20 M² - LANÇAMENTO, ADENSAMENTO E ACABAMENTO. AF_12/2015</v>
          </cell>
          <cell r="C1074" t="str">
            <v>M3</v>
          </cell>
          <cell r="D1074">
            <v>261.63</v>
          </cell>
          <cell r="E1074">
            <v>51.07</v>
          </cell>
          <cell r="F1074">
            <v>312.7</v>
          </cell>
        </row>
        <row r="1075">
          <cell r="A1075" t="str">
            <v>92733</v>
          </cell>
          <cell r="B1075" t="str">
            <v>CONCRETAGEM DE VIGAS E LAJES, FCK=20 MPA, PARA LAJES MACIÇAS OU NERVURADAS COM JERICAS EM CREMALHEIRA EM EDIFICAÇÃO DE MULTIPAVIMENTOS ATÉ 16 ANDARES, COM ÁREA MÉDIA DE LAJES MENOR OU IGUAL A 20 M² - LANÇAMENTO, ADENSAMENTO E ACABAMENTO. AF_12/2015</v>
          </cell>
          <cell r="C1075" t="str">
            <v>M3</v>
          </cell>
          <cell r="D1075">
            <v>259.64</v>
          </cell>
          <cell r="E1075">
            <v>46.75</v>
          </cell>
          <cell r="F1075">
            <v>306.39</v>
          </cell>
        </row>
        <row r="1076">
          <cell r="A1076" t="str">
            <v>92734</v>
          </cell>
          <cell r="B1076" t="str">
            <v>CONCRETAGEM DE VIGAS E LAJES, FCK=20 MPA, PARA LAJES MACIÇAS OU NERVURADAS COM JERICAS EM CREMALHEIRA EM EDIFICAÇÃO DE MULTIPAVIMENTOS ATÉ 16 ANDARES, COM ÁREA MÉDIA DE LAJES MAIOR QUE 20 M² - LANÇAMENTO, ADENSAMENTO E ACABAMENTO. AF_12/2015</v>
          </cell>
          <cell r="C1076" t="str">
            <v>M3</v>
          </cell>
          <cell r="D1076">
            <v>256.33999999999997</v>
          </cell>
          <cell r="E1076">
            <v>39.6</v>
          </cell>
          <cell r="F1076">
            <v>295.94</v>
          </cell>
        </row>
        <row r="1077">
          <cell r="A1077" t="str">
            <v>92735</v>
          </cell>
          <cell r="B1077" t="str">
            <v>CONCRETAGEM DE VIGAS E LAJES, FCK=20 MPA, PARA LAJES PREMOLDADAS COM GRUA DE CAÇAMBA DE 350 L EM EDIFICAÇÃO DE MULTIPAVIMENTOS ATÉ 16 ANDARES, COM ÁREA MÉDIA DE LAJES MENOR OU IGUAL A 20 M² - LANÇAMENTO, ADENSAMENTO E ACABAMENTO. AF_12/2015</v>
          </cell>
          <cell r="C1077" t="str">
            <v>M3</v>
          </cell>
          <cell r="D1077">
            <v>257.10000000000002</v>
          </cell>
          <cell r="E1077">
            <v>45.28</v>
          </cell>
          <cell r="F1077">
            <v>302.38</v>
          </cell>
        </row>
        <row r="1078">
          <cell r="A1078" t="str">
            <v>92736</v>
          </cell>
          <cell r="B1078" t="str">
            <v>CONCRETAGEM DE VIGAS E LAJES, FCK=20 MPA, PARA LAJES PREMOLDADAS COM GRUA DE CAÇAMBA DE 350 L EM EDIFICAÇÃO DE MULTIPAVIMENTOS ATÉ 16 ANDARES, COM ÁREA MÉDIA DE LAJES MAIOR QUE 20 M² - LANÇAMENTO, ADENSAMENTO E ACABAMENTO. AF_12/2015</v>
          </cell>
          <cell r="C1078" t="str">
            <v>M3</v>
          </cell>
          <cell r="D1078">
            <v>253.75</v>
          </cell>
          <cell r="E1078">
            <v>37.26</v>
          </cell>
          <cell r="F1078">
            <v>291.01</v>
          </cell>
        </row>
        <row r="1079">
          <cell r="A1079" t="str">
            <v>92739</v>
          </cell>
          <cell r="B1079" t="str">
            <v>CONCRETAGEM DE VIGAS E LAJES, FCK=20 MPA, PARA LAJES MACIÇAS OU NERVURADAS COM GRUA DE CAÇAMBA DE 500 L EM EDIFICAÇÃO DE MULTIPAVIMENTOS ATÉ 16 ANDARES, COM ÁREA MÉDIA DE LAJES MENOR OU IGUAL A 20 M² - LANÇAMENTO, ADENSAMENTO E ACABAMENTO. AF_12/2015</v>
          </cell>
          <cell r="C1079" t="str">
            <v>M3</v>
          </cell>
          <cell r="D1079">
            <v>248.89</v>
          </cell>
          <cell r="E1079">
            <v>25.62</v>
          </cell>
          <cell r="F1079">
            <v>274.51</v>
          </cell>
        </row>
        <row r="1080">
          <cell r="A1080" t="str">
            <v>92740</v>
          </cell>
          <cell r="B1080" t="str">
            <v>CONCRETAGEM DE VIGAS E LAJES, FCK=20 MPA, PARA LAJES MACIÇAS OU NERVURADAS COM GRUA DE CAÇAMBA DE 500 L EM EDIFICAÇÃO DE MULTIPAVIMENTOS ATÉ 16 ANDARES, COM ÁREA MÉDIA DE LAJES MAIOR QUE 20 M² - LANÇAMENTO, ADENSAMENTO E ACABAMENTO. AF_12/2015</v>
          </cell>
          <cell r="C1080" t="str">
            <v>M3</v>
          </cell>
          <cell r="D1080">
            <v>247.22</v>
          </cell>
          <cell r="E1080">
            <v>21.65</v>
          </cell>
          <cell r="F1080">
            <v>268.87</v>
          </cell>
        </row>
        <row r="1081">
          <cell r="A1081" t="str">
            <v>92741</v>
          </cell>
          <cell r="B1081" t="str">
            <v>CONCRETAGEM DE VIGAS E LAJES, FCK=20 MPA, PARA QUALQUER TIPO DE LAJE COM BALDES EM EDIFICAÇÃO TÉRREA, COM ÁREA MÉDIA DE LAJES MENOR OU IGUAL A 20 M² - LANÇAMENTO, ADENSAMENTO E ACABAMENTO. AF_12/2015</v>
          </cell>
          <cell r="C1081" t="str">
            <v>M3</v>
          </cell>
          <cell r="D1081">
            <v>311.79000000000002</v>
          </cell>
          <cell r="E1081">
            <v>163.27000000000001</v>
          </cell>
          <cell r="F1081">
            <v>475.06</v>
          </cell>
        </row>
        <row r="1082">
          <cell r="A1082" t="str">
            <v>92742</v>
          </cell>
          <cell r="B1082" t="str">
            <v>CONCRETAGEM DE VIGAS E LAJES, FCK=20 MPA, PARA QUALQUER TIPO DE LAJE COM BALDES EM EDIFICAÇÃO DE MULTIPAVIMENTOS ATÉ 04 ANDARES, COM ÁREA MÉDIA DE LAJES MENOR OU IGUAL A 20 M² - LANÇAMENTO, ADENSAMENTO E ACABAMENTO. AF_12/2015</v>
          </cell>
          <cell r="C1082" t="str">
            <v>M3</v>
          </cell>
          <cell r="D1082">
            <v>379.21</v>
          </cell>
          <cell r="E1082">
            <v>312.79000000000002</v>
          </cell>
          <cell r="F1082">
            <v>692</v>
          </cell>
        </row>
        <row r="1083">
          <cell r="B1083" t="str">
            <v>PREPARO, LANCAMENTO E ADENSAMENTO</v>
          </cell>
          <cell r="C1083" t="str">
            <v/>
          </cell>
        </row>
        <row r="1084">
          <cell r="A1084" t="str">
            <v>74157/4</v>
          </cell>
          <cell r="B1084" t="str">
            <v>LANCAMENTO/APLICACAO MANUAL DE CONCRETO EM FUNDACOES</v>
          </cell>
          <cell r="C1084" t="str">
            <v>M3</v>
          </cell>
          <cell r="D1084">
            <v>34.01</v>
          </cell>
          <cell r="E1084">
            <v>73.77</v>
          </cell>
          <cell r="F1084">
            <v>107.78</v>
          </cell>
        </row>
        <row r="1085">
          <cell r="B1085" t="str">
            <v>GRAUTES</v>
          </cell>
          <cell r="C1085" t="str">
            <v/>
          </cell>
        </row>
        <row r="1086">
          <cell r="A1086" t="str">
            <v>90278</v>
          </cell>
          <cell r="B1086" t="str">
            <v>GRAUTE FGK=15 MPA; TRAÇO 1:0,04:2,0:2,4 (CIMENTO/ CAL/ AREIA GROSSA/ BRITA 0) - PREPARO MECÂNICO COM BETONEIRA 400 L. AF_02/2015</v>
          </cell>
          <cell r="C1086" t="str">
            <v>M3</v>
          </cell>
          <cell r="D1086">
            <v>230.19</v>
          </cell>
          <cell r="E1086">
            <v>37.4</v>
          </cell>
          <cell r="F1086">
            <v>267.58999999999997</v>
          </cell>
        </row>
        <row r="1087">
          <cell r="A1087" t="str">
            <v>90279</v>
          </cell>
          <cell r="B1087" t="str">
            <v>GRAUTE FGK=20 MPA; TRAÇO 1:0,04:1,6:1,9 (CIMENTO/ CAL/ AREIA GROSSA/ BRITA 0) - PREPARO MECÂNICO COM BETONEIRA 400 L. AF_02/2015</v>
          </cell>
          <cell r="C1087" t="str">
            <v>M3</v>
          </cell>
          <cell r="D1087">
            <v>250.82</v>
          </cell>
          <cell r="E1087">
            <v>33.64</v>
          </cell>
          <cell r="F1087">
            <v>284.45999999999998</v>
          </cell>
        </row>
        <row r="1088">
          <cell r="A1088" t="str">
            <v>90280</v>
          </cell>
          <cell r="B1088" t="str">
            <v>GRAUTE FGK=25 MPA; TRAÇO 1:0,02:1,2:1,5 (CIMENTO/ CAL/ AREIA GROSSA/ BRITA 0) - PREPARO MECÂNICO COM BETONEIRA 400 L. AF_02/2015</v>
          </cell>
          <cell r="C1088" t="str">
            <v>M3</v>
          </cell>
          <cell r="D1088">
            <v>283.58</v>
          </cell>
          <cell r="E1088">
            <v>36.69</v>
          </cell>
          <cell r="F1088">
            <v>320.27</v>
          </cell>
        </row>
        <row r="1089">
          <cell r="A1089" t="str">
            <v>90281</v>
          </cell>
          <cell r="B1089" t="str">
            <v>GRAUTE FGK=30 MPA; TRAÇO 1:0,02:0,8:1,1 (CIMENTO/ CAL/ AREIA GROSSA/ BRITA 0) - PREPARO MECÂNICO COM BETONEIRA 400 L. AF_02/2015</v>
          </cell>
          <cell r="C1089" t="str">
            <v>M3</v>
          </cell>
          <cell r="D1089">
            <v>331.99</v>
          </cell>
          <cell r="E1089">
            <v>35.159999999999997</v>
          </cell>
          <cell r="F1089">
            <v>367.15</v>
          </cell>
        </row>
        <row r="1090">
          <cell r="A1090" t="str">
            <v>90282</v>
          </cell>
          <cell r="B1090" t="str">
            <v>GRAUTE FGK=15 MPA; TRAÇO 1:2,0:2,4 (CIMENTO/ AREIA GROSSA/ BRITA 0/ ADITIVO) - PREPARO MECÂNICO COM BETONEIRA 400 L. AF_02/2015</v>
          </cell>
          <cell r="C1090" t="str">
            <v>M3</v>
          </cell>
          <cell r="D1090">
            <v>236.27</v>
          </cell>
          <cell r="E1090">
            <v>38.69</v>
          </cell>
          <cell r="F1090">
            <v>274.95999999999998</v>
          </cell>
        </row>
        <row r="1091">
          <cell r="A1091" t="str">
            <v>90283</v>
          </cell>
          <cell r="B1091" t="str">
            <v>GRAUTE FGK=20 MPA; TRAÇO 1:1,6:1,9 (CIMENTO/ AREIA GROSSA/ BRITA 0/ ADITIVO) - PREPARO MECÂNICO COM BETONEIRA 400 L. AF_02/2015</v>
          </cell>
          <cell r="C1091" t="str">
            <v>M3</v>
          </cell>
          <cell r="D1091">
            <v>258.70999999999998</v>
          </cell>
          <cell r="E1091">
            <v>34.81</v>
          </cell>
          <cell r="F1091">
            <v>293.52</v>
          </cell>
        </row>
        <row r="1092">
          <cell r="A1092" t="str">
            <v>90284</v>
          </cell>
          <cell r="B1092" t="str">
            <v>GRAUTE FGK=25 MPA; TRAÇO 1:1,2:1,5 (CIMENTO/ AREIA GROSSA/ BRITA 0/ ADITIVO) - PREPARO MECÂNICO COM BETONEIRA 400 L. AF_02/2015</v>
          </cell>
          <cell r="C1092" t="str">
            <v>M3</v>
          </cell>
          <cell r="D1092">
            <v>291.83999999999997</v>
          </cell>
          <cell r="E1092">
            <v>37.869999999999997</v>
          </cell>
          <cell r="F1092">
            <v>329.71</v>
          </cell>
        </row>
        <row r="1093">
          <cell r="A1093" t="str">
            <v>90285</v>
          </cell>
          <cell r="B1093" t="str">
            <v>GRAUTE FGK=30 MPA; TRAÇO 1:0,8:1,1 (CIMENTO/ AREIA GROSSA/ BRITA 0/ ADITIVO) - PREPARO MECÂNICO COM BETONEIRA 400 L. AF_02/2015</v>
          </cell>
          <cell r="C1093" t="str">
            <v>M3</v>
          </cell>
          <cell r="D1093">
            <v>343.8</v>
          </cell>
          <cell r="E1093">
            <v>36.22</v>
          </cell>
          <cell r="F1093">
            <v>380.02</v>
          </cell>
        </row>
        <row r="1094">
          <cell r="B1094" t="str">
            <v>GRAUTEAMENTOS</v>
          </cell>
          <cell r="C1094" t="str">
            <v/>
          </cell>
        </row>
        <row r="1095">
          <cell r="A1095" t="str">
            <v>89993</v>
          </cell>
          <cell r="B1095" t="str">
            <v>GRAUTEAMENTO VERTICAL EM ALVENARIA ESTRUTURAL. AF_01/2015</v>
          </cell>
          <cell r="C1095" t="str">
            <v>M3</v>
          </cell>
          <cell r="D1095">
            <v>376.72</v>
          </cell>
          <cell r="E1095">
            <v>225.86</v>
          </cell>
          <cell r="F1095">
            <v>602.58000000000004</v>
          </cell>
        </row>
        <row r="1096">
          <cell r="A1096" t="str">
            <v>89994</v>
          </cell>
          <cell r="B1096" t="str">
            <v>GRAUTEAMENTO DE CINTA INTERMEDIÁRIA OU DE CONTRAVERGA EM ALVENARIA ESTRUTURAL. AF_01/2015</v>
          </cell>
          <cell r="C1096" t="str">
            <v>M3</v>
          </cell>
          <cell r="D1096">
            <v>345.54</v>
          </cell>
          <cell r="E1096">
            <v>148.76</v>
          </cell>
          <cell r="F1096">
            <v>494.3</v>
          </cell>
        </row>
        <row r="1097">
          <cell r="A1097" t="str">
            <v>89995</v>
          </cell>
          <cell r="B1097" t="str">
            <v>GRAUTEAMENTO DE CINTA SUPERIOR OU DE VERGA EM ALVENARIA ESTRUTURAL. AF_01/2015</v>
          </cell>
          <cell r="C1097" t="str">
            <v>M3</v>
          </cell>
          <cell r="D1097">
            <v>368.74</v>
          </cell>
          <cell r="E1097">
            <v>206.14</v>
          </cell>
          <cell r="F1097">
            <v>574.88</v>
          </cell>
        </row>
        <row r="1098">
          <cell r="B1098" t="str">
            <v>LASTROS</v>
          </cell>
          <cell r="C1098" t="str">
            <v/>
          </cell>
        </row>
        <row r="1099">
          <cell r="B1099" t="str">
            <v>AGREGADO</v>
          </cell>
          <cell r="C1099" t="str">
            <v/>
          </cell>
        </row>
        <row r="1100">
          <cell r="A1100" t="str">
            <v>94102</v>
          </cell>
          <cell r="B1100" t="str">
            <v>LASTRO DE VALA COM PREPARO DE FUNDO, LARGURA MENOR QUE 1,5 M, COM CAMADA DE AREIA, LANÇAMENTO MANUAL, EM LOCAL COM NÍVEL BAIXO DE INTERFERÊNCIA. AF_06/2016</v>
          </cell>
          <cell r="C1100" t="str">
            <v>M3</v>
          </cell>
          <cell r="D1100">
            <v>92.46</v>
          </cell>
          <cell r="E1100">
            <v>66.37</v>
          </cell>
          <cell r="F1100">
            <v>158.83000000000001</v>
          </cell>
        </row>
        <row r="1101">
          <cell r="A1101" t="str">
            <v>94103</v>
          </cell>
          <cell r="B1101" t="str">
            <v>LASTRO DE VALA COM PREPARO DE FUNDO, LARGURA MENOR QUE 1,5 M, COM CAMADA DE BRITA, LANÇAMENTO MANUAL, EM LOCAL COM NÍVEL BAIXO DE INTERFERÊNCIA. AF_06/2016</v>
          </cell>
          <cell r="C1101" t="str">
            <v>M3</v>
          </cell>
          <cell r="D1101">
            <v>90.76</v>
          </cell>
          <cell r="E1101">
            <v>81.510000000000005</v>
          </cell>
          <cell r="F1101">
            <v>172.27</v>
          </cell>
        </row>
        <row r="1102">
          <cell r="A1102" t="str">
            <v>94104</v>
          </cell>
          <cell r="B1102" t="str">
            <v>LASTRO DE VALA COM PREPARO DE FUNDO, LARGURA MENOR QUE 1,5 M, COM CAMADA DE AREIA, LANÇAMENTO MANUAL, EM LOCAL COM NÍVEL ALTO DE INTERFERÊNCIA. AF_06/2016</v>
          </cell>
          <cell r="C1102" t="str">
            <v>M3</v>
          </cell>
          <cell r="D1102">
            <v>93.61</v>
          </cell>
          <cell r="E1102">
            <v>69.02</v>
          </cell>
          <cell r="F1102">
            <v>162.63</v>
          </cell>
        </row>
        <row r="1103">
          <cell r="A1103" t="str">
            <v>94105</v>
          </cell>
          <cell r="B1103" t="str">
            <v>LASTRO DE VALA COM PREPARO DE FUNDO, LARGURA MENOR QUE 1,5 M, COM CAMADA DE BRITA, LANÇAMENTO MANUAL, EM LOCAL COM NÍVEL ALTO DE INTERFERÊNCIA. AF_06/2016</v>
          </cell>
          <cell r="C1103" t="str">
            <v>M3</v>
          </cell>
          <cell r="D1103">
            <v>91.91</v>
          </cell>
          <cell r="E1103">
            <v>84.18</v>
          </cell>
          <cell r="F1103">
            <v>176.09</v>
          </cell>
        </row>
        <row r="1104">
          <cell r="A1104" t="str">
            <v>94106</v>
          </cell>
          <cell r="B1104" t="str">
            <v>LASTRO COM PREPARO DE FUNDO, LARGURA MAIOR OU IGUAL A 1,5 M, COM CAMADA DE AREIA, LANÇAMENTO MANUAL, EM LOCAL COM NÍVEL BAIXO DE INTERFERÊNCIA. AF_06/2016</v>
          </cell>
          <cell r="C1104" t="str">
            <v>M3</v>
          </cell>
          <cell r="D1104">
            <v>86.49</v>
          </cell>
          <cell r="E1104">
            <v>53.25</v>
          </cell>
          <cell r="F1104">
            <v>139.74</v>
          </cell>
        </row>
        <row r="1105">
          <cell r="A1105" t="str">
            <v>94107</v>
          </cell>
          <cell r="B1105" t="str">
            <v>LASTRO COM PREPARO DE FUNDO, LARGURA MAIOR OU IGUAL A 1,5 M, COM CAMADA DE BRITA, LANÇAMENTO MANUAL, EM LOCAL COM NÍVEL BAIXO DE INTERFERÊNCIA. AF_06/2016</v>
          </cell>
          <cell r="C1105" t="str">
            <v>M3</v>
          </cell>
          <cell r="D1105">
            <v>84.79</v>
          </cell>
          <cell r="E1105">
            <v>68.41</v>
          </cell>
          <cell r="F1105">
            <v>153.19999999999999</v>
          </cell>
        </row>
        <row r="1106">
          <cell r="A1106" t="str">
            <v>94108</v>
          </cell>
          <cell r="B1106" t="str">
            <v>LASTRO COM PREPARO DE FUNDO, LARGURA MAIOR OU IGUAL A 1,5 M, COM CAMADA DE AREIA, LANÇAMENTO MANUAL, EM LOCAL COM NÍVEL ALTO DE INTERFERÊNCIA. AF_06/2016</v>
          </cell>
          <cell r="C1106" t="str">
            <v>M3</v>
          </cell>
          <cell r="D1106">
            <v>87.64</v>
          </cell>
          <cell r="E1106">
            <v>55.92</v>
          </cell>
          <cell r="F1106">
            <v>143.56</v>
          </cell>
        </row>
        <row r="1107">
          <cell r="A1107" t="str">
            <v>94110</v>
          </cell>
          <cell r="B1107" t="str">
            <v>LASTRO COM PREPARO DE FUNDO, LARGURA MAIOR OU IGUAL A 1,5 M, COM CAMADA DE BRITA, LANÇAMENTO MANUAL, EM LOCAL COM NÍVEL ALTO DE INTERFERÊNCIA. AF_06/2016</v>
          </cell>
          <cell r="C1107" t="str">
            <v>M3</v>
          </cell>
          <cell r="D1107">
            <v>85.93</v>
          </cell>
          <cell r="E1107">
            <v>71.069999999999993</v>
          </cell>
          <cell r="F1107">
            <v>157</v>
          </cell>
        </row>
        <row r="1108">
          <cell r="A1108" t="str">
            <v>94111</v>
          </cell>
          <cell r="B1108" t="str">
            <v>LASTRO DE VALA COM PREPARO DE FUNDO, LARGURA MENOR QUE 1,5 M, COM CAMADA DE AREIA, LANÇAMENTO MECANIZADO, EM LOCAL COM NÍVEL BAIXO DE INTERFERÊNCIA. AF_06/2016</v>
          </cell>
          <cell r="C1108" t="str">
            <v>M3</v>
          </cell>
          <cell r="D1108">
            <v>93.96</v>
          </cell>
          <cell r="E1108">
            <v>35.28</v>
          </cell>
          <cell r="F1108">
            <v>129.24</v>
          </cell>
        </row>
        <row r="1109">
          <cell r="A1109" t="str">
            <v>94112</v>
          </cell>
          <cell r="B1109" t="str">
            <v>LASTRO DE VALA COM PREPARO DE FUNDO, LARGURA MENOR QUE 1,5 M, COM CAMADA DE BRITA, LANÇAMENTO MECANIZADO, EM LOCAL COM NÍVEL BAIXO DE INTERFERÊNCIA. AF_06/2016</v>
          </cell>
          <cell r="C1109" t="str">
            <v>M3</v>
          </cell>
          <cell r="D1109">
            <v>92.62</v>
          </cell>
          <cell r="E1109">
            <v>43.17</v>
          </cell>
          <cell r="F1109">
            <v>135.79</v>
          </cell>
        </row>
        <row r="1110">
          <cell r="A1110" t="str">
            <v>94113</v>
          </cell>
          <cell r="B1110" t="str">
            <v>LASTRO DE VALA COM PREPARO DE FUNDO, LARGURA MENOR QUE 1,5 M, COM CAMADA DE AREIA, LANÇAMENTO MECANIZADO, EM LOCAL COM NÍVEL ALTO DE INTERFERÊNCIA. AF_06/2016</v>
          </cell>
          <cell r="C1110" t="str">
            <v>M3</v>
          </cell>
          <cell r="D1110">
            <v>96.67</v>
          </cell>
          <cell r="E1110">
            <v>38.36</v>
          </cell>
          <cell r="F1110">
            <v>135.03</v>
          </cell>
        </row>
        <row r="1111">
          <cell r="A1111" t="str">
            <v>94114</v>
          </cell>
          <cell r="B1111" t="str">
            <v>LASTRO DE VALA COM PREPARO DE FUNDO, LARGURA MENOR QUE 1,5 M, COM CAMADA DE BRITA, LANÇAMENTO MECANIZADO, EM LOCAL COM NÍVEL ALTO DE INTERFERÊNCIA. AF_06/2016</v>
          </cell>
          <cell r="C1111" t="str">
            <v>M3</v>
          </cell>
          <cell r="D1111">
            <v>95.66</v>
          </cell>
          <cell r="E1111">
            <v>46.66</v>
          </cell>
          <cell r="F1111">
            <v>142.32</v>
          </cell>
        </row>
        <row r="1112">
          <cell r="A1112" t="str">
            <v>94115</v>
          </cell>
          <cell r="B1112" t="str">
            <v>LASTRO COM PREPARO DE FUNDO, LARGURA MAIOR OU IGUAL A 1,5 M, COM CAMADA DE AREIA, LANÇAMENTO MECANIZADO, EM LOCAL COM NÍVEL BAIXO DE INTERFERÊNCIA. AF_06/2016</v>
          </cell>
          <cell r="C1112" t="str">
            <v>M3</v>
          </cell>
          <cell r="D1112">
            <v>81.349999999999994</v>
          </cell>
          <cell r="E1112">
            <v>20.79</v>
          </cell>
          <cell r="F1112">
            <v>102.14</v>
          </cell>
        </row>
        <row r="1113">
          <cell r="A1113" t="str">
            <v>94116</v>
          </cell>
          <cell r="B1113" t="str">
            <v>LASTRO COM PREPARO DE FUNDO, LARGURA MAIOR OU IGUAL A 1,5 M, COM CAMADA DE BRITA, LANÇAMENTO MECANIZADO, EM LOCAL COM NÍVEL BAIXO DE INTERFERÊNCIA. AF_06/2016</v>
          </cell>
          <cell r="C1113" t="str">
            <v>M3</v>
          </cell>
          <cell r="D1113">
            <v>78.16</v>
          </cell>
          <cell r="E1113">
            <v>26.6</v>
          </cell>
          <cell r="F1113">
            <v>104.76</v>
          </cell>
        </row>
        <row r="1114">
          <cell r="A1114" t="str">
            <v>94117</v>
          </cell>
          <cell r="B1114" t="str">
            <v>LASTRO COM PREPARO DE FUNDO, LARGURA MAIOR OU IGUAL A 1,5 M, COM CAMADA DE AREIA, LANÇAMENTO MECANIZADO, EM LOCAL COM NÍVEL ALTO DE INTERFERÊNCIA. AF_06/2016</v>
          </cell>
          <cell r="C1114" t="str">
            <v>M3</v>
          </cell>
          <cell r="D1114">
            <v>83.85</v>
          </cell>
          <cell r="E1114">
            <v>23.67</v>
          </cell>
          <cell r="F1114">
            <v>107.52</v>
          </cell>
        </row>
        <row r="1115">
          <cell r="A1115" t="str">
            <v>94118</v>
          </cell>
          <cell r="B1115" t="str">
            <v>LASTRO COM PREPARO DE FUNDO, LARGURA MAIOR OU IGUAL A 1,5 M, COM CAMADA DE BRITA, LANÇAMENTO MECANIZADO, EM LOCAL COM NÍVEL ALTO DE INTERFERÊNCIA. AF_06/2016</v>
          </cell>
          <cell r="C1115" t="str">
            <v>M3</v>
          </cell>
          <cell r="D1115">
            <v>81.11</v>
          </cell>
          <cell r="E1115">
            <v>29.97</v>
          </cell>
          <cell r="F1115">
            <v>111.08</v>
          </cell>
        </row>
        <row r="1116">
          <cell r="B1116" t="str">
            <v>CONCRETO SIMPLES</v>
          </cell>
          <cell r="C1116" t="str">
            <v/>
          </cell>
        </row>
        <row r="1117">
          <cell r="A1117" t="str">
            <v>95240</v>
          </cell>
          <cell r="B1117" t="str">
            <v>LASTRO DE CONCRETO, E = 3 CM, PREPARO MECÂNICO, INCLUSOS LANÇAMENTO E ADENSAMENTO. AF_07_2016</v>
          </cell>
          <cell r="C1117" t="str">
            <v>M2</v>
          </cell>
          <cell r="D1117">
            <v>7.47</v>
          </cell>
          <cell r="E1117">
            <v>4.8099999999999996</v>
          </cell>
          <cell r="F1117">
            <v>12.28</v>
          </cell>
        </row>
        <row r="1118">
          <cell r="A1118" t="str">
            <v>95241</v>
          </cell>
          <cell r="B1118" t="str">
            <v>LASTRO DE CONCRETO, E = 5 CM, PREPARO MECÂNICO, INCLUSOS LANÇAMENTO E ADENSAMENTO. AF_07_2016</v>
          </cell>
          <cell r="C1118" t="str">
            <v>M2</v>
          </cell>
          <cell r="D1118">
            <v>12.44</v>
          </cell>
          <cell r="E1118">
            <v>8.0299999999999994</v>
          </cell>
          <cell r="F1118">
            <v>20.47</v>
          </cell>
        </row>
        <row r="1119">
          <cell r="A1119" t="str">
            <v>94962</v>
          </cell>
          <cell r="B1119" t="str">
            <v>CONCRETO MAGRO PARA LASTRO, TRAÇO 1:4,5:4,5 (CIMENTO/ AREIA MÉDIA/ BRITA 1)  - PREPARO MECÂNICO COM BETONEIRA 400 L. AF_07/2016</v>
          </cell>
          <cell r="C1119" t="str">
            <v>M3</v>
          </cell>
          <cell r="D1119">
            <v>195.36</v>
          </cell>
          <cell r="E1119">
            <v>44.69</v>
          </cell>
          <cell r="F1119">
            <v>240.05</v>
          </cell>
        </row>
        <row r="1120">
          <cell r="A1120" t="str">
            <v>94968</v>
          </cell>
          <cell r="B1120" t="str">
            <v>CONCRETO MAGRO PARA LASTRO, TRAÇO 1:4,5:4,5 (CIMENTO/ AREIA MÉDIA/ BRITA 1)  - PREPARO MECÂNICO COM BETONEIRA 600 L. AF_07/2016</v>
          </cell>
          <cell r="C1120" t="str">
            <v>M3</v>
          </cell>
          <cell r="D1120">
            <v>198.46</v>
          </cell>
          <cell r="E1120">
            <v>45.92</v>
          </cell>
          <cell r="F1120">
            <v>244.38</v>
          </cell>
        </row>
        <row r="1121">
          <cell r="A1121" t="str">
            <v>94974</v>
          </cell>
          <cell r="B1121" t="str">
            <v>CONCRETO MAGRO PARA LASTRO, TRAÇO 1:4,5:4,5 (CIMENTO/ AREIA MÉDIA/ BRITA 1)  - PREPARO MANUAL. AF_07/2016</v>
          </cell>
          <cell r="C1121" t="str">
            <v>M3</v>
          </cell>
          <cell r="D1121">
            <v>234.14</v>
          </cell>
          <cell r="E1121">
            <v>109.97</v>
          </cell>
          <cell r="F1121">
            <v>344.11</v>
          </cell>
        </row>
        <row r="1122">
          <cell r="B1122" t="str">
            <v>LASTRO COM ADITIVO IMPERMEABILIZANTE</v>
          </cell>
          <cell r="C1122" t="str">
            <v/>
          </cell>
        </row>
        <row r="1123">
          <cell r="A1123" t="str">
            <v>83534</v>
          </cell>
          <cell r="B1123" t="str">
            <v>LASTRO DE CONCRETO, PREPARO MECÂNICO, INCLUSOS ADITIVO IMPERMEABILIZANTE, LANÇAMENTO E ADENSAMENTO</v>
          </cell>
          <cell r="C1123" t="str">
            <v>M3</v>
          </cell>
          <cell r="D1123">
            <v>330.39</v>
          </cell>
          <cell r="E1123">
            <v>140.01</v>
          </cell>
          <cell r="F1123">
            <v>470.4</v>
          </cell>
        </row>
        <row r="1124">
          <cell r="B1124" t="str">
            <v>LAJES</v>
          </cell>
          <cell r="C1124" t="str">
            <v/>
          </cell>
        </row>
        <row r="1125">
          <cell r="B1125" t="str">
            <v>MANUTENCAO / REPAROS - LAJES</v>
          </cell>
          <cell r="C1125" t="str">
            <v/>
          </cell>
        </row>
        <row r="1126">
          <cell r="A1126" t="str">
            <v>84152</v>
          </cell>
          <cell r="B1126" t="str">
            <v>DEMOLICAO MANUAL CONCRETO ARMADO (PILAR / VIGA / LAJE) - INCL EMPILHACAO LATERAL NO CANTEIRO</v>
          </cell>
          <cell r="C1126" t="str">
            <v>M3</v>
          </cell>
          <cell r="D1126">
            <v>101.39</v>
          </cell>
          <cell r="E1126">
            <v>209.57</v>
          </cell>
          <cell r="F1126">
            <v>310.95999999999998</v>
          </cell>
        </row>
        <row r="1127">
          <cell r="B1127" t="str">
            <v>LAJES PRE-MOLDADAS</v>
          </cell>
          <cell r="C1127" t="str">
            <v/>
          </cell>
        </row>
        <row r="1128">
          <cell r="A1128" t="str">
            <v>74141/2</v>
          </cell>
          <cell r="B1128" t="str">
            <v>LAJE PRE-MOLD BETA 12 P/3,5KN/M2 VAO 4,1M INCL VIGOTAS TIJOLOS ARMADU-RA NEGATIVA CAPEAMENTO 3CM CONCRETO 15MPA ESCORAMENTO MATERIAIS E MAO DE OBRA.</v>
          </cell>
          <cell r="C1128" t="str">
            <v>M2</v>
          </cell>
          <cell r="D1128">
            <v>56.94</v>
          </cell>
          <cell r="E1128">
            <v>19.91</v>
          </cell>
          <cell r="F1128">
            <v>76.849999999999994</v>
          </cell>
        </row>
        <row r="1129">
          <cell r="A1129" t="str">
            <v>74141/3</v>
          </cell>
          <cell r="B1129" t="str">
            <v>LAJE PRE-MOLD BETA 16 P/3,5KN/M2 VAO 5,2M INCL VIGOTAS TIJOLOS ARMADU-RA NEGATIVA CAPEAMENTO 3CM CONCRETO 15MPA ESCORAMENTO MATERIAL E MAO  DE OBRA.</v>
          </cell>
          <cell r="C1129" t="str">
            <v>M2</v>
          </cell>
          <cell r="D1129">
            <v>68.16</v>
          </cell>
          <cell r="E1129">
            <v>22.67</v>
          </cell>
          <cell r="F1129">
            <v>90.83</v>
          </cell>
        </row>
        <row r="1130">
          <cell r="A1130" t="str">
            <v>74141/4</v>
          </cell>
          <cell r="B1130" t="str">
            <v>LAJE PRE-MOLD BETA 20 P/3,5KN/M2 VAO 6,2M INCL VIGOTAS TIJOLOS ARMADU-RA NEGATIVA CAPEAMENTO 3CM CONCRETO 15MPA ESCORAMENTO MATERIAL E MAO  DE OBRA.</v>
          </cell>
          <cell r="C1130" t="str">
            <v>M2</v>
          </cell>
          <cell r="D1130">
            <v>79.150000000000006</v>
          </cell>
          <cell r="E1130">
            <v>24.11</v>
          </cell>
          <cell r="F1130">
            <v>103.26</v>
          </cell>
        </row>
        <row r="1131">
          <cell r="A1131" t="str">
            <v>74141/1</v>
          </cell>
          <cell r="B1131" t="str">
            <v>LAJE PRE-MOLD BETA 11 P/1KN/M2 VAOS 4,40M/INCL VIGOTAS TIJOLOS ARMADURA NEGATIVA CAPEAMENTO 3CM CONCRETO 20MPA ESCORAMENTO MATERIAL E MAO  DE OBRA.</v>
          </cell>
          <cell r="C1131" t="str">
            <v>M2</v>
          </cell>
          <cell r="D1131">
            <v>52.14</v>
          </cell>
          <cell r="E1131">
            <v>17.73</v>
          </cell>
          <cell r="F1131">
            <v>69.87</v>
          </cell>
        </row>
        <row r="1132">
          <cell r="A1132" t="str">
            <v>74202/1</v>
          </cell>
          <cell r="B1132" t="str">
            <v>LAJE PRE-MOLDADA P/FORRO, SOBRECARGA 100KG/M2, VAOS ATE 3,50M/E=8CM, C/LAJOTAS E CAP.C/CONC FCK=20MPA, 3CM, INTER-EIXO 38CM, C/ESCORAMENTO (REAPR.3X) E FERRAGEM NEGATIVA</v>
          </cell>
          <cell r="C1132" t="str">
            <v>M2</v>
          </cell>
          <cell r="D1132">
            <v>44.62</v>
          </cell>
          <cell r="E1132">
            <v>15.44</v>
          </cell>
          <cell r="F1132">
            <v>60.06</v>
          </cell>
        </row>
        <row r="1133">
          <cell r="A1133" t="str">
            <v>74202/2</v>
          </cell>
          <cell r="B1133" t="str">
            <v>LAJE PRE-MOLDADA P/PISO, SOBRECARGA 200KG/M2, VAOS ATE 3,50M/E=8CM, C/LAJOTAS E CAP.C/CONC FCK=20MPA, 4CM, INTER-EIXO 38CM, C/ESCORAMENTO (REAPR.3X) E FERRAGEM NEGATIVA</v>
          </cell>
          <cell r="C1133" t="str">
            <v>M2</v>
          </cell>
          <cell r="D1133">
            <v>48.87</v>
          </cell>
          <cell r="E1133">
            <v>17.670000000000002</v>
          </cell>
          <cell r="F1133">
            <v>66.540000000000006</v>
          </cell>
        </row>
        <row r="1134">
          <cell r="B1134" t="str">
            <v>ACABAMENTO DE LAJE</v>
          </cell>
          <cell r="C1134" t="str">
            <v/>
          </cell>
        </row>
        <row r="1135">
          <cell r="B1135" t="str">
            <v>ELEMENTOS DIVERSOS</v>
          </cell>
          <cell r="C1135" t="str">
            <v/>
          </cell>
        </row>
        <row r="1136">
          <cell r="B1136" t="str">
            <v>MANUTENCAO / REPAROS - ELEMENTOS DIVERSOS</v>
          </cell>
          <cell r="C1136" t="str">
            <v/>
          </cell>
        </row>
        <row r="1137">
          <cell r="A1137" t="str">
            <v>72216</v>
          </cell>
          <cell r="B1137" t="str">
            <v>DEMOLICAO DE VERGAS, CINTAS E PILARETES DE CONCRETO</v>
          </cell>
          <cell r="C1137" t="str">
            <v>M3</v>
          </cell>
          <cell r="D1137">
            <v>70.48</v>
          </cell>
          <cell r="E1137">
            <v>140.44</v>
          </cell>
          <cell r="F1137">
            <v>210.92</v>
          </cell>
        </row>
        <row r="1138">
          <cell r="B1138" t="str">
            <v>ELEMENTOS ESTRUTURAIS PRÉ-MOLDADOS</v>
          </cell>
          <cell r="C1138" t="str">
            <v/>
          </cell>
        </row>
        <row r="1139">
          <cell r="B1139" t="str">
            <v>CINTA, VERGA E CONTRAVERGA</v>
          </cell>
          <cell r="C1139" t="str">
            <v/>
          </cell>
        </row>
        <row r="1140">
          <cell r="A1140" t="str">
            <v>93182</v>
          </cell>
          <cell r="B1140" t="str">
            <v>VERGA PRÉ-MOLDADA PARA JANELAS COM ATÉ 1,5 M DE VÃO. AF_03/2016</v>
          </cell>
          <cell r="C1140" t="str">
            <v>M</v>
          </cell>
          <cell r="D1140">
            <v>15.43</v>
          </cell>
          <cell r="E1140">
            <v>6.11</v>
          </cell>
          <cell r="F1140">
            <v>21.54</v>
          </cell>
        </row>
        <row r="1141">
          <cell r="A1141" t="str">
            <v>93183</v>
          </cell>
          <cell r="B1141" t="str">
            <v>VERGA PRÉ-MOLDADA PARA JANELAS COM MAIS DE 1,5 M DE VÃO. AF_03/2016</v>
          </cell>
          <cell r="C1141" t="str">
            <v>M</v>
          </cell>
          <cell r="D1141">
            <v>20.170000000000002</v>
          </cell>
          <cell r="E1141">
            <v>6.92</v>
          </cell>
          <cell r="F1141">
            <v>27.09</v>
          </cell>
        </row>
        <row r="1142">
          <cell r="A1142" t="str">
            <v>93184</v>
          </cell>
          <cell r="B1142" t="str">
            <v>VERGA PRÉ-MOLDADA PARA PORTAS COM ATÉ 1,5 M DE VÃO. AF_03/2016</v>
          </cell>
          <cell r="C1142" t="str">
            <v>M</v>
          </cell>
          <cell r="D1142">
            <v>11.38</v>
          </cell>
          <cell r="E1142">
            <v>5.24</v>
          </cell>
          <cell r="F1142">
            <v>16.62</v>
          </cell>
        </row>
        <row r="1143">
          <cell r="A1143" t="str">
            <v>93185</v>
          </cell>
          <cell r="B1143" t="str">
            <v>VERGA PRÉ-MOLDADA PARA PORTAS COM MAIS DE 1,5 M DE VÃO. AF_03/2016</v>
          </cell>
          <cell r="C1143" t="str">
            <v>M</v>
          </cell>
          <cell r="D1143">
            <v>19.96</v>
          </cell>
          <cell r="E1143">
            <v>6.65</v>
          </cell>
          <cell r="F1143">
            <v>26.61</v>
          </cell>
        </row>
        <row r="1144">
          <cell r="A1144" t="str">
            <v>93186</v>
          </cell>
          <cell r="B1144" t="str">
            <v>VERGA MOLDADA IN LOCO EM CONCRETO PARA JANELAS COM ATÉ 1,5 M DE VÃO. AF_03/2016</v>
          </cell>
          <cell r="C1144" t="str">
            <v>M</v>
          </cell>
          <cell r="D1144">
            <v>26.21</v>
          </cell>
          <cell r="E1144">
            <v>13</v>
          </cell>
          <cell r="F1144">
            <v>39.21</v>
          </cell>
        </row>
        <row r="1145">
          <cell r="A1145" t="str">
            <v>93187</v>
          </cell>
          <cell r="B1145" t="str">
            <v>VERGA MOLDADA IN LOCO EM CONCRETO PARA JANELAS COM MAIS DE 1,5 M DE VÃO. AF_03/2016</v>
          </cell>
          <cell r="C1145" t="str">
            <v>M</v>
          </cell>
          <cell r="D1145">
            <v>30.25</v>
          </cell>
          <cell r="E1145">
            <v>13.84</v>
          </cell>
          <cell r="F1145">
            <v>44.09</v>
          </cell>
        </row>
        <row r="1146">
          <cell r="A1146" t="str">
            <v>93188</v>
          </cell>
          <cell r="B1146" t="str">
            <v>VERGA MOLDADA IN LOCO EM CONCRETO PARA PORTAS COM ATÉ 1,5 M DE VÃO. AF_03/2016</v>
          </cell>
          <cell r="C1146" t="str">
            <v>M</v>
          </cell>
          <cell r="D1146">
            <v>27.52</v>
          </cell>
          <cell r="E1146">
            <v>12.11</v>
          </cell>
          <cell r="F1146">
            <v>39.630000000000003</v>
          </cell>
        </row>
        <row r="1147">
          <cell r="A1147" t="str">
            <v>93189</v>
          </cell>
          <cell r="B1147" t="str">
            <v>VERGA MOLDADA IN LOCO EM CONCRETO PARA PORTAS COM MAIS DE 1,5 M DE VÃO. AF_03/2016</v>
          </cell>
          <cell r="C1147" t="str">
            <v>M</v>
          </cell>
          <cell r="D1147">
            <v>31.16</v>
          </cell>
          <cell r="E1147">
            <v>13.63</v>
          </cell>
          <cell r="F1147">
            <v>44.79</v>
          </cell>
        </row>
        <row r="1148">
          <cell r="A1148" t="str">
            <v>93190</v>
          </cell>
          <cell r="B1148" t="str">
            <v>VERGA MOLDADA IN LOCO COM UTILIZAÇÃO DE BLOCOS CANALETA PARA JANELAS COM ATÉ 1,5 M DE VÃO. AF_03/2016</v>
          </cell>
          <cell r="C1148" t="str">
            <v>M</v>
          </cell>
          <cell r="D1148">
            <v>21.03</v>
          </cell>
          <cell r="E1148">
            <v>7.48</v>
          </cell>
          <cell r="F1148">
            <v>28.51</v>
          </cell>
        </row>
        <row r="1149">
          <cell r="A1149" t="str">
            <v>93191</v>
          </cell>
          <cell r="B1149" t="str">
            <v>VERGA MOLDADA IN LOCO COM UTILIZAÇÃO DE BLOCOS CANALETA PARA JANELAS COM MAIS DE 1,5 M DE VÃO. AF_03/2016</v>
          </cell>
          <cell r="C1149" t="str">
            <v>M</v>
          </cell>
          <cell r="D1149">
            <v>21.68</v>
          </cell>
          <cell r="E1149">
            <v>7.63</v>
          </cell>
          <cell r="F1149">
            <v>29.31</v>
          </cell>
        </row>
        <row r="1150">
          <cell r="A1150" t="str">
            <v>93192</v>
          </cell>
          <cell r="B1150" t="str">
            <v>VERGA MOLDADA IN LOCO COM UTILIZAÇÃO DE BLOCOS CANALETA PARA PORTAS COM ATÉ 1,5 M DE VÃO. AF_03/2016</v>
          </cell>
          <cell r="C1150" t="str">
            <v>M</v>
          </cell>
          <cell r="D1150">
            <v>25.72</v>
          </cell>
          <cell r="E1150">
            <v>7.29</v>
          </cell>
          <cell r="F1150">
            <v>33.01</v>
          </cell>
        </row>
        <row r="1151">
          <cell r="A1151" t="str">
            <v>93193</v>
          </cell>
          <cell r="B1151" t="str">
            <v>VERGA MOLDADA IN LOCO COM UTILIZAÇÃO DE BLOCOS CANALETA PARA PORTAS COM MAIS DE 1,5 M DE VÃO. AF_03/2016</v>
          </cell>
          <cell r="C1151" t="str">
            <v>M</v>
          </cell>
          <cell r="D1151">
            <v>22.63</v>
          </cell>
          <cell r="E1151">
            <v>7.42</v>
          </cell>
          <cell r="F1151">
            <v>30.05</v>
          </cell>
        </row>
        <row r="1152">
          <cell r="A1152" t="str">
            <v>93194</v>
          </cell>
          <cell r="B1152" t="str">
            <v>CONTRAVERGA PRÉ-MOLDADA PARA VÃOS DE ATÉ 1,5 M DE COMPRIMENTO. AF_03/2016</v>
          </cell>
          <cell r="C1152" t="str">
            <v>M</v>
          </cell>
          <cell r="D1152">
            <v>15.2</v>
          </cell>
          <cell r="E1152">
            <v>6.05</v>
          </cell>
          <cell r="F1152">
            <v>21.25</v>
          </cell>
        </row>
        <row r="1153">
          <cell r="A1153" t="str">
            <v>93195</v>
          </cell>
          <cell r="B1153" t="str">
            <v>CONTRAVERGA PRÉ-MOLDADA PARA VÃOS DE MAIS DE 1,5 M DE COMPRIMENTO. AF_03/2016</v>
          </cell>
          <cell r="C1153" t="str">
            <v>M</v>
          </cell>
          <cell r="D1153">
            <v>18.45</v>
          </cell>
          <cell r="E1153">
            <v>6.41</v>
          </cell>
          <cell r="F1153">
            <v>24.86</v>
          </cell>
        </row>
        <row r="1154">
          <cell r="A1154" t="str">
            <v>93196</v>
          </cell>
          <cell r="B1154" t="str">
            <v>CONTRAVERGA MOLDADA IN LOCO EM CONCRETO PARA VÃOS DE ATÉ 1,5 M DE COMPRIMENTO. AF_03/2016</v>
          </cell>
          <cell r="C1154" t="str">
            <v>M</v>
          </cell>
          <cell r="D1154">
            <v>24.02</v>
          </cell>
          <cell r="E1154">
            <v>13</v>
          </cell>
          <cell r="F1154">
            <v>37.020000000000003</v>
          </cell>
        </row>
        <row r="1155">
          <cell r="A1155" t="str">
            <v>93197</v>
          </cell>
          <cell r="B1155" t="str">
            <v>CONTRAVERGA MOLDADA IN LOCO EM CONCRETO PARA VÃOS DE MAIS DE 1,5 M DE COMPRIMENTO. AF_03/2016</v>
          </cell>
          <cell r="C1155" t="str">
            <v>M</v>
          </cell>
          <cell r="D1155">
            <v>27.31</v>
          </cell>
          <cell r="E1155">
            <v>13.36</v>
          </cell>
          <cell r="F1155">
            <v>40.67</v>
          </cell>
        </row>
        <row r="1156">
          <cell r="A1156" t="str">
            <v>93198</v>
          </cell>
          <cell r="B1156" t="str">
            <v>CONTRAVERGA MOLDADA IN LOCO COM UTILIZAÇÃO DE BLOCOS CANALETA PARA VÃOS DE ATÉ 1,5 M DE COMPRIMENTO. AF_03/2016</v>
          </cell>
          <cell r="C1156" t="str">
            <v>M</v>
          </cell>
          <cell r="D1156">
            <v>17.899999999999999</v>
          </cell>
          <cell r="E1156">
            <v>7.48</v>
          </cell>
          <cell r="F1156">
            <v>25.38</v>
          </cell>
        </row>
        <row r="1157">
          <cell r="A1157" t="str">
            <v>93199</v>
          </cell>
          <cell r="B1157" t="str">
            <v>CONTRAVERGA MOLDADA IN LOCO COM UTILIZAÇÃO DE BLOCOS CANALETA PARA VÃOS DE MAIS DE 1,5 M DE COMPRIMENTO. AF_03/2016</v>
          </cell>
          <cell r="C1157" t="str">
            <v>M</v>
          </cell>
          <cell r="D1157">
            <v>17.77</v>
          </cell>
          <cell r="E1157">
            <v>7.15</v>
          </cell>
          <cell r="F1157">
            <v>24.92</v>
          </cell>
        </row>
        <row r="1158">
          <cell r="A1158" t="str">
            <v>93204</v>
          </cell>
          <cell r="B1158" t="str">
            <v>CINTA DE AMARRAÇÃO DE ALVENARIA MOLDADA IN LOCO EM CONCRETO. AF_03/2016</v>
          </cell>
          <cell r="C1158" t="str">
            <v>M</v>
          </cell>
          <cell r="D1158">
            <v>18.989999999999998</v>
          </cell>
          <cell r="E1158">
            <v>11.69</v>
          </cell>
          <cell r="F1158">
            <v>30.68</v>
          </cell>
        </row>
        <row r="1159">
          <cell r="A1159" t="str">
            <v>93205</v>
          </cell>
          <cell r="B1159" t="str">
            <v>CINTA DE AMARRAÇÃO DE ALVENARIA MOLDADA IN LOCO COM UTILIZAÇÃO DE BLOCOS CANALETA. AF_03/2016</v>
          </cell>
          <cell r="C1159" t="str">
            <v>M</v>
          </cell>
          <cell r="D1159">
            <v>15.51</v>
          </cell>
          <cell r="E1159">
            <v>7.51</v>
          </cell>
          <cell r="F1159">
            <v>23.02</v>
          </cell>
        </row>
        <row r="1160">
          <cell r="B1160" t="str">
            <v>ELEMENTOS ESTRUTURAIS DIVERSOS EM MADEIRA</v>
          </cell>
          <cell r="C1160" t="str">
            <v/>
          </cell>
        </row>
        <row r="1161">
          <cell r="A1161" t="str">
            <v>74144/2</v>
          </cell>
          <cell r="B1161" t="str">
            <v>SUPORTE APOIO CAIXA D AGUA BARROTES MADEIRA DE 1</v>
          </cell>
          <cell r="C1161" t="str">
            <v>UN</v>
          </cell>
          <cell r="D1161">
            <v>12.25</v>
          </cell>
          <cell r="E1161">
            <v>0</v>
          </cell>
          <cell r="F1161">
            <v>12.25</v>
          </cell>
        </row>
        <row r="1162">
          <cell r="B1162" t="str">
            <v>APARELHOS DE APOIO NEOPRENE</v>
          </cell>
          <cell r="C1162" t="str">
            <v/>
          </cell>
        </row>
        <row r="1163">
          <cell r="A1163" t="str">
            <v>84153</v>
          </cell>
          <cell r="B1163" t="str">
            <v>APARELHO DE APOIO NEOPRENE NAO FRETADO (1,4KG/DM3)</v>
          </cell>
          <cell r="C1163" t="str">
            <v>KG</v>
          </cell>
          <cell r="D1163">
            <v>39.159999999999997</v>
          </cell>
          <cell r="E1163">
            <v>1.67</v>
          </cell>
          <cell r="F1163">
            <v>40.83</v>
          </cell>
        </row>
        <row r="1164">
          <cell r="A1164" t="str">
            <v>84154</v>
          </cell>
          <cell r="B1164" t="str">
            <v>APARELHO APOIO NEOPRENE FRETADO</v>
          </cell>
          <cell r="C1164" t="str">
            <v>DM3</v>
          </cell>
          <cell r="D1164">
            <v>80.87</v>
          </cell>
          <cell r="E1164">
            <v>1.67</v>
          </cell>
          <cell r="F1164">
            <v>82.54</v>
          </cell>
        </row>
        <row r="1165">
          <cell r="B1165" t="str">
            <v>ALVENARIA</v>
          </cell>
          <cell r="C1165" t="str">
            <v/>
          </cell>
        </row>
        <row r="1166">
          <cell r="B1166" t="str">
            <v>MANUTENCAO / REPAROS - ALVENARIA</v>
          </cell>
          <cell r="C1166" t="str">
            <v/>
          </cell>
        </row>
        <row r="1167">
          <cell r="A1167" t="str">
            <v>72214</v>
          </cell>
          <cell r="B1167" t="str">
            <v>DEMOLICAO DE ALVENARIA ESTRUTURAL DE BLOCOS VAZADOS DE CONCRETO</v>
          </cell>
          <cell r="C1167" t="str">
            <v>M3</v>
          </cell>
          <cell r="D1167">
            <v>21.69</v>
          </cell>
          <cell r="E1167">
            <v>43.21</v>
          </cell>
          <cell r="F1167">
            <v>64.900000000000006</v>
          </cell>
        </row>
        <row r="1168">
          <cell r="A1168" t="str">
            <v>72215</v>
          </cell>
          <cell r="B1168" t="str">
            <v>DEMOLICAO DE ALVENARIA DE ELEMENTOS CERAMICOS VAZADOS</v>
          </cell>
          <cell r="C1168" t="str">
            <v>M3</v>
          </cell>
          <cell r="D1168">
            <v>13.56</v>
          </cell>
          <cell r="E1168">
            <v>27</v>
          </cell>
          <cell r="F1168">
            <v>40.56</v>
          </cell>
        </row>
        <row r="1169">
          <cell r="A1169" t="str">
            <v>73899/1</v>
          </cell>
          <cell r="B1169" t="str">
            <v>DEMOLICAO DE ALVENARIA DE TIJOLOS MACICOS S/REAPROVEITAMENTO</v>
          </cell>
          <cell r="C1169" t="str">
            <v>M3</v>
          </cell>
          <cell r="D1169">
            <v>23.86</v>
          </cell>
          <cell r="E1169">
            <v>49.31</v>
          </cell>
          <cell r="F1169">
            <v>73.17</v>
          </cell>
        </row>
        <row r="1170">
          <cell r="A1170" t="str">
            <v>73899/2</v>
          </cell>
          <cell r="B1170" t="str">
            <v>DEMOLICAO DE ALVENARIA DE TIJOLOS FURADOS S/REAPROVEITAMENTO</v>
          </cell>
          <cell r="C1170" t="str">
            <v>M3</v>
          </cell>
          <cell r="D1170">
            <v>29.82</v>
          </cell>
          <cell r="E1170">
            <v>61.64</v>
          </cell>
          <cell r="F1170">
            <v>91.46</v>
          </cell>
        </row>
        <row r="1171">
          <cell r="A1171" t="str">
            <v>72220</v>
          </cell>
          <cell r="B1171" t="str">
            <v>RETIRADA DE ALVENARIA DE TIJOLOS DE VIDRO</v>
          </cell>
          <cell r="C1171" t="str">
            <v>M2</v>
          </cell>
          <cell r="D1171">
            <v>5.42</v>
          </cell>
          <cell r="E1171">
            <v>10.8</v>
          </cell>
          <cell r="F1171">
            <v>16.22</v>
          </cell>
        </row>
        <row r="1172">
          <cell r="B1172" t="str">
            <v>TIJOLOS MACICOS</v>
          </cell>
          <cell r="C1172" t="str">
            <v/>
          </cell>
        </row>
        <row r="1173">
          <cell r="A1173" t="str">
            <v>72131</v>
          </cell>
          <cell r="B1173" t="str">
            <v>ALVENARIA EM TIJOLO CERAMICO MACICO 5X10X20CM 1 VEZ (ESPESSURA 20CM), ASSENTADO COM ARGAMASSA TRACO 1:2:8 (CIMENTO, CAL E AREIA)</v>
          </cell>
          <cell r="C1173" t="str">
            <v>M2</v>
          </cell>
          <cell r="D1173">
            <v>63.4</v>
          </cell>
          <cell r="E1173">
            <v>44.02</v>
          </cell>
          <cell r="F1173">
            <v>107.42</v>
          </cell>
        </row>
        <row r="1174">
          <cell r="A1174" t="str">
            <v>72133</v>
          </cell>
          <cell r="B1174" t="str">
            <v>ALVENARIA EM TIJOLO CERAMICO MACICO 5X10X20CM 1 1/2 VEZ (ESPESSURA 30CM), ASSENTADO COM ARGAMASSA TRACO 1:2:8 (CIMENTO, CAL E AREIA)</v>
          </cell>
          <cell r="C1174" t="str">
            <v>M2</v>
          </cell>
          <cell r="D1174">
            <v>108.06</v>
          </cell>
          <cell r="E1174">
            <v>85.02</v>
          </cell>
          <cell r="F1174">
            <v>193.08</v>
          </cell>
        </row>
        <row r="1175">
          <cell r="A1175" t="str">
            <v>72132</v>
          </cell>
          <cell r="B1175" t="str">
            <v>ALVENARIA EM TIJOLO CERAMICO MACICO 5X10X20CM 1/2 VEZ (ESPESSURA 10CM), ASSENTADO COM ARGAMASSA TRACO 1:2:8 (CIMENTO, CAL E AREIA)</v>
          </cell>
          <cell r="C1175" t="str">
            <v>M2</v>
          </cell>
          <cell r="D1175">
            <v>31.92</v>
          </cell>
          <cell r="E1175">
            <v>24.07</v>
          </cell>
          <cell r="F1175">
            <v>55.99</v>
          </cell>
        </row>
        <row r="1176">
          <cell r="B1176" t="str">
            <v>TIJOLOS FURADOS</v>
          </cell>
          <cell r="C1176" t="str">
            <v/>
          </cell>
        </row>
        <row r="1177">
          <cell r="A1177" t="str">
            <v>89168</v>
          </cell>
          <cell r="B1177" t="str">
            <v>(COMPOSIÇÃO REPRESENTATIVA) DO SERVIÇO DE ALVENARIA DE VEDAÇÃO DE BLOCOS VAZADOS DE CERÂMICA DE 9X19X19CM (ESPESSURA 9CM), PARA EDIFICAÇÃO HABITACIONAL UNIFAMILIAR (CASA) E EDIFICAÇÃO PÚBLICA PADRÃO. AF_11/2014</v>
          </cell>
          <cell r="C1177" t="str">
            <v>M2</v>
          </cell>
          <cell r="D1177">
            <v>27.88</v>
          </cell>
          <cell r="E1177">
            <v>34.659999999999997</v>
          </cell>
          <cell r="F1177">
            <v>62.54</v>
          </cell>
        </row>
        <row r="1178">
          <cell r="A1178" t="str">
            <v>89043</v>
          </cell>
          <cell r="B1178" t="str">
            <v>(COMPOSIÇÃO REPRESENTATIVA) DO SERVIÇO DE ALVENARIA DE VEDAÇÃO DE BLOCOS VAZADOS DE CERÂMICA DE 9X19X19CM (ESPESSURA 9CM), PARA EDIFICAÇÃO HABITACIONAL MULTIFAMILIAR (PRÉDIO). AF_11/2014</v>
          </cell>
          <cell r="C1178" t="str">
            <v>M2</v>
          </cell>
          <cell r="D1178">
            <v>27.27</v>
          </cell>
          <cell r="E1178">
            <v>33.36</v>
          </cell>
          <cell r="F1178">
            <v>60.63</v>
          </cell>
        </row>
        <row r="1179">
          <cell r="A1179" t="str">
            <v>89977</v>
          </cell>
          <cell r="B1179" t="str">
            <v>(COMPOSIÇÃO REPRESENTATIVA) DO SERVIÇO DE ALVENARIA DE VEDAÇÃO DE BLOCOS VAZADOS DE CERÂMICA DE 14X9X19CM (ESPESSURA 14CM, BLOCO DEITADO), PARA EDIFICAÇÃO HABITACIONAL UNIFAMILIAR (CASA) E EDIFICAÇÃO PÚBLICA PADRÃO. AF_12/2014</v>
          </cell>
          <cell r="C1179" t="str">
            <v>M2</v>
          </cell>
          <cell r="D1179">
            <v>49.39</v>
          </cell>
          <cell r="E1179">
            <v>70.540000000000006</v>
          </cell>
          <cell r="F1179">
            <v>119.93</v>
          </cell>
        </row>
        <row r="1180">
          <cell r="A1180" t="str">
            <v>87495</v>
          </cell>
          <cell r="B1180" t="str">
            <v>ALVENARIA DE VEDAÇÃO DE BLOCOS CERÂMICOS FURADOS NA HORIZONTAL DE 9X19X19CM (ESPESSURA 9CM) DE PAREDES COM ÁREA LÍQUIDA MENOR QUE 6M² SEM VÃOS E ARGAMASSA DE ASSENTAMENTO COM PREPARO EM BETONEIRA. AF_06/2014</v>
          </cell>
          <cell r="C1180" t="str">
            <v>M2</v>
          </cell>
          <cell r="D1180">
            <v>28.4</v>
          </cell>
          <cell r="E1180">
            <v>35.44</v>
          </cell>
          <cell r="F1180">
            <v>63.84</v>
          </cell>
        </row>
        <row r="1181">
          <cell r="A1181" t="str">
            <v>87496</v>
          </cell>
          <cell r="B1181" t="str">
            <v>ALVENARIA DE VEDAÇÃO DE BLOCOS CERÂMICOS FURADOS NA HORIZONTAL DE 9X19X19CM (ESPESSURA 9CM) DE PAREDES COM ÁREA LÍQUIDA MENOR QUE 6M² SEM VÃOS E ARGAMASSA DE ASSENTAMENTO COM PREPARO MANUAL. AF_06/2014</v>
          </cell>
          <cell r="C1181" t="str">
            <v>M2</v>
          </cell>
          <cell r="D1181">
            <v>28.7</v>
          </cell>
          <cell r="E1181">
            <v>36.1</v>
          </cell>
          <cell r="F1181">
            <v>64.8</v>
          </cell>
        </row>
        <row r="1182">
          <cell r="A1182" t="str">
            <v>87499</v>
          </cell>
          <cell r="B1182" t="str">
            <v>ALVENARIA DE VEDAÇÃO DE BLOCOS CERÂMICOS FURADOS NA HORIZONTAL DE 9X14X19CM (ESPESSURA 9CM) DE PAREDES COM ÁREA LÍQUIDA MENOR QUE 6M² SEM VÃOS E ARGAMASSA DE ASSENTAMENTO COM PREPARO EM BETONEIRA. AF_06/2014</v>
          </cell>
          <cell r="C1182" t="str">
            <v>M2</v>
          </cell>
          <cell r="D1182">
            <v>36.65</v>
          </cell>
          <cell r="E1182">
            <v>56.75</v>
          </cell>
          <cell r="F1182">
            <v>93.4</v>
          </cell>
        </row>
        <row r="1183">
          <cell r="A1183" t="str">
            <v>87500</v>
          </cell>
          <cell r="B1183" t="str">
            <v>ALVENARIA DE VEDAÇÃO DE BLOCOS CERÂMICOS FURADOS NA HORIZONTAL DE 9X14X19CM (ESPESSURA 9CM) DE PAREDES COM ÁREA LÍQUIDA MENOR QUE 6M² SEM VÃOS E ARGAMASSA DE ASSENTAMENTO COM PREPARO MANUAL. AF_06/2014</v>
          </cell>
          <cell r="C1183" t="str">
            <v>M2</v>
          </cell>
          <cell r="D1183">
            <v>36.979999999999997</v>
          </cell>
          <cell r="E1183">
            <v>57.46</v>
          </cell>
          <cell r="F1183">
            <v>94.44</v>
          </cell>
        </row>
        <row r="1184">
          <cell r="A1184" t="str">
            <v>87501</v>
          </cell>
          <cell r="B1184" t="str">
            <v>ALVENARIA DE VEDAÇÃO DE BLOCOS CERÂMICOS FURADOS NA HORIZONTAL DE 14X9X19CM (ESPESSURA 14CM, BLOCO DEITADO) DE PAREDES COM ÁREA LÍQUIDA MENOR QUE 6M² SEM VÃOS E ARGAMASSA DE ASSENTAMENTO COM PREPARO EM BETONEIRA. AF_06/2014</v>
          </cell>
          <cell r="C1184" t="str">
            <v>M2</v>
          </cell>
          <cell r="D1184">
            <v>50.53</v>
          </cell>
          <cell r="E1184">
            <v>71.16</v>
          </cell>
          <cell r="F1184">
            <v>121.69</v>
          </cell>
        </row>
        <row r="1185">
          <cell r="A1185" t="str">
            <v>87502</v>
          </cell>
          <cell r="B1185" t="str">
            <v>ALVENARIA DE VEDAÇÃO DE BLOCOS CERÂMICOS FURADOS NA HORIZONTAL DE 14X9X19CM (ESPESSURA 14CM, BLOCO DEITADO) DE PAREDES COM ÁREA LÍQUIDA MENOR QUE 6M² SEM VÃOS E ARGAMASSA DE ASSENTAMENTO COM PREPARO MANUAL. AF_06/2014</v>
          </cell>
          <cell r="C1185" t="str">
            <v>M2</v>
          </cell>
          <cell r="D1185">
            <v>50.94</v>
          </cell>
          <cell r="E1185">
            <v>72.069999999999993</v>
          </cell>
          <cell r="F1185">
            <v>123.01</v>
          </cell>
        </row>
        <row r="1186">
          <cell r="A1186" t="str">
            <v>87503</v>
          </cell>
          <cell r="B1186" t="str">
            <v>ALVENARIA DE VEDAÇÃO DE BLOCOS CERÂMICOS FURADOS NA HORIZONTAL DE 9X19X19CM (ESPESSURA 9CM) DE PAREDES COM ÁREA LÍQUIDA MAIOR OU IGUAL A 6M² SEM VÃOS E ARGAMASSA DE ASSENTAMENTO COM PREPARO EM BETONEIRA. AF_06/2014</v>
          </cell>
          <cell r="C1186" t="str">
            <v>M2</v>
          </cell>
          <cell r="D1186">
            <v>25.22</v>
          </cell>
          <cell r="E1186">
            <v>28.83</v>
          </cell>
          <cell r="F1186">
            <v>54.05</v>
          </cell>
        </row>
        <row r="1187">
          <cell r="A1187" t="str">
            <v>87504</v>
          </cell>
          <cell r="B1187" t="str">
            <v>ALVENARIA DE VEDAÇÃO DE BLOCOS CERÂMICOS FURADOS NA HORIZONTAL DE 9X19X19CM (ESPESSURA 9CM) DE PAREDES COM ÁREA LÍQUIDA MAIOR OU IGUAL A 6M² SEM VÃOS E ARGAMASSA DE ASSENTAMENTO COM PREPARO MANUAL. AF_06/2014</v>
          </cell>
          <cell r="C1187" t="str">
            <v>M2</v>
          </cell>
          <cell r="D1187">
            <v>25.52</v>
          </cell>
          <cell r="E1187">
            <v>29.49</v>
          </cell>
          <cell r="F1187">
            <v>55.01</v>
          </cell>
        </row>
        <row r="1188">
          <cell r="A1188" t="str">
            <v>87507</v>
          </cell>
          <cell r="B1188" t="str">
            <v>ALVENARIA DE VEDAÇÃO DE BLOCOS CERÂMICOS FURADOS NA HORIZONTAL DE 9X14X19CM (ESPESSURA 9CM) DE PAREDES COM ÁREA LÍQUIDA MAIOR OU IGUAL A 6M² SEM VÃOS E ARGAMASSA DE ASSENTAMENTO COM PREPARO EM BETONEIRA. AF_06/2014</v>
          </cell>
          <cell r="C1188" t="str">
            <v>M2</v>
          </cell>
          <cell r="D1188">
            <v>33.32</v>
          </cell>
          <cell r="E1188">
            <v>50.35</v>
          </cell>
          <cell r="F1188">
            <v>83.67</v>
          </cell>
        </row>
        <row r="1189">
          <cell r="A1189" t="str">
            <v>87508</v>
          </cell>
          <cell r="B1189" t="str">
            <v>ALVENARIA DE VEDAÇÃO DE BLOCOS CERÂMICOS FURADOS NA HORIZONTAL DE 9X14X19CM (ESPESSURA 9CM) DE PAREDES COM ÁREA LÍQUIDA MAIOR OU IGUAL A 6M² SEM VÃOS E ARGAMASSA DE ASSENTAMENTO COM PREPARO MANUAL. AF_06/2014</v>
          </cell>
          <cell r="C1189" t="str">
            <v>M2</v>
          </cell>
          <cell r="D1189">
            <v>33.65</v>
          </cell>
          <cell r="E1189">
            <v>51.06</v>
          </cell>
          <cell r="F1189">
            <v>84.71</v>
          </cell>
        </row>
        <row r="1190">
          <cell r="A1190" t="str">
            <v>87509</v>
          </cell>
          <cell r="B1190" t="str">
            <v>ALVENARIA DE VEDAÇÃO DE BLOCOS CERÂMICOS FURADOS NA HORIZONTAL DE 14X9X19CM (ESPESSURA 14CM, BLOCO DEITADO) DE PAREDES COM ÁREA LÍQUIDA MAIOR OU IGUAL A 6M² SEM VÃOS E ARGAMASSA DE ASSENTAMENTO COM PREPARO EM BETONEIRA. AF_06/2014</v>
          </cell>
          <cell r="C1190" t="str">
            <v>M2</v>
          </cell>
          <cell r="D1190">
            <v>46.06</v>
          </cell>
          <cell r="E1190">
            <v>64.760000000000005</v>
          </cell>
          <cell r="F1190">
            <v>110.82</v>
          </cell>
        </row>
        <row r="1191">
          <cell r="A1191" t="str">
            <v>87510</v>
          </cell>
          <cell r="B1191" t="str">
            <v>ALVENARIA DE VEDAÇÃO DE BLOCOS CERÂMICOS FURADOS NA HORIZONTAL DE 14X9X19CM (ESPESSURA 14CM, BLOCO DEITADO) DE PAREDES COM ÁREA LÍQUIDA MAIOR OU IGUAL A 6M² SEM VÃOS E ARGAMASSA DE ASSENTAMENTO COM PREPARO MANUAL. AF_06/2014</v>
          </cell>
          <cell r="C1191" t="str">
            <v>M2</v>
          </cell>
          <cell r="D1191">
            <v>46.47</v>
          </cell>
          <cell r="E1191">
            <v>65.67</v>
          </cell>
          <cell r="F1191">
            <v>112.14</v>
          </cell>
        </row>
        <row r="1192">
          <cell r="A1192" t="str">
            <v>87511</v>
          </cell>
          <cell r="B1192" t="str">
            <v>ALVENARIA DE VEDAÇÃO DE BLOCOS CERÂMICOS FURADOS NA HORIZONTAL DE 9X19X19CM (ESPESSURA 9CM) DE PAREDES COM ÁREA LÍQUIDA MENOR QUE 6M² COM VÃOS E ARGAMASSA DE ASSENTAMENTO COM PREPARO EM BETONEIRA. AF_06/2014</v>
          </cell>
          <cell r="C1192" t="str">
            <v>M2</v>
          </cell>
          <cell r="D1192">
            <v>30.9</v>
          </cell>
          <cell r="E1192">
            <v>41.43</v>
          </cell>
          <cell r="F1192">
            <v>72.33</v>
          </cell>
        </row>
        <row r="1193">
          <cell r="A1193" t="str">
            <v>87512</v>
          </cell>
          <cell r="B1193" t="str">
            <v>ALVENARIA DE VEDAÇÃO DE BLOCOS CERÂMICOS FURADOS NA HORIZONTAL DE 9X19X19CM (ESPESSURA 9CM) DE PAREDES COM ÁREA LÍQUIDA MENOR QUE 6M² COM VÃOS E ARGAMASSA DE ASSENTAMENTO COM PREPARO MANUAL. AF_06/2014</v>
          </cell>
          <cell r="C1193" t="str">
            <v>M2</v>
          </cell>
          <cell r="D1193">
            <v>31.21</v>
          </cell>
          <cell r="E1193">
            <v>42.08</v>
          </cell>
          <cell r="F1193">
            <v>73.290000000000006</v>
          </cell>
        </row>
        <row r="1194">
          <cell r="A1194" t="str">
            <v>87515</v>
          </cell>
          <cell r="B1194" t="str">
            <v>ALVENARIA DE VEDAÇÃO DE BLOCOS CERÂMICOS FURADOS NA HORIZONTAL DE 9X14X19CM (ESPESSURA 9CM) DE PAREDES COM ÁREA LÍQUIDA MENOR QUE 6M² COM VÃOS E ARGAMASSA DE ASSENTAMENTO COM PREPARO EM BETONEIRA. AF_06/2014</v>
          </cell>
          <cell r="C1194" t="str">
            <v>M2</v>
          </cell>
          <cell r="D1194">
            <v>39.14</v>
          </cell>
          <cell r="E1194">
            <v>62.74</v>
          </cell>
          <cell r="F1194">
            <v>101.88</v>
          </cell>
        </row>
        <row r="1195">
          <cell r="A1195" t="str">
            <v>87516</v>
          </cell>
          <cell r="B1195" t="str">
            <v>ALVENARIA DE VEDAÇÃO DE BLOCOS CERÂMICOS FURADOS NA HORIZONTAL DE 9X14X19CM (ESPESSURA 9CM) DE PAREDES COM ÁREA LÍQUIDA MENOR QUE 6M² COM VÃOS E ARGAMASSA DE ASSENTAMENTO COM PREPARO MANUAL. AF_06/2014</v>
          </cell>
          <cell r="C1195" t="str">
            <v>M2</v>
          </cell>
          <cell r="D1195">
            <v>39.47</v>
          </cell>
          <cell r="E1195">
            <v>63.45</v>
          </cell>
          <cell r="F1195">
            <v>102.92</v>
          </cell>
        </row>
        <row r="1196">
          <cell r="A1196" t="str">
            <v>87517</v>
          </cell>
          <cell r="B1196" t="str">
            <v>ALVENARIA DE VEDAÇÃO DE BLOCOS CERÂMICOS FURADOS NA HORIZONTAL DE 14X9X19CM (ESPESSURA 14CM, BLOCO DEITADO) DE PAREDES COM ÁREA LÍQUIDA MENOR QUE 6M² COM VÃOS E ARGAMASSA DE ASSENTAMENTO COM PREPARO EM BETONEIRA. AF_06/2014</v>
          </cell>
          <cell r="C1196" t="str">
            <v>M2</v>
          </cell>
          <cell r="D1196">
            <v>53.18</v>
          </cell>
          <cell r="E1196">
            <v>77.36</v>
          </cell>
          <cell r="F1196">
            <v>130.54</v>
          </cell>
        </row>
        <row r="1197">
          <cell r="A1197" t="str">
            <v>87518</v>
          </cell>
          <cell r="B1197" t="str">
            <v>ALVENARIA DE VEDAÇÃO DE BLOCOS CERÂMICOS FURADOS NA HORIZONTAL DE 14X9X19CM (ESPESSURA 14CM, BLOCO DEITADO) DE PAREDES COM ÁREA LÍQUIDA MENOR QUE 6M² COM VÃOS E ARGAMASSA DE ASSENTAMENTO COM PREPARO MANUAL. AF_06/2014</v>
          </cell>
          <cell r="C1197" t="str">
            <v>M2</v>
          </cell>
          <cell r="D1197">
            <v>53.6</v>
          </cell>
          <cell r="E1197">
            <v>78.260000000000005</v>
          </cell>
          <cell r="F1197">
            <v>131.86000000000001</v>
          </cell>
        </row>
        <row r="1198">
          <cell r="A1198" t="str">
            <v>87519</v>
          </cell>
          <cell r="B1198" t="str">
            <v>ALVENARIA DE VEDAÇÃO DE BLOCOS CERÂMICOS FURADOS NA HORIZONTAL DE 9X19X19CM (ESPESSURA 9CM) DE PAREDES COM ÁREA LÍQUIDA MAIOR OU IGUAL A 6M² COM VÃOS E ARGAMASSA DE ASSENTAMENTO COM PREPARO EM BETONEIRA. AF_06/2014</v>
          </cell>
          <cell r="C1198" t="str">
            <v>M2</v>
          </cell>
          <cell r="D1198">
            <v>26.83</v>
          </cell>
          <cell r="E1198">
            <v>32.549999999999997</v>
          </cell>
          <cell r="F1198">
            <v>59.38</v>
          </cell>
        </row>
        <row r="1199">
          <cell r="A1199" t="str">
            <v>87520</v>
          </cell>
          <cell r="B1199" t="str">
            <v>ALVENARIA DE VEDAÇÃO DE BLOCOS CERÂMICOS FURADOS NA HORIZONTAL DE 9X19X19CM (ESPESSURA 9CM) DE PAREDES COM ÁREA LÍQUIDA MAIOR OU IGUAL A 6M² COM VÃOS E ARGAMASSA DE ASSENTAMENTO COM PREPARO MANUAL. AF_06/2014</v>
          </cell>
          <cell r="C1199" t="str">
            <v>M2</v>
          </cell>
          <cell r="D1199">
            <v>27.14</v>
          </cell>
          <cell r="E1199">
            <v>33.200000000000003</v>
          </cell>
          <cell r="F1199">
            <v>60.34</v>
          </cell>
        </row>
        <row r="1200">
          <cell r="A1200" t="str">
            <v>87523</v>
          </cell>
          <cell r="B1200" t="str">
            <v>ALVENARIA DE VEDAÇÃO DE BLOCOS CERÂMICOS FURADOS NA HORIZONTAL DE 9X14X19CM (ESPESSURA 9CM) DE PAREDES COM ÁREA LÍQUIDA MAIOR OU IGUAL A 6M² COM VÃOS E ARGAMASSA DE ASSENTAMENTO COM PREPARO EM BETONEIRA. AF_06/2014</v>
          </cell>
          <cell r="C1200" t="str">
            <v>M2</v>
          </cell>
          <cell r="D1200">
            <v>34.840000000000003</v>
          </cell>
          <cell r="E1200">
            <v>53.86</v>
          </cell>
          <cell r="F1200">
            <v>88.7</v>
          </cell>
        </row>
        <row r="1201">
          <cell r="A1201" t="str">
            <v>87524</v>
          </cell>
          <cell r="B1201" t="str">
            <v>ALVENARIA DE VEDAÇÃO DE BLOCOS CERÂMICOS FURADOS NA HORIZONTAL DE 9X14X19CM (ESPESSURA 9CM) DE PAREDES COM ÁREA LÍQUIDA MAIOR OU IGUAL A 6M² COM VÃOS E ARGAMASSA DE ASSENTAMENTO COM PREPARO MANUAL. AF_06/2014</v>
          </cell>
          <cell r="C1201" t="str">
            <v>M2</v>
          </cell>
          <cell r="D1201">
            <v>35.17</v>
          </cell>
          <cell r="E1201">
            <v>54.57</v>
          </cell>
          <cell r="F1201">
            <v>89.74</v>
          </cell>
        </row>
        <row r="1202">
          <cell r="A1202" t="str">
            <v>87525</v>
          </cell>
          <cell r="B1202" t="str">
            <v>ALVENARIA DE VEDAÇÃO DE BLOCOS CERÂMICOS FURADOS NA HORIZONTAL DE 14X9X19CM (ESPESSURA 14CM, BLOCO DEITADO) DE PAREDES COM ÁREA LÍQUIDA MAIOR OU IGUAL A 6M² COM VÃOS E ARGAMASSA DE ASSENTAMENTO COM PREPARO EM BETONEIRA. AF_06/2014</v>
          </cell>
          <cell r="C1202" t="str">
            <v>M2</v>
          </cell>
          <cell r="D1202">
            <v>47.73</v>
          </cell>
          <cell r="E1202">
            <v>68.48</v>
          </cell>
          <cell r="F1202">
            <v>116.21</v>
          </cell>
        </row>
        <row r="1203">
          <cell r="A1203" t="str">
            <v>87526</v>
          </cell>
          <cell r="B1203" t="str">
            <v>ALVENARIA DE VEDAÇÃO DE BLOCOS CERÂMICOS FURADOS NA HORIZONTAL DE 14X9X19CM (ESPESSURA 14CM, BLOCO DEITADO) DE PAREDES COM ÁREA LÍQUIDA MAIOR OU IGUAL A 6M² COM VÃOS E ARGAMASSA DE ASSENTAMENTO COM PREPARO MANUAL. AF_06/2014</v>
          </cell>
          <cell r="C1203" t="str">
            <v>M2</v>
          </cell>
          <cell r="D1203">
            <v>48.16</v>
          </cell>
          <cell r="E1203">
            <v>69.38</v>
          </cell>
          <cell r="F1203">
            <v>117.54</v>
          </cell>
        </row>
        <row r="1204">
          <cell r="B1204" t="str">
            <v>BLOCO DE CONCRETO VEDACAO</v>
          </cell>
          <cell r="C1204" t="str">
            <v/>
          </cell>
        </row>
        <row r="1205">
          <cell r="A1205" t="str">
            <v>89169</v>
          </cell>
          <cell r="B1205" t="str">
            <v>(COMPOSIÇÃO REPRESENTATIVA) DO SERVIÇO DE ALVENARIA DE VEDAÇÃO DE BLOCOS VAZADOS DE CONCRETO DE 9X19X39CM (ESPESSURA 9CM), PARA EDIFICAÇÃO HABITACIONAL UNIFAMILIAR (CASA) E EDIFICAÇÃO PÚBLICA PADRÃO. AF_11/2014</v>
          </cell>
          <cell r="C1205" t="str">
            <v>M2</v>
          </cell>
          <cell r="D1205">
            <v>30.88</v>
          </cell>
          <cell r="E1205">
            <v>16.02</v>
          </cell>
          <cell r="F1205">
            <v>46.9</v>
          </cell>
        </row>
        <row r="1206">
          <cell r="A1206" t="str">
            <v>89044</v>
          </cell>
          <cell r="B1206" t="str">
            <v>(COMPOSIÇÃO REPRESENTATIVA) DO SERVIÇO DE ALVENARIA DE VEDAÇÃO DE BLOCOS VAZADOS DE CONCRETO DE 9X19X39CM (ESPESSURA 9CM), PARA EDIFICAÇÃO HABITACIONAL MULTIFAMILIAR (PRÉDIO). AF_11/2014</v>
          </cell>
          <cell r="C1206" t="str">
            <v>M2</v>
          </cell>
          <cell r="D1206">
            <v>30.6</v>
          </cell>
          <cell r="E1206">
            <v>15.55</v>
          </cell>
          <cell r="F1206">
            <v>46.15</v>
          </cell>
        </row>
        <row r="1207">
          <cell r="A1207" t="str">
            <v>89978</v>
          </cell>
          <cell r="B1207" t="str">
            <v>(COMPOSIÇÃO REPRESENTATIVA) DO SERVIÇO DE ALVENARIA DE VEDAÇÃO DE BLOCOS VAZADOS DE CONCRETO DE 14X19X39CM (ESPESSURA 14CM), PARA EDIFICAÇÃO HABITACIONAL UNIFAMILIAR (CASA) E EDIFICAÇÃO PÚBLICA PADRÃO. AF_12/2014</v>
          </cell>
          <cell r="C1207" t="str">
            <v>M2</v>
          </cell>
          <cell r="D1207">
            <v>37.93</v>
          </cell>
          <cell r="E1207">
            <v>21.68</v>
          </cell>
          <cell r="F1207">
            <v>59.61</v>
          </cell>
        </row>
        <row r="1208">
          <cell r="A1208" t="str">
            <v>87447</v>
          </cell>
          <cell r="B1208" t="str">
            <v>ALVENARIA DE VEDAÇÃO DE BLOCOS VAZADOS DE CONCRETO DE 9X19X39CM (ESPESSURA 9CM) DE PAREDES COM ÁREA LÍQUIDA MENOR QUE 6M² SEM VÃOS E ARGAMASSA DE ASSENTAMENTO COM PREPARO EM BETONEIRA. AF_06/2014</v>
          </cell>
          <cell r="C1208" t="str">
            <v>M2</v>
          </cell>
          <cell r="D1208">
            <v>30.83</v>
          </cell>
          <cell r="E1208">
            <v>15.35</v>
          </cell>
          <cell r="F1208">
            <v>46.18</v>
          </cell>
        </row>
        <row r="1209">
          <cell r="A1209" t="str">
            <v>87448</v>
          </cell>
          <cell r="B1209" t="str">
            <v>ALVENARIA DE VEDAÇÃO DE BLOCOS VAZADOS DE CONCRETO DE 9X19X39CM (ESPESSURA 9CM) DE PAREDES COM ÁREA LÍQUIDA MENOR QUE 6M² SEM VÃOS E ARGAMASSA DE ASSENTAMENTO COM PREPARO MANUAL. AF_06/2014</v>
          </cell>
          <cell r="C1209" t="str">
            <v>M2</v>
          </cell>
          <cell r="D1209">
            <v>30.88</v>
          </cell>
          <cell r="E1209">
            <v>15.85</v>
          </cell>
          <cell r="F1209">
            <v>46.73</v>
          </cell>
        </row>
        <row r="1210">
          <cell r="A1210" t="str">
            <v>87449</v>
          </cell>
          <cell r="B1210" t="str">
            <v>ALVENARIA DE VEDAÇÃO DE BLOCOS VAZADOS DE CONCRETO DE 14X19X39CM (ESPESSURA 14CM) DE PAREDES COM ÁREA LÍQUIDA MENOR QUE 6M² SEM VÃOS E ARGAMASSA DE ASSENTAMENTO COM PREPARO EM BETONEIRA. AF_06/2014</v>
          </cell>
          <cell r="C1210" t="str">
            <v>M2</v>
          </cell>
          <cell r="D1210">
            <v>38.15</v>
          </cell>
          <cell r="E1210">
            <v>21.01</v>
          </cell>
          <cell r="F1210">
            <v>59.16</v>
          </cell>
        </row>
        <row r="1211">
          <cell r="A1211" t="str">
            <v>87450</v>
          </cell>
          <cell r="B1211" t="str">
            <v>ALVENARIA DE VEDAÇÃO DE BLOCOS VAZADOS DE CONCRETO DE 14X19X39CM (ESPESSURA 14CM) DE PAREDES COM ÁREA LÍQUIDA MENOR QUE 6M² SEM VÃOS E ARGAMASSA DE ASSENTAMENTO COM PREPARO MANUAL. AF_06/2014</v>
          </cell>
          <cell r="C1211" t="str">
            <v>M2</v>
          </cell>
          <cell r="D1211">
            <v>38.47</v>
          </cell>
          <cell r="E1211">
            <v>21.7</v>
          </cell>
          <cell r="F1211">
            <v>60.17</v>
          </cell>
        </row>
        <row r="1212">
          <cell r="A1212" t="str">
            <v>87451</v>
          </cell>
          <cell r="B1212" t="str">
            <v>ALVENARIA DE VEDAÇÃO DE BLOCOS VAZADOS DE CONCRETO DE 19X19X39CM (ESPESSURA 19CM) DE PAREDES COM ÁREA LÍQUIDA MENOR QUE 6M² SEM VÃOS E ARGAMASSA DE ASSENTAMENTO COM PREPARO EM BETONEIRA. AF_06/2014</v>
          </cell>
          <cell r="C1212" t="str">
            <v>M2</v>
          </cell>
          <cell r="D1212">
            <v>47.21</v>
          </cell>
          <cell r="E1212">
            <v>24.71</v>
          </cell>
          <cell r="F1212">
            <v>71.92</v>
          </cell>
        </row>
        <row r="1213">
          <cell r="A1213" t="str">
            <v>87452</v>
          </cell>
          <cell r="B1213" t="str">
            <v>ALVENARIA DE VEDAÇÃO DE BLOCOS VAZADOS DE CONCRETO DE 19X19X39CM (ESPESSURA 19CM) DE PAREDES COM ÁREA LÍQUIDA MENOR QUE 6M² SEM VÃOS E ARGAMASSA DE ASSENTAMENTO COM PREPARO MANUAL. AF_06/2014</v>
          </cell>
          <cell r="C1213" t="str">
            <v>M2</v>
          </cell>
          <cell r="D1213">
            <v>47.57</v>
          </cell>
          <cell r="E1213">
            <v>24.71</v>
          </cell>
          <cell r="F1213">
            <v>72.28</v>
          </cell>
        </row>
        <row r="1214">
          <cell r="A1214" t="str">
            <v>87453</v>
          </cell>
          <cell r="B1214" t="str">
            <v>ALVENARIA DE VEDAÇÃO DE BLOCOS VAZADOS DE CONCRETO DE 9X19X39CM (ESPESSURA 9CM) DE PAREDES COM ÁREA LÍQUIDA MAIOR OU IGUAL A 6M² SEM VÃOS E ARGAMASSA DE ASSENTAMENTO COM PREPARO EM BETONEIRA. AF_06/2014</v>
          </cell>
          <cell r="C1214" t="str">
            <v>M2</v>
          </cell>
          <cell r="D1214">
            <v>29.44</v>
          </cell>
          <cell r="E1214">
            <v>13.29</v>
          </cell>
          <cell r="F1214">
            <v>42.73</v>
          </cell>
        </row>
        <row r="1215">
          <cell r="A1215" t="str">
            <v>87454</v>
          </cell>
          <cell r="B1215" t="str">
            <v>ALVENARIA DE VEDAÇÃO DE BLOCOS VAZADOS DE CONCRETO DE 9X19X39CM (ESPESSURA 9CM) DE PAREDES COM ÁREA LÍQUIDA MAIOR OU IGUAL A 6M² SEM VÃOS E ARGAMASSA DE ASSENTAMENTO COM PREPARO MANUAL. AF_06/2014</v>
          </cell>
          <cell r="C1215" t="str">
            <v>M2</v>
          </cell>
          <cell r="D1215">
            <v>29.71</v>
          </cell>
          <cell r="E1215">
            <v>13.88</v>
          </cell>
          <cell r="F1215">
            <v>43.59</v>
          </cell>
        </row>
        <row r="1216">
          <cell r="A1216" t="str">
            <v>87455</v>
          </cell>
          <cell r="B1216" t="str">
            <v>ALVENARIA DE VEDAÇÃO DE BLOCOS VAZADOS DE CONCRETO DE 14X19X39CM (ESPESSURA 14CM) DE PAREDES COM ÁREA LÍQUIDA MAIOR OU IGUAL A 6M² SEM VÃOS E ARGAMASSA DE ASSENTAMENTO COM PREPARO EM BETONEIRA. AF_06/2014</v>
          </cell>
          <cell r="C1216" t="str">
            <v>M2</v>
          </cell>
          <cell r="D1216">
            <v>36.04</v>
          </cell>
          <cell r="E1216">
            <v>18.95</v>
          </cell>
          <cell r="F1216">
            <v>54.99</v>
          </cell>
        </row>
        <row r="1217">
          <cell r="A1217" t="str">
            <v>87456</v>
          </cell>
          <cell r="B1217" t="str">
            <v>ALVENARIA DE VEDAÇÃO DE BLOCOS VAZADOS DE CONCRETO DE 14X19X39CM (ESPESSURA 14CM) DE PAREDES COM ÁREA LÍQUIDA MAIOR OU IGUAL A 6M² SEM VÃOS E ARGAMASSA DE ASSENTAMENTO COM PREPARO MANUAL. AF_06/2014</v>
          </cell>
          <cell r="C1217" t="str">
            <v>M2</v>
          </cell>
          <cell r="D1217">
            <v>36.64</v>
          </cell>
          <cell r="E1217">
            <v>19.64</v>
          </cell>
          <cell r="F1217">
            <v>56.28</v>
          </cell>
        </row>
        <row r="1218">
          <cell r="A1218" t="str">
            <v>87457</v>
          </cell>
          <cell r="B1218" t="str">
            <v>ALVENARIA DE VEDAÇÃO DE BLOCOS VAZADOS DE CONCRETO DE 19X19X39CM (ESPESSURA 19CM) DE PAREDES COM ÁREA LÍQUIDA MAIOR OU IGUAL A 6M² SEM VÃOS E ARGAMASSA DE ASSENTAMENTO COM PREPARO EM BETONEIRA. AF_06/2014</v>
          </cell>
          <cell r="C1218" t="str">
            <v>M2</v>
          </cell>
          <cell r="D1218">
            <v>45</v>
          </cell>
          <cell r="E1218">
            <v>21.78</v>
          </cell>
          <cell r="F1218">
            <v>66.78</v>
          </cell>
        </row>
        <row r="1219">
          <cell r="A1219" t="str">
            <v>87458</v>
          </cell>
          <cell r="B1219" t="str">
            <v>ALVENARIA DE VEDAÇÃO DE BLOCOS VAZADOS DE CONCRETO DE 19X19X39CM (ESPESSURA 19CM) DE PAREDES COM ÁREA LÍQUIDA MAIOR OU IGUAL A 6M² SEM VÃOS E ARGAMASSA DE ASSENTAMENTO COM PREPARO MANUAL. AF_06/2014</v>
          </cell>
          <cell r="C1219" t="str">
            <v>M2</v>
          </cell>
          <cell r="D1219">
            <v>45.4</v>
          </cell>
          <cell r="E1219">
            <v>22.64</v>
          </cell>
          <cell r="F1219">
            <v>68.040000000000006</v>
          </cell>
        </row>
        <row r="1220">
          <cell r="A1220" t="str">
            <v>87459</v>
          </cell>
          <cell r="B1220" t="str">
            <v>ALVENARIA DE VEDAÇÃO DE BLOCOS VAZADOS DE CONCRETO DE 9X19X39CM (ESPESSURA 9CM) DE PAREDES COM ÁREA LÍQUIDA MENOR QUE 6M² COM VÃOS E ARGAMASSA DE ASSENTAMENTO COM PREPARO EM BETONEIRA. AF_06/2014</v>
          </cell>
          <cell r="C1220" t="str">
            <v>M2</v>
          </cell>
          <cell r="D1220">
            <v>32.619999999999997</v>
          </cell>
          <cell r="E1220">
            <v>19.48</v>
          </cell>
          <cell r="F1220">
            <v>52.1</v>
          </cell>
        </row>
        <row r="1221">
          <cell r="A1221" t="str">
            <v>87460</v>
          </cell>
          <cell r="B1221" t="str">
            <v>ALVENARIA DE VEDAÇÃO DE BLOCOS VAZADOS DE CONCRETO DE 9X19X39CM (ESPESSURA 9CM) DE PAREDES COM ÁREA LÍQUIDA MENOR QUE 6M² COM VÃOS E ARGAMASSA DE ASSENTAMENTO COM PREPARO MANUAL. AF_06/2014</v>
          </cell>
          <cell r="C1221" t="str">
            <v>M2</v>
          </cell>
          <cell r="D1221">
            <v>32.89</v>
          </cell>
          <cell r="E1221">
            <v>20.07</v>
          </cell>
          <cell r="F1221">
            <v>52.96</v>
          </cell>
        </row>
        <row r="1222">
          <cell r="A1222" t="str">
            <v>87461</v>
          </cell>
          <cell r="B1222" t="str">
            <v>ALVENARIA DE VEDAÇÃO DE BLOCOS VAZADOS DE CONCRETO DE 14X19X39CM (ESPESSURA 14CM) DE PAREDES COM ÁREA LÍQUIDA MENOR QUE 6M² COM VÃOS E ARGAMASSA DE ASSENTAMENTO COM PREPARO EM BETONEIRA. AF_06/2014</v>
          </cell>
          <cell r="C1222" t="str">
            <v>M2</v>
          </cell>
          <cell r="D1222">
            <v>39.97</v>
          </cell>
          <cell r="E1222">
            <v>25.14</v>
          </cell>
          <cell r="F1222">
            <v>65.11</v>
          </cell>
        </row>
        <row r="1223">
          <cell r="A1223" t="str">
            <v>87462</v>
          </cell>
          <cell r="B1223" t="str">
            <v>ALVENARIA DE VEDAÇÃO DE BLOCOS VAZADOS DE CONCRETO DE 14X19X39CM (ESPESSURA 14CM) DE PAREDES COM ÁREA LÍQUIDA MENOR QUE 6M² COM VÃOS E ARGAMASSA DE ASSENTAMENTO COM PREPARO MANUAL. AF_06/2014</v>
          </cell>
          <cell r="C1223" t="str">
            <v>M2</v>
          </cell>
          <cell r="D1223">
            <v>40.29</v>
          </cell>
          <cell r="E1223">
            <v>25.83</v>
          </cell>
          <cell r="F1223">
            <v>66.12</v>
          </cell>
        </row>
        <row r="1224">
          <cell r="A1224" t="str">
            <v>87463</v>
          </cell>
          <cell r="B1224" t="str">
            <v>ALVENARIA DE VEDAÇÃO DE BLOCOS VAZADOS DE CONCRETO DE 19X19X39CM (ESPESSURA 19CM) DE PAREDES COM ÁREA LÍQUIDA MENOR QUE 6M² COM VÃOS E ARGAMASSA DE ASSENTAMENTO COM PREPARO EM BETONEIRA. AF_06/2014</v>
          </cell>
          <cell r="C1224" t="str">
            <v>M2</v>
          </cell>
          <cell r="D1224">
            <v>49.04</v>
          </cell>
          <cell r="E1224">
            <v>27.97</v>
          </cell>
          <cell r="F1224">
            <v>77.010000000000005</v>
          </cell>
        </row>
        <row r="1225">
          <cell r="A1225" t="str">
            <v>87464</v>
          </cell>
          <cell r="B1225" t="str">
            <v>ALVENARIA DE VEDAÇÃO DE BLOCOS VAZADOS DE CONCRETO DE 19X19X39CM (ESPESSURA 19CM) DE PAREDES COM ÁREA LÍQUIDA MENOR QUE 6M² COM VÃOS E ARGAMASSA DE ASSENTAMENTO COM PREPARO MANUAL. AF_06/2014</v>
          </cell>
          <cell r="C1225" t="str">
            <v>M2</v>
          </cell>
          <cell r="D1225">
            <v>49.44</v>
          </cell>
          <cell r="E1225">
            <v>28.84</v>
          </cell>
          <cell r="F1225">
            <v>78.28</v>
          </cell>
        </row>
        <row r="1226">
          <cell r="A1226" t="str">
            <v>87465</v>
          </cell>
          <cell r="B1226" t="str">
            <v>ALVENARIA DE VEDAÇÃO DE BLOCOS VAZADOS DE CONCRETO DE 9X19X39CM (ESPESSURA 9CM) DE PAREDES COM ÁREA LÍQUIDA MAIOR OU IGUAL A 6M² COM VÃOS E ARGAMASSA DE ASSENTAMENTO COM PREPARO EM BETONEIRA. AF_06/2014</v>
          </cell>
          <cell r="C1226" t="str">
            <v>M2</v>
          </cell>
          <cell r="D1226">
            <v>30.49</v>
          </cell>
          <cell r="E1226">
            <v>15.56</v>
          </cell>
          <cell r="F1226">
            <v>46.05</v>
          </cell>
        </row>
        <row r="1227">
          <cell r="A1227" t="str">
            <v>87466</v>
          </cell>
          <cell r="B1227" t="str">
            <v>ALVENARIA DE VEDAÇÃO DE BLOCOS VAZADOS DE CONCRETO DE 9X19X39CM (ESPESSURA 9CM) DE PAREDES COM ÁREA LÍQUIDA MAIOR OU IGUAL A 6M² COM VÃOS E ARGAMASSA DE ASSENTAMENTO COM PREPARO MANUAL. AF_06/2014</v>
          </cell>
          <cell r="C1227" t="str">
            <v>M2</v>
          </cell>
          <cell r="D1227">
            <v>30.77</v>
          </cell>
          <cell r="E1227">
            <v>16.149999999999999</v>
          </cell>
          <cell r="F1227">
            <v>46.92</v>
          </cell>
        </row>
        <row r="1228">
          <cell r="A1228" t="str">
            <v>87467</v>
          </cell>
          <cell r="B1228" t="str">
            <v>ALVENARIA DE VEDAÇÃO DE BLOCOS VAZADOS DE CONCRETO DE 14X19X39CM (ESPESSURA 14CM) DE PAREDES COM ÁREA LÍQUIDA MAIOR OU IGUAL A 6M² COM VÃOS E ARGAMASSA DE ASSENTAMENTO COM PREPARO EM BETONEIRA. AF_06/2014</v>
          </cell>
          <cell r="C1228" t="str">
            <v>M2</v>
          </cell>
          <cell r="D1228">
            <v>37.409999999999997</v>
          </cell>
          <cell r="E1228">
            <v>21.22</v>
          </cell>
          <cell r="F1228">
            <v>58.63</v>
          </cell>
        </row>
        <row r="1229">
          <cell r="A1229" t="str">
            <v>87468</v>
          </cell>
          <cell r="B1229" t="str">
            <v>ALVENARIA DE VEDAÇÃO DE BLOCOS VAZADOS DE CONCRETO DE 14X19X39CM (ESPESSURA 14CM) DE PAREDES COM ÁREA LÍQUIDA MAIOR OU IGUAL A 6M² COM VÃOS E ARGAMASSA DE ASSENTAMENTO COM PREPARO MANUAL. AF_06/2014</v>
          </cell>
          <cell r="C1229" t="str">
            <v>M2</v>
          </cell>
          <cell r="D1229">
            <v>37.729999999999997</v>
          </cell>
          <cell r="E1229">
            <v>21.91</v>
          </cell>
          <cell r="F1229">
            <v>59.64</v>
          </cell>
        </row>
        <row r="1230">
          <cell r="A1230" t="str">
            <v>87469</v>
          </cell>
          <cell r="B1230" t="str">
            <v>ALVENARIA DE VEDAÇÃO DE BLOCOS VAZADOS DE CONCRETO DE 19X19X39CM (ESPESSURA 19CM) DE PAREDES COM ÁREA LÍQUIDA MAIOR OU IGUAL A 6M² COM VÃOS E ARGAMASSA DE ASSENTAMENTO COM PREPARO EM BETONEIRA. AF_06/2014</v>
          </cell>
          <cell r="C1230" t="str">
            <v>M2</v>
          </cell>
          <cell r="D1230">
            <v>46.5</v>
          </cell>
          <cell r="E1230">
            <v>24.05</v>
          </cell>
          <cell r="F1230">
            <v>70.55</v>
          </cell>
        </row>
        <row r="1231">
          <cell r="A1231" t="str">
            <v>87470</v>
          </cell>
          <cell r="B1231" t="str">
            <v>ALVENARIA DE VEDAÇÃO DE BLOCOS VAZADOS DE CONCRETO DE 19X19X39CM (ESPESSURA 19CM) DE PAREDES COM ÁREA LÍQUIDA MAIOR OU IGUAL A 6M² COM VÃOS E ARGAMASSA DE ASSENTAMENTO COM PREPARO MANUAL. AF_06/2014</v>
          </cell>
          <cell r="C1231" t="str">
            <v>M2</v>
          </cell>
          <cell r="D1231">
            <v>46.9</v>
          </cell>
          <cell r="E1231">
            <v>24.91</v>
          </cell>
          <cell r="F1231">
            <v>71.81</v>
          </cell>
        </row>
        <row r="1232">
          <cell r="A1232" t="str">
            <v>87471</v>
          </cell>
          <cell r="B1232" t="str">
            <v>ALVENARIA DE VEDAÇÃO DE BLOCOS CERÂMICOS FURADOS NA VERTICAL DE 9X19X39CM (ESPESSURA 9CM) DE PAREDES COM ÁREA LÍQUIDA MENOR QUE 6M² SEM VÃOS E ARGAMASSA DE ASSENTAMENTO COM PREPARO EM BETONEIRA. AF_06/2014</v>
          </cell>
          <cell r="C1232" t="str">
            <v>M2</v>
          </cell>
          <cell r="D1232">
            <v>21.47</v>
          </cell>
          <cell r="E1232">
            <v>12.76</v>
          </cell>
          <cell r="F1232">
            <v>34.229999999999997</v>
          </cell>
        </row>
        <row r="1233">
          <cell r="A1233" t="str">
            <v>87472</v>
          </cell>
          <cell r="B1233" t="str">
            <v>ALVENARIA DE VEDAÇÃO DE BLOCOS CERÂMICOS FURADOS NA VERTICAL DE 9X19X39CM (ESPESSURA 9CM) DE PAREDES COM ÁREA LÍQUIDA MENOR QUE 6M² SEM VÃOS E ARGAMASSA DE ASSENTAMENTO COM PREPARO MANUAL. AF_06/2014</v>
          </cell>
          <cell r="C1233" t="str">
            <v>M2</v>
          </cell>
          <cell r="D1233">
            <v>21.79</v>
          </cell>
          <cell r="E1233">
            <v>13.46</v>
          </cell>
          <cell r="F1233">
            <v>35.25</v>
          </cell>
        </row>
        <row r="1234">
          <cell r="A1234" t="str">
            <v>87473</v>
          </cell>
          <cell r="B1234" t="str">
            <v>ALVENARIA DE VEDAÇÃO DE BLOCOS CERÂMICOS FURADOS NA VERTICAL DE 14X19X39CM (ESPESSURA 14CM) DE PAREDES COM ÁREA LÍQUIDA MENOR QUE 6M² SEM VÃOS E ARGAMASSA DE ASSENTAMENTO COM PREPARO EM BETONEIRA. AF_06/2014</v>
          </cell>
          <cell r="C1234" t="str">
            <v>M2</v>
          </cell>
          <cell r="D1234">
            <v>29.29</v>
          </cell>
          <cell r="E1234">
            <v>18.41</v>
          </cell>
          <cell r="F1234">
            <v>47.7</v>
          </cell>
        </row>
        <row r="1235">
          <cell r="A1235" t="str">
            <v>87474</v>
          </cell>
          <cell r="B1235" t="str">
            <v>ALVENARIA DE VEDAÇÃO DE BLOCOS CERÂMICOS FURADOS NA VERTICAL DE 14X19X39CM (ESPESSURA 14CM) DE PAREDES COM ÁREA LÍQUIDA MENOR QUE 6M² SEM VÃOS E ARGAMASSA DE ASSENTAMENTO COM PREPARO MANUAL. AF_06/2014</v>
          </cell>
          <cell r="C1235" t="str">
            <v>M2</v>
          </cell>
          <cell r="D1235">
            <v>29.65</v>
          </cell>
          <cell r="E1235">
            <v>19.2</v>
          </cell>
          <cell r="F1235">
            <v>48.85</v>
          </cell>
        </row>
        <row r="1236">
          <cell r="A1236" t="str">
            <v>87475</v>
          </cell>
          <cell r="B1236" t="str">
            <v>ALVENARIA DE VEDAÇÃO DE BLOCOS CERÂMICOS FURADOS NA VERTICAL DE 19X19X39CM (ESPESSURA 19CM) DE PAREDES COM ÁREA LÍQUIDA MENOR QUE 6M² SEM VÃOS E ARGAMASSA DE ASSENTAMENTO COM PREPARO EM BETONEIRA. AF_06/2014</v>
          </cell>
          <cell r="C1236" t="str">
            <v>M2</v>
          </cell>
          <cell r="D1236">
            <v>34.64</v>
          </cell>
          <cell r="E1236">
            <v>21.21</v>
          </cell>
          <cell r="F1236">
            <v>55.85</v>
          </cell>
        </row>
        <row r="1237">
          <cell r="A1237" t="str">
            <v>87476</v>
          </cell>
          <cell r="B1237" t="str">
            <v>ALVENARIA DE VEDAÇÃO DE BLOCOS CERÂMICOS FURADOS NA VERTICAL DE 19X19X39CM (ESPESSURA 19CM) DE PAREDES COM ÁREA LÍQUIDA MENOR QUE 6M² SEM VÃOS E ARGAMASSA DE ASSENTAMENTO COM PREPARO MANUAL. AF_06/2014</v>
          </cell>
          <cell r="C1237" t="str">
            <v>M2</v>
          </cell>
          <cell r="D1237">
            <v>35.07</v>
          </cell>
          <cell r="E1237">
            <v>22.13</v>
          </cell>
          <cell r="F1237">
            <v>57.2</v>
          </cell>
        </row>
        <row r="1238">
          <cell r="A1238" t="str">
            <v>87477</v>
          </cell>
          <cell r="B1238" t="str">
            <v>ALVENARIA DE VEDAÇÃO DE BLOCOS CERÂMICOS FURADOS NA VERTICAL DE 9X19X39CM (ESPESSURA 9CM) DE PAREDES COM ÁREA LÍQUIDA MAIOR OU IGUAL A 6M² SEM VÃOS E ARGAMASSA DE ASSENTAMENTO COM PREPARO EM BETONEIRA. AF_06/2014</v>
          </cell>
          <cell r="C1238" t="str">
            <v>M2</v>
          </cell>
          <cell r="D1238">
            <v>20</v>
          </cell>
          <cell r="E1238">
            <v>10.49</v>
          </cell>
          <cell r="F1238">
            <v>30.49</v>
          </cell>
        </row>
        <row r="1239">
          <cell r="A1239" t="str">
            <v>87478</v>
          </cell>
          <cell r="B1239" t="str">
            <v>ALVENARIA DE VEDAÇÃO DE BLOCOS CERÂMICOS FURADOS NA VERTICAL DE 9X19X39CM (ESPESSURA 9CM) DE PAREDES COM ÁREA LÍQUIDA MAIOR OU IGUAL A 6M² SEM VÃOS E ARGAMASSA DE ASSENTAMENTO COM PREPARO MANUAL. AF_06/2014</v>
          </cell>
          <cell r="C1239" t="str">
            <v>M2</v>
          </cell>
          <cell r="D1239">
            <v>20.329999999999998</v>
          </cell>
          <cell r="E1239">
            <v>11.18</v>
          </cell>
          <cell r="F1239">
            <v>31.51</v>
          </cell>
        </row>
        <row r="1240">
          <cell r="A1240" t="str">
            <v>87479</v>
          </cell>
          <cell r="B1240" t="str">
            <v>ALVENARIA DE VEDAÇÃO DE BLOCOS CERÂMICOS FURADOS NA VERTICAL DE 14X19X39CM (ESPESSURA 14CM) DE PAREDES COM ÁREA LÍQUIDA MAIOR OU IGUAL A 6M² SEM VÃOS E ARGAMASSA DE ASSENTAMENTO COM PREPARO EM BETONEIRA. AF_06/2014</v>
          </cell>
          <cell r="C1240" t="str">
            <v>M2</v>
          </cell>
          <cell r="D1240">
            <v>27.38</v>
          </cell>
          <cell r="E1240">
            <v>16.14</v>
          </cell>
          <cell r="F1240">
            <v>43.52</v>
          </cell>
        </row>
        <row r="1241">
          <cell r="A1241" t="str">
            <v>87480</v>
          </cell>
          <cell r="B1241" t="str">
            <v>ALVENARIA DE VEDAÇÃO DE BLOCOS CERÂMICOS FURADOS NA VERTICAL DE 14X19X39CM (ESPESSURA 14CM) DE PAREDES COM ÁREA LÍQUIDA MAIOR OU IGUAL A 6M² SEM VÃOS E ARGAMASSA DE ASSENTAMENTO COM PREPARO MANUAL. AF_06/2014</v>
          </cell>
          <cell r="C1241" t="str">
            <v>M2</v>
          </cell>
          <cell r="D1241">
            <v>27.74</v>
          </cell>
          <cell r="E1241">
            <v>16.93</v>
          </cell>
          <cell r="F1241">
            <v>44.67</v>
          </cell>
        </row>
        <row r="1242">
          <cell r="A1242" t="str">
            <v>87481</v>
          </cell>
          <cell r="B1242" t="str">
            <v>ALVENARIA DE VEDAÇÃO DE BLOCOS CERÂMICOS FURADOS NA VERTICAL DE 19X19X39CM (ESPESSURA 19CM) DE PAREDES COM ÁREA LÍQUIDA MAIOR OU IGUAL A 6M² SEM VÃOS E ARGAMASSA DE ASSENTAMENTO COM PREPARO EM BETONEIRA. AF_06/2014</v>
          </cell>
          <cell r="C1242" t="str">
            <v>M2</v>
          </cell>
          <cell r="D1242">
            <v>32.74</v>
          </cell>
          <cell r="E1242">
            <v>18.940000000000001</v>
          </cell>
          <cell r="F1242">
            <v>51.68</v>
          </cell>
        </row>
        <row r="1243">
          <cell r="A1243" t="str">
            <v>87482</v>
          </cell>
          <cell r="B1243" t="str">
            <v>ALVENARIA DE VEDAÇÃO DE BLOCOS CERÂMICOS FURADOS NA VERTICAL DE 19X19X39CM (ESPESSURA 19CM) DE PAREDES COM ÁREA LÍQUIDA MAIOR OU IGUAL A 6M² SEM VÃOS E ARGAMASSA DE ASSENTAMENTO COM PREPARO MANUAL. AF_06/2014</v>
          </cell>
          <cell r="C1243" t="str">
            <v>M2</v>
          </cell>
          <cell r="D1243">
            <v>33.18</v>
          </cell>
          <cell r="E1243">
            <v>19.86</v>
          </cell>
          <cell r="F1243">
            <v>53.04</v>
          </cell>
        </row>
        <row r="1244">
          <cell r="A1244" t="str">
            <v>87483</v>
          </cell>
          <cell r="B1244" t="str">
            <v>ALVENARIA DE VEDAÇÃO DE BLOCOS CERÂMICOS FURADOS NA VERTICAL DE 9X19X39CM (ESPESSURA 9CM) DE PAREDES COM ÁREA LÍQUIDA MENOR QUE 6M² COM VÃOS E ARGAMASSA DE ASSENTAMENTO COM PREPARO EM BETONEIRA. AF_06/2014</v>
          </cell>
          <cell r="C1244" t="str">
            <v>M2</v>
          </cell>
          <cell r="D1244">
            <v>23.34</v>
          </cell>
          <cell r="E1244">
            <v>16.89</v>
          </cell>
          <cell r="F1244">
            <v>40.229999999999997</v>
          </cell>
        </row>
        <row r="1245">
          <cell r="A1245" t="str">
            <v>87484</v>
          </cell>
          <cell r="B1245" t="str">
            <v>ALVENARIA DE VEDAÇÃO DE BLOCOS CERÂMICOS FURADOS NA VERTICAL DE 9X19X39CM (ESPESSURA 9CM) DE PAREDES COM ÁREA LÍQUIDA MENOR QUE 6M² COM VÃOS E ARGAMASSA DE ASSENTAMENTO COM PREPARO MANUAL. AF_06/2014</v>
          </cell>
          <cell r="C1245" t="str">
            <v>M2</v>
          </cell>
          <cell r="D1245">
            <v>23.66</v>
          </cell>
          <cell r="E1245">
            <v>17.59</v>
          </cell>
          <cell r="F1245">
            <v>41.25</v>
          </cell>
        </row>
        <row r="1246">
          <cell r="A1246" t="str">
            <v>87485</v>
          </cell>
          <cell r="B1246" t="str">
            <v>ALVENARIA DE VEDAÇÃO DE BLOCOS CERÂMICOS FURADOS NA VERTICAL DE 14X19X39CM (ESPESSURA 14CM) DE PAREDES COM ÁREA LÍQUIDA MENOR QUE 6M² COM VÃOS E ARGAMASSA DE ASSENTAMENTO COM PREPARO EM BETONEIRA. AF_06/2014</v>
          </cell>
          <cell r="C1246" t="str">
            <v>M2</v>
          </cell>
          <cell r="D1246">
            <v>31.24</v>
          </cell>
          <cell r="E1246">
            <v>22.54</v>
          </cell>
          <cell r="F1246">
            <v>53.78</v>
          </cell>
        </row>
        <row r="1247">
          <cell r="A1247" t="str">
            <v>87487</v>
          </cell>
          <cell r="B1247" t="str">
            <v>ALVENARIA DE VEDAÇÃO DE BLOCOS CERÂMICOS FURADOS NA VERTICAL DE 19X19X39CM (ESPESSURA 19CM) DE PAREDES COM ÁREA LÍQUIDA MENOR QUE 6M² COM VÃOS E ARGAMASSA DE ASSENTAMENTO COM PREPARO EM BETONEIRA. AF_06/2014</v>
          </cell>
          <cell r="C1247" t="str">
            <v>M2</v>
          </cell>
          <cell r="D1247">
            <v>36.58</v>
          </cell>
          <cell r="E1247">
            <v>25.13</v>
          </cell>
          <cell r="F1247">
            <v>61.71</v>
          </cell>
        </row>
        <row r="1248">
          <cell r="A1248" t="str">
            <v>87488</v>
          </cell>
          <cell r="B1248" t="str">
            <v>ALVENARIA DE VEDAÇÃO DE BLOCOS CERÂMICOS FURADOS NA VERTICAL DE 19X19X39CM (ESPESSURA 19CM) DE PAREDES COM ÁREA LÍQUIDA MENOR QUE 6M² COM VÃOS E ARGAMASSA DE ASSENTAMENTO COM PREPARO MANUAL. AF_06/2014</v>
          </cell>
          <cell r="C1248" t="str">
            <v>M2</v>
          </cell>
          <cell r="D1248">
            <v>37.01</v>
          </cell>
          <cell r="E1248">
            <v>26.06</v>
          </cell>
          <cell r="F1248">
            <v>63.07</v>
          </cell>
        </row>
        <row r="1249">
          <cell r="A1249" t="str">
            <v>87489</v>
          </cell>
          <cell r="B1249" t="str">
            <v>ALVENARIA DE VEDAÇÃO DE BLOCOS CERÂMICOS FURADOS NA VERTICAL DE 9X19X39CM (ESPESSURA 9CM) DE PAREDES COM ÁREA LÍQUIDA MAIOR OU IGUAL A 6M² COM VÃOS E ARGAMASSA DE ASSENTAMENTO COM PREPARO EM BETONEIRA. AF_06/2014</v>
          </cell>
          <cell r="C1249" t="str">
            <v>M2</v>
          </cell>
          <cell r="D1249">
            <v>21.14</v>
          </cell>
          <cell r="E1249">
            <v>12.76</v>
          </cell>
          <cell r="F1249">
            <v>33.9</v>
          </cell>
        </row>
        <row r="1250">
          <cell r="A1250" t="str">
            <v>87490</v>
          </cell>
          <cell r="B1250" t="str">
            <v>ALVENARIA DE VEDAÇÃO DE BLOCOS CERÂMICOS FURADOS NA VERTICAL DE 9X19X39CM (ESPESSURA 9CM) DE PAREDES COM ÁREA LÍQUIDA MAIOR OU IGUAL A 6M² COM VÃOS E ARGAMASSA DE ASSENTAMENTO COM PREPARO MANUAL. AF_06/2014</v>
          </cell>
          <cell r="C1250" t="str">
            <v>M2</v>
          </cell>
          <cell r="D1250">
            <v>21.46</v>
          </cell>
          <cell r="E1250">
            <v>13.46</v>
          </cell>
          <cell r="F1250">
            <v>34.92</v>
          </cell>
        </row>
        <row r="1251">
          <cell r="A1251" t="str">
            <v>87491</v>
          </cell>
          <cell r="B1251" t="str">
            <v>ALVENARIA DE VEDAÇÃO DE BLOCOS CERÂMICOS FURADOS NA VERTICAL DE 14X19X39CM (ESPESSURA 14CM) DE PAREDES COM ÁREA LÍQUIDA MAIOR OU IGUAL A 6M² COM VÃOS E ARGAMASSA DE ASSENTAMENTO COM PREPARO EM BETONEIRA. AF_06/2014</v>
          </cell>
          <cell r="C1251" t="str">
            <v>M2</v>
          </cell>
          <cell r="D1251">
            <v>28.6</v>
          </cell>
          <cell r="E1251">
            <v>18.41</v>
          </cell>
          <cell r="F1251">
            <v>47.01</v>
          </cell>
        </row>
        <row r="1252">
          <cell r="A1252" t="str">
            <v>87492</v>
          </cell>
          <cell r="B1252" t="str">
            <v>ALVENARIA DE VEDAÇÃO DE BLOCOS CERÂMICOS FURADOS NA VERTICAL DE 14X19X39CM (ESPESSURA 14CM) DE PAREDES COM ÁREA LÍQUIDA MAIOR OU IGUAL A 6M² COM VÃOS E ARGAMASSA DE ASSENTAMENTO COM PREPARO MANUAL. AF_06/2014</v>
          </cell>
          <cell r="C1252" t="str">
            <v>M2</v>
          </cell>
          <cell r="D1252">
            <v>28.96</v>
          </cell>
          <cell r="E1252">
            <v>19.2</v>
          </cell>
          <cell r="F1252">
            <v>48.16</v>
          </cell>
        </row>
        <row r="1253">
          <cell r="A1253" t="str">
            <v>87493</v>
          </cell>
          <cell r="B1253" t="str">
            <v>ALVENARIA DE VEDAÇÃO DE BLOCOS CERÂMICOS FURADOS NA VERTICAL DE 19X19X39CM (ESPESSURA 19CM) DE PAREDES COM ÁREA LÍQUIDA MAIOR OU IGUAL A 6M² COM VÃOS E ARGAMASSA DE ASSENTAMENTO COM PREPARO EM BETONEIRA. AF_06/2014</v>
          </cell>
          <cell r="C1253" t="str">
            <v>M2</v>
          </cell>
          <cell r="D1253">
            <v>34.04</v>
          </cell>
          <cell r="E1253">
            <v>21.21</v>
          </cell>
          <cell r="F1253">
            <v>55.25</v>
          </cell>
        </row>
        <row r="1254">
          <cell r="A1254" t="str">
            <v>87494</v>
          </cell>
          <cell r="B1254" t="str">
            <v>ALVENARIA DE VEDAÇÃO DE BLOCOS CERÂMICOS FURADOS NA VERTICAL DE 19X19X39CM (ESPESSURA 19CM) DE PAREDES COM ÁREA LÍQUIDA MAIOR OU IGUAL A 6M² COM VÃOS E ARGAMASSA DE ASSENTAMENTO COM PREPARO MANUAL. AF_06/2014</v>
          </cell>
          <cell r="C1254" t="str">
            <v>M2</v>
          </cell>
          <cell r="D1254">
            <v>34.47</v>
          </cell>
          <cell r="E1254">
            <v>22.13</v>
          </cell>
          <cell r="F1254">
            <v>56.6</v>
          </cell>
        </row>
        <row r="1255">
          <cell r="A1255" t="str">
            <v>90112</v>
          </cell>
          <cell r="B1255" t="str">
            <v>ALVENARIA DE VEDAÇÃO DE BLOCOS CERÂMICOS FURADOS NA VERTICAL DE 14X19X39CM (ESPESSURA 14CM) DE PAREDES COM ÁREA LÍQUIDA MENOR QUE 6M2 COM VÃOS E ARGAMASSA DE ASSENTAMENTO COM PREPARO MANUAL. AF_06/2014</v>
          </cell>
          <cell r="C1255" t="str">
            <v>M2</v>
          </cell>
          <cell r="D1255">
            <v>31.6</v>
          </cell>
          <cell r="E1255">
            <v>23.33</v>
          </cell>
          <cell r="F1255">
            <v>54.93</v>
          </cell>
        </row>
        <row r="1256">
          <cell r="A1256" t="str">
            <v>87497</v>
          </cell>
          <cell r="B1256" t="str">
            <v>ALVENARIA DE VEDAÇÃO DE BLOCOS CERÂMICOS FURADOS NA HORIZONTAL DE 11,5X19X19CM (ESPESSURA 11,5CM) DE PAREDES COM ÁREA LÍQUIDA MENOR QUE 6M² SEM VÃOS E ARGAMASSA DE ASSENTAMENTO COM PREPARO EM BETONEIRA. AF_06/2014</v>
          </cell>
          <cell r="C1256" t="str">
            <v>M2</v>
          </cell>
          <cell r="D1256">
            <v>30.08</v>
          </cell>
          <cell r="E1256">
            <v>30.02</v>
          </cell>
          <cell r="F1256">
            <v>60.1</v>
          </cell>
        </row>
        <row r="1257">
          <cell r="A1257" t="str">
            <v>87498</v>
          </cell>
          <cell r="B1257" t="str">
            <v>ALVENARIA DE VEDAÇÃO DE BLOCOS CERÂMICOS FURADOS NA HORIZONTAL DE 11,5X19X19CM (ESPESSURA 11,5CM) DE PAREDES COM ÁREA LÍQUIDA MENOR QUE 6M² SEM VÃOS E ARGAMASSA DE ASSENTAMENTO COM PREPARO MANUAL. AF_06/2014</v>
          </cell>
          <cell r="C1257" t="str">
            <v>M2</v>
          </cell>
          <cell r="D1257">
            <v>30.48</v>
          </cell>
          <cell r="E1257">
            <v>30.85</v>
          </cell>
          <cell r="F1257">
            <v>61.33</v>
          </cell>
        </row>
        <row r="1258">
          <cell r="A1258" t="str">
            <v>87505</v>
          </cell>
          <cell r="B1258" t="str">
            <v>ALVENARIA DE VEDAÇÃO DE BLOCOS CERÂMICOS FURADOS NA HORIZONTAL DE 11,5X19X19CM (ESPESSURA 11,5M) DE PAREDES COM ÁREA LÍQUIDA MAIOR OU IGUAL A 6M² SEM VÃOS E ARGAMASSA DE ASSENTAMENTO COM PREPARO EM BETONEIRA. AF_06/2014</v>
          </cell>
          <cell r="C1258" t="str">
            <v>M2</v>
          </cell>
          <cell r="D1258">
            <v>26.77</v>
          </cell>
          <cell r="E1258">
            <v>23.61</v>
          </cell>
          <cell r="F1258">
            <v>50.38</v>
          </cell>
        </row>
        <row r="1259">
          <cell r="A1259" t="str">
            <v>87506</v>
          </cell>
          <cell r="B1259" t="str">
            <v>ALVENARIA DE VEDAÇÃO DE BLOCOS CERÂMICOS FURADOS NA HORIZONTAL DE 11,5X19X19CM (ESPESSURA 11,5M) DE PAREDES COM ÁREA LÍQUIDA MAIOR OU IGUAL A 6M² SEM VÃOS E ARGAMASSA DE ASSENTAMENTO COM PREPARO MANUAL. AF_06/2014</v>
          </cell>
          <cell r="C1259" t="str">
            <v>M2</v>
          </cell>
          <cell r="D1259">
            <v>27.16</v>
          </cell>
          <cell r="E1259">
            <v>24.45</v>
          </cell>
          <cell r="F1259">
            <v>51.61</v>
          </cell>
        </row>
        <row r="1260">
          <cell r="A1260" t="str">
            <v>87513</v>
          </cell>
          <cell r="B1260" t="str">
            <v>ALVENARIA DE VEDAÇÃO DE BLOCOS CERÂMICOS FURADOS NA HORIZONTAL DE 11,5X19X19CM (ESPESSURA 11,5CM) DE PAREDES COM ÁREA LÍQUIDA MENOR QUE 6M² COM VÃOS E ARGAMASSA DE ASSENTAMENTO COM PREPARO EM BETONEIRA. AF_06/2014</v>
          </cell>
          <cell r="C1260" t="str">
            <v>M2</v>
          </cell>
          <cell r="D1260">
            <v>32.71</v>
          </cell>
          <cell r="E1260">
            <v>36.21</v>
          </cell>
          <cell r="F1260">
            <v>68.92</v>
          </cell>
        </row>
        <row r="1261">
          <cell r="A1261" t="str">
            <v>87514</v>
          </cell>
          <cell r="B1261" t="str">
            <v>ALVENARIA DE VEDAÇÃO DE BLOCOS CERÂMICOS FURADOS NA HORIZONTAL DE 11,5X19X19CM (ESPESSURA 11,5CM) DE PAREDES COM ÁREA LÍQUIDA MENOR QUE 6M² COM VÃOS E ARGAMASSA DE ASSENTAMENTO COM PREPARO MANUAL. AF_06/2014</v>
          </cell>
          <cell r="C1261" t="str">
            <v>M2</v>
          </cell>
          <cell r="D1261">
            <v>33.1</v>
          </cell>
          <cell r="E1261">
            <v>37.049999999999997</v>
          </cell>
          <cell r="F1261">
            <v>70.150000000000006</v>
          </cell>
        </row>
        <row r="1262">
          <cell r="A1262" t="str">
            <v>87521</v>
          </cell>
          <cell r="B1262" t="str">
            <v>ALVENARIA DE VEDAÇÃO DE BLOCOS CERÂMICOS FURADOS NA HORIZONTAL DE 11,5X19X19CM (ESPESSURA 11,5CM) DE PAREDES COM ÁREA LÍQUIDA MAIOR OU IGUAL A 6M² COM VÃOS E ARGAMASSA DE ASSENTAMENTO COM PREPARO EM BETONEIRA. AF_06/2014</v>
          </cell>
          <cell r="C1262" t="str">
            <v>M2</v>
          </cell>
          <cell r="D1262">
            <v>28.42</v>
          </cell>
          <cell r="E1262">
            <v>27.33</v>
          </cell>
          <cell r="F1262">
            <v>55.75</v>
          </cell>
        </row>
        <row r="1263">
          <cell r="A1263" t="str">
            <v>87522</v>
          </cell>
          <cell r="B1263" t="str">
            <v>ALVENARIA DE VEDAÇÃO DE BLOCOS CERÂMICOS FURADOS NA HORIZONTAL DE 11,5X19X19CM (ESPESSURA 11,5CM) DE PAREDES COM ÁREA LÍQUIDA MAIOR OU IGUAL A 6M² COM VÃOS E ARGAMASSA DE ASSENTAMENTO COM PREPARO MANUAL. AF_06/2014</v>
          </cell>
          <cell r="C1263" t="str">
            <v>M2</v>
          </cell>
          <cell r="D1263">
            <v>28.8</v>
          </cell>
          <cell r="E1263">
            <v>28.17</v>
          </cell>
          <cell r="F1263">
            <v>56.97</v>
          </cell>
        </row>
        <row r="1264">
          <cell r="B1264" t="str">
            <v>BLOCO DE CONCRETO ESTRUTURAL</v>
          </cell>
          <cell r="C1264" t="str">
            <v/>
          </cell>
        </row>
        <row r="1265">
          <cell r="A1265" t="str">
            <v>91815</v>
          </cell>
          <cell r="B1265" t="str">
            <v>(COMPOSIÇÃO REPRESENTATIVA) DE ALVENARIA DE BLOCOS DE CONCRETO ESTRUTURAL 14X19X39 CM, (ESPESSURA 14 CM), FBK = 4,5 MPA, UTILIZANDO PALHETA, PARA EDIFICAÇÃO HABITACIONAL. AF_10/2015</v>
          </cell>
          <cell r="C1265" t="str">
            <v>M2</v>
          </cell>
          <cell r="D1265">
            <v>39.4</v>
          </cell>
          <cell r="E1265">
            <v>12.34</v>
          </cell>
          <cell r="F1265">
            <v>51.74</v>
          </cell>
        </row>
        <row r="1266">
          <cell r="A1266" t="str">
            <v>91816</v>
          </cell>
          <cell r="B1266" t="str">
            <v>COMPOSIÇÃO REPRESENTATIVA DE SERVIÇOS DE ALVENARIA DE BLOCOS DE CONCRETO ESTRUTURAL 14X19X29 CM, (ESPESSURA 14 CM), FBK = 4,5 MPA, UTILIZANDO PALHETA, PARA EDIFICAÇÃO HABITACIONAL. AF_10/2015</v>
          </cell>
          <cell r="C1266" t="str">
            <v>M2</v>
          </cell>
          <cell r="D1266">
            <v>44.98</v>
          </cell>
          <cell r="E1266">
            <v>15.12</v>
          </cell>
          <cell r="F1266">
            <v>60.1</v>
          </cell>
        </row>
        <row r="1267">
          <cell r="A1267" t="str">
            <v>89453</v>
          </cell>
          <cell r="B1267" t="str">
            <v>ALVENARIA DE BLOCOS DE CONCRETO ESTRUTURAL 14X19X39 CM, (ESPESSURA 14 CM), FBK = 4,5 MPA, PARA PAREDES COM ÁREA LÍQUIDA MENOR QUE 6M², SEM VÃOS, UTILIZANDO PALHETA. AF_12/2014</v>
          </cell>
          <cell r="C1267" t="str">
            <v>M2</v>
          </cell>
          <cell r="D1267">
            <v>39.5</v>
          </cell>
          <cell r="E1267">
            <v>12.02</v>
          </cell>
          <cell r="F1267">
            <v>51.52</v>
          </cell>
        </row>
        <row r="1268">
          <cell r="A1268" t="str">
            <v>89454</v>
          </cell>
          <cell r="B1268" t="str">
            <v>ALVENARIA DE BLOCOS DE CONCRETO ESTRUTURAL 14X19X39 CM, (ESPESSURA 14 CM), FBK = 4,5 MPA, PARA PAREDES COM ÁREA LÍQUIDA MAIOR OU IGUAL A 6M², SEM VÃOS, UTILIZANDO PALHETA. AF_12/2014</v>
          </cell>
          <cell r="C1268" t="str">
            <v>M2</v>
          </cell>
          <cell r="D1268">
            <v>37.97</v>
          </cell>
          <cell r="E1268">
            <v>11.35</v>
          </cell>
          <cell r="F1268">
            <v>49.32</v>
          </cell>
        </row>
        <row r="1269">
          <cell r="A1269" t="str">
            <v>89455</v>
          </cell>
          <cell r="B1269" t="str">
            <v>ALVENARIA DE BLOCOS DE CONCRETO ESTRUTURAL 14X19X39 CM, (ESPESSURA 14 CM) FBK = 14,0 MPA, PARA PAREDES COM ÁREA LÍQUIDA MENOR QUE 6M², SEM VÃOS, UTILIZANDO PALHETA. AF_12/2014</v>
          </cell>
          <cell r="C1269" t="str">
            <v>M2</v>
          </cell>
          <cell r="D1269">
            <v>49.55</v>
          </cell>
          <cell r="E1269">
            <v>14.47</v>
          </cell>
          <cell r="F1269">
            <v>64.02</v>
          </cell>
        </row>
        <row r="1270">
          <cell r="A1270" t="str">
            <v>89456</v>
          </cell>
          <cell r="B1270" t="str">
            <v>ALVENARIA DE BLOCOS DE CONCRETO ESTRUTURAL 14X19X39 CM, (ESPESSURA 14 CM) FBK = 14,0 MPA, PARA PAREDES COM ÁREA LÍQUIDA MAIOR OU IGUAL A 6M², SEM VÃOS, UTILIZANDO PALHETA. AF_12/2014</v>
          </cell>
          <cell r="C1270" t="str">
            <v>M2</v>
          </cell>
          <cell r="D1270">
            <v>47.73</v>
          </cell>
          <cell r="E1270">
            <v>13.54</v>
          </cell>
          <cell r="F1270">
            <v>61.27</v>
          </cell>
        </row>
        <row r="1271">
          <cell r="A1271" t="str">
            <v>89457</v>
          </cell>
          <cell r="B1271" t="str">
            <v>ALVENARIA DE BLOCOS DE CONCRETO ESTRUTURAL 14X19X39 CM, (ESPESSURA 14 CM), FBK = 4,5 MPA, PARA PAREDES COM ÁREA LÍQUIDA MENOR QUE 6M², COM VÃOS, UTILIZANDO PALHETA. AF_12/2014</v>
          </cell>
          <cell r="C1271" t="str">
            <v>M2</v>
          </cell>
          <cell r="D1271">
            <v>41.3</v>
          </cell>
          <cell r="E1271">
            <v>13.89</v>
          </cell>
          <cell r="F1271">
            <v>55.19</v>
          </cell>
        </row>
        <row r="1272">
          <cell r="A1272" t="str">
            <v>89458</v>
          </cell>
          <cell r="B1272" t="str">
            <v>ALVENARIA DE BLOCOS DE CONCRETO ESTRUTURAL 14X19X39 CM, (ESPESSURA 14 CM), FBK = 4,5 MPA, PARA PAREDES COM ÁREA LÍQUIDA MAIOR OU IGUAL A 6M², COM VÃOS, UTILIZANDO PALHETA. AF_12/2014</v>
          </cell>
          <cell r="C1272" t="str">
            <v>M2</v>
          </cell>
          <cell r="D1272">
            <v>38.950000000000003</v>
          </cell>
          <cell r="E1272">
            <v>12.43</v>
          </cell>
          <cell r="F1272">
            <v>51.38</v>
          </cell>
        </row>
        <row r="1273">
          <cell r="A1273" t="str">
            <v>89459</v>
          </cell>
          <cell r="B1273" t="str">
            <v>ALVENARIA DE BLOCOS DE CONCRETO ESTRUTURAL 14X19X39 CM, (ESPESSURA 14 CM) FBK = 14,0 MPA, PARA PAREDES COM ÁREA LÍQUIDA MENOR QUE 6M², COM VÃOS, UTILIZANDO PALHETA. AF_12/2014</v>
          </cell>
          <cell r="C1273" t="str">
            <v>M2</v>
          </cell>
          <cell r="D1273">
            <v>52.38</v>
          </cell>
          <cell r="E1273">
            <v>16.600000000000001</v>
          </cell>
          <cell r="F1273">
            <v>68.98</v>
          </cell>
        </row>
        <row r="1274">
          <cell r="A1274" t="str">
            <v>89460</v>
          </cell>
          <cell r="B1274" t="str">
            <v>ALVENARIA DE BLOCOS DE CONCRETO ESTRUTURAL 14X19X39 CM, (ESPESSURA 14 CM) FBK = 14,0 MPA, PARA PAREDES COM ÁREA LÍQUIDA MAIOR OU IGUAL A 6M², COM VÃOS, UTILIZANDO PALHETA. AF_12/2014</v>
          </cell>
          <cell r="C1274" t="str">
            <v>M2</v>
          </cell>
          <cell r="D1274">
            <v>49.39</v>
          </cell>
          <cell r="E1274">
            <v>14.89</v>
          </cell>
          <cell r="F1274">
            <v>64.28</v>
          </cell>
        </row>
        <row r="1275">
          <cell r="A1275" t="str">
            <v>89462</v>
          </cell>
          <cell r="B1275" t="str">
            <v>ALVENARIA DE BLOCOS DE CONCRETO ESTRUTURAL 14X19X29 CM, (ESPESSURA 14 CM), FBK = 4,5 MPA, PARA PAREDES COM ÁREA LÍQUIDA MENOR QUE 6M², SEM VÃOS, UTILIZANDO PALHETA. AF_12/2014</v>
          </cell>
          <cell r="C1275" t="str">
            <v>M2</v>
          </cell>
          <cell r="D1275">
            <v>45.08</v>
          </cell>
          <cell r="E1275">
            <v>14.62</v>
          </cell>
          <cell r="F1275">
            <v>59.7</v>
          </cell>
        </row>
        <row r="1276">
          <cell r="A1276" t="str">
            <v>89463</v>
          </cell>
          <cell r="B1276" t="str">
            <v>ALVENARIA DE BLOCOS DE CONCRETO ESTRUTURAL 14X19X29 CM, (ESPESSURA 14 CM), FBK = 4,5 MPA, PARA PAREDES COM ÁREA LÍQUIDA MAIOR OU IGUAL A 6M², SEM VÃOS, UTILIZANDO PALHETA. AF_12/2014</v>
          </cell>
          <cell r="C1276" t="str">
            <v>M2</v>
          </cell>
          <cell r="D1276">
            <v>43.77</v>
          </cell>
          <cell r="E1276">
            <v>13.95</v>
          </cell>
          <cell r="F1276">
            <v>57.72</v>
          </cell>
        </row>
        <row r="1277">
          <cell r="A1277" t="str">
            <v>89464</v>
          </cell>
          <cell r="B1277" t="str">
            <v>ALVENARIA DE BLOCOS DE CONCRETO ESTRUTURAL 14X19X29 CM, (ESPESSURA 14 CM) FBK = 14,0 MPA, PARA PAREDES COM ÁREA LÍQUIDA MENOR QUE 6M², SEM VÃOS, UTILIZANDO PALHETA. AF_12/2014</v>
          </cell>
          <cell r="C1277" t="str">
            <v>M2</v>
          </cell>
          <cell r="D1277">
            <v>62.42</v>
          </cell>
          <cell r="E1277">
            <v>17.07</v>
          </cell>
          <cell r="F1277">
            <v>79.489999999999995</v>
          </cell>
        </row>
        <row r="1278">
          <cell r="A1278" t="str">
            <v>89465</v>
          </cell>
          <cell r="B1278" t="str">
            <v>ALVENARIA DE BLOCOS DE CONCRETO ESTRUTURAL 14X19X29 CM, (ESPESSURA 14 CM) FBK = 14,0 MPA, PARA PAREDES COM ÁREA LÍQUIDA MAIOR OU IGUAL A 6M², SEM VÃOS, UTILIZANDO PALHETA. AF_12/2014</v>
          </cell>
          <cell r="C1278" t="str">
            <v>M2</v>
          </cell>
          <cell r="D1278">
            <v>60.84</v>
          </cell>
          <cell r="E1278">
            <v>16.239999999999998</v>
          </cell>
          <cell r="F1278">
            <v>77.08</v>
          </cell>
        </row>
        <row r="1279">
          <cell r="A1279" t="str">
            <v>89466</v>
          </cell>
          <cell r="B1279" t="str">
            <v>ALVENARIA DE BLOCOS DE CONCRETO ESTRUTURAL 14X19X29 CM, (ESPESSURA 14 CM), FBK = 4,5 MPA, PARA PAREDES COM ÁREA LÍQUIDA MENOR QUE 6M², COM VÃOS, UTILIZANDO PALHETA. AF_12/2014</v>
          </cell>
          <cell r="C1279" t="str">
            <v>M2</v>
          </cell>
          <cell r="D1279">
            <v>46.64</v>
          </cell>
          <cell r="E1279">
            <v>17.010000000000002</v>
          </cell>
          <cell r="F1279">
            <v>63.65</v>
          </cell>
        </row>
        <row r="1280">
          <cell r="A1280" t="str">
            <v>89467</v>
          </cell>
          <cell r="B1280" t="str">
            <v>ALVENARIA DE BLOCOS DE CONCRETO ESTRUTURAL 14X19X29 CM, (ESPESSURA 14 CM), FBK = 4,5 MPA, PARA PAREDES COM ÁREA LÍQUIDA MAIOR OU IGUAL A 6M², COM VÃOS, UTILIZANDO PALHETA. AF_12/2014</v>
          </cell>
          <cell r="C1280" t="str">
            <v>M2</v>
          </cell>
          <cell r="D1280">
            <v>44.55</v>
          </cell>
          <cell r="E1280">
            <v>15.3</v>
          </cell>
          <cell r="F1280">
            <v>59.85</v>
          </cell>
        </row>
        <row r="1281">
          <cell r="A1281" t="str">
            <v>89468</v>
          </cell>
          <cell r="B1281" t="str">
            <v>ALVENARIA DE BLOCOS DE CONCRETO ESTRUTURAL 14X19X29 CM, (ESPESSURA 14 CM) FBK = 14,0 MPA, PARA PAREDES COM ÁREA LÍQUIDA MENOR QUE 6M², COM VÃOS, UTILIZANDO PALHETA. AF_12/2014</v>
          </cell>
          <cell r="C1281" t="str">
            <v>M2</v>
          </cell>
          <cell r="D1281">
            <v>64.55</v>
          </cell>
          <cell r="E1281">
            <v>19.72</v>
          </cell>
          <cell r="F1281">
            <v>84.27</v>
          </cell>
        </row>
        <row r="1282">
          <cell r="A1282" t="str">
            <v>89469</v>
          </cell>
          <cell r="B1282" t="str">
            <v>ALVENARIA DE BLOCOS DE CONCRETO ESTRUTURAL 14X19X29 CM, (ESPESSURA 14 CM) FBK = 14,0 MPA, PARA PAREDES COM ÁREA LÍQUIDA MAIOR OU IGUAL A 6M², COM VÃOS, UTILIZANDO PALHETA. AF_12/2014</v>
          </cell>
          <cell r="C1282" t="str">
            <v>M2</v>
          </cell>
          <cell r="D1282">
            <v>61.83</v>
          </cell>
          <cell r="E1282">
            <v>17.850000000000001</v>
          </cell>
          <cell r="F1282">
            <v>79.680000000000007</v>
          </cell>
        </row>
        <row r="1283">
          <cell r="A1283" t="str">
            <v>89470</v>
          </cell>
          <cell r="B1283" t="str">
            <v>ALVENARIA DE BLOCOS DE CONCRETO ESTRUTURAL 14X19X39 CM, (ESPESSURA 14 CM), FBK = 4,5 MPA, PARA PAREDES COM ÁREA LÍQUIDA MENOR QUE 6M², SEM VÃOS, UTILIZANDO COLHER DE PEDREIRO. AF_12/2014</v>
          </cell>
          <cell r="C1283" t="str">
            <v>M2</v>
          </cell>
          <cell r="D1283">
            <v>43.71</v>
          </cell>
          <cell r="E1283">
            <v>19.29</v>
          </cell>
          <cell r="F1283">
            <v>63</v>
          </cell>
        </row>
        <row r="1284">
          <cell r="A1284" t="str">
            <v>89471</v>
          </cell>
          <cell r="B1284" t="str">
            <v>ALVENARIA DE BLOCOS DE CONCRETO ESTRUTURAL 14X19X39 CM, (ESPESSURA 14 CM), FBK = 4,5 MPA, PARA PAREDES COM ÁREA LÍQUIDA MAIOR OU IGUAL A 6M², SEM VÃOS, UTILIZANDO COLHER DE PEDREIRO. AF_12/2014</v>
          </cell>
          <cell r="C1284" t="str">
            <v>M2</v>
          </cell>
          <cell r="D1284">
            <v>42.18</v>
          </cell>
          <cell r="E1284">
            <v>18.62</v>
          </cell>
          <cell r="F1284">
            <v>60.8</v>
          </cell>
        </row>
        <row r="1285">
          <cell r="A1285" t="str">
            <v>89472</v>
          </cell>
          <cell r="B1285" t="str">
            <v>ALVENARIA DE BLOCOS DE CONCRETO ESTRUTURAL 14X19X39 CM, (ESPESSURA 14 CM) FBK = 14,0 MPA, PARA PAREDES COM ÁREA LÍQUIDA MENOR QUE 6M², SEM VÃOS, UTILIZANDO COLHER DE PEDREIRO. AF_12/2014</v>
          </cell>
          <cell r="C1285" t="str">
            <v>M2</v>
          </cell>
          <cell r="D1285">
            <v>53.87</v>
          </cell>
          <cell r="E1285">
            <v>21.54</v>
          </cell>
          <cell r="F1285">
            <v>75.41</v>
          </cell>
        </row>
        <row r="1286">
          <cell r="A1286" t="str">
            <v>89473</v>
          </cell>
          <cell r="B1286" t="str">
            <v>ALVENARIA DE BLOCOS DE CONCRETO ESTRUTURAL 14X19X39 CM, (ESPESSURA 14 CM) FBK = 14,0 MPA, PARA PAREDES COM ÁREA LÍQUIDA MAIOR OU IGUAL A 6M², SEM VÃOS, UTILIZANDO COLHER DE PEDREIRO. AF_12/2014</v>
          </cell>
          <cell r="C1286" t="str">
            <v>M2</v>
          </cell>
          <cell r="D1286">
            <v>52.1</v>
          </cell>
          <cell r="E1286">
            <v>20.76</v>
          </cell>
          <cell r="F1286">
            <v>72.86</v>
          </cell>
        </row>
        <row r="1287">
          <cell r="A1287" t="str">
            <v>89474</v>
          </cell>
          <cell r="B1287" t="str">
            <v>ALVENARIA DE BLOCOS DE CONCRETO ESTRUTURAL 14X19X39 CM, (ESPESSURA 14 CM), FBK = 4,5 MPA, PARA PAREDES COM ÁREA LÍQUIDA MENOR QUE 6M², COM VÃOS, UTILIZANDO COLHER DE PEDREIRO. AF_12/2014</v>
          </cell>
          <cell r="C1287" t="str">
            <v>M2</v>
          </cell>
          <cell r="D1287">
            <v>46.48</v>
          </cell>
          <cell r="E1287">
            <v>23.55</v>
          </cell>
          <cell r="F1287">
            <v>70.03</v>
          </cell>
        </row>
        <row r="1288">
          <cell r="A1288" t="str">
            <v>89475</v>
          </cell>
          <cell r="B1288" t="str">
            <v>ALVENARIA DE BLOCOS DE CONCRETO ESTRUTURAL 14X19X39 CM, (ESPESSURA 14 CM), FBK = 4,5 MPA, PARA PAREDES COM ÁREA LÍQUIDA MAIOR OU IGUAL A 6M², COM VÃOS, UTILIZANDO COLHER DE PEDREIRO. AF_12/2014</v>
          </cell>
          <cell r="C1288" t="str">
            <v>M2</v>
          </cell>
          <cell r="D1288">
            <v>43.69</v>
          </cell>
          <cell r="E1288">
            <v>21.01</v>
          </cell>
          <cell r="F1288">
            <v>64.7</v>
          </cell>
        </row>
        <row r="1289">
          <cell r="A1289" t="str">
            <v>89476</v>
          </cell>
          <cell r="B1289" t="str">
            <v>ALVENARIA DE BLOCOS DE CONCRETO ESTRUTURAL 14X19X39 CM, (ESPESSURA 14 CM) FBK = 14,0 MPA, PARA PAREDES COM ÁREA LÍQUIDA MENOR QUE 6M², COM VÃOS, UTILIZANDO COLHER DE PEDREIRO. AF_12/2014</v>
          </cell>
          <cell r="C1289" t="str">
            <v>M2</v>
          </cell>
          <cell r="D1289">
            <v>57.73</v>
          </cell>
          <cell r="E1289">
            <v>26.21</v>
          </cell>
          <cell r="F1289">
            <v>83.94</v>
          </cell>
        </row>
        <row r="1290">
          <cell r="A1290" t="str">
            <v>89477</v>
          </cell>
          <cell r="B1290" t="str">
            <v>ALVENARIA DE BLOCOS DE CONCRETO ESTRUTURAL 14X19X39 CM, (ESPESSURA 14 CM) FBK = 14,0 MPA, PARA PAREDES COM ÁREA LÍQUIDA MAIOR OU IGUAL A 6M², COM VÃOS, UTILIZANDO COLHER DE PEDREIRO. AF_12/2014</v>
          </cell>
          <cell r="C1290" t="str">
            <v>M2</v>
          </cell>
          <cell r="D1290">
            <v>54.36</v>
          </cell>
          <cell r="E1290">
            <v>23.56</v>
          </cell>
          <cell r="F1290">
            <v>77.92</v>
          </cell>
        </row>
        <row r="1291">
          <cell r="A1291" t="str">
            <v>89478</v>
          </cell>
          <cell r="B1291" t="str">
            <v>ALVENARIA DE BLOCOS DE CONCRETO ESTRUTURAL 14X19X29 CM, (ESPESSURA 14 CM), FBK = 4,5 MPA, PARA PAREDES COM ÁREA LÍQUIDA MENOR QUE 6M², SEM VÃOS, UTILIZANDO COLHER DE PEDREIRO. AF_12/2014</v>
          </cell>
          <cell r="C1291" t="str">
            <v>M2</v>
          </cell>
          <cell r="D1291">
            <v>49.42</v>
          </cell>
          <cell r="E1291">
            <v>21.93</v>
          </cell>
          <cell r="F1291">
            <v>71.349999999999994</v>
          </cell>
        </row>
        <row r="1292">
          <cell r="A1292" t="str">
            <v>89479</v>
          </cell>
          <cell r="B1292" t="str">
            <v>ALVENARIA DE BLOCOS DE CONCRETO ESTRUTURAL 14X19X29 CM, (ESPESSURA 14 CM), FBK = 4,5 MPA, PARA PAREDES COM ÁREA LÍQUIDA MAIOR OU IGUAL A 6M², SEM VÃOS, UTILIZANDO COLHER DE PEDREIRO. AF_12/2014</v>
          </cell>
          <cell r="C1292" t="str">
            <v>M2</v>
          </cell>
          <cell r="D1292">
            <v>48.12</v>
          </cell>
          <cell r="E1292">
            <v>21.25</v>
          </cell>
          <cell r="F1292">
            <v>69.37</v>
          </cell>
        </row>
        <row r="1293">
          <cell r="A1293" t="str">
            <v>89480</v>
          </cell>
          <cell r="B1293" t="str">
            <v>ALVENARIA DE BLOCOS DE CONCRETO ESTRUTURAL 14X19X29 CM, (ESPESSURA 14 CM) FBK = 14,0 MPA, PARA PAREDES COM ÁREA LÍQUIDA MENOR QUE 6M², SEM VÃOS, UTILIZANDO COLHER DE PEDREIRO. AF_12/2014</v>
          </cell>
          <cell r="C1293" t="str">
            <v>M2</v>
          </cell>
          <cell r="D1293">
            <v>66.900000000000006</v>
          </cell>
          <cell r="E1293">
            <v>24.16</v>
          </cell>
          <cell r="F1293">
            <v>91.06</v>
          </cell>
        </row>
        <row r="1294">
          <cell r="A1294" t="str">
            <v>89483</v>
          </cell>
          <cell r="B1294" t="str">
            <v>ALVENARIA DE BLOCOS DE CONCRETO ESTRUTURAL 14X19X29 CM, (ESPESSURA 14 CM) FBK = 14,0 MPA, PARA PAREDES COM ÁREA LÍQUIDA MAIOR OU IGUAL A 6M², SEM VÃOS, UTILIZANDO COLHER DE PEDREIRO. AF_12/2014</v>
          </cell>
          <cell r="C1294" t="str">
            <v>M2</v>
          </cell>
          <cell r="D1294">
            <v>65.37</v>
          </cell>
          <cell r="E1294">
            <v>23.49</v>
          </cell>
          <cell r="F1294">
            <v>88.86</v>
          </cell>
        </row>
        <row r="1295">
          <cell r="A1295" t="str">
            <v>89484</v>
          </cell>
          <cell r="B1295" t="str">
            <v>ALVENARIA DE BLOCOS DE CONCRETO ESTRUTURAL 14X19X29 CM, (ESPESSURA 14 CM), FBK = 4,5 MPA, PARA PAREDES COM ÁREA LÍQUIDA MENOR QUE 6M², COM VÃOS, UTILIZANDO COLHER DE PEDREIRO. AF_12/2014</v>
          </cell>
          <cell r="C1295" t="str">
            <v>M2</v>
          </cell>
          <cell r="D1295">
            <v>51.96</v>
          </cell>
          <cell r="E1295">
            <v>26.71</v>
          </cell>
          <cell r="F1295">
            <v>78.67</v>
          </cell>
        </row>
        <row r="1296">
          <cell r="A1296" t="str">
            <v>89486</v>
          </cell>
          <cell r="B1296" t="str">
            <v>ALVENARIA DE BLOCOS DE CONCRETO ESTRUTURAL 14X19X29 CM, (ESPESSURA 14 CM), FBK = 4,5 MPA, PARA PAREDES COM ÁREA LÍQUIDA MAIOR OU IGUAL A 6M², COM VÃOS, UTILIZANDO COLHER DE PEDREIRO. AF_12/2014</v>
          </cell>
          <cell r="C1296" t="str">
            <v>M2</v>
          </cell>
          <cell r="D1296">
            <v>49.49</v>
          </cell>
          <cell r="E1296">
            <v>24.06</v>
          </cell>
          <cell r="F1296">
            <v>73.55</v>
          </cell>
        </row>
        <row r="1297">
          <cell r="A1297" t="str">
            <v>89487</v>
          </cell>
          <cell r="B1297" t="str">
            <v>ALVENARIA DE BLOCOS DE CONCRETO ESTRUTURAL 14X19X29 CM, (ESPESSURA 14 CM) FBK = 14,0 MPA, PARA PAREDES COM ÁREA LÍQUIDA MENOR QUE 6M², COM VÃOS, UTILIZANDO COLHER DE PEDREIRO. AF_12/2014</v>
          </cell>
          <cell r="C1297" t="str">
            <v>M2</v>
          </cell>
          <cell r="D1297">
            <v>70.05</v>
          </cell>
          <cell r="E1297">
            <v>29.36</v>
          </cell>
          <cell r="F1297">
            <v>99.41</v>
          </cell>
        </row>
        <row r="1298">
          <cell r="A1298" t="str">
            <v>89488</v>
          </cell>
          <cell r="B1298" t="str">
            <v>ALVENARIA DE BLOCOS DE CONCRETO ESTRUTURAL 14X19X29 CM, (ESPESSURA 14 CM) FBK = 14,0 MPA, PARA PAREDES COM ÁREA LÍQUIDA MAIOR OU IGUAL A 6M², COM VÃOS, UTILIZANDO COLHER DE PEDREIRO. AF_12/2014</v>
          </cell>
          <cell r="C1298" t="str">
            <v>M2</v>
          </cell>
          <cell r="D1298">
            <v>66.959999999999994</v>
          </cell>
          <cell r="E1298">
            <v>26.55</v>
          </cell>
          <cell r="F1298">
            <v>93.51</v>
          </cell>
        </row>
        <row r="1299">
          <cell r="B1299" t="str">
            <v>BLOCO CERAMICO ESTRUTURAL</v>
          </cell>
          <cell r="C1299" t="str">
            <v/>
          </cell>
        </row>
        <row r="1300">
          <cell r="A1300" t="str">
            <v>89282</v>
          </cell>
          <cell r="B1300" t="str">
            <v>ALVENARIA ESTRUTURAL DE BLOCOS CERÂMICOS 14X19X39, (ESPESSURA DE 14 CM), PARA PAREDES COM ÁREA LÍQUIDA MENOR QUE 6M², SEM VÃOS, UTILIZANDO PALHETA E ARGAMASSA DE ASSENTAMENTO COM PREPARO EM BETONEIRA. AF_12/2014</v>
          </cell>
          <cell r="C1300" t="str">
            <v>M2</v>
          </cell>
          <cell r="D1300">
            <v>29.03</v>
          </cell>
          <cell r="E1300">
            <v>13.77</v>
          </cell>
          <cell r="F1300">
            <v>42.8</v>
          </cell>
        </row>
        <row r="1301">
          <cell r="A1301" t="str">
            <v>89283</v>
          </cell>
          <cell r="B1301" t="str">
            <v>ALVENARIA ESTRUTURAL DE BLOCOS CERÂMICOS 14X19X39, (ESPESSURA DE 14 CM), PARA PAREDES COM ÁREA LÍQUIDA MENOR QUE 6M², SEM VÃOS, UTILIZANDO PALHETA E ARGAMASSA DE ASSENTAMENTO COM PREPARO MANUAL. AF_12/2014</v>
          </cell>
          <cell r="C1301" t="str">
            <v>M2</v>
          </cell>
          <cell r="D1301">
            <v>29.67</v>
          </cell>
          <cell r="E1301">
            <v>15.14</v>
          </cell>
          <cell r="F1301">
            <v>44.81</v>
          </cell>
        </row>
        <row r="1302">
          <cell r="A1302" t="str">
            <v>89284</v>
          </cell>
          <cell r="B1302" t="str">
            <v>ALVENARIA ESTRUTURAL DE BLOCOS CERÂMICOS 14X19X39, (ESPESSURA DE 14 CM), PARA PAREDES COM ÁREA LÍQUIDA MAIOR OU IGUAL QUE 6M², SEM VÃOS, UTILIZANDO PALHETA E ARGAMASSA DE ASSENTAMENTO COM PREPARO EM BETONEIRA. AF_12/2014</v>
          </cell>
          <cell r="C1302" t="str">
            <v>M2</v>
          </cell>
          <cell r="D1302">
            <v>27.14</v>
          </cell>
          <cell r="E1302">
            <v>11.56</v>
          </cell>
          <cell r="F1302">
            <v>38.700000000000003</v>
          </cell>
        </row>
        <row r="1303">
          <cell r="A1303" t="str">
            <v>89285</v>
          </cell>
          <cell r="B1303" t="str">
            <v>ALVENARIA ESTRUTURAL DE BLOCOS CERÂMICOS 14X19X39, (ESPESSURA DE 14 CM), PARA PAREDES COM ÁREA LÍQUIDA MAIOR OU IGUAL QUE 6M², SEM VÃOS, UTILIZANDO PALHETA E ARGAMASSA DE ASSENTAMENTO COM PREPARO MANUAL. AF_12/2014</v>
          </cell>
          <cell r="C1303" t="str">
            <v>M2</v>
          </cell>
          <cell r="D1303">
            <v>27.79</v>
          </cell>
          <cell r="E1303">
            <v>12.92</v>
          </cell>
          <cell r="F1303">
            <v>40.71</v>
          </cell>
        </row>
        <row r="1304">
          <cell r="A1304" t="str">
            <v>89286</v>
          </cell>
          <cell r="B1304" t="str">
            <v>ALVENARIA ESTRUTURAL DE BLOCOS CERÂMICOS 14X19X39, (ESPESSURA DE 14 CM), PARA PAREDES COM ÁREA LÍQUIDA MENOR QUE 6M², COM VÃOS, UTILIZANDO PALHETA E ARGAMASSA DE ASSENTAMENTO COM PREPARO EM BETONEIRA. AF_12/2014</v>
          </cell>
          <cell r="C1304" t="str">
            <v>M2</v>
          </cell>
          <cell r="D1304">
            <v>30.84</v>
          </cell>
          <cell r="E1304">
            <v>15.99</v>
          </cell>
          <cell r="F1304">
            <v>46.83</v>
          </cell>
        </row>
        <row r="1305">
          <cell r="A1305" t="str">
            <v>89287</v>
          </cell>
          <cell r="B1305" t="str">
            <v>ALVENARIA ESTRUTURAL DE BLOCOS CERÂMICOS 14X19X39, (ESPESSURA DE 14 CM), PARA PAREDES COM ÁREA LÍQUIDA MENOR QUE 6M², COM VÃOS, UTILIZANDO PALHETA E ARGAMASSA DE ASSENTAMENTO COM PREPARO MANUAL. AF_12/2014</v>
          </cell>
          <cell r="C1305" t="str">
            <v>M2</v>
          </cell>
          <cell r="D1305">
            <v>31.49</v>
          </cell>
          <cell r="E1305">
            <v>17.36</v>
          </cell>
          <cell r="F1305">
            <v>48.85</v>
          </cell>
        </row>
        <row r="1306">
          <cell r="A1306" t="str">
            <v>89288</v>
          </cell>
          <cell r="B1306" t="str">
            <v>ALVENARIA ESTRUTURAL DE BLOCOS CERÂMICOS 14X19X39, (ESPESSURA DE 14 CM), PARA PAREDES COM ÁREA LÍQUIDA MAIOR OU IGUAL A 6M², COM VÃOS, UTILIZANDO PALHETA E ARGAMASSA DE ASSENTAMENTO COM PREPARO EM BETONEIRA. AF_12/2014</v>
          </cell>
          <cell r="C1306" t="str">
            <v>M2</v>
          </cell>
          <cell r="D1306">
            <v>28.34</v>
          </cell>
          <cell r="E1306">
            <v>12.69</v>
          </cell>
          <cell r="F1306">
            <v>41.03</v>
          </cell>
        </row>
        <row r="1307">
          <cell r="A1307" t="str">
            <v>89289</v>
          </cell>
          <cell r="B1307" t="str">
            <v>ALVENARIA ESTRUTURAL DE BLOCOS CERÂMICOS 14X19X39, (ESPESSURA DE 14 CM), PARA PAREDES COM ÁREA LÍQUIDA MAIOR OU IGUAL A 6M², COM VÃOS, UTILIZANDO PALHETA E ARGAMASSA DE ASSENTAMENTO COM PREPARO MANUAL. AF_12/2014</v>
          </cell>
          <cell r="C1307" t="str">
            <v>M2</v>
          </cell>
          <cell r="D1307">
            <v>28.98</v>
          </cell>
          <cell r="E1307">
            <v>14.06</v>
          </cell>
          <cell r="F1307">
            <v>43.04</v>
          </cell>
        </row>
        <row r="1308">
          <cell r="A1308" t="str">
            <v>89290</v>
          </cell>
          <cell r="B1308" t="str">
            <v>ALVENARIA ESTRUTURAL DE BLOCOS CERÂMICOS 14X19X29, (ESPESSURA DE 14 CM), PARA PAREDES COM ÁREA LÍQUIDA MENOR QUE 6M², SEM VÃOS, UTILIZANDO PALHETA E ARGAMASSA DE ASSENTAMENTO COM PREPARO EM BETONEIRA. AF_12/2014</v>
          </cell>
          <cell r="C1308" t="str">
            <v>M2</v>
          </cell>
          <cell r="D1308">
            <v>32.049999999999997</v>
          </cell>
          <cell r="E1308">
            <v>19.16</v>
          </cell>
          <cell r="F1308">
            <v>51.21</v>
          </cell>
        </row>
        <row r="1309">
          <cell r="A1309" t="str">
            <v>89291</v>
          </cell>
          <cell r="B1309" t="str">
            <v>ALVENARIA ESTRUTURAL DE BLOCOS CERÂMICOS 14X19X29, (ESPESSURA DE 14 CM), PARA PAREDES COM ÁREA LÍQUIDA MENOR QUE 6M², SEM VÃOS, UTILIZANDO PALHETA E ARGAMASSA DE ASSENTAMENTO COM PREPARO MANUAL. AF_12/2014</v>
          </cell>
          <cell r="C1309" t="str">
            <v>M2</v>
          </cell>
          <cell r="D1309">
            <v>32.770000000000003</v>
          </cell>
          <cell r="E1309">
            <v>20.68</v>
          </cell>
          <cell r="F1309">
            <v>53.45</v>
          </cell>
        </row>
        <row r="1310">
          <cell r="A1310" t="str">
            <v>89292</v>
          </cell>
          <cell r="B1310" t="str">
            <v>ALVENARIA ESTRUTURAL DE BLOCOS CERÂMICOS 14X19X29, (ESPESSURA DE 14 CM), PARA PAREDES COM ÁREA LÍQUIDA MAIOR OU IGUAL A 6M², SEM VÃOS, UTILIZANDO PALHETA E ARGAMASSA DE ASSENTAMENTO COM PREPARO EM BETONEIRA. AF_12/2014</v>
          </cell>
          <cell r="C1310" t="str">
            <v>M2</v>
          </cell>
          <cell r="D1310">
            <v>30.21</v>
          </cell>
          <cell r="E1310">
            <v>16.940000000000001</v>
          </cell>
          <cell r="F1310">
            <v>47.15</v>
          </cell>
        </row>
        <row r="1311">
          <cell r="A1311" t="str">
            <v>89293</v>
          </cell>
          <cell r="B1311" t="str">
            <v>ALVENARIA ESTRUTURAL DE BLOCOS CERÂMICOS 14X19X29, (ESPESSURA DE 14 CM), PARA PAREDES COM ÁREA LÍQUIDA MAIOR OU IGUAL A 6M2, SEM VÃOS, UTILIZANDO PALHETA E ARGAMASSA DE ASSENTAMENTO COM PREPARO MANUAL. AF_12/2014</v>
          </cell>
          <cell r="C1311" t="str">
            <v>M2</v>
          </cell>
          <cell r="D1311">
            <v>30.93</v>
          </cell>
          <cell r="E1311">
            <v>18.46</v>
          </cell>
          <cell r="F1311">
            <v>49.39</v>
          </cell>
        </row>
        <row r="1312">
          <cell r="A1312" t="str">
            <v>89294</v>
          </cell>
          <cell r="B1312" t="str">
            <v>ALVENARIA ESTRUTURAL DE BLOCOS CERÂMICOS 14X19X29, (ESPESSURA DE 14 CM), PARA PAREDES COM ÁREA LÍQUIDA MENOR QUE 6M², COM VÃOS, UTILIZANDO PALHETA E ARGAMASSA DE ASSENTAMENTO COM PREPARO EM BETONEIRA. AF_12/2014</v>
          </cell>
          <cell r="C1312" t="str">
            <v>M2</v>
          </cell>
          <cell r="D1312">
            <v>34.33</v>
          </cell>
          <cell r="E1312">
            <v>22.46</v>
          </cell>
          <cell r="F1312">
            <v>56.79</v>
          </cell>
        </row>
        <row r="1313">
          <cell r="A1313" t="str">
            <v>89295</v>
          </cell>
          <cell r="B1313" t="str">
            <v>ALVENARIA ESTRUTURAL DE BLOCOS CERÂMICOS 14X19X29, (ESPESSURA DE 14 CM), PARA PAREDES COM ÁREA LÍQUIDA MENOR QUE 6M², COM VÃOS, UTILIZANDO PALHETA E ARGAMASSA DE ASSENTAMENTO COM PREPARO MANUAL. AF_12/2014</v>
          </cell>
          <cell r="C1313" t="str">
            <v>M2</v>
          </cell>
          <cell r="D1313">
            <v>35.049999999999997</v>
          </cell>
          <cell r="E1313">
            <v>23.98</v>
          </cell>
          <cell r="F1313">
            <v>59.03</v>
          </cell>
        </row>
        <row r="1314">
          <cell r="A1314" t="str">
            <v>89296</v>
          </cell>
          <cell r="B1314" t="str">
            <v>ALVENARIA ESTRUTURAL DE BLOCOS CERÂMICOS 14X19X29, (ESPESSURA DE 14 CM), PARA PAREDES COM ÁREA LÍQUIDA MAIOR OU IGUAL A 6M², COM VÃOS, UTILIZANDO PALHETA E ARGAMASSA DE ASSENTAMENTO COM PREPARO EM BETONEIRA. AF_12/2014</v>
          </cell>
          <cell r="C1314" t="str">
            <v>M2</v>
          </cell>
          <cell r="D1314">
            <v>31.58</v>
          </cell>
          <cell r="E1314">
            <v>18.75</v>
          </cell>
          <cell r="F1314">
            <v>50.33</v>
          </cell>
        </row>
        <row r="1315">
          <cell r="A1315" t="str">
            <v>89297</v>
          </cell>
          <cell r="B1315" t="str">
            <v>ALVENARIA ESTRUTURAL DE BLOCOS CERÂMICOS 14X19X29, (ESPESSURA DE 14 CM), PARA PAREDES COM ÁREA LÍQUIDA MAIOR OU IGUAL A 6M², COM VÃOS, UTILIZANDO PALHETA E ARGAMASSA DE ASSENTAMENTO COM PREPARO MANUAL. AF_12/2014</v>
          </cell>
          <cell r="C1315" t="str">
            <v>M2</v>
          </cell>
          <cell r="D1315">
            <v>32.29</v>
          </cell>
          <cell r="E1315">
            <v>20.27</v>
          </cell>
          <cell r="F1315">
            <v>52.56</v>
          </cell>
        </row>
        <row r="1316">
          <cell r="A1316" t="str">
            <v>89298</v>
          </cell>
          <cell r="B1316" t="str">
            <v>ALVENARIA ESTRUTURAL DE BLOCOS CERÂMICOS 14X19X39, (ESPESSURA DE 14 CM), PARA PAREDES COM ÁREA LÍQUIDA MENOR QUE 6M², SEM VÃOS, UTILIZANDO COLHER DE PEDREIRO E ARGAMASSA DE ASSENTAMENTO COM PREPARO EM BETONEIRA. AF_12/2014</v>
          </cell>
          <cell r="C1316" t="str">
            <v>M2</v>
          </cell>
          <cell r="D1316">
            <v>32.619999999999997</v>
          </cell>
          <cell r="E1316">
            <v>19.77</v>
          </cell>
          <cell r="F1316">
            <v>52.39</v>
          </cell>
        </row>
        <row r="1317">
          <cell r="A1317" t="str">
            <v>89299</v>
          </cell>
          <cell r="B1317" t="str">
            <v>ALVENARIA ESTRUTURAL DE BLOCOS CERÂMICOS 14X19X39, (ESPESSURA DE 14 CM), PARA PAREDES COM ÁREA LÍQUIDA MENOR QUE 6M², SEM VÃOS, UTILIZANDO COLHER DE PEDREIRO E ARGAMASSA DE ASSENTAMENTO COM PREPARO MANUAL. AF_12/2014</v>
          </cell>
          <cell r="C1317" t="str">
            <v>M2</v>
          </cell>
          <cell r="D1317">
            <v>33.53</v>
          </cell>
          <cell r="E1317">
            <v>21.71</v>
          </cell>
          <cell r="F1317">
            <v>55.24</v>
          </cell>
        </row>
        <row r="1318">
          <cell r="A1318" t="str">
            <v>89300</v>
          </cell>
          <cell r="B1318" t="str">
            <v>ALVENARIA ESTRUTURAL DE BLOCOS CERÂMICOS 14X19X39, (ESPESSURA DE 14 CM), PARA PAREDES COM ÁREA LÍQUIDA MAIOR OU IGUAL A 6M², SEM VÃOS, UTILIZANDO COLHER DE PEDREIRO E ARGAMASSA DE ASSENTAMENTO COM PREPARO EM BETONEIRA. AF_12/2014</v>
          </cell>
          <cell r="C1318" t="str">
            <v>M2</v>
          </cell>
          <cell r="D1318">
            <v>30.74</v>
          </cell>
          <cell r="E1318">
            <v>17.55</v>
          </cell>
          <cell r="F1318">
            <v>48.29</v>
          </cell>
        </row>
        <row r="1319">
          <cell r="A1319" t="str">
            <v>89301</v>
          </cell>
          <cell r="B1319" t="str">
            <v>ALVENARIA ESTRUTURAL DE BLOCOS CERÂMICOS 14X19X39, (ESPESSURA DE 14 CM), PARA PAREDES COM ÁREA LÍQUIDA MAIOR OU IGUAL A 6M², SEM VÃOS, UTILIZANDO COLHER DE PEDREIRO E ARGAMASSA DE ASSENTAMENTO COM PREPARO MANUAL. AF_12/2014</v>
          </cell>
          <cell r="C1319" t="str">
            <v>M2</v>
          </cell>
          <cell r="D1319">
            <v>31.65</v>
          </cell>
          <cell r="E1319">
            <v>19.489999999999998</v>
          </cell>
          <cell r="F1319">
            <v>51.14</v>
          </cell>
        </row>
        <row r="1320">
          <cell r="A1320" t="str">
            <v>89302</v>
          </cell>
          <cell r="B1320" t="str">
            <v>ALVENARIA ESTRUTURAL DE BLOCOS CERÂMICOS 14X19X39, (ESPESSURA DE 14 CM), PARA PAREDES COM ÁREA LÍQUIDA MENOR QUE 6M², COM VÃOS, UTILIZANDO COLHER DE PEDREIRO E ARGAMASSA DE ASSENTAMENTO COM PREPARO EM BETONEIRA. AF_12/2014</v>
          </cell>
          <cell r="C1320" t="str">
            <v>M2</v>
          </cell>
          <cell r="D1320">
            <v>35.299999999999997</v>
          </cell>
          <cell r="E1320">
            <v>24.16</v>
          </cell>
          <cell r="F1320">
            <v>59.46</v>
          </cell>
        </row>
        <row r="1321">
          <cell r="A1321" t="str">
            <v>89303</v>
          </cell>
          <cell r="B1321" t="str">
            <v>ALVENARIA ESTRUTURAL DE BLOCOS CERÂMICOS 14X19X39, (ESPESSURA DE 14 CM), PARA PAREDES COM ÁREA LÍQUIDA MENOR QUE 6M², COM VÃOS, UTILIZANDO COLHER DE PEDREIRO E ARGAMASSA DE ASSENTAMENTO COM PREPARO MANUAL. AF_12/2014</v>
          </cell>
          <cell r="C1321" t="str">
            <v>M2</v>
          </cell>
          <cell r="D1321">
            <v>36.22</v>
          </cell>
          <cell r="E1321">
            <v>26.1</v>
          </cell>
          <cell r="F1321">
            <v>62.32</v>
          </cell>
        </row>
        <row r="1322">
          <cell r="A1322" t="str">
            <v>89304</v>
          </cell>
          <cell r="B1322" t="str">
            <v>ALVENARIA ESTRUTURAL DE BLOCOS CERÂMICOS 14X19X39, (ESPESSURA DE 14 CM), PARA PAREDES COM ÁREA LÍQUIDA MAIOR OU IGUAL A 6M², COM VÃOS, UTILIZANDO COLHER DE PEDREIRO E ARGAMASSA DE ASSENTAMENTO COM PREPARO EM BETONEIRA. AF_12/2014</v>
          </cell>
          <cell r="C1322" t="str">
            <v>M2</v>
          </cell>
          <cell r="D1322">
            <v>32.479999999999997</v>
          </cell>
          <cell r="E1322">
            <v>20.03</v>
          </cell>
          <cell r="F1322">
            <v>52.51</v>
          </cell>
        </row>
        <row r="1323">
          <cell r="A1323" t="str">
            <v>89305</v>
          </cell>
          <cell r="B1323" t="str">
            <v>ALVENARIA ESTRUTURAL DE BLOCOS CERÂMICOS 14X19X39, (ESPESSURA DE 14 CM), PARA PAREDES COM ÁREA LÍQUIDA MAIOR OU IGUAL A 6M², COM VÃOS, UTILIZANDO COLHER DE PEDREIRO E ARGAMASSA DE ASSENTAMENTO COM PREPARO MANUAL. AF_12/2014</v>
          </cell>
          <cell r="C1323" t="str">
            <v>M2</v>
          </cell>
          <cell r="D1323">
            <v>33.39</v>
          </cell>
          <cell r="E1323">
            <v>21.97</v>
          </cell>
          <cell r="F1323">
            <v>55.36</v>
          </cell>
        </row>
        <row r="1324">
          <cell r="A1324" t="str">
            <v>89306</v>
          </cell>
          <cell r="B1324" t="str">
            <v>ALVENARIA ESTRUTURAL DE BLOCOS CERÂMICOS 14X19X29, (ESPESSURA DE 14 CM), PARA PAREDES COM ÁREA LÍQUIDA MENOR QUE 6M², SEM VÃOS, UTILIZANDO COLHER DE PEDREIRO E ARGAMASSA DE ASSENTAMENTO COM PREPARO EM BETONEIRA. AF_12/2014</v>
          </cell>
          <cell r="C1324" t="str">
            <v>M2</v>
          </cell>
          <cell r="D1324">
            <v>35.79</v>
          </cell>
          <cell r="E1324">
            <v>25.16</v>
          </cell>
          <cell r="F1324">
            <v>60.95</v>
          </cell>
        </row>
        <row r="1325">
          <cell r="A1325" t="str">
            <v>89307</v>
          </cell>
          <cell r="B1325" t="str">
            <v>ALVENARIA ESTRUTURAL DE BLOCOS CERÂMICOS 14X19X29, (ESPESSURA DE 14 CM), PARA PAREDES COM ÁREA LÍQUIDA MENOR QUE 6M², SEM VÃOS, UTILIZANDO COLHER DE PEDREIRO E ARGAMASSA DE ASSENTAMENTO COM PREPARO MANUAL. AF_12/2014</v>
          </cell>
          <cell r="C1325" t="str">
            <v>M2</v>
          </cell>
          <cell r="D1325">
            <v>36.799999999999997</v>
          </cell>
          <cell r="E1325">
            <v>27.32</v>
          </cell>
          <cell r="F1325">
            <v>64.12</v>
          </cell>
        </row>
        <row r="1326">
          <cell r="A1326" t="str">
            <v>89308</v>
          </cell>
          <cell r="B1326" t="str">
            <v>ALVENARIA ESTRUTURAL DE BLOCOS CERÂMICOS 14X19X29, (ESPESSURA DE 14 CM), PARA PAREDES COM ÁREA LÍQUIDA MAIOR OU IGUAL A 6M², SEM VÃOS, UTILIZANDO COLHER DE PEDREIRO E ARGAMASSA DE ASSENTAMENTO COM PREPARO EM BETONEIRA. AF_12/2014</v>
          </cell>
          <cell r="C1326" t="str">
            <v>M2</v>
          </cell>
          <cell r="D1326">
            <v>33.950000000000003</v>
          </cell>
          <cell r="E1326">
            <v>22.94</v>
          </cell>
          <cell r="F1326">
            <v>56.89</v>
          </cell>
        </row>
        <row r="1327">
          <cell r="A1327" t="str">
            <v>89309</v>
          </cell>
          <cell r="B1327" t="str">
            <v>ALVENARIA ESTRUTURAL DE BLOCOS CERÂMICOS 14X19X29, (ESPESSURA DE 14 CM), PARA PAREDES COM ÁREA LÍQUIDA MAIOR OU IGUAL A 6M², SEM VÃOS, UTILIZANDO COLHER DE PEDREIRO E ARGAMASSA DE ASSENTAMENTO COM PREPARO MANUAL. AF_12/2014</v>
          </cell>
          <cell r="C1327" t="str">
            <v>M2</v>
          </cell>
          <cell r="D1327">
            <v>34.96</v>
          </cell>
          <cell r="E1327">
            <v>25.1</v>
          </cell>
          <cell r="F1327">
            <v>60.06</v>
          </cell>
        </row>
        <row r="1328">
          <cell r="A1328" t="str">
            <v>89310</v>
          </cell>
          <cell r="B1328" t="str">
            <v>ALVENARIA ESTRUTURAL DE BLOCOS CERÂMICOS 14X19X29, (ESPESSURA DE 14 CM), PARA PAREDES COM ÁREA LÍQUIDA MENOR QUE 6M², COM VÃOS, UTILIZANDO COLHER DE PEDREIRO E ARGAMASSA DE ASSENTAMENTO COM PREPARO EM BETONEIRA. AF_12/2014</v>
          </cell>
          <cell r="C1328" t="str">
            <v>M2</v>
          </cell>
          <cell r="D1328">
            <v>38.89</v>
          </cell>
          <cell r="E1328">
            <v>30.64</v>
          </cell>
          <cell r="F1328">
            <v>69.53</v>
          </cell>
        </row>
        <row r="1329">
          <cell r="A1329" t="str">
            <v>89311</v>
          </cell>
          <cell r="B1329" t="str">
            <v>ALVENARIA ESTRUTURAL DE BLOCOS CERÂMICOS 14X19X29, (ESPESSURA DE 14 CM), PARA PAREDES COM ÁREA LÍQUIDA MENOR QUE 6M², COM VÃOS, UTILIZANDO COLHER DE PEDREIRO E ARGAMASSA DE ASSENTAMENTO COM PREPARO MANUAL. AF_12/2014</v>
          </cell>
          <cell r="C1329" t="str">
            <v>M2</v>
          </cell>
          <cell r="D1329">
            <v>39.909999999999997</v>
          </cell>
          <cell r="E1329">
            <v>32.799999999999997</v>
          </cell>
          <cell r="F1329">
            <v>72.709999999999994</v>
          </cell>
        </row>
        <row r="1330">
          <cell r="A1330" t="str">
            <v>89312</v>
          </cell>
          <cell r="B1330" t="str">
            <v>ALVENARIA ESTRUTURAL DE BLOCOS CERÂMICOS 14X19X29, (ESPESSURA DE 14 CM), PARA PAREDES COM ÁREA LÍQUIDA MAIOR OU IGUAL A 6M², COM VÃOS, UTILIZANDO COLHER DE PEDREIRO E ARGAMASSA DE ASSENTAMENTO COM PREPARO EM BETONEIRA. AF_12/2014</v>
          </cell>
          <cell r="C1330" t="str">
            <v>M2</v>
          </cell>
          <cell r="D1330">
            <v>35.85</v>
          </cell>
          <cell r="E1330">
            <v>26.1</v>
          </cell>
          <cell r="F1330">
            <v>61.95</v>
          </cell>
        </row>
        <row r="1331">
          <cell r="A1331" t="str">
            <v>89313</v>
          </cell>
          <cell r="B1331" t="str">
            <v>ALVENARIA ESTRUTURAL DE BLOCOS CERÂMICOS 14X19X29, (ESPESSURA DE 14 CM), PARA PAREDES COM ÁREA LÍQUIDA MAIOR OU IGUAL A 6M², COM VÃOS, UTILIZANDO COLHER DE PEDREIRO E ARGAMASSA DE ASSENTAMENTO COM PREPARO MANUAL. AF_12/2014</v>
          </cell>
          <cell r="C1331" t="str">
            <v>M2</v>
          </cell>
          <cell r="D1331">
            <v>36.880000000000003</v>
          </cell>
          <cell r="E1331">
            <v>28.25</v>
          </cell>
          <cell r="F1331">
            <v>65.13</v>
          </cell>
        </row>
        <row r="1332">
          <cell r="B1332" t="str">
            <v>BLOCO DE CONCRETO CELULAR</v>
          </cell>
          <cell r="C1332" t="str">
            <v/>
          </cell>
        </row>
        <row r="1333">
          <cell r="A1333" t="str">
            <v>73863/1</v>
          </cell>
          <cell r="B1333" t="str">
            <v>ALVENARIA COM BLOCOS DE CONCRETO CELULAR 10X30X60CM, ESPESSURA 10CM, ASSENTADOS COM ARGAMASSA TRACO 1:2:9 (CIMENTO, CAL E AREIA) PREPARO MANUAL</v>
          </cell>
          <cell r="C1333" t="str">
            <v>M2</v>
          </cell>
          <cell r="D1333">
            <v>53.14</v>
          </cell>
          <cell r="E1333">
            <v>6.19</v>
          </cell>
          <cell r="F1333">
            <v>59.33</v>
          </cell>
        </row>
        <row r="1334">
          <cell r="A1334" t="str">
            <v>73863/2</v>
          </cell>
          <cell r="B1334" t="str">
            <v>ALVENARIA COM BLOCOS DE CONCRETO CELULAR 20X30X60CM, ESPESSURA 20CM, ASSENTADOS COM ARGAMASSA TRACO 1:2:9 (CIMENTO, CAL E AREIA) PREPARO MANUAL</v>
          </cell>
          <cell r="C1334" t="str">
            <v>M2</v>
          </cell>
          <cell r="D1334">
            <v>109.58</v>
          </cell>
          <cell r="E1334">
            <v>11.69</v>
          </cell>
          <cell r="F1334">
            <v>121.27</v>
          </cell>
        </row>
        <row r="1335">
          <cell r="B1335" t="str">
            <v>ELEMENTO VAZADO CERAMICO</v>
          </cell>
          <cell r="C1335" t="str">
            <v/>
          </cell>
        </row>
        <row r="1336">
          <cell r="A1336" t="str">
            <v>95465</v>
          </cell>
          <cell r="B1336" t="str">
            <v>COBOGO CERAMICO (ELEMENTO VAZADO), 9X20X20CM, ASSENTADO COM ARGAMASSA TRACO 1:4 DE CIMENTO E AREIA</v>
          </cell>
          <cell r="C1336" t="str">
            <v>M2</v>
          </cell>
          <cell r="D1336">
            <v>80.48</v>
          </cell>
          <cell r="E1336">
            <v>27.34</v>
          </cell>
          <cell r="F1336">
            <v>107.82</v>
          </cell>
        </row>
        <row r="1337">
          <cell r="B1337" t="str">
            <v>ELEMENTO VAZADO CONCRETO</v>
          </cell>
          <cell r="C1337" t="str">
            <v/>
          </cell>
        </row>
        <row r="1338">
          <cell r="A1338" t="str">
            <v>73937/1</v>
          </cell>
          <cell r="B1338" t="str">
            <v>COBOGO DE CONCRETO (ELEMENTO VAZADO), 7X50X50CM, ASSENTADO COM ARGAMASSA TRACO 1:4 (CIMENTO E AREIA)</v>
          </cell>
          <cell r="C1338" t="str">
            <v>M2</v>
          </cell>
          <cell r="D1338">
            <v>82.78</v>
          </cell>
          <cell r="E1338">
            <v>22.58</v>
          </cell>
          <cell r="F1338">
            <v>105.36</v>
          </cell>
        </row>
        <row r="1339">
          <cell r="A1339" t="str">
            <v>73937/3</v>
          </cell>
          <cell r="B1339" t="str">
            <v>COBOGO DE CONCRETO (ELEMENTO VAZADO), 7X50X50CM, ASSENTADO COM ARGAMASSA TRACO 1:3 (CIMENTO E AREIA)</v>
          </cell>
          <cell r="C1339" t="str">
            <v>M2</v>
          </cell>
          <cell r="D1339">
            <v>82.95</v>
          </cell>
          <cell r="E1339">
            <v>22.58</v>
          </cell>
          <cell r="F1339">
            <v>105.53</v>
          </cell>
        </row>
        <row r="1340">
          <cell r="A1340" t="str">
            <v>73937/5</v>
          </cell>
          <cell r="B1340" t="str">
            <v>COBOGO DE CONCRETO (ELEMENTO VAZADO), 10X29X39CM ABERTURA COM VIDRO, ASSENTADO COM ARGAMASSA TRACO 1:4 (CIMENTO E AREIA MEDIA NAO PENEIRADA)</v>
          </cell>
          <cell r="C1340" t="str">
            <v>M2</v>
          </cell>
          <cell r="D1340">
            <v>155.24</v>
          </cell>
          <cell r="E1340">
            <v>26.79</v>
          </cell>
          <cell r="F1340">
            <v>182.03</v>
          </cell>
        </row>
        <row r="1341">
          <cell r="B1341" t="str">
            <v>BLOCO DE VIDRO</v>
          </cell>
          <cell r="C1341" t="str">
            <v/>
          </cell>
        </row>
        <row r="1342">
          <cell r="A1342" t="str">
            <v>72139</v>
          </cell>
          <cell r="B1342" t="str">
            <v>BLOCOS DE VIDRO TIPO CANELADO 19X19X8CM, ASSENTADO COM ARGAMASSA TRACO 1:3 (CIMENTO E AREIA GROSSA) PREPARO MECANICO, COM REJUNTAMENTO EM CIMENTO BRANCO E BARRAS DE ACO</v>
          </cell>
          <cell r="C1342" t="str">
            <v>M2</v>
          </cell>
          <cell r="D1342">
            <v>292.69</v>
          </cell>
          <cell r="E1342">
            <v>105.03</v>
          </cell>
          <cell r="F1342">
            <v>397.72</v>
          </cell>
        </row>
        <row r="1343">
          <cell r="A1343" t="str">
            <v>72176</v>
          </cell>
          <cell r="B1343" t="str">
            <v>BLOCOS DE VIDRO TIPO XADREZ 20X10X8CM, ASSENTADO COM ARGAMASSA TRACO 1:3 (CIMENTO E AREIA GROSSA) PREPARO MECANICO, COM REJUNTAMENTO EM CIMENTO BRANCO E BARRAS DE ACO</v>
          </cell>
          <cell r="C1343" t="str">
            <v>M2</v>
          </cell>
          <cell r="D1343">
            <v>297.98</v>
          </cell>
          <cell r="E1343">
            <v>105.03</v>
          </cell>
          <cell r="F1343">
            <v>403.01</v>
          </cell>
        </row>
        <row r="1344">
          <cell r="A1344" t="str">
            <v>72175</v>
          </cell>
          <cell r="B1344" t="str">
            <v>BLOCOS DE VIDRO TIPO XADREZ 20X20X10CM, ASSENTADO COM ARGAMASSA TRACO 1:3 (CIMENTO E AREIA GROSSA) PREPARO MECANICO, COM REJUNTAMENTO EM CIMENTO BRANCO E BARRAS DE ACO</v>
          </cell>
          <cell r="C1344" t="str">
            <v>M2</v>
          </cell>
          <cell r="D1344">
            <v>295.39999999999998</v>
          </cell>
          <cell r="E1344">
            <v>105.03</v>
          </cell>
          <cell r="F1344">
            <v>400.43</v>
          </cell>
        </row>
        <row r="1345">
          <cell r="B1345" t="str">
            <v>ALVENARIA EM PEDRA</v>
          </cell>
          <cell r="C1345" t="str">
            <v/>
          </cell>
        </row>
        <row r="1346">
          <cell r="B1346" t="str">
            <v>ENCUNHAMENTO</v>
          </cell>
          <cell r="C1346" t="str">
            <v/>
          </cell>
        </row>
        <row r="1347">
          <cell r="A1347" t="str">
            <v>93200</v>
          </cell>
          <cell r="B1347" t="str">
            <v>FIXAÇÃO (ENCUNHAMENTO) DE ALVENARIA DE VEDAÇÃO COM ARGAMASSA APLICADA COM BISNAGA. AF_03/2016</v>
          </cell>
          <cell r="C1347" t="str">
            <v>M</v>
          </cell>
          <cell r="D1347">
            <v>1.1000000000000001</v>
          </cell>
          <cell r="E1347">
            <v>0.94</v>
          </cell>
          <cell r="F1347">
            <v>2.04</v>
          </cell>
        </row>
        <row r="1348">
          <cell r="A1348" t="str">
            <v>93201</v>
          </cell>
          <cell r="B1348" t="str">
            <v>FIXAÇÃO (ENCUNHAMENTO) DE ALVENARIA DE VEDAÇÃO COM ARGAMASSA APLICADA COM COLHER. AF_03/2016</v>
          </cell>
          <cell r="C1348" t="str">
            <v>M</v>
          </cell>
          <cell r="D1348">
            <v>1.8</v>
          </cell>
          <cell r="E1348">
            <v>2.79</v>
          </cell>
          <cell r="F1348">
            <v>4.59</v>
          </cell>
        </row>
        <row r="1349">
          <cell r="A1349" t="str">
            <v>93202</v>
          </cell>
          <cell r="B1349" t="str">
            <v>FIXAÇÃO (ENCUNHAMENTO) DE ALVENARIA DE VEDAÇÃO COM TIJOLO MACIÇO. AF_03/2016</v>
          </cell>
          <cell r="C1349" t="str">
            <v>M</v>
          </cell>
          <cell r="D1349">
            <v>7.47</v>
          </cell>
          <cell r="E1349">
            <v>9.49</v>
          </cell>
          <cell r="F1349">
            <v>16.96</v>
          </cell>
        </row>
        <row r="1350">
          <cell r="B1350" t="str">
            <v>ALVENARIA DE EMBASAMENTO</v>
          </cell>
          <cell r="C1350" t="str">
            <v/>
          </cell>
        </row>
        <row r="1351">
          <cell r="A1351" t="str">
            <v>83518</v>
          </cell>
          <cell r="B1351" t="str">
            <v>ALVENARIA EMBASAMENTO E=20 CM BLOCO CONCRETO</v>
          </cell>
          <cell r="C1351" t="str">
            <v>M3</v>
          </cell>
          <cell r="D1351">
            <v>212.05</v>
          </cell>
          <cell r="E1351">
            <v>102.88</v>
          </cell>
          <cell r="F1351">
            <v>314.93</v>
          </cell>
        </row>
        <row r="1352">
          <cell r="A1352" t="str">
            <v>95474</v>
          </cell>
          <cell r="B1352" t="str">
            <v>ALVENARIA DE EMBASAMENTO EM TIJOLOS CERAMICOS MACICOS 5X10X20CM, ASSENTADO  COM ARGAMASSA TRACO 1:2:8 (CIMENTO, CAL E AREIA)</v>
          </cell>
          <cell r="C1352" t="str">
            <v>M3</v>
          </cell>
          <cell r="D1352">
            <v>344.11</v>
          </cell>
          <cell r="E1352">
            <v>198.71</v>
          </cell>
          <cell r="F1352">
            <v>542.82000000000005</v>
          </cell>
        </row>
        <row r="1353">
          <cell r="A1353" t="str">
            <v>95467</v>
          </cell>
          <cell r="B1353" t="str">
            <v>EMBASAMENTO C/PEDRA ARGAMASSADA UTILIZANDO ARG.CIM/AREIA 1:4</v>
          </cell>
          <cell r="C1353" t="str">
            <v>M3</v>
          </cell>
          <cell r="D1353">
            <v>184.52</v>
          </cell>
          <cell r="E1353">
            <v>172.43</v>
          </cell>
          <cell r="F1353">
            <v>356.95</v>
          </cell>
        </row>
        <row r="1354">
          <cell r="B1354" t="str">
            <v>DIVISORIAS E PAREDES</v>
          </cell>
          <cell r="C1354" t="str">
            <v/>
          </cell>
        </row>
        <row r="1355">
          <cell r="B1355" t="str">
            <v>MANUTENCAO / REPAROS - DIVISORIAS E PAREDES</v>
          </cell>
          <cell r="C1355" t="str">
            <v/>
          </cell>
        </row>
        <row r="1356">
          <cell r="A1356" t="str">
            <v>72221</v>
          </cell>
          <cell r="B1356" t="str">
            <v>RETIRADA DE PLACAS DIVISORIAS DE GRANILITE</v>
          </cell>
          <cell r="C1356" t="str">
            <v>M2</v>
          </cell>
          <cell r="D1356">
            <v>5.42</v>
          </cell>
          <cell r="E1356">
            <v>10.8</v>
          </cell>
          <cell r="F1356">
            <v>16.22</v>
          </cell>
        </row>
        <row r="1357">
          <cell r="A1357" t="str">
            <v>72178</v>
          </cell>
          <cell r="B1357" t="str">
            <v>RETIRADA DE DIVISORIAS EM CHAPAS DE MADEIRA, COM MONTANTES METALICOS</v>
          </cell>
          <cell r="C1357" t="str">
            <v>M2</v>
          </cell>
          <cell r="D1357">
            <v>6.51</v>
          </cell>
          <cell r="E1357">
            <v>17.93</v>
          </cell>
          <cell r="F1357">
            <v>24.44</v>
          </cell>
        </row>
        <row r="1358">
          <cell r="A1358" t="str">
            <v>85362</v>
          </cell>
          <cell r="B1358" t="str">
            <v>DEMOLICAO DE DIVISORIAS EM PLACAS DE MARMORITE OU DE CONCRETO</v>
          </cell>
          <cell r="C1358" t="str">
            <v>M2</v>
          </cell>
          <cell r="D1358">
            <v>4.34</v>
          </cell>
          <cell r="E1358">
            <v>8.64</v>
          </cell>
          <cell r="F1358">
            <v>12.98</v>
          </cell>
        </row>
        <row r="1359">
          <cell r="A1359" t="str">
            <v>72179</v>
          </cell>
          <cell r="B1359" t="str">
            <v>RECOLOCACAO DE PLACAS DIVISORIAS DE GRANILITE, CONSIDERANDO REAPROVEITAMENTO DO MATERIAL</v>
          </cell>
          <cell r="C1359" t="str">
            <v>M2</v>
          </cell>
          <cell r="D1359">
            <v>13.56</v>
          </cell>
          <cell r="E1359">
            <v>38.11</v>
          </cell>
          <cell r="F1359">
            <v>51.67</v>
          </cell>
        </row>
        <row r="1360">
          <cell r="A1360" t="str">
            <v>72180</v>
          </cell>
          <cell r="B1360" t="str">
            <v>RECOLOCACAO DE DIVISORIAS TIPO CHAPAS OU TABUAS, EXCLUSIVE ENTARUGAMENTO, CONSIDERANDO REAPROVEITAMENTO DO MATERIAL</v>
          </cell>
          <cell r="C1360" t="str">
            <v>M2</v>
          </cell>
          <cell r="D1360">
            <v>4.92</v>
          </cell>
          <cell r="E1360">
            <v>10.3</v>
          </cell>
          <cell r="F1360">
            <v>15.22</v>
          </cell>
        </row>
        <row r="1361">
          <cell r="A1361" t="str">
            <v>72181</v>
          </cell>
          <cell r="B1361" t="str">
            <v>RECOLOCACAO DE DIVISORIAS TIPO CHAPAS OU TABUAS, INCLUSIVE ENTARUGAMENTO, CONSIDERANDO REAPROVEITAMENTO DO MATERIAL</v>
          </cell>
          <cell r="C1361" t="str">
            <v>M2</v>
          </cell>
          <cell r="D1361">
            <v>10.130000000000001</v>
          </cell>
          <cell r="E1361">
            <v>20.6</v>
          </cell>
          <cell r="F1361">
            <v>30.73</v>
          </cell>
        </row>
        <row r="1362">
          <cell r="B1362" t="str">
            <v>DIVISORIAS</v>
          </cell>
          <cell r="C1362" t="str">
            <v/>
          </cell>
        </row>
        <row r="1363">
          <cell r="A1363" t="str">
            <v>73774/1</v>
          </cell>
          <cell r="B1363" t="str">
            <v>DIVISORIA EM MARMORITE ESPESSURA 35MM, CHUMBAMENTO NO PISO E PAREDE COM ARGAMASSA DE CIMENTO E AREIA, POLIMENTO MANUAL, EXCLUSIVE FERRAGENS</v>
          </cell>
          <cell r="C1363" t="str">
            <v>M2</v>
          </cell>
          <cell r="D1363">
            <v>120.74</v>
          </cell>
          <cell r="E1363">
            <v>156.91</v>
          </cell>
          <cell r="F1363">
            <v>277.64999999999998</v>
          </cell>
        </row>
        <row r="1364">
          <cell r="A1364" t="str">
            <v>74229/1</v>
          </cell>
          <cell r="B1364" t="str">
            <v>DIVISORIA EM MARMORE BRANCO POLIDO, ESPESSURA 3 CM, ASSENTADO COM ARGAMASSA TRACO 1:4 (CIMENTO E AREIA), ARREMATE COM CIMENTO BRANCO, EXCLUSIVE FERRAGENS</v>
          </cell>
          <cell r="C1364" t="str">
            <v>M2</v>
          </cell>
          <cell r="D1364">
            <v>361.51</v>
          </cell>
          <cell r="E1364">
            <v>93.74</v>
          </cell>
          <cell r="F1364">
            <v>455.25</v>
          </cell>
        </row>
        <row r="1365">
          <cell r="A1365" t="str">
            <v>79627</v>
          </cell>
          <cell r="B1365" t="str">
            <v>DIVISORIA EM GRANITO BRANCO POLIDO, ESP = 3CM, ASSENTADO COM ARGAMASSA TRACO 1:4, ARREMATE EM CIMENTO BRANCO, EXCLUSIVE FERRAGENS</v>
          </cell>
          <cell r="C1365" t="str">
            <v>M2</v>
          </cell>
          <cell r="D1365">
            <v>392.72</v>
          </cell>
          <cell r="E1365">
            <v>93.74</v>
          </cell>
          <cell r="F1365">
            <v>486.46</v>
          </cell>
        </row>
        <row r="1366">
          <cell r="A1366" t="str">
            <v>73909/1</v>
          </cell>
          <cell r="B1366" t="str">
            <v>DIVISORIA EM MADEIRA COMPENSADA RESINADA ESPESSURA 6MM, ESTRUTURADA EM MADEIRA DE LEI 3"X3"</v>
          </cell>
          <cell r="C1366" t="str">
            <v>M2</v>
          </cell>
          <cell r="D1366">
            <v>85.2</v>
          </cell>
          <cell r="E1366">
            <v>105.37</v>
          </cell>
          <cell r="F1366">
            <v>190.57</v>
          </cell>
        </row>
        <row r="1367">
          <cell r="B1367" t="str">
            <v>PAREDE</v>
          </cell>
          <cell r="C1367" t="str">
            <v/>
          </cell>
        </row>
        <row r="1368">
          <cell r="B1368" t="str">
            <v>COBERTURA</v>
          </cell>
          <cell r="C1368" t="str">
            <v/>
          </cell>
        </row>
        <row r="1369">
          <cell r="B1369" t="str">
            <v>MANUTENCAO / REPAROS - COBERTURA</v>
          </cell>
          <cell r="C1369" t="str">
            <v/>
          </cell>
        </row>
        <row r="1370">
          <cell r="A1370" t="str">
            <v>55960</v>
          </cell>
          <cell r="B1370" t="str">
            <v>IMUNIZACAO DE MADEIRAMENTO PARA COBERTURA UTILIZANDO CUPINICIDA INCOLOR</v>
          </cell>
          <cell r="C1370" t="str">
            <v>M2</v>
          </cell>
          <cell r="D1370">
            <v>2.92</v>
          </cell>
          <cell r="E1370">
            <v>2.16</v>
          </cell>
          <cell r="F1370">
            <v>5.08</v>
          </cell>
        </row>
        <row r="1371">
          <cell r="A1371" t="str">
            <v>72224</v>
          </cell>
          <cell r="B1371" t="str">
            <v>DEMOLICAO DE TELHAS CERAMICAS OU DE VIDRO</v>
          </cell>
          <cell r="C1371" t="str">
            <v>M2</v>
          </cell>
          <cell r="D1371">
            <v>3.25</v>
          </cell>
          <cell r="E1371">
            <v>6.48</v>
          </cell>
          <cell r="F1371">
            <v>9.73</v>
          </cell>
        </row>
        <row r="1372">
          <cell r="A1372" t="str">
            <v>89263</v>
          </cell>
          <cell r="B1372" t="str">
            <v>DEMOLICAO DE ESTRUTURA METALICA SEM REMOCAO</v>
          </cell>
          <cell r="C1372" t="str">
            <v>M2</v>
          </cell>
          <cell r="D1372">
            <v>9.76</v>
          </cell>
          <cell r="E1372">
            <v>20.8</v>
          </cell>
          <cell r="F1372">
            <v>30.56</v>
          </cell>
        </row>
        <row r="1373">
          <cell r="A1373" t="str">
            <v>72226</v>
          </cell>
          <cell r="B1373" t="str">
            <v>RETIRADA DE ESTRUTURA DE MADEIRA PONTALETEADA PARA TELHAS CERAMICAS OU DE VIDRO</v>
          </cell>
          <cell r="C1373" t="str">
            <v>M2</v>
          </cell>
          <cell r="D1373">
            <v>3.26</v>
          </cell>
          <cell r="E1373">
            <v>7.72</v>
          </cell>
          <cell r="F1373">
            <v>10.98</v>
          </cell>
        </row>
        <row r="1374">
          <cell r="A1374" t="str">
            <v>72228</v>
          </cell>
          <cell r="B1374" t="str">
            <v>RETIRADA DE ESTRUTURA DE MADEIRA COM TESOURAS PARA TELHAS CERAMICAS OU DE VIDRO</v>
          </cell>
          <cell r="C1374" t="str">
            <v>M2</v>
          </cell>
          <cell r="D1374">
            <v>5.43</v>
          </cell>
          <cell r="E1374">
            <v>12.87</v>
          </cell>
          <cell r="F1374">
            <v>18.3</v>
          </cell>
        </row>
        <row r="1375">
          <cell r="A1375" t="str">
            <v>85383</v>
          </cell>
          <cell r="B1375" t="str">
            <v>REMOCAO DE CALHAS E CONDUTORES DE AGUAS PLUVIAIS</v>
          </cell>
          <cell r="C1375" t="str">
            <v>M</v>
          </cell>
          <cell r="D1375">
            <v>1.08</v>
          </cell>
          <cell r="E1375">
            <v>2.16</v>
          </cell>
          <cell r="F1375">
            <v>3.24</v>
          </cell>
        </row>
        <row r="1376">
          <cell r="A1376" t="str">
            <v>72085</v>
          </cell>
          <cell r="B1376" t="str">
            <v>RECOLOCACAO DE RIPAS EM MADEIRAMENTO DE TELHADO, CONSIDERANDO REAPROVEITAMENTO DE MATERIAL</v>
          </cell>
          <cell r="C1376" t="str">
            <v>M</v>
          </cell>
          <cell r="D1376">
            <v>0.56000000000000005</v>
          </cell>
          <cell r="E1376">
            <v>1.32</v>
          </cell>
          <cell r="F1376">
            <v>1.88</v>
          </cell>
        </row>
        <row r="1377">
          <cell r="A1377" t="str">
            <v>72086</v>
          </cell>
          <cell r="B1377" t="str">
            <v>RECOLOCACAO DE MADEIRAMENTO DO TELHADO - CAIBROS, CONSIDERANDO REAPROVEITAMENTO DE MATERIAL</v>
          </cell>
          <cell r="C1377" t="str">
            <v>M</v>
          </cell>
          <cell r="D1377">
            <v>1.71</v>
          </cell>
          <cell r="E1377">
            <v>3.97</v>
          </cell>
          <cell r="F1377">
            <v>5.68</v>
          </cell>
        </row>
        <row r="1378">
          <cell r="A1378" t="str">
            <v>72089</v>
          </cell>
          <cell r="B1378" t="str">
            <v>RECOLOCACAO DE TELHAS CERAMICAS TIPO FRANCESA, CONSIDERANDO REAPROVEITAMENTO DE MATERIAL</v>
          </cell>
          <cell r="C1378" t="str">
            <v>M2</v>
          </cell>
          <cell r="D1378">
            <v>3.25</v>
          </cell>
          <cell r="E1378">
            <v>7.62</v>
          </cell>
          <cell r="F1378">
            <v>10.87</v>
          </cell>
        </row>
        <row r="1379">
          <cell r="A1379" t="str">
            <v>72091</v>
          </cell>
          <cell r="B1379" t="str">
            <v>RECOLOCACAO DE TELHAS CERAMICAS TIPO PLAN, CONSIDERANDO REAPROVEITAMENTO DE MATERIAL</v>
          </cell>
          <cell r="C1379" t="str">
            <v>M2</v>
          </cell>
          <cell r="D1379">
            <v>12.2</v>
          </cell>
          <cell r="E1379">
            <v>26.01</v>
          </cell>
          <cell r="F1379">
            <v>38.21</v>
          </cell>
        </row>
        <row r="1380">
          <cell r="A1380" t="str">
            <v>94225</v>
          </cell>
          <cell r="B1380" t="str">
            <v>ISOLAMENTO TERMOACÚSTICO COM LÃ MINERAL NA SUBCOBERTURA, INCLUSO TRANSPORTE VERTICAL. AF_06/2016</v>
          </cell>
          <cell r="C1380" t="str">
            <v>M2</v>
          </cell>
          <cell r="D1380">
            <v>192.07</v>
          </cell>
          <cell r="E1380">
            <v>1.25</v>
          </cell>
          <cell r="F1380">
            <v>193.32</v>
          </cell>
        </row>
        <row r="1381">
          <cell r="A1381" t="str">
            <v>94226</v>
          </cell>
          <cell r="B1381" t="str">
            <v>SUBCOBERTURA COM MANTA PLÁSTICA REVESTIDA POR PELÍCULA DE ALUMÍNO, INCLUSO TRANSPORTE VERTICAL. AF_06/2016</v>
          </cell>
          <cell r="C1381" t="str">
            <v>M2</v>
          </cell>
          <cell r="D1381">
            <v>10.69</v>
          </cell>
          <cell r="E1381">
            <v>4.38</v>
          </cell>
          <cell r="F1381">
            <v>15.07</v>
          </cell>
        </row>
        <row r="1382">
          <cell r="B1382" t="str">
            <v>ESTRUTURA PARA COBERTURA EM MADEIRA</v>
          </cell>
          <cell r="C1382" t="str">
            <v/>
          </cell>
        </row>
        <row r="1383">
          <cell r="A1383" t="str">
            <v>92545</v>
          </cell>
          <cell r="B1383" t="str">
            <v>FABRICAÇÃO E INSTALAÇÃO DE TESOURA INTEIRA EM MADEIRA NÃO APARELHADA, VÃO DE 3 M, PARA TELHA CERÂMICA OU DE CONCRETO, INCLUSO IÇAMENTO. AF_12/2015</v>
          </cell>
          <cell r="C1383" t="str">
            <v>UN</v>
          </cell>
          <cell r="D1383">
            <v>322.58</v>
          </cell>
          <cell r="E1383">
            <v>206.6</v>
          </cell>
          <cell r="F1383">
            <v>529.17999999999995</v>
          </cell>
        </row>
        <row r="1384">
          <cell r="A1384" t="str">
            <v>92546</v>
          </cell>
          <cell r="B1384" t="str">
            <v>FABRICAÇÃO E INSTALAÇÃO DE TESOURA INTEIRA EM MADEIRA NÃO APARELHADA, VÃO DE 4 M, PARA TELHA CERÂMICA OU DE CONCRETO, INCLUSO IÇAMENTO. AF_12/2015</v>
          </cell>
          <cell r="C1384" t="str">
            <v>UN</v>
          </cell>
          <cell r="D1384">
            <v>385.2</v>
          </cell>
          <cell r="E1384">
            <v>273.16000000000003</v>
          </cell>
          <cell r="F1384">
            <v>658.36</v>
          </cell>
        </row>
        <row r="1385">
          <cell r="A1385" t="str">
            <v>92547</v>
          </cell>
          <cell r="B1385" t="str">
            <v>FABRICAÇÃO E INSTALAÇÃO DE TESOURA INTEIRA EM MADEIRA NÃO APARELHADA, VÃO DE 5 M, PARA TELHA CERÂMICA OU DE CONCRETO, INCLUSO IÇAMENTO. AF_12/2015</v>
          </cell>
          <cell r="C1385" t="str">
            <v>UN</v>
          </cell>
          <cell r="D1385">
            <v>410.03</v>
          </cell>
          <cell r="E1385">
            <v>273.16000000000003</v>
          </cell>
          <cell r="F1385">
            <v>683.19</v>
          </cell>
        </row>
        <row r="1386">
          <cell r="A1386" t="str">
            <v>92548</v>
          </cell>
          <cell r="B1386" t="str">
            <v>FABRICAÇÃO E INSTALAÇÃO DE TESOURA INTEIRA EM MADEIRA NÃO APARELHADA, VÃO DE 6 M, PARA TELHA CERÂMICA OU DE CONCRETO, INCLUSO IÇAMENTO. AF_12/2015</v>
          </cell>
          <cell r="C1386" t="str">
            <v>UN</v>
          </cell>
          <cell r="D1386">
            <v>451.07</v>
          </cell>
          <cell r="E1386">
            <v>308.66000000000003</v>
          </cell>
          <cell r="F1386">
            <v>759.73</v>
          </cell>
        </row>
        <row r="1387">
          <cell r="A1387" t="str">
            <v>92549</v>
          </cell>
          <cell r="B1387" t="str">
            <v>FABRICAÇÃO E INSTALAÇÃO DE TESOURA INTEIRA EM MADEIRA NÃO APARELHADA, VÃO DE 7 M, PARA TELHA CERÂMICA OU DE CONCRETO, INCLUSO IÇAMENTO. AF_12/2015</v>
          </cell>
          <cell r="C1387" t="str">
            <v>UN</v>
          </cell>
          <cell r="D1387">
            <v>548.55999999999995</v>
          </cell>
          <cell r="E1387">
            <v>441.75</v>
          </cell>
          <cell r="F1387">
            <v>990.31</v>
          </cell>
        </row>
        <row r="1388">
          <cell r="A1388" t="str">
            <v>92550</v>
          </cell>
          <cell r="B1388" t="str">
            <v>FABRICAÇÃO E INSTALAÇÃO DE TESOURA INTEIRA EM MADEIRA NÃO APARELHADA, VÃO DE 8 M, PARA TELHA CERÂMICA OU DE CONCRETO, INCLUSO IÇAMENTO. AF_12/2015</v>
          </cell>
          <cell r="C1388" t="str">
            <v>UN</v>
          </cell>
          <cell r="D1388">
            <v>660.07</v>
          </cell>
          <cell r="E1388">
            <v>476.17</v>
          </cell>
          <cell r="F1388" t="str">
            <v>1.136.24</v>
          </cell>
        </row>
        <row r="1389">
          <cell r="A1389" t="str">
            <v>92551</v>
          </cell>
          <cell r="B1389" t="str">
            <v>FABRICAÇÃO E INSTALAÇÃO DE TESOURA INTEIRA EM MADEIRA NÃO APARELHADA, VÃO DE 9 M, PARA TELHA CERÂMICA OU DE CONCRETO, INCLUSO IÇAMENTO. AF_12/2015</v>
          </cell>
          <cell r="C1389" t="str">
            <v>UN</v>
          </cell>
          <cell r="D1389">
            <v>692.95</v>
          </cell>
          <cell r="E1389">
            <v>476.17</v>
          </cell>
          <cell r="F1389" t="str">
            <v>1.169.12</v>
          </cell>
        </row>
        <row r="1390">
          <cell r="A1390" t="str">
            <v>92552</v>
          </cell>
          <cell r="B1390" t="str">
            <v>FABRICAÇÃO E INSTALAÇÃO DE TESOURA INTEIRA EM MADEIRA NÃO APARELHADA, VÃO DE 10 M, PARA TELHA CERÂMICA OU DE CONCRETO, INCLUSO IÇAMENTO. AF_12/2015</v>
          </cell>
          <cell r="C1390" t="str">
            <v>UN</v>
          </cell>
          <cell r="D1390">
            <v>751.55</v>
          </cell>
          <cell r="E1390">
            <v>531.58000000000004</v>
          </cell>
          <cell r="F1390" t="str">
            <v>1.283.13</v>
          </cell>
        </row>
        <row r="1391">
          <cell r="A1391" t="str">
            <v>92553</v>
          </cell>
          <cell r="B1391" t="str">
            <v>FABRICAÇÃO E INSTALAÇÃO DE TESOURA INTEIRA EM MADEIRA NÃO APARELHADA, VÃO DE 11 M, PARA TELHA CERÂMICA OU DE CONCRETO, INCLUSO IÇAMENTO. AF_12/2015</v>
          </cell>
          <cell r="C1391" t="str">
            <v>UN</v>
          </cell>
          <cell r="D1391">
            <v>852.93</v>
          </cell>
          <cell r="E1391">
            <v>664.68</v>
          </cell>
          <cell r="F1391" t="str">
            <v>1.517.61</v>
          </cell>
        </row>
        <row r="1392">
          <cell r="A1392" t="str">
            <v>92554</v>
          </cell>
          <cell r="B1392" t="str">
            <v>FABRICAÇÃO E INSTALAÇÃO DE TESOURA INTEIRA EM MADEIRA NÃO APARELHADA, VÃO DE 12 M, PARA TELHA CERÂMICA OU DE CONCRETO, INCLUSO IÇAMENTO. AF_12/2015</v>
          </cell>
          <cell r="C1392" t="str">
            <v>UN</v>
          </cell>
          <cell r="D1392">
            <v>890.31</v>
          </cell>
          <cell r="E1392">
            <v>664.68</v>
          </cell>
          <cell r="F1392" t="str">
            <v>1.554.99</v>
          </cell>
        </row>
        <row r="1393">
          <cell r="A1393" t="str">
            <v>92555</v>
          </cell>
          <cell r="B1393" t="str">
            <v>FABRICAÇÃO E INSTALAÇÃO DE TESOURA INTEIRA EM MADEIRA NÃO APARELHADA, VÃO DE 3 M, PARA TELHA ONDULADA DE FIBROCIMENTO, METÁLICA, PLÁSTICA OU TERMOACÚSTICA, INCLUSO IÇAMENTO. AF_12/2015</v>
          </cell>
          <cell r="C1393" t="str">
            <v>UN</v>
          </cell>
          <cell r="D1393">
            <v>317.68</v>
          </cell>
          <cell r="E1393">
            <v>206.6</v>
          </cell>
          <cell r="F1393">
            <v>524.28</v>
          </cell>
        </row>
        <row r="1394">
          <cell r="A1394" t="str">
            <v>92556</v>
          </cell>
          <cell r="B1394" t="str">
            <v>FABRICAÇÃO E INSTALAÇÃO DE TESOURA INTEIRA EM MADEIRA NÃO APARELHADA, VÃO DE 4 M, PARA TELHA ONDULADA DE FIBROCIMENTO, METÁLICA, PLÁSTICA OU TERMOACÚSTICA, INCLUSO IÇAMENTO. AF_12/2015</v>
          </cell>
          <cell r="C1394" t="str">
            <v>UN</v>
          </cell>
          <cell r="D1394">
            <v>377.1</v>
          </cell>
          <cell r="E1394">
            <v>273.16000000000003</v>
          </cell>
          <cell r="F1394">
            <v>650.26</v>
          </cell>
        </row>
        <row r="1395">
          <cell r="A1395" t="str">
            <v>92557</v>
          </cell>
          <cell r="B1395" t="str">
            <v>FABRICAÇÃO E INSTALAÇÃO DE TESOURA INTEIRA EM MADEIRA NÃO APARELHADA, VÃO DE 5 M, PARA TELHA ONDULADA DE FIBROCIMENTO, METÁLICA, PLÁSTICA OU TERMOACÚSTICA, INCLUSO IÇAMENTO. AF_12/2015</v>
          </cell>
          <cell r="C1395" t="str">
            <v>UN</v>
          </cell>
          <cell r="D1395">
            <v>401.94</v>
          </cell>
          <cell r="E1395">
            <v>273.16000000000003</v>
          </cell>
          <cell r="F1395">
            <v>675.1</v>
          </cell>
        </row>
        <row r="1396">
          <cell r="A1396" t="str">
            <v>92558</v>
          </cell>
          <cell r="B1396" t="str">
            <v>FABRICAÇÃO E INSTALAÇÃO DE TESOURA INTEIRA EM MADEIRA NÃO APARELHADA, VÃO DE 6 M, PARA TELHA ONDULADA DE FIBROCIMENTO, METÁLICA, PLÁSTICA OU TERMOACÚSTICA, INCLUSO IÇAMENTO. AF_12/2015</v>
          </cell>
          <cell r="C1396" t="str">
            <v>UN</v>
          </cell>
          <cell r="D1396">
            <v>448.21</v>
          </cell>
          <cell r="E1396">
            <v>308.66000000000003</v>
          </cell>
          <cell r="F1396">
            <v>756.87</v>
          </cell>
        </row>
        <row r="1397">
          <cell r="A1397" t="str">
            <v>92559</v>
          </cell>
          <cell r="B1397" t="str">
            <v>FABRICAÇÃO E INSTALAÇÃO DE TESOURA INTEIRA EM MADEIRA NÃO APARELHADA, VÃO DE 7 M, PARA TELHA ONDULADA DE FIBROCIMENTO, METÁLICA, PLÁSTICA OU TERMOACÚSTICA, INCLUSO IÇAMENTO. AF_12/2015</v>
          </cell>
          <cell r="C1397" t="str">
            <v>UN</v>
          </cell>
          <cell r="D1397">
            <v>539.92999999999995</v>
          </cell>
          <cell r="E1397">
            <v>441.75</v>
          </cell>
          <cell r="F1397">
            <v>981.68</v>
          </cell>
        </row>
        <row r="1398">
          <cell r="A1398" t="str">
            <v>92560</v>
          </cell>
          <cell r="B1398" t="str">
            <v>FABRICAÇÃO E INSTALAÇÃO DE TESOURA INTEIRA EM MADEIRA NÃO APARELHADA, VÃO DE 8 M, PARA TELHA ONDULADA DE FIBROCIMENTO, METÁLICA, PLÁSTICA OU TERMOACÚSTICA, INCLUSO IÇAMENTO. AF_12/2015</v>
          </cell>
          <cell r="C1398" t="str">
            <v>UN</v>
          </cell>
          <cell r="D1398">
            <v>646.91</v>
          </cell>
          <cell r="E1398">
            <v>476.17</v>
          </cell>
          <cell r="F1398" t="str">
            <v>1.123.08</v>
          </cell>
        </row>
        <row r="1399">
          <cell r="A1399" t="str">
            <v>92561</v>
          </cell>
          <cell r="B1399" t="str">
            <v>FABRICAÇÃO E INSTALAÇÃO DE TESOURA INTEIRA EM MADEIRA NÃO APARELHADA, VÃO DE 9 M, PARA TELHA ONDULADA DE FIBROCIMENTO, METÁLICA, PLÁSTICA OU TERMOACÚSTICA, INCLUSO IÇAMENTO. AF_12/2015</v>
          </cell>
          <cell r="C1399" t="str">
            <v>UN</v>
          </cell>
          <cell r="D1399">
            <v>680.38</v>
          </cell>
          <cell r="E1399">
            <v>476.17</v>
          </cell>
          <cell r="F1399" t="str">
            <v>1.156.55</v>
          </cell>
        </row>
        <row r="1400">
          <cell r="A1400" t="str">
            <v>92562</v>
          </cell>
          <cell r="B1400" t="str">
            <v>FABRICAÇÃO E INSTALAÇÃO DE TESOURA INTEIRA EM MADEIRA NÃO APARELHADA, VÃO DE 10 M, PARA TELHA ONDULADA DE FIBROCIMENTO, METÁLICA, PLÁSTICA OU TERMOACÚSTICA, INCLUSO IÇAMENTO. AF_12/2015</v>
          </cell>
          <cell r="C1400" t="str">
            <v>UN</v>
          </cell>
          <cell r="D1400">
            <v>730.88</v>
          </cell>
          <cell r="E1400">
            <v>531.58000000000004</v>
          </cell>
          <cell r="F1400" t="str">
            <v>1.262.46</v>
          </cell>
        </row>
        <row r="1401">
          <cell r="A1401" t="str">
            <v>92563</v>
          </cell>
          <cell r="B1401" t="str">
            <v>FABRICAÇÃO E INSTALAÇÃO DE TESOURA INTEIRA EM MADEIRA NÃO APARELHADA, VÃO DE 11 M, PARA TELHA ONDULADA DE FIBROCIMENTO, METÁLICA, PLÁSTICA OU TERMOACÚSTICA, INCLUSO IÇAMENTO. AF_12/2015</v>
          </cell>
          <cell r="C1401" t="str">
            <v>UN</v>
          </cell>
          <cell r="D1401">
            <v>827.79</v>
          </cell>
          <cell r="E1401">
            <v>664.68</v>
          </cell>
          <cell r="F1401" t="str">
            <v>1.492.47</v>
          </cell>
        </row>
        <row r="1402">
          <cell r="A1402" t="str">
            <v>92564</v>
          </cell>
          <cell r="B1402" t="str">
            <v>FABRICAÇÃO E INSTALAÇÃO DE TESOURA INTEIRA EM MADEIRA NÃO APARELHADA, VÃO DE 12 M, PARA TELHA ONDULADA DE FIBROCIMENTO, METÁLICA, PLÁSTICA OU TERMOACÚSTICA, INCLUSO IÇAMENTO. AF_12/2015</v>
          </cell>
          <cell r="C1402" t="str">
            <v>UN</v>
          </cell>
          <cell r="D1402">
            <v>859.74</v>
          </cell>
          <cell r="E1402">
            <v>664.68</v>
          </cell>
          <cell r="F1402" t="str">
            <v>1.524.42</v>
          </cell>
        </row>
        <row r="1403">
          <cell r="A1403" t="str">
            <v>92565</v>
          </cell>
          <cell r="B1403" t="str">
            <v>FABRICAÇÃO E INSTALAÇÃO DE ESTRUTURA PONTALETADA DE MADEIRA NÃO APARELHADA PARA TELHADOS COM ATÉ 2 ÁGUAS E PARA TELHA CERÂMICA OU DE CONCRETO, INCLUSO TRANSPORTE VERTICAL. AF_12/2015</v>
          </cell>
          <cell r="C1403" t="str">
            <v>M2</v>
          </cell>
          <cell r="D1403">
            <v>12.1</v>
          </cell>
          <cell r="E1403">
            <v>7.37</v>
          </cell>
          <cell r="F1403">
            <v>19.47</v>
          </cell>
        </row>
        <row r="1404">
          <cell r="A1404" t="str">
            <v>92566</v>
          </cell>
          <cell r="B1404" t="str">
            <v>FABRICAÇÃO E INSTALAÇÃO DE ESTRUTURA PONTALETADA DE MADEIRA NÃO APARELHADA PARA TELHADOS COM ATÉ 2 ÁGUAS E PARA TELHA ONDULADA DE FIBROCIMENTO, METÁLICA, PLÁSTICA OU TERMOACÚSTICA, INCLUSO TRANSPORTE VERTICAL. AF_12/2015</v>
          </cell>
          <cell r="C1404" t="str">
            <v>M2</v>
          </cell>
          <cell r="D1404">
            <v>7.98</v>
          </cell>
          <cell r="E1404">
            <v>2.72</v>
          </cell>
          <cell r="F1404">
            <v>10.7</v>
          </cell>
        </row>
        <row r="1405">
          <cell r="A1405" t="str">
            <v>92567</v>
          </cell>
          <cell r="B1405" t="str">
            <v>FABRICAÇÃO E INSTALAÇÃO DE ESTRUTURA PONTALETADA DE MADEIRA NÃO APARELHADA PARA TELHADOS COM MAIS QUE 2 ÁGUAS E PARA TELHA CERÂMICA OU DE CONCRETO, INCLUSO TRANSPORTE VERTICAL. AF_12/2015</v>
          </cell>
          <cell r="C1405" t="str">
            <v>M2</v>
          </cell>
          <cell r="D1405">
            <v>11.24</v>
          </cell>
          <cell r="E1405">
            <v>5.45</v>
          </cell>
          <cell r="F1405">
            <v>16.690000000000001</v>
          </cell>
        </row>
        <row r="1406">
          <cell r="A1406" t="str">
            <v>92539</v>
          </cell>
          <cell r="B1406" t="str">
            <v>TRAMA DE MADEIRA COMPOSTA POR RIPAS, CAIBROS E TERÇAS PARA TELHADOS DE ATÉ 2 ÁGUAS PARA TELHA DE ENCAIXE DE CERÂMICA OU DE CONCRETO, INCLUSO TRANSPORTE VERTICAL. AF_12/2015</v>
          </cell>
          <cell r="C1406" t="str">
            <v>M2</v>
          </cell>
          <cell r="D1406">
            <v>25.03</v>
          </cell>
          <cell r="E1406">
            <v>10.91</v>
          </cell>
          <cell r="F1406">
            <v>35.94</v>
          </cell>
        </row>
        <row r="1407">
          <cell r="A1407" t="str">
            <v>92540</v>
          </cell>
          <cell r="B1407" t="str">
            <v>TRAMA DE MADEIRA COMPOSTA POR RIPAS, CAIBROS E TERÇAS PARA TELHADOS DE MAIS QUE 2 ÁGUAS PARA TELHA DE ENCAIXE DE CERÂMICA OU DE CONCRETO, INCLUSO TRANSPORTE VERTICAL. AF_12/2015</v>
          </cell>
          <cell r="C1407" t="str">
            <v>M2</v>
          </cell>
          <cell r="D1407">
            <v>27.1</v>
          </cell>
          <cell r="E1407">
            <v>15.94</v>
          </cell>
          <cell r="F1407">
            <v>43.04</v>
          </cell>
        </row>
        <row r="1408">
          <cell r="A1408" t="str">
            <v>92541</v>
          </cell>
          <cell r="B1408" t="str">
            <v>TRAMA DE MADEIRA COMPOSTA POR RIPAS, CAIBROS E TERÇAS PARA TELHADOS DE ATÉ 2 ÁGUAS PARA TELHA CERÂMICA CAPA-CANAL, INCLUSO TRANSPORTE VERTICAL. AF_12/2015</v>
          </cell>
          <cell r="C1408" t="str">
            <v>M2</v>
          </cell>
          <cell r="D1408">
            <v>27.49</v>
          </cell>
          <cell r="E1408">
            <v>11.43</v>
          </cell>
          <cell r="F1408">
            <v>38.92</v>
          </cell>
        </row>
        <row r="1409">
          <cell r="A1409" t="str">
            <v>92542</v>
          </cell>
          <cell r="B1409" t="str">
            <v>TRAMA DE MADEIRA COMPOSTA POR RIPAS, CAIBROS E TERÇAS PARA TELHADOS DE MAIS QUE 2 ÁGUAS PARA TELHA CERÂMICA CAPA-CANAL, INCLUSO TRANSPORTE VERTICAL. AF_12/2015</v>
          </cell>
          <cell r="C1409" t="str">
            <v>M2</v>
          </cell>
          <cell r="D1409">
            <v>32.56</v>
          </cell>
          <cell r="E1409">
            <v>16.7</v>
          </cell>
          <cell r="F1409">
            <v>49.26</v>
          </cell>
        </row>
        <row r="1410">
          <cell r="A1410" t="str">
            <v>92543</v>
          </cell>
          <cell r="B1410" t="str">
            <v>TRAMA DE MADEIRA COMPOSTA POR TERÇAS PARA TELHADOS DE ATÉ 2 ÁGUAS PARA TELHA ONDULADA DE FIBROCIMENTO, METÁLICA, PLÁSTICA OU TERMOACÚSTICA, INCLUSO TRANSPORTE VERTICAL. AF_12/2015</v>
          </cell>
          <cell r="C1410" t="str">
            <v>M2</v>
          </cell>
          <cell r="D1410">
            <v>7.46</v>
          </cell>
          <cell r="E1410">
            <v>2.62</v>
          </cell>
          <cell r="F1410">
            <v>10.08</v>
          </cell>
        </row>
        <row r="1411">
          <cell r="A1411" t="str">
            <v>92544</v>
          </cell>
          <cell r="B1411" t="str">
            <v>TRAMA DE MADEIRA COMPOSTA POR TERÇAS PARA TELHADOS DE ATÉ 2 ÁGUAS PARA TELHA ESTRUTURAL DE FIBROCIMENTO, INCLUSO TRANSPORTE VERTICAL. AF_12/2015</v>
          </cell>
          <cell r="C1411" t="str">
            <v>M2</v>
          </cell>
          <cell r="D1411">
            <v>6.38</v>
          </cell>
          <cell r="E1411">
            <v>2.1</v>
          </cell>
          <cell r="F1411">
            <v>8.48</v>
          </cell>
        </row>
        <row r="1412">
          <cell r="A1412" t="str">
            <v>92259</v>
          </cell>
          <cell r="B1412" t="str">
            <v>INSTALAÇÃO DE TESOURA (INTEIRA OU MEIA), BIAPOIADA, EM MADEIRA NÃO APARELHADA, PARA VÃOS MAIORES OU IGUAIS A 3,0 M E MENORES QUE 6,0 M, INCLUSO IÇAMENTO. AF_12/2015</v>
          </cell>
          <cell r="C1412" t="str">
            <v>UN</v>
          </cell>
          <cell r="D1412">
            <v>163.62</v>
          </cell>
          <cell r="E1412">
            <v>73.510000000000005</v>
          </cell>
          <cell r="F1412">
            <v>237.13</v>
          </cell>
        </row>
        <row r="1413">
          <cell r="A1413" t="str">
            <v>92260</v>
          </cell>
          <cell r="B1413" t="str">
            <v>INSTALAÇÃO DE TESOURA (INTEIRA OU MEIA), BIAPOIADA, EM MADEIRA NÃO APARELHADA, PARA VÃOS MAIORES OU IGUAIS A 6,0 M E MENORES QUE 8,0 M, INCLUSO IÇAMENTO. AF_12/2015</v>
          </cell>
          <cell r="C1413" t="str">
            <v>UN</v>
          </cell>
          <cell r="D1413">
            <v>176.96</v>
          </cell>
          <cell r="E1413">
            <v>109.01</v>
          </cell>
          <cell r="F1413">
            <v>285.97000000000003</v>
          </cell>
        </row>
        <row r="1414">
          <cell r="A1414" t="str">
            <v>92261</v>
          </cell>
          <cell r="B1414" t="str">
            <v>INSTALAÇÃO DE TESOURA (INTEIRA OU MEIA), BIAPOIADA, EM MADEIRA NÃO APARELHADA, PARA VÃOS MAIORES OU IGUAIS A 8,0 M E MENORES QUE 10,0 M, INCLUSO IÇAMENTO. AF_12/2015</v>
          </cell>
          <cell r="C1414" t="str">
            <v>UN</v>
          </cell>
          <cell r="D1414">
            <v>189.89</v>
          </cell>
          <cell r="E1414">
            <v>143.43</v>
          </cell>
          <cell r="F1414">
            <v>333.32</v>
          </cell>
        </row>
        <row r="1415">
          <cell r="A1415" t="str">
            <v>92262</v>
          </cell>
          <cell r="B1415" t="str">
            <v>INSTALAÇÃO DE TESOURA (INTEIRA OU MEIA), BIAPOIADA, EM MADEIRA NÃO APARELHADA, PARA VÃOS MAIORES OU IGUAIS A 10,0 M E MENORES QUE 12,0 M, INCLUSO IÇAMENTO. AF_12/2015</v>
          </cell>
          <cell r="C1415" t="str">
            <v>UN</v>
          </cell>
          <cell r="D1415">
            <v>210.71</v>
          </cell>
          <cell r="E1415">
            <v>198.84</v>
          </cell>
          <cell r="F1415">
            <v>409.55</v>
          </cell>
        </row>
        <row r="1416">
          <cell r="B1416" t="str">
            <v>ESTRUTURA PARA COBERTURA EM ALUMINIO ANODIZADO</v>
          </cell>
          <cell r="C1416" t="str">
            <v/>
          </cell>
        </row>
        <row r="1417">
          <cell r="A1417" t="str">
            <v>73866/4</v>
          </cell>
          <cell r="B1417" t="str">
            <v>ESTRUTURA PARA COBERTURA EM ARCO, EM ALUMINIO ANODIZADO, VAO DE 20M, ESPACAMENTO DE 5M ATE 6,5M</v>
          </cell>
          <cell r="C1417" t="str">
            <v>M2</v>
          </cell>
          <cell r="D1417">
            <v>314.79000000000002</v>
          </cell>
          <cell r="E1417">
            <v>33.39</v>
          </cell>
          <cell r="F1417">
            <v>348.18</v>
          </cell>
        </row>
        <row r="1418">
          <cell r="A1418" t="str">
            <v>73866/5</v>
          </cell>
          <cell r="B1418" t="str">
            <v>ESTRUTURA PARA COBERTURA EM ARCO, EM ALUMINIO ANODIZADO, VAO DE 30M, ESPACAMENTO DE 5M ATE 6,5M</v>
          </cell>
          <cell r="C1418" t="str">
            <v>M2</v>
          </cell>
          <cell r="D1418">
            <v>334.75</v>
          </cell>
          <cell r="E1418">
            <v>35.74</v>
          </cell>
          <cell r="F1418">
            <v>370.49</v>
          </cell>
        </row>
        <row r="1419">
          <cell r="A1419" t="str">
            <v>73866/6</v>
          </cell>
          <cell r="B1419" t="str">
            <v>ESTRUTURA PARA COBERTURA EM ARCO, EM ALUMINIO ANODIZADO, VAO DE 40M, ESPACAMENTO DE 5M ATE 6,5M</v>
          </cell>
          <cell r="C1419" t="str">
            <v>M2</v>
          </cell>
          <cell r="D1419">
            <v>351.34</v>
          </cell>
          <cell r="E1419">
            <v>36.68</v>
          </cell>
          <cell r="F1419">
            <v>388.02</v>
          </cell>
        </row>
        <row r="1420">
          <cell r="A1420" t="str">
            <v>73866/7</v>
          </cell>
          <cell r="B1420" t="str">
            <v>ESTRUTURA PARA COBERTURA TIPO SHED, EM ALUMINIO ANODIZADO, VAO DE 20M, ESPACAMENTO DAS TESOURAS DE 5M ATE 6,5M</v>
          </cell>
          <cell r="C1420" t="str">
            <v>M2</v>
          </cell>
          <cell r="D1420">
            <v>372.86</v>
          </cell>
          <cell r="E1420">
            <v>46.91</v>
          </cell>
          <cell r="F1420">
            <v>419.77</v>
          </cell>
        </row>
        <row r="1421">
          <cell r="A1421" t="str">
            <v>73866/8</v>
          </cell>
          <cell r="B1421" t="str">
            <v>ESTRUTURA PARA COBERTURA TIPO SHED, EM ALUMINIO ANODIZADO, VAO DE 30M, ESPACAMENTO DAS TESOURAS DE 5M ATE 6,5M</v>
          </cell>
          <cell r="C1421" t="str">
            <v>M2</v>
          </cell>
          <cell r="D1421">
            <v>454.04</v>
          </cell>
          <cell r="E1421">
            <v>48.72</v>
          </cell>
          <cell r="F1421">
            <v>502.76</v>
          </cell>
        </row>
        <row r="1422">
          <cell r="A1422" t="str">
            <v>73866/9</v>
          </cell>
          <cell r="B1422" t="str">
            <v>ESTRUTURA PARA COBERTURA TIPO SHED, EM ALUMINIO ANODIZADO, VAO DE 40M, ESPACAMENTO DAS TESOURAS DE 5M ATE 6,5M</v>
          </cell>
          <cell r="C1422" t="str">
            <v>M2</v>
          </cell>
          <cell r="D1422">
            <v>471.01</v>
          </cell>
          <cell r="E1422">
            <v>50.44</v>
          </cell>
          <cell r="F1422">
            <v>521.45000000000005</v>
          </cell>
        </row>
        <row r="1423">
          <cell r="A1423" t="str">
            <v>73867/1</v>
          </cell>
          <cell r="B1423" t="str">
            <v>ESTRUTURA TIPO ESPACIAL EM ALUMINIO ANODIZADO, VAO DE 20M</v>
          </cell>
          <cell r="C1423" t="str">
            <v>M2</v>
          </cell>
          <cell r="D1423">
            <v>138.19</v>
          </cell>
          <cell r="E1423">
            <v>28.29</v>
          </cell>
          <cell r="F1423">
            <v>166.48</v>
          </cell>
        </row>
        <row r="1424">
          <cell r="A1424" t="str">
            <v>73867/2</v>
          </cell>
          <cell r="B1424" t="str">
            <v>ESTRUTURA TIPO ESPACIAL EM ALUMINIO ANODIZADO, VAO DE 30M</v>
          </cell>
          <cell r="C1424" t="str">
            <v>M2</v>
          </cell>
          <cell r="D1424">
            <v>157.44</v>
          </cell>
          <cell r="E1424">
            <v>28.29</v>
          </cell>
          <cell r="F1424">
            <v>185.73</v>
          </cell>
        </row>
        <row r="1425">
          <cell r="A1425" t="str">
            <v>73867/3</v>
          </cell>
          <cell r="B1425" t="str">
            <v>ESTRUTURA TIPO ESPACIAL EM ALUMINIO ANODIZADO, VAO DE 40M</v>
          </cell>
          <cell r="C1425" t="str">
            <v>M2</v>
          </cell>
          <cell r="D1425">
            <v>200.22</v>
          </cell>
          <cell r="E1425">
            <v>28.29</v>
          </cell>
          <cell r="F1425">
            <v>228.51</v>
          </cell>
        </row>
        <row r="1426">
          <cell r="A1426" t="str">
            <v>73867/4</v>
          </cell>
          <cell r="B1426" t="str">
            <v>ESTRUTURA TIPO ESPACIAL EM ALUMINIO ANODIZADO, VAO DE 50M</v>
          </cell>
          <cell r="C1426" t="str">
            <v>M2</v>
          </cell>
          <cell r="D1426">
            <v>208.78</v>
          </cell>
          <cell r="E1426">
            <v>28.29</v>
          </cell>
          <cell r="F1426">
            <v>237.07</v>
          </cell>
        </row>
        <row r="1427">
          <cell r="B1427" t="str">
            <v>ESTRUTURA PARA COBERTURA EM ACO</v>
          </cell>
          <cell r="C1427" t="str">
            <v/>
          </cell>
        </row>
        <row r="1428">
          <cell r="A1428" t="str">
            <v>72110</v>
          </cell>
          <cell r="B1428" t="str">
            <v>ESTRUTURA METALICA EM TESOURAS OU TRELICAS, VAO LIVRE DE 12M, FORNECIMENTO E MONTAGEM, NAO SENDO CONSIDERADOS OS FECHAMENTOS METALICOS, AS COLUNAS, OS SERVICOS GERAIS EM ALVENARIA E CONCRETO, AS TELHAS DE COBERTURA E A PINTURA DE ACABAMENTO</v>
          </cell>
          <cell r="C1428" t="str">
            <v>M2</v>
          </cell>
          <cell r="D1428">
            <v>61.52</v>
          </cell>
          <cell r="E1428">
            <v>14.16</v>
          </cell>
          <cell r="F1428">
            <v>75.680000000000007</v>
          </cell>
        </row>
        <row r="1429">
          <cell r="A1429" t="str">
            <v>72111</v>
          </cell>
          <cell r="B1429" t="str">
            <v>ESTRUTURA METALICA EM TESOURAS OU TRELICAS, VAO LIVRE DE 15M, FORNECIMENTO E MONTAGEM, NAO SENDO CONSIDERADOS OS FECHAMENTOS METALICOS, AS COLUNAS, OS SERVICOS GERAIS EM ALVENARIA E CONCRETO, AS TELHAS DE COBERTURA E A PINTURA DE ACABAMENTO</v>
          </cell>
          <cell r="C1429" t="str">
            <v>M2</v>
          </cell>
          <cell r="D1429">
            <v>67.45</v>
          </cell>
          <cell r="E1429">
            <v>15.17</v>
          </cell>
          <cell r="F1429">
            <v>82.62</v>
          </cell>
        </row>
        <row r="1430">
          <cell r="A1430" t="str">
            <v>72112</v>
          </cell>
          <cell r="B1430" t="str">
            <v>ESTRUTURA METALICA EM TESOURAS OU TRELICAS, VAO LIVRE DE 20M, FORNECIMENTO E MONTAGEM, NAO SENDO CONSIDERADOS OS FECHAMENTOS METALICOS, AS COLUNAS, OS SERVICOS GERAIS EM ALVENARIA E CONCRETO, AS TELHAS DE COBERTURA E A PINTURA DE ACABAMENTO</v>
          </cell>
          <cell r="C1430" t="str">
            <v>M2</v>
          </cell>
          <cell r="D1430">
            <v>73.39</v>
          </cell>
          <cell r="E1430">
            <v>16.18</v>
          </cell>
          <cell r="F1430">
            <v>89.57</v>
          </cell>
        </row>
        <row r="1431">
          <cell r="A1431" t="str">
            <v>72113</v>
          </cell>
          <cell r="B1431" t="str">
            <v>ESTRUTURA METALICA EM TESOURAS OU TRELICAS, VAO LIVRE DE 25M, FORNECIMENTO E MONTAGEM, NAO SENDO CONSIDERADOS OS FECHAMENTOS METALICOS, AS COLUNAS, OS SERVICOS GERAIS EM ALVENARIA E CONCRETO, AS TELHAS DE COBERTURA E A PINTURA DE ACABAMENTO</v>
          </cell>
          <cell r="C1431" t="str">
            <v>M2</v>
          </cell>
          <cell r="D1431">
            <v>82.56</v>
          </cell>
          <cell r="E1431">
            <v>18.21</v>
          </cell>
          <cell r="F1431">
            <v>100.77</v>
          </cell>
        </row>
        <row r="1432">
          <cell r="A1432" t="str">
            <v>72114</v>
          </cell>
          <cell r="B1432" t="str">
            <v>ESTRUTURA METALICA EM TESOURAS OU TRELICAS, VAO LIVRE DE 30M, FORNECIMENTO E MONTAGEM, NAO SENDO CONSIDERADOS OS FECHAMENTOS METALICOS, AS COLUNAS, OS SERVICOS GERAIS EM ALVENARIA E CONCRETO, AS TELHAS DE COBERTURA E A PINTURA DE ACABAMENTO</v>
          </cell>
          <cell r="C1432" t="str">
            <v>M2</v>
          </cell>
          <cell r="D1432">
            <v>91.73</v>
          </cell>
          <cell r="E1432">
            <v>20.23</v>
          </cell>
          <cell r="F1432">
            <v>111.96</v>
          </cell>
        </row>
        <row r="1433">
          <cell r="A1433" t="str">
            <v>92255</v>
          </cell>
          <cell r="B1433" t="str">
            <v>INSTALAÇÃO DE TESOURA (INTEIRA OU MEIA), EM AÇO, PARA VÃOS MAIORES OU IGUAIS A 3,0 M E MENORES QUE 6,0 M, INCLUSO IÇAMENTO. AF_12/2015</v>
          </cell>
          <cell r="C1433" t="str">
            <v>UN</v>
          </cell>
          <cell r="D1433">
            <v>71.290000000000006</v>
          </cell>
          <cell r="E1433">
            <v>44.51</v>
          </cell>
          <cell r="F1433">
            <v>115.8</v>
          </cell>
        </row>
        <row r="1434">
          <cell r="A1434" t="str">
            <v>92256</v>
          </cell>
          <cell r="B1434" t="str">
            <v>INSTALAÇÃO DE TESOURA (INTEIRA OU MEIA), EM AÇO, PARA VÃOS MAIORES OU IGUAIS A 6,0 M E MENORES QUE 8,0 M, INCLUSO IÇAMENTO. AF_12/2015</v>
          </cell>
          <cell r="C1434" t="str">
            <v>UN</v>
          </cell>
          <cell r="D1434">
            <v>81.260000000000005</v>
          </cell>
          <cell r="E1434">
            <v>62.27</v>
          </cell>
          <cell r="F1434">
            <v>143.53</v>
          </cell>
        </row>
        <row r="1435">
          <cell r="A1435" t="str">
            <v>92257</v>
          </cell>
          <cell r="B1435" t="str">
            <v>INSTALAÇÃO DE TESOURA (INTEIRA OU MEIA), EM AÇO, PARA VÃOS MAIORES OU IGUAIS A 8,0 M E MENORES QUE 10,0 M, INCLUSO IÇAMENTO. AF_12/2015</v>
          </cell>
          <cell r="C1435" t="str">
            <v>UN</v>
          </cell>
          <cell r="D1435">
            <v>91.14</v>
          </cell>
          <cell r="E1435">
            <v>79.92</v>
          </cell>
          <cell r="F1435">
            <v>171.06</v>
          </cell>
        </row>
        <row r="1436">
          <cell r="A1436" t="str">
            <v>92258</v>
          </cell>
          <cell r="B1436" t="str">
            <v>INSTALAÇÃO DE TESOURA (INTEIRA OU MEIA), EM AÇO, PARA VÃOS MAIORES OU IGUAIS A 10,0 M E MENORES QUE 12,0 M, INCLUSO IÇAMENTO. AF_12/2015</v>
          </cell>
          <cell r="C1436" t="str">
            <v>UN</v>
          </cell>
          <cell r="D1436">
            <v>107.02</v>
          </cell>
          <cell r="E1436">
            <v>108.31</v>
          </cell>
          <cell r="F1436">
            <v>215.33</v>
          </cell>
        </row>
        <row r="1437">
          <cell r="A1437" t="str">
            <v>92582</v>
          </cell>
          <cell r="B1437" t="str">
            <v>FABRICAÇÃO E INSTALAÇÃO DE TESOURA INTEIRA EM AÇO, VÃO DE 3 M, PARA TELHA CERÂMICA OU DE CONCRETO, INCLUSO IÇAMENTO. AF_12/2015</v>
          </cell>
          <cell r="C1437" t="str">
            <v>UN</v>
          </cell>
          <cell r="D1437">
            <v>379.14</v>
          </cell>
          <cell r="E1437">
            <v>61.46</v>
          </cell>
          <cell r="F1437">
            <v>440.6</v>
          </cell>
        </row>
        <row r="1438">
          <cell r="A1438" t="str">
            <v>92584</v>
          </cell>
          <cell r="B1438" t="str">
            <v>FABRICAÇÃO E INSTALAÇÃO DE TESOURA INTEIRA EM AÇO, VÃO DE 4 M, PARA TELHA CERÂMICA OU DE CONCRETO, INCLUSO IÇAMENTO. AF_12/2015</v>
          </cell>
          <cell r="C1438" t="str">
            <v>UN</v>
          </cell>
          <cell r="D1438">
            <v>454.22</v>
          </cell>
          <cell r="E1438">
            <v>61.46</v>
          </cell>
          <cell r="F1438">
            <v>515.67999999999995</v>
          </cell>
        </row>
        <row r="1439">
          <cell r="A1439" t="str">
            <v>92586</v>
          </cell>
          <cell r="B1439" t="str">
            <v>FABRICAÇÃO E INSTALAÇÃO DE TESOURA INTEIRA EM AÇO, VÃO DE 5 M, PARA TELHA CERÂMICA OU DE CONCRETO, INCLUSO IÇAMENTO. AF_12/2015</v>
          </cell>
          <cell r="C1439" t="str">
            <v>UN</v>
          </cell>
          <cell r="D1439">
            <v>529.29999999999995</v>
          </cell>
          <cell r="E1439">
            <v>61.46</v>
          </cell>
          <cell r="F1439">
            <v>590.76</v>
          </cell>
        </row>
        <row r="1440">
          <cell r="A1440" t="str">
            <v>92588</v>
          </cell>
          <cell r="B1440" t="str">
            <v>FABRICAÇÃO E INSTALAÇÃO DE TESOURA INTEIRA EM AÇO, VÃO DE 6 M, PARA TELHA CERÂMICA OU DE CONCRETO, INCLUSO IÇAMENTO. AF_12/2015</v>
          </cell>
          <cell r="C1440" t="str">
            <v>UN</v>
          </cell>
          <cell r="D1440">
            <v>651.22</v>
          </cell>
          <cell r="E1440">
            <v>87.7</v>
          </cell>
          <cell r="F1440">
            <v>738.92</v>
          </cell>
        </row>
        <row r="1441">
          <cell r="A1441" t="str">
            <v>92590</v>
          </cell>
          <cell r="B1441" t="str">
            <v>FABRICAÇÃO E INSTALAÇÃO DE TESOURA INTEIRA EM AÇO, VÃO DE 7 M, PARA TELHA CERÂMICA OU DE CONCRETO, INCLUSO IÇAMENTO. AF_12/2015</v>
          </cell>
          <cell r="C1441" t="str">
            <v>UN</v>
          </cell>
          <cell r="D1441">
            <v>726.3</v>
          </cell>
          <cell r="E1441">
            <v>87.7</v>
          </cell>
          <cell r="F1441">
            <v>814</v>
          </cell>
        </row>
        <row r="1442">
          <cell r="A1442" t="str">
            <v>92592</v>
          </cell>
          <cell r="B1442" t="str">
            <v>FABRICAÇÃO E INSTALAÇÃO DE TESOURA INTEIRA EM AÇO, VÃO DE 8 M, PARA TELHA CERÂMICA OU DE CONCRETO, INCLUSO IÇAMENTO. AF_12/2015</v>
          </cell>
          <cell r="C1442" t="str">
            <v>UN</v>
          </cell>
          <cell r="D1442">
            <v>811.25</v>
          </cell>
          <cell r="E1442">
            <v>105.36</v>
          </cell>
          <cell r="F1442">
            <v>916.61</v>
          </cell>
        </row>
        <row r="1443">
          <cell r="A1443" t="str">
            <v>92593</v>
          </cell>
          <cell r="B1443" t="str">
            <v>(COMPOSIÇÃO REPRESENTATIVA) FABRICAÇÃO E INSTALAÇÃO DE TESOURA INTEIRA EM AÇO, PARA VÃOS DE 3 A 12 M E PARA QUALQUER TIPO DE TELHA, INCLUSO IÇAMENTO. AF_12/2015</v>
          </cell>
          <cell r="C1443" t="str">
            <v>KG</v>
          </cell>
          <cell r="D1443">
            <v>6.17</v>
          </cell>
          <cell r="E1443">
            <v>0.8</v>
          </cell>
          <cell r="F1443">
            <v>6.97</v>
          </cell>
        </row>
        <row r="1444">
          <cell r="A1444" t="str">
            <v>92594</v>
          </cell>
          <cell r="B1444" t="str">
            <v>FABRICAÇÃO E INSTALAÇÃO DE TESOURA INTEIRA EM AÇO, VÃO DE 9 M, PARA TELHA CERÂMICA OU DE CONCRETO, INCLUSO IÇAMENTO. AF_12/2015</v>
          </cell>
          <cell r="C1444" t="str">
            <v>UN</v>
          </cell>
          <cell r="D1444">
            <v>937.85</v>
          </cell>
          <cell r="E1444">
            <v>113.83</v>
          </cell>
          <cell r="F1444" t="str">
            <v>1.051.68</v>
          </cell>
        </row>
        <row r="1445">
          <cell r="A1445" t="str">
            <v>92596</v>
          </cell>
          <cell r="B1445" t="str">
            <v>FABRICAÇÃO E INSTALAÇÃO DE TESOURA INTEIRA EM AÇO, VÃO DE 10 M, PARA TELHA CERÂMICA OU DE CONCRETO, INCLUSO IÇAMENTO. AF_12/2015</v>
          </cell>
          <cell r="C1445" t="str">
            <v>UN</v>
          </cell>
          <cell r="D1445">
            <v>1031.29</v>
          </cell>
          <cell r="E1445">
            <v>142.22</v>
          </cell>
          <cell r="F1445" t="str">
            <v>1.173.51</v>
          </cell>
        </row>
        <row r="1446">
          <cell r="A1446" t="str">
            <v>92598</v>
          </cell>
          <cell r="B1446" t="str">
            <v>FABRICAÇÃO E INSTALAÇÃO DE TESOURA INTEIRA EM AÇO, VÃO DE 11 M, PARA TELHA CERÂMICA OU DE CONCRETO, INCLUSO IÇAMENTO. AF_12/2015</v>
          </cell>
          <cell r="C1446" t="str">
            <v>UN</v>
          </cell>
          <cell r="D1446">
            <v>1106.3699999999999</v>
          </cell>
          <cell r="E1446">
            <v>142.22</v>
          </cell>
          <cell r="F1446" t="str">
            <v>1.248.59</v>
          </cell>
        </row>
        <row r="1447">
          <cell r="A1447" t="str">
            <v>92600</v>
          </cell>
          <cell r="B1447" t="str">
            <v>FABRICAÇÃO E INSTALAÇÃO DE TESOURA INTEIRA EM AÇO, VÃO DE 12 M, PARA TELHA CERÂMICA OU DE CONCRETO, INCLUSO IÇAMENTO. AF_12/2015</v>
          </cell>
          <cell r="C1447" t="str">
            <v>UN</v>
          </cell>
          <cell r="D1447">
            <v>1196.08</v>
          </cell>
          <cell r="E1447">
            <v>142.22</v>
          </cell>
          <cell r="F1447" t="str">
            <v>1.338.30</v>
          </cell>
        </row>
        <row r="1448">
          <cell r="A1448" t="str">
            <v>92602</v>
          </cell>
          <cell r="B1448" t="str">
            <v>FABRICAÇÃO E INSTALAÇÃO DE TESOURA INTEIRA EM AÇO, VÃO DE 3 M, PARA TELHA ONDULADA DE FIBROCIMENTO, METÁLICA, PLÁSTICA OU TERMOACÚSTICA, INCLUSO IÇAMENTO.. AF_12/2015</v>
          </cell>
          <cell r="C1448" t="str">
            <v>UN</v>
          </cell>
          <cell r="D1448">
            <v>379.14</v>
          </cell>
          <cell r="E1448">
            <v>61.46</v>
          </cell>
          <cell r="F1448">
            <v>440.6</v>
          </cell>
        </row>
        <row r="1449">
          <cell r="A1449" t="str">
            <v>92604</v>
          </cell>
          <cell r="B1449" t="str">
            <v>FABRICAÇÃO E INSTALAÇÃO DE TESOURA INTEIRA EM AÇO, VÃO DE 4 M, PARA TELHA ONDULADA DE FIBROCIMENTO, METÁLICA, PLÁSTICA OU TERMOACÚSTICA, INCLUSO IÇAMENTO. AF_12/2015</v>
          </cell>
          <cell r="C1449" t="str">
            <v>UN</v>
          </cell>
          <cell r="D1449">
            <v>439.59</v>
          </cell>
          <cell r="E1449">
            <v>61.46</v>
          </cell>
          <cell r="F1449">
            <v>501.05</v>
          </cell>
        </row>
        <row r="1450">
          <cell r="A1450" t="str">
            <v>92606</v>
          </cell>
          <cell r="B1450" t="str">
            <v>FABRICAÇÃO E INSTALAÇÃO DE TESOURA INTEIRA EM AÇO, VÃO DE 5 M, PARA TELHA ONDULADA DE FIBROCIMENTO, METÁLICA, PLÁSTICA OU TERMOACÚSTICA, INCLUSO IÇAMENTO. AF_12/2015</v>
          </cell>
          <cell r="C1450" t="str">
            <v>UN</v>
          </cell>
          <cell r="D1450">
            <v>514.66999999999996</v>
          </cell>
          <cell r="E1450">
            <v>61.46</v>
          </cell>
          <cell r="F1450">
            <v>576.13</v>
          </cell>
        </row>
        <row r="1451">
          <cell r="A1451" t="str">
            <v>92608</v>
          </cell>
          <cell r="B1451" t="str">
            <v>FABRICAÇÃO E INSTALAÇÃO DE TESOURA INTEIRA EM AÇO, VÃO DE 6 M, PARA TELHA ONDULADA DE FIBROCIMENTO, METÁLICA, PLÁSTICA OU TERMOACÚSTICA, INCLUSO IÇAMENTO. AF_12/2015</v>
          </cell>
          <cell r="C1451" t="str">
            <v>UN</v>
          </cell>
          <cell r="D1451">
            <v>621.96</v>
          </cell>
          <cell r="E1451">
            <v>87.7</v>
          </cell>
          <cell r="F1451">
            <v>709.66</v>
          </cell>
        </row>
        <row r="1452">
          <cell r="A1452" t="str">
            <v>92610</v>
          </cell>
          <cell r="B1452" t="str">
            <v>FABRICAÇÃO E INSTALAÇÃO DE TESOURA INTEIRA EM AÇO, VÃO DE 7 M, PARA TELHA ONDULADA DE FIBROCIMENTO, METÁLICA, PLÁSTICA OU TERMOACÚSTICA, INCLUSO IÇAMENTO. AF_12/2015</v>
          </cell>
          <cell r="C1452" t="str">
            <v>UN</v>
          </cell>
          <cell r="D1452">
            <v>697.04</v>
          </cell>
          <cell r="E1452">
            <v>87.7</v>
          </cell>
          <cell r="F1452">
            <v>784.74</v>
          </cell>
        </row>
        <row r="1453">
          <cell r="A1453" t="str">
            <v>92612</v>
          </cell>
          <cell r="B1453" t="str">
            <v>FABRICAÇÃO E INSTALAÇÃO DE TESOURA INTEIRA EM AÇO, VÃO DE 8 M, PARA TELHA ONDULADA DE FIBROCIMENTO, METÁLICA, PLÁSTICA OU TERMOACÚSTICA, INCLUSO IÇAMENTO, INCLUSO IÇAMENTO. AF_12/2015</v>
          </cell>
          <cell r="C1453" t="str">
            <v>UN</v>
          </cell>
          <cell r="D1453">
            <v>781.99</v>
          </cell>
          <cell r="E1453">
            <v>105.36</v>
          </cell>
          <cell r="F1453">
            <v>887.35</v>
          </cell>
        </row>
        <row r="1454">
          <cell r="A1454" t="str">
            <v>92614</v>
          </cell>
          <cell r="B1454" t="str">
            <v>FABRICAÇÃO E INSTALAÇÃO DE TESOURA INTEIRA EM AÇO, VÃO DE 9 M, PARA TELHA ONDULADA DE FIBROCIMENTO, METÁLICA, PLÁSTICA OU TERMOACÚSTICA, INCLUSO IÇAMENTO. AF_12/2015</v>
          </cell>
          <cell r="C1454" t="str">
            <v>UN</v>
          </cell>
          <cell r="D1454">
            <v>879.33</v>
          </cell>
          <cell r="E1454">
            <v>113.83</v>
          </cell>
          <cell r="F1454">
            <v>993.16</v>
          </cell>
        </row>
        <row r="1455">
          <cell r="A1455" t="str">
            <v>92616</v>
          </cell>
          <cell r="B1455" t="str">
            <v>FABRICAÇÃO E INSTALAÇÃO DE TESOURA INTEIRA EM AÇO, VÃO DE 10 M, PARA TELHA ONDULADA DE FIBROCIMENTO, METÁLICA, PLÁSTICA OU TERMOACÚSTICA, INCLUSO IÇAMENTO. AF_12/2015</v>
          </cell>
          <cell r="C1455" t="str">
            <v>UN</v>
          </cell>
          <cell r="D1455">
            <v>987.4</v>
          </cell>
          <cell r="E1455">
            <v>142.22</v>
          </cell>
          <cell r="F1455" t="str">
            <v>1.129.62</v>
          </cell>
        </row>
        <row r="1456">
          <cell r="A1456" t="str">
            <v>92618</v>
          </cell>
          <cell r="B1456" t="str">
            <v>FABRICAÇÃO E INSTALAÇÃO DE TESOURA INTEIRA EM AÇO, VÃO DE 11 M, PARA TELHA ONDULADA DE FIBROCIMENTO, METÁLICA, PLÁSTICA OU TERMOACÚSTICA, INCLUSO IÇAMENTO. AF_12/2015</v>
          </cell>
          <cell r="C1456" t="str">
            <v>UN</v>
          </cell>
          <cell r="D1456">
            <v>1062.48</v>
          </cell>
          <cell r="E1456">
            <v>142.22</v>
          </cell>
          <cell r="F1456" t="str">
            <v>1.204.70</v>
          </cell>
        </row>
        <row r="1457">
          <cell r="A1457" t="str">
            <v>92620</v>
          </cell>
          <cell r="B1457" t="str">
            <v>FABRICAÇÃO E INSTALAÇÃO DE TESOURA INTEIRA EM AÇO, VÃO DE 12 M, PARA TELHA ONDULADA DE FIBROCIMENTO, METÁLICA, PLÁSTICA OU TERMOACÚSTICA, INCLUSO IÇAMENTO. AF_12/2015</v>
          </cell>
          <cell r="C1457" t="str">
            <v>UN</v>
          </cell>
          <cell r="D1457">
            <v>1137.56</v>
          </cell>
          <cell r="E1457">
            <v>142.22</v>
          </cell>
          <cell r="F1457" t="str">
            <v>1.279.78</v>
          </cell>
        </row>
        <row r="1458">
          <cell r="A1458" t="str">
            <v>73970/1</v>
          </cell>
          <cell r="B1458" t="str">
            <v>ESTRUTURA METALICA EM ACO ESTRUTURAL PERFIL I 12 X 5 1/4</v>
          </cell>
          <cell r="C1458" t="str">
            <v>KG</v>
          </cell>
          <cell r="D1458">
            <v>7.32</v>
          </cell>
          <cell r="E1458">
            <v>3.42</v>
          </cell>
          <cell r="F1458">
            <v>10.74</v>
          </cell>
        </row>
        <row r="1459">
          <cell r="A1459" t="str">
            <v>73970/2</v>
          </cell>
          <cell r="B1459" t="str">
            <v>ESTRUTURA METALICA EM ACO ESTRUTURAL PERFIL I 6 X 3 3/8</v>
          </cell>
          <cell r="C1459" t="str">
            <v>KG</v>
          </cell>
          <cell r="D1459">
            <v>6.46</v>
          </cell>
          <cell r="E1459">
            <v>1.41</v>
          </cell>
          <cell r="F1459">
            <v>7.87</v>
          </cell>
        </row>
        <row r="1460">
          <cell r="B1460" t="str">
            <v>TELHA METALICA</v>
          </cell>
          <cell r="C1460" t="str">
            <v/>
          </cell>
        </row>
        <row r="1461">
          <cell r="A1461" t="str">
            <v>94213</v>
          </cell>
          <cell r="B1461" t="str">
            <v>TELHAMENTO COM TELHA DE AÇO/ALUMÍNIO E = 0,5 MM, COM ATÉ 2 ÁGUAS, INCLUSO IÇAMENTO. AF_06/2016</v>
          </cell>
          <cell r="C1461" t="str">
            <v>M2</v>
          </cell>
          <cell r="D1461">
            <v>32.9</v>
          </cell>
          <cell r="E1461">
            <v>2.25</v>
          </cell>
          <cell r="F1461">
            <v>35.15</v>
          </cell>
        </row>
        <row r="1462">
          <cell r="A1462" t="str">
            <v>94216</v>
          </cell>
          <cell r="B1462" t="str">
            <v>TELHAMENTO COM TELHA METÁLICA TERMOACÚSTICA E = 30 MM, COM ATÉ 2 ÁGUAS, INCLUSO IÇAMENTO. AF_06/2016</v>
          </cell>
          <cell r="C1462" t="str">
            <v>M2</v>
          </cell>
          <cell r="D1462">
            <v>91.7</v>
          </cell>
          <cell r="E1462">
            <v>1.42</v>
          </cell>
          <cell r="F1462">
            <v>93.12</v>
          </cell>
        </row>
        <row r="1463">
          <cell r="A1463" t="str">
            <v>75220</v>
          </cell>
          <cell r="B1463" t="str">
            <v>CUMEEIRA EM PERFIL ONDULADO DE ALUMÍNIO</v>
          </cell>
          <cell r="C1463" t="str">
            <v>M</v>
          </cell>
          <cell r="D1463">
            <v>40.76</v>
          </cell>
          <cell r="E1463">
            <v>2.86</v>
          </cell>
          <cell r="F1463">
            <v>43.62</v>
          </cell>
        </row>
        <row r="1464">
          <cell r="B1464" t="str">
            <v>TELHA CERAMICA</v>
          </cell>
          <cell r="C1464" t="str">
            <v/>
          </cell>
        </row>
        <row r="1465">
          <cell r="A1465" t="str">
            <v>94195</v>
          </cell>
          <cell r="B1465" t="str">
            <v>TELHAMENTO COM TELHA CERÂMICA DE ENCAIXE, TIPO PORTUGUESA, COM ATÉ 2 ÁGUAS, INCLUSO TRANSPORTE VERTICAL. AF_06/2016</v>
          </cell>
          <cell r="C1465" t="str">
            <v>M2</v>
          </cell>
          <cell r="D1465">
            <v>15.85</v>
          </cell>
          <cell r="E1465">
            <v>4.3099999999999996</v>
          </cell>
          <cell r="F1465">
            <v>20.16</v>
          </cell>
        </row>
        <row r="1466">
          <cell r="A1466" t="str">
            <v>94198</v>
          </cell>
          <cell r="B1466" t="str">
            <v>TELHAMENTO COM TELHA CERÂMICA DE ENCAIXE, TIPO PORTUGUESA, COM MAIS DE 2 ÁGUAS, INCLUSO TRANSPORTE VERTICAL. AF_06/2016</v>
          </cell>
          <cell r="C1466" t="str">
            <v>M2</v>
          </cell>
          <cell r="D1466">
            <v>16.62</v>
          </cell>
          <cell r="E1466">
            <v>6.02</v>
          </cell>
          <cell r="F1466">
            <v>22.64</v>
          </cell>
        </row>
        <row r="1467">
          <cell r="A1467" t="str">
            <v>94201</v>
          </cell>
          <cell r="B1467" t="str">
            <v>TELHAMENTO COM TELHA CERÂMICA CAPA-CANAL, TIPO COLONIAL, COM ATÉ 2 ÁGUAS, INCLUSO TRANSPORTE VERTICAL. AF_06/2016</v>
          </cell>
          <cell r="C1467" t="str">
            <v>M2</v>
          </cell>
          <cell r="D1467">
            <v>24.03</v>
          </cell>
          <cell r="E1467">
            <v>6.83</v>
          </cell>
          <cell r="F1467">
            <v>30.86</v>
          </cell>
        </row>
        <row r="1468">
          <cell r="A1468" t="str">
            <v>94204</v>
          </cell>
          <cell r="B1468" t="str">
            <v>TELHAMENTO COM TELHA CERÂMICA CAPA-CANAL, TIPO COLONIAL, COM MAIS DE 2 ÁGUAS, INCLUSO TRANSPORTE VERTICAL. AF_06/2016</v>
          </cell>
          <cell r="C1468" t="str">
            <v>M2</v>
          </cell>
          <cell r="D1468">
            <v>25.33</v>
          </cell>
          <cell r="E1468">
            <v>9.74</v>
          </cell>
          <cell r="F1468">
            <v>35.07</v>
          </cell>
        </row>
        <row r="1469">
          <cell r="A1469" t="str">
            <v>94440</v>
          </cell>
          <cell r="B1469" t="str">
            <v>TELHAMENTO COM TELHA CERÂMICA DE ENCAIXE, TIPO FRANCESA, COM ATÉ 2 ÁGUAS, INCLUSO TRANSPORTE VERTICAL. AF_06/2016</v>
          </cell>
          <cell r="C1469" t="str">
            <v>M2</v>
          </cell>
          <cell r="D1469">
            <v>23.54</v>
          </cell>
          <cell r="E1469">
            <v>4.3099999999999996</v>
          </cell>
          <cell r="F1469">
            <v>27.85</v>
          </cell>
        </row>
        <row r="1470">
          <cell r="A1470" t="str">
            <v>94441</v>
          </cell>
          <cell r="B1470" t="str">
            <v>TELHAMENTO COM TELHA CERÂMICA DE ENCAIXE, TIPO FRANCESA, COM MAIS DE 2 ÁGUAS, INCLUSO TRANSPORTE VERTICAL. AF_06/2016</v>
          </cell>
          <cell r="C1470" t="str">
            <v>M2</v>
          </cell>
          <cell r="D1470">
            <v>24.31</v>
          </cell>
          <cell r="E1470">
            <v>6.02</v>
          </cell>
          <cell r="F1470">
            <v>30.33</v>
          </cell>
        </row>
        <row r="1471">
          <cell r="A1471" t="str">
            <v>94442</v>
          </cell>
          <cell r="B1471" t="str">
            <v>TELHAMENTO COM TELHA CERÂMICA DE ENCAIXE, TIPO ROMANA, COM ATÉ 2 ÁGUAS, INCLUSO TRANSPORTE VERTICAL. AF_06/2016</v>
          </cell>
          <cell r="C1471" t="str">
            <v>M2</v>
          </cell>
          <cell r="D1471">
            <v>17.2</v>
          </cell>
          <cell r="E1471">
            <v>4.3099999999999996</v>
          </cell>
          <cell r="F1471">
            <v>21.51</v>
          </cell>
        </row>
        <row r="1472">
          <cell r="A1472" t="str">
            <v>94443</v>
          </cell>
          <cell r="B1472" t="str">
            <v>TELHAMENTO COM TELHA CERÂMICA DE ENCAIXE, TIPO ROMANA, COM MAIS DE 2 ÁGUAS, INCLUSO TRANSPORTE VERTICAL. AF_06/2016</v>
          </cell>
          <cell r="C1472" t="str">
            <v>M2</v>
          </cell>
          <cell r="D1472">
            <v>17.97</v>
          </cell>
          <cell r="E1472">
            <v>6.02</v>
          </cell>
          <cell r="F1472">
            <v>23.99</v>
          </cell>
        </row>
        <row r="1473">
          <cell r="A1473" t="str">
            <v>94445</v>
          </cell>
          <cell r="B1473" t="str">
            <v>TELHAMENTO COM TELHA CERÂMICA CAPA-CANAL, TIPO PLAN, COM ATÉ 2 ÁGUAS, INCLUSO TRANSPORTE VERTICAL. AF_06/2016</v>
          </cell>
          <cell r="C1473" t="str">
            <v>M2</v>
          </cell>
          <cell r="D1473">
            <v>22.07</v>
          </cell>
          <cell r="E1473">
            <v>6.83</v>
          </cell>
          <cell r="F1473">
            <v>28.9</v>
          </cell>
        </row>
        <row r="1474">
          <cell r="A1474" t="str">
            <v>94446</v>
          </cell>
          <cell r="B1474" t="str">
            <v>TELHAMENTO COM TELHA CERÂMICA CAPA-CANAL, TIPO PLAN, COM MAIS DE 2 ÁGUAS, INCLUSO TRANSPORTE VERTICAL. AF_06/2016</v>
          </cell>
          <cell r="C1474" t="str">
            <v>M2</v>
          </cell>
          <cell r="D1474">
            <v>23.38</v>
          </cell>
          <cell r="E1474">
            <v>9.74</v>
          </cell>
          <cell r="F1474">
            <v>33.119999999999997</v>
          </cell>
        </row>
        <row r="1475">
          <cell r="A1475" t="str">
            <v>94447</v>
          </cell>
          <cell r="B1475" t="str">
            <v>TELHAMENTO COM TELHA CERÂMICA CAPA-CANAL, TIPO PAULISTA, COM ATÉ 2 ÁGUAS, INCLUSO TRANSPORTE VERTICAL. AF_06/2016</v>
          </cell>
          <cell r="C1475" t="str">
            <v>M2</v>
          </cell>
          <cell r="D1475">
            <v>23.05</v>
          </cell>
          <cell r="E1475">
            <v>6.83</v>
          </cell>
          <cell r="F1475">
            <v>29.88</v>
          </cell>
        </row>
        <row r="1476">
          <cell r="A1476" t="str">
            <v>94448</v>
          </cell>
          <cell r="B1476" t="str">
            <v>TELHAMENTO COM TELHA CERÂMICA CAPA-CANAL, TIPO PAULISTA, COM MAIS DE 2 ÁGUAS, INCLUSO TRANSPORTE VERTICAL. AF_06/2016</v>
          </cell>
          <cell r="C1476" t="str">
            <v>M2</v>
          </cell>
          <cell r="D1476">
            <v>24.36</v>
          </cell>
          <cell r="E1476">
            <v>9.74</v>
          </cell>
          <cell r="F1476">
            <v>34.1</v>
          </cell>
        </row>
        <row r="1477">
          <cell r="A1477" t="str">
            <v>94232</v>
          </cell>
          <cell r="B1477" t="str">
            <v>AMARRAÇÃO DE TELHAS CERÂMICAS OU DE CONCRETO. AF_06/2016</v>
          </cell>
          <cell r="C1477" t="str">
            <v>UN</v>
          </cell>
          <cell r="D1477">
            <v>1.17</v>
          </cell>
          <cell r="E1477">
            <v>2.46</v>
          </cell>
          <cell r="F1477">
            <v>3.63</v>
          </cell>
        </row>
        <row r="1478">
          <cell r="A1478" t="str">
            <v>94219</v>
          </cell>
          <cell r="B1478" t="str">
            <v>CUMEEIRA E ESPIGÃO PARA TELHA CERÂMICA EMBOÇADA COM ARGAMASSA TRAÇO 1:2:9 (CIMENTO, CAL E AREIA), PARA TELHADOS COM MAIS DE 2 ÁGUAS, INCLUSO TRANSPORTE VERTICAL. AF_06/2016</v>
          </cell>
          <cell r="C1478" t="str">
            <v>M</v>
          </cell>
          <cell r="D1478">
            <v>12.14</v>
          </cell>
          <cell r="E1478">
            <v>8.56</v>
          </cell>
          <cell r="F1478">
            <v>20.7</v>
          </cell>
        </row>
        <row r="1479">
          <cell r="A1479" t="str">
            <v>94221</v>
          </cell>
          <cell r="B1479" t="str">
            <v>CUMEEIRA PARA TELHA CERÂMICA EMBOÇADA COM ARGAMASSA TRAÇO 1:2:9 (CIMENTO, CAL E AREIA) PARA TELHADOS COM ATÉ 2 ÁGUAS, INCLUSO TRANSPORTE VERTICAL. AF_06/2016</v>
          </cell>
          <cell r="C1479" t="str">
            <v>M</v>
          </cell>
          <cell r="D1479">
            <v>10.62</v>
          </cell>
          <cell r="E1479">
            <v>5.19</v>
          </cell>
          <cell r="F1479">
            <v>15.81</v>
          </cell>
        </row>
        <row r="1480">
          <cell r="B1480" t="str">
            <v>TELHA DE CONCRETO</v>
          </cell>
          <cell r="C1480" t="str">
            <v/>
          </cell>
        </row>
        <row r="1481">
          <cell r="A1481" t="str">
            <v>94189</v>
          </cell>
          <cell r="B1481" t="str">
            <v>TELHAMENTO COM TELHA DE CONCRETO DE ENCAIXE, COM ATÉ 2 ÁGUAS, INCLUSO TRANSPORTE VERTICAL. AF_06/2016</v>
          </cell>
          <cell r="C1481" t="str">
            <v>M2</v>
          </cell>
          <cell r="D1481">
            <v>26.09</v>
          </cell>
          <cell r="E1481">
            <v>2.5299999999999998</v>
          </cell>
          <cell r="F1481">
            <v>28.62</v>
          </cell>
        </row>
        <row r="1482">
          <cell r="A1482" t="str">
            <v>94192</v>
          </cell>
          <cell r="B1482" t="str">
            <v>TELHAMENTO COM TELHA DE CONCRETO DE ENCAIXE, COM MAIS DE 2 ÁGUAS, INCLUSO TRANSPORTE VERTICAL. AF_06/2016</v>
          </cell>
          <cell r="C1482" t="str">
            <v>M2</v>
          </cell>
          <cell r="D1482">
            <v>26.67</v>
          </cell>
          <cell r="E1482">
            <v>3.82</v>
          </cell>
          <cell r="F1482">
            <v>30.49</v>
          </cell>
        </row>
        <row r="1483">
          <cell r="A1483" t="str">
            <v>94220</v>
          </cell>
          <cell r="B1483" t="str">
            <v>CUMEEIRA E ESPIGÃO PARA TELHA DE CONCRETO EMBOÇADA COM ARGAMASSA TRAÇO 1:2:9 (CIMENTO, CAL E AREIA), PARA TELHADOS COM MAIS DE 2 ÁGUAS, INCLUSO TRANSPORTE VERTICAL. AF_06/2016</v>
          </cell>
          <cell r="C1483" t="str">
            <v>M</v>
          </cell>
          <cell r="D1483">
            <v>24.94</v>
          </cell>
          <cell r="E1483">
            <v>8.56</v>
          </cell>
          <cell r="F1483">
            <v>33.5</v>
          </cell>
        </row>
        <row r="1484">
          <cell r="A1484" t="str">
            <v>94222</v>
          </cell>
          <cell r="B1484" t="str">
            <v>CUMEEIRA PARA TELHA DE CONCRETO EMBOÇADA COM ARGAMASSA TRAÇO 1:2:9 (CIMENTO, CAL E AREIA) PARA TELHADOS COM ATÉ 2 ÁGUAS, INCLUSO TRANSPORTE VERTICAL. AF_06/2016</v>
          </cell>
          <cell r="C1484" t="str">
            <v>M</v>
          </cell>
          <cell r="D1484">
            <v>23.42</v>
          </cell>
          <cell r="E1484">
            <v>5.19</v>
          </cell>
          <cell r="F1484">
            <v>28.61</v>
          </cell>
        </row>
        <row r="1485">
          <cell r="B1485" t="str">
            <v>TELHA FIBROCIMENTO</v>
          </cell>
          <cell r="C1485" t="str">
            <v/>
          </cell>
        </row>
        <row r="1486">
          <cell r="A1486" t="str">
            <v>94207</v>
          </cell>
          <cell r="B1486" t="str">
            <v>TELHAMENTO COM TELHA ONDULADA DE FIBROCIMENTO E = 6 MM, COM RECOBRIMENTO LATERAL DE 1/4 DE ONDA PARA TELHADO COM INCLINAÇÃO MAIOR QUE 10°, COM ATÉ 2 ÁGUAS, INCLUSO IÇAMENTO. AF_06/2016</v>
          </cell>
          <cell r="C1486" t="str">
            <v>M2</v>
          </cell>
          <cell r="D1486">
            <v>26.23</v>
          </cell>
          <cell r="E1486">
            <v>2.9</v>
          </cell>
          <cell r="F1486">
            <v>29.13</v>
          </cell>
        </row>
        <row r="1487">
          <cell r="A1487" t="str">
            <v>94210</v>
          </cell>
          <cell r="B1487" t="str">
            <v>TELHAMENTO COM TELHA ONDULADA DE FIBROCIMENTO E = 6 MM, COM RECOBRIMENTO LATERAL DE 1 1/4 DE ONDA PARA TELHADO COM INCLINAÇÃO MÁXIMA DE 10°, COM ATÉ 2 ÁGUAS, INCLUSO IÇAMENTO. AF_06/2016</v>
          </cell>
          <cell r="C1487" t="str">
            <v>M2</v>
          </cell>
          <cell r="D1487">
            <v>27.85</v>
          </cell>
          <cell r="E1487">
            <v>3.27</v>
          </cell>
          <cell r="F1487">
            <v>31.12</v>
          </cell>
        </row>
        <row r="1488">
          <cell r="A1488" t="str">
            <v>94218</v>
          </cell>
          <cell r="B1488" t="str">
            <v>TELHAMENTO COM TELHA ESTRUTURAL DE FIBROCIMENTO E= 6 MM, COM ATÉ 2 ÁGUAS, INCLUSO IÇAMENTO. AF_06/2016</v>
          </cell>
          <cell r="C1488" t="str">
            <v>M2</v>
          </cell>
          <cell r="D1488">
            <v>66.28</v>
          </cell>
          <cell r="E1488">
            <v>5.1100000000000003</v>
          </cell>
          <cell r="F1488">
            <v>71.39</v>
          </cell>
        </row>
        <row r="1489">
          <cell r="A1489" t="str">
            <v>94223</v>
          </cell>
          <cell r="B1489" t="str">
            <v>CUMEEIRA PARA TELHA DE FIBROCIMENTO ONDULADA E = 6 MM, INCLUSO ACESSÓRIOS DE FIXAÇÃO E IÇAMENTO. AF_06/2016</v>
          </cell>
          <cell r="C1489" t="str">
            <v>M</v>
          </cell>
          <cell r="D1489">
            <v>34.049999999999997</v>
          </cell>
          <cell r="E1489">
            <v>2.37</v>
          </cell>
          <cell r="F1489">
            <v>36.42</v>
          </cell>
        </row>
        <row r="1490">
          <cell r="A1490" t="str">
            <v>94451</v>
          </cell>
          <cell r="B1490" t="str">
            <v>CUMEEIRA PARA TELHA DE FIBROCIMENTO ESTRUTURAL E = 6 MM, INCLUSO ACESSÓRIOS DE FIXAÇÃO E IÇAMENTO. AF_06/2016</v>
          </cell>
          <cell r="C1490" t="str">
            <v>M</v>
          </cell>
          <cell r="D1490">
            <v>80.22</v>
          </cell>
          <cell r="E1490">
            <v>2.37</v>
          </cell>
          <cell r="F1490">
            <v>82.59</v>
          </cell>
        </row>
        <row r="1491">
          <cell r="A1491" t="str">
            <v>94450</v>
          </cell>
          <cell r="B1491" t="str">
            <v>RUFO EM FIBROCIMENTO PARA TELHA ONDULADA E = 6 MM, ABA DE 26 CM, INCLUSO TRANSPORTE VERTICAL. AF_06/2016</v>
          </cell>
          <cell r="C1491" t="str">
            <v>M</v>
          </cell>
          <cell r="D1491">
            <v>39.659999999999997</v>
          </cell>
          <cell r="E1491">
            <v>2.19</v>
          </cell>
          <cell r="F1491">
            <v>41.85</v>
          </cell>
        </row>
        <row r="1492">
          <cell r="A1492" t="str">
            <v>74045/2</v>
          </cell>
          <cell r="B1492" t="str">
            <v>CUMEEIRA TIPO SHED PARA TELHA DE FIBROCIMENTO ONDULADA, INCLUSO JUNTAS DE VEDACAO E ACESSORIOS DE FIXACAO</v>
          </cell>
          <cell r="C1492" t="str">
            <v>M</v>
          </cell>
          <cell r="D1492">
            <v>36.29</v>
          </cell>
          <cell r="E1492">
            <v>2.86</v>
          </cell>
          <cell r="F1492">
            <v>39.15</v>
          </cell>
        </row>
        <row r="1493">
          <cell r="B1493" t="str">
            <v>TELHA FIBRA DE VIDRO/TRANSLUCIDA</v>
          </cell>
          <cell r="C1493" t="str">
            <v/>
          </cell>
        </row>
        <row r="1494">
          <cell r="A1494" t="str">
            <v>94449</v>
          </cell>
          <cell r="B1494" t="str">
            <v>TELHAMENTO COM TELHA ONDULADA DE FIBRA DE VIDRO E = 0,6 MM, PARA TELHADO COM INCLINAÇÃO MAIOR QUE 10°, COM ATÉ 2 ÁGUAS, INCLUSO IÇAMENTO. AF_06/2016</v>
          </cell>
          <cell r="C1494" t="str">
            <v>M2</v>
          </cell>
          <cell r="D1494">
            <v>26.08</v>
          </cell>
          <cell r="E1494">
            <v>2.9</v>
          </cell>
          <cell r="F1494">
            <v>28.98</v>
          </cell>
        </row>
        <row r="1495">
          <cell r="A1495" t="str">
            <v>94444</v>
          </cell>
          <cell r="B1495" t="str">
            <v>TELHAMENTO COM TELHA DE ENCAIXE, TIPO FRANCESA DE VIDRO, COM ATÉ 2 ÁGUAS, INCLUSO TRANSPORTE VERTICAL. AF_06/2016</v>
          </cell>
          <cell r="C1495" t="str">
            <v>M2</v>
          </cell>
          <cell r="D1495">
            <v>423.61</v>
          </cell>
          <cell r="E1495">
            <v>4.3099999999999996</v>
          </cell>
          <cell r="F1495">
            <v>427.92</v>
          </cell>
        </row>
        <row r="1496">
          <cell r="B1496" t="str">
            <v>TRAMA DE AÇO PARA COBERTURAS</v>
          </cell>
          <cell r="C1496" t="str">
            <v/>
          </cell>
        </row>
        <row r="1497">
          <cell r="A1497" t="str">
            <v>92568</v>
          </cell>
          <cell r="B1497" t="str">
            <v>TRAMA DE AÇO COMPOSTA POR RIPAS, CAIBROS E TERÇAS PARA TELHADOS DE ATÉ 2 ÁGUAS PARA TELHA DE ENCAIXE DE CERÂMICA OU DE CONCRETO, INCLUSO TRANSPORTE VERTICAL. AF_12/2015</v>
          </cell>
          <cell r="C1497" t="str">
            <v>M2</v>
          </cell>
          <cell r="D1497">
            <v>58.1</v>
          </cell>
          <cell r="E1497">
            <v>5.55</v>
          </cell>
          <cell r="F1497">
            <v>63.65</v>
          </cell>
        </row>
        <row r="1498">
          <cell r="A1498" t="str">
            <v>92569</v>
          </cell>
          <cell r="B1498" t="str">
            <v>TRAMA DE AÇO COMPOSTA POR RIPAS E CAIBROS PARA TELHADOS DE ATÉ 2 ÁGUAS PARA TELHA DE ENCAIXE DE CERÂMICA OU DE CONCRETO, INCLUSO TRANSPORTE VERTICAL. AF_12/2015</v>
          </cell>
          <cell r="C1498" t="str">
            <v>M2</v>
          </cell>
          <cell r="D1498">
            <v>26.46</v>
          </cell>
          <cell r="E1498">
            <v>2.41</v>
          </cell>
          <cell r="F1498">
            <v>28.87</v>
          </cell>
        </row>
        <row r="1499">
          <cell r="A1499" t="str">
            <v>92570</v>
          </cell>
          <cell r="B1499" t="str">
            <v>TRAMA DE AÇO COMPOSTA POR RIPAS PARA TELHADOS DE ATÉ 2 ÁGUAS PARA TELHA DE ENCAIXE DE CERÂMICA OU DE CONCRETO, INCLUSO TRANSPORTE VERTICAL. AF_12/2015</v>
          </cell>
          <cell r="C1499" t="str">
            <v>M2</v>
          </cell>
          <cell r="D1499">
            <v>11.87</v>
          </cell>
          <cell r="E1499">
            <v>1.1499999999999999</v>
          </cell>
          <cell r="F1499">
            <v>13.02</v>
          </cell>
        </row>
        <row r="1500">
          <cell r="A1500" t="str">
            <v>92571</v>
          </cell>
          <cell r="B1500" t="str">
            <v>TRAMA DE AÇO COMPOSTA POR RIPAS, CAIBROS E TERÇAS PARA TELHADOS DE MAIS DE 2 ÁGUAS PARA TELHA DE ENCAIXE DE CERÂMICA OU DE CONCRETO, INCLUSO TRANSPORTE VERTICAL. AF_12/2015</v>
          </cell>
          <cell r="C1500" t="str">
            <v>M2</v>
          </cell>
          <cell r="D1500">
            <v>60.33</v>
          </cell>
          <cell r="E1500">
            <v>8.64</v>
          </cell>
          <cell r="F1500">
            <v>68.97</v>
          </cell>
        </row>
        <row r="1501">
          <cell r="A1501" t="str">
            <v>92572</v>
          </cell>
          <cell r="B1501" t="str">
            <v>TRAMA DE AÇO COMPOSTA POR RIPAS E CAIBROS PARA TELHADOS DE MAIS DE 2 ÁGUAS PARA TELHA DE ENCAIXE DE CERÂMICA OU DE CONCRETO, INCLUSO TRANSPORTE VERTICAL. AF_12/2015</v>
          </cell>
          <cell r="C1501" t="str">
            <v>M2</v>
          </cell>
          <cell r="D1501">
            <v>27.68</v>
          </cell>
          <cell r="E1501">
            <v>4.3899999999999997</v>
          </cell>
          <cell r="F1501">
            <v>32.07</v>
          </cell>
        </row>
        <row r="1502">
          <cell r="A1502" t="str">
            <v>92573</v>
          </cell>
          <cell r="B1502" t="str">
            <v>TRAMA DE AÇO COMPOSTA POR RIPAS PARA TELHADOS DE MAIS DE 2 ÁGUAS PARA TELHA DE ENCAIXE DE CERÂMICA OU DE CONCRETO, INCLUSO TRANSPORTE VERTICAL, INCLUSO TRANSPORTE VERTICAL. AF_12/2015</v>
          </cell>
          <cell r="C1502" t="str">
            <v>M2</v>
          </cell>
          <cell r="D1502">
            <v>12.71</v>
          </cell>
          <cell r="E1502">
            <v>2.5299999999999998</v>
          </cell>
          <cell r="F1502">
            <v>15.24</v>
          </cell>
        </row>
        <row r="1503">
          <cell r="A1503" t="str">
            <v>92574</v>
          </cell>
          <cell r="B1503" t="str">
            <v>TRAMA DE AÇO COMPOSTA POR RIPAS, CAIBROS E TERÇAS PARA TELHADOS DE ATÉ 2 ÁGUAS PARA TELHA CERÂMICA CAPA-CANAL, INCLUSO TRANSPORTE VERTICAL. AF_12/2015</v>
          </cell>
          <cell r="C1503" t="str">
            <v>M2</v>
          </cell>
          <cell r="D1503">
            <v>63.55</v>
          </cell>
          <cell r="E1503">
            <v>6.05</v>
          </cell>
          <cell r="F1503">
            <v>69.599999999999994</v>
          </cell>
        </row>
        <row r="1504">
          <cell r="A1504" t="str">
            <v>92575</v>
          </cell>
          <cell r="B1504" t="str">
            <v>TRAMA DE AÇO COMPOSTA POR RIPAS E CAIBROS PARA TELHADOS DE ATÉ 2 ÁGUAS PARA TELHA CERÂMICA CAPA-CANAL, INCLUSO TRANSPORTE VERTICAL. AF_12/2015</v>
          </cell>
          <cell r="C1504" t="str">
            <v>M2</v>
          </cell>
          <cell r="D1504">
            <v>26.53</v>
          </cell>
          <cell r="E1504">
            <v>2.4</v>
          </cell>
          <cell r="F1504">
            <v>28.93</v>
          </cell>
        </row>
        <row r="1505">
          <cell r="A1505" t="str">
            <v>92576</v>
          </cell>
          <cell r="B1505" t="str">
            <v>TRAMA DE AÇO COMPOSTA POR RIPAS PARA TELHADOS DE ATÉ 2 ÁGUAS PARA TELHA CERÂMICA CAPA-CANAL, INCLUSO TRANSPORTE VERTICAL. AF_12/2015</v>
          </cell>
          <cell r="C1505" t="str">
            <v>M2</v>
          </cell>
          <cell r="D1505">
            <v>9.6</v>
          </cell>
          <cell r="E1505">
            <v>0.91</v>
          </cell>
          <cell r="F1505">
            <v>10.51</v>
          </cell>
        </row>
        <row r="1506">
          <cell r="A1506" t="str">
            <v>92577</v>
          </cell>
          <cell r="B1506" t="str">
            <v>TRAMA DE AÇO COMPOSTA POR RIPAS, CAIBROS E TERÇAS PARA TELHADOS DE MAIS DE 2 ÁGUAS PARA TELHA CERÂMICA CAPA-CANAL, INCLUSO TRANSPORTE VERTICAL. AF_12/2015</v>
          </cell>
          <cell r="C1506" t="str">
            <v>M2</v>
          </cell>
          <cell r="D1506">
            <v>66.14</v>
          </cell>
          <cell r="E1506">
            <v>9.1</v>
          </cell>
          <cell r="F1506">
            <v>75.239999999999995</v>
          </cell>
        </row>
        <row r="1507">
          <cell r="A1507" t="str">
            <v>92578</v>
          </cell>
          <cell r="B1507" t="str">
            <v>TRAMA DE AÇO COMPOSTA POR RIPAS E CAIBROS PARA TELHADOS DE MAIS DE 2 ÁGUAS PARA TELHA CERÂMICA CAPA-CANAL, INCLUSO TRANSPORTE VERTICAL. AF_12/2015</v>
          </cell>
          <cell r="C1507" t="str">
            <v>M2</v>
          </cell>
          <cell r="D1507">
            <v>27.89</v>
          </cell>
          <cell r="E1507">
            <v>4.1500000000000004</v>
          </cell>
          <cell r="F1507">
            <v>32.04</v>
          </cell>
        </row>
        <row r="1508">
          <cell r="A1508" t="str">
            <v>92579</v>
          </cell>
          <cell r="B1508" t="str">
            <v>TRAMA DE AÇO COMPOSTA POR RIPAS PARA TELHADOS DE MAIS DE 2 ÁGUAS PARA TELHA CERÂMICA CAPA-CANAL, INCLUSO TRANSPORTE VERTICAL. AF_12/2015</v>
          </cell>
          <cell r="C1508" t="str">
            <v>M2</v>
          </cell>
          <cell r="D1508">
            <v>10.27</v>
          </cell>
          <cell r="E1508">
            <v>2.02</v>
          </cell>
          <cell r="F1508">
            <v>12.29</v>
          </cell>
        </row>
        <row r="1509">
          <cell r="A1509" t="str">
            <v>92580</v>
          </cell>
          <cell r="B1509" t="str">
            <v>TRAMA DE AÇO COMPOSTA POR TERÇAS PARA TELHADOS DE ATÉ 2 ÁGUAS PARA TELHA ONDULADA DE FIBROCIMENTO, METÁLICA, PLÁSTICA OU TERMOACÚSTICA, INCLUSO TRANSPORTE VERTICAL. AF_12/2015</v>
          </cell>
          <cell r="C1509" t="str">
            <v>M2</v>
          </cell>
          <cell r="D1509">
            <v>27.67</v>
          </cell>
          <cell r="E1509">
            <v>3.28</v>
          </cell>
          <cell r="F1509">
            <v>30.95</v>
          </cell>
        </row>
        <row r="1510">
          <cell r="A1510" t="str">
            <v>92581</v>
          </cell>
          <cell r="B1510" t="str">
            <v>TRAMA DE AÇO COMPOSTA POR TERÇAS PARA TELHADOS DE ATÉ 2 ÁGUAS PARA TELHA ESTRUTURAL DE FIBROCIMENTO, INCLUSO TRANSPORTE VERTICAL. AF_12/2015</v>
          </cell>
          <cell r="C1510" t="str">
            <v>M2</v>
          </cell>
          <cell r="D1510">
            <v>29.27</v>
          </cell>
          <cell r="E1510">
            <v>3.03</v>
          </cell>
          <cell r="F1510">
            <v>32.299999999999997</v>
          </cell>
        </row>
        <row r="1511">
          <cell r="B1511" t="str">
            <v>L</v>
          </cell>
          <cell r="C1511" t="str">
            <v/>
          </cell>
        </row>
        <row r="1512">
          <cell r="A1512" t="str">
            <v>94230</v>
          </cell>
          <cell r="B1512" t="str">
            <v>CALHA DE BEIRAL, SEMICIRCULAR DE PVC, DIAMETRO 125 MM, INCLUINDO CABECEIRAS, EMENDAS, BOCAIS, SUPORTES E VEDAÇÕES, EXCLUINDO CONDUTORES, INCLUSO TRANSPORTE VERTICAL. AF_06/2016</v>
          </cell>
          <cell r="C1512" t="str">
            <v>M</v>
          </cell>
          <cell r="D1512">
            <v>50.35</v>
          </cell>
          <cell r="E1512">
            <v>14.93</v>
          </cell>
          <cell r="F1512">
            <v>65.28</v>
          </cell>
        </row>
        <row r="1513">
          <cell r="A1513" t="str">
            <v>94227</v>
          </cell>
          <cell r="B1513" t="str">
            <v>CALHA EM CHAPA DE AÇO GALVANIZADO NÚMERO 24, DESENVOLVIMENTO DE 33 CM, INCLUSO TRANSPORTE VERTICAL. AF_06/2016</v>
          </cell>
          <cell r="C1513" t="str">
            <v>M</v>
          </cell>
          <cell r="D1513">
            <v>29.17</v>
          </cell>
          <cell r="E1513">
            <v>5.78</v>
          </cell>
          <cell r="F1513">
            <v>34.950000000000003</v>
          </cell>
        </row>
        <row r="1514">
          <cell r="A1514" t="str">
            <v>94228</v>
          </cell>
          <cell r="B1514" t="str">
            <v>CALHA EM CHAPA DE AÇO GALVANIZADO NÚMERO 24, DESENVOLVIMENTO DE 50 CM, INCLUSO TRANSPORTE VERTICAL. AF_06/2016</v>
          </cell>
          <cell r="C1514" t="str">
            <v>M</v>
          </cell>
          <cell r="D1514">
            <v>42.91</v>
          </cell>
          <cell r="E1514">
            <v>7.91</v>
          </cell>
          <cell r="F1514">
            <v>50.82</v>
          </cell>
        </row>
        <row r="1515">
          <cell r="A1515" t="str">
            <v>94229</v>
          </cell>
          <cell r="B1515" t="str">
            <v>CALHA EM CHAPA DE AÇO GALVANIZADO NÚMERO 24, DESENVOLVIMENTO DE 100 CM, INCLUSO TRANSPORTE VERTICAL. AF_06/2016</v>
          </cell>
          <cell r="C1515" t="str">
            <v>M</v>
          </cell>
          <cell r="D1515">
            <v>82.48</v>
          </cell>
          <cell r="E1515">
            <v>14.16</v>
          </cell>
          <cell r="F1515">
            <v>96.64</v>
          </cell>
        </row>
        <row r="1516">
          <cell r="B1516" t="str">
            <v>CONDUTORES</v>
          </cell>
          <cell r="C1516" t="str">
            <v/>
          </cell>
        </row>
        <row r="1517">
          <cell r="B1517" t="str">
            <v>RUFOS</v>
          </cell>
          <cell r="C1517" t="str">
            <v/>
          </cell>
        </row>
        <row r="1518">
          <cell r="A1518" t="str">
            <v>94231</v>
          </cell>
          <cell r="B1518" t="str">
            <v>RUFO EM CHAPA DE AÇO GALVANIZADO NÚMERO 24, CORTE DE 25 CM, INCLUSO TRANSPORTE VERTICAL. AF_06/2016</v>
          </cell>
          <cell r="C1518" t="str">
            <v>M</v>
          </cell>
          <cell r="D1518">
            <v>20.239999999999998</v>
          </cell>
          <cell r="E1518">
            <v>3.98</v>
          </cell>
          <cell r="F1518">
            <v>24.22</v>
          </cell>
        </row>
        <row r="1519">
          <cell r="B1519" t="str">
            <v>ESQUADRIAS E ACESSORIOS</v>
          </cell>
          <cell r="C1519" t="str">
            <v/>
          </cell>
        </row>
        <row r="1520">
          <cell r="B1520" t="str">
            <v>MANUTENCAO / REPAROS - ESQUADRIAS E ACESSORIOS</v>
          </cell>
          <cell r="C1520" t="str">
            <v/>
          </cell>
        </row>
        <row r="1521">
          <cell r="A1521" t="str">
            <v>85334</v>
          </cell>
          <cell r="B1521" t="str">
            <v>RETIRADA ESQUADRIAS METALICAS</v>
          </cell>
          <cell r="C1521" t="str">
            <v>M2</v>
          </cell>
          <cell r="D1521">
            <v>5.42</v>
          </cell>
          <cell r="E1521">
            <v>10.8</v>
          </cell>
          <cell r="F1521">
            <v>16.22</v>
          </cell>
        </row>
        <row r="1522">
          <cell r="A1522" t="str">
            <v>72144</v>
          </cell>
          <cell r="B1522" t="str">
            <v>RECOLOCACAO DE FOLHAS DE PORTA DE PASSAGEM OU JANELA, CONSIDERANDO REAPROVEITAMENTO DO MATERIAL</v>
          </cell>
          <cell r="C1522" t="str">
            <v>UN</v>
          </cell>
          <cell r="D1522">
            <v>23.86</v>
          </cell>
          <cell r="E1522">
            <v>56.65</v>
          </cell>
          <cell r="F1522">
            <v>80.510000000000005</v>
          </cell>
        </row>
        <row r="1523">
          <cell r="B1523" t="str">
            <v>PUXADORES</v>
          </cell>
          <cell r="C1523" t="str">
            <v/>
          </cell>
        </row>
        <row r="1524">
          <cell r="A1524" t="str">
            <v>84889</v>
          </cell>
          <cell r="B1524" t="str">
            <v>PUXADOR CENTRAL PARA ESQUADRIA DE ALUMINIO</v>
          </cell>
          <cell r="C1524" t="str">
            <v>UN</v>
          </cell>
          <cell r="D1524">
            <v>10.93</v>
          </cell>
          <cell r="E1524">
            <v>5.15</v>
          </cell>
          <cell r="F1524">
            <v>16.079999999999998</v>
          </cell>
        </row>
        <row r="1525">
          <cell r="A1525" t="str">
            <v>84891</v>
          </cell>
          <cell r="B1525" t="str">
            <v>CREMONA EM LATAO CROMADO OU POLIDO, COMPLETA, COM VARA H=1,50M</v>
          </cell>
          <cell r="C1525" t="str">
            <v>UN</v>
          </cell>
          <cell r="D1525">
            <v>85.37</v>
          </cell>
          <cell r="E1525">
            <v>92.2</v>
          </cell>
          <cell r="F1525">
            <v>177.57</v>
          </cell>
        </row>
        <row r="1526">
          <cell r="B1526" t="str">
            <v>PORTAS EM MADEIRA</v>
          </cell>
          <cell r="C1526" t="str">
            <v/>
          </cell>
        </row>
        <row r="1527">
          <cell r="B1527" t="str">
            <v>ALMOFADADAS</v>
          </cell>
        </row>
        <row r="1528">
          <cell r="A1528" t="str">
            <v>91295</v>
          </cell>
          <cell r="B1528" t="str">
            <v>PORTA DE MADEIRA ALMOFADADA, SEMI-OCA (LEVE OU MÉDIA), 60X210CM, ESPESSURA DE 3CM, INCLUSO DOBRADIÇAS - FORNECIMENTO E INSTALAÇÃO. AF_08/2015</v>
          </cell>
          <cell r="C1528" t="str">
            <v>UN</v>
          </cell>
          <cell r="D1528">
            <v>231.35</v>
          </cell>
          <cell r="E1528">
            <v>26.08</v>
          </cell>
          <cell r="F1528">
            <v>257.43</v>
          </cell>
        </row>
        <row r="1529">
          <cell r="A1529" t="str">
            <v>91296</v>
          </cell>
          <cell r="B1529" t="str">
            <v>PORTA DE MADEIRA ALMOFADADA, SEMI-OCA (LEVE OU MÉDIA), 70X210CM, ESPESSURA DE 3CM, INCLUSO DOBRADIÇAS - FORNECIMENTO E INSTALAÇÃO. AF_08/2015</v>
          </cell>
          <cell r="C1529" t="str">
            <v>UN</v>
          </cell>
          <cell r="D1529">
            <v>244.24</v>
          </cell>
          <cell r="E1529">
            <v>28.77</v>
          </cell>
          <cell r="F1529">
            <v>273.01</v>
          </cell>
        </row>
        <row r="1530">
          <cell r="A1530" t="str">
            <v>91297</v>
          </cell>
          <cell r="B1530" t="str">
            <v>PORTA DE MADEIRA ALMOFADADA, SEMI-OCA (LEVE OU MÉDIA), 80X210CM, ESPESSURA DE 3,5CM, INCLUSO DOBRADIÇAS - FORNECIMENTO E INSTALAÇÃO. AF_08/2015</v>
          </cell>
          <cell r="C1530" t="str">
            <v>UN</v>
          </cell>
          <cell r="D1530">
            <v>280.77</v>
          </cell>
          <cell r="E1530">
            <v>31.45</v>
          </cell>
          <cell r="F1530">
            <v>312.22000000000003</v>
          </cell>
        </row>
        <row r="1531">
          <cell r="A1531" t="str">
            <v>91324</v>
          </cell>
          <cell r="B1531" t="str">
            <v>KIT DE PORTA DE MADEIRA PARA VERNIZ, SEMI-OCA (LEVE OU MÉDIA), PADRÃO POPULAR, 60X210CM, ESPESSURA DE 3,5CM, ITENS INCLUSOS: DOBRADIÇAS, MONTAGEM E INSTALAÇÃO DO BATENTE, SEM FECHADURA - FORNECIMENTO E INSTALAÇÃO. AF_08/2015</v>
          </cell>
          <cell r="C1531" t="str">
            <v>UN</v>
          </cell>
          <cell r="D1531">
            <v>395.85</v>
          </cell>
          <cell r="E1531">
            <v>125.85</v>
          </cell>
          <cell r="F1531">
            <v>521.70000000000005</v>
          </cell>
        </row>
        <row r="1532">
          <cell r="A1532" t="str">
            <v>91325</v>
          </cell>
          <cell r="B1532" t="str">
            <v>KIT DE PORTA DE MADEIRA PARA VERNIZ, SEMI-OCA (LEVE OU MÉDIA), PADRÃO POPULAR, 70X210CM, ESPESSURA DE 3,5CM, ITENS INCLUSOS: DOBRADIÇAS, MONTAGEM E INSTALAÇÃO DO BATENTE, SEM FECHADURA - FORNECIMENTO E INSTALAÇÃO. AF_08/2015</v>
          </cell>
          <cell r="C1532" t="str">
            <v>UN</v>
          </cell>
          <cell r="D1532">
            <v>348.86</v>
          </cell>
          <cell r="E1532">
            <v>138.91</v>
          </cell>
          <cell r="F1532">
            <v>487.77</v>
          </cell>
        </row>
        <row r="1533">
          <cell r="A1533" t="str">
            <v>91326</v>
          </cell>
          <cell r="B1533" t="str">
            <v>KIT DE PORTA DE MADEIRA PARA VERNIZ, SEMI-OCA (LEVE OU MÉDIA), PADRÃO POPULAR, 80X210CM, ESPESSURA DE 3,5CM, ITENS INCLUSOS: DOBRADIÇAS, MONTAGEM E INSTALAÇÃO DO BATENTE, SEM FECHADURA - FORNECIMENTO E INSTALAÇÃO. AF_08/2015</v>
          </cell>
          <cell r="C1533" t="str">
            <v>UN</v>
          </cell>
          <cell r="D1533">
            <v>436.94</v>
          </cell>
          <cell r="E1533">
            <v>152</v>
          </cell>
          <cell r="F1533">
            <v>588.94000000000005</v>
          </cell>
        </row>
        <row r="1534">
          <cell r="A1534" t="str">
            <v>91327</v>
          </cell>
          <cell r="B1534" t="str">
            <v>KIT DE PORTA DE MADEIRA PARA VERNIZ, SEMI-OCA (LEVE OU MÉDIA), PADRÃO POPULAR, 90X210CM, ESPESSURA DE 3,5CM, ITENS INCLUSOS: DOBRADIÇAS, MONTAGEM E INSTALAÇÃO DO BATENTE, SEM FECHADURA - FORNECIMENTO E INSTALAÇÃO. AF_08/2015</v>
          </cell>
          <cell r="C1534" t="str">
            <v>UN</v>
          </cell>
          <cell r="D1534">
            <v>426.61</v>
          </cell>
          <cell r="E1534">
            <v>165.14</v>
          </cell>
          <cell r="F1534">
            <v>591.75</v>
          </cell>
        </row>
        <row r="1535">
          <cell r="A1535" t="str">
            <v>91329</v>
          </cell>
          <cell r="B1535" t="str">
            <v>KIT DE PORTA DE MADEIRA ALMOFADADA, SEMI-OCA (LEVE OU MÉDIA), PADRÃO POPULAR, 60X210CM, ESPESSURA DE 3CM, ITENS INCLUSOS: DOBRADIÇAS, MONTAGEM E INSTALAÇÃO DO BATENTE, SEM FECHADURA - FORNECIMENTO E INSTALAÇÃO. AF_08/2015</v>
          </cell>
          <cell r="C1535" t="str">
            <v>UN</v>
          </cell>
          <cell r="D1535">
            <v>379.66</v>
          </cell>
          <cell r="E1535">
            <v>125.85</v>
          </cell>
          <cell r="F1535">
            <v>505.51</v>
          </cell>
        </row>
        <row r="1536">
          <cell r="A1536" t="str">
            <v>91330</v>
          </cell>
          <cell r="B1536" t="str">
            <v>KIT DE PORTA DE MADEIRA ALMOFADADA, SEMI-OCA (LEVE OU MÉDIA), PADRÃO MÉDIO, 70X210CM, ESPESSURA DE 3CM, ITENS INCLUSOS: DOBRADIÇAS, MONTAGEM E INSTALAÇÃO DO BATENTE, SEM FECHADURA - FORNECIMENTO E INSTALAÇÃO. AF_08/2015</v>
          </cell>
          <cell r="C1536" t="str">
            <v>UN</v>
          </cell>
          <cell r="D1536">
            <v>442.31</v>
          </cell>
          <cell r="E1536">
            <v>138.91</v>
          </cell>
          <cell r="F1536">
            <v>581.22</v>
          </cell>
        </row>
        <row r="1537">
          <cell r="A1537" t="str">
            <v>91331</v>
          </cell>
          <cell r="B1537" t="str">
            <v>KIT DE PORTA DE MADEIRA ALMOFADADA, SEMI-OCA (LEVE OU MÉDIA), PADRÃO POPULAR, 70X210CM, ESPESSURA DE 3CM, ITENS INCLUSOS: DOBRADIÇAS, MONTAGEM E INSTALAÇÃO DO BATENTE, SEM FECHADURA - FORNECIMENTO E INSTALAÇÃO. AF_08/2015</v>
          </cell>
          <cell r="C1537" t="str">
            <v>UN</v>
          </cell>
          <cell r="D1537">
            <v>397.31</v>
          </cell>
          <cell r="E1537">
            <v>138.91</v>
          </cell>
          <cell r="F1537">
            <v>536.22</v>
          </cell>
        </row>
        <row r="1538">
          <cell r="A1538" t="str">
            <v>91332</v>
          </cell>
          <cell r="B1538" t="str">
            <v>KIT DE PORTA DE MADEIRA ALMOFADADA, SEMI-OCA (LEVE OU MÉDIA), PADRÃO MÉDIO, 80X210CM, ESPESSURA DE 3,5CM, ITENS INCLUSOS: DOBRADIÇAS, MONTAGEM E INSTALAÇÃO DO BATENTE, SEM FECHADURA - FORNECIMENTO E INSTALAÇÃO. AF_08/2015</v>
          </cell>
          <cell r="C1538" t="str">
            <v>UN</v>
          </cell>
          <cell r="D1538">
            <v>483.74</v>
          </cell>
          <cell r="E1538">
            <v>152</v>
          </cell>
          <cell r="F1538">
            <v>635.74</v>
          </cell>
        </row>
        <row r="1539">
          <cell r="A1539" t="str">
            <v>91333</v>
          </cell>
          <cell r="B1539" t="str">
            <v>KIT DE PORTA DE MADEIRA ALMOFADADA, SEMI-OCA (LEVE OU MÉDIA), PADRÃO POPULAR, 80X210CM, ESPESSURA DE 3,5CM, ITENS INCLUSOS: DOBRADIÇAS, MONTAGEM E INSTALAÇÃO DO BATENTE, SEM FECHADURA - FORNECIMENTO E INSTALAÇÃO. AF_08/2015</v>
          </cell>
          <cell r="C1539" t="str">
            <v>UN</v>
          </cell>
          <cell r="D1539">
            <v>438.59</v>
          </cell>
          <cell r="E1539">
            <v>152</v>
          </cell>
          <cell r="F1539">
            <v>590.59</v>
          </cell>
        </row>
        <row r="1540">
          <cell r="A1540" t="str">
            <v>91328</v>
          </cell>
          <cell r="B1540" t="str">
            <v>KIT DE PORTA DE MADEIRA ALMOFADADA, SEMI-OCA (LEVE OU MÉDIA), PADRÃO MÉDIO 60X210CM, ESPESSURA DE 3CM, ITENS INCLUSOS: DOBRADIÇAS, MONTAGEM E INSTALAÇÃO DO BATENTE, SEM FECHADURA - FORNECIMENTO E INSTALAÇÃO. AF_08/2015</v>
          </cell>
          <cell r="C1540" t="str">
            <v>UN</v>
          </cell>
          <cell r="D1540">
            <v>424.51</v>
          </cell>
          <cell r="E1540">
            <v>125.85</v>
          </cell>
          <cell r="F1540">
            <v>550.36</v>
          </cell>
        </row>
        <row r="1541">
          <cell r="B1541" t="str">
            <v>COMPENSADAS PARA CERA OU VERNIZ</v>
          </cell>
        </row>
        <row r="1542">
          <cell r="A1542" t="str">
            <v>91009</v>
          </cell>
          <cell r="B1542" t="str">
            <v>PORTA DE MADEIRA PARA VERNIZ, SEMI-OCA (LEVE OU MÉDIA), 60X210CM, ESPESSURA DE 3,5CM, INCLUSO DOBRADIÇAS - FORNECIMENTO E INSTALAÇÃO. AF_08/2015</v>
          </cell>
          <cell r="C1542" t="str">
            <v>UN</v>
          </cell>
          <cell r="D1542">
            <v>247.54</v>
          </cell>
          <cell r="E1542">
            <v>26.08</v>
          </cell>
          <cell r="F1542">
            <v>273.62</v>
          </cell>
        </row>
        <row r="1543">
          <cell r="A1543" t="str">
            <v>91010</v>
          </cell>
          <cell r="B1543" t="str">
            <v>PORTA DE MADEIRA PARA VERNIZ, SEMI-OCA (LEVE OU MÉDIA), 70X210CM, ESPESSURA DE 3,5CM, INCLUSO DOBRADIÇAS - FORNECIMENTO E INSTALAÇÃO. AF_08/2015</v>
          </cell>
          <cell r="C1543" t="str">
            <v>UN</v>
          </cell>
          <cell r="D1543">
            <v>195.78</v>
          </cell>
          <cell r="E1543">
            <v>28.77</v>
          </cell>
          <cell r="F1543">
            <v>224.55</v>
          </cell>
        </row>
        <row r="1544">
          <cell r="A1544" t="str">
            <v>91011</v>
          </cell>
          <cell r="B1544" t="str">
            <v>PORTA DE MADEIRA PARA VERNIZ, SEMI-OCA (LEVE OU MÉDIA), 80X210CM, ESPESSURA DE 3,5CM, INCLUSO DOBRADIÇAS - FORNECIMENTO E INSTALAÇÃO. AF_08/2015</v>
          </cell>
          <cell r="C1544" t="str">
            <v>UN</v>
          </cell>
          <cell r="D1544">
            <v>279.12</v>
          </cell>
          <cell r="E1544">
            <v>31.45</v>
          </cell>
          <cell r="F1544">
            <v>310.57</v>
          </cell>
        </row>
        <row r="1545">
          <cell r="A1545" t="str">
            <v>91012</v>
          </cell>
          <cell r="B1545" t="str">
            <v>PORTA DE MADEIRA PARA VERNIZ, SEMI-OCA (LEVE OU MÉDIA), 90X210CM, ESPESSURA DE 3,5CM, INCLUSO DOBRADIÇAS - FORNECIMENTO E INSTALAÇÃO. AF_08/2015</v>
          </cell>
          <cell r="C1545" t="str">
            <v>UN</v>
          </cell>
          <cell r="D1545">
            <v>264</v>
          </cell>
          <cell r="E1545">
            <v>34.14</v>
          </cell>
          <cell r="F1545">
            <v>298.14</v>
          </cell>
        </row>
        <row r="1546">
          <cell r="A1546" t="str">
            <v>73910/9</v>
          </cell>
          <cell r="B1546" t="str">
            <v>PORTA DE MADEIRA COMPENSADA LISA PARA CERA OU VERNIZ, 120X210X3,5CM, 2 FOLHAS, INCLUSO ADUELA 1A, ALIZAR 1A E DOBRADICAS COM ANEL</v>
          </cell>
          <cell r="C1546" t="str">
            <v>UN</v>
          </cell>
          <cell r="D1546">
            <v>690.17</v>
          </cell>
          <cell r="E1546">
            <v>96.79</v>
          </cell>
          <cell r="F1546">
            <v>786.96</v>
          </cell>
        </row>
        <row r="1547">
          <cell r="A1547" t="str">
            <v>91013</v>
          </cell>
          <cell r="B1547" t="str">
            <v>KIT DE PORTA DE MADEIRA PARA VERNIZ, SEMI-OCA (LEVE OU MÉDIA), PADRÃO MÉDIO, 60X210CM, ESPESSURA DE 3,5CM, ITENS INCLUSOS: DOBRADIÇAS, MONTAGEM E INSTALAÇÃO DO BATENTE, SEM FECHADURA - FORNECIMENTO E INSTALAÇÃO. AF_08/2015</v>
          </cell>
          <cell r="C1547" t="str">
            <v>UN</v>
          </cell>
          <cell r="D1547">
            <v>440.7</v>
          </cell>
          <cell r="E1547">
            <v>125.85</v>
          </cell>
          <cell r="F1547">
            <v>566.54999999999995</v>
          </cell>
        </row>
        <row r="1548">
          <cell r="A1548" t="str">
            <v>91014</v>
          </cell>
          <cell r="B1548" t="str">
            <v>KIT DE PORTA DE MADEIRA PARA VERNIZ, SEMI-OCA (LEVE OU MÉDIA), PADRÃO MÉDIO, 70X210CM, ESPESSURA DE 3,5CM, ITENS INCLUSOS: DOBRADIÇAS, MONTAGEM E INSTALAÇÃO DO BATENTE, SEM FECHADURA - FORNECIMENTO E INSTALAÇÃO. AF_08/2015</v>
          </cell>
          <cell r="C1548" t="str">
            <v>UN</v>
          </cell>
          <cell r="D1548">
            <v>393.86</v>
          </cell>
          <cell r="E1548">
            <v>138.91</v>
          </cell>
          <cell r="F1548">
            <v>532.77</v>
          </cell>
        </row>
        <row r="1549">
          <cell r="A1549" t="str">
            <v>91015</v>
          </cell>
          <cell r="B1549" t="str">
            <v>KIT DE PORTA DE MADEIRA PARA VERNIZ, SEMI-OCA (LEVE OU MÉDIA), PADRÃO MÉDIO, 80X210CM, ESPESSURA DE 3,5CM, ITENS INCLUSOS: DOBRADIÇAS, MONTAGEM E INSTALAÇÃO DO BATENTE, SEM FECHADURA - FORNECIMENTO E INSTALAÇÃO. AF_08/2015</v>
          </cell>
          <cell r="C1549" t="str">
            <v>UN</v>
          </cell>
          <cell r="D1549">
            <v>482.09</v>
          </cell>
          <cell r="E1549">
            <v>152</v>
          </cell>
          <cell r="F1549">
            <v>634.09</v>
          </cell>
        </row>
        <row r="1550">
          <cell r="A1550" t="str">
            <v>91016</v>
          </cell>
          <cell r="B1550" t="str">
            <v>KIT DE PORTA DE MADEIRA PARA VERNIZ, SEMI-OCA (LEVE OU MÉDIA), PADRÃO MÉDIO, 90X210CM, ESPESSURA DE 3,5CM, ITENS INCLUSOS: DOBRADIÇAS, MONTAGEM E INSTALAÇÃO DO BATENTE, SEM FECHADURA - FORNECIMENTO E INSTALAÇÃO. AF_08/2015</v>
          </cell>
          <cell r="C1550" t="str">
            <v>UN</v>
          </cell>
          <cell r="D1550">
            <v>471.92</v>
          </cell>
          <cell r="E1550">
            <v>165.14</v>
          </cell>
          <cell r="F1550">
            <v>637.05999999999995</v>
          </cell>
        </row>
        <row r="1551">
          <cell r="B1551" t="str">
            <v>COMPENSADAS PARA PINTURA</v>
          </cell>
        </row>
        <row r="1552">
          <cell r="A1552" t="str">
            <v>90820</v>
          </cell>
          <cell r="B1552" t="str">
            <v>PORTA DE MADEIRA PARA PINTURA, SEMI-OCA (LEVE OU MÉDIA), 60X210CM, ESPESSURA DE 3,5CM, INCLUSO DOBRADIÇAS - FORNECIMENTO E INSTALAÇÃO. AF_08/2015</v>
          </cell>
          <cell r="C1552" t="str">
            <v>UN</v>
          </cell>
          <cell r="D1552">
            <v>241.51</v>
          </cell>
          <cell r="E1552">
            <v>26.08</v>
          </cell>
          <cell r="F1552">
            <v>267.58999999999997</v>
          </cell>
        </row>
        <row r="1553">
          <cell r="A1553" t="str">
            <v>90821</v>
          </cell>
          <cell r="B1553" t="str">
            <v>PORTA DE MADEIRA PARA PINTURA, SEMI-OCA (LEVE OU MÉDIA), 70X210CM, ESPESSURA DE 3,5CM, INCLUSO DOBRADIÇAS - FORNECIMENTO E INSTALAÇÃO. AF_08/2015</v>
          </cell>
          <cell r="C1553" t="str">
            <v>UN</v>
          </cell>
          <cell r="D1553">
            <v>261.85000000000002</v>
          </cell>
          <cell r="E1553">
            <v>28.77</v>
          </cell>
          <cell r="F1553">
            <v>290.62</v>
          </cell>
        </row>
        <row r="1554">
          <cell r="A1554" t="str">
            <v>90822</v>
          </cell>
          <cell r="B1554" t="str">
            <v>PORTA DE MADEIRA PARA PINTURA, SEMI-OCA (LEVE OU MÉDIA), 80X210CM, ESPESSURA DE 3,5CM, INCLUSO DOBRADIÇAS - FORNECIMENTO E INSTALAÇÃO. AF_08/2015</v>
          </cell>
          <cell r="C1554" t="str">
            <v>UN</v>
          </cell>
          <cell r="D1554">
            <v>256.54000000000002</v>
          </cell>
          <cell r="E1554">
            <v>31.45</v>
          </cell>
          <cell r="F1554">
            <v>287.99</v>
          </cell>
        </row>
        <row r="1555">
          <cell r="A1555" t="str">
            <v>90823</v>
          </cell>
          <cell r="B1555" t="str">
            <v>PORTA DE MADEIRA PARA PINTURA, SEMI-OCA (LEVE OU MÉDIA), 90X210CM, ESPESSURA DE 3,5CM, INCLUSO DOBRADIÇAS - FORNECIMENTO E INSTALAÇÃO. AF_08/2015</v>
          </cell>
          <cell r="C1555" t="str">
            <v>UN</v>
          </cell>
          <cell r="D1555">
            <v>268.63</v>
          </cell>
          <cell r="E1555">
            <v>34.14</v>
          </cell>
          <cell r="F1555">
            <v>302.77</v>
          </cell>
        </row>
        <row r="1556">
          <cell r="A1556" t="str">
            <v>73910/8</v>
          </cell>
          <cell r="B1556" t="str">
            <v>PORTA DE MADEIRA COMPENSADA LISA PARA PINTURA, 120X210X3,5CM, 2 FOLHAS, INCLUSO ADUELA 2A, ALIZAR 2A E DOBRADICAS</v>
          </cell>
          <cell r="C1556" t="str">
            <v>UN</v>
          </cell>
          <cell r="D1556">
            <v>533.69000000000005</v>
          </cell>
          <cell r="E1556">
            <v>96.79</v>
          </cell>
          <cell r="F1556">
            <v>630.48</v>
          </cell>
        </row>
        <row r="1557">
          <cell r="A1557" t="str">
            <v>90841</v>
          </cell>
          <cell r="B1557" t="str">
            <v>KIT DE PORTA DE MADEIRA PARA PINTURA, SEMI-OCA (LEVE OU MÉDIA), PADRÃO MÉDIO, 60X210CM, ESPESSURA DE 3,5CM, ITENS INCLUSOS: DOBRADIÇAS, MONTAGEM E INSTALAÇÃO DO BATENTE, FECHADURA COM EXECUÇÃO DO FURO - FORNECIMENTO E INSTALAÇÃO. AF_08/2015</v>
          </cell>
          <cell r="C1557" t="str">
            <v>UN</v>
          </cell>
          <cell r="D1557">
            <v>484.3</v>
          </cell>
          <cell r="E1557">
            <v>141.46</v>
          </cell>
          <cell r="F1557">
            <v>625.76</v>
          </cell>
        </row>
        <row r="1558">
          <cell r="A1558" t="str">
            <v>90842</v>
          </cell>
          <cell r="B1558" t="str">
            <v>KIT DE PORTA DE MADEIRA PARA PINTURA, SEMI-OCA (LEVE OU MÉDIA), PADRÃO MÉDIO, 70X210CM, ESPESSURA DE 3,5CM, ITENS INCLUSOS: DOBRADIÇAS, MONTAGEM E INSTALAÇÃO DO BATENTE, FECHADURA COM EXECUÇÃO DO FURO - FORNECIMENTO E INSTALAÇÃO. AF_08/2015</v>
          </cell>
          <cell r="C1558" t="str">
            <v>UN</v>
          </cell>
          <cell r="D1558">
            <v>514.86</v>
          </cell>
          <cell r="E1558">
            <v>154.52000000000001</v>
          </cell>
          <cell r="F1558">
            <v>669.38</v>
          </cell>
        </row>
        <row r="1559">
          <cell r="A1559" t="str">
            <v>90843</v>
          </cell>
          <cell r="B1559" t="str">
            <v>KIT DE PORTA DE MADEIRA PARA PINTURA, SEMI-OCA (LEVE OU MÉDIA), PADRÃO MÉDIO, 80X210CM, ESPESSURA DE 3,5CM, ITENS INCLUSOS: DOBRADIÇAS, MONTAGEM E INSTALAÇÃO DO BATENTE, FECHADURA COM EXECUÇÃO DO FURO - FORNECIMENTO E INSTALAÇÃO. AF_08/2015</v>
          </cell>
          <cell r="C1559" t="str">
            <v>UN</v>
          </cell>
          <cell r="D1559">
            <v>522.51</v>
          </cell>
          <cell r="E1559">
            <v>172.39</v>
          </cell>
          <cell r="F1559">
            <v>694.9</v>
          </cell>
        </row>
        <row r="1560">
          <cell r="A1560" t="str">
            <v>90844</v>
          </cell>
          <cell r="B1560" t="str">
            <v>KIT DE PORTA DE MADEIRA PARA PINTURA, SEMI-OCA (LEVE OU MÉDIA), PADRÃO MÉDIO, 90X210CM, ESPESSURA DE 3,5CM, ITENS INCLUSOS: DOBRADIÇAS, MONTAGEM E INSTALAÇÃO DO BATENTE, FECHADURA COM EXECUÇÃO DO FURO - FORNECIMENTO E INSTALAÇÃO. AF_08/2015</v>
          </cell>
          <cell r="C1560" t="str">
            <v>UN</v>
          </cell>
          <cell r="D1560">
            <v>539.54999999999995</v>
          </cell>
          <cell r="E1560">
            <v>185.53</v>
          </cell>
          <cell r="F1560">
            <v>725.08</v>
          </cell>
        </row>
        <row r="1561">
          <cell r="A1561" t="str">
            <v>90847</v>
          </cell>
          <cell r="B1561" t="str">
            <v>KIT DE PORTA DE MADEIRA PARA PINTURA, SEMI-OCA (LEVE OU MÉDIA), PADRÃO MÉDIO, 60X210CM, ESPESSURA DE 3,5CM, ITENS INCLUSOS: DOBRADIÇAS, MONTAGEM E INSTALAÇÃO DO BATENTE, SEM FECHADURA - FORNECIMENTO E INSTALAÇÃO. AF_08/2015</v>
          </cell>
          <cell r="C1561" t="str">
            <v>UN</v>
          </cell>
          <cell r="D1561">
            <v>434.68</v>
          </cell>
          <cell r="E1561">
            <v>125.85</v>
          </cell>
          <cell r="F1561">
            <v>560.53</v>
          </cell>
        </row>
        <row r="1562">
          <cell r="A1562" t="str">
            <v>90848</v>
          </cell>
          <cell r="B1562" t="str">
            <v>KIT DE PORTA DE MADEIRA PARA PINTURA, SEMI-OCA (LEVE OU MÉDIA), PADRÃO MÉDIO, 70X210CM, ESPESSURA DE 3,5CM, ITENS INCLUSOS: DOBRADIÇAS, MONTAGEM E INSTALAÇÃO DO BATENTE, SEM FECHADURA - FORNECIMENTO E INSTALAÇÃO. AF_08/2015</v>
          </cell>
          <cell r="C1562" t="str">
            <v>UN</v>
          </cell>
          <cell r="D1562">
            <v>459.92</v>
          </cell>
          <cell r="E1562">
            <v>138.91</v>
          </cell>
          <cell r="F1562">
            <v>598.83000000000004</v>
          </cell>
        </row>
        <row r="1563">
          <cell r="A1563" t="str">
            <v>90849</v>
          </cell>
          <cell r="B1563" t="str">
            <v>KIT DE PORTA DE MADEIRA PARA PINTURA, SEMI-OCA (LEVE OU MÉDIA), PADRÃO MÉDIO, 80X210CM, ESPESSURA DE 3,5CM, ITENS INCLUSOS: DOBRADIÇAS, MONTAGEM E INSTALAÇÃO DO BATENTE, SEM FECHADURA - FORNECIMENTO E INSTALAÇÃO. AF_08/2015</v>
          </cell>
          <cell r="C1563" t="str">
            <v>UN</v>
          </cell>
          <cell r="D1563">
            <v>459.51</v>
          </cell>
          <cell r="E1563">
            <v>152</v>
          </cell>
          <cell r="F1563">
            <v>611.51</v>
          </cell>
        </row>
        <row r="1564">
          <cell r="A1564" t="str">
            <v>90850</v>
          </cell>
          <cell r="B1564" t="str">
            <v>KIT DE PORTA DE MADEIRA PARA PINTURA, SEMI-OCA (LEVE OU MÉDIA), PADRÃO MÉDIO, 90X210CM, ESPESSURA DE 3,5CM, ITENS INCLUSOS: DOBRADIÇAS, MONTAGEM E INSTALAÇÃO DO BATENTE, SEM FECHADURA - FORNECIMENTO E INSTALAÇÃO. AF_08/2015</v>
          </cell>
          <cell r="C1564" t="str">
            <v>UN</v>
          </cell>
          <cell r="D1564">
            <v>476.55</v>
          </cell>
          <cell r="E1564">
            <v>165.14</v>
          </cell>
          <cell r="F1564">
            <v>641.69000000000005</v>
          </cell>
        </row>
        <row r="1565">
          <cell r="A1565" t="str">
            <v>91312</v>
          </cell>
          <cell r="B1565" t="str">
            <v>KIT DE PORTA DE MADEIRA PARA PINTURA, SEMI-OCA (LEVE OU MÉDIA), PADRÃO POPULAR, 60X210CM, ESPESSURA DE 3,5CM, ITENS INCLUSOS: DOBRADIÇAS, MONTAGEM E INSTALAÇÃO DO BATENTE, FECHADURA COM EXECUÇÃO DO FURO - FORNECIMENTO E INSTALAÇÃO. AF_08/2015</v>
          </cell>
          <cell r="C1565" t="str">
            <v>UN</v>
          </cell>
          <cell r="D1565">
            <v>423.19</v>
          </cell>
          <cell r="E1565">
            <v>141.46</v>
          </cell>
          <cell r="F1565">
            <v>564.65</v>
          </cell>
        </row>
        <row r="1566">
          <cell r="A1566" t="str">
            <v>91313</v>
          </cell>
          <cell r="B1566" t="str">
            <v>KIT DE PORTA DE MADEIRA PARA PINTURA, SEMI-OCA (LEVE OU MÉDIA), PADRÃO POPULAR, 70X210CM, ESPESSURA DE 3,5CM, ITENS INCLUSOS: DOBRADIÇAS, MONTAGEM E INSTALAÇÃO DO BATENTE, FECHADURA COM EXECUÇÃO DO FURO - FORNECIMENTO E INSTALAÇÃO. AF_08/2015</v>
          </cell>
          <cell r="C1566" t="str">
            <v>UN</v>
          </cell>
          <cell r="D1566">
            <v>450.47</v>
          </cell>
          <cell r="E1566">
            <v>154.52000000000001</v>
          </cell>
          <cell r="F1566">
            <v>604.99</v>
          </cell>
        </row>
        <row r="1567">
          <cell r="A1567" t="str">
            <v>91314</v>
          </cell>
          <cell r="B1567" t="str">
            <v>KIT DE PORTA DE MADEIRA PARA PINTURA, SEMI-OCA (LEVE OU MÉDIA), PADRÃO POPULAR, 80X210CM, ESPESSURA DE 3,5CM, ITENS INCLUSOS: DOBRADIÇAS, MONTAGEM E INSTALAÇÃO DO BATENTE, FECHADURA COM EXECUÇÃO DO FURO - FORNECIMENTO E INSTALAÇÃO. AF_08/2015</v>
          </cell>
          <cell r="C1567" t="str">
            <v>UN</v>
          </cell>
          <cell r="D1567">
            <v>458.75</v>
          </cell>
          <cell r="E1567">
            <v>172.39</v>
          </cell>
          <cell r="F1567">
            <v>631.14</v>
          </cell>
        </row>
        <row r="1568">
          <cell r="A1568" t="str">
            <v>91315</v>
          </cell>
          <cell r="B1568" t="str">
            <v>KIT DE PORTA DE MADEIRA PARA PINTURA, SEMI-OCA (LEVE OU MÉDIA), PADRÃO POPULAR, 90X210CM, ESPESSURA DE 3,5CM, ITENS INCLUSOS: DOBRADIÇAS, MONTAGEM E INSTALAÇÃO DO BATENTE, FECHADURA COM EXECUÇÃO DO FURO - FORNECIMENTO E INSTALAÇÃO. AF_08/2015</v>
          </cell>
          <cell r="C1568" t="str">
            <v>UN</v>
          </cell>
          <cell r="D1568">
            <v>475.64</v>
          </cell>
          <cell r="E1568">
            <v>185.53</v>
          </cell>
          <cell r="F1568">
            <v>661.17</v>
          </cell>
        </row>
        <row r="1569">
          <cell r="A1569" t="str">
            <v>91318</v>
          </cell>
          <cell r="B1569" t="str">
            <v>KIT DE PORTA DE MADEIRA PARA PINTURA, SEMI-OCA (LEVE OU MÉDIA), PADRÃO POPULAR, 60X210CM, ESPESSURA DE 3,5CM, ITENS INCLUSOS: DOBRADIÇAS, MONTAGEM E INSTALAÇÃO DO BATENTE, SEM FECHADURA - FORNECIMENTO E INSTALAÇÃO. AF_08/2015</v>
          </cell>
          <cell r="C1569" t="str">
            <v>UN</v>
          </cell>
          <cell r="D1569">
            <v>389.83</v>
          </cell>
          <cell r="E1569">
            <v>125.85</v>
          </cell>
          <cell r="F1569">
            <v>515.67999999999995</v>
          </cell>
        </row>
        <row r="1570">
          <cell r="A1570" t="str">
            <v>91319</v>
          </cell>
          <cell r="B1570" t="str">
            <v>KIT DE PORTA DE MADEIRA PARA PINTURA, SEMI-OCA (LEVE OU MÉDIA), PADRÃO POPULAR, 70X210CM, ESPESSURA DE 3,5CM, ITENS INCLUSOS: DOBRADIÇAS, MONTAGEM E INSTALAÇÃO DO BATENTE, SEM FECHADURA - FORNECIMENTO E INSTALAÇÃO. AF_08/2015</v>
          </cell>
          <cell r="C1570" t="str">
            <v>UN</v>
          </cell>
          <cell r="D1570">
            <v>414.92</v>
          </cell>
          <cell r="E1570">
            <v>138.91</v>
          </cell>
          <cell r="F1570">
            <v>553.83000000000004</v>
          </cell>
        </row>
        <row r="1571">
          <cell r="A1571" t="str">
            <v>91320</v>
          </cell>
          <cell r="B1571" t="str">
            <v>KIT DE PORTA DE MADEIRA PARA PINTURA, SEMI-OCA (LEVE OU MÉDIA), PADRÃO POPULAR, 80X210CM, ESPESSURA DE 3,5CM, ITENS INCLUSOS: DOBRADIÇAS, MONTAGEM E INSTALAÇÃO DO BATENTE, SEM FECHADURA - FORNECIMENTO E INSTALAÇÃO. AF_08/2015</v>
          </cell>
          <cell r="C1571" t="str">
            <v>UN</v>
          </cell>
          <cell r="D1571">
            <v>414.36</v>
          </cell>
          <cell r="E1571">
            <v>152</v>
          </cell>
          <cell r="F1571">
            <v>566.36</v>
          </cell>
        </row>
        <row r="1572">
          <cell r="A1572" t="str">
            <v>91321</v>
          </cell>
          <cell r="B1572" t="str">
            <v>KIT DE PORTA DE MADEIRA PARA PINTURA, SEMI-OCA (LEVE OU MÉDIA), PADRÃO POPULAR, 90X210CM, ESPESSURA DE 3,5CM, ITENS INCLUSOS: DOBRADIÇAS, MONTAGEM E INSTALAÇÃO DO BATENTE, SEM FECHADURA - FORNECIMENTO E INSTALAÇÃO. AF_08/2015</v>
          </cell>
          <cell r="C1572" t="str">
            <v>UN</v>
          </cell>
          <cell r="D1572">
            <v>431.25</v>
          </cell>
          <cell r="E1572">
            <v>165.14</v>
          </cell>
          <cell r="F1572">
            <v>596.39</v>
          </cell>
        </row>
        <row r="1573">
          <cell r="B1573" t="str">
            <v>MEXICANAS</v>
          </cell>
        </row>
        <row r="1574">
          <cell r="A1574" t="str">
            <v>91299</v>
          </cell>
          <cell r="B1574" t="str">
            <v>PORTA DE MADEIRA, TIPO MEXICANA, SEMI-OCA (PESADA OU SUPERPESADA), 80X210CM, ESPESSURA DE 3,5CM, INCLUSO DOBRADIÇAS - FORNECIMENTO E INSTALAÇÃO. AF_08/2015</v>
          </cell>
          <cell r="C1574" t="str">
            <v>UN</v>
          </cell>
          <cell r="D1574">
            <v>849.68</v>
          </cell>
          <cell r="E1574">
            <v>43.65</v>
          </cell>
          <cell r="F1574">
            <v>893.33</v>
          </cell>
        </row>
        <row r="1575">
          <cell r="A1575" t="str">
            <v>91336</v>
          </cell>
          <cell r="B1575" t="str">
            <v>KIT DE PORTA DE MADEIRA TIPO MEXICANA, SEMI-OCA (PESADA OU SUPERPESADA), PADRÃO MÉDIO, 80X210CM, ESPESSURA DE 3CM, ITENS INCLUSOS: DOBRADIÇAS, MONTAGEM E INSTALAÇÃO DO BATENTE, SEM FECHADURA - FORNECIMENTO E INSTALAÇÃO. AF_08/2015</v>
          </cell>
          <cell r="C1575" t="str">
            <v>UN</v>
          </cell>
          <cell r="D1575">
            <v>1052.67</v>
          </cell>
          <cell r="E1575">
            <v>164.19</v>
          </cell>
          <cell r="F1575" t="str">
            <v>1.216.86</v>
          </cell>
        </row>
        <row r="1576">
          <cell r="A1576" t="str">
            <v>91337</v>
          </cell>
          <cell r="B1576" t="str">
            <v>KIT DE PORTA DE MADEIRA TIPO MEXICANA, SEMI-OCA (PESADA OU SUPERPESADA), PADRÃO POPULAR, 80X210CM, ESPESSURA DE 3CM, ITENS INCLUSOS: DOBRADIÇAS, MONTAGEM E INSTALAÇÃO DO BATENTE, SEM FECHADURA - FORNECIMENTO E INSTALAÇÃO. AF_08/2015</v>
          </cell>
          <cell r="C1576" t="str">
            <v>UN</v>
          </cell>
          <cell r="D1576">
            <v>1007.51</v>
          </cell>
          <cell r="E1576">
            <v>164.19</v>
          </cell>
          <cell r="F1576" t="str">
            <v>1.171.70</v>
          </cell>
        </row>
        <row r="1577">
          <cell r="B1577" t="str">
            <v>CHAPA DE FIBRA DE EUCALIPTO PARA PINTURA</v>
          </cell>
        </row>
        <row r="1578">
          <cell r="B1578" t="str">
            <v>MACICAS REGIONAIS</v>
          </cell>
        </row>
        <row r="1579">
          <cell r="B1579" t="str">
            <v>MACICAS PARA VIDRO</v>
          </cell>
        </row>
        <row r="1580">
          <cell r="A1580" t="str">
            <v>84876</v>
          </cell>
          <cell r="B1580" t="str">
            <v>PORTA MADEIRA 1A CORRER P/VIDRO 30MM/ GUARNICAO 15CM/ALIZAR</v>
          </cell>
          <cell r="C1580" t="str">
            <v>M2</v>
          </cell>
          <cell r="D1580">
            <v>468.71</v>
          </cell>
          <cell r="E1580">
            <v>44.62</v>
          </cell>
          <cell r="F1580">
            <v>513.33000000000004</v>
          </cell>
        </row>
        <row r="1581">
          <cell r="B1581" t="str">
            <v xml:space="preserve">VENEZIANAS </v>
          </cell>
        </row>
        <row r="1582">
          <cell r="A1582" t="str">
            <v>91298</v>
          </cell>
          <cell r="B1582" t="str">
            <v>PORTA DE MADEIRA TIPO VENEZIANA, SEMI-OCA (LEVE OU MÉDIA), 80X210CM, ESPESSURA DE 3CM, INCLUSO DOBRADIÇAS - FORNECIMENTO E INSTALAÇÃO. AF_08/2015</v>
          </cell>
          <cell r="C1582" t="str">
            <v>UN</v>
          </cell>
          <cell r="D1582">
            <v>522.48</v>
          </cell>
          <cell r="E1582">
            <v>31.45</v>
          </cell>
          <cell r="F1582">
            <v>553.92999999999995</v>
          </cell>
        </row>
        <row r="1583">
          <cell r="A1583" t="str">
            <v>91334</v>
          </cell>
          <cell r="B1583" t="str">
            <v>KIT DE PORTA DE MADEIRA TIPO VENEZIANA, SEMI-OCA (LEVE OU MÉDIA), PADRÃO MÉDIO, 80X210CM, ESPESSURA DE 3CM, ITENS INCLUSOS: DOBRADIÇAS, MONTAGEM E INSTALAÇÃO DO BATENTE, SEM FECHADURA - FORNECIMENTO E INSTALAÇÃO. AF_08/2015</v>
          </cell>
          <cell r="C1583" t="str">
            <v>UN</v>
          </cell>
          <cell r="D1583">
            <v>725.45</v>
          </cell>
          <cell r="E1583">
            <v>152</v>
          </cell>
          <cell r="F1583">
            <v>877.45</v>
          </cell>
        </row>
        <row r="1584">
          <cell r="A1584" t="str">
            <v>91335</v>
          </cell>
          <cell r="B1584" t="str">
            <v>KIT DE PORTA DE MADEIRA TIPO VENEZIANA, SEMI-OCA (LEVE OU MÉDIA), PADRÃO POPULAR, 80X210CM, ESPESSURA DE 3CM, ITENS INCLUSOS: DOBRADIÇAS, MONTAGEM E INSTALAÇÃO DO BATENTE, SEM FECHADURA - FORNECIMENTO E INSTALAÇÃO. AF_08/2015</v>
          </cell>
          <cell r="C1584" t="str">
            <v>UN</v>
          </cell>
          <cell r="D1584">
            <v>680.3</v>
          </cell>
          <cell r="E1584">
            <v>152</v>
          </cell>
          <cell r="F1584">
            <v>832.3</v>
          </cell>
        </row>
        <row r="1585">
          <cell r="B1585" t="str">
            <v>VENEZIANAS PARA VIDRO</v>
          </cell>
        </row>
        <row r="1586">
          <cell r="B1586" t="str">
            <v>PARA BANHEIRO</v>
          </cell>
        </row>
        <row r="1587">
          <cell r="B1587" t="str">
            <v>JANELAS EM MADEIRA</v>
          </cell>
          <cell r="C1587" t="str">
            <v/>
          </cell>
        </row>
        <row r="1588">
          <cell r="A1588" t="str">
            <v>73813/1</v>
          </cell>
          <cell r="B1588" t="str">
            <v>JANELA DE MADEIRA ALMOFADADA 1A, 1,5X1,5M, DE ABRIR, INCLUSO GUARNICOES E DOBRADICAS</v>
          </cell>
          <cell r="C1588" t="str">
            <v>UN</v>
          </cell>
          <cell r="D1588">
            <v>1288.6500000000001</v>
          </cell>
          <cell r="E1588">
            <v>137.71</v>
          </cell>
          <cell r="F1588" t="str">
            <v>1.426.36</v>
          </cell>
        </row>
        <row r="1589">
          <cell r="A1589" t="str">
            <v>84847</v>
          </cell>
          <cell r="B1589" t="str">
            <v>JANELA DE MADEIRA ALMOFADADA, DE ABRIR, INCLUSAS GUARNICOES SEM FERRAGENS</v>
          </cell>
          <cell r="C1589" t="str">
            <v>M2</v>
          </cell>
          <cell r="D1589">
            <v>612.88</v>
          </cell>
          <cell r="E1589">
            <v>68.98</v>
          </cell>
          <cell r="F1589">
            <v>681.86</v>
          </cell>
        </row>
        <row r="1590">
          <cell r="A1590" t="str">
            <v>84844</v>
          </cell>
          <cell r="B1590" t="str">
            <v>JANELA DE MADEIRA TIPO GUILHOTINA, DE ABRIR , INCLUSAS GUARNICOES SEM FERRAGENS</v>
          </cell>
          <cell r="C1590" t="str">
            <v>M2</v>
          </cell>
          <cell r="D1590">
            <v>649.09</v>
          </cell>
          <cell r="E1590">
            <v>68.98</v>
          </cell>
          <cell r="F1590">
            <v>718.07</v>
          </cell>
        </row>
        <row r="1591">
          <cell r="A1591" t="str">
            <v>84845</v>
          </cell>
          <cell r="B1591" t="str">
            <v>JANELA DE MADEIRA TIPO VENEZIANA. DE ABRIR, INCLUSAS GUARNICOES E FERRAGENS</v>
          </cell>
          <cell r="C1591" t="str">
            <v>M2</v>
          </cell>
          <cell r="D1591">
            <v>541.70000000000005</v>
          </cell>
          <cell r="E1591">
            <v>68.98</v>
          </cell>
          <cell r="F1591">
            <v>610.67999999999995</v>
          </cell>
        </row>
        <row r="1592">
          <cell r="A1592" t="str">
            <v>84848</v>
          </cell>
          <cell r="B1592" t="str">
            <v>JANELA DE MADEIRA TIPO VENEZIANA/GUILHOTINA, DE ABRIR, INCLUSAS GUARNICOES SEM FERRAGENS</v>
          </cell>
          <cell r="C1592" t="str">
            <v>M2</v>
          </cell>
          <cell r="D1592">
            <v>426.24</v>
          </cell>
          <cell r="E1592">
            <v>68.98</v>
          </cell>
          <cell r="F1592">
            <v>495.22</v>
          </cell>
        </row>
        <row r="1593">
          <cell r="A1593" t="str">
            <v>84846</v>
          </cell>
          <cell r="B1593" t="str">
            <v>JANELA DE MADEIRA TIPO VENEZIANA/VIDRO, DE ABRIR, INCLUSAS GUARNICOES SEM FERRAGENS</v>
          </cell>
          <cell r="C1593" t="str">
            <v>M2</v>
          </cell>
          <cell r="D1593">
            <v>773.83</v>
          </cell>
          <cell r="E1593">
            <v>68.98</v>
          </cell>
          <cell r="F1593">
            <v>842.81</v>
          </cell>
        </row>
        <row r="1594">
          <cell r="B1594" t="str">
            <v>COMPLEMENTOS E OUTROS EM MADEIRA</v>
          </cell>
          <cell r="C1594" t="str">
            <v/>
          </cell>
        </row>
        <row r="1595">
          <cell r="A1595" t="str">
            <v>91286</v>
          </cell>
          <cell r="B1595" t="str">
            <v>ADUELA / MARCO / BATENTE PARA PORTA DE 60X210CM, PADRÃO POPULAR - FORNECIMENTO E MONTAGEM. AF_08/2015</v>
          </cell>
          <cell r="C1595" t="str">
            <v>UN</v>
          </cell>
          <cell r="D1595">
            <v>91.21</v>
          </cell>
          <cell r="E1595">
            <v>50.07</v>
          </cell>
          <cell r="F1595">
            <v>141.28</v>
          </cell>
        </row>
        <row r="1596">
          <cell r="A1596" t="str">
            <v>91287</v>
          </cell>
          <cell r="B1596" t="str">
            <v>ADUELA / MARCO / BATENTE PARA PORTA DE 70X210CM, PADRÃO POPULAR - FORNECIMENTO E MONTAGEM. AF_08/2015</v>
          </cell>
          <cell r="C1596" t="str">
            <v>UN</v>
          </cell>
          <cell r="D1596">
            <v>93.28</v>
          </cell>
          <cell r="E1596">
            <v>55.22</v>
          </cell>
          <cell r="F1596">
            <v>148.5</v>
          </cell>
        </row>
        <row r="1597">
          <cell r="A1597" t="str">
            <v>91288</v>
          </cell>
          <cell r="B1597" t="str">
            <v>ADUELA / MARCO / BATENTE PARA PORTA DE 80X210CM, PADRÃO POPULAR - FORNECIMENTO E MONTAGEM. AF_08/2015</v>
          </cell>
          <cell r="C1597" t="str">
            <v>UN</v>
          </cell>
          <cell r="D1597">
            <v>95.34</v>
          </cell>
          <cell r="E1597">
            <v>60.39</v>
          </cell>
          <cell r="F1597">
            <v>155.72999999999999</v>
          </cell>
        </row>
        <row r="1598">
          <cell r="A1598" t="str">
            <v>91290</v>
          </cell>
          <cell r="B1598" t="str">
            <v>ADUELA / MARCO / BATENTE PARA PORTA DE 90X210CM, PADRÃO POPULAR - FORNECIMENTO E MONTAGEM. AF_08/2015</v>
          </cell>
          <cell r="C1598" t="str">
            <v>UN</v>
          </cell>
          <cell r="D1598">
            <v>97.41</v>
          </cell>
          <cell r="E1598">
            <v>65.540000000000006</v>
          </cell>
          <cell r="F1598">
            <v>162.94999999999999</v>
          </cell>
        </row>
        <row r="1599">
          <cell r="A1599" t="str">
            <v>91291</v>
          </cell>
          <cell r="B1599" t="str">
            <v>ADUELA / MARCO / BATENTE PARA PORTA DE 60X210CM, FIXAÇÃO COM ARGAMASSA, PADRÃO POPULAR - FORNECIMENTO E INSTALAÇÃO. AF_08/2015_P</v>
          </cell>
          <cell r="C1599" t="str">
            <v>UN</v>
          </cell>
          <cell r="D1599">
            <v>115.13</v>
          </cell>
          <cell r="E1599">
            <v>87.77</v>
          </cell>
          <cell r="F1599">
            <v>202.9</v>
          </cell>
        </row>
        <row r="1600">
          <cell r="A1600" t="str">
            <v>91292</v>
          </cell>
          <cell r="B1600" t="str">
            <v>ADUELA / MARCO / BATENTE PARA PORTA DE 70X210CM, FIXAÇÃO COM ARGAMASSA, PADRÃO POPULAR - FORNECIMENTO E INSTALAÇÃO. AF_08/2015_P</v>
          </cell>
          <cell r="C1600" t="str">
            <v>UN</v>
          </cell>
          <cell r="D1600">
            <v>118.77</v>
          </cell>
          <cell r="E1600">
            <v>96.62</v>
          </cell>
          <cell r="F1600">
            <v>215.39</v>
          </cell>
        </row>
        <row r="1601">
          <cell r="A1601" t="str">
            <v>91293</v>
          </cell>
          <cell r="B1601" t="str">
            <v>ADUELA / MARCO / BATENTE PARA PORTA DE 80X210CM, FIXAÇÃO COM ARGAMASSA, PADRÃO POPULAR - FORNECIMENTO E INSTALAÇÃO. AF_08/2015_P</v>
          </cell>
          <cell r="C1601" t="str">
            <v>UN</v>
          </cell>
          <cell r="D1601">
            <v>122.41</v>
          </cell>
          <cell r="E1601">
            <v>105.48</v>
          </cell>
          <cell r="F1601">
            <v>227.89</v>
          </cell>
        </row>
        <row r="1602">
          <cell r="A1602" t="str">
            <v>91294</v>
          </cell>
          <cell r="B1602" t="str">
            <v>ADUELA / MARCO / BATENTE PARA PORTA DE 90X210CM, FIXAÇÃO COM ARGAMASSA, PADRÃO POPULAR - FORNECIMENTO E INSTALAÇÃO. AF_08/2015_P</v>
          </cell>
          <cell r="C1602" t="str">
            <v>UN</v>
          </cell>
          <cell r="D1602">
            <v>126.05</v>
          </cell>
          <cell r="E1602">
            <v>114.36</v>
          </cell>
          <cell r="F1602">
            <v>240.41</v>
          </cell>
        </row>
        <row r="1603">
          <cell r="A1603" t="str">
            <v>90800</v>
          </cell>
          <cell r="B1603" t="str">
            <v>ADUELA / MARCO / BATENTE PARA PORTA DE 60X210CM, PADRÃO MÉDIO - FORNECIMENTO E MONTAGEM. AF_08/2015</v>
          </cell>
          <cell r="C1603" t="str">
            <v>UN</v>
          </cell>
          <cell r="D1603">
            <v>127.59</v>
          </cell>
          <cell r="E1603">
            <v>50.07</v>
          </cell>
          <cell r="F1603">
            <v>177.66</v>
          </cell>
        </row>
        <row r="1604">
          <cell r="A1604" t="str">
            <v>90801</v>
          </cell>
          <cell r="B1604" t="str">
            <v>ADUELA / MARCO / BATENTE PARA PORTA DE 70X210CM, PADRÃO MÉDIO - FORNECIMENTO E MONTAGEM. AF_08/2015</v>
          </cell>
          <cell r="C1604" t="str">
            <v>UN</v>
          </cell>
          <cell r="D1604">
            <v>129.66</v>
          </cell>
          <cell r="E1604">
            <v>55.22</v>
          </cell>
          <cell r="F1604">
            <v>184.88</v>
          </cell>
        </row>
        <row r="1605">
          <cell r="A1605" t="str">
            <v>90802</v>
          </cell>
          <cell r="B1605" t="str">
            <v>ADUELA / MARCO / BATENTE PARA PORTA DE 80X210CM, PADRÃO MÉDIO - FORNECIMENTO E MONTAGEM. AF_08/2015</v>
          </cell>
          <cell r="C1605" t="str">
            <v>UN</v>
          </cell>
          <cell r="D1605">
            <v>131.72</v>
          </cell>
          <cell r="E1605">
            <v>60.39</v>
          </cell>
          <cell r="F1605">
            <v>192.11</v>
          </cell>
        </row>
        <row r="1606">
          <cell r="A1606" t="str">
            <v>90803</v>
          </cell>
          <cell r="B1606" t="str">
            <v>ADUELA / MARCO / BATENTE PARA PORTA DE 90X210CM, PADRÃO MÉDIO - FORNECIMENTO E MONTAGEM. AF_08/2015</v>
          </cell>
          <cell r="C1606" t="str">
            <v>UN</v>
          </cell>
          <cell r="D1606">
            <v>133.79</v>
          </cell>
          <cell r="E1606">
            <v>65.540000000000006</v>
          </cell>
          <cell r="F1606">
            <v>199.33</v>
          </cell>
        </row>
        <row r="1607">
          <cell r="A1607" t="str">
            <v>90804</v>
          </cell>
          <cell r="B1607" t="str">
            <v>ADUELA / MARCO / BATENTE PARA PORTA DE 60X210CM, FIXAÇÃO COM ARGAMASSA, PADRÃO MÉDIO - FORNECIMENTO E INSTALAÇÃO. AF_08/2015_P</v>
          </cell>
          <cell r="C1607" t="str">
            <v>UN</v>
          </cell>
          <cell r="D1607">
            <v>151.51</v>
          </cell>
          <cell r="E1607">
            <v>87.77</v>
          </cell>
          <cell r="F1607">
            <v>239.28</v>
          </cell>
        </row>
        <row r="1608">
          <cell r="A1608" t="str">
            <v>90805</v>
          </cell>
          <cell r="B1608" t="str">
            <v>ADUELA / MARCO / BATENTE PARA PORTA DE 60X210CM, FIXAÇÃO COM ARGAMASSA - SOMENTE INSTALAÇÃO. AF_08/2015_P</v>
          </cell>
          <cell r="C1608" t="str">
            <v>UN</v>
          </cell>
          <cell r="D1608">
            <v>23.93</v>
          </cell>
          <cell r="E1608">
            <v>37.69</v>
          </cell>
          <cell r="F1608">
            <v>61.62</v>
          </cell>
        </row>
        <row r="1609">
          <cell r="A1609" t="str">
            <v>90806</v>
          </cell>
          <cell r="B1609" t="str">
            <v>ADUELA / MARCO / BATENTE PARA PORTA DE 70X210CM, FIXAÇÃO COM ARGAMASSA, PADRÃO MÉDIO - FORNECIMENTO E INSTALAÇÃO. AF_08/2015_P</v>
          </cell>
          <cell r="C1609" t="str">
            <v>UN</v>
          </cell>
          <cell r="D1609">
            <v>155.15</v>
          </cell>
          <cell r="E1609">
            <v>96.62</v>
          </cell>
          <cell r="F1609">
            <v>251.77</v>
          </cell>
        </row>
        <row r="1610">
          <cell r="A1610" t="str">
            <v>90807</v>
          </cell>
          <cell r="B1610" t="str">
            <v>ADUELA / MARCO / BATENTE PARA PORTA DE 70X210CM, FIXAÇÃO COM ARGAMASSA - SOMENTE INSTALAÇÃO. AF_08/2015_P</v>
          </cell>
          <cell r="C1610" t="str">
            <v>UN</v>
          </cell>
          <cell r="D1610">
            <v>25.51</v>
          </cell>
          <cell r="E1610">
            <v>41.39</v>
          </cell>
          <cell r="F1610">
            <v>66.900000000000006</v>
          </cell>
        </row>
        <row r="1611">
          <cell r="A1611" t="str">
            <v>90816</v>
          </cell>
          <cell r="B1611" t="str">
            <v>ADUELA / MARCO / BATENTE PARA PORTA DE 80X210CM, FIXAÇÃO COM ARGAMASSA, PADRÃO MÉDIO - FORNECIMENTO E INSTALAÇÃO. AF_08/2015_P</v>
          </cell>
          <cell r="C1611" t="str">
            <v>UN</v>
          </cell>
          <cell r="D1611">
            <v>158.78</v>
          </cell>
          <cell r="E1611">
            <v>105.48</v>
          </cell>
          <cell r="F1611">
            <v>264.26</v>
          </cell>
        </row>
        <row r="1612">
          <cell r="A1612" t="str">
            <v>90817</v>
          </cell>
          <cell r="B1612" t="str">
            <v>ADUELA / MARCO / BATENTE PARA PORTA DE 80X210CM, FIXAÇÃO COM ARGAMASSA - SOMENTE INSTALAÇÃO. AF_08/2015_P</v>
          </cell>
          <cell r="C1612" t="str">
            <v>UN</v>
          </cell>
          <cell r="D1612">
            <v>27.07</v>
          </cell>
          <cell r="E1612">
            <v>45.08</v>
          </cell>
          <cell r="F1612">
            <v>72.150000000000006</v>
          </cell>
        </row>
        <row r="1613">
          <cell r="A1613" t="str">
            <v>90818</v>
          </cell>
          <cell r="B1613" t="str">
            <v>ADUELA / MARCO / BATENTE PARA PORTA DE 90X210CM, FIXAÇÃO COM ARGAMASSA, PADRÃO MÉDIO - FORNECIMENTO E INSTALAÇÃO. AF_08/2015_P</v>
          </cell>
          <cell r="C1613" t="str">
            <v>UN</v>
          </cell>
          <cell r="D1613">
            <v>162.43</v>
          </cell>
          <cell r="E1613">
            <v>114.36</v>
          </cell>
          <cell r="F1613">
            <v>276.79000000000002</v>
          </cell>
        </row>
        <row r="1614">
          <cell r="A1614" t="str">
            <v>90819</v>
          </cell>
          <cell r="B1614" t="str">
            <v>ADUELA / MARCO / BATENTE PARA PORTA DE 90X210CM, FIXAÇÃO COM ARGAMASSA - SOMENTE INSTALAÇÃO. AF_08/2015_P</v>
          </cell>
          <cell r="C1614" t="str">
            <v>UN</v>
          </cell>
          <cell r="D1614">
            <v>28.66</v>
          </cell>
          <cell r="E1614">
            <v>48.81</v>
          </cell>
          <cell r="F1614">
            <v>77.47</v>
          </cell>
        </row>
        <row r="1615">
          <cell r="A1615" t="str">
            <v>91300</v>
          </cell>
          <cell r="B1615" t="str">
            <v>ALIZAR / GUARNIÇÃO DE 5X1,5CM PARA PORTA DE 60X210CM FIXADO COM PREGOS, PADRÃO POPULAR - FORNECIMENTO E INSTALAÇÃO. AF_08/2015</v>
          </cell>
          <cell r="C1615" t="str">
            <v>UN</v>
          </cell>
          <cell r="D1615">
            <v>16.600000000000001</v>
          </cell>
          <cell r="E1615">
            <v>5.99</v>
          </cell>
          <cell r="F1615">
            <v>22.59</v>
          </cell>
        </row>
        <row r="1616">
          <cell r="A1616" t="str">
            <v>91301</v>
          </cell>
          <cell r="B1616" t="str">
            <v>ALIZAR / GUARNIÇÃO DE 5X1,5CM PARA PORTA DE 70X210CM FIXADO COM PREGOS, PADRÃO POPULAR - FORNECIMENTO E INSTALAÇÃO. AF_08/2015</v>
          </cell>
          <cell r="C1616" t="str">
            <v>UN</v>
          </cell>
          <cell r="D1616">
            <v>17.16</v>
          </cell>
          <cell r="E1616">
            <v>6.75</v>
          </cell>
          <cell r="F1616">
            <v>23.91</v>
          </cell>
        </row>
        <row r="1617">
          <cell r="A1617" t="str">
            <v>91302</v>
          </cell>
          <cell r="B1617" t="str">
            <v>ALIZAR / GUARNIÇÃO DE 5X1,5CM PARA PORTA DE 80X210CM FIXADO COM PREGOS, PADRÃO POPULAR - FORNECIMENTO E INSTALAÇÃO. AF_08/2015</v>
          </cell>
          <cell r="C1617" t="str">
            <v>UN</v>
          </cell>
          <cell r="D1617">
            <v>17.72</v>
          </cell>
          <cell r="E1617">
            <v>7.52</v>
          </cell>
          <cell r="F1617">
            <v>25.24</v>
          </cell>
        </row>
        <row r="1618">
          <cell r="A1618" t="str">
            <v>91303</v>
          </cell>
          <cell r="B1618" t="str">
            <v>ALIZAR / GUARNIÇÃO DE 5X1,5CM PARA PORTA DE 90X210CM FIXADO COM PREGOS, PADRÃO POPULAR - FORNECIMENTO E INSTALAÇÃO. AF_08/2015</v>
          </cell>
          <cell r="C1618" t="str">
            <v>UN</v>
          </cell>
          <cell r="D1618">
            <v>18.29</v>
          </cell>
          <cell r="E1618">
            <v>8.31</v>
          </cell>
          <cell r="F1618">
            <v>26.6</v>
          </cell>
        </row>
        <row r="1619">
          <cell r="A1619" t="str">
            <v>90826</v>
          </cell>
          <cell r="B1619" t="str">
            <v>ALIZAR / GUARNIÇÃO DE 5X1,5CM PARA PORTA DE 60X210CM FIXADO COM PREGOS, PADRÃO MÉDIO - FORNECIMENTO E INSTALAÇÃO. AF_08/2015</v>
          </cell>
          <cell r="C1619" t="str">
            <v>UN</v>
          </cell>
          <cell r="D1619">
            <v>20.84</v>
          </cell>
          <cell r="E1619">
            <v>5.99</v>
          </cell>
          <cell r="F1619">
            <v>26.83</v>
          </cell>
        </row>
        <row r="1620">
          <cell r="A1620" t="str">
            <v>90827</v>
          </cell>
          <cell r="B1620" t="str">
            <v>ALIZAR / GUARNIÇÃO DE 5X1,5CM PARA PORTA DE 70X210CM FIXADO COM PREGOS, PADRÃO MÉDIO - FORNECIMENTO E INSTALAÇÃO. AF_08/2015</v>
          </cell>
          <cell r="C1620" t="str">
            <v>UN</v>
          </cell>
          <cell r="D1620">
            <v>21.47</v>
          </cell>
          <cell r="E1620">
            <v>6.75</v>
          </cell>
          <cell r="F1620">
            <v>28.22</v>
          </cell>
        </row>
        <row r="1621">
          <cell r="A1621" t="str">
            <v>90828</v>
          </cell>
          <cell r="B1621" t="str">
            <v>ALIZAR / GUARNIÇÃO DE 5X1,5CM PARA PORTA DE 80X210CM FIXADO COM PREGOS, PADRÃO MÉDIO - FORNECIMENTO E INSTALAÇÃO. AF_08/2015</v>
          </cell>
          <cell r="C1621" t="str">
            <v>UN</v>
          </cell>
          <cell r="D1621">
            <v>22.11</v>
          </cell>
          <cell r="E1621">
            <v>7.52</v>
          </cell>
          <cell r="F1621">
            <v>29.63</v>
          </cell>
        </row>
        <row r="1622">
          <cell r="A1622" t="str">
            <v>90829</v>
          </cell>
          <cell r="B1622" t="str">
            <v>ALIZAR / GUARNIÇÃO DE 5X1,5CM PARA PORTA DE 90X210CM FIXADO COM PREGOS, PADRÃO MÉDIO - FORNECIMENTO E INSTALAÇÃO. AF_08/2015</v>
          </cell>
          <cell r="C1622" t="str">
            <v>UN</v>
          </cell>
          <cell r="D1622">
            <v>22.75</v>
          </cell>
          <cell r="E1622">
            <v>8.31</v>
          </cell>
          <cell r="F1622">
            <v>31.06</v>
          </cell>
        </row>
        <row r="1623">
          <cell r="A1623" t="str">
            <v>85015</v>
          </cell>
          <cell r="B1623" t="str">
            <v>CANTONEIRA DE MADEIRA 3,0X3,0X1,0CM</v>
          </cell>
          <cell r="C1623" t="str">
            <v>M</v>
          </cell>
          <cell r="D1623">
            <v>7.71</v>
          </cell>
          <cell r="E1623">
            <v>13.17</v>
          </cell>
          <cell r="F1623">
            <v>20.88</v>
          </cell>
        </row>
        <row r="1624">
          <cell r="A1624" t="str">
            <v>85016</v>
          </cell>
          <cell r="B1624" t="str">
            <v>CANTONEIRA DE MADEIRA COM LAMINADO MELAMINICO FOSCO 3,0X3,0X1,0CM</v>
          </cell>
          <cell r="C1624" t="str">
            <v>M</v>
          </cell>
          <cell r="D1624">
            <v>11.18</v>
          </cell>
          <cell r="E1624">
            <v>13.63</v>
          </cell>
          <cell r="F1624">
            <v>24.81</v>
          </cell>
        </row>
        <row r="1625">
          <cell r="A1625" t="str">
            <v>73669</v>
          </cell>
          <cell r="B1625" t="str">
            <v>CORRIMAO EM MADEIRA 1A 2,5X30CM</v>
          </cell>
          <cell r="C1625" t="str">
            <v>M</v>
          </cell>
          <cell r="D1625">
            <v>44.75</v>
          </cell>
          <cell r="E1625">
            <v>28.33</v>
          </cell>
          <cell r="F1625">
            <v>73.08</v>
          </cell>
        </row>
        <row r="1626">
          <cell r="A1626" t="str">
            <v>84874</v>
          </cell>
          <cell r="B1626" t="str">
            <v>ALCAPAO EM COMPENSADO DE MADEIRA CEDRO/VIROLA, 60X60X2CM, COM MARCO 7X3CM, ALIZAR DE 2A, DOBRADICAS EM LATAO CROMADO E TARJETA CROMADA</v>
          </cell>
          <cell r="C1626" t="str">
            <v>UN</v>
          </cell>
          <cell r="D1626">
            <v>168.29</v>
          </cell>
          <cell r="E1626">
            <v>21.24</v>
          </cell>
          <cell r="F1626">
            <v>189.53</v>
          </cell>
        </row>
        <row r="1627">
          <cell r="A1627" t="str">
            <v>84849</v>
          </cell>
          <cell r="B1627" t="str">
            <v>CAIXA MADEIRA 57X43CM COM GUARNICAO 13CM P/ FECHAMENTO DE AR CONDICIONAL</v>
          </cell>
          <cell r="C1627" t="str">
            <v>UN</v>
          </cell>
          <cell r="D1627">
            <v>63.39</v>
          </cell>
          <cell r="E1627">
            <v>21.49</v>
          </cell>
          <cell r="F1627">
            <v>84.88</v>
          </cell>
        </row>
        <row r="1628">
          <cell r="B1628" t="str">
            <v>PORTAS EM ALUMINIO</v>
          </cell>
          <cell r="C1628" t="str">
            <v/>
          </cell>
        </row>
        <row r="1629">
          <cell r="A1629" t="str">
            <v>94805</v>
          </cell>
          <cell r="B1629" t="str">
            <v>PORTA DE ALUMÍNIO DE ABRIR PARA VIDRO SEM GUARNIÇÃO, 87X210CM, FIXAÇÃO COM PARAFUSOS, INCLUSIVE VIDROS - FORNECIMENTO E INSTALAÇÃO. AF_08/2015</v>
          </cell>
          <cell r="C1629" t="str">
            <v>UN</v>
          </cell>
          <cell r="D1629">
            <v>865.96</v>
          </cell>
          <cell r="E1629">
            <v>13.43</v>
          </cell>
          <cell r="F1629">
            <v>879.39</v>
          </cell>
        </row>
        <row r="1630">
          <cell r="A1630" t="str">
            <v>68050</v>
          </cell>
          <cell r="B1630" t="str">
            <v>PORTA DE CORRER EM ALUMINIO, COM DUAS FOLHAS PARA VIDRO, INCLUSO VIDRO LISO INCOLOR, FECHADURA E PUXADOR, SEM GUARNICAO/ALIZAR/VISTA</v>
          </cell>
          <cell r="C1630" t="str">
            <v>M2</v>
          </cell>
          <cell r="D1630">
            <v>436.09</v>
          </cell>
          <cell r="E1630">
            <v>33.85</v>
          </cell>
          <cell r="F1630">
            <v>469.94</v>
          </cell>
        </row>
        <row r="1631">
          <cell r="A1631" t="str">
            <v>91338</v>
          </cell>
          <cell r="B1631" t="str">
            <v>PORTA DE ALUMÍNIO DE ABRIR COM LAMBRI, COMM GUARNIÇÃO, FIXAÇÃO COM PARAFUSOS - FORNECIMENTO E INSTALAÇÃO. AF_08/2015</v>
          </cell>
          <cell r="C1631" t="str">
            <v>M2</v>
          </cell>
          <cell r="D1631">
            <v>863</v>
          </cell>
          <cell r="E1631">
            <v>7.35</v>
          </cell>
          <cell r="F1631">
            <v>870.35</v>
          </cell>
        </row>
        <row r="1632">
          <cell r="A1632" t="str">
            <v>91341</v>
          </cell>
          <cell r="B1632" t="str">
            <v>PORTA EM ALUMÍNIO DE ABRIR TIPO VENEZIANA COM GUARNIÇÃO, FIXAÇÃO COM PARAFUSOS - FORNECIMENTO E INSTALAÇÃO. AF_08/2015</v>
          </cell>
          <cell r="C1632" t="str">
            <v>M2</v>
          </cell>
          <cell r="D1632">
            <v>660.64</v>
          </cell>
          <cell r="E1632">
            <v>7.89</v>
          </cell>
          <cell r="F1632">
            <v>668.53</v>
          </cell>
        </row>
        <row r="1633">
          <cell r="B1633" t="str">
            <v>PORTAS EM FERRO/ACO</v>
          </cell>
          <cell r="C1633" t="str">
            <v/>
          </cell>
        </row>
        <row r="1634">
          <cell r="B1634" t="str">
            <v>DE ABRIR</v>
          </cell>
        </row>
        <row r="1635">
          <cell r="A1635" t="str">
            <v>94806</v>
          </cell>
          <cell r="B1635" t="str">
            <v>PORTA EM AÇO DE ABRIR PARA VIDRO SEM GUARNIÇÃO, 87X210CM, FIXAÇÃO COM PARAFUSOS, EXCLUSIVE VIDROS - FORNECIMENTO E INSTALAÇÃO. AF_08/2015</v>
          </cell>
          <cell r="C1635" t="str">
            <v>UN</v>
          </cell>
          <cell r="D1635">
            <v>563.82000000000005</v>
          </cell>
          <cell r="E1635">
            <v>18.98</v>
          </cell>
          <cell r="F1635">
            <v>582.79999999999995</v>
          </cell>
        </row>
        <row r="1636">
          <cell r="A1636" t="str">
            <v>91339</v>
          </cell>
          <cell r="B1636" t="str">
            <v>PORTA EM AÇO DE ABRIR COM POSTIGO PARA VIDRO, COM GUARNIÇÃO, FIXAÇÃO COM PARAFUSOS, EXCLUSIVE VIDRO - FORNECIMENTO E INSTALAÇÃO. AF_08/2015</v>
          </cell>
          <cell r="C1636" t="str">
            <v>M2</v>
          </cell>
          <cell r="D1636">
            <v>490.71</v>
          </cell>
          <cell r="E1636">
            <v>10.38</v>
          </cell>
          <cell r="F1636">
            <v>501.09</v>
          </cell>
        </row>
        <row r="1637">
          <cell r="A1637" t="str">
            <v>91340</v>
          </cell>
          <cell r="C1637" t="str">
            <v>M2</v>
          </cell>
          <cell r="D1637">
            <v>478.08</v>
          </cell>
          <cell r="E1637">
            <v>10.38</v>
          </cell>
          <cell r="F1637">
            <v>488.46</v>
          </cell>
        </row>
        <row r="1638">
          <cell r="B1638" t="str">
            <v>TIPO GRADE</v>
          </cell>
        </row>
        <row r="1639">
          <cell r="A1639" t="str">
            <v>73933/1</v>
          </cell>
          <cell r="B1639" t="str">
            <v>PORTA DE FERRO, DE ABRIR, TIPO GRADE COM CHAPA, 87X210CM, COM GUARNICOES</v>
          </cell>
          <cell r="C1639" t="str">
            <v>M2</v>
          </cell>
          <cell r="D1639">
            <v>325.83</v>
          </cell>
          <cell r="E1639">
            <v>65.88</v>
          </cell>
          <cell r="F1639">
            <v>391.71</v>
          </cell>
        </row>
        <row r="1640">
          <cell r="B1640" t="str">
            <v>TIPO CHAPA</v>
          </cell>
        </row>
        <row r="1641">
          <cell r="A1641" t="str">
            <v>73933/2</v>
          </cell>
          <cell r="B1641" t="str">
            <v>PORTA DE FERRO, DE ABRIR, TIPO CHAPA LISA, COM GUARNICOES</v>
          </cell>
          <cell r="C1641" t="str">
            <v>M2</v>
          </cell>
          <cell r="D1641">
            <v>418.94</v>
          </cell>
          <cell r="E1641">
            <v>65.88</v>
          </cell>
          <cell r="F1641">
            <v>484.82</v>
          </cell>
        </row>
        <row r="1642">
          <cell r="A1642" t="str">
            <v>73933/4</v>
          </cell>
          <cell r="B1642" t="str">
            <v>PORTA DE FERRO DE ABRIR TIPO BARRA CHATA, COM REQUADRO E GUARNICAO COMPLETA</v>
          </cell>
          <cell r="C1642" t="str">
            <v>M2</v>
          </cell>
          <cell r="D1642">
            <v>316.07</v>
          </cell>
          <cell r="E1642">
            <v>42.88</v>
          </cell>
          <cell r="F1642">
            <v>358.95</v>
          </cell>
        </row>
        <row r="1643">
          <cell r="A1643" t="str">
            <v>72140</v>
          </cell>
          <cell r="B1643" t="str">
            <v>PORTA DE FERRO PARA LIXEIRA, DE ABRIR, TIPO CHAPA, 70X210CM , COM GUARNICOES</v>
          </cell>
          <cell r="C1643" t="str">
            <v>UN</v>
          </cell>
          <cell r="D1643">
            <v>367.02</v>
          </cell>
          <cell r="E1643">
            <v>27.8</v>
          </cell>
          <cell r="F1643">
            <v>394.82</v>
          </cell>
        </row>
        <row r="1644">
          <cell r="B1644" t="str">
            <v>TIPO QUADICULADA</v>
          </cell>
        </row>
        <row r="1645">
          <cell r="A1645" t="str">
            <v>40678</v>
          </cell>
          <cell r="B1645" t="str">
            <v>PORTA EM FERRO QUADRICULADO PARA ABRIGO DE MEDIDORES E BOTIJOES, DE ABRIR, COM GUARNICOES</v>
          </cell>
          <cell r="C1645" t="str">
            <v>M2</v>
          </cell>
          <cell r="D1645">
            <v>235.73</v>
          </cell>
          <cell r="E1645">
            <v>61.99</v>
          </cell>
          <cell r="F1645">
            <v>297.72000000000003</v>
          </cell>
        </row>
        <row r="1646">
          <cell r="B1646" t="str">
            <v>TIPO VENEZIANA</v>
          </cell>
        </row>
        <row r="1647">
          <cell r="A1647" t="str">
            <v>94807</v>
          </cell>
          <cell r="B1647" t="str">
            <v>PORTA EM AÇO DE ABRIR TIPO VENEZIANA SEM GUARNIÇÃO, 87X210CM, FIXAÇÃO COM PARAFUSOS - FORNECIMENTO E INSTALAÇÃO. AF_08/2015</v>
          </cell>
          <cell r="C1647" t="str">
            <v>UN</v>
          </cell>
          <cell r="D1647">
            <v>684.26</v>
          </cell>
          <cell r="E1647">
            <v>19.98</v>
          </cell>
          <cell r="F1647">
            <v>704.24</v>
          </cell>
        </row>
        <row r="1648">
          <cell r="A1648" t="str">
            <v>73933/3</v>
          </cell>
          <cell r="B1648" t="str">
            <v>PORTA DE FERRO TIPO VENEZIANA, DE ABRIR, SEM BANDEIRA SEM FERRAGENS</v>
          </cell>
          <cell r="C1648" t="str">
            <v>M2</v>
          </cell>
          <cell r="D1648">
            <v>651.69000000000005</v>
          </cell>
          <cell r="E1648">
            <v>45.93</v>
          </cell>
          <cell r="F1648">
            <v>697.62</v>
          </cell>
        </row>
        <row r="1649">
          <cell r="B1649" t="str">
            <v>DE ENROLAR</v>
          </cell>
        </row>
        <row r="1650">
          <cell r="A1650" t="str">
            <v>74136/1</v>
          </cell>
          <cell r="B1650" t="str">
            <v>PORTA DE ACO DE ENROLAR TIPO GRADE, CHAPA 16</v>
          </cell>
          <cell r="C1650" t="str">
            <v>M2</v>
          </cell>
          <cell r="D1650">
            <v>693.9</v>
          </cell>
          <cell r="E1650">
            <v>70.900000000000006</v>
          </cell>
          <cell r="F1650">
            <v>764.8</v>
          </cell>
        </row>
        <row r="1651">
          <cell r="A1651" t="str">
            <v>74136/2</v>
          </cell>
          <cell r="B1651" t="str">
            <v>PORTA DE ACO CHAPA 24, DE ENROLAR, VAZADA TIJOLINHO OU EQUIVALENTE COM RETANGULO OU CIRCULO, ACABAMENTO GALVANIZADO NATURAL</v>
          </cell>
          <cell r="C1651" t="str">
            <v>M2</v>
          </cell>
          <cell r="D1651">
            <v>571.74</v>
          </cell>
          <cell r="E1651">
            <v>70.900000000000006</v>
          </cell>
          <cell r="F1651">
            <v>642.64</v>
          </cell>
        </row>
        <row r="1652">
          <cell r="A1652" t="str">
            <v>74136/3</v>
          </cell>
          <cell r="B1652" t="str">
            <v>PORTA DE ACO CHAPA 24, DE ENROLAR, RAIADA, LARGA COM ACABAMENTO GALVANIZADO NATURAL</v>
          </cell>
          <cell r="C1652" t="str">
            <v>M2</v>
          </cell>
          <cell r="D1652">
            <v>372.08</v>
          </cell>
          <cell r="E1652">
            <v>70.900000000000006</v>
          </cell>
          <cell r="F1652">
            <v>442.98</v>
          </cell>
        </row>
        <row r="1653">
          <cell r="B1653" t="str">
            <v>PANTOGRÁFICA</v>
          </cell>
        </row>
        <row r="1654">
          <cell r="B1654" t="str">
            <v>CORTA-FOGO</v>
          </cell>
        </row>
        <row r="1655">
          <cell r="A1655" t="str">
            <v>90838</v>
          </cell>
          <cell r="B1655" t="str">
            <v>PORTA CORTA-FOGO 90X210X4CM - FORNECIMENTO E INSTALAÇÃO. AF_08/2015</v>
          </cell>
          <cell r="C1655" t="str">
            <v>UN</v>
          </cell>
          <cell r="D1655">
            <v>1332.69</v>
          </cell>
          <cell r="E1655">
            <v>75.39</v>
          </cell>
          <cell r="F1655" t="str">
            <v>1.408.08</v>
          </cell>
        </row>
        <row r="1656">
          <cell r="B1656" t="str">
            <v>PORTÕES</v>
          </cell>
        </row>
        <row r="1657">
          <cell r="A1657" t="str">
            <v>68054</v>
          </cell>
          <cell r="B1657" t="str">
            <v>PORTAO DE FERRO EM CHAPA GALVANIZADA PLANA 14 GSG</v>
          </cell>
          <cell r="C1657" t="str">
            <v>M2</v>
          </cell>
          <cell r="D1657">
            <v>163.85</v>
          </cell>
          <cell r="E1657">
            <v>39.07</v>
          </cell>
          <cell r="F1657">
            <v>202.92</v>
          </cell>
        </row>
        <row r="1658">
          <cell r="A1658" t="str">
            <v>74100/1</v>
          </cell>
          <cell r="B1658" t="str">
            <v>PORTAO DE FERRO COM VARA 1/2", COM REQUADRO</v>
          </cell>
          <cell r="C1658" t="str">
            <v>M2</v>
          </cell>
          <cell r="D1658">
            <v>287.25</v>
          </cell>
          <cell r="E1658">
            <v>39.07</v>
          </cell>
          <cell r="F1658">
            <v>326.32</v>
          </cell>
        </row>
        <row r="1659">
          <cell r="A1659" t="str">
            <v>85188</v>
          </cell>
          <cell r="B1659" t="str">
            <v>PORTAO EM TUBO DE ACO GALVANIZADO DIN 2440/NBR 5580, PAINEL UNICO, DIMENSOES 1,0X1,6M, INCLUSIVE CADEADO</v>
          </cell>
          <cell r="C1659" t="str">
            <v>UN</v>
          </cell>
          <cell r="D1659">
            <v>380.11</v>
          </cell>
          <cell r="E1659">
            <v>161.96</v>
          </cell>
          <cell r="F1659">
            <v>542.07000000000005</v>
          </cell>
        </row>
        <row r="1660">
          <cell r="A1660" t="str">
            <v>85189</v>
          </cell>
          <cell r="B1660" t="str">
            <v>PORTAO EM TUBO DE ACO GALVANIZADO DIN 2440/NBR 5580, PAINEL UNICO, DIMENSOES 4,0X1,2M, INCLUSIVE CADEADO</v>
          </cell>
          <cell r="C1660" t="str">
            <v>UN</v>
          </cell>
          <cell r="D1660">
            <v>803.46</v>
          </cell>
          <cell r="E1660">
            <v>261.24</v>
          </cell>
          <cell r="F1660" t="str">
            <v>1.064.70</v>
          </cell>
        </row>
        <row r="1661">
          <cell r="A1661" t="str">
            <v>74238/2</v>
          </cell>
          <cell r="B1661" t="str">
            <v>PORTAO EM TELA ARAME GALVANIZADO N.12 MALHA 2" E MOLDURA EM TUBOS DE ACO COM DUAS FOLHAS DE ABRIR, INCLUSO FERRAGENS</v>
          </cell>
          <cell r="C1661" t="str">
            <v>M2</v>
          </cell>
          <cell r="D1661">
            <v>508.03</v>
          </cell>
          <cell r="E1661">
            <v>362.04</v>
          </cell>
          <cell r="F1661">
            <v>870.07</v>
          </cell>
        </row>
        <row r="1662">
          <cell r="B1662" t="str">
            <v>JANELAS EM FERRO/ACO</v>
          </cell>
          <cell r="C1662" t="str">
            <v/>
          </cell>
        </row>
        <row r="1663">
          <cell r="B1663" t="str">
            <v>BASCULANTES</v>
          </cell>
        </row>
        <row r="1664">
          <cell r="A1664" t="str">
            <v>94559</v>
          </cell>
          <cell r="B1664" t="str">
            <v>JANELA DE AÇO BASCULANTE, FIXAÇÃO COM ARGAMASSA, SEM VIDROS, PADRONIZADA. AF_07/2016</v>
          </cell>
          <cell r="C1664" t="str">
            <v>M2</v>
          </cell>
          <cell r="D1664">
            <v>839</v>
          </cell>
          <cell r="E1664">
            <v>96.52</v>
          </cell>
          <cell r="F1664">
            <v>935.52</v>
          </cell>
        </row>
        <row r="1665">
          <cell r="A1665" t="str">
            <v>94564</v>
          </cell>
          <cell r="B1665" t="str">
            <v>JANELA DE AÇO BASCULANTE, FIXAÇÃO COM PARAFUSO SOBRE CONTRAMARCO (EXCLUSIVE CONTRAMARCO), SEM VIDROS, PADRONIZADA. AF_07/2016</v>
          </cell>
          <cell r="C1665" t="str">
            <v>M2</v>
          </cell>
          <cell r="D1665">
            <v>828.6</v>
          </cell>
          <cell r="E1665">
            <v>49.86</v>
          </cell>
          <cell r="F1665">
            <v>878.46</v>
          </cell>
        </row>
        <row r="1666">
          <cell r="B1666" t="str">
            <v>DE CORRER</v>
          </cell>
        </row>
        <row r="1667">
          <cell r="A1667" t="str">
            <v>94560</v>
          </cell>
          <cell r="B1667" t="str">
            <v>JANELA DE AÇO DE CORRER, 2 FOLHAS, FIXAÇÃO COM ARGAMASSA, COM VIDROS, PADRONIZADA. AF_07/2016</v>
          </cell>
          <cell r="C1667" t="str">
            <v>M2</v>
          </cell>
          <cell r="D1667">
            <v>866.28</v>
          </cell>
          <cell r="E1667">
            <v>35.950000000000003</v>
          </cell>
          <cell r="F1667">
            <v>902.23</v>
          </cell>
        </row>
        <row r="1668">
          <cell r="A1668" t="str">
            <v>94562</v>
          </cell>
          <cell r="B1668" t="str">
            <v>JANELA DE AÇO DE CORRER, 4 FOLHAS, FIXAÇÃO COM ARGAMASSA, SEM VIDROS, PADRONIZADA. AF_07/2016</v>
          </cell>
          <cell r="C1668" t="str">
            <v>M2</v>
          </cell>
          <cell r="D1668">
            <v>898.05</v>
          </cell>
          <cell r="E1668">
            <v>44.07</v>
          </cell>
          <cell r="F1668">
            <v>942.12</v>
          </cell>
        </row>
        <row r="1669">
          <cell r="A1669" t="str">
            <v>94563</v>
          </cell>
          <cell r="B1669" t="str">
            <v>JANELA DE AÇO DE CORRER, 6 FOLHAS, FIXAÇÃO COM ARGAMASSA, COM VIDROS, PADRONIZADA. AF_07/2016</v>
          </cell>
          <cell r="C1669" t="str">
            <v>M2</v>
          </cell>
          <cell r="D1669">
            <v>1139.3699999999999</v>
          </cell>
          <cell r="E1669">
            <v>50.26</v>
          </cell>
          <cell r="F1669" t="str">
            <v>1.189.63</v>
          </cell>
        </row>
        <row r="1670">
          <cell r="A1670" t="str">
            <v>94565</v>
          </cell>
          <cell r="B1670" t="str">
            <v>JANELA DE AÇO DE CORRER, 2 FOLHAS, FIXAÇÃO COM PARAFUSO SOBRE CONTRAMARCO (EXCLUSIVE CONTRAMARCO), COM VIDROS, PADRONIZADA. AF_07/2016</v>
          </cell>
          <cell r="C1670" t="str">
            <v>M2</v>
          </cell>
          <cell r="D1670">
            <v>864.07</v>
          </cell>
          <cell r="E1670">
            <v>18.46</v>
          </cell>
          <cell r="F1670">
            <v>882.53</v>
          </cell>
        </row>
        <row r="1671">
          <cell r="A1671" t="str">
            <v>94567</v>
          </cell>
          <cell r="B1671" t="str">
            <v>JANELA DE AÇO DE CORRER, 4 FOLHAS, FIXAÇÃO COM PARAFUSO SOBRE CONTRAMARCO (EXCLUSIVE CONTRAMARCO), SEM VIDROS, PADRONIZADA. AF_07/2016</v>
          </cell>
          <cell r="C1671" t="str">
            <v>M2</v>
          </cell>
          <cell r="D1671">
            <v>894.18</v>
          </cell>
          <cell r="E1671">
            <v>22.83</v>
          </cell>
          <cell r="F1671">
            <v>917.01</v>
          </cell>
        </row>
        <row r="1672">
          <cell r="A1672" t="str">
            <v>94568</v>
          </cell>
          <cell r="B1672" t="str">
            <v>JANELA DE AÇO DE CORRER, 6 FOLHAS, FIXAÇÃO COM PARAFUSO SOBRE CONTRAMARCO (EXCLUSIVE CONTRAMARCO), COM VIDROS, PADRONIZADA. AF_07/2016</v>
          </cell>
          <cell r="C1672" t="str">
            <v>M2</v>
          </cell>
          <cell r="D1672">
            <v>1134.33</v>
          </cell>
          <cell r="E1672">
            <v>26.1</v>
          </cell>
          <cell r="F1672" t="str">
            <v>1.160.43</v>
          </cell>
        </row>
        <row r="1673">
          <cell r="B1673" t="str">
            <v>MAXIM AR</v>
          </cell>
        </row>
        <row r="1674">
          <cell r="B1674" t="str">
            <v>COMPLEMENTOS E OUTROS EM FERRO/ACO</v>
          </cell>
          <cell r="C1674" t="str">
            <v/>
          </cell>
        </row>
        <row r="1675">
          <cell r="A1675" t="str">
            <v>74073/1</v>
          </cell>
          <cell r="B1675" t="str">
            <v>ALCAPAO EM FERRO 60X60CM, INCLUSO FERRAGENS</v>
          </cell>
          <cell r="C1675" t="str">
            <v>UN</v>
          </cell>
          <cell r="D1675">
            <v>75</v>
          </cell>
          <cell r="E1675">
            <v>16.77</v>
          </cell>
          <cell r="F1675">
            <v>91.77</v>
          </cell>
        </row>
        <row r="1676">
          <cell r="A1676" t="str">
            <v>74073/2</v>
          </cell>
          <cell r="B1676" t="str">
            <v>ALCAPAO EM FERRO 70X70CM, INCLUSO FERRAGENS</v>
          </cell>
          <cell r="C1676" t="str">
            <v>UN</v>
          </cell>
          <cell r="D1676">
            <v>80.92</v>
          </cell>
          <cell r="E1676">
            <v>22.99</v>
          </cell>
          <cell r="F1676">
            <v>103.91</v>
          </cell>
        </row>
        <row r="1677">
          <cell r="A1677" t="str">
            <v>73932/1</v>
          </cell>
          <cell r="B1677" t="str">
            <v>GRADE DE FERRO EM BARRA CHATA 3/16"</v>
          </cell>
          <cell r="C1677" t="str">
            <v>M2</v>
          </cell>
          <cell r="D1677">
            <v>224.63</v>
          </cell>
          <cell r="E1677">
            <v>39.1</v>
          </cell>
          <cell r="F1677">
            <v>263.73</v>
          </cell>
        </row>
        <row r="1678">
          <cell r="A1678" t="str">
            <v>73631</v>
          </cell>
          <cell r="B1678" t="str">
            <v>GUARDA-CORPO EM TUBO DE ACO GALVANIZADO 1 1/2"</v>
          </cell>
          <cell r="C1678" t="str">
            <v>M2</v>
          </cell>
          <cell r="D1678">
            <v>151.21</v>
          </cell>
          <cell r="E1678">
            <v>145.74</v>
          </cell>
          <cell r="F1678">
            <v>296.95</v>
          </cell>
        </row>
        <row r="1679">
          <cell r="A1679" t="str">
            <v>74195/1</v>
          </cell>
          <cell r="B1679" t="str">
            <v>GUARDA-CORPO  COM CORRIMAO EM FERRO BARRA CHATA 3/16"</v>
          </cell>
          <cell r="C1679" t="str">
            <v>M</v>
          </cell>
          <cell r="D1679">
            <v>272.87</v>
          </cell>
          <cell r="E1679">
            <v>40.43</v>
          </cell>
          <cell r="F1679">
            <v>313.3</v>
          </cell>
        </row>
        <row r="1680">
          <cell r="A1680" t="str">
            <v>84863</v>
          </cell>
          <cell r="B1680" t="str">
            <v>GUARDA-CORPO COM CORRIMAO EM TUBO DE ACO GALVANIZADO 3/4"</v>
          </cell>
          <cell r="C1680" t="str">
            <v>M</v>
          </cell>
          <cell r="D1680">
            <v>72.17</v>
          </cell>
          <cell r="E1680">
            <v>25.1</v>
          </cell>
          <cell r="F1680">
            <v>97.27</v>
          </cell>
        </row>
        <row r="1681">
          <cell r="A1681" t="str">
            <v>84862</v>
          </cell>
          <cell r="B1681" t="str">
            <v>GUARDA-CORPO COM CORRIMAO EM TUBO DE ACO GALVANIZADO 1 1/2"</v>
          </cell>
          <cell r="C1681" t="str">
            <v>M</v>
          </cell>
          <cell r="D1681">
            <v>158.82</v>
          </cell>
          <cell r="E1681">
            <v>32.630000000000003</v>
          </cell>
          <cell r="F1681">
            <v>191.45</v>
          </cell>
        </row>
        <row r="1682">
          <cell r="A1682" t="str">
            <v>73665</v>
          </cell>
          <cell r="B1682" t="str">
            <v>ESCADA TIPO MARINHEIRO EM ACO CA-50 9,52MM INCLUSO PINTURA COM FUNDO ANTICORROSIVO TIPO ZARCAO</v>
          </cell>
          <cell r="C1682" t="str">
            <v>M</v>
          </cell>
          <cell r="D1682">
            <v>23.75</v>
          </cell>
          <cell r="E1682">
            <v>34.590000000000003</v>
          </cell>
          <cell r="F1682">
            <v>58.34</v>
          </cell>
        </row>
        <row r="1683">
          <cell r="A1683" t="str">
            <v>74194/1</v>
          </cell>
          <cell r="B1683" t="str">
            <v>ESCADA TIPO MARINHEIRO EM TUBO ACO GALVANIZADO 1 1/2" 5 DEGRAUS</v>
          </cell>
          <cell r="C1683" t="str">
            <v>M</v>
          </cell>
          <cell r="D1683">
            <v>132.93</v>
          </cell>
          <cell r="E1683">
            <v>83.95</v>
          </cell>
          <cell r="F1683">
            <v>216.88</v>
          </cell>
        </row>
        <row r="1684">
          <cell r="A1684" t="str">
            <v>74072/1</v>
          </cell>
          <cell r="B1684" t="str">
            <v>CORRIMAO EM TUBO ACO GALVANIZADO 3/4" COM BRACADEIRA</v>
          </cell>
          <cell r="C1684" t="str">
            <v>M</v>
          </cell>
          <cell r="D1684">
            <v>31.35</v>
          </cell>
          <cell r="E1684">
            <v>35.92</v>
          </cell>
          <cell r="F1684">
            <v>67.27</v>
          </cell>
        </row>
        <row r="1685">
          <cell r="A1685" t="str">
            <v>74072/2</v>
          </cell>
          <cell r="B1685" t="str">
            <v>CORRIMAO EM TUBO ACO GALVANIZADO 2 1/2" COM BRACADEIRA</v>
          </cell>
          <cell r="C1685" t="str">
            <v>M</v>
          </cell>
          <cell r="D1685">
            <v>62.61</v>
          </cell>
          <cell r="E1685">
            <v>35.92</v>
          </cell>
          <cell r="F1685">
            <v>98.53</v>
          </cell>
        </row>
        <row r="1686">
          <cell r="A1686" t="str">
            <v>74072/3</v>
          </cell>
          <cell r="B1686" t="str">
            <v>CORRIMAO EM TUBO ACO GALVANIZADO 1 1/4" COM BRACADEIRA</v>
          </cell>
          <cell r="C1686" t="str">
            <v>M</v>
          </cell>
          <cell r="D1686">
            <v>40.369999999999997</v>
          </cell>
          <cell r="E1686">
            <v>35.92</v>
          </cell>
          <cell r="F1686">
            <v>76.290000000000006</v>
          </cell>
        </row>
        <row r="1687">
          <cell r="A1687" t="str">
            <v>84854</v>
          </cell>
          <cell r="B1687" t="str">
            <v>BATENTE FERRO 1X1/8"</v>
          </cell>
          <cell r="C1687" t="str">
            <v>M</v>
          </cell>
          <cell r="D1687">
            <v>11.89</v>
          </cell>
          <cell r="E1687">
            <v>20.37</v>
          </cell>
          <cell r="F1687">
            <v>32.26</v>
          </cell>
        </row>
        <row r="1688">
          <cell r="A1688" t="str">
            <v>86958</v>
          </cell>
          <cell r="B1688" t="str">
            <v>MÃO FRANCESA EM BARRA DE FERRO CHATO RETANGULAR 2" X 1/4", REFORÇADA, 30 X 25 CM</v>
          </cell>
          <cell r="C1688" t="str">
            <v>UN</v>
          </cell>
          <cell r="D1688">
            <v>17.79</v>
          </cell>
          <cell r="E1688">
            <v>6.89</v>
          </cell>
          <cell r="F1688">
            <v>24.68</v>
          </cell>
        </row>
        <row r="1689">
          <cell r="A1689" t="str">
            <v>86957</v>
          </cell>
          <cell r="B1689" t="str">
            <v>MÃO FRANCESA EM BARRA DE FERRO CHATO RETANGULAR 2" X 1/4", REFORÇADA, 40 X 30 CM</v>
          </cell>
          <cell r="C1689" t="str">
            <v>UN</v>
          </cell>
          <cell r="D1689">
            <v>21.07</v>
          </cell>
          <cell r="E1689">
            <v>6.89</v>
          </cell>
          <cell r="F1689">
            <v>27.96</v>
          </cell>
        </row>
        <row r="1690">
          <cell r="A1690" t="str">
            <v>95541</v>
          </cell>
          <cell r="B1690" t="str">
            <v>FIXAÇÃO UTILIZANDO PARAFUSO E BUCHA DE NYLON, SOMENTE MÃO DE OBRA. AF_10/2016</v>
          </cell>
          <cell r="C1690" t="str">
            <v>UN</v>
          </cell>
          <cell r="D1690">
            <v>1.01</v>
          </cell>
          <cell r="E1690">
            <v>2.72</v>
          </cell>
          <cell r="F1690">
            <v>3.73</v>
          </cell>
        </row>
        <row r="1691">
          <cell r="A1691" t="str">
            <v>95573</v>
          </cell>
          <cell r="B1691" t="str">
            <v>MÃO-FRANCESA EM AÇO, ABAS IGUAIS 40 CM, CAPACIDADE MÍNIMA 70 KG, BRANCO  FORNECIMENTO E INSTALAÇÃO. AF_11/2016</v>
          </cell>
          <cell r="C1691" t="str">
            <v>UN</v>
          </cell>
          <cell r="D1691">
            <v>31.91</v>
          </cell>
          <cell r="E1691">
            <v>2.7</v>
          </cell>
          <cell r="F1691">
            <v>34.61</v>
          </cell>
        </row>
        <row r="1692">
          <cell r="A1692" t="str">
            <v>95574</v>
          </cell>
          <cell r="B1692" t="str">
            <v>MÃO-FRANCESA EM AÇO, ABAS IGUAIS 30 CM, CAPACIDADE MÍNIMA 60 KG, BRANCO  FORNECIMENTO E INSTALAÇÃO. AF_11/2016</v>
          </cell>
          <cell r="C1692" t="str">
            <v>UN</v>
          </cell>
          <cell r="D1692">
            <v>23.73</v>
          </cell>
          <cell r="E1692">
            <v>2.7</v>
          </cell>
          <cell r="F1692">
            <v>26.43</v>
          </cell>
        </row>
        <row r="1693">
          <cell r="B1693" t="str">
            <v>JANELAS EM ALUMINIO</v>
          </cell>
          <cell r="C1693" t="str">
            <v/>
          </cell>
        </row>
        <row r="1694">
          <cell r="A1694" t="str">
            <v>94569</v>
          </cell>
          <cell r="B1694" t="str">
            <v>JANELA DE ALUMÍNIO MAXIM-AR, FIXAÇÃO COM PARAFUSO SOBRE CONTRAMARCO (EXCLUSIVE CONTRAMARCO), COM VIDROS, PADRONIZADA. AF_07/2016</v>
          </cell>
          <cell r="C1694" t="str">
            <v>M2</v>
          </cell>
          <cell r="D1694">
            <v>545.28</v>
          </cell>
          <cell r="E1694">
            <v>35.24</v>
          </cell>
          <cell r="F1694">
            <v>580.52</v>
          </cell>
        </row>
        <row r="1695">
          <cell r="A1695" t="str">
            <v>94570</v>
          </cell>
          <cell r="B1695" t="str">
            <v>JANELA DE ALUMÍNIO DE CORRER, 2 FOLHAS, FIXAÇÃO COM PARAFUSO SOBRE CONTRAMARCO (EXCLUSIVE CONTRAMARCO), COM VIDROS PADRONIZADA. AF_07/2016</v>
          </cell>
          <cell r="C1695" t="str">
            <v>M2</v>
          </cell>
          <cell r="D1695">
            <v>525.51</v>
          </cell>
          <cell r="E1695">
            <v>10.71</v>
          </cell>
          <cell r="F1695">
            <v>536.22</v>
          </cell>
        </row>
        <row r="1696">
          <cell r="A1696" t="str">
            <v>94572</v>
          </cell>
          <cell r="B1696" t="str">
            <v>JANELA DE ALUMÍNIO DE CORRER, 3 FOLHAS, FIXAÇÃO COM PARAFUSO SOBRE CONTRAMARCO (EXCLUSIVE CONTRAMARCO), COM VIDROS, PADRONIZADA. AF_07/2016</v>
          </cell>
          <cell r="C1696" t="str">
            <v>M2</v>
          </cell>
          <cell r="D1696">
            <v>784.2</v>
          </cell>
          <cell r="E1696">
            <v>14.38</v>
          </cell>
          <cell r="F1696">
            <v>798.58</v>
          </cell>
        </row>
        <row r="1697">
          <cell r="A1697" t="str">
            <v>94573</v>
          </cell>
          <cell r="B1697" t="str">
            <v>JANELA DE ALUMÍNIO DE CORRER, 4 FOLHAS, FIXAÇÃO COM PARAFUSO SOBRE CONTRAMARCO (EXCLUSIVE CONTRAMARCO), COM VIDROS, PADRONIZADA. AF_07/2016</v>
          </cell>
          <cell r="C1697" t="str">
            <v>M2</v>
          </cell>
          <cell r="D1697">
            <v>500.98</v>
          </cell>
          <cell r="E1697">
            <v>19.82</v>
          </cell>
          <cell r="F1697">
            <v>520.79999999999995</v>
          </cell>
        </row>
        <row r="1698">
          <cell r="A1698" t="str">
            <v>94574</v>
          </cell>
          <cell r="B1698" t="str">
            <v>JANELA DE ALUMÍNIO DE CORRER, 6 FOLHAS, FIXAÇÃO COM PARAFUSO SOBRE CONTRAMARCO (EXCLUSIVE CONTRAMARCO), COM VIDROS, PADRONIZADA. AF_07/2016</v>
          </cell>
          <cell r="C1698" t="str">
            <v>M2</v>
          </cell>
          <cell r="D1698">
            <v>769.39</v>
          </cell>
          <cell r="E1698">
            <v>23.12</v>
          </cell>
          <cell r="F1698">
            <v>792.51</v>
          </cell>
        </row>
        <row r="1699">
          <cell r="A1699" t="str">
            <v>94575</v>
          </cell>
          <cell r="B1699" t="str">
            <v>JANELA DE ALUMÍNIO MAXIM-AR, FIXAÇÃO COM PARAFUSO, VEDAÇÃO COM ESPUMA EXPANSIVA PU, COM VIDROS, PADRONIZADA. AF_07/2016</v>
          </cell>
          <cell r="C1699" t="str">
            <v>M2</v>
          </cell>
          <cell r="D1699">
            <v>561.83000000000004</v>
          </cell>
          <cell r="E1699">
            <v>60.88</v>
          </cell>
          <cell r="F1699">
            <v>622.71</v>
          </cell>
        </row>
        <row r="1700">
          <cell r="A1700" t="str">
            <v>94576</v>
          </cell>
          <cell r="B1700" t="str">
            <v>JANELA DE ALUMÍNIO DE CORRER, 2 FOLHAS, FIXAÇÃO COM PARAFUSO, VEDAÇÃO COM ESPUMA EXPANSIVA PU, COM VIDROS, PADRONIZADA. AF_07/2016</v>
          </cell>
          <cell r="C1700" t="str">
            <v>M2</v>
          </cell>
          <cell r="D1700">
            <v>530.96</v>
          </cell>
          <cell r="E1700">
            <v>16.989999999999998</v>
          </cell>
          <cell r="F1700">
            <v>547.95000000000005</v>
          </cell>
        </row>
        <row r="1701">
          <cell r="A1701" t="str">
            <v>94578</v>
          </cell>
          <cell r="B1701" t="str">
            <v>JANELA DE ALUMÍNIO DE CORRER, 3 FOLHAS, FIXAÇÃO COM PARAFUSO, VEDAÇÃO COM ESPUMA EXPANSIVA PU, COM VIDROS, PADRONIZADA. AF_07/2016</v>
          </cell>
          <cell r="C1701" t="str">
            <v>M2</v>
          </cell>
          <cell r="D1701">
            <v>789.7</v>
          </cell>
          <cell r="E1701">
            <v>20.81</v>
          </cell>
          <cell r="F1701">
            <v>810.51</v>
          </cell>
        </row>
        <row r="1702">
          <cell r="A1702" t="str">
            <v>94579</v>
          </cell>
          <cell r="B1702" t="str">
            <v>JANELA DE ALUMÍNIO DE CORRER, 4 FOLHAS, FIXAÇÃO COM PARAFUSO, VEDAÇÃO COM ESPUMA EXPANSIVA PU, COM VIDROS, PADRONIZADA. AF_07/2016</v>
          </cell>
          <cell r="C1702" t="str">
            <v>M2</v>
          </cell>
          <cell r="D1702">
            <v>506.44</v>
          </cell>
          <cell r="E1702">
            <v>27.07</v>
          </cell>
          <cell r="F1702">
            <v>533.51</v>
          </cell>
        </row>
        <row r="1703">
          <cell r="A1703" t="str">
            <v>94580</v>
          </cell>
          <cell r="B1703" t="str">
            <v>JANELA DE ALUMÍNIO DE CORRER, 6 FOLHAS, FIXAÇÃO COM PARAFUSO, VEDAÇÃO COM ESPUMA EXPANSIVA PU, COM VIDROS, PADRONIZADA. AF_07/2016</v>
          </cell>
          <cell r="C1703" t="str">
            <v>M2</v>
          </cell>
          <cell r="D1703">
            <v>774.72</v>
          </cell>
          <cell r="E1703">
            <v>30.08</v>
          </cell>
          <cell r="F1703">
            <v>804.8</v>
          </cell>
        </row>
        <row r="1704">
          <cell r="A1704" t="str">
            <v>94581</v>
          </cell>
          <cell r="B1704" t="str">
            <v>JANELA DE ALUMÍNIO MAXIM-AR, FIXAÇÃO COM ARGAMASSA, COM VIDROS, PADRONIZADA. AF_07/2016</v>
          </cell>
          <cell r="C1704" t="str">
            <v>M2</v>
          </cell>
          <cell r="D1704">
            <v>551.80999999999995</v>
          </cell>
          <cell r="E1704">
            <v>72.069999999999993</v>
          </cell>
          <cell r="F1704">
            <v>623.88</v>
          </cell>
        </row>
        <row r="1705">
          <cell r="A1705" t="str">
            <v>94582</v>
          </cell>
          <cell r="B1705" t="str">
            <v>JANELA DE ALUMÍNIO DE CORRER, 2 FOLHAS, FIXAÇÃO COM ARGAMASSA, COM VIDROS, PADRONIZADA. AF_07/2016</v>
          </cell>
          <cell r="C1705" t="str">
            <v>M2</v>
          </cell>
          <cell r="D1705">
            <v>526.22</v>
          </cell>
          <cell r="E1705">
            <v>23.2</v>
          </cell>
          <cell r="F1705">
            <v>549.41999999999996</v>
          </cell>
        </row>
        <row r="1706">
          <cell r="A1706" t="str">
            <v>94584</v>
          </cell>
          <cell r="B1706" t="str">
            <v>JANELA DE ALUMÍNIO DE CORRER, 3 FOLHAS, FIXAÇÃO COM ARGAMASSA, COM VIDROS, PADRONIZADA. AF_07/2016</v>
          </cell>
          <cell r="C1706" t="str">
            <v>M2</v>
          </cell>
          <cell r="D1706">
            <v>786.77</v>
          </cell>
          <cell r="E1706">
            <v>31.61</v>
          </cell>
          <cell r="F1706">
            <v>818.38</v>
          </cell>
        </row>
        <row r="1707">
          <cell r="A1707" t="str">
            <v>94585</v>
          </cell>
          <cell r="B1707" t="str">
            <v>JANELA DE ALUMÍNIO DE CORRER, 4 FOLHAS, FIXAÇÃO COM ARGAMASSA, COM VIDROS, PADRONIZADA. AF_07/2016</v>
          </cell>
          <cell r="C1707" t="str">
            <v>M2</v>
          </cell>
          <cell r="D1707">
            <v>501.83</v>
          </cell>
          <cell r="E1707">
            <v>32.229999999999997</v>
          </cell>
          <cell r="F1707">
            <v>534.05999999999995</v>
          </cell>
        </row>
        <row r="1708">
          <cell r="A1708" t="str">
            <v>94586</v>
          </cell>
          <cell r="B1708" t="str">
            <v>JANELA DE ALUMÍNIO 6 FOLHAS, FIXAÇÃO COM ARGAMASSA, COM VIDROS, PADRONIZADA. AF_07/2016</v>
          </cell>
          <cell r="C1708" t="str">
            <v>M2</v>
          </cell>
          <cell r="D1708">
            <v>772.44</v>
          </cell>
          <cell r="E1708">
            <v>41.13</v>
          </cell>
          <cell r="F1708">
            <v>813.57</v>
          </cell>
        </row>
        <row r="1709">
          <cell r="B1709" t="str">
            <v>COMPLEMENTOS E OUTROS EM ALUMINIO</v>
          </cell>
          <cell r="C1709" t="str">
            <v/>
          </cell>
        </row>
        <row r="1710">
          <cell r="A1710" t="str">
            <v>73737/1</v>
          </cell>
          <cell r="B1710" t="str">
            <v>GRADIL DE ALUMINIO ANODIZADO TIPO BARRA CHATA PARA VARANDAS, ALTURA 0,4M</v>
          </cell>
          <cell r="C1710" t="str">
            <v>M</v>
          </cell>
          <cell r="D1710">
            <v>98.14</v>
          </cell>
          <cell r="E1710">
            <v>29.52</v>
          </cell>
          <cell r="F1710">
            <v>127.66</v>
          </cell>
        </row>
        <row r="1711">
          <cell r="A1711" t="str">
            <v>73737/2</v>
          </cell>
          <cell r="B1711" t="str">
            <v>GRADIL DE ALUMINIO ANODIZADO TIPO BARRA CHATA PARA VARANDAS, ALTURA 1,0M</v>
          </cell>
          <cell r="C1711" t="str">
            <v>M</v>
          </cell>
          <cell r="D1711">
            <v>224.24</v>
          </cell>
          <cell r="E1711">
            <v>29.24</v>
          </cell>
          <cell r="F1711">
            <v>253.48</v>
          </cell>
        </row>
        <row r="1712">
          <cell r="A1712" t="str">
            <v>73737/3</v>
          </cell>
          <cell r="B1712" t="str">
            <v>GRADIL DE ALUMINIO ANODIZADO TIPO BARRA CHATA PARA VARANDAS, ALTURA 1,2M</v>
          </cell>
          <cell r="C1712" t="str">
            <v>M</v>
          </cell>
          <cell r="D1712">
            <v>264.88</v>
          </cell>
          <cell r="E1712">
            <v>29.24</v>
          </cell>
          <cell r="F1712">
            <v>294.12</v>
          </cell>
        </row>
        <row r="1713">
          <cell r="A1713" t="str">
            <v>85096</v>
          </cell>
          <cell r="B1713" t="str">
            <v>GRADIL DE ALUMINIO ANODIZADO TIPO BARRA CHATA</v>
          </cell>
          <cell r="C1713" t="str">
            <v>M2</v>
          </cell>
          <cell r="D1713">
            <v>226.41</v>
          </cell>
          <cell r="E1713">
            <v>29.89</v>
          </cell>
          <cell r="F1713">
            <v>256.3</v>
          </cell>
        </row>
        <row r="1714">
          <cell r="A1714" t="str">
            <v>73908/1</v>
          </cell>
          <cell r="B1714" t="str">
            <v>CANTONEIRA DE ALUMINIO 2"X2", PARA PROTECAO DE QUINA DE PAREDE</v>
          </cell>
          <cell r="C1714" t="str">
            <v>M</v>
          </cell>
          <cell r="D1714">
            <v>23.9</v>
          </cell>
          <cell r="E1714">
            <v>12.59</v>
          </cell>
          <cell r="F1714">
            <v>36.49</v>
          </cell>
        </row>
        <row r="1715">
          <cell r="A1715" t="str">
            <v>73908/2</v>
          </cell>
          <cell r="B1715" t="str">
            <v>CANTONEIRA DE ALUMINIO 1"X1, PARA PROTECAO DE QUINA DE PAREDE</v>
          </cell>
          <cell r="C1715" t="str">
            <v>M</v>
          </cell>
          <cell r="D1715">
            <v>16.37</v>
          </cell>
          <cell r="E1715">
            <v>12.59</v>
          </cell>
          <cell r="F1715">
            <v>28.96</v>
          </cell>
        </row>
        <row r="1716">
          <cell r="A1716" t="str">
            <v>85014</v>
          </cell>
          <cell r="B1716" t="str">
            <v>CAIXILHO FIXO, DE ALUMINIO, COM TELA DE METAL FIO 12 MALHA 3X3CM</v>
          </cell>
          <cell r="C1716" t="str">
            <v>M2</v>
          </cell>
          <cell r="D1716">
            <v>530.1</v>
          </cell>
          <cell r="E1716">
            <v>51.52</v>
          </cell>
          <cell r="F1716">
            <v>581.62</v>
          </cell>
        </row>
        <row r="1717">
          <cell r="A1717" t="str">
            <v>85010</v>
          </cell>
          <cell r="B1717" t="str">
            <v>CAIXILHO FIXO, DE ALUMINIO, PARA VIDRO</v>
          </cell>
          <cell r="C1717" t="str">
            <v>M2</v>
          </cell>
          <cell r="D1717">
            <v>469.87</v>
          </cell>
          <cell r="E1717">
            <v>29.53</v>
          </cell>
          <cell r="F1717">
            <v>499.4</v>
          </cell>
        </row>
        <row r="1718">
          <cell r="B1718" t="str">
            <v>FERRAGENS PARA ESQUADRIAS</v>
          </cell>
          <cell r="C1718" t="str">
            <v/>
          </cell>
        </row>
        <row r="1719">
          <cell r="A1719" t="str">
            <v>91304</v>
          </cell>
          <cell r="B1719" t="str">
            <v>FECHADURA DE EMBUTIR COM CILINDRO, EXTERNA, COMPLETA, ACABAMENTO PADRÃO POPULAR, INCLUSO EXECUÇÃO DE FURO - FORNECIMENTO E INSTALAÇÃO. AF_08/2015</v>
          </cell>
          <cell r="C1719" t="str">
            <v>UN</v>
          </cell>
          <cell r="D1719">
            <v>44.4</v>
          </cell>
          <cell r="E1719">
            <v>20.38</v>
          </cell>
          <cell r="F1719">
            <v>64.78</v>
          </cell>
        </row>
        <row r="1720">
          <cell r="A1720" t="str">
            <v>91305</v>
          </cell>
          <cell r="B1720" t="str">
            <v>FECHADURA DE EMBUTIR PARA PORTA DE BANHEIRO, COMPLETA, ACABAMENTO PADRÃO POPULAR, INCLUSO EXECUÇÃO DE FURO - FORNECIMENTO E INSTALAÇÃO. AF_08/2015</v>
          </cell>
          <cell r="C1720" t="str">
            <v>UN</v>
          </cell>
          <cell r="D1720">
            <v>33.36</v>
          </cell>
          <cell r="E1720">
            <v>15.61</v>
          </cell>
          <cell r="F1720">
            <v>48.97</v>
          </cell>
        </row>
        <row r="1721">
          <cell r="A1721" t="str">
            <v>91306</v>
          </cell>
          <cell r="B1721" t="str">
            <v>FECHADURA DE EMBUTIR PARA PORTAS INTERNAS, COMPLETA, ACABAMENTO PADRÃO MÉDIO, COM EXECUÇÃO DE FURO - FORNECIMENTO E INSTALAÇÃO. AF_08/2015</v>
          </cell>
          <cell r="C1721" t="str">
            <v>UN</v>
          </cell>
          <cell r="D1721">
            <v>54.94</v>
          </cell>
          <cell r="E1721">
            <v>15.61</v>
          </cell>
          <cell r="F1721">
            <v>70.55</v>
          </cell>
        </row>
        <row r="1722">
          <cell r="A1722" t="str">
            <v>91307</v>
          </cell>
          <cell r="B1722" t="str">
            <v>FECHADURA DE EMBUTIR PARA PORTAS INTERNAS, COMPLETA, ACABAMENTO PADRÃO POPULAR, COM EXECUÇÃO DE FURO - FORNECIMENTO E INSTALAÇÃO. AF_08/2015</v>
          </cell>
          <cell r="C1722" t="str">
            <v>UN</v>
          </cell>
          <cell r="D1722">
            <v>35.549999999999997</v>
          </cell>
          <cell r="E1722">
            <v>15.61</v>
          </cell>
          <cell r="F1722">
            <v>51.16</v>
          </cell>
        </row>
        <row r="1723">
          <cell r="A1723" t="str">
            <v>90830</v>
          </cell>
          <cell r="B1723" t="str">
            <v>FECHADURA DE EMBUTIR COM CILINDRO, EXTERNA, COMPLETA, ACABAMENTO PADRÃO MÉDIO, INCLUSO EXECUÇÃO DE FURO - FORNECIMENTO E INSTALAÇÃO. AF_08/2015</v>
          </cell>
          <cell r="C1723" t="str">
            <v>UN</v>
          </cell>
          <cell r="D1723">
            <v>63.01</v>
          </cell>
          <cell r="E1723">
            <v>20.38</v>
          </cell>
          <cell r="F1723">
            <v>83.39</v>
          </cell>
        </row>
        <row r="1724">
          <cell r="A1724" t="str">
            <v>90831</v>
          </cell>
          <cell r="B1724" t="str">
            <v>FECHADURA DE EMBUTIR PARA PORTA DE BANHEIRO, COMPLETA, ACABAMENTO PADRÃO MÉDIO, INCLUSO EXECUÇÃO DE FURO - FORNECIMENTO E INSTALAÇÃO. AF_08/2015</v>
          </cell>
          <cell r="C1724" t="str">
            <v>UN</v>
          </cell>
          <cell r="D1724">
            <v>49.62</v>
          </cell>
          <cell r="E1724">
            <v>15.61</v>
          </cell>
          <cell r="F1724">
            <v>65.23</v>
          </cell>
        </row>
        <row r="1725">
          <cell r="A1725" t="str">
            <v>74084/1</v>
          </cell>
          <cell r="B1725" t="str">
            <v>PORTA CADEADO ZINCADO OXIDADO PRETO COM CADEADO DE ACO INOX, LARGURA DE *50* MM</v>
          </cell>
          <cell r="C1725" t="str">
            <v>UN</v>
          </cell>
          <cell r="D1725">
            <v>113.37</v>
          </cell>
          <cell r="E1725">
            <v>6.58</v>
          </cell>
          <cell r="F1725">
            <v>119.95</v>
          </cell>
        </row>
        <row r="1726">
          <cell r="A1726" t="str">
            <v>84885</v>
          </cell>
          <cell r="B1726" t="str">
            <v>JOGO DE FERRAGENS CROMADAS PARA PORTA DE VIDRO TEMPERADO, UMA FOLHA COMPOSTO DE DOBRADICAS SUPERIOR E INFERIOR, TRINCO, FECHADURA, CONTRA FECHADURA COM CAPUCHINHO SEM MOLA E PUXADOR</v>
          </cell>
          <cell r="C1726" t="str">
            <v>UN</v>
          </cell>
          <cell r="D1726">
            <v>380.93</v>
          </cell>
          <cell r="E1726">
            <v>184.14</v>
          </cell>
          <cell r="F1726">
            <v>565.07000000000005</v>
          </cell>
        </row>
        <row r="1727">
          <cell r="A1727" t="str">
            <v>84952</v>
          </cell>
          <cell r="B1727" t="str">
            <v>FECHO EMBUTIR TIPO UNHA 22CM C/COLOCACAO</v>
          </cell>
          <cell r="C1727" t="str">
            <v>UN</v>
          </cell>
          <cell r="D1727">
            <v>21.46</v>
          </cell>
          <cell r="E1727">
            <v>10.89</v>
          </cell>
          <cell r="F1727">
            <v>32.35</v>
          </cell>
        </row>
        <row r="1728">
          <cell r="A1728" t="str">
            <v>84950</v>
          </cell>
          <cell r="B1728" t="str">
            <v>FECHO EMBUTIR TIPO UNHA 40CM C/COLOCACAO</v>
          </cell>
          <cell r="C1728" t="str">
            <v>UN</v>
          </cell>
          <cell r="D1728">
            <v>30.94</v>
          </cell>
          <cell r="E1728">
            <v>10.89</v>
          </cell>
          <cell r="F1728">
            <v>41.83</v>
          </cell>
        </row>
        <row r="1729">
          <cell r="A1729" t="str">
            <v>74046/2</v>
          </cell>
          <cell r="B1729" t="str">
            <v>TARJETA TIPO LIVRE/OCUPADO PARA PORTA DE BANHEIRO</v>
          </cell>
          <cell r="C1729" t="str">
            <v>UN</v>
          </cell>
          <cell r="D1729">
            <v>22.75</v>
          </cell>
          <cell r="E1729">
            <v>6.58</v>
          </cell>
          <cell r="F1729">
            <v>29.33</v>
          </cell>
        </row>
        <row r="1730">
          <cell r="A1730" t="str">
            <v>73736/1</v>
          </cell>
          <cell r="B1730" t="str">
            <v>DOBRADICA TIPO VAI E VEM EM LATAO POLIDO 3"</v>
          </cell>
          <cell r="C1730" t="str">
            <v>UN</v>
          </cell>
          <cell r="D1730">
            <v>71.7</v>
          </cell>
          <cell r="E1730">
            <v>7.9</v>
          </cell>
          <cell r="F1730">
            <v>79.599999999999994</v>
          </cell>
        </row>
        <row r="1731">
          <cell r="A1731" t="str">
            <v>74047/2</v>
          </cell>
          <cell r="B1731" t="str">
            <v>DOBRADICA EM ACO/FERRO, 3" X 21/2", E=1,9 A 2 MM, SEM ANEL, CROMADO OU ZINCADO, TAMPA BOLA, COM PARAFUSOS</v>
          </cell>
          <cell r="C1731" t="str">
            <v>UN</v>
          </cell>
          <cell r="D1731">
            <v>16.18</v>
          </cell>
          <cell r="E1731">
            <v>7.9</v>
          </cell>
          <cell r="F1731">
            <v>24.08</v>
          </cell>
        </row>
        <row r="1732">
          <cell r="A1732" t="str">
            <v>84886</v>
          </cell>
          <cell r="B1732" t="str">
            <v>MOLA HIDRAULICA DE PISO PARA PORTA DE VIDRO TEMPERADO</v>
          </cell>
          <cell r="C1732" t="str">
            <v>UN</v>
          </cell>
          <cell r="D1732">
            <v>919.81</v>
          </cell>
          <cell r="E1732">
            <v>13.05</v>
          </cell>
          <cell r="F1732">
            <v>932.86</v>
          </cell>
        </row>
        <row r="1733">
          <cell r="B1733" t="str">
            <v>MADEIRAS E LAMINADOS</v>
          </cell>
          <cell r="C1733" t="str">
            <v/>
          </cell>
        </row>
        <row r="1734">
          <cell r="A1734" t="str">
            <v>84666</v>
          </cell>
          <cell r="B1734" t="str">
            <v>POLIMENTO E ENCERAMENTO DE PISO EM MADEIRA</v>
          </cell>
          <cell r="C1734" t="str">
            <v>M2</v>
          </cell>
          <cell r="D1734">
            <v>8.4700000000000006</v>
          </cell>
          <cell r="E1734">
            <v>12.36</v>
          </cell>
          <cell r="F1734">
            <v>20.83</v>
          </cell>
        </row>
        <row r="1735">
          <cell r="B1735" t="str">
            <v>VIDROS E ESPELHOS</v>
          </cell>
          <cell r="C1735" t="str">
            <v/>
          </cell>
        </row>
        <row r="1736">
          <cell r="B1736" t="str">
            <v>MANUTENCAO / REPAROS - VIDROS E ESPELHOS</v>
          </cell>
          <cell r="C1736" t="str">
            <v/>
          </cell>
        </row>
        <row r="1737">
          <cell r="A1737" t="str">
            <v>85421</v>
          </cell>
          <cell r="B1737" t="str">
            <v>REMOCAO DE VIDRO COMUM</v>
          </cell>
          <cell r="C1737" t="str">
            <v>M2</v>
          </cell>
          <cell r="D1737">
            <v>3.8</v>
          </cell>
          <cell r="E1737">
            <v>8.6999999999999993</v>
          </cell>
          <cell r="F1737">
            <v>12.5</v>
          </cell>
        </row>
        <row r="1738">
          <cell r="B1738" t="str">
            <v>VIDROS</v>
          </cell>
          <cell r="C1738" t="str">
            <v/>
          </cell>
        </row>
        <row r="1739">
          <cell r="A1739" t="str">
            <v>72116</v>
          </cell>
          <cell r="B1739" t="str">
            <v>VIDRO LISO COMUM TRANSPARENTE, ESPESSURA 3MM</v>
          </cell>
          <cell r="C1739" t="str">
            <v>M2</v>
          </cell>
          <cell r="D1739">
            <v>88.88</v>
          </cell>
          <cell r="E1739">
            <v>9.5500000000000007</v>
          </cell>
          <cell r="F1739">
            <v>98.43</v>
          </cell>
        </row>
        <row r="1740">
          <cell r="A1740" t="str">
            <v>72117</v>
          </cell>
          <cell r="B1740" t="str">
            <v>VIDRO LISO COMUM TRANSPARENTE, ESPESSURA 4MM</v>
          </cell>
          <cell r="C1740" t="str">
            <v>M2</v>
          </cell>
          <cell r="D1740">
            <v>115.06</v>
          </cell>
          <cell r="E1740">
            <v>10.74</v>
          </cell>
          <cell r="F1740">
            <v>125.8</v>
          </cell>
        </row>
        <row r="1741">
          <cell r="A1741" t="str">
            <v>84957</v>
          </cell>
          <cell r="B1741" t="str">
            <v>VIDRO LISO COMUM TRANSPARENTE, ESPESSURA 5MM</v>
          </cell>
          <cell r="C1741" t="str">
            <v>M2</v>
          </cell>
          <cell r="D1741">
            <v>135.88999999999999</v>
          </cell>
          <cell r="E1741">
            <v>15.24</v>
          </cell>
          <cell r="F1741">
            <v>151.13</v>
          </cell>
        </row>
        <row r="1742">
          <cell r="A1742" t="str">
            <v>84959</v>
          </cell>
          <cell r="B1742" t="str">
            <v>VIDRO LISO COMUM TRANSPARENTE, ESPESSURA 6MM</v>
          </cell>
          <cell r="C1742" t="str">
            <v>M2</v>
          </cell>
          <cell r="D1742">
            <v>160.88999999999999</v>
          </cell>
          <cell r="E1742">
            <v>15.24</v>
          </cell>
          <cell r="F1742">
            <v>176.13</v>
          </cell>
        </row>
        <row r="1743">
          <cell r="A1743" t="str">
            <v>72118</v>
          </cell>
          <cell r="B1743" t="str">
            <v>VIDRO TEMPERADO INCOLOR, ESPESSURA 6MM, FORNECIMENTO E INSTALACAO, INCLUSIVE MASSA PARA VEDACAO</v>
          </cell>
          <cell r="C1743" t="str">
            <v>M2</v>
          </cell>
          <cell r="D1743">
            <v>137.71</v>
          </cell>
          <cell r="E1743">
            <v>11.94</v>
          </cell>
          <cell r="F1743">
            <v>149.65</v>
          </cell>
        </row>
        <row r="1744">
          <cell r="A1744" t="str">
            <v>72119</v>
          </cell>
          <cell r="B1744" t="str">
            <v>VIDRO TEMPERADO INCOLOR, ESPESSURA 8MM, FORNECIMENTO E INSTALACAO, INCLUSIVE MASSA PARA VEDACAO</v>
          </cell>
          <cell r="C1744" t="str">
            <v>M2</v>
          </cell>
          <cell r="D1744">
            <v>175.2</v>
          </cell>
          <cell r="E1744">
            <v>11.94</v>
          </cell>
          <cell r="F1744">
            <v>187.14</v>
          </cell>
        </row>
        <row r="1745">
          <cell r="A1745" t="str">
            <v>72120</v>
          </cell>
          <cell r="B1745" t="str">
            <v>VIDRO TEMPERADO INCOLOR, ESPESSURA 10MM, FORNECIMENTO E INSTALACAO, INCLUSIVE MASSA PARA VEDACAO</v>
          </cell>
          <cell r="C1745" t="str">
            <v>M2</v>
          </cell>
          <cell r="D1745">
            <v>222.99</v>
          </cell>
          <cell r="E1745">
            <v>11.94</v>
          </cell>
          <cell r="F1745">
            <v>234.93</v>
          </cell>
        </row>
        <row r="1746">
          <cell r="A1746" t="str">
            <v>72122</v>
          </cell>
          <cell r="B1746" t="str">
            <v>VIDRO FANTASIA TIPO CANELADO, ESPESSURA 4MM</v>
          </cell>
          <cell r="C1746" t="str">
            <v>M2</v>
          </cell>
          <cell r="D1746">
            <v>97.76</v>
          </cell>
          <cell r="E1746">
            <v>10.74</v>
          </cell>
          <cell r="F1746">
            <v>108.5</v>
          </cell>
        </row>
        <row r="1747">
          <cell r="A1747" t="str">
            <v>85004</v>
          </cell>
          <cell r="B1747" t="str">
            <v>VIDRO FANTASIA MARTELADO 4MM</v>
          </cell>
          <cell r="C1747" t="str">
            <v>M2</v>
          </cell>
          <cell r="D1747">
            <v>102.56</v>
          </cell>
          <cell r="E1747">
            <v>15.24</v>
          </cell>
          <cell r="F1747">
            <v>117.8</v>
          </cell>
        </row>
        <row r="1748">
          <cell r="A1748" t="str">
            <v>85001</v>
          </cell>
          <cell r="B1748" t="str">
            <v>VIDRO LISO FUME, ESPESSURA 4MM</v>
          </cell>
          <cell r="C1748" t="str">
            <v>M2</v>
          </cell>
          <cell r="D1748">
            <v>152.56</v>
          </cell>
          <cell r="E1748">
            <v>15.24</v>
          </cell>
          <cell r="F1748">
            <v>167.8</v>
          </cell>
        </row>
        <row r="1749">
          <cell r="A1749" t="str">
            <v>85002</v>
          </cell>
          <cell r="B1749" t="str">
            <v>VIDRO LISO FUME, ESPESSURA 6MM</v>
          </cell>
          <cell r="C1749" t="str">
            <v>M2</v>
          </cell>
          <cell r="D1749">
            <v>219.22</v>
          </cell>
          <cell r="E1749">
            <v>15.24</v>
          </cell>
          <cell r="F1749">
            <v>234.46</v>
          </cell>
        </row>
        <row r="1750">
          <cell r="A1750" t="str">
            <v>72123</v>
          </cell>
          <cell r="B1750" t="str">
            <v>VIDRO ARAMADO, ESPESSURA 7MM</v>
          </cell>
          <cell r="C1750" t="str">
            <v>M2</v>
          </cell>
          <cell r="D1750">
            <v>272.76</v>
          </cell>
          <cell r="E1750">
            <v>10.74</v>
          </cell>
          <cell r="F1750">
            <v>283.5</v>
          </cell>
        </row>
        <row r="1751">
          <cell r="B1751" t="str">
            <v>ESQUADRIAS</v>
          </cell>
          <cell r="C1751" t="str">
            <v/>
          </cell>
        </row>
        <row r="1752">
          <cell r="A1752" t="str">
            <v>73838/1</v>
          </cell>
          <cell r="B1752" t="str">
            <v>PORTA DE VIDRO TEMPERADO, 0,9X2,10M, ESPESSURA 10MM, INCLUSIVE ACESSORIOS</v>
          </cell>
          <cell r="C1752" t="str">
            <v>UN</v>
          </cell>
          <cell r="D1752">
            <v>1625.49</v>
          </cell>
          <cell r="E1752">
            <v>3.92</v>
          </cell>
          <cell r="F1752" t="str">
            <v>1.629.41</v>
          </cell>
        </row>
        <row r="1753">
          <cell r="B1753" t="str">
            <v>ESPELHOS</v>
          </cell>
          <cell r="C1753" t="str">
            <v/>
          </cell>
        </row>
        <row r="1754">
          <cell r="A1754" t="str">
            <v>74125/1</v>
          </cell>
          <cell r="B1754" t="str">
            <v>ESPELHO CRISTAL ESPESSURA 4MM, COM MOLDURA DE MADEIRA</v>
          </cell>
          <cell r="C1754" t="str">
            <v>M2</v>
          </cell>
          <cell r="D1754">
            <v>323.77</v>
          </cell>
          <cell r="E1754">
            <v>52.68</v>
          </cell>
          <cell r="F1754">
            <v>376.45</v>
          </cell>
        </row>
        <row r="1755">
          <cell r="A1755" t="str">
            <v>74125/2</v>
          </cell>
          <cell r="B1755" t="str">
            <v>ESPELHO CRISTAL ESPESSURA 4MM, COM MOLDURA EM ALUMINIO E COMPENSADO 6MM PLASTIFICADO COLADO</v>
          </cell>
          <cell r="C1755" t="str">
            <v>M2</v>
          </cell>
          <cell r="D1755">
            <v>364.8</v>
          </cell>
          <cell r="E1755">
            <v>44.06</v>
          </cell>
          <cell r="F1755">
            <v>408.86</v>
          </cell>
        </row>
        <row r="1756">
          <cell r="A1756" t="str">
            <v>85005</v>
          </cell>
          <cell r="B1756" t="str">
            <v>ESPELHO CRISTAL, ESPESSURA 4MM, COM PARAFUSOS DE FIXACAO, SEM MOLDURA</v>
          </cell>
          <cell r="C1756" t="str">
            <v>M2</v>
          </cell>
          <cell r="D1756">
            <v>307.89</v>
          </cell>
          <cell r="E1756">
            <v>30.48</v>
          </cell>
          <cell r="F1756">
            <v>338.37</v>
          </cell>
        </row>
        <row r="1757">
          <cell r="B1757" t="str">
            <v>ELETRIFICACAO E ILUMINACAO PUBLICA</v>
          </cell>
          <cell r="C1757" t="str">
            <v/>
          </cell>
        </row>
        <row r="1758">
          <cell r="B1758" t="str">
            <v>MANUTENCAO / REPAROS - VIDROS E ESPELHOS</v>
          </cell>
          <cell r="C1758" t="str">
            <v/>
          </cell>
        </row>
        <row r="1759">
          <cell r="B1759" t="str">
            <v>CONECTORES/LACO DE ROLDANA E ALCA</v>
          </cell>
          <cell r="C1759" t="str">
            <v/>
          </cell>
        </row>
        <row r="1760">
          <cell r="A1760" t="str">
            <v>73767/1</v>
          </cell>
          <cell r="B1760" t="str">
            <v>GRAMPO PARALELO EM ALUMINIO FUNDIDO OU ESTRUDADO DE 2 PARAFUSOS, PARA CABO DE 6 A 50 MM2, PASTA ANTIOXIDANTE. FORNEC E INSTALAÇÃO.</v>
          </cell>
          <cell r="C1760" t="str">
            <v>UN</v>
          </cell>
          <cell r="D1760">
            <v>5.9</v>
          </cell>
          <cell r="E1760">
            <v>2.16</v>
          </cell>
          <cell r="F1760">
            <v>8.06</v>
          </cell>
        </row>
        <row r="1761">
          <cell r="A1761" t="str">
            <v>73767/2</v>
          </cell>
          <cell r="B1761" t="str">
            <v>ALCA PRE-FORMADA DISTRIBUIÇÃO EM  ACO RECOBERTO COM ALUMINIO PARA CABO 25MM2, ENCAPADO. FORNECIMENTO E INSTALAÇÃO.</v>
          </cell>
          <cell r="C1761" t="str">
            <v>UN</v>
          </cell>
          <cell r="D1761">
            <v>6.99</v>
          </cell>
          <cell r="E1761">
            <v>2.16</v>
          </cell>
          <cell r="F1761">
            <v>9.15</v>
          </cell>
        </row>
        <row r="1762">
          <cell r="A1762" t="str">
            <v>73767/3</v>
          </cell>
          <cell r="B1762" t="str">
            <v>LACO DE ROLDANA PRE-FORMADO ACO RECOBERTO DE ALUMINIO PARA CABO DE ALUMINIO NU BITOLA 25MM2 - FORNECIMENTO E COLOCACAO</v>
          </cell>
          <cell r="C1762" t="str">
            <v>UN</v>
          </cell>
          <cell r="D1762">
            <v>4.5199999999999996</v>
          </cell>
          <cell r="E1762">
            <v>2.16</v>
          </cell>
          <cell r="F1762">
            <v>6.68</v>
          </cell>
        </row>
        <row r="1763">
          <cell r="A1763" t="str">
            <v>73767/4</v>
          </cell>
          <cell r="B1763" t="str">
            <v>ALCA PRE-FORMADA DISTRIBUICAO EM ACO RECOBERTO COM ALUMINIO NU PARA CABO 25MM2, ENCAPADO. FORNECIMENTO E INSTALACAO.</v>
          </cell>
          <cell r="C1763" t="str">
            <v>UN</v>
          </cell>
          <cell r="D1763">
            <v>2.27</v>
          </cell>
          <cell r="E1763">
            <v>2.16</v>
          </cell>
          <cell r="F1763">
            <v>4.43</v>
          </cell>
        </row>
        <row r="1764">
          <cell r="A1764" t="str">
            <v>73767/5</v>
          </cell>
          <cell r="B1764" t="str">
            <v>ALCA PRE-FORMADA SERV DE ACO RECOB C/ALUM NU ENCAPADO 25MM2 (BITOLA)  CONF PROJ A4-148-CP RIOLUZ FORNECIMENTO E COLOCACAO</v>
          </cell>
          <cell r="C1764" t="str">
            <v>UN</v>
          </cell>
          <cell r="D1764">
            <v>1.91</v>
          </cell>
          <cell r="E1764">
            <v>2.16</v>
          </cell>
          <cell r="F1764">
            <v>4.07</v>
          </cell>
        </row>
        <row r="1765">
          <cell r="B1765" t="str">
            <v>ARMACAO SECUNDARIA</v>
          </cell>
          <cell r="C1765" t="str">
            <v/>
          </cell>
        </row>
        <row r="1766">
          <cell r="A1766" t="str">
            <v>88544</v>
          </cell>
          <cell r="B1766" t="str">
            <v>ARMACAO SECUNDARIA OU REX COMPLETA PARA DUAS LINHAS-FORNECIMENTO E INSTALACAO.</v>
          </cell>
          <cell r="C1766" t="str">
            <v>UN</v>
          </cell>
          <cell r="D1766">
            <v>41</v>
          </cell>
          <cell r="E1766">
            <v>39.36</v>
          </cell>
          <cell r="F1766">
            <v>80.36</v>
          </cell>
        </row>
        <row r="1767">
          <cell r="A1767" t="str">
            <v>88545</v>
          </cell>
          <cell r="B1767" t="str">
            <v>ARMACAO SECUNDARIA OU REX COMPLETA PARA QUATRO LINHAS-FORNECIMENTO E INSTALACAO.</v>
          </cell>
          <cell r="C1767" t="str">
            <v>UN</v>
          </cell>
          <cell r="D1767">
            <v>90.83</v>
          </cell>
          <cell r="E1767">
            <v>52.49</v>
          </cell>
          <cell r="F1767">
            <v>143.32</v>
          </cell>
        </row>
        <row r="1768">
          <cell r="A1768" t="str">
            <v>88543</v>
          </cell>
          <cell r="B1768" t="str">
            <v>ARMACAO SECUNDARIA OU REX COMPLETA PARA TRESLINHAS-FORNECIMENTO E INSTALACAO.</v>
          </cell>
          <cell r="C1768" t="str">
            <v>UN</v>
          </cell>
          <cell r="D1768">
            <v>75.52</v>
          </cell>
          <cell r="E1768">
            <v>47.24</v>
          </cell>
          <cell r="F1768">
            <v>122.76</v>
          </cell>
        </row>
        <row r="1769">
          <cell r="B1769" t="str">
            <v>SUPORTE E CHUMBADOR PARA POSTE</v>
          </cell>
          <cell r="C1769" t="str">
            <v/>
          </cell>
        </row>
        <row r="1770">
          <cell r="A1770" t="str">
            <v>73624</v>
          </cell>
          <cell r="B1770" t="str">
            <v>SUPORTE PARA TRANSFORMADOR EM POSTE DE CONCRETO CIRCULAR</v>
          </cell>
          <cell r="C1770" t="str">
            <v>UN</v>
          </cell>
          <cell r="D1770">
            <v>37.33</v>
          </cell>
          <cell r="E1770">
            <v>40.94</v>
          </cell>
          <cell r="F1770">
            <v>78.27</v>
          </cell>
        </row>
        <row r="1771">
          <cell r="A1771" t="str">
            <v>73855/1</v>
          </cell>
          <cell r="B1771" t="str">
            <v>CHUMBADOR DE AÇO PARA FIXAÇÃO DE POSTE DE ACO RETO OU CURVO 7 A 9M COM FLANGE - FORNECIMENTO E INSTALACAO</v>
          </cell>
          <cell r="C1771" t="str">
            <v>UN</v>
          </cell>
          <cell r="D1771">
            <v>405.92</v>
          </cell>
          <cell r="E1771">
            <v>123.53</v>
          </cell>
          <cell r="F1771">
            <v>529.45000000000005</v>
          </cell>
        </row>
        <row r="1772">
          <cell r="B1772" t="str">
            <v>TRANSFORMADORES DE DISTRIBUICAO</v>
          </cell>
          <cell r="C1772" t="str">
            <v/>
          </cell>
        </row>
        <row r="1773">
          <cell r="A1773" t="str">
            <v>73857/1</v>
          </cell>
          <cell r="B1773" t="str">
            <v>TRANSFORMADOR DISTRIBUICAO  75KVA TRIFASICO 60HZ CLASSE 15KV IMERSO EM ÓLEO MINERAL FORNECIMENTO E INSTALACAO</v>
          </cell>
          <cell r="C1773" t="str">
            <v>UN</v>
          </cell>
          <cell r="D1773">
            <v>7089.19</v>
          </cell>
          <cell r="E1773">
            <v>52.49</v>
          </cell>
          <cell r="F1773" t="str">
            <v>7.141.68</v>
          </cell>
        </row>
        <row r="1774">
          <cell r="A1774" t="str">
            <v>73857/2</v>
          </cell>
          <cell r="B1774" t="str">
            <v>TRANSFORMADOR DISTRIBUICAO  112,5KVA TRIFASICO 60HZ CLASSE 15KV IMERSO EM ÓLEO MINERAL FORNECIMENTO E INSTALACAO</v>
          </cell>
          <cell r="C1774" t="str">
            <v>UN</v>
          </cell>
          <cell r="D1774">
            <v>8759.91</v>
          </cell>
          <cell r="E1774">
            <v>65.61</v>
          </cell>
          <cell r="F1774" t="str">
            <v>8.825.52</v>
          </cell>
        </row>
        <row r="1775">
          <cell r="A1775" t="str">
            <v>73857/3</v>
          </cell>
          <cell r="B1775" t="str">
            <v>TRANSFORMADOR DISTRIBUICAO  150KVA TRIFASICO 60HZ CLASSE 15KV IMERSO EM ÓLEO MINERAL FORNECIMENTO E INSTALACAO</v>
          </cell>
          <cell r="C1775" t="str">
            <v>UN</v>
          </cell>
          <cell r="D1775">
            <v>11046.68</v>
          </cell>
          <cell r="E1775">
            <v>78.73</v>
          </cell>
          <cell r="F1775" t="str">
            <v>11.125.41</v>
          </cell>
        </row>
        <row r="1776">
          <cell r="A1776" t="str">
            <v>73857/4</v>
          </cell>
          <cell r="B1776" t="str">
            <v>TRANSFORMADOR DISTRIBUICAO  225KVA TRIFASICO 60HZ CLASSE 15KV IMERSO EM ÓLEO MINERAL FORNECIMENTO E INSTALACAO</v>
          </cell>
          <cell r="C1776" t="str">
            <v>UN</v>
          </cell>
          <cell r="D1776">
            <v>15489.16</v>
          </cell>
          <cell r="E1776">
            <v>91.86</v>
          </cell>
          <cell r="F1776" t="str">
            <v>15.581.02</v>
          </cell>
        </row>
        <row r="1777">
          <cell r="A1777" t="str">
            <v>73857/5</v>
          </cell>
          <cell r="B1777" t="str">
            <v>TRANSFORMADOR DISTRIBUICAO  300KVA TRIFASICO 60HZ CLASSE 15KV IMERSO EM ÓLEO MINERAL FORNECIMENTO E INSTALACAO</v>
          </cell>
          <cell r="C1777" t="str">
            <v>UN</v>
          </cell>
          <cell r="D1777">
            <v>18069.79</v>
          </cell>
          <cell r="E1777">
            <v>104.98</v>
          </cell>
          <cell r="F1777" t="str">
            <v>18.174.77</v>
          </cell>
        </row>
        <row r="1778">
          <cell r="A1778" t="str">
            <v>73857/6</v>
          </cell>
          <cell r="B1778" t="str">
            <v>TRANSFORMADOR DISTRIBUICAO  500KVA TRIFASICO 60HZ CLASSE 15KV IMERSO EM ÓLEO MINERAL FORNECIMENTO E INSTALACAO</v>
          </cell>
          <cell r="C1778" t="str">
            <v>UN</v>
          </cell>
          <cell r="D1778">
            <v>29465.05</v>
          </cell>
          <cell r="E1778">
            <v>118.1</v>
          </cell>
          <cell r="F1778" t="str">
            <v>29.583.15</v>
          </cell>
        </row>
        <row r="1779">
          <cell r="A1779" t="str">
            <v>73857/7</v>
          </cell>
          <cell r="B1779" t="str">
            <v>TRANSFORMADOR DISTRIBUICAO  30KVA TRIFASICO 60HZ CLASSE 15KV IMERSO EM ÓLEO MINERAL FORNECIMENTO E INSTALACAO</v>
          </cell>
          <cell r="C1779" t="str">
            <v>UN</v>
          </cell>
          <cell r="D1779">
            <v>4903.7299999999996</v>
          </cell>
          <cell r="E1779">
            <v>26.24</v>
          </cell>
          <cell r="F1779" t="str">
            <v>4.929.97</v>
          </cell>
        </row>
        <row r="1780">
          <cell r="A1780" t="str">
            <v>73857/8</v>
          </cell>
          <cell r="B1780" t="str">
            <v>TRANSFORMADOR DISTRIBUICAO  45KVA TRIFASICO 60HZ CLASSE 15KV IMERSO EM ÓLEO MINERAL FORNECIMENTO E INSTALACAO</v>
          </cell>
          <cell r="C1780" t="str">
            <v>UN</v>
          </cell>
          <cell r="D1780">
            <v>5481.42</v>
          </cell>
          <cell r="E1780">
            <v>39.36</v>
          </cell>
          <cell r="F1780" t="str">
            <v>5.520.78</v>
          </cell>
        </row>
        <row r="1781">
          <cell r="A1781" t="str">
            <v>73857/9</v>
          </cell>
          <cell r="B1781" t="str">
            <v>TRANSFORMADOR DISTRIBUICAO  750KVA TRIFASICO 60HZ CLASSE 15KV IMERSO EM ÓLEO MINERAL FORNECIMENTO E INSTALACAO</v>
          </cell>
          <cell r="C1781" t="str">
            <v>UN</v>
          </cell>
          <cell r="D1781">
            <v>40403.64</v>
          </cell>
          <cell r="E1781">
            <v>131.22</v>
          </cell>
          <cell r="F1781" t="str">
            <v>40.534.86</v>
          </cell>
        </row>
        <row r="1782">
          <cell r="A1782" t="str">
            <v>73857/10</v>
          </cell>
          <cell r="B1782" t="str">
            <v>TRANSFORMADOR DISTRIBUICAO  1000KVA TRIFASICO 60HZ CLASSE 15KV IMERSO EM ÓLEO MINERAL FORNECIMENTO E INSTALACAO</v>
          </cell>
          <cell r="C1782" t="str">
            <v>UN</v>
          </cell>
          <cell r="D1782">
            <v>56553.86</v>
          </cell>
          <cell r="E1782">
            <v>144.35</v>
          </cell>
          <cell r="F1782" t="str">
            <v>56.698.21</v>
          </cell>
        </row>
        <row r="1783">
          <cell r="B1783" t="str">
            <v>DIVERSOS P/ DISTRIBUICAO DE ENERGIA</v>
          </cell>
          <cell r="C1783" t="str">
            <v/>
          </cell>
        </row>
        <row r="1784">
          <cell r="A1784" t="str">
            <v>73781/1</v>
          </cell>
          <cell r="B1784" t="str">
            <v>MUFLA TERMINAL PRIMARIA UNIPOLAR USO INTERNO PARA CABO 35/120MM2, ISOLACAO 15/25KV EM EPR - BORRACHA DE SILICONE. FORNECIMENTO E INSTALACAO.</v>
          </cell>
          <cell r="C1784" t="str">
            <v>UN</v>
          </cell>
          <cell r="D1784">
            <v>230.97</v>
          </cell>
          <cell r="E1784">
            <v>52.49</v>
          </cell>
          <cell r="F1784">
            <v>283.45999999999998</v>
          </cell>
        </row>
        <row r="1785">
          <cell r="A1785" t="str">
            <v>73781/2</v>
          </cell>
          <cell r="B1785" t="str">
            <v>ISOLADOR DE PINO TP HI-POT CILINDRICO CLASSE 15KV. FORNECIMENTO E INSTALACAO.</v>
          </cell>
          <cell r="C1785" t="str">
            <v>UN</v>
          </cell>
          <cell r="D1785">
            <v>16.34</v>
          </cell>
          <cell r="E1785">
            <v>5.24</v>
          </cell>
          <cell r="F1785">
            <v>21.58</v>
          </cell>
        </row>
        <row r="1786">
          <cell r="A1786" t="str">
            <v>73781/3</v>
          </cell>
          <cell r="B1786" t="str">
            <v>ISOLADOR DE SUSPENSAO (DISCO) TP CAVILHA CLASSE 15KV - 6''. FORNECIMENTO E INSTALACAO.</v>
          </cell>
          <cell r="C1786" t="str">
            <v>UN</v>
          </cell>
          <cell r="D1786">
            <v>51.69</v>
          </cell>
          <cell r="E1786">
            <v>13.12</v>
          </cell>
          <cell r="F1786">
            <v>64.81</v>
          </cell>
        </row>
        <row r="1787">
          <cell r="B1787" t="str">
            <v>CHAVES EM GERAL, FUSIVEIS E CONECTORES</v>
          </cell>
          <cell r="C1787" t="str">
            <v/>
          </cell>
        </row>
        <row r="1788">
          <cell r="A1788" t="str">
            <v>72322</v>
          </cell>
          <cell r="B1788" t="str">
            <v>CHAVE SECCIONADORA TRIPOLAR, ABERTURA SOB CARGA, COM FUSÍVEIS NH - 100A/250V - FORNECIMENTO E INSTALACAO</v>
          </cell>
          <cell r="C1788" t="str">
            <v>UN</v>
          </cell>
          <cell r="D1788">
            <v>212.35</v>
          </cell>
          <cell r="E1788">
            <v>54.59</v>
          </cell>
          <cell r="F1788">
            <v>266.94</v>
          </cell>
        </row>
        <row r="1789">
          <cell r="A1789" t="str">
            <v>72326</v>
          </cell>
          <cell r="B1789" t="str">
            <v>CHAVE SECCIONADORA TRIPOLAR, ABERTURA SOB CARGA, COM FUSÍVEIS NH - 200A/250V</v>
          </cell>
          <cell r="C1789" t="str">
            <v>UN</v>
          </cell>
          <cell r="D1789">
            <v>296.82</v>
          </cell>
          <cell r="E1789">
            <v>54.59</v>
          </cell>
          <cell r="F1789">
            <v>351.41</v>
          </cell>
        </row>
        <row r="1790">
          <cell r="A1790" t="str">
            <v>83488</v>
          </cell>
          <cell r="B1790" t="str">
            <v>SECCIONADOR TRIPOLAR 15KV/400A ACIONAM SIMULT VARA MANOBRA (MANOBRA) - FORNECIMENTO E INSTALACAO</v>
          </cell>
          <cell r="C1790" t="str">
            <v>UN</v>
          </cell>
          <cell r="D1790">
            <v>1312.55</v>
          </cell>
          <cell r="E1790">
            <v>95.53</v>
          </cell>
          <cell r="F1790" t="str">
            <v>1.408.08</v>
          </cell>
        </row>
        <row r="1791">
          <cell r="A1791" t="str">
            <v>83489</v>
          </cell>
          <cell r="B1791" t="str">
            <v>SECCIONADOR TRIPOLAR 15KV/400A ACIONAM SIMULT PUNHO MANOBRA (COMANDO) - FORNECIMENTO E INSTALACAO</v>
          </cell>
          <cell r="C1791" t="str">
            <v>UN</v>
          </cell>
          <cell r="D1791">
            <v>1428.75</v>
          </cell>
          <cell r="E1791">
            <v>95.53</v>
          </cell>
          <cell r="F1791" t="str">
            <v>1.524.28</v>
          </cell>
        </row>
        <row r="1792">
          <cell r="A1792" t="str">
            <v>72327</v>
          </cell>
          <cell r="B1792" t="str">
            <v>FUSÍVEL TIPO "DIAZED", TIPO RÁPIDO OU RETARDADO - 2/25A - FORNECIMENTO E INSTALACAO</v>
          </cell>
          <cell r="C1792" t="str">
            <v>UN</v>
          </cell>
          <cell r="D1792">
            <v>3.18</v>
          </cell>
          <cell r="E1792">
            <v>3.08</v>
          </cell>
          <cell r="F1792">
            <v>6.26</v>
          </cell>
        </row>
        <row r="1793">
          <cell r="A1793" t="str">
            <v>72328</v>
          </cell>
          <cell r="B1793" t="str">
            <v>FUSÍVEL TIPO "DIAZED", TIPO RÁPIDO OU RETARDADO - 35/63A - FORNECIMENTO E INSTALACAO</v>
          </cell>
          <cell r="C1793" t="str">
            <v>UN</v>
          </cell>
          <cell r="D1793">
            <v>4.32</v>
          </cell>
          <cell r="E1793">
            <v>3.08</v>
          </cell>
          <cell r="F1793">
            <v>7.4</v>
          </cell>
        </row>
        <row r="1794">
          <cell r="A1794" t="str">
            <v>72330</v>
          </cell>
          <cell r="B1794" t="str">
            <v>FUSÍVEL TIPO NH 200A - TAMANHO 01 - FORNECIMENTO E INSTALACAO</v>
          </cell>
          <cell r="C1794" t="str">
            <v>UN</v>
          </cell>
          <cell r="D1794">
            <v>29.22</v>
          </cell>
          <cell r="E1794">
            <v>3.08</v>
          </cell>
          <cell r="F1794">
            <v>32.299999999999997</v>
          </cell>
        </row>
        <row r="1795">
          <cell r="A1795" t="str">
            <v>83493</v>
          </cell>
          <cell r="B1795" t="str">
            <v>FUSIVEL TIPO NH 250A - TAMANHO 01 - FORNECIMENTO E INSTALACAO</v>
          </cell>
          <cell r="C1795" t="str">
            <v>UN</v>
          </cell>
          <cell r="D1795">
            <v>29.22</v>
          </cell>
          <cell r="E1795">
            <v>3.08</v>
          </cell>
          <cell r="F1795">
            <v>32.299999999999997</v>
          </cell>
        </row>
        <row r="1796">
          <cell r="A1796" t="str">
            <v>83482</v>
          </cell>
          <cell r="B1796" t="str">
            <v>FUSIVEL TIPO NH 250 A, TAMANHO 1 - FORNECIMENTO E INSTALACAO</v>
          </cell>
          <cell r="C1796" t="str">
            <v>UN</v>
          </cell>
          <cell r="D1796">
            <v>29.22</v>
          </cell>
          <cell r="E1796">
            <v>3.08</v>
          </cell>
          <cell r="F1796">
            <v>32.299999999999997</v>
          </cell>
        </row>
        <row r="1797">
          <cell r="A1797" t="str">
            <v>83487</v>
          </cell>
          <cell r="B1797" t="str">
            <v>BASE PARA FUSIVEL (PORTA-FUSIVEL) NH 01 250A</v>
          </cell>
          <cell r="C1797" t="str">
            <v>UN</v>
          </cell>
          <cell r="D1797">
            <v>43.17</v>
          </cell>
          <cell r="E1797">
            <v>13.64</v>
          </cell>
          <cell r="F1797">
            <v>56.81</v>
          </cell>
        </row>
        <row r="1798">
          <cell r="A1798" t="str">
            <v>73780/1</v>
          </cell>
          <cell r="B1798" t="str">
            <v>CHAVE FUSIVEL UNIPOLAR, 15KV - 100A, EQUIPADA COM COMANDO PARA HASTE DE MANOBRA .       FORNECIMENTO E INSTALAÇÃO.</v>
          </cell>
          <cell r="C1798" t="str">
            <v>UN</v>
          </cell>
          <cell r="D1798">
            <v>179.16</v>
          </cell>
          <cell r="E1798">
            <v>26.24</v>
          </cell>
          <cell r="F1798">
            <v>205.4</v>
          </cell>
        </row>
        <row r="1799">
          <cell r="A1799" t="str">
            <v>73780/2</v>
          </cell>
          <cell r="B1799" t="str">
            <v>CHAVE BLINDADA TRIPOLAR 250V, 30A - FORNECIMENTO E INSTALACAO</v>
          </cell>
          <cell r="C1799" t="str">
            <v>UN</v>
          </cell>
          <cell r="D1799">
            <v>114.15</v>
          </cell>
          <cell r="E1799">
            <v>10.49</v>
          </cell>
          <cell r="F1799">
            <v>124.64</v>
          </cell>
        </row>
        <row r="1800">
          <cell r="A1800" t="str">
            <v>73780/3</v>
          </cell>
          <cell r="B1800" t="str">
            <v>CHAVE BLINDADA TRIPOLAR 250V, 60A - FORNECIMENTO E INSTALACAO</v>
          </cell>
          <cell r="C1800" t="str">
            <v>UN</v>
          </cell>
          <cell r="D1800">
            <v>183.46</v>
          </cell>
          <cell r="E1800">
            <v>10.49</v>
          </cell>
          <cell r="F1800">
            <v>193.95</v>
          </cell>
        </row>
        <row r="1801">
          <cell r="A1801" t="str">
            <v>73780/4</v>
          </cell>
          <cell r="B1801" t="str">
            <v>CHAVE BLINDADA TRIPOLAR 250V, 100A - FORNECIMENTO E INSTALACAO</v>
          </cell>
          <cell r="C1801" t="str">
            <v>UN</v>
          </cell>
          <cell r="D1801">
            <v>416.1</v>
          </cell>
          <cell r="E1801">
            <v>10.49</v>
          </cell>
          <cell r="F1801">
            <v>426.59</v>
          </cell>
        </row>
        <row r="1802">
          <cell r="A1802" t="str">
            <v>83490</v>
          </cell>
          <cell r="B1802" t="str">
            <v>CHAVE FACA TRIPOLAR BLINDADA 250V/30A - FORNECIMENTO E INSTALACAO</v>
          </cell>
          <cell r="C1802" t="str">
            <v>UN</v>
          </cell>
          <cell r="D1802">
            <v>113.06</v>
          </cell>
          <cell r="E1802">
            <v>8.18</v>
          </cell>
          <cell r="F1802">
            <v>121.24</v>
          </cell>
        </row>
        <row r="1803">
          <cell r="A1803" t="str">
            <v>83491</v>
          </cell>
          <cell r="B1803" t="str">
            <v>CHAVE GUARDA MOTOR TRIFASICO 5CV/220V C/ CHAVE MAGNETICA - FORNECIMENTO E INSTALACAO</v>
          </cell>
          <cell r="C1803" t="str">
            <v>UN</v>
          </cell>
          <cell r="D1803">
            <v>447.14</v>
          </cell>
          <cell r="E1803">
            <v>27.29</v>
          </cell>
          <cell r="F1803">
            <v>474.43</v>
          </cell>
        </row>
        <row r="1804">
          <cell r="A1804" t="str">
            <v>83492</v>
          </cell>
          <cell r="B1804" t="str">
            <v>CHAVE GUARDA MOTOR TRIFISICA 10CV/220V C/ CHAVE MAGNETICA - FORNECIMENTO E INSTALACAO</v>
          </cell>
          <cell r="C1804" t="str">
            <v>UN</v>
          </cell>
          <cell r="D1804">
            <v>434.24</v>
          </cell>
          <cell r="E1804">
            <v>27.29</v>
          </cell>
          <cell r="F1804">
            <v>461.53</v>
          </cell>
        </row>
        <row r="1805">
          <cell r="B1805" t="str">
            <v>POSTES</v>
          </cell>
          <cell r="C1805" t="str">
            <v/>
          </cell>
        </row>
        <row r="1806">
          <cell r="A1806" t="str">
            <v>73783/1</v>
          </cell>
          <cell r="B1806" t="str">
            <v>POSTE CONCRETO SECAO CIRCULAR COMPRIMENTO=5M CARGA NOMINAL TOPO 100KG INCLUSIVE ESCAVACAO EXCLUSIVE TRANSPORTE - FORNECIMENTO E COLOCACAO</v>
          </cell>
          <cell r="C1806" t="str">
            <v>UN</v>
          </cell>
          <cell r="D1806">
            <v>428.33</v>
          </cell>
          <cell r="E1806">
            <v>78.37</v>
          </cell>
          <cell r="F1806">
            <v>506.7</v>
          </cell>
        </row>
        <row r="1807">
          <cell r="A1807" t="str">
            <v>73783/3</v>
          </cell>
          <cell r="B1807" t="str">
            <v>POSTE CONCRETO SEÇÃO CIRCULAR COMPRIMENTO=5M CARGA NOMINAL TOPO 300KG INCLUSIVE ESCAVACAO EXCLUSIVE TRANSPORTE - FORNECIMENTO E COLOCAÇÃO</v>
          </cell>
          <cell r="C1807" t="str">
            <v>UN</v>
          </cell>
          <cell r="D1807">
            <v>420.61</v>
          </cell>
          <cell r="E1807">
            <v>76.099999999999994</v>
          </cell>
          <cell r="F1807">
            <v>496.71</v>
          </cell>
        </row>
        <row r="1808">
          <cell r="A1808" t="str">
            <v>73783/5</v>
          </cell>
          <cell r="B1808" t="str">
            <v>POSTE CONCRETO SEÇÃO CIRCULAR COMPRIMENTO=7M CARGA NOMINAL TOPO 100KG INCLUSIVE ESCAVACAO EXCLUSIVE TRANSPORTE - FORNECIMENTO E COLOCAÇÃO</v>
          </cell>
          <cell r="C1808" t="str">
            <v>UN</v>
          </cell>
          <cell r="D1808">
            <v>463.31</v>
          </cell>
          <cell r="E1808">
            <v>89.15</v>
          </cell>
          <cell r="F1808">
            <v>552.46</v>
          </cell>
        </row>
        <row r="1809">
          <cell r="A1809" t="str">
            <v>73783/6</v>
          </cell>
          <cell r="B1809" t="str">
            <v>POSTE CONCRETO SEÇÃO CIRCULAR COMPRIMENTO=7M CARGA NOMINAL TOPO 200KG INCLUSIVE ESCAVACAO EXCLUSIVE TRANSPORTE - FORNECIMENTO E COLOCAÇÃO</v>
          </cell>
          <cell r="C1809" t="str">
            <v>UN</v>
          </cell>
          <cell r="D1809">
            <v>557.97</v>
          </cell>
          <cell r="E1809">
            <v>89.15</v>
          </cell>
          <cell r="F1809">
            <v>647.12</v>
          </cell>
        </row>
        <row r="1810">
          <cell r="A1810" t="str">
            <v>73783/8</v>
          </cell>
          <cell r="B1810" t="str">
            <v>POSTE CONCRETO SEÇÃO CIRCULAR COMPRIMENTO=11M  E CARGA NOMINAL 200KG INCLUSIVE ESCAVACAO EXCLUSIVE TRANSPORTE - FORNECIMENTO E COLOCAÇÃO</v>
          </cell>
          <cell r="C1810" t="str">
            <v>UN</v>
          </cell>
          <cell r="D1810">
            <v>1012.59</v>
          </cell>
          <cell r="E1810">
            <v>117.06</v>
          </cell>
          <cell r="F1810" t="str">
            <v>1.129.65</v>
          </cell>
        </row>
        <row r="1811">
          <cell r="A1811" t="str">
            <v>73783/9</v>
          </cell>
          <cell r="B1811" t="str">
            <v>POSTE CONCRETO SEÇÃO CIRCULAR COMPRIMENTO=11M  CARGA NOMINAL NO TOPO 300KG INCLUSIVE ESCAVACAO EXCLUSIVE TRANSPORTE - FORNECIMENTO E COLOCAÇÃO</v>
          </cell>
          <cell r="C1811" t="str">
            <v>UN</v>
          </cell>
          <cell r="D1811">
            <v>1015.04</v>
          </cell>
          <cell r="E1811">
            <v>117.06</v>
          </cell>
          <cell r="F1811" t="str">
            <v>1.132.10</v>
          </cell>
        </row>
        <row r="1812">
          <cell r="A1812" t="str">
            <v>73783/10</v>
          </cell>
          <cell r="B1812" t="str">
            <v>POSTE CONCRETO SEÇÃO CIRCULAR COMPRIMENTO=11M  CARGA NOMINAL NO TOPO 400KG INCLUSIVE ESCAVACAO EXCLUSIVE TRANSPORTE - FORNECIMENTO E COLOCAÇÃO</v>
          </cell>
          <cell r="C1812" t="str">
            <v>UN</v>
          </cell>
          <cell r="D1812">
            <v>1233.79</v>
          </cell>
          <cell r="E1812">
            <v>117.06</v>
          </cell>
          <cell r="F1812" t="str">
            <v>1.350.85</v>
          </cell>
        </row>
        <row r="1813">
          <cell r="A1813" t="str">
            <v>73783/11</v>
          </cell>
          <cell r="B1813" t="str">
            <v>POSTE CONCRETO SEÇÃO CIRCULAR COMPRIMENTO=14M  CARGA NOMINAL NO TOPO 400KG INCLUSIVE ESCAVACAO EXCLUSIVE TRANSPORTE - FORNECIMENTO E COLOCAÇÃO</v>
          </cell>
          <cell r="C1813" t="str">
            <v>UN</v>
          </cell>
          <cell r="D1813">
            <v>1944.97</v>
          </cell>
          <cell r="E1813">
            <v>132.35</v>
          </cell>
          <cell r="F1813" t="str">
            <v>2.077.32</v>
          </cell>
        </row>
        <row r="1814">
          <cell r="A1814" t="str">
            <v>73783/12</v>
          </cell>
          <cell r="B1814" t="str">
            <v>POSTE CONCRETO SEÇÃO CIRCULAR COMPRIMENTO=7M CARGA NOMINAL NO TOPO 300KG INCLUSIVE ESCAVACAO EXCLUSIVE TRANSPORTE - FORNECIMENTO E COLOCAÇÃO</v>
          </cell>
          <cell r="C1814" t="str">
            <v>UN</v>
          </cell>
          <cell r="D1814">
            <v>655.35</v>
          </cell>
          <cell r="E1814">
            <v>94.55</v>
          </cell>
          <cell r="F1814">
            <v>749.9</v>
          </cell>
        </row>
        <row r="1815">
          <cell r="A1815" t="str">
            <v>73783/14</v>
          </cell>
          <cell r="B1815" t="str">
            <v>POSTE CONCRETO SEÇÃO CIRCULAR COMPRIMENTO=9M CARGA NOMINAL NO TOPO 200KG INCLUSIVE ESCAVACAO EXCLUSIVE TRANSPORTE - FORNECIMENTO E COLOCAÇÃO</v>
          </cell>
          <cell r="C1815" t="str">
            <v>UN</v>
          </cell>
          <cell r="D1815">
            <v>741.03</v>
          </cell>
          <cell r="E1815">
            <v>103.1</v>
          </cell>
          <cell r="F1815">
            <v>844.13</v>
          </cell>
        </row>
        <row r="1816">
          <cell r="A1816" t="str">
            <v>73783/15</v>
          </cell>
          <cell r="B1816" t="str">
            <v>POSTE CONCRETO SEÇÃO CIRCULAR COMPRIMENTO=9M CARGA NOMINAL NO TOPO 300KG INCLUSIVE ESCAVACAO EXCLUSIVE TRANSPORTE - FORNECIMENTO E COLOCAÇÃO</v>
          </cell>
          <cell r="C1816" t="str">
            <v>UN</v>
          </cell>
          <cell r="D1816">
            <v>802.56</v>
          </cell>
          <cell r="E1816">
            <v>105.8</v>
          </cell>
          <cell r="F1816">
            <v>908.36</v>
          </cell>
        </row>
        <row r="1817">
          <cell r="A1817" t="str">
            <v>73783/16</v>
          </cell>
          <cell r="B1817" t="str">
            <v>POSTE CONCRETO SEÇÃO CIRCULAR COMPRIMENTO=9M CARGA NOMINAL NO TOPO 400KG INCLUSIVE ESCAVACAO EXCLUSIVE TRANSPORTE - FORNECIMENTO E COLOCAÇÃO</v>
          </cell>
          <cell r="C1817" t="str">
            <v>UN</v>
          </cell>
          <cell r="D1817">
            <v>976.66</v>
          </cell>
          <cell r="E1817">
            <v>105.8</v>
          </cell>
          <cell r="F1817" t="str">
            <v>1.082.46</v>
          </cell>
        </row>
        <row r="1818">
          <cell r="A1818" t="str">
            <v>73783/17</v>
          </cell>
          <cell r="B1818" t="str">
            <v>POSTE CONCRETO SEÇÃO CIRCULAR COMPRIMENTO=10M CARGA NOMINAL NO TOPO 600KG INCLUSIVE ESCAVACAO EXCLUSIVE TRANSPORTE - FORNECIMENTO E COLOCAÇÃO</v>
          </cell>
          <cell r="C1818" t="str">
            <v>UN</v>
          </cell>
          <cell r="D1818">
            <v>1314.7</v>
          </cell>
          <cell r="E1818">
            <v>117.06</v>
          </cell>
          <cell r="F1818" t="str">
            <v>1.431.76</v>
          </cell>
        </row>
        <row r="1819">
          <cell r="A1819" t="str">
            <v>83394</v>
          </cell>
          <cell r="B1819" t="str">
            <v>POSTE DE CONCRETO DUPLO T H=11M E CARGA NOMINAL 200KG INCLUSIVE ESCAVACAO, EXCLUSIVE TRANSPORTE - FORNECIMENTO E INSTALACAO</v>
          </cell>
          <cell r="C1819" t="str">
            <v>UN</v>
          </cell>
          <cell r="D1819">
            <v>824.85</v>
          </cell>
          <cell r="E1819">
            <v>117.06</v>
          </cell>
          <cell r="F1819">
            <v>941.91</v>
          </cell>
        </row>
        <row r="1820">
          <cell r="A1820" t="str">
            <v>83396</v>
          </cell>
          <cell r="B1820" t="str">
            <v>POSTE DE CONCRETO DUPLO T H=9M CARGA NOMINAL 300KG INCLUSIVE ESCAVACAO, EXCLUSIVE TRANSPORTE - FORNECIMENTO E INSTALACAO</v>
          </cell>
          <cell r="C1820" t="str">
            <v>UN</v>
          </cell>
          <cell r="D1820">
            <v>748.09</v>
          </cell>
          <cell r="E1820">
            <v>105.8</v>
          </cell>
          <cell r="F1820">
            <v>853.89</v>
          </cell>
        </row>
        <row r="1821">
          <cell r="A1821" t="str">
            <v>83397</v>
          </cell>
          <cell r="B1821" t="str">
            <v>POSTE DE CONCRETO DUPLO T H=9M CARGA NOMINAL 500KG INCLUSIVE ESCAVACAO, EXCLUSIVE TRANSPORTE - FORNECIMENTO E INSTALACAO</v>
          </cell>
          <cell r="C1821" t="str">
            <v>UN</v>
          </cell>
          <cell r="D1821">
            <v>1034.3499999999999</v>
          </cell>
          <cell r="E1821">
            <v>105.8</v>
          </cell>
          <cell r="F1821" t="str">
            <v>1.140.15</v>
          </cell>
        </row>
        <row r="1822">
          <cell r="A1822" t="str">
            <v>83398</v>
          </cell>
          <cell r="B1822" t="str">
            <v>POSTE DE CONCRETO DUPLO T H=10M CARGA NOMINAL 300KG INCLUSIVE ESCAVACAO, EXCLUSIVE TRANSPORTE - FORNECIMENTO E INSTALACAO</v>
          </cell>
          <cell r="C1822" t="str">
            <v>UN</v>
          </cell>
          <cell r="D1822">
            <v>882.04</v>
          </cell>
          <cell r="E1822">
            <v>111.43</v>
          </cell>
          <cell r="F1822">
            <v>993.47</v>
          </cell>
        </row>
        <row r="1823">
          <cell r="A1823" t="str">
            <v>73769/1</v>
          </cell>
          <cell r="B1823" t="str">
            <v>POSTE ACO CONICO CONTINUO CURVO SIMPLES SEM BASE C/JANELA 9M (INSPECAO) - FORNECIMENTO E INSTALACAO</v>
          </cell>
          <cell r="C1823" t="str">
            <v>UN</v>
          </cell>
          <cell r="D1823">
            <v>1453.52</v>
          </cell>
          <cell r="E1823">
            <v>108.09</v>
          </cell>
          <cell r="F1823" t="str">
            <v>1.561.61</v>
          </cell>
        </row>
        <row r="1824">
          <cell r="A1824" t="str">
            <v>73769/2</v>
          </cell>
          <cell r="B1824" t="str">
            <v>POSTE DE AÇO CONICO CONTÍNUO CURVO SIMPLES, FLANGEADO, COM JANELA DE INSPEÇÃO H=9M - FORNECIMENTO E INSTALACAO</v>
          </cell>
          <cell r="C1824" t="str">
            <v>UN</v>
          </cell>
          <cell r="D1824">
            <v>1455.58</v>
          </cell>
          <cell r="E1824">
            <v>108.09</v>
          </cell>
          <cell r="F1824" t="str">
            <v>1.563.67</v>
          </cell>
        </row>
        <row r="1825">
          <cell r="A1825" t="str">
            <v>73769/3</v>
          </cell>
          <cell r="B1825" t="str">
            <v>POSTE DE ACO CONICO CONTINUO CURVO DUPLO, FLANGEADO, COM JANELA DE INSPECAO H=9M - FORNECIMENTO E INSTALACAO</v>
          </cell>
          <cell r="C1825" t="str">
            <v>UN</v>
          </cell>
          <cell r="D1825">
            <v>1504.51</v>
          </cell>
          <cell r="E1825">
            <v>108.09</v>
          </cell>
          <cell r="F1825" t="str">
            <v>1.612.60</v>
          </cell>
        </row>
        <row r="1826">
          <cell r="A1826" t="str">
            <v>73769/4</v>
          </cell>
          <cell r="B1826" t="str">
            <v>POSTE DE ACO CONICO CONTINUO RETO, FLANGEADO, H=9M - FORNECIMENTO E INSTALACAO</v>
          </cell>
          <cell r="C1826" t="str">
            <v>UN</v>
          </cell>
          <cell r="D1826">
            <v>1519.77</v>
          </cell>
          <cell r="E1826">
            <v>108.09</v>
          </cell>
          <cell r="F1826" t="str">
            <v>1.627.86</v>
          </cell>
        </row>
        <row r="1827">
          <cell r="B1827" t="str">
            <v>BRACOS E FIXACÃO</v>
          </cell>
          <cell r="C1827" t="str">
            <v/>
          </cell>
        </row>
        <row r="1828">
          <cell r="A1828" t="str">
            <v>83400</v>
          </cell>
          <cell r="B1828" t="str">
            <v>BRACO P/ ILUMINACAO DE RUAS EM TUBO ACO GALV 1" COMP = 1,20M E INCLINACAO 25GRAUS EM RELACAO AO PLANO VERTICAL P/ FIXACAO EM POSTE OU PAREDE - FORNECIMENTO E INSTALACAO</v>
          </cell>
          <cell r="C1828" t="str">
            <v>UN</v>
          </cell>
          <cell r="D1828">
            <v>44.3</v>
          </cell>
          <cell r="E1828">
            <v>38.64</v>
          </cell>
          <cell r="F1828">
            <v>82.94</v>
          </cell>
        </row>
        <row r="1829">
          <cell r="A1829" t="str">
            <v>83401</v>
          </cell>
          <cell r="B1829" t="str">
            <v>BRACO P/ LUMINARIA PUBLICA 1 X 1,50 M, EM TUBO ACO GALV 3/4, P/ FIXACAO EM POSTE OU PAREDE - FORNECIMENTO E INSTALACAO</v>
          </cell>
          <cell r="C1829" t="str">
            <v>UN</v>
          </cell>
          <cell r="D1829">
            <v>44.3</v>
          </cell>
          <cell r="E1829">
            <v>38.64</v>
          </cell>
          <cell r="F1829">
            <v>82.94</v>
          </cell>
        </row>
        <row r="1830">
          <cell r="A1830" t="str">
            <v>83402</v>
          </cell>
          <cell r="B1830" t="str">
            <v>ABRACADEIRA DE FIXACAO DE BRACOS DE LUMINARIAS DE 4" - FORNECIMENTO E INSTALACAO</v>
          </cell>
          <cell r="C1830" t="str">
            <v>UN</v>
          </cell>
          <cell r="D1830">
            <v>26.54</v>
          </cell>
          <cell r="E1830">
            <v>14.98</v>
          </cell>
          <cell r="F1830">
            <v>41.52</v>
          </cell>
        </row>
        <row r="1831">
          <cell r="B1831" t="str">
            <v>ILUMINACAO</v>
          </cell>
          <cell r="C1831" t="str">
            <v/>
          </cell>
        </row>
        <row r="1832">
          <cell r="A1832" t="str">
            <v>74231/1</v>
          </cell>
          <cell r="B1832" t="str">
            <v>LUMINARIA ABERTA PARA ILUMINACAO PUBLICA, PARA LAMPADA A VAPOR DE MERCURIO ATE 400W E MISTA ATE 500W, COM BRACO EM TUBO DE ACO GALV D=50MM PROJ HOR=2.500MM E PROJ VERT= 2.200MM, FORNECIMENTO E INSTALACAO</v>
          </cell>
          <cell r="C1832" t="str">
            <v>UN</v>
          </cell>
          <cell r="D1832">
            <v>60.88</v>
          </cell>
          <cell r="E1832">
            <v>52.49</v>
          </cell>
          <cell r="F1832">
            <v>113.37</v>
          </cell>
        </row>
        <row r="1833">
          <cell r="A1833" t="str">
            <v>83475</v>
          </cell>
          <cell r="B1833" t="str">
            <v>LUMINARIA FECHADA PARA ILUMINACAO PUBLICA COM REATOR DE PARTIDA RAPIDA COM LAMPADA A VAPOR DE MERCURIO 250W - FORNECIMENTO E INSTALACAO</v>
          </cell>
          <cell r="C1833" t="str">
            <v>UN</v>
          </cell>
          <cell r="D1833">
            <v>250.99</v>
          </cell>
          <cell r="E1833">
            <v>16.96</v>
          </cell>
          <cell r="F1833">
            <v>267.95</v>
          </cell>
        </row>
        <row r="1834">
          <cell r="A1834" t="str">
            <v>83478</v>
          </cell>
          <cell r="B1834" t="str">
            <v>LUMINARIA FECHADA PARA ILUMINACAO PUBLICA - LAMPADAS DE 250/500W - FORNECIMENTO E INSTALACAO (EXCLUINDO LAMPADAS)</v>
          </cell>
          <cell r="C1834" t="str">
            <v>UN</v>
          </cell>
          <cell r="D1834">
            <v>158.93</v>
          </cell>
          <cell r="E1834">
            <v>34.86</v>
          </cell>
          <cell r="F1834">
            <v>193.79</v>
          </cell>
        </row>
        <row r="1835">
          <cell r="B1835" t="str">
            <v>INSTALACOES ELETRICAS</v>
          </cell>
          <cell r="C1835" t="str">
            <v/>
          </cell>
        </row>
        <row r="1836">
          <cell r="B1836" t="str">
            <v>MANUTENCAO / REPAROS - INSTALACOES ELETRICAS</v>
          </cell>
          <cell r="C1836" t="str">
            <v/>
          </cell>
        </row>
        <row r="1837">
          <cell r="A1837" t="str">
            <v>85407</v>
          </cell>
          <cell r="B1837" t="str">
            <v>REMOCAO DE FIACAO ELETRICA</v>
          </cell>
          <cell r="C1837" t="str">
            <v>M</v>
          </cell>
          <cell r="D1837">
            <v>2.99</v>
          </cell>
          <cell r="E1837">
            <v>6.87</v>
          </cell>
          <cell r="F1837">
            <v>9.86</v>
          </cell>
        </row>
        <row r="1838">
          <cell r="A1838" t="str">
            <v>85416</v>
          </cell>
          <cell r="B1838" t="str">
            <v>REMOCAO DE TOMADAS OU INTERRUPTORES ELETRICOS</v>
          </cell>
          <cell r="C1838" t="str">
            <v>UN</v>
          </cell>
          <cell r="D1838">
            <v>3.8</v>
          </cell>
          <cell r="E1838">
            <v>9.5500000000000007</v>
          </cell>
          <cell r="F1838">
            <v>13.35</v>
          </cell>
        </row>
        <row r="1839">
          <cell r="A1839" t="str">
            <v>85332</v>
          </cell>
          <cell r="B1839" t="str">
            <v>RETIRADA DE APARELHOS DE ILUMINACAO C/ REAPROVEITAMENTO DE LAMPADAS</v>
          </cell>
          <cell r="C1839" t="str">
            <v>UN</v>
          </cell>
          <cell r="D1839">
            <v>1.36</v>
          </cell>
          <cell r="E1839">
            <v>3.86</v>
          </cell>
          <cell r="F1839">
            <v>5.22</v>
          </cell>
        </row>
        <row r="1840">
          <cell r="A1840" t="str">
            <v>90447</v>
          </cell>
          <cell r="B1840" t="str">
            <v>RASGO EM ALVENARIA PARA ELETRODUTOS COM DIAMETROS MENORES OU IGUAIS A 40 MM. AF_05/2015</v>
          </cell>
          <cell r="C1840" t="str">
            <v>M</v>
          </cell>
          <cell r="D1840">
            <v>1.36</v>
          </cell>
          <cell r="E1840">
            <v>3.73</v>
          </cell>
          <cell r="F1840">
            <v>5.09</v>
          </cell>
        </row>
        <row r="1841">
          <cell r="A1841" t="str">
            <v>90456</v>
          </cell>
          <cell r="B1841" t="str">
            <v>QUEBRA EM ALVENARIA PARA INSTALAÇÃO DE CAIXA DE TOMADA (4X4 OU 4X2). AF_05/2015</v>
          </cell>
          <cell r="C1841" t="str">
            <v>UN</v>
          </cell>
          <cell r="D1841">
            <v>0.91</v>
          </cell>
          <cell r="E1841">
            <v>2.4500000000000002</v>
          </cell>
          <cell r="F1841">
            <v>3.36</v>
          </cell>
        </row>
        <row r="1842">
          <cell r="A1842" t="str">
            <v>90457</v>
          </cell>
          <cell r="B1842" t="str">
            <v>QUEBRA EM ALVENARIA PARA INSTALAÇÃO DE QUADRO DISTRIBUIÇÃO PEQUENO (19X25 CM). AF_05/2015</v>
          </cell>
          <cell r="C1842" t="str">
            <v>UN</v>
          </cell>
          <cell r="D1842">
            <v>2.0699999999999998</v>
          </cell>
          <cell r="E1842">
            <v>5.58</v>
          </cell>
          <cell r="F1842">
            <v>7.65</v>
          </cell>
        </row>
        <row r="1843">
          <cell r="A1843" t="str">
            <v>90458</v>
          </cell>
          <cell r="B1843" t="str">
            <v>QUEBRA EM ALVENARIA PARA INSTALAÇÃO DE QUADRO DISTRIBUIÇÃO GRANDE (76X40 CM). AF_05/2015</v>
          </cell>
          <cell r="C1843" t="str">
            <v>UN</v>
          </cell>
          <cell r="D1843">
            <v>5.85</v>
          </cell>
          <cell r="E1843">
            <v>15.84</v>
          </cell>
          <cell r="F1843">
            <v>21.69</v>
          </cell>
        </row>
        <row r="1844">
          <cell r="B1844" t="str">
            <v>ENTRADA DE ENERGIA</v>
          </cell>
          <cell r="C1844" t="str">
            <v/>
          </cell>
        </row>
        <row r="1845">
          <cell r="A1845" t="str">
            <v>9540</v>
          </cell>
          <cell r="B1845" t="str">
            <v>ENTRADA DE ENERGIA ELÉTRICA AÉREA MONOFÁSICA 50A COM POSTE DE CONCRETO, INCLUSIVE CABEAMENTO, CAIXA DE PROTEÇÃO PARA MEDIDOR E ATERRAMENTO.</v>
          </cell>
          <cell r="C1845" t="str">
            <v>UN</v>
          </cell>
          <cell r="D1845">
            <v>739.32</v>
          </cell>
          <cell r="E1845">
            <v>157.47</v>
          </cell>
          <cell r="F1845">
            <v>896.79</v>
          </cell>
        </row>
        <row r="1846">
          <cell r="B1846" t="str">
            <v>ELETRODUTOS E CONEXÕES</v>
          </cell>
          <cell r="C1846" t="str">
            <v/>
          </cell>
        </row>
        <row r="1847">
          <cell r="B1847" t="str">
            <v>ELETRODUTOS PVC FLEXIVEIS</v>
          </cell>
          <cell r="C1847" t="str">
            <v/>
          </cell>
        </row>
        <row r="1848">
          <cell r="A1848" t="str">
            <v>91831</v>
          </cell>
          <cell r="B1848" t="str">
            <v>ELETRODUTO FLEXÍVEL CORRUGADO, PVC, DN 20 MM (1/2"), PARA CIRCUITOS TERMINAIS, INSTALADO EM FORRO - FORNECIMENTO E INSTALAÇÃO. AF_12/2015</v>
          </cell>
          <cell r="C1848" t="str">
            <v>M</v>
          </cell>
          <cell r="D1848">
            <v>2.46</v>
          </cell>
          <cell r="E1848">
            <v>2.66</v>
          </cell>
          <cell r="F1848">
            <v>5.12</v>
          </cell>
        </row>
        <row r="1849">
          <cell r="A1849" t="str">
            <v>91834</v>
          </cell>
          <cell r="B1849" t="str">
            <v>ELETRODUTO FLEXÍVEL CORRUGADO, PVC, DN 25 MM (3/4"), PARA CIRCUITOS TERMINAIS, INSTALADO EM FORRO - FORNECIMENTO E INSTALAÇÃO. AF_12/2015</v>
          </cell>
          <cell r="C1849" t="str">
            <v>M</v>
          </cell>
          <cell r="D1849">
            <v>2.72</v>
          </cell>
          <cell r="E1849">
            <v>3.07</v>
          </cell>
          <cell r="F1849">
            <v>5.79</v>
          </cell>
        </row>
        <row r="1850">
          <cell r="A1850" t="str">
            <v>91836</v>
          </cell>
          <cell r="B1850" t="str">
            <v>ELETRODUTO FLEXÍVEL CORRUGADO, PVC, DN 32 MM (1"), PARA CIRCUITOS TERMINAIS, INSTALADO EM FORRO - FORNECIMENTO E INSTALAÇÃO. AF_12/2015</v>
          </cell>
          <cell r="C1850" t="str">
            <v>M</v>
          </cell>
          <cell r="D1850">
            <v>3.8</v>
          </cell>
          <cell r="E1850">
            <v>3.62</v>
          </cell>
          <cell r="F1850">
            <v>7.42</v>
          </cell>
        </row>
        <row r="1851">
          <cell r="A1851" t="str">
            <v>91842</v>
          </cell>
          <cell r="B1851" t="str">
            <v>ELETRODUTO FLEXÍVEL CORRUGADO, PVC, DN 20 MM (1/2"), PARA CIRCUITOS TERMINAIS, INSTALADO EM LAJE - FORNECIMENTO E INSTALAÇÃO. AF_12/2015</v>
          </cell>
          <cell r="C1851" t="str">
            <v>M</v>
          </cell>
          <cell r="D1851">
            <v>1.93</v>
          </cell>
          <cell r="E1851">
            <v>1.96</v>
          </cell>
          <cell r="F1851">
            <v>3.89</v>
          </cell>
        </row>
        <row r="1852">
          <cell r="A1852" t="str">
            <v>91844</v>
          </cell>
          <cell r="B1852" t="str">
            <v>ELETRODUTO FLEXÍVEL CORRUGADO, PVC, DN 25 MM (3/4"), PARA CIRCUITOS TERMINAIS, INSTALADO EM LAJE - FORNECIMENTO E INSTALAÇÃO. AF_12/2015</v>
          </cell>
          <cell r="C1852" t="str">
            <v>M</v>
          </cell>
          <cell r="D1852">
            <v>2.19</v>
          </cell>
          <cell r="E1852">
            <v>2.37</v>
          </cell>
          <cell r="F1852">
            <v>4.5599999999999996</v>
          </cell>
        </row>
        <row r="1853">
          <cell r="A1853" t="str">
            <v>91846</v>
          </cell>
          <cell r="B1853" t="str">
            <v>ELETRODUTO FLEXÍVEL CORRUGADO, PVC, DN 32 MM (1"), PARA CIRCUITOS TERMINAIS, INSTALADO EM LAJE - FORNECIMENTO E INSTALAÇÃO. AF_12/2015</v>
          </cell>
          <cell r="C1853" t="str">
            <v>M</v>
          </cell>
          <cell r="D1853">
            <v>3.27</v>
          </cell>
          <cell r="E1853">
            <v>2.92</v>
          </cell>
          <cell r="F1853">
            <v>6.19</v>
          </cell>
        </row>
        <row r="1854">
          <cell r="A1854" t="str">
            <v>91852</v>
          </cell>
          <cell r="B1854" t="str">
            <v>ELETRODUTO FLEXÍVEL CORRUGADO, PVC, DN 20 MM (1/2"), PARA CIRCUITOS TERMINAIS, INSTALADO EM PAREDE - FORNECIMENTO E INSTALAÇÃO. AF_12/2015</v>
          </cell>
          <cell r="C1854" t="str">
            <v>M</v>
          </cell>
          <cell r="D1854">
            <v>2.4500000000000002</v>
          </cell>
          <cell r="E1854">
            <v>3.52</v>
          </cell>
          <cell r="F1854">
            <v>5.97</v>
          </cell>
        </row>
        <row r="1855">
          <cell r="A1855" t="str">
            <v>91854</v>
          </cell>
          <cell r="B1855" t="str">
            <v>ELETRODUTO FLEXÍVEL CORRUGADO, PVC, DN 25 MM (3/4"), PARA CIRCUITOS TERMINAIS, INSTALADO EM PAREDE - FORNECIMENTO E INSTALAÇÃO. AF_12/2015</v>
          </cell>
          <cell r="C1855" t="str">
            <v>M</v>
          </cell>
          <cell r="D1855">
            <v>2.7</v>
          </cell>
          <cell r="E1855">
            <v>3.93</v>
          </cell>
          <cell r="F1855">
            <v>6.63</v>
          </cell>
        </row>
        <row r="1856">
          <cell r="A1856" t="str">
            <v>91856</v>
          </cell>
          <cell r="B1856" t="str">
            <v>ELETRODUTO FLEXÍVEL CORRUGADO, PVC, DN 32 MM (1"), PARA CIRCUITOS TERMINAIS, INSTALADO EM PAREDE - FORNECIMENTO E INSTALAÇÃO. AF_12/2015</v>
          </cell>
          <cell r="C1856" t="str">
            <v>M</v>
          </cell>
          <cell r="D1856">
            <v>3.72</v>
          </cell>
          <cell r="E1856">
            <v>4.47</v>
          </cell>
          <cell r="F1856">
            <v>8.19</v>
          </cell>
        </row>
        <row r="1857">
          <cell r="A1857" t="str">
            <v>91874</v>
          </cell>
          <cell r="B1857" t="str">
            <v>LUVA PARA ELETRODUTO, PVC, ROSCÁVEL, DN 20 MM (1/2"), PARA CIRCUITOS TERMINAIS, INSTALADA EM FORRO - FORNECIMENTO E INSTALAÇÃO. AF_12/2015</v>
          </cell>
          <cell r="C1857" t="str">
            <v>UN</v>
          </cell>
          <cell r="D1857">
            <v>1.45</v>
          </cell>
          <cell r="E1857">
            <v>2.2599999999999998</v>
          </cell>
          <cell r="F1857">
            <v>3.71</v>
          </cell>
        </row>
        <row r="1858">
          <cell r="A1858" t="str">
            <v>91875</v>
          </cell>
          <cell r="B1858" t="str">
            <v>LUVA PARA ELETRODUTO, PVC, ROSCÁVEL, DN 25 MM (3/4"), PARA CIRCUITOS TERMINAIS, INSTALADA EM FORRO - FORNECIMENTO E INSTALAÇÃO. AF_12/2015</v>
          </cell>
          <cell r="C1858" t="str">
            <v>UN</v>
          </cell>
          <cell r="D1858">
            <v>1.97</v>
          </cell>
          <cell r="E1858">
            <v>2.92</v>
          </cell>
          <cell r="F1858">
            <v>4.8899999999999997</v>
          </cell>
        </row>
        <row r="1859">
          <cell r="A1859" t="str">
            <v>91876</v>
          </cell>
          <cell r="B1859" t="str">
            <v>LUVA PARA ELETRODUTO, PVC, ROSCÁVEL, DN 32 MM (1"), PARA CIRCUITOS TERMINAIS, INSTALADA EM FORRO - FORNECIMENTO E INSTALAÇÃO. AF_12/2015</v>
          </cell>
          <cell r="C1859" t="str">
            <v>UN</v>
          </cell>
          <cell r="D1859">
            <v>2.64</v>
          </cell>
          <cell r="E1859">
            <v>3.79</v>
          </cell>
          <cell r="F1859">
            <v>6.43</v>
          </cell>
        </row>
        <row r="1860">
          <cell r="A1860" t="str">
            <v>91877</v>
          </cell>
          <cell r="B1860" t="str">
            <v>LUVA PARA ELETRODUTO, PVC, ROSCÁVEL, DN 40 MM (1 1/4"), PARA CIRCUITOS TERMINAIS, INSTALADA EM FORRO - FORNECIMENTO E INSTALAÇÃO. AF_12/2015</v>
          </cell>
          <cell r="C1860" t="str">
            <v>UN</v>
          </cell>
          <cell r="D1860">
            <v>3.67</v>
          </cell>
          <cell r="E1860">
            <v>4.8</v>
          </cell>
          <cell r="F1860">
            <v>8.4700000000000006</v>
          </cell>
        </row>
        <row r="1861">
          <cell r="A1861" t="str">
            <v>91878</v>
          </cell>
          <cell r="B1861" t="str">
            <v>LUVA PARA ELETRODUTO, PVC, ROSCÁVEL, DN 20 MM (1/2"), PARA CIRCUITOS TERMINAIS, INSTALADA EM LAJE - FORNECIMENTO E INSTALAÇÃO. AF_12/2015</v>
          </cell>
          <cell r="C1861" t="str">
            <v>UN</v>
          </cell>
          <cell r="D1861">
            <v>1.77</v>
          </cell>
          <cell r="E1861">
            <v>3.05</v>
          </cell>
          <cell r="F1861">
            <v>4.82</v>
          </cell>
        </row>
        <row r="1862">
          <cell r="A1862" t="str">
            <v>91879</v>
          </cell>
          <cell r="B1862" t="str">
            <v>LUVA PARA ELETRODUTO, PVC, ROSCÁVEL, DN 25 MM (3/4"), PARA CIRCUITOS TERMINAIS, INSTALADA EM LAJE - FORNECIMENTO E INSTALAÇÃO. AF_12/2015</v>
          </cell>
          <cell r="C1862" t="str">
            <v>UN</v>
          </cell>
          <cell r="D1862">
            <v>2.2799999999999998</v>
          </cell>
          <cell r="E1862">
            <v>3.68</v>
          </cell>
          <cell r="F1862">
            <v>5.96</v>
          </cell>
        </row>
        <row r="1863">
          <cell r="A1863" t="str">
            <v>91880</v>
          </cell>
          <cell r="B1863" t="str">
            <v>LUVA PARA ELETRODUTO, PVC, ROSCÁVEL, DN 32 MM (1"), PARA CIRCUITOS TERMINAIS, INSTALADA EM LAJE - FORNECIMENTO E INSTALAÇÃO. AF_12/2015</v>
          </cell>
          <cell r="C1863" t="str">
            <v>UN</v>
          </cell>
          <cell r="D1863">
            <v>2.96</v>
          </cell>
          <cell r="E1863">
            <v>4.58</v>
          </cell>
          <cell r="F1863">
            <v>7.54</v>
          </cell>
        </row>
        <row r="1864">
          <cell r="A1864" t="str">
            <v>91881</v>
          </cell>
          <cell r="B1864" t="str">
            <v>LUVA PARA ELETRODUTO, PVC, ROSCÁVEL, DN 40 MM (1 1/4"), PARA CIRCUITOS TERMINAIS, INSTALADA EM LAJE - FORNECIMENTO E INSTALAÇÃO. AF_12/2015</v>
          </cell>
          <cell r="C1864" t="str">
            <v>UN</v>
          </cell>
          <cell r="D1864">
            <v>3.98</v>
          </cell>
          <cell r="E1864">
            <v>5.59</v>
          </cell>
          <cell r="F1864">
            <v>9.57</v>
          </cell>
        </row>
        <row r="1865">
          <cell r="A1865" t="str">
            <v>91882</v>
          </cell>
          <cell r="B1865" t="str">
            <v>LUVA PARA ELETRODUTO, PVC, ROSCÁVEL, DN 20 MM (1/2"), PARA CIRCUITOS TERMINAIS, INSTALADA EM PAREDE - FORNECIMENTO E INSTALAÇÃO. AF_12/2015</v>
          </cell>
          <cell r="C1865" t="str">
            <v>UN</v>
          </cell>
          <cell r="D1865">
            <v>2.1</v>
          </cell>
          <cell r="E1865">
            <v>3.9</v>
          </cell>
          <cell r="F1865">
            <v>6</v>
          </cell>
        </row>
        <row r="1866">
          <cell r="A1866" t="str">
            <v>91884</v>
          </cell>
          <cell r="B1866" t="str">
            <v>LUVA PARA ELETRODUTO, PVC, ROSCÁVEL, DN 25 MM (3/4"), PARA CIRCUITOS TERMINAIS, INSTALADA EM PAREDE - FORNECIMENTO E INSTALAÇÃO. AF_12/2015</v>
          </cell>
          <cell r="C1866" t="str">
            <v>UN</v>
          </cell>
          <cell r="D1866">
            <v>2.5299999999999998</v>
          </cell>
          <cell r="E1866">
            <v>4.34</v>
          </cell>
          <cell r="F1866">
            <v>6.87</v>
          </cell>
        </row>
        <row r="1867">
          <cell r="A1867" t="str">
            <v>91885</v>
          </cell>
          <cell r="B1867" t="str">
            <v>LUVA PARA ELETRODUTO, PVC, ROSCÁVEL, DN 32 MM (1"), PARA CIRCUITOS TERMINAIS, INSTALADA EM PAREDE - FORNECIMENTO E INSTALAÇÃO. AF_12/2015</v>
          </cell>
          <cell r="C1867" t="str">
            <v>UN</v>
          </cell>
          <cell r="D1867">
            <v>3.11</v>
          </cell>
          <cell r="E1867">
            <v>4.96</v>
          </cell>
          <cell r="F1867">
            <v>8.07</v>
          </cell>
        </row>
        <row r="1868">
          <cell r="A1868" t="str">
            <v>91886</v>
          </cell>
          <cell r="B1868" t="str">
            <v>LUVA PARA ELETRODUTO, PVC, ROSCÁVEL, DN 40 MM (1 1/4"), PARA CIRCUITOS TERMINAIS, INSTALADA EM PAREDE - FORNECIMENTO E INSTALAÇÃO. AF_12/2015</v>
          </cell>
          <cell r="C1868" t="str">
            <v>UN</v>
          </cell>
          <cell r="D1868">
            <v>4.0199999999999996</v>
          </cell>
          <cell r="E1868">
            <v>5.67</v>
          </cell>
          <cell r="F1868">
            <v>9.69</v>
          </cell>
        </row>
        <row r="1869">
          <cell r="A1869" t="str">
            <v>91887</v>
          </cell>
          <cell r="B1869" t="str">
            <v>CURVA 90 GRAUS PARA ELETRODUTO, PVC, ROSCÁVEL, DN 20 MM (1/2"), PARA CIRCUITOS TERMINAIS, INSTALADA EM FORRO - FORNECIMENTO E INSTALAÇÃO. AF_12/2015</v>
          </cell>
          <cell r="C1869" t="str">
            <v>UN</v>
          </cell>
          <cell r="D1869">
            <v>3.2</v>
          </cell>
          <cell r="E1869">
            <v>3.41</v>
          </cell>
          <cell r="F1869">
            <v>6.61</v>
          </cell>
        </row>
        <row r="1870">
          <cell r="A1870" t="str">
            <v>91888</v>
          </cell>
          <cell r="B1870" t="str">
            <v>CURVA 135 GRAUS PARA ELETRODUTO, PVC, ROSCÁVEL, DN 20 MM (1/2"), PARA CIRCUITOS TERMINAIS, INSTALADA EM FORRO - FORNECIMENTO E INSTALAÇÃO. AF_12/2015</v>
          </cell>
          <cell r="C1870" t="str">
            <v>UN</v>
          </cell>
          <cell r="D1870">
            <v>6.08</v>
          </cell>
          <cell r="E1870">
            <v>3.41</v>
          </cell>
          <cell r="F1870">
            <v>9.49</v>
          </cell>
        </row>
        <row r="1871">
          <cell r="A1871" t="str">
            <v>91889</v>
          </cell>
          <cell r="B1871" t="str">
            <v>CURVA 180 GRAUS PARA ELETRODUTO, PVC, ROSCÁVEL, DN 20 MM (1/2"), PARA CIRCUITOS TERMINAIS, INSTALADA EM FORRO - FORNECIMENTO E INSTALAÇÃO. AF_12/2015</v>
          </cell>
          <cell r="C1871" t="str">
            <v>UN</v>
          </cell>
          <cell r="D1871">
            <v>3</v>
          </cell>
          <cell r="E1871">
            <v>3.41</v>
          </cell>
          <cell r="F1871">
            <v>6.41</v>
          </cell>
        </row>
        <row r="1872">
          <cell r="A1872" t="str">
            <v>91890</v>
          </cell>
          <cell r="B1872" t="str">
            <v>CURVA 90 GRAUS PARA ELETRODUTO, PVC, ROSCÁVEL, DN 25 MM (3/4"), PARA CIRCUITOS TERMINAIS, INSTALADA EM FORRO - FORNECIMENTO E INSTALAÇÃO. AF_12/2015</v>
          </cell>
          <cell r="C1872" t="str">
            <v>UN</v>
          </cell>
          <cell r="D1872">
            <v>3.61</v>
          </cell>
          <cell r="E1872">
            <v>4.3600000000000003</v>
          </cell>
          <cell r="F1872">
            <v>7.97</v>
          </cell>
        </row>
        <row r="1873">
          <cell r="A1873" t="str">
            <v>91892</v>
          </cell>
          <cell r="B1873" t="str">
            <v>CURVA 180 GRAUS PARA ELETRODUTO, PVC, ROSCÁVEL, DN 25 MM (3/4"), PARA CIRCUITOS TERMINAIS, INSTALADA EM FORRO - FORNECIMENTO E INSTALAÇÃO. AF_12/2015</v>
          </cell>
          <cell r="C1873" t="str">
            <v>UN</v>
          </cell>
          <cell r="D1873">
            <v>4.9400000000000004</v>
          </cell>
          <cell r="E1873">
            <v>4.3600000000000003</v>
          </cell>
          <cell r="F1873">
            <v>9.3000000000000007</v>
          </cell>
        </row>
        <row r="1874">
          <cell r="A1874" t="str">
            <v>91893</v>
          </cell>
          <cell r="B1874" t="str">
            <v>CURVA 90 GRAUS PARA ELETRODUTO, PVC, ROSCÁVEL, DN 32 MM (1"), PARA CIRCUITOS TERMINAIS, INSTALADA EM FORRO - FORNECIMENTO E INSTALAÇÃO. AF_12/2015</v>
          </cell>
          <cell r="C1874" t="str">
            <v>UN</v>
          </cell>
          <cell r="D1874">
            <v>5.0999999999999996</v>
          </cell>
          <cell r="E1874">
            <v>5.7</v>
          </cell>
          <cell r="F1874">
            <v>10.8</v>
          </cell>
        </row>
        <row r="1875">
          <cell r="A1875" t="str">
            <v>91894</v>
          </cell>
          <cell r="B1875" t="str">
            <v>CURVA 135 GRAUS PARA ELETRODUTO, PVC, ROSCÁVEL, DN 32 MM (1"), PARA CIRCUITOS TERMINAIS, INSTALADA EM FORRO - FORNECIMENTO E INSTALAÇÃO. AF_12/2015</v>
          </cell>
          <cell r="C1875" t="str">
            <v>UN</v>
          </cell>
          <cell r="D1875">
            <v>8.0399999999999991</v>
          </cell>
          <cell r="E1875">
            <v>5.7</v>
          </cell>
          <cell r="F1875">
            <v>13.74</v>
          </cell>
        </row>
        <row r="1876">
          <cell r="A1876" t="str">
            <v>91896</v>
          </cell>
          <cell r="B1876" t="str">
            <v>CURVA 90 GRAUS PARA ELETRODUTO, PVC, ROSCÁVEL, DN 40 MM (1 1/4"), PARA CIRCUITOS TERMINAIS, INSTALADA EM FORRO - FORNECIMENTO E INSTALAÇÃO. AF_12/2015</v>
          </cell>
          <cell r="C1876" t="str">
            <v>UN</v>
          </cell>
          <cell r="D1876">
            <v>6.06</v>
          </cell>
          <cell r="E1876">
            <v>7.2</v>
          </cell>
          <cell r="F1876">
            <v>13.26</v>
          </cell>
        </row>
        <row r="1877">
          <cell r="A1877" t="str">
            <v>91897</v>
          </cell>
          <cell r="B1877" t="str">
            <v>CURVA 135 GRAUS PARA ELETRODUTO, PVC, ROSCÁVEL, DN 40 MM (1 1/4"), PARA CIRCUITOS TERMINAIS, INSTALADA EM FORRO - FORNECIMENTO E INSTALAÇÃO. AF_12/2015</v>
          </cell>
          <cell r="C1877" t="str">
            <v>UN</v>
          </cell>
          <cell r="D1877">
            <v>14.22</v>
          </cell>
          <cell r="E1877">
            <v>7.2</v>
          </cell>
          <cell r="F1877">
            <v>21.42</v>
          </cell>
        </row>
        <row r="1878">
          <cell r="A1878" t="str">
            <v>91898</v>
          </cell>
          <cell r="B1878" t="str">
            <v>CURVA 180 GRAUS PARA ELETRODUTO, PVC, ROSCÁVEL, DN 40 MM (1 1/4"), PARA CIRCUITOS TERMINAIS, INSTALADA EM FORRO - FORNECIMENTO E INSTALAÇÃO. AF_12/2015</v>
          </cell>
          <cell r="C1878" t="str">
            <v>UN</v>
          </cell>
          <cell r="D1878">
            <v>7.51</v>
          </cell>
          <cell r="E1878">
            <v>7.2</v>
          </cell>
          <cell r="F1878">
            <v>14.71</v>
          </cell>
        </row>
        <row r="1879">
          <cell r="A1879" t="str">
            <v>91899</v>
          </cell>
          <cell r="B1879" t="str">
            <v>CURVA 90 GRAUS PARA ELETRODUTO, PVC, ROSCÁVEL, DN 20 MM (1/2"), PARA CIRCUITOS TERMINAIS, INSTALADA EM LAJE - FORNECIMENTO E INSTALAÇÃO. AF_12/2015</v>
          </cell>
          <cell r="C1879" t="str">
            <v>UN</v>
          </cell>
          <cell r="D1879">
            <v>3.66</v>
          </cell>
          <cell r="E1879">
            <v>4.55</v>
          </cell>
          <cell r="F1879">
            <v>8.2100000000000009</v>
          </cell>
        </row>
        <row r="1880">
          <cell r="A1880" t="str">
            <v>91900</v>
          </cell>
          <cell r="B1880" t="str">
            <v>CURVA 135 GRAUS PARA ELETRODUTO, PVC, ROSCÁVEL, DN 20 MM (1/2"), PARA CIRCUITOS TERMINAIS, INSTALADA EM LAJE - FORNECIMENTO E INSTALAÇÃO. AF_12/2015</v>
          </cell>
          <cell r="C1880" t="str">
            <v>UN</v>
          </cell>
          <cell r="D1880">
            <v>6.54</v>
          </cell>
          <cell r="E1880">
            <v>4.55</v>
          </cell>
          <cell r="F1880">
            <v>11.09</v>
          </cell>
        </row>
        <row r="1881">
          <cell r="A1881" t="str">
            <v>91901</v>
          </cell>
          <cell r="B1881" t="str">
            <v>CURVA 180 GRAUS PARA ELETRODUTO, PVC, ROSCÁVEL, DN 20 MM (1/2"), PARA CIRCUITOS TERMINAIS, INSTALADA EM LAJE - FORNECIMENTO E INSTALAÇÃO. AF_12/2015</v>
          </cell>
          <cell r="C1881" t="str">
            <v>UN</v>
          </cell>
          <cell r="D1881">
            <v>3.46</v>
          </cell>
          <cell r="E1881">
            <v>4.55</v>
          </cell>
          <cell r="F1881">
            <v>8.01</v>
          </cell>
        </row>
        <row r="1882">
          <cell r="A1882" t="str">
            <v>91902</v>
          </cell>
          <cell r="B1882" t="str">
            <v>CURVA 90 GRAUS PARA ELETRODUTO, PVC, ROSCÁVEL, DN 25 MM (3/4"), PARA CIRCUITOS TERMINAIS, INSTALADA EM LAJE - FORNECIMENTO E INSTALAÇÃO. AF_12/2015</v>
          </cell>
          <cell r="C1882" t="str">
            <v>UN</v>
          </cell>
          <cell r="D1882">
            <v>4.0599999999999996</v>
          </cell>
          <cell r="E1882">
            <v>5.51</v>
          </cell>
          <cell r="F1882">
            <v>9.57</v>
          </cell>
        </row>
        <row r="1883">
          <cell r="A1883" t="str">
            <v>91904</v>
          </cell>
          <cell r="B1883" t="str">
            <v>CURVA 180 GRAUS PARA ELETRODUTO, PVC, ROSCÁVEL, DN 25 MM (3/4"), PARA CIRCUITOS TERMINAIS, INSTALADA EM LAJE - FORNECIMENTO E INSTALAÇÃO. AF_12/2015</v>
          </cell>
          <cell r="C1883" t="str">
            <v>UN</v>
          </cell>
          <cell r="D1883">
            <v>5.39</v>
          </cell>
          <cell r="E1883">
            <v>5.51</v>
          </cell>
          <cell r="F1883">
            <v>10.9</v>
          </cell>
        </row>
        <row r="1884">
          <cell r="A1884" t="str">
            <v>91905</v>
          </cell>
          <cell r="B1884" t="str">
            <v>CURVA 90 GRAUS PARA ELETRODUTO, PVC, ROSCÁVEL, DN 32 MM (1"), PARA CIRCUITOS TERMINAIS, INSTALADA EM LAJE - FORNECIMENTO E INSTALAÇÃO. AF_12/2015</v>
          </cell>
          <cell r="C1884" t="str">
            <v>UN</v>
          </cell>
          <cell r="D1884">
            <v>5.55</v>
          </cell>
          <cell r="E1884">
            <v>6.85</v>
          </cell>
          <cell r="F1884">
            <v>12.4</v>
          </cell>
        </row>
        <row r="1885">
          <cell r="A1885" t="str">
            <v>91906</v>
          </cell>
          <cell r="B1885" t="str">
            <v>CURVA 135 GRAUS PARA ELETRODUTO, PVC, ROSCÁVEL, DN 32 MM (1"), PARA CIRCUITOS TERMINAIS, INSTALADA EM LAJE - FORNECIMENTO E INSTALAÇÃO. AF_12/2015</v>
          </cell>
          <cell r="C1885" t="str">
            <v>UN</v>
          </cell>
          <cell r="D1885">
            <v>8.49</v>
          </cell>
          <cell r="E1885">
            <v>6.85</v>
          </cell>
          <cell r="F1885">
            <v>15.34</v>
          </cell>
        </row>
        <row r="1886">
          <cell r="A1886" t="str">
            <v>91908</v>
          </cell>
          <cell r="B1886" t="str">
            <v>CURVA 90 GRAUS PARA ELETRODUTO, PVC, ROSCÁVEL, DN 40 MM (1 1/4"), PARA CIRCUITOS TERMINAIS, INSTALADA EM LAJE - FORNECIMENTO E INSTALAÇÃO. AF_12/2015</v>
          </cell>
          <cell r="C1886" t="str">
            <v>UN</v>
          </cell>
          <cell r="D1886">
            <v>6.53</v>
          </cell>
          <cell r="E1886">
            <v>8.3699999999999992</v>
          </cell>
          <cell r="F1886">
            <v>14.9</v>
          </cell>
        </row>
        <row r="1887">
          <cell r="A1887" t="str">
            <v>91909</v>
          </cell>
          <cell r="B1887" t="str">
            <v>CURVA 135 GRAUS PARA ELETRODUTO, PVC, ROSCÁVEL, DN 40 MM (1 1/4"), PARA CIRCUITOS TERMINAIS, INSTALADA EM LAJE - FORNECIMENTO E INSTALAÇÃO. AF_12/2015</v>
          </cell>
          <cell r="C1887" t="str">
            <v>UN</v>
          </cell>
          <cell r="D1887">
            <v>14.69</v>
          </cell>
          <cell r="E1887">
            <v>8.3699999999999992</v>
          </cell>
          <cell r="F1887">
            <v>23.06</v>
          </cell>
        </row>
        <row r="1888">
          <cell r="A1888" t="str">
            <v>91910</v>
          </cell>
          <cell r="B1888" t="str">
            <v>CURVA 180 GRAUS PARA ELETRODUTO, PVC, ROSCÁVEL, DN 40 MM (1 1/4"), PARA CIRCUITOS TERMINAIS, INSTALADA EM LAJE - FORNECIMENTO E INSTALAÇÃO. AF_12/2015</v>
          </cell>
          <cell r="C1888" t="str">
            <v>UN</v>
          </cell>
          <cell r="D1888">
            <v>7.98</v>
          </cell>
          <cell r="E1888">
            <v>8.3699999999999992</v>
          </cell>
          <cell r="F1888">
            <v>16.350000000000001</v>
          </cell>
        </row>
        <row r="1889">
          <cell r="A1889" t="str">
            <v>91911</v>
          </cell>
          <cell r="B1889" t="str">
            <v>CURVA 90 GRAUS PARA ELETRODUTO, PVC, ROSCÁVEL, DN 20 MM (1/2"), PARA CIRCUITOS TERMINAIS, INSTALADA EM PAREDE - FORNECIMENTO E INSTALAÇÃO. AF_12/2015</v>
          </cell>
          <cell r="C1889" t="str">
            <v>UN</v>
          </cell>
          <cell r="D1889">
            <v>4.18</v>
          </cell>
          <cell r="E1889">
            <v>5.86</v>
          </cell>
          <cell r="F1889">
            <v>10.039999999999999</v>
          </cell>
        </row>
        <row r="1890">
          <cell r="A1890" t="str">
            <v>91912</v>
          </cell>
          <cell r="B1890" t="str">
            <v>CURVA 135 GRAUS PARA ELETRODUTO, PVC, ROSCÁVEL, DN 20 MM (1/2"), PARA CIRCUITOS TERMINAIS, INSTALADA EM PAREDE - FORNECIMENTO E INSTALAÇÃO. AF_12/2015</v>
          </cell>
          <cell r="C1890" t="str">
            <v>UN</v>
          </cell>
          <cell r="D1890">
            <v>7.06</v>
          </cell>
          <cell r="E1890">
            <v>5.86</v>
          </cell>
          <cell r="F1890">
            <v>12.92</v>
          </cell>
        </row>
        <row r="1891">
          <cell r="A1891" t="str">
            <v>91913</v>
          </cell>
          <cell r="B1891" t="str">
            <v>CURVA 180 GRAUS PARA ELETRODUTO, PVC, ROSCÁVEL, DN 20 MM (1/2"), PARA CIRCUITOS TERMINAIS, INSTALADA EM PAREDE - FORNECIMENTO E INSTALAÇÃO. AF_12/2015</v>
          </cell>
          <cell r="C1891" t="str">
            <v>UN</v>
          </cell>
          <cell r="D1891">
            <v>3.98</v>
          </cell>
          <cell r="E1891">
            <v>5.86</v>
          </cell>
          <cell r="F1891">
            <v>9.84</v>
          </cell>
        </row>
        <row r="1892">
          <cell r="A1892" t="str">
            <v>91914</v>
          </cell>
          <cell r="B1892" t="str">
            <v>CURVA 90 GRAUS PARA ELETRODUTO, PVC, ROSCÁVEL, DN 25 MM (3/4"), PARA CIRCUITOS TERMINAIS, INSTALADA EM PAREDE - FORNECIMENTO E INSTALAÇÃO. AF_12/2015</v>
          </cell>
          <cell r="C1892" t="str">
            <v>UN</v>
          </cell>
          <cell r="D1892">
            <v>4.46</v>
          </cell>
          <cell r="E1892">
            <v>6.52</v>
          </cell>
          <cell r="F1892">
            <v>10.98</v>
          </cell>
        </row>
        <row r="1893">
          <cell r="A1893" t="str">
            <v>91916</v>
          </cell>
          <cell r="B1893" t="str">
            <v>CURVA 180 GRAUS PARA ELETRODUTO, PVC, ROSCÁVEL, DN 25 MM (3/4"), PARA CIRCUITOS TERMINAIS, INSTALADA EM PAREDE - FORNECIMENTO E INSTALAÇÃO. AF_12/2015</v>
          </cell>
          <cell r="C1893" t="str">
            <v>UN</v>
          </cell>
          <cell r="D1893">
            <v>5.8</v>
          </cell>
          <cell r="E1893">
            <v>6.52</v>
          </cell>
          <cell r="F1893">
            <v>12.32</v>
          </cell>
        </row>
        <row r="1894">
          <cell r="A1894" t="str">
            <v>91917</v>
          </cell>
          <cell r="B1894" t="str">
            <v>CURVA 90 GRAUS PARA ELETRODUTO, PVC, ROSCÁVEL, DN 32 MM (1"), PARA CIRCUITOS TERMINAIS, INSTALADA EM PAREDE - FORNECIMENTO E INSTALAÇÃO. AF_12/2015</v>
          </cell>
          <cell r="C1894" t="str">
            <v>UN</v>
          </cell>
          <cell r="D1894">
            <v>5.79</v>
          </cell>
          <cell r="E1894">
            <v>7.45</v>
          </cell>
          <cell r="F1894">
            <v>13.24</v>
          </cell>
        </row>
        <row r="1895">
          <cell r="A1895" t="str">
            <v>91918</v>
          </cell>
          <cell r="B1895" t="str">
            <v>CURVA 135 GRAUS PARA ELETRODUTO, PVC, ROSCÁVEL, DN 32 MM (1"), PARA CIRCUITOS TERMINAIS, INSTALADA EM PAREDE - FORNECIMENTO E INSTALAÇÃO. AF_12/2015</v>
          </cell>
          <cell r="C1895" t="str">
            <v>UN</v>
          </cell>
          <cell r="D1895">
            <v>8.73</v>
          </cell>
          <cell r="E1895">
            <v>7.45</v>
          </cell>
          <cell r="F1895">
            <v>16.18</v>
          </cell>
        </row>
        <row r="1896">
          <cell r="A1896" t="str">
            <v>91920</v>
          </cell>
          <cell r="B1896" t="str">
            <v>CURVA 90 GRAUS PARA ELETRODUTO, PVC, ROSCÁVEL, DN 40 MM (1 1/4"), PARA CIRCUITOS TERMINAIS, INSTALADA EM PAREDE - FORNECIMENTO E INSTALAÇÃO. AF_12/2015</v>
          </cell>
          <cell r="C1896" t="str">
            <v>UN</v>
          </cell>
          <cell r="D1896">
            <v>6.58</v>
          </cell>
          <cell r="E1896">
            <v>8.51</v>
          </cell>
          <cell r="F1896">
            <v>15.09</v>
          </cell>
        </row>
        <row r="1897">
          <cell r="A1897" t="str">
            <v>91921</v>
          </cell>
          <cell r="B1897" t="str">
            <v>CURVA 135 GRAUS PARA ELETRODUTO, PVC, ROSCÁVEL, DN 40 MM (1 1/4"), PARA CIRCUITOS TERMINAIS, INSTALADA EM PAREDE - FORNECIMENTO E INSTALAÇÃO. AF_12/2015</v>
          </cell>
          <cell r="C1897" t="str">
            <v>UN</v>
          </cell>
          <cell r="D1897">
            <v>14.74</v>
          </cell>
          <cell r="E1897">
            <v>8.51</v>
          </cell>
          <cell r="F1897">
            <v>23.25</v>
          </cell>
        </row>
        <row r="1898">
          <cell r="A1898" t="str">
            <v>91922</v>
          </cell>
          <cell r="B1898" t="str">
            <v>CURVA 180 GRAUS PARA ELETRODUTO, PVC, ROSCÁVEL, DN 40 MM (1 1/4"), PARA CIRCUITOS TERMINAIS, INSTALADA EM PAREDE - FORNECIMENTO E INSTALAÇÃO. AF_12/2015</v>
          </cell>
          <cell r="C1898" t="str">
            <v>UN</v>
          </cell>
          <cell r="D1898">
            <v>8.0299999999999994</v>
          </cell>
          <cell r="E1898">
            <v>8.51</v>
          </cell>
          <cell r="F1898">
            <v>16.54</v>
          </cell>
        </row>
        <row r="1899">
          <cell r="A1899" t="str">
            <v>93013</v>
          </cell>
          <cell r="B1899" t="str">
            <v>LUVA PARA ELETRODUTO, PVC, ROSCÁVEL, DN 50 MM (1 1/2") - FORNECIMENTO E INSTALAÇÃO. AF_12/2015</v>
          </cell>
          <cell r="C1899" t="str">
            <v>UN</v>
          </cell>
          <cell r="D1899">
            <v>4.84</v>
          </cell>
          <cell r="E1899">
            <v>6.11</v>
          </cell>
          <cell r="F1899">
            <v>10.95</v>
          </cell>
        </row>
        <row r="1900">
          <cell r="A1900" t="str">
            <v>93014</v>
          </cell>
          <cell r="B1900" t="str">
            <v>LUVA PARA ELETRODUTO, PVC, ROSCÁVEL, DN 60 MM (2") - FORNECIMENTO E INSTALAÇÃO. AF_12/2015</v>
          </cell>
          <cell r="C1900" t="str">
            <v>UN</v>
          </cell>
          <cell r="D1900">
            <v>6.29</v>
          </cell>
          <cell r="E1900">
            <v>7.04</v>
          </cell>
          <cell r="F1900">
            <v>13.33</v>
          </cell>
        </row>
        <row r="1901">
          <cell r="A1901" t="str">
            <v>93015</v>
          </cell>
          <cell r="B1901" t="str">
            <v>LUVA PARA ELETRODUTO, PVC, ROSCÁVEL, DN 75 MM (2 1/2") - FORNECIMENTO E INSTALAÇÃO. AF_12/2015</v>
          </cell>
          <cell r="C1901" t="str">
            <v>UN</v>
          </cell>
          <cell r="D1901">
            <v>11.1</v>
          </cell>
          <cell r="E1901">
            <v>8.4</v>
          </cell>
          <cell r="F1901">
            <v>19.5</v>
          </cell>
        </row>
        <row r="1902">
          <cell r="A1902" t="str">
            <v>93016</v>
          </cell>
          <cell r="B1902" t="str">
            <v>LUVA PARA ELETRODUTO, PVC, ROSCÁVEL, DN 85 MM (3") - FORNECIMENTO E INSTALAÇÃO. AF_12/2015</v>
          </cell>
          <cell r="C1902" t="str">
            <v>UN</v>
          </cell>
          <cell r="D1902">
            <v>14.12</v>
          </cell>
          <cell r="E1902">
            <v>9.33</v>
          </cell>
          <cell r="F1902">
            <v>23.45</v>
          </cell>
        </row>
        <row r="1903">
          <cell r="A1903" t="str">
            <v>93017</v>
          </cell>
          <cell r="B1903" t="str">
            <v>LUVA PARA ELETRODUTO, PVC, ROSCÁVEL, DN 110 MM (4") - FORNECIMENTO E INSTALAÇÃO. AF_12/2015</v>
          </cell>
          <cell r="C1903" t="str">
            <v>UN</v>
          </cell>
          <cell r="D1903">
            <v>22.92</v>
          </cell>
          <cell r="E1903">
            <v>11.62</v>
          </cell>
          <cell r="F1903">
            <v>34.54</v>
          </cell>
        </row>
        <row r="1904">
          <cell r="A1904" t="str">
            <v>93018</v>
          </cell>
          <cell r="B1904" t="str">
            <v>CURVA 90 GRAUS PARA ELETRODUTO, PVC, ROSCÁVEL, DN 50 MM (1 1/2") - FORNECIMENTO E INSTALAÇÃO. AF_12/2015</v>
          </cell>
          <cell r="C1904" t="str">
            <v>UN</v>
          </cell>
          <cell r="D1904">
            <v>7.51</v>
          </cell>
          <cell r="E1904">
            <v>9.17</v>
          </cell>
          <cell r="F1904">
            <v>16.68</v>
          </cell>
        </row>
        <row r="1905">
          <cell r="A1905" t="str">
            <v>93019</v>
          </cell>
          <cell r="B1905" t="str">
            <v>CURVA 135 GRAUS PARA ELETRODUTO, PVC, ROSCÁVEL, DN 50 MM (1 1/2") - FORNECIMENTO E INSTALAÇÃO. AF_12/2015</v>
          </cell>
          <cell r="C1905" t="str">
            <v>UN</v>
          </cell>
          <cell r="D1905">
            <v>16.649999999999999</v>
          </cell>
          <cell r="E1905">
            <v>9.17</v>
          </cell>
          <cell r="F1905">
            <v>25.82</v>
          </cell>
        </row>
        <row r="1906">
          <cell r="A1906" t="str">
            <v>93020</v>
          </cell>
          <cell r="B1906" t="str">
            <v>CURVA 90 GRAUS PARA ELETRODUTO, PVC, ROSCÁVEL, DN 60 MM (2") - FORNECIMENTO E INSTALAÇÃO. AF_12/2015</v>
          </cell>
          <cell r="C1906" t="str">
            <v>UN</v>
          </cell>
          <cell r="D1906">
            <v>10.47</v>
          </cell>
          <cell r="E1906">
            <v>10.56</v>
          </cell>
          <cell r="F1906">
            <v>21.03</v>
          </cell>
        </row>
        <row r="1907">
          <cell r="A1907" t="str">
            <v>93021</v>
          </cell>
          <cell r="B1907" t="str">
            <v>CURVA 135 GRAUS PARA ELETRODUTO, PVC, ROSCÁVEL, DN 60 MM (2") - FORNECIMENTO E INSTALAÇÃO. AF_12/2015</v>
          </cell>
          <cell r="C1907" t="str">
            <v>UN</v>
          </cell>
          <cell r="D1907">
            <v>21.37</v>
          </cell>
          <cell r="E1907">
            <v>10.56</v>
          </cell>
          <cell r="F1907">
            <v>31.93</v>
          </cell>
        </row>
        <row r="1908">
          <cell r="A1908" t="str">
            <v>93022</v>
          </cell>
          <cell r="B1908" t="str">
            <v>CURVA 90 GRAUS PARA ELETRODUTO, PVC, ROSCÁVEL, DN 75 MM (2 1/2") - FORNECIMENTO E INSTALAÇÃO. AF_12/2015</v>
          </cell>
          <cell r="C1908" t="str">
            <v>UN</v>
          </cell>
          <cell r="D1908">
            <v>21.03</v>
          </cell>
          <cell r="E1908">
            <v>12.63</v>
          </cell>
          <cell r="F1908">
            <v>33.659999999999997</v>
          </cell>
        </row>
        <row r="1909">
          <cell r="A1909" t="str">
            <v>93023</v>
          </cell>
          <cell r="B1909" t="str">
            <v>CURVA 135 GRAUS PARA ELETRODUTO, PVC, ROSCÁVEL, DN 75 MM (2 1/2") - FORNECIMENTO E INSTALAÇÃO. AF_12/2015</v>
          </cell>
          <cell r="C1909" t="str">
            <v>UN</v>
          </cell>
          <cell r="D1909">
            <v>24.65</v>
          </cell>
          <cell r="E1909">
            <v>12.63</v>
          </cell>
          <cell r="F1909">
            <v>37.28</v>
          </cell>
        </row>
        <row r="1910">
          <cell r="A1910" t="str">
            <v>93024</v>
          </cell>
          <cell r="B1910" t="str">
            <v>CURVA 90 GRAUS PARA ELETRODUTO, PVC, ROSCÁVEL, DN 85 MM (3") - FORNECIMENTO E INSTALAÇÃO. AF_12/2015</v>
          </cell>
          <cell r="C1910" t="str">
            <v>UN</v>
          </cell>
          <cell r="D1910">
            <v>21.59</v>
          </cell>
          <cell r="E1910">
            <v>14</v>
          </cell>
          <cell r="F1910">
            <v>35.590000000000003</v>
          </cell>
        </row>
        <row r="1911">
          <cell r="A1911" t="str">
            <v>93025</v>
          </cell>
          <cell r="B1911" t="str">
            <v>CURVA 135 GRAUS PARA ELETRODUTO, PVC, ROSCÁVEL, DN 85 MM (3") - FORNECIMENTO E INSTALAÇÃO. AF_12/2015</v>
          </cell>
          <cell r="C1911" t="str">
            <v>UN</v>
          </cell>
          <cell r="D1911">
            <v>51.99</v>
          </cell>
          <cell r="E1911">
            <v>14</v>
          </cell>
          <cell r="F1911">
            <v>65.989999999999995</v>
          </cell>
        </row>
        <row r="1912">
          <cell r="A1912" t="str">
            <v>93026</v>
          </cell>
          <cell r="B1912" t="str">
            <v>CURVA 90 GRAUS PARA ELETRODUTO, PVC, ROSCÁVEL, DN 110 MM (4") - FORNECIMENTO E INSTALAÇÃO. AF_12/2015</v>
          </cell>
          <cell r="C1912" t="str">
            <v>UN</v>
          </cell>
          <cell r="D1912">
            <v>39.119999999999997</v>
          </cell>
          <cell r="E1912">
            <v>17.440000000000001</v>
          </cell>
          <cell r="F1912">
            <v>56.56</v>
          </cell>
        </row>
        <row r="1913">
          <cell r="A1913" t="str">
            <v>93027</v>
          </cell>
          <cell r="B1913" t="str">
            <v>CURVA 135 GRAUS PARA ELETRODUTO, PVC, ROSCÁVEL, DN 110 MM (4") - FORNECIMENTO E INSTALAÇÃO. AF_12/2015</v>
          </cell>
          <cell r="C1913" t="str">
            <v>UN</v>
          </cell>
          <cell r="D1913">
            <v>56.55</v>
          </cell>
          <cell r="E1913">
            <v>17.440000000000001</v>
          </cell>
          <cell r="F1913">
            <v>73.989999999999995</v>
          </cell>
        </row>
        <row r="1914">
          <cell r="B1914" t="str">
            <v>ELETRODUTOS PVC RIGIDOS</v>
          </cell>
          <cell r="C1914" t="str">
            <v/>
          </cell>
        </row>
        <row r="1915">
          <cell r="A1915" t="str">
            <v>91862</v>
          </cell>
          <cell r="B1915" t="str">
            <v>ELETRODUTO RÍGIDO ROSCÁVEL, PVC, DN 20 MM (1/2"), PARA CIRCUITOS TERMINAIS, INSTALADO EM FORRO - FORNECIMENTO E INSTALAÇÃO. AF_12/2015</v>
          </cell>
          <cell r="C1915" t="str">
            <v>M</v>
          </cell>
          <cell r="D1915">
            <v>3.17</v>
          </cell>
          <cell r="E1915">
            <v>2.93</v>
          </cell>
          <cell r="F1915">
            <v>6.1</v>
          </cell>
        </row>
        <row r="1916">
          <cell r="A1916" t="str">
            <v>91863</v>
          </cell>
          <cell r="B1916" t="str">
            <v>ELETRODUTO RÍGIDO ROSCÁVEL, PVC, DN 25 MM (3/4"), PARA CIRCUITOS TERMINAIS, INSTALADO EM FORRO - FORNECIMENTO E INSTALAÇÃO. AF_12/2015</v>
          </cell>
          <cell r="C1916" t="str">
            <v>M</v>
          </cell>
          <cell r="D1916">
            <v>3.77</v>
          </cell>
          <cell r="E1916">
            <v>3.4</v>
          </cell>
          <cell r="F1916">
            <v>7.17</v>
          </cell>
        </row>
        <row r="1917">
          <cell r="A1917" t="str">
            <v>91864</v>
          </cell>
          <cell r="B1917" t="str">
            <v>ELETRODUTO RÍGIDO ROSCÁVEL, PVC, DN 32 MM (1"), PARA CIRCUITOS TERMINAIS, INSTALADO EM FORRO - FORNECIMENTO E INSTALAÇÃO. AF_12/2015</v>
          </cell>
          <cell r="C1917" t="str">
            <v>M</v>
          </cell>
          <cell r="D1917">
            <v>5.25</v>
          </cell>
          <cell r="E1917">
            <v>4.05</v>
          </cell>
          <cell r="F1917">
            <v>9.3000000000000007</v>
          </cell>
        </row>
        <row r="1918">
          <cell r="A1918" t="str">
            <v>91865</v>
          </cell>
          <cell r="B1918" t="str">
            <v>ELETRODUTO RÍGIDO ROSCÁVEL, PVC, DN 40 MM (1 1/4"), PARA CIRCUITOS TERMINAIS, INSTALADO EM FORRO - FORNECIMENTO E INSTALAÇÃO. AF_12/2015</v>
          </cell>
          <cell r="C1918" t="str">
            <v>M</v>
          </cell>
          <cell r="D1918">
            <v>6.66</v>
          </cell>
          <cell r="E1918">
            <v>4.82</v>
          </cell>
          <cell r="F1918">
            <v>11.48</v>
          </cell>
        </row>
        <row r="1919">
          <cell r="A1919" t="str">
            <v>91866</v>
          </cell>
          <cell r="B1919" t="str">
            <v>ELETRODUTO RÍGIDO ROSCÁVEL, PVC, DN 20 MM (1/2"), PARA CIRCUITOS TERMINAIS, INSTALADO EM LAJE - FORNECIMENTO E INSTALAÇÃO. AF_12/2015</v>
          </cell>
          <cell r="C1919" t="str">
            <v>M</v>
          </cell>
          <cell r="D1919">
            <v>2.66</v>
          </cell>
          <cell r="E1919">
            <v>2.3199999999999998</v>
          </cell>
          <cell r="F1919">
            <v>4.9800000000000004</v>
          </cell>
        </row>
        <row r="1920">
          <cell r="A1920" t="str">
            <v>91867</v>
          </cell>
          <cell r="B1920" t="str">
            <v>ELETRODUTO RÍGIDO ROSCÁVEL, PVC, DN 25 MM (3/4"), PARA CIRCUITOS TERMINAIS, INSTALADO EM LAJE - FORNECIMENTO E INSTALAÇÃO. AF_12/2015</v>
          </cell>
          <cell r="C1920" t="str">
            <v>M</v>
          </cell>
          <cell r="D1920">
            <v>3.28</v>
          </cell>
          <cell r="E1920">
            <v>2.78</v>
          </cell>
          <cell r="F1920">
            <v>6.06</v>
          </cell>
        </row>
        <row r="1921">
          <cell r="A1921" t="str">
            <v>91868</v>
          </cell>
          <cell r="B1921" t="str">
            <v>ELETRODUTO RÍGIDO ROSCÁVEL, PVC, DN 32 MM (1"), PARA CIRCUITOS TERMINAIS, INSTALADO EM LAJE - FORNECIMENTO E INSTALAÇÃO. AF_12/2015</v>
          </cell>
          <cell r="C1921" t="str">
            <v>M</v>
          </cell>
          <cell r="D1921">
            <v>4.76</v>
          </cell>
          <cell r="E1921">
            <v>3.43</v>
          </cell>
          <cell r="F1921">
            <v>8.19</v>
          </cell>
        </row>
        <row r="1922">
          <cell r="A1922" t="str">
            <v>91869</v>
          </cell>
          <cell r="B1922" t="str">
            <v>ELETRODUTO RÍGIDO ROSCÁVEL, PVC, DN 40 MM (1 1/4"), PARA CIRCUITOS TERMINAIS, INSTALADO EM LAJE - FORNECIMENTO E INSTALAÇÃO. AF_12/2015</v>
          </cell>
          <cell r="C1922" t="str">
            <v>M</v>
          </cell>
          <cell r="D1922">
            <v>6.17</v>
          </cell>
          <cell r="E1922">
            <v>4.2</v>
          </cell>
          <cell r="F1922">
            <v>10.37</v>
          </cell>
        </row>
        <row r="1923">
          <cell r="A1923" t="str">
            <v>91870</v>
          </cell>
          <cell r="B1923" t="str">
            <v>ELETRODUTO RÍGIDO ROSCÁVEL, PVC, DN 20 MM (1/2"), PARA CIRCUITOS TERMINAIS, INSTALADO EM PAREDE - FORNECIMENTO E INSTALAÇÃO. AF_12/2015</v>
          </cell>
          <cell r="C1923" t="str">
            <v>M</v>
          </cell>
          <cell r="D1923">
            <v>3.39</v>
          </cell>
          <cell r="E1923">
            <v>4.1399999999999997</v>
          </cell>
          <cell r="F1923">
            <v>7.53</v>
          </cell>
        </row>
        <row r="1924">
          <cell r="A1924" t="str">
            <v>91871</v>
          </cell>
          <cell r="B1924" t="str">
            <v>ELETRODUTO RÍGIDO ROSCÁVEL, PVC, DN 25 MM (3/4"), PARA CIRCUITOS TERMINAIS, INSTALADO EM PAREDE - FORNECIMENTO E INSTALAÇÃO. AF_12/2015</v>
          </cell>
          <cell r="C1924" t="str">
            <v>M</v>
          </cell>
          <cell r="D1924">
            <v>4</v>
          </cell>
          <cell r="E1924">
            <v>4.6399999999999997</v>
          </cell>
          <cell r="F1924">
            <v>8.64</v>
          </cell>
        </row>
        <row r="1925">
          <cell r="A1925" t="str">
            <v>91872</v>
          </cell>
          <cell r="B1925" t="str">
            <v>ELETRODUTO RÍGIDO ROSCÁVEL, PVC, DN 32 MM (1"), PARA CIRCUITOS TERMINAIS, INSTALADO EM PAREDE - FORNECIMENTO E INSTALAÇÃO. AF_12/2015</v>
          </cell>
          <cell r="C1925" t="str">
            <v>M</v>
          </cell>
          <cell r="D1925">
            <v>5.47</v>
          </cell>
          <cell r="E1925">
            <v>5.29</v>
          </cell>
          <cell r="F1925">
            <v>10.76</v>
          </cell>
        </row>
        <row r="1926">
          <cell r="A1926" t="str">
            <v>91873</v>
          </cell>
          <cell r="B1926" t="str">
            <v>ELETRODUTO RÍGIDO ROSCÁVEL, PVC, DN 40 MM (1 1/4"), PARA CIRCUITOS TERMINAIS, INSTALADO EM PAREDE - FORNECIMENTO E INSTALAÇÃO. AF_12/2015</v>
          </cell>
          <cell r="C1926" t="str">
            <v>M</v>
          </cell>
          <cell r="D1926">
            <v>6.88</v>
          </cell>
          <cell r="E1926">
            <v>6.03</v>
          </cell>
          <cell r="F1926">
            <v>12.91</v>
          </cell>
        </row>
        <row r="1927">
          <cell r="A1927" t="str">
            <v>93008</v>
          </cell>
          <cell r="B1927" t="str">
            <v>ELETRODUTO RÍGIDO ROSCÁVEL, PVC, DN 50 MM (1 1/2") - FORNECIMENTO E INSTALAÇÃO. AF_12/2015</v>
          </cell>
          <cell r="C1927" t="str">
            <v>M</v>
          </cell>
          <cell r="D1927">
            <v>6.55</v>
          </cell>
          <cell r="E1927">
            <v>3.05</v>
          </cell>
          <cell r="F1927">
            <v>9.6</v>
          </cell>
        </row>
        <row r="1928">
          <cell r="A1928" t="str">
            <v>93009</v>
          </cell>
          <cell r="B1928" t="str">
            <v>ELETRODUTO RÍGIDO ROSCÁVEL, PVC, DN 60 MM (2") - FORNECIMENTO E INSTALAÇÃO. AF_12/2015</v>
          </cell>
          <cell r="C1928" t="str">
            <v>M</v>
          </cell>
          <cell r="D1928">
            <v>10.1</v>
          </cell>
          <cell r="E1928">
            <v>3.52</v>
          </cell>
          <cell r="F1928">
            <v>13.62</v>
          </cell>
        </row>
        <row r="1929">
          <cell r="A1929" t="str">
            <v>93010</v>
          </cell>
          <cell r="B1929" t="str">
            <v>ELETRODUTO RÍGIDO ROSCÁVEL, PVC, DN 75 MM (2 1/2") - FORNECIMENTO E INSTALAÇÃO. AF_12/2015</v>
          </cell>
          <cell r="C1929" t="str">
            <v>M</v>
          </cell>
          <cell r="D1929">
            <v>14.37</v>
          </cell>
          <cell r="E1929">
            <v>4.2</v>
          </cell>
          <cell r="F1929">
            <v>18.57</v>
          </cell>
        </row>
        <row r="1930">
          <cell r="A1930" t="str">
            <v>93011</v>
          </cell>
          <cell r="B1930" t="str">
            <v>ELETRODUTO RÍGIDO ROSCÁVEL, PVC, DN 85 MM (3") - FORNECIMENTO E INSTALAÇÃO. AF_12/2015</v>
          </cell>
          <cell r="C1930" t="str">
            <v>M</v>
          </cell>
          <cell r="D1930">
            <v>17.78</v>
          </cell>
          <cell r="E1930">
            <v>4.66</v>
          </cell>
          <cell r="F1930">
            <v>22.44</v>
          </cell>
        </row>
        <row r="1931">
          <cell r="A1931" t="str">
            <v>93012</v>
          </cell>
          <cell r="B1931" t="str">
            <v>ELETRODUTO RÍGIDO ROSCÁVEL, PVC, DN 110 MM (4") - FORNECIMENTO E INSTALAÇÃO. AF_12/2015</v>
          </cell>
          <cell r="C1931" t="str">
            <v>M</v>
          </cell>
          <cell r="D1931">
            <v>27.4</v>
          </cell>
          <cell r="E1931">
            <v>5.81</v>
          </cell>
          <cell r="F1931">
            <v>33.21</v>
          </cell>
        </row>
        <row r="1932">
          <cell r="A1932" t="str">
            <v>95726</v>
          </cell>
          <cell r="B1932" t="str">
            <v>ELETRODUTO RÍGIDO SOLDÁVEL, PVC, DN 20 MM (½''), APARENTE, INSTALADO EM TETO - FORNECIMENTO E INSTALAÇÃO. AF_11/2016</v>
          </cell>
          <cell r="C1932" t="str">
            <v>M</v>
          </cell>
          <cell r="D1932">
            <v>2.11</v>
          </cell>
          <cell r="E1932">
            <v>2</v>
          </cell>
          <cell r="F1932">
            <v>4.1100000000000003</v>
          </cell>
        </row>
        <row r="1933">
          <cell r="A1933" t="str">
            <v>95727</v>
          </cell>
          <cell r="B1933" t="str">
            <v>ELETRODUTO RÍGIDO SOLDÁVEL, PVC, DN 25 MM (3/4'' ), APARENTE, INSTALADO EM TETO - FORNECIMENTO E INSTALAÇÃO. AF_11/2016</v>
          </cell>
          <cell r="C1933" t="str">
            <v>M</v>
          </cell>
          <cell r="D1933">
            <v>2.4500000000000002</v>
          </cell>
          <cell r="E1933">
            <v>2.23</v>
          </cell>
          <cell r="F1933">
            <v>4.68</v>
          </cell>
        </row>
        <row r="1934">
          <cell r="A1934" t="str">
            <v>95728</v>
          </cell>
          <cell r="B1934" t="str">
            <v>ELETRODUTO RÍGIDO SOLDÁVEL, PVC, DN 32 MM (1''), APARENTE, INSTALADO EM TETO - FORNECIMENTO E INSTALAÇÃO. AF_11/2016</v>
          </cell>
          <cell r="C1934" t="str">
            <v>M</v>
          </cell>
          <cell r="D1934">
            <v>3.28</v>
          </cell>
          <cell r="E1934">
            <v>2.54</v>
          </cell>
          <cell r="F1934">
            <v>5.82</v>
          </cell>
        </row>
        <row r="1935">
          <cell r="A1935" t="str">
            <v>95729</v>
          </cell>
          <cell r="B1935" t="str">
            <v>ELETRODUTO RÍGIDO SOLDÁVEL, PVC, DN 20 MM (½''), APARENTE, INSTALADO EM PAREDE - FORNECIMENTO E INSTALAÇÃO. AF_11/2016</v>
          </cell>
          <cell r="C1935" t="str">
            <v>M</v>
          </cell>
          <cell r="D1935">
            <v>2.58</v>
          </cell>
          <cell r="E1935">
            <v>3.16</v>
          </cell>
          <cell r="F1935">
            <v>5.74</v>
          </cell>
        </row>
        <row r="1936">
          <cell r="A1936" t="str">
            <v>95730</v>
          </cell>
          <cell r="B1936" t="str">
            <v>ELETRODUTO RÍGIDO SOLDÁVEL, PVC, DN 25 MM (3/4''), APARENTE, INSTALADO EM PAREDE - FORNECIMENTO E INSTALAÇÃO. AF_11/2016</v>
          </cell>
          <cell r="C1936" t="str">
            <v>M</v>
          </cell>
          <cell r="D1936">
            <v>2.92</v>
          </cell>
          <cell r="E1936">
            <v>3.39</v>
          </cell>
          <cell r="F1936">
            <v>6.31</v>
          </cell>
        </row>
        <row r="1937">
          <cell r="A1937" t="str">
            <v>95731</v>
          </cell>
          <cell r="B1937" t="str">
            <v>ELETRODUTO RÍGIDO SOLDÁVEL, PVC, DN 32 MM (1''), APARENTE, INSTALADO EM PAREDE - FORNECIMENTO E INSTALAÇÃO. AF_11/2016</v>
          </cell>
          <cell r="C1937" t="str">
            <v>M</v>
          </cell>
          <cell r="D1937">
            <v>3.75</v>
          </cell>
          <cell r="E1937">
            <v>3.7</v>
          </cell>
          <cell r="F1937">
            <v>7.45</v>
          </cell>
        </row>
        <row r="1938">
          <cell r="B1938" t="str">
            <v>ELETRODUTOS ACO GALVANIZADO</v>
          </cell>
          <cell r="C1938" t="str">
            <v/>
          </cell>
        </row>
        <row r="1939">
          <cell r="A1939" t="str">
            <v>95745</v>
          </cell>
          <cell r="B1939" t="str">
            <v>ELETRODUTO DE FERRO GALVANIZADO, CLASSE LEVE, DN 20 MM (3/4''), APARENTE, INSTALADO EM TETO - FORNECIMENTO E INSTALAÇÃO. AF_11/2016</v>
          </cell>
          <cell r="C1939" t="str">
            <v>M</v>
          </cell>
          <cell r="D1939">
            <v>11.84</v>
          </cell>
          <cell r="E1939">
            <v>3.03</v>
          </cell>
          <cell r="F1939">
            <v>14.87</v>
          </cell>
        </row>
        <row r="1940">
          <cell r="A1940" t="str">
            <v>95746</v>
          </cell>
          <cell r="B1940" t="str">
            <v>ELETRODUTO DE FERRO GALVANIZADO, CLASSE LEVE, DN 25 MM (1''), APARENTE, INSTALADO EM TETO - FORNECIMENTO E INSTALAÇÃO. AF_11/2016</v>
          </cell>
          <cell r="C1940" t="str">
            <v>M</v>
          </cell>
          <cell r="D1940">
            <v>15.06</v>
          </cell>
          <cell r="E1940">
            <v>3.53</v>
          </cell>
          <cell r="F1940">
            <v>18.59</v>
          </cell>
        </row>
        <row r="1941">
          <cell r="A1941" t="str">
            <v>95747</v>
          </cell>
          <cell r="B1941" t="str">
            <v>ELETRODUTO DE FERRO GALVANIZADO, CLASSE SEMI PESADO, DN 32 MM (1 1/4''), APARENTE, INSTALADO EM TETO - FORNECIMENTO E INSTALAÇÃO. AF_11/2016</v>
          </cell>
          <cell r="C1941" t="str">
            <v>M</v>
          </cell>
          <cell r="D1941">
            <v>27.72</v>
          </cell>
          <cell r="E1941">
            <v>4.22</v>
          </cell>
          <cell r="F1941">
            <v>31.94</v>
          </cell>
        </row>
        <row r="1942">
          <cell r="A1942" t="str">
            <v>95748</v>
          </cell>
          <cell r="B1942" t="str">
            <v>ELETRODUTO DE FERRO GALVANIZADO, CLASSE SEMI PESADO, DN 40 MM (1 1/2), APARENTE, INSTALADO EM TETO - FORNECIMENTO E INSTALAÇÃO. AF_11/2016</v>
          </cell>
          <cell r="C1942" t="str">
            <v>M</v>
          </cell>
          <cell r="D1942">
            <v>28.44</v>
          </cell>
          <cell r="E1942">
            <v>5.0199999999999996</v>
          </cell>
          <cell r="F1942">
            <v>33.46</v>
          </cell>
        </row>
        <row r="1943">
          <cell r="A1943" t="str">
            <v>95749</v>
          </cell>
          <cell r="B1943" t="str">
            <v>ELETRODUTO DE FERRO GALVANIZADO, CLASSE LEVE, DN 20 MM (3/4''), APARENTE, INSTALADO EM PAREDE - FORNECIMENTO E INSTALAÇÃO. AF_11/2016</v>
          </cell>
          <cell r="C1943" t="str">
            <v>M</v>
          </cell>
          <cell r="D1943">
            <v>12.86</v>
          </cell>
          <cell r="E1943">
            <v>5.58</v>
          </cell>
          <cell r="F1943">
            <v>18.440000000000001</v>
          </cell>
        </row>
        <row r="1944">
          <cell r="A1944" t="str">
            <v>95750</v>
          </cell>
          <cell r="B1944" t="str">
            <v>ELETRODUTO DE FERRO GALVANIZADO, CLASSE LEVE, DN 25 MM (1''), APARENTE, INSTALADO EM PAREDE - FORNECIMENTO E INSTALAÇÃO. AF_11/2016</v>
          </cell>
          <cell r="C1944" t="str">
            <v>M</v>
          </cell>
          <cell r="D1944">
            <v>16.09</v>
          </cell>
          <cell r="E1944">
            <v>6.08</v>
          </cell>
          <cell r="F1944">
            <v>22.17</v>
          </cell>
        </row>
        <row r="1945">
          <cell r="A1945" t="str">
            <v>95751</v>
          </cell>
          <cell r="B1945" t="str">
            <v>ELETRODUTO DE FERRO GALVANIZADO, CLASSE SEMI PESADO, DN 32 MM (1 1/4''), APARENTE, INSTALADO EM PAREDE - FORNECIMENTO E INSTALAÇÃO. AF_11/2016</v>
          </cell>
          <cell r="C1945" t="str">
            <v>M</v>
          </cell>
          <cell r="D1945">
            <v>28.75</v>
          </cell>
          <cell r="E1945">
            <v>6.77</v>
          </cell>
          <cell r="F1945">
            <v>35.520000000000003</v>
          </cell>
        </row>
        <row r="1946">
          <cell r="A1946" t="str">
            <v>95752</v>
          </cell>
          <cell r="B1946" t="str">
            <v>ELETRODUTO DE FERRO GALVANIZADO, CLASSE SEMI PESADO, DN 40 MM (1 1/2''), APARENTE, INSTALADO EM PAREDE - FORNECIMENTO E INSTALAÇÃO. AF_11/2016</v>
          </cell>
          <cell r="C1946" t="str">
            <v>M</v>
          </cell>
          <cell r="D1946">
            <v>29.46</v>
          </cell>
          <cell r="E1946">
            <v>7.57</v>
          </cell>
          <cell r="F1946">
            <v>37.03</v>
          </cell>
        </row>
        <row r="1947">
          <cell r="B1947" t="str">
            <v>ELETRODUTOS METALICOS FLEXIVEIS</v>
          </cell>
          <cell r="C1947" t="str">
            <v/>
          </cell>
        </row>
        <row r="1948">
          <cell r="A1948" t="str">
            <v>73798/1</v>
          </cell>
          <cell r="B1948" t="str">
            <v>DUTO ESPIRAL FLEXIVEL SINGELO PEAD D=50MM(2") REVESTIDO COM PVC COM FIO GUIA DE ACO GALVANIZADO, LANCADO DIRETO NO SOLO, INCL CONEXOES</v>
          </cell>
          <cell r="C1948" t="str">
            <v>M</v>
          </cell>
          <cell r="D1948">
            <v>13.88</v>
          </cell>
          <cell r="E1948">
            <v>13.64</v>
          </cell>
          <cell r="F1948">
            <v>27.52</v>
          </cell>
        </row>
        <row r="1949">
          <cell r="A1949" t="str">
            <v>73798/3</v>
          </cell>
          <cell r="B1949" t="str">
            <v>DUTO ESPIRAL FLEXIVEL SINGELO PEAD D=75MM(3") REVESTIDO COM PVC COM FIO GUIA DE ACO GALVANIZADO, LANCADO DIRETO NO SOLO, INCL CONEXOES</v>
          </cell>
          <cell r="C1949" t="str">
            <v>M</v>
          </cell>
          <cell r="D1949">
            <v>22.34</v>
          </cell>
          <cell r="E1949">
            <v>21.83</v>
          </cell>
          <cell r="F1949">
            <v>44.17</v>
          </cell>
        </row>
        <row r="1950">
          <cell r="B1950" t="str">
            <v>TERMINAIS E CONECTORES</v>
          </cell>
          <cell r="C1950" t="str">
            <v/>
          </cell>
        </row>
        <row r="1951">
          <cell r="A1951" t="str">
            <v>72259</v>
          </cell>
          <cell r="B1951" t="str">
            <v>TERMINAL OU CONECTOR DE PRESSAO - PARA CABO 10MM2 - FORNECIMENTO E INSTALACAO</v>
          </cell>
          <cell r="C1951" t="str">
            <v>UN</v>
          </cell>
          <cell r="D1951">
            <v>5.35</v>
          </cell>
          <cell r="E1951">
            <v>8.18</v>
          </cell>
          <cell r="F1951">
            <v>13.53</v>
          </cell>
        </row>
        <row r="1952">
          <cell r="A1952" t="str">
            <v>72260</v>
          </cell>
          <cell r="B1952" t="str">
            <v>TERMINAL OU CONECTOR DE PRESSAO - PARA CABO 16MM2 - FORNECIMENTO E INSTALACAO</v>
          </cell>
          <cell r="C1952" t="str">
            <v>UN</v>
          </cell>
          <cell r="D1952">
            <v>5.31</v>
          </cell>
          <cell r="E1952">
            <v>8.18</v>
          </cell>
          <cell r="F1952">
            <v>13.49</v>
          </cell>
        </row>
        <row r="1953">
          <cell r="A1953" t="str">
            <v>72261</v>
          </cell>
          <cell r="B1953" t="str">
            <v>TERMINAL OU CONECTOR DE PRESSAO - PARA CABO 25MM2 - FORNECIMENTO E INSTALACAO</v>
          </cell>
          <cell r="C1953" t="str">
            <v>UN</v>
          </cell>
          <cell r="D1953">
            <v>5.9</v>
          </cell>
          <cell r="E1953">
            <v>8.18</v>
          </cell>
          <cell r="F1953">
            <v>14.08</v>
          </cell>
        </row>
        <row r="1954">
          <cell r="A1954" t="str">
            <v>72262</v>
          </cell>
          <cell r="B1954" t="str">
            <v>TERMINAL OU CONECTOR DE PRESSAO - PARA CABO 35MM2 - FORNECIMENTO E INSTALACAO</v>
          </cell>
          <cell r="C1954" t="str">
            <v>UN</v>
          </cell>
          <cell r="D1954">
            <v>5.9</v>
          </cell>
          <cell r="E1954">
            <v>8.18</v>
          </cell>
          <cell r="F1954">
            <v>14.08</v>
          </cell>
        </row>
        <row r="1955">
          <cell r="A1955" t="str">
            <v>72263</v>
          </cell>
          <cell r="B1955" t="str">
            <v>TERMINAL OU CONECTOR DE PRESSAO - PARA CABO 50MM2 - FORNECIMENTO E INSTALACAO</v>
          </cell>
          <cell r="C1955" t="str">
            <v>UN</v>
          </cell>
          <cell r="D1955">
            <v>7.97</v>
          </cell>
          <cell r="E1955">
            <v>10.91</v>
          </cell>
          <cell r="F1955">
            <v>18.88</v>
          </cell>
        </row>
        <row r="1956">
          <cell r="A1956" t="str">
            <v>72264</v>
          </cell>
          <cell r="B1956" t="str">
            <v>TERMINAL OU CONECTOR DE PRESSAO - PARA CABO 70MM2 - FORNECIMENTO E INSTALACAO</v>
          </cell>
          <cell r="C1956" t="str">
            <v>UN</v>
          </cell>
          <cell r="D1956">
            <v>8.09</v>
          </cell>
          <cell r="E1956">
            <v>10.91</v>
          </cell>
          <cell r="F1956">
            <v>19</v>
          </cell>
        </row>
        <row r="1957">
          <cell r="A1957" t="str">
            <v>72265</v>
          </cell>
          <cell r="B1957" t="str">
            <v>TERMINAL OU CONECTOR DE PRESSAO - PARA CABO 95MM2 - FORNECIMENTO E INSTALACAO</v>
          </cell>
          <cell r="C1957" t="str">
            <v>UN</v>
          </cell>
          <cell r="D1957">
            <v>10.93</v>
          </cell>
          <cell r="E1957">
            <v>10.91</v>
          </cell>
          <cell r="F1957">
            <v>21.84</v>
          </cell>
        </row>
        <row r="1958">
          <cell r="A1958" t="str">
            <v>72266</v>
          </cell>
          <cell r="B1958" t="str">
            <v>TERMINAL OU CONECTOR DE PRESSAO - PARA CABO 120MM2 - FORNECIMENTO E INSTALACAO</v>
          </cell>
          <cell r="C1958" t="str">
            <v>UN</v>
          </cell>
          <cell r="D1958">
            <v>15.19</v>
          </cell>
          <cell r="E1958">
            <v>13.64</v>
          </cell>
          <cell r="F1958">
            <v>28.83</v>
          </cell>
        </row>
        <row r="1959">
          <cell r="A1959" t="str">
            <v>72267</v>
          </cell>
          <cell r="B1959" t="str">
            <v>TERMINAL OU CONECTOR DE PRESSAO - PARA CABO 150MM2 - FORNECIMENTO E INSTALACAO</v>
          </cell>
          <cell r="C1959" t="str">
            <v>UN</v>
          </cell>
          <cell r="D1959">
            <v>15.39</v>
          </cell>
          <cell r="E1959">
            <v>13.64</v>
          </cell>
          <cell r="F1959">
            <v>29.03</v>
          </cell>
        </row>
        <row r="1960">
          <cell r="A1960" t="str">
            <v>72268</v>
          </cell>
          <cell r="B1960" t="str">
            <v>TERMINAL OU CONECTOR DE PRESSAO - PARA CABO 185MM2 - FORNECIMENTO E INSTALACAO</v>
          </cell>
          <cell r="C1960" t="str">
            <v>UN</v>
          </cell>
          <cell r="D1960">
            <v>16.32</v>
          </cell>
          <cell r="E1960">
            <v>13.64</v>
          </cell>
          <cell r="F1960">
            <v>29.96</v>
          </cell>
        </row>
        <row r="1961">
          <cell r="A1961" t="str">
            <v>72269</v>
          </cell>
          <cell r="B1961" t="str">
            <v>TERMINAL OU CONECTOR DE PRESSAO - PARA CABO 240MM2 - FORNECIMENTO E INSTALACAO</v>
          </cell>
          <cell r="C1961" t="str">
            <v>UN</v>
          </cell>
          <cell r="D1961">
            <v>19.79</v>
          </cell>
          <cell r="E1961">
            <v>13.64</v>
          </cell>
          <cell r="F1961">
            <v>33.43</v>
          </cell>
        </row>
        <row r="1962">
          <cell r="A1962" t="str">
            <v>72270</v>
          </cell>
          <cell r="B1962" t="str">
            <v>TERMINAL OU CONECTOR DE PRESSAO - PARA CABO 300MM2 - FORNECIMENTO E INSTALACAO</v>
          </cell>
          <cell r="C1962" t="str">
            <v>UN</v>
          </cell>
          <cell r="D1962">
            <v>26.33</v>
          </cell>
          <cell r="E1962">
            <v>13.64</v>
          </cell>
          <cell r="F1962">
            <v>39.97</v>
          </cell>
        </row>
        <row r="1963">
          <cell r="A1963" t="str">
            <v>73782/5</v>
          </cell>
          <cell r="B1963" t="str">
            <v>TERMINAL METALICO A PRESSAO P/ 1 CABO DE COBRE DE 25 MM2 COM 1 FURO DE FIXAÇÃO - FORNECIMENTO E INSTALACAO</v>
          </cell>
          <cell r="C1963" t="str">
            <v>UN</v>
          </cell>
          <cell r="D1963">
            <v>7.48</v>
          </cell>
          <cell r="E1963">
            <v>13.12</v>
          </cell>
          <cell r="F1963">
            <v>20.6</v>
          </cell>
        </row>
        <row r="1964">
          <cell r="A1964" t="str">
            <v>73782/2</v>
          </cell>
          <cell r="B1964" t="str">
            <v>TERMINAL METALICO A PRESSAO PARA 1 CABO DE 50 MM2 - FORNECIMENTO E INSTALACAO</v>
          </cell>
          <cell r="C1964" t="str">
            <v>UN</v>
          </cell>
          <cell r="D1964">
            <v>12.31</v>
          </cell>
          <cell r="E1964">
            <v>20.99</v>
          </cell>
          <cell r="F1964">
            <v>33.299999999999997</v>
          </cell>
        </row>
        <row r="1965">
          <cell r="A1965" t="str">
            <v>73782/3</v>
          </cell>
          <cell r="B1965" t="str">
            <v>TERMINAL METALICO A PRESSAO PARA 1 CABO DE 95 MM2 - FORNECIMENTO E INSTALACAO</v>
          </cell>
          <cell r="C1965" t="str">
            <v>UN</v>
          </cell>
          <cell r="D1965">
            <v>19.600000000000001</v>
          </cell>
          <cell r="E1965">
            <v>31.49</v>
          </cell>
          <cell r="F1965">
            <v>51.09</v>
          </cell>
        </row>
        <row r="1966">
          <cell r="A1966" t="str">
            <v>73782/4</v>
          </cell>
          <cell r="B1966" t="str">
            <v>TERMINAL A PRESSAO REFORCADO PARA CONEXAO DE CABO DE COBRE A BARRA, CABO 150 E 185MM2 - FORNECIMENTO E INSTALACAO</v>
          </cell>
          <cell r="C1966" t="str">
            <v>UN</v>
          </cell>
          <cell r="D1966">
            <v>66.33</v>
          </cell>
          <cell r="E1966">
            <v>36.74</v>
          </cell>
          <cell r="F1966">
            <v>103.07</v>
          </cell>
        </row>
        <row r="1967">
          <cell r="A1967" t="str">
            <v>72271</v>
          </cell>
          <cell r="B1967" t="str">
            <v>CONECTOR PARAFUSO FENDIDO SPLIT-BOLT - PARA CABO DE 16MM2 - FORNECIMENTO E INSTALACAO</v>
          </cell>
          <cell r="C1967" t="str">
            <v>UN</v>
          </cell>
          <cell r="D1967">
            <v>5.12</v>
          </cell>
          <cell r="E1967">
            <v>5.45</v>
          </cell>
          <cell r="F1967">
            <v>10.57</v>
          </cell>
        </row>
        <row r="1968">
          <cell r="A1968" t="str">
            <v>72272</v>
          </cell>
          <cell r="B1968" t="str">
            <v>CONECTOR PARAFUSO FENDIDO SPLIT-BOLT - PARA CABO DE 35MM2 - FORNECIMENTO E INSTALACAO</v>
          </cell>
          <cell r="C1968" t="str">
            <v>UN</v>
          </cell>
          <cell r="D1968">
            <v>6.05</v>
          </cell>
          <cell r="E1968">
            <v>5.45</v>
          </cell>
          <cell r="F1968">
            <v>11.5</v>
          </cell>
        </row>
        <row r="1969">
          <cell r="A1969" t="str">
            <v>83377</v>
          </cell>
          <cell r="B1969" t="str">
            <v>CONECTOR DE PARAFUSO FENDIDO EM LIGA DE COBRE COM SEPARADOR DE CABOS PARA CABO 50 MM2 - FORNECIMENTO E INSTALACAO</v>
          </cell>
          <cell r="C1969" t="str">
            <v>UN</v>
          </cell>
          <cell r="D1969">
            <v>6.63</v>
          </cell>
          <cell r="E1969">
            <v>1.08</v>
          </cell>
          <cell r="F1969">
            <v>7.71</v>
          </cell>
        </row>
        <row r="1970">
          <cell r="B1970" t="str">
            <v>CABOS</v>
          </cell>
          <cell r="C1970" t="str">
            <v/>
          </cell>
        </row>
        <row r="1971">
          <cell r="B1971" t="str">
            <v>ISOLAMENTO 450/750V</v>
          </cell>
        </row>
        <row r="1972">
          <cell r="A1972" t="str">
            <v>91924</v>
          </cell>
          <cell r="B1972" t="str">
            <v>CABO DE COBRE FLEXÍVEL ISOLADO, 1,5 MM², ANTI-CHAMA 450/750 V, PARA CIRCUITOS TERMINAIS - FORNECIMENTO E INSTALAÇÃO. AF_12/2015</v>
          </cell>
          <cell r="C1972" t="str">
            <v>M</v>
          </cell>
          <cell r="D1972">
            <v>0.96</v>
          </cell>
          <cell r="E1972">
            <v>0.65</v>
          </cell>
          <cell r="F1972">
            <v>1.61</v>
          </cell>
        </row>
        <row r="1973">
          <cell r="A1973" t="str">
            <v>91926</v>
          </cell>
          <cell r="B1973" t="str">
            <v>CABO DE COBRE FLEXÍVEL ISOLADO, 2,5 MM², ANTI-CHAMA 450/750 V, PARA CIRCUITOS TERMINAIS - FORNECIMENTO E INSTALAÇÃO. AF_12/2015</v>
          </cell>
          <cell r="C1973" t="str">
            <v>M</v>
          </cell>
          <cell r="D1973">
            <v>2.1</v>
          </cell>
          <cell r="E1973">
            <v>0.81</v>
          </cell>
          <cell r="F1973">
            <v>2.91</v>
          </cell>
        </row>
        <row r="1974">
          <cell r="A1974" t="str">
            <v>91928</v>
          </cell>
          <cell r="B1974" t="str">
            <v>CABO DE COBRE FLEXÍVEL ISOLADO, 4 MM², ANTI-CHAMA 450/750 V, PARA CIRCUITOS TERMINAIS - FORNECIMENTO E INSTALAÇÃO. AF_12/2015</v>
          </cell>
          <cell r="C1974" t="str">
            <v>M</v>
          </cell>
          <cell r="D1974">
            <v>3.01</v>
          </cell>
          <cell r="E1974">
            <v>1.0900000000000001</v>
          </cell>
          <cell r="F1974">
            <v>4.0999999999999996</v>
          </cell>
        </row>
        <row r="1975">
          <cell r="A1975" t="str">
            <v>91930</v>
          </cell>
          <cell r="B1975" t="str">
            <v>CABO DE COBRE FLEXÍVEL ISOLADO, 6 MM², ANTI-CHAMA 450/750 V, PARA CIRCUITOS TERMINAIS - FORNECIMENTO E INSTALAÇÃO. AF_12/2015</v>
          </cell>
          <cell r="C1975" t="str">
            <v>M</v>
          </cell>
          <cell r="D1975">
            <v>3.5</v>
          </cell>
          <cell r="E1975">
            <v>1.41</v>
          </cell>
          <cell r="F1975">
            <v>4.91</v>
          </cell>
        </row>
        <row r="1976">
          <cell r="A1976" t="str">
            <v>91932</v>
          </cell>
          <cell r="B1976" t="str">
            <v>CABO DE COBRE FLEXÍVEL ISOLADO, 10 MM², ANTI-CHAMA 450/750 V, PARA CIRCUITOS TERMINAIS - FORNECIMENTO E INSTALAÇÃO. AF_12/2015</v>
          </cell>
          <cell r="C1976" t="str">
            <v>M</v>
          </cell>
          <cell r="D1976">
            <v>5.92</v>
          </cell>
          <cell r="E1976">
            <v>2.1</v>
          </cell>
          <cell r="F1976">
            <v>8.02</v>
          </cell>
        </row>
        <row r="1977">
          <cell r="A1977" t="str">
            <v>91934</v>
          </cell>
          <cell r="B1977" t="str">
            <v>CABO DE COBRE FLEXÍVEL ISOLADO, 16 MM², ANTI-CHAMA 450/750 V, PARA CIRCUITOS TERMINAIS - FORNECIMENTO E INSTALAÇÃO. AF_12/2015</v>
          </cell>
          <cell r="C1977" t="str">
            <v>M</v>
          </cell>
          <cell r="D1977">
            <v>11.97</v>
          </cell>
          <cell r="E1977">
            <v>3.13</v>
          </cell>
          <cell r="F1977">
            <v>15.1</v>
          </cell>
        </row>
        <row r="1978">
          <cell r="A1978" t="str">
            <v>92979</v>
          </cell>
          <cell r="B1978" t="str">
            <v>CABO DE COBRE FLEXÍVEL ISOLADO, 10 MM², ANTI-CHAMA 450/750 V, PARA DISTRIBUIÇÃO - FORNECIMENTO E INSTALAÇÃO. AF_12/2015</v>
          </cell>
          <cell r="C1978" t="str">
            <v>M</v>
          </cell>
          <cell r="D1978">
            <v>4.49</v>
          </cell>
          <cell r="E1978">
            <v>0.24</v>
          </cell>
          <cell r="F1978">
            <v>4.7300000000000004</v>
          </cell>
        </row>
        <row r="1979">
          <cell r="A1979" t="str">
            <v>92981</v>
          </cell>
          <cell r="B1979" t="str">
            <v>CABO DE COBRE FLEXÍVEL ISOLADO, 16 MM², ANTI-CHAMA 450/750 V, PARA DISTRIBUIÇÃO - FORNECIMENTO E INSTALAÇÃO. AF_12/2015</v>
          </cell>
          <cell r="C1979" t="str">
            <v>M</v>
          </cell>
          <cell r="D1979">
            <v>9.4</v>
          </cell>
          <cell r="E1979">
            <v>0.35</v>
          </cell>
          <cell r="F1979">
            <v>9.75</v>
          </cell>
        </row>
        <row r="1980">
          <cell r="A1980" t="str">
            <v>92983</v>
          </cell>
          <cell r="B1980" t="str">
            <v>CABO DE COBRE FLEXÍVEL ISOLADO, 25 MM², ANTI-CHAMA 450/750 V, PARA DISTRIBUIÇÃO - FORNECIMENTO E INSTALAÇÃO. AF_12/2015</v>
          </cell>
          <cell r="C1980" t="str">
            <v>M</v>
          </cell>
          <cell r="D1980">
            <v>11.04</v>
          </cell>
          <cell r="E1980">
            <v>1.74</v>
          </cell>
          <cell r="F1980">
            <v>12.78</v>
          </cell>
        </row>
        <row r="1981">
          <cell r="A1981" t="str">
            <v>92985</v>
          </cell>
          <cell r="B1981" t="str">
            <v>CABO DE COBRE FLEXÍVEL ISOLADO, 35 MM², ANTI-CHAMA 450/750 V, PARA DISTRIBUIÇÃO - FORNECIMENTO E INSTALAÇÃO. AF_12/2015</v>
          </cell>
          <cell r="C1981" t="str">
            <v>M</v>
          </cell>
          <cell r="D1981">
            <v>14.84</v>
          </cell>
          <cell r="E1981">
            <v>1.99</v>
          </cell>
          <cell r="F1981">
            <v>16.829999999999998</v>
          </cell>
        </row>
        <row r="1982">
          <cell r="A1982" t="str">
            <v>92987</v>
          </cell>
          <cell r="B1982" t="str">
            <v>CABO DE COBRE FLEXÍVEL ISOLADO, 50 MM², ANTI-CHAMA 450/750 V, PARA DISTRIBUIÇÃO - FORNECIMENTO E INSTALAÇÃO. AF_12/2015</v>
          </cell>
          <cell r="C1982" t="str">
            <v>M</v>
          </cell>
          <cell r="D1982">
            <v>20.86</v>
          </cell>
          <cell r="E1982">
            <v>2.37</v>
          </cell>
          <cell r="F1982">
            <v>23.23</v>
          </cell>
        </row>
        <row r="1983">
          <cell r="A1983" t="str">
            <v>92989</v>
          </cell>
          <cell r="B1983" t="str">
            <v>CABO DE COBRE FLEXÍVEL ISOLADO, 70 MM², ANTI-CHAMA 450/750 V, PARA DISTRIBUIÇÃO - FORNECIMENTO E INSTALAÇÃO. AF_12/2015</v>
          </cell>
          <cell r="C1983" t="str">
            <v>M</v>
          </cell>
          <cell r="D1983">
            <v>28.65</v>
          </cell>
          <cell r="E1983">
            <v>2.86</v>
          </cell>
          <cell r="F1983">
            <v>31.51</v>
          </cell>
        </row>
        <row r="1984">
          <cell r="A1984" t="str">
            <v>92991</v>
          </cell>
          <cell r="B1984" t="str">
            <v>CABO DE COBRE FLEXÍVEL ISOLADO, 95 MM², ANTI-CHAMA 450/750 V, PARA DISTRIBUIÇÃO - FORNECIMENTO E INSTALAÇÃO. AF_12/2015</v>
          </cell>
          <cell r="C1984" t="str">
            <v>M</v>
          </cell>
          <cell r="D1984">
            <v>38.64</v>
          </cell>
          <cell r="E1984">
            <v>3.49</v>
          </cell>
          <cell r="F1984">
            <v>42.13</v>
          </cell>
        </row>
        <row r="1985">
          <cell r="A1985" t="str">
            <v>92993</v>
          </cell>
          <cell r="B1985" t="str">
            <v>CABO DE COBRE FLEXÍVEL ISOLADO, 120 MM², ANTI-CHAMA 450/750 V, PARA DISTRIBUIÇÃO - FORNECIMENTO E INSTALAÇÃO. AF_12/2015</v>
          </cell>
          <cell r="C1985" t="str">
            <v>M</v>
          </cell>
          <cell r="D1985">
            <v>49.02</v>
          </cell>
          <cell r="E1985">
            <v>4.1399999999999997</v>
          </cell>
          <cell r="F1985">
            <v>53.16</v>
          </cell>
        </row>
        <row r="1986">
          <cell r="A1986" t="str">
            <v>92995</v>
          </cell>
          <cell r="B1986" t="str">
            <v>CABO DE COBRE FLEXÍVEL ISOLADO, 150 MM², ANTI-CHAMA 450/750 V, PARA DISTRIBUIÇÃO - FORNECIMENTO E INSTALAÇÃO. AF_12/2015</v>
          </cell>
          <cell r="C1986" t="str">
            <v>M</v>
          </cell>
          <cell r="D1986">
            <v>61.04</v>
          </cell>
          <cell r="E1986">
            <v>4.88</v>
          </cell>
          <cell r="F1986">
            <v>65.92</v>
          </cell>
        </row>
        <row r="1987">
          <cell r="A1987" t="str">
            <v>92997</v>
          </cell>
          <cell r="B1987" t="str">
            <v>CABO DE COBRE FLEXÍVEL ISOLADO, 185 MM², ANTI-CHAMA 450/750 V, PARA DISTRIBUIÇÃO - FORNECIMENTO E INSTALAÇÃO. AF_12/2015</v>
          </cell>
          <cell r="C1987" t="str">
            <v>M</v>
          </cell>
          <cell r="D1987">
            <v>74.83</v>
          </cell>
          <cell r="E1987">
            <v>5.78</v>
          </cell>
          <cell r="F1987">
            <v>80.61</v>
          </cell>
        </row>
        <row r="1988">
          <cell r="A1988" t="str">
            <v>92999</v>
          </cell>
          <cell r="B1988" t="str">
            <v>CABO DE COBRE FLEXÍVEL ISOLADO, 240 MM², ANTI-CHAMA 450/750 V, PARA DISTRIBUIÇÃO - FORNECIMENTO E INSTALAÇÃO. AF_12/2015</v>
          </cell>
          <cell r="C1988" t="str">
            <v>M</v>
          </cell>
          <cell r="D1988">
            <v>98.69</v>
          </cell>
          <cell r="E1988">
            <v>7.17</v>
          </cell>
          <cell r="F1988">
            <v>105.86</v>
          </cell>
        </row>
        <row r="1989">
          <cell r="A1989" t="str">
            <v>93001</v>
          </cell>
          <cell r="B1989" t="str">
            <v>CABO DE COBRE FLEXÍVEL ISOLADO, 300 MM², ANTI-CHAMA 450/750 V, PARA DISTRIBUIÇÃO - FORNECIMENTO E INSTALAÇÃO. AF_12/2015</v>
          </cell>
          <cell r="C1989" t="str">
            <v>M</v>
          </cell>
          <cell r="D1989">
            <v>121.98</v>
          </cell>
          <cell r="E1989">
            <v>8.48</v>
          </cell>
          <cell r="F1989">
            <v>130.46</v>
          </cell>
        </row>
        <row r="1990">
          <cell r="B1990" t="str">
            <v>ISOLAMENTO 0,6/1KV</v>
          </cell>
        </row>
        <row r="1991">
          <cell r="A1991" t="str">
            <v>91925</v>
          </cell>
          <cell r="B1991" t="str">
            <v>CABO DE COBRE FLEXÍVEL ISOLADO, 1,5 MM², ANTI-CHAMA 0,6/1,0 KV, PARA CIRCUITOS TERMINAIS - FORNECIMENTO E INSTALAÇÃO. AF_12/2015</v>
          </cell>
          <cell r="C1991" t="str">
            <v>M</v>
          </cell>
          <cell r="D1991">
            <v>1.48</v>
          </cell>
          <cell r="E1991">
            <v>0.65</v>
          </cell>
          <cell r="F1991">
            <v>2.13</v>
          </cell>
        </row>
        <row r="1992">
          <cell r="A1992" t="str">
            <v>91927</v>
          </cell>
          <cell r="B1992" t="str">
            <v>CABO DE COBRE FLEXÍVEL ISOLADO, 2,5 MM², ANTI-CHAMA 0,6/1,0 KV, PARA CIRCUITOS TERMINAIS - FORNECIMENTO E INSTALAÇÃO. AF_12/2015</v>
          </cell>
          <cell r="C1992" t="str">
            <v>M</v>
          </cell>
          <cell r="D1992">
            <v>2.0099999999999998</v>
          </cell>
          <cell r="E1992">
            <v>0.81</v>
          </cell>
          <cell r="F1992">
            <v>2.82</v>
          </cell>
        </row>
        <row r="1993">
          <cell r="A1993" t="str">
            <v>91929</v>
          </cell>
          <cell r="B1993" t="str">
            <v>CABO DE COBRE FLEXÍVEL ISOLADO, 4 MM², ANTI-CHAMA 0,6/1,0 KV, PARA CIRCUITOS TERMINAIS - FORNECIMENTO E INSTALAÇÃO. AF_12/2015</v>
          </cell>
          <cell r="C1993" t="str">
            <v>M</v>
          </cell>
          <cell r="D1993">
            <v>2.83</v>
          </cell>
          <cell r="E1993">
            <v>1.0900000000000001</v>
          </cell>
          <cell r="F1993">
            <v>3.92</v>
          </cell>
        </row>
        <row r="1994">
          <cell r="A1994" t="str">
            <v>91931</v>
          </cell>
          <cell r="B1994" t="str">
            <v>CABO DE COBRE FLEXÍVEL ISOLADO, 6 MM², ANTI-CHAMA 0,6/1,0 KV, PARA CIRCUITOS TERMINAIS - FORNECIMENTO E INSTALAÇÃO. AF_12/2015</v>
          </cell>
          <cell r="C1994" t="str">
            <v>M</v>
          </cell>
          <cell r="D1994">
            <v>3.84</v>
          </cell>
          <cell r="E1994">
            <v>1.41</v>
          </cell>
          <cell r="F1994">
            <v>5.25</v>
          </cell>
        </row>
        <row r="1995">
          <cell r="A1995" t="str">
            <v>91933</v>
          </cell>
          <cell r="B1995" t="str">
            <v>CABO DE COBRE FLEXÍVEL ISOLADO, 10 MM², ANTI-CHAMA 0,6/1,0 KV, PARA CIRCUITOS TERMINAIS - FORNECIMENTO E INSTALAÇÃO. AF_12/2015</v>
          </cell>
          <cell r="C1995" t="str">
            <v>M</v>
          </cell>
          <cell r="D1995">
            <v>6.06</v>
          </cell>
          <cell r="E1995">
            <v>2.1</v>
          </cell>
          <cell r="F1995">
            <v>8.16</v>
          </cell>
        </row>
        <row r="1996">
          <cell r="A1996" t="str">
            <v>91935</v>
          </cell>
          <cell r="B1996" t="str">
            <v>CABO DE COBRE FLEXÍVEL ISOLADO, 16 MM², ANTI-CHAMA 0,6/1,0 KV, PARA CIRCUITOS TERMINAIS - FORNECIMENTO E INSTALAÇÃO. AF_12/2015</v>
          </cell>
          <cell r="C1996" t="str">
            <v>M</v>
          </cell>
          <cell r="D1996">
            <v>9.26</v>
          </cell>
          <cell r="E1996">
            <v>3.13</v>
          </cell>
          <cell r="F1996">
            <v>12.39</v>
          </cell>
        </row>
        <row r="1997">
          <cell r="A1997" t="str">
            <v>92980</v>
          </cell>
          <cell r="B1997" t="str">
            <v>CABO DE COBRE FLEXÍVEL ISOLADO, 10 MM², ANTI-CHAMA 0,6/1,0 KV, PARA DISTRIBUIÇÃO - FORNECIMENTO E INSTALAÇÃO. AF_12/2015</v>
          </cell>
          <cell r="C1997" t="str">
            <v>M</v>
          </cell>
          <cell r="D1997">
            <v>4.62</v>
          </cell>
          <cell r="E1997">
            <v>0.24</v>
          </cell>
          <cell r="F1997">
            <v>4.8600000000000003</v>
          </cell>
        </row>
        <row r="1998">
          <cell r="A1998" t="str">
            <v>92982</v>
          </cell>
          <cell r="B1998" t="str">
            <v>CABO DE COBRE FLEXÍVEL ISOLADO, 16 MM², ANTI-CHAMA 0,6/1,0 KV, PARA DISTRIBUIÇÃO - FORNECIMENTO E INSTALAÇÃO. AF_12/2015</v>
          </cell>
          <cell r="C1998" t="str">
            <v>M</v>
          </cell>
          <cell r="D1998">
            <v>7.06</v>
          </cell>
          <cell r="E1998">
            <v>0.35</v>
          </cell>
          <cell r="F1998">
            <v>7.41</v>
          </cell>
        </row>
        <row r="1999">
          <cell r="A1999" t="str">
            <v>92984</v>
          </cell>
          <cell r="B1999" t="str">
            <v>CABO DE COBRE FLEXÍVEL ISOLADO, 25 MM², ANTI-CHAMA 0,6/1,0 KV, PARA DISTRIBUIÇÃO - FORNECIMENTO E INSTALAÇÃO. AF_12/2015</v>
          </cell>
          <cell r="C1999" t="str">
            <v>M</v>
          </cell>
          <cell r="D1999">
            <v>11.08</v>
          </cell>
          <cell r="E1999">
            <v>1.74</v>
          </cell>
          <cell r="F1999">
            <v>12.82</v>
          </cell>
        </row>
        <row r="2000">
          <cell r="A2000" t="str">
            <v>92986</v>
          </cell>
          <cell r="B2000" t="str">
            <v>CABO DE COBRE FLEXÍVEL ISOLADO, 35 MM², ANTI-CHAMA 0,6/1,0 KV, PARA DISTRIBUIÇÃO - FORNECIMENTO E INSTALAÇÃO. AF_12/2015</v>
          </cell>
          <cell r="C2000" t="str">
            <v>M</v>
          </cell>
          <cell r="D2000">
            <v>15.1</v>
          </cell>
          <cell r="E2000">
            <v>1.99</v>
          </cell>
          <cell r="F2000">
            <v>17.09</v>
          </cell>
        </row>
        <row r="2001">
          <cell r="A2001" t="str">
            <v>92988</v>
          </cell>
          <cell r="B2001" t="str">
            <v>CABO DE COBRE FLEXÍVEL ISOLADO, 50 MM², ANTI-CHAMA 0,6/1,0 KV, PARA DISTRIBUIÇÃO - FORNECIMENTO E INSTALAÇÃO. AF_12/2015</v>
          </cell>
          <cell r="C2001" t="str">
            <v>M</v>
          </cell>
          <cell r="D2001">
            <v>21.33</v>
          </cell>
          <cell r="E2001">
            <v>2.37</v>
          </cell>
          <cell r="F2001">
            <v>23.7</v>
          </cell>
        </row>
        <row r="2002">
          <cell r="A2002" t="str">
            <v>92990</v>
          </cell>
          <cell r="B2002" t="str">
            <v>CABO DE COBRE FLEXÍVEL ISOLADO, 70 MM², ANTI-CHAMA 0,6/1,0 KV, PARA DISTRIBUIÇÃO - FORNECIMENTO E INSTALAÇÃO. AF_12/2015</v>
          </cell>
          <cell r="C2002" t="str">
            <v>M</v>
          </cell>
          <cell r="D2002">
            <v>29.37</v>
          </cell>
          <cell r="E2002">
            <v>2.86</v>
          </cell>
          <cell r="F2002">
            <v>32.229999999999997</v>
          </cell>
        </row>
        <row r="2003">
          <cell r="A2003" t="str">
            <v>92992</v>
          </cell>
          <cell r="B2003" t="str">
            <v>CABO DE COBRE FLEXÍVEL ISOLADO, 95 MM², ANTI-CHAMA 0,6/1,0 KV, PARA DISTRIBUIÇÃO - FORNECIMENTO E INSTALAÇÃO. AF_12/2015</v>
          </cell>
          <cell r="C2003" t="str">
            <v>M</v>
          </cell>
          <cell r="D2003">
            <v>38.880000000000003</v>
          </cell>
          <cell r="E2003">
            <v>3.49</v>
          </cell>
          <cell r="F2003">
            <v>42.37</v>
          </cell>
        </row>
        <row r="2004">
          <cell r="A2004" t="str">
            <v>92994</v>
          </cell>
          <cell r="B2004" t="str">
            <v>CABO DE COBRE FLEXÍVEL ISOLADO, 120 MM², ANTI-CHAMA 0,6/1,0 KV, PARA DISTRIBUIÇÃO - FORNECIMENTO E INSTALAÇÃO. AF_12/2015</v>
          </cell>
          <cell r="C2004" t="str">
            <v>M</v>
          </cell>
          <cell r="D2004">
            <v>50.45</v>
          </cell>
          <cell r="E2004">
            <v>4.1399999999999997</v>
          </cell>
          <cell r="F2004">
            <v>54.59</v>
          </cell>
        </row>
        <row r="2005">
          <cell r="A2005" t="str">
            <v>92996</v>
          </cell>
          <cell r="B2005" t="str">
            <v>CABO DE COBRE FLEXÍVEL ISOLADO, 150 MM², ANTI-CHAMA 0,6/1,0 KV, PARA DISTRIBUIÇÃO - FORNECIMENTO E INSTALAÇÃO. AF_12/2015</v>
          </cell>
          <cell r="C2005" t="str">
            <v>M</v>
          </cell>
          <cell r="D2005">
            <v>62.39</v>
          </cell>
          <cell r="E2005">
            <v>4.88</v>
          </cell>
          <cell r="F2005">
            <v>67.27</v>
          </cell>
        </row>
        <row r="2006">
          <cell r="A2006" t="str">
            <v>92998</v>
          </cell>
          <cell r="B2006" t="str">
            <v>CABO DE COBRE FLEXÍVEL ISOLADO, 185 MM², ANTI-CHAMA 0,6/1,0 KV, PARA DISTRIBUIÇÃO - FORNECIMENTO E INSTALAÇÃO. AF_12/2015</v>
          </cell>
          <cell r="C2006" t="str">
            <v>M</v>
          </cell>
          <cell r="D2006">
            <v>76.400000000000006</v>
          </cell>
          <cell r="E2006">
            <v>5.78</v>
          </cell>
          <cell r="F2006">
            <v>82.18</v>
          </cell>
        </row>
        <row r="2007">
          <cell r="A2007" t="str">
            <v>93000</v>
          </cell>
          <cell r="B2007" t="str">
            <v>CABO DE COBRE FLEXÍVEL ISOLADO, 240 MM², ANTI-CHAMA 0,6/1,0 KV, PARA DISTRIBUIÇÃO - FORNECIMENTO E INSTALAÇÃO. AF_12/2015</v>
          </cell>
          <cell r="C2007" t="str">
            <v>M</v>
          </cell>
          <cell r="D2007">
            <v>100.42</v>
          </cell>
          <cell r="E2007">
            <v>7.17</v>
          </cell>
          <cell r="F2007">
            <v>107.59</v>
          </cell>
        </row>
        <row r="2008">
          <cell r="A2008" t="str">
            <v>93002</v>
          </cell>
          <cell r="B2008" t="str">
            <v>CABO DE COBRE FLEXÍVEL ISOLADO, 300 MM², ANTI-CHAMA 0,6/1,0 KV, PARA DISTRIBUIÇÃO - FORNECIMENTO E INSTALAÇÃO. AF_12/2015</v>
          </cell>
          <cell r="C2008" t="str">
            <v>M</v>
          </cell>
          <cell r="D2008">
            <v>125.47</v>
          </cell>
          <cell r="E2008">
            <v>8.48</v>
          </cell>
          <cell r="F2008">
            <v>133.94999999999999</v>
          </cell>
        </row>
        <row r="2009">
          <cell r="B2009" t="str">
            <v>CONDULETES</v>
          </cell>
          <cell r="C2009" t="str">
            <v/>
          </cell>
        </row>
        <row r="2010">
          <cell r="B2010" t="str">
            <v>LIGA DE ALUMINIO</v>
          </cell>
        </row>
        <row r="2011">
          <cell r="A2011" t="str">
            <v>95777</v>
          </cell>
          <cell r="B2011" t="str">
            <v>CONDULETE DE ALUMÍNIO, TIPO B, PARA ELETRODUTO DE FERRO GALVANIZADO DN 20 MM (3/4''), APARENTE - FORNECIMENTO E INSTALAÇÃO. AF_11/2016_P</v>
          </cell>
          <cell r="C2011" t="str">
            <v>UN</v>
          </cell>
          <cell r="D2011">
            <v>12.79</v>
          </cell>
          <cell r="E2011">
            <v>9.3699999999999992</v>
          </cell>
          <cell r="F2011">
            <v>22.16</v>
          </cell>
        </row>
        <row r="2012">
          <cell r="A2012" t="str">
            <v>95778</v>
          </cell>
          <cell r="B2012" t="str">
            <v>CONDULETE DE ALUMÍNIO, TIPO C, PARA ELETRODUTO DE FERRO GALVANIZADO DN 20 MM (3/4''), APARENTE - FORNECIMENTO E INSTALAÇÃO. AF_11/2016_P</v>
          </cell>
          <cell r="C2012" t="str">
            <v>UN</v>
          </cell>
          <cell r="D2012">
            <v>13.31</v>
          </cell>
          <cell r="E2012">
            <v>9.3699999999999992</v>
          </cell>
          <cell r="F2012">
            <v>22.68</v>
          </cell>
        </row>
        <row r="2013">
          <cell r="A2013" t="str">
            <v>95779</v>
          </cell>
          <cell r="B2013" t="str">
            <v>CONDULETE DE ALUMÍNIO, TIPO E, PARA ELETRODUTO DE FERRO GALVANIZADO DN 20 MM (3/4''), APARENTE - FORNECIMENTO E INSTALAÇÃO. AF_11/2016_P</v>
          </cell>
          <cell r="C2013" t="str">
            <v>UN</v>
          </cell>
          <cell r="D2013">
            <v>11.55</v>
          </cell>
          <cell r="E2013">
            <v>9.3699999999999992</v>
          </cell>
          <cell r="F2013">
            <v>20.92</v>
          </cell>
        </row>
        <row r="2014">
          <cell r="A2014" t="str">
            <v>95780</v>
          </cell>
          <cell r="B2014" t="str">
            <v>CONDULETE DE ALUMÍNIO, TIPO B, PARA ELETRODUTO DE FERRO GALVANIZADO DN 25 MM (1''), APARENTE - FORNECIMENTO E INSTALAÇÃO. AF_11/2016_P</v>
          </cell>
          <cell r="C2014" t="str">
            <v>UN</v>
          </cell>
          <cell r="D2014">
            <v>15.39</v>
          </cell>
          <cell r="E2014">
            <v>9.74</v>
          </cell>
          <cell r="F2014">
            <v>25.13</v>
          </cell>
        </row>
        <row r="2015">
          <cell r="A2015" t="str">
            <v>95781</v>
          </cell>
          <cell r="B2015" t="str">
            <v>CONDULETE DE ALUMÍNIO, TIPO C, PARA ELETRODUTO DE FERRO GALVANIZADO DN 25 MM (1''), APARENTE - FORNECIMENTO E INSTALAÇÃO. AF_11/2016_P</v>
          </cell>
          <cell r="C2015" t="str">
            <v>UN</v>
          </cell>
          <cell r="D2015">
            <v>15.78</v>
          </cell>
          <cell r="E2015">
            <v>9.74</v>
          </cell>
          <cell r="F2015">
            <v>25.52</v>
          </cell>
        </row>
        <row r="2016">
          <cell r="A2016" t="str">
            <v>95782</v>
          </cell>
          <cell r="B2016" t="str">
            <v>CONDULETE DE ALUMÍNIO, TIPO E, PARA ELETRODUTO DE FERRO GALVANIZADO DN 25 MM (1''), APARENTE - FORNECIMENTO E INSTALAÇÃO. AF_11/2016_P</v>
          </cell>
          <cell r="C2016" t="str">
            <v>UN</v>
          </cell>
          <cell r="D2016">
            <v>16.8</v>
          </cell>
          <cell r="E2016">
            <v>9.74</v>
          </cell>
          <cell r="F2016">
            <v>26.54</v>
          </cell>
        </row>
        <row r="2017">
          <cell r="A2017" t="str">
            <v>95785</v>
          </cell>
          <cell r="B2017" t="str">
            <v>CONDULETE DE ALUMÍNIO, TIPO E, PARA ELETRODUTO DE FERRO GALVANIZADO DN 32 MM (1 1/4''), APARENTE - FORNECIMENTO E INSTALAÇÃO. AF_11/2016_P</v>
          </cell>
          <cell r="C2017" t="str">
            <v>UN</v>
          </cell>
          <cell r="D2017">
            <v>19.850000000000001</v>
          </cell>
          <cell r="E2017">
            <v>10.26</v>
          </cell>
          <cell r="F2017">
            <v>30.11</v>
          </cell>
        </row>
        <row r="2018">
          <cell r="A2018" t="str">
            <v>95787</v>
          </cell>
          <cell r="B2018" t="str">
            <v>CONDULETE DE ALUMÍNIO, TIPO LR, PARA ELETRODUTO DE FERRO GALVANIZADO DN 20 MM (3/4''), APARENTE - FORNECIMENTO E INSTALAÇÃO. AF_11/2016_P</v>
          </cell>
          <cell r="C2018" t="str">
            <v>UN</v>
          </cell>
          <cell r="D2018">
            <v>12.17</v>
          </cell>
          <cell r="E2018">
            <v>10.28</v>
          </cell>
          <cell r="F2018">
            <v>22.45</v>
          </cell>
        </row>
        <row r="2019">
          <cell r="A2019" t="str">
            <v>95789</v>
          </cell>
          <cell r="B2019" t="str">
            <v>CONDULETE DE ALUMÍNIO, TIPO LR, PARA ELETRODUTO DE FERRO GALVANIZADO DN 25 MM (1''), APARENTE - FORNECIMENTO E INSTALAÇÃO. AF_11/2016_P</v>
          </cell>
          <cell r="C2019" t="str">
            <v>UN</v>
          </cell>
          <cell r="D2019">
            <v>16.829999999999998</v>
          </cell>
          <cell r="E2019">
            <v>10.85</v>
          </cell>
          <cell r="F2019">
            <v>27.68</v>
          </cell>
        </row>
        <row r="2020">
          <cell r="A2020" t="str">
            <v>95791</v>
          </cell>
          <cell r="B2020" t="str">
            <v>CONDULETE DE ALUMÍNIO, TIPO LR, PARA ELETRODUTO DE FERRO GALVANIZADO DN 32 MM (1 1/4''), APARENTE - FORNECIMENTO E INSTALAÇÃO. AF_11/2016_P</v>
          </cell>
          <cell r="C2020" t="str">
            <v>UN</v>
          </cell>
          <cell r="D2020">
            <v>23.81</v>
          </cell>
          <cell r="E2020">
            <v>11.65</v>
          </cell>
          <cell r="F2020">
            <v>35.46</v>
          </cell>
        </row>
        <row r="2021">
          <cell r="A2021" t="str">
            <v>95795</v>
          </cell>
          <cell r="B2021" t="str">
            <v>CONDULETE DE ALUMÍNIO, TIPO T, PARA ELETRODUTO DE FERRO GALVANIZADO DN 20 MM (3/4''), APARENTE - FORNECIMENTO E INSTALAÇÃO. AF_11/2016_P</v>
          </cell>
          <cell r="C2021" t="str">
            <v>UN</v>
          </cell>
          <cell r="D2021">
            <v>14</v>
          </cell>
          <cell r="E2021">
            <v>11.92</v>
          </cell>
          <cell r="F2021">
            <v>25.92</v>
          </cell>
        </row>
        <row r="2022">
          <cell r="A2022" t="str">
            <v>95796</v>
          </cell>
          <cell r="B2022" t="str">
            <v>CONDULETE DE ALUMÍNIO, TIPO T, PARA ELETRODUTO DE FERRO GALVANIZADO DN 25 MM (1''), APARENTE - FORNECIMENTO E INSTALAÇÃO. AF_11/2016_P</v>
          </cell>
          <cell r="C2022" t="str">
            <v>UN</v>
          </cell>
          <cell r="D2022">
            <v>19.8</v>
          </cell>
          <cell r="E2022">
            <v>12.77</v>
          </cell>
          <cell r="F2022">
            <v>32.57</v>
          </cell>
        </row>
        <row r="2023">
          <cell r="A2023" t="str">
            <v>95797</v>
          </cell>
          <cell r="B2023" t="str">
            <v>CONDULETE DE ALUMÍNIO, TIPO T, PARA ELETRODUTO DE FERRO GALVANIZADO DN 32 MM (1 1/4''), APARENTE - FORNECIMENTO E INSTALAÇÃO. AF_11/2016_P</v>
          </cell>
          <cell r="C2023" t="str">
            <v>UN</v>
          </cell>
          <cell r="D2023">
            <v>27.26</v>
          </cell>
          <cell r="E2023">
            <v>13.97</v>
          </cell>
          <cell r="F2023">
            <v>41.23</v>
          </cell>
        </row>
        <row r="2024">
          <cell r="A2024" t="str">
            <v>95801</v>
          </cell>
          <cell r="B2024" t="str">
            <v>CONDULETE DE ALUMÍNIO, TIPO X, PARA ELETRODUTO DE FERRO GALVANIZADO DN 20 MM (3/4''), APARENTE - FORNECIMENTO E INSTALAÇÃO. AF_11/2016_P</v>
          </cell>
          <cell r="C2024" t="str">
            <v>UN</v>
          </cell>
          <cell r="D2024">
            <v>17.510000000000002</v>
          </cell>
          <cell r="E2024">
            <v>13.55</v>
          </cell>
          <cell r="F2024">
            <v>31.06</v>
          </cell>
        </row>
        <row r="2025">
          <cell r="A2025" t="str">
            <v>95802</v>
          </cell>
          <cell r="B2025" t="str">
            <v>CONDULETE DE ALUMÍNIO, TIPO X, PARA ELETRODUTO DE FERRO GALVANIZADO DN 25 MM (1''), APARENTE - FORNECIMENTO E INSTALAÇÃO. AF_11/2016_P</v>
          </cell>
          <cell r="C2025" t="str">
            <v>UN</v>
          </cell>
          <cell r="D2025">
            <v>19.940000000000001</v>
          </cell>
          <cell r="E2025">
            <v>14.69</v>
          </cell>
          <cell r="F2025">
            <v>34.630000000000003</v>
          </cell>
        </row>
        <row r="2026">
          <cell r="A2026" t="str">
            <v>95803</v>
          </cell>
          <cell r="B2026" t="str">
            <v>CONDULETE DE ALUMÍNIO, TIPO X, PARA ELETRODUTO DE FERRO GALVANIZADO DN 32 MM (1 1/4''), APARENTE - FORNECIMENTO E INSTALAÇÃO. AF_11/2016_P</v>
          </cell>
          <cell r="C2026" t="str">
            <v>UN</v>
          </cell>
          <cell r="D2026">
            <v>29.41</v>
          </cell>
          <cell r="E2026">
            <v>16.29</v>
          </cell>
          <cell r="F2026">
            <v>45.7</v>
          </cell>
        </row>
        <row r="2027">
          <cell r="B2027" t="str">
            <v>PVC</v>
          </cell>
        </row>
        <row r="2028">
          <cell r="A2028" t="str">
            <v>95804</v>
          </cell>
          <cell r="B2028" t="str">
            <v>CONDULETE DE PVC, TIPO B, PARA ELETRODUTO DE PVC SOLDÁVEL DN 20 MM (1/2''), APARENTE - FORNECIMENTO E INSTALAÇÃO. AF_11/2016</v>
          </cell>
          <cell r="C2028" t="str">
            <v>UN</v>
          </cell>
          <cell r="D2028">
            <v>10.18</v>
          </cell>
          <cell r="E2028">
            <v>7.75</v>
          </cell>
          <cell r="F2028">
            <v>17.93</v>
          </cell>
        </row>
        <row r="2029">
          <cell r="A2029" t="str">
            <v>95805</v>
          </cell>
          <cell r="B2029" t="str">
            <v>CONDULETE DE PVC, TIPO B, PARA ELETRODUTO DE PVC SOLDÁVEL DN 25 MM (3/4''), APARENTE - FORNECIMENTO E INSTALAÇÃO. AF_11/2016</v>
          </cell>
          <cell r="C2029" t="str">
            <v>UN</v>
          </cell>
          <cell r="D2029">
            <v>10.23</v>
          </cell>
          <cell r="E2029">
            <v>7.88</v>
          </cell>
          <cell r="F2029">
            <v>18.11</v>
          </cell>
        </row>
        <row r="2030">
          <cell r="A2030" t="str">
            <v>95806</v>
          </cell>
          <cell r="B2030" t="str">
            <v>CONDULETE DE PVC, TIPO B, PARA ELETRODUTO DE PVC SOLDÁVEL DN 32 MM (1''), APARENTE - FORNECIMENTO E INSTALAÇÃO. AF_11/2016</v>
          </cell>
          <cell r="C2030" t="str">
            <v>UN</v>
          </cell>
          <cell r="D2030">
            <v>10.61</v>
          </cell>
          <cell r="E2030">
            <v>8.06</v>
          </cell>
          <cell r="F2030">
            <v>18.670000000000002</v>
          </cell>
        </row>
        <row r="2031">
          <cell r="A2031" t="str">
            <v>95807</v>
          </cell>
          <cell r="B2031" t="str">
            <v>CONDULETE DE PVC, TIPO LL, PARA ELETRODUTO DE PVC SOLDÁVEL DN 20 MM (1/2''), APARENTE - FORNECIMENTO E INSTALAÇÃO. AF_11/2016</v>
          </cell>
          <cell r="C2031" t="str">
            <v>UN</v>
          </cell>
          <cell r="D2031">
            <v>11.45</v>
          </cell>
          <cell r="E2031">
            <v>9.23</v>
          </cell>
          <cell r="F2031">
            <v>20.68</v>
          </cell>
        </row>
        <row r="2032">
          <cell r="A2032" t="str">
            <v>95808</v>
          </cell>
          <cell r="B2032" t="str">
            <v>CONDULETE DE PVC, TIPO LL, PARA ELETRODUTO DE PVC SOLDÁVEL DN 25 MM (3/4''), APARENTE - FORNECIMENTO E INSTALAÇÃO. AF_11/2016</v>
          </cell>
          <cell r="C2032" t="str">
            <v>UN</v>
          </cell>
          <cell r="D2032">
            <v>11.61</v>
          </cell>
          <cell r="E2032">
            <v>9.61</v>
          </cell>
          <cell r="F2032">
            <v>21.22</v>
          </cell>
        </row>
        <row r="2033">
          <cell r="A2033" t="str">
            <v>95809</v>
          </cell>
          <cell r="B2033" t="str">
            <v>CONDULETE DE PVC, TIPO LL, PARA ELETRODUTO DE PVC SOLDÁVEL DN 32 MM (1''), APARENTE - FORNECIMENTO E INSTALAÇÃO. AF_11/2016</v>
          </cell>
          <cell r="C2033" t="str">
            <v>UN</v>
          </cell>
          <cell r="D2033">
            <v>13.05</v>
          </cell>
          <cell r="E2033">
            <v>10.15</v>
          </cell>
          <cell r="F2033">
            <v>23.2</v>
          </cell>
        </row>
        <row r="2034">
          <cell r="A2034" t="str">
            <v>95810</v>
          </cell>
          <cell r="B2034" t="str">
            <v>CONDULETE DE PVC, TIPO LB, PARA ELETRODUTO DE PVC SOLDÁVEL DN 20 MM (1/2''), APARENTE - FORNECIMENTO E INSTALAÇÃO. AF_11/2016</v>
          </cell>
          <cell r="C2034" t="str">
            <v>UN</v>
          </cell>
          <cell r="D2034">
            <v>8.33</v>
          </cell>
          <cell r="E2034">
            <v>2.21</v>
          </cell>
          <cell r="F2034">
            <v>10.54</v>
          </cell>
        </row>
        <row r="2035">
          <cell r="A2035" t="str">
            <v>95811</v>
          </cell>
          <cell r="B2035" t="str">
            <v>CONDULETE DE PVC, TIPO LB, PARA ELETRODUTO DE PVC SOLDÁVEL DN 25 MM (3/4''), APARENTE - FORNECIMENTO E INSTALAÇÃO. AF_11/2016</v>
          </cell>
          <cell r="C2035" t="str">
            <v>UN</v>
          </cell>
          <cell r="D2035">
            <v>8.49</v>
          </cell>
          <cell r="E2035">
            <v>2.59</v>
          </cell>
          <cell r="F2035">
            <v>11.08</v>
          </cell>
        </row>
        <row r="2036">
          <cell r="A2036" t="str">
            <v>95812</v>
          </cell>
          <cell r="B2036" t="str">
            <v>CONDULETE DE PVC, TIPO LB, PARA ELETRODUTO DE PVC SOLDÁVEL DN 32 MM (1''), APARENTE - FORNECIMENTO E INSTALAÇÃO. AF_11/2016</v>
          </cell>
          <cell r="C2036" t="str">
            <v>UN</v>
          </cell>
          <cell r="D2036">
            <v>9.93</v>
          </cell>
          <cell r="E2036">
            <v>3.13</v>
          </cell>
          <cell r="F2036">
            <v>13.06</v>
          </cell>
        </row>
        <row r="2037">
          <cell r="A2037" t="str">
            <v>95813</v>
          </cell>
          <cell r="B2037" t="str">
            <v>CONDULETE DE PVC, TIPO TB, PARA ELETRODUTO DE PVC SOLDÁVEL DN 20 MM (1/2''), APARENTE - FORNECIMENTO E INSTALAÇÃO. AF_11/2016</v>
          </cell>
          <cell r="C2037" t="str">
            <v>UN</v>
          </cell>
          <cell r="D2037">
            <v>9.5500000000000007</v>
          </cell>
          <cell r="E2037">
            <v>3.31</v>
          </cell>
          <cell r="F2037">
            <v>12.86</v>
          </cell>
        </row>
        <row r="2038">
          <cell r="A2038" t="str">
            <v>95814</v>
          </cell>
          <cell r="B2038" t="str">
            <v>CONDULETE DE PVC, TIPO TB, PARA ELETRODUTO DE PVC SOLDÁVEL DN 25 MM (3/4''), APARENTE - FORNECIMENTO E INSTALAÇÃO. AF_11/2016</v>
          </cell>
          <cell r="C2038" t="str">
            <v>UN</v>
          </cell>
          <cell r="D2038">
            <v>9.77</v>
          </cell>
          <cell r="E2038">
            <v>3.89</v>
          </cell>
          <cell r="F2038">
            <v>13.66</v>
          </cell>
        </row>
        <row r="2039">
          <cell r="A2039" t="str">
            <v>95815</v>
          </cell>
          <cell r="B2039" t="str">
            <v>CONDULETE DE PVC, TIPO TB, PARA ELETRODUTO DE PVC SOLDÁVEL DN 32 MM (1''), APARENTE - FORNECIMENTO E INSTALAÇÃO. AF_11/2016</v>
          </cell>
          <cell r="C2039" t="str">
            <v>UN</v>
          </cell>
          <cell r="D2039">
            <v>12.72</v>
          </cell>
          <cell r="E2039">
            <v>4.7</v>
          </cell>
          <cell r="F2039">
            <v>17.420000000000002</v>
          </cell>
        </row>
        <row r="2040">
          <cell r="A2040" t="str">
            <v>95816</v>
          </cell>
          <cell r="B2040" t="str">
            <v>CONDULETE DE PVC, TIPO X, PARA ELETRODUTO DE PVC SOLDÁVEL DN 20 MM (1/2''), APARENTE - FORNECIMENTO E INSTALAÇÃO. AF_11/2016</v>
          </cell>
          <cell r="C2040" t="str">
            <v>UN</v>
          </cell>
          <cell r="D2040">
            <v>14.03</v>
          </cell>
          <cell r="E2040">
            <v>11.44</v>
          </cell>
          <cell r="F2040">
            <v>25.47</v>
          </cell>
        </row>
        <row r="2041">
          <cell r="A2041" t="str">
            <v>95817</v>
          </cell>
          <cell r="B2041" t="str">
            <v>CONDULETE DE PVC, TIPO X, PARA ELETRODUTO DE PVC SOLDÁVEL DN 25 MM (3/4''), APARENTE - FORNECIMENTO E INSTALAÇÃO. AF_11/2016</v>
          </cell>
          <cell r="C2041" t="str">
            <v>UN</v>
          </cell>
          <cell r="D2041">
            <v>14.04</v>
          </cell>
          <cell r="E2041">
            <v>12.21</v>
          </cell>
          <cell r="F2041">
            <v>26.25</v>
          </cell>
        </row>
        <row r="2042">
          <cell r="A2042" t="str">
            <v>95818</v>
          </cell>
          <cell r="B2042" t="str">
            <v>CONDULETE DE PVC, TIPO X, PARA ELETRODUTO DE PVC SOLDÁVEL DN 32 MM (1''), APARENTE - FORNECIMENTO E INSTALAÇÃO. AF_11/2016</v>
          </cell>
          <cell r="C2042" t="str">
            <v>UN</v>
          </cell>
          <cell r="D2042">
            <v>18.010000000000002</v>
          </cell>
          <cell r="E2042">
            <v>13.29</v>
          </cell>
          <cell r="F2042">
            <v>31.3</v>
          </cell>
        </row>
        <row r="2043">
          <cell r="B2043" t="str">
            <v>ELETROCALHAS E CANALETAS EM ALUMÍNIO</v>
          </cell>
          <cell r="C2043" t="str">
            <v/>
          </cell>
        </row>
        <row r="2044">
          <cell r="B2044" t="str">
            <v>CAIXAS</v>
          </cell>
          <cell r="C2044" t="str">
            <v/>
          </cell>
        </row>
        <row r="2045">
          <cell r="A2045" t="str">
            <v>68066</v>
          </cell>
          <cell r="B2045" t="str">
            <v>CAIXA DE PROTECAO PARA MEDIDOR MONOFASICO, FORNECIMENTO E INSTALACAO</v>
          </cell>
          <cell r="C2045" t="str">
            <v>UN</v>
          </cell>
          <cell r="D2045">
            <v>72.040000000000006</v>
          </cell>
          <cell r="E2045">
            <v>34.9</v>
          </cell>
          <cell r="F2045">
            <v>106.94</v>
          </cell>
        </row>
        <row r="2046">
          <cell r="A2046" t="str">
            <v>83372</v>
          </cell>
          <cell r="B2046" t="str">
            <v>CAIXA DE MEDICAO EM ALTA TENSAO - FORNECIMENTO E INSTALACAO</v>
          </cell>
          <cell r="C2046" t="str">
            <v>UN</v>
          </cell>
          <cell r="D2046">
            <v>433.83</v>
          </cell>
          <cell r="E2046">
            <v>157.47</v>
          </cell>
          <cell r="F2046">
            <v>591.29999999999995</v>
          </cell>
        </row>
        <row r="2047">
          <cell r="A2047" t="str">
            <v>83443</v>
          </cell>
          <cell r="B2047" t="str">
            <v>CAIXA DE PASSAGEM 20X20X25 FUNDO BRITA COM TAMPA</v>
          </cell>
          <cell r="C2047" t="str">
            <v>UN</v>
          </cell>
          <cell r="D2047">
            <v>21.98</v>
          </cell>
          <cell r="E2047">
            <v>21.86</v>
          </cell>
          <cell r="F2047">
            <v>43.84</v>
          </cell>
        </row>
        <row r="2048">
          <cell r="A2048" t="str">
            <v>83446</v>
          </cell>
          <cell r="B2048" t="str">
            <v>CAIXA DE PASSAGEM 30X30X40 COM TAMPA E DRENO BRITA</v>
          </cell>
          <cell r="C2048" t="str">
            <v>UN</v>
          </cell>
          <cell r="D2048">
            <v>71.010000000000005</v>
          </cell>
          <cell r="E2048">
            <v>74.03</v>
          </cell>
          <cell r="F2048">
            <v>145.04</v>
          </cell>
        </row>
        <row r="2049">
          <cell r="A2049" t="str">
            <v>83447</v>
          </cell>
          <cell r="B2049" t="str">
            <v>CAIXA DE PASSAGEM 40X40X50 FUNDO BRITA COM TAMPA</v>
          </cell>
          <cell r="C2049" t="str">
            <v>UN</v>
          </cell>
          <cell r="D2049">
            <v>75.19</v>
          </cell>
          <cell r="E2049">
            <v>81.19</v>
          </cell>
          <cell r="F2049">
            <v>156.38</v>
          </cell>
        </row>
        <row r="2050">
          <cell r="A2050" t="str">
            <v>83448</v>
          </cell>
          <cell r="B2050" t="str">
            <v>CAIXA DE PASSGEM 50X50X60 FUNDO BRITA C/ TAMPA</v>
          </cell>
          <cell r="C2050" t="str">
            <v>UN</v>
          </cell>
          <cell r="D2050">
            <v>113.28</v>
          </cell>
          <cell r="E2050">
            <v>123.19</v>
          </cell>
          <cell r="F2050">
            <v>236.47</v>
          </cell>
        </row>
        <row r="2051">
          <cell r="A2051" t="str">
            <v>83449</v>
          </cell>
          <cell r="B2051" t="str">
            <v>CAIXA DE PASSAGEM 60X60X70 FUNDO BRITA COM TAMPA</v>
          </cell>
          <cell r="C2051" t="str">
            <v>UN</v>
          </cell>
          <cell r="D2051">
            <v>161.21</v>
          </cell>
          <cell r="E2051">
            <v>171.56</v>
          </cell>
          <cell r="F2051">
            <v>332.77</v>
          </cell>
        </row>
        <row r="2052">
          <cell r="A2052" t="str">
            <v>83450</v>
          </cell>
          <cell r="B2052" t="str">
            <v>CAIXA DE PASSAGEM 80X80X62 FUNDO BRITA COM TAMPA</v>
          </cell>
          <cell r="C2052" t="str">
            <v>UN</v>
          </cell>
          <cell r="D2052">
            <v>193.27</v>
          </cell>
          <cell r="E2052">
            <v>202.5</v>
          </cell>
          <cell r="F2052">
            <v>395.77</v>
          </cell>
        </row>
        <row r="2053">
          <cell r="A2053" t="str">
            <v>91936</v>
          </cell>
          <cell r="B2053" t="str">
            <v>CAIXA OCTOGONAL 4" X 4", PVC, INSTALADA EM LAJE - FORNECIMENTO E INSTALAÇÃO. AF_12/2015</v>
          </cell>
          <cell r="C2053" t="str">
            <v>UN</v>
          </cell>
          <cell r="D2053">
            <v>5.71</v>
          </cell>
          <cell r="E2053">
            <v>3.9</v>
          </cell>
          <cell r="F2053">
            <v>9.61</v>
          </cell>
        </row>
        <row r="2054">
          <cell r="A2054" t="str">
            <v>91937</v>
          </cell>
          <cell r="B2054" t="str">
            <v>CAIXA OCTOGONAL 3" X 3", PVC, INSTALADA EM LAJE - FORNECIMENTO E INSTALAÇÃO. AF_12/2015</v>
          </cell>
          <cell r="C2054" t="str">
            <v>UN</v>
          </cell>
          <cell r="D2054">
            <v>4.43</v>
          </cell>
          <cell r="E2054">
            <v>3.9</v>
          </cell>
          <cell r="F2054">
            <v>8.33</v>
          </cell>
        </row>
        <row r="2055">
          <cell r="A2055" t="str">
            <v>91939</v>
          </cell>
          <cell r="B2055" t="str">
            <v>CAIXA RETANGULAR 4" X 2" ALTA (2,00 M DO PISO), PVC, INSTALADA EM PAREDE - FORNECIMENTO E INSTALAÇÃO. AF_12/2015</v>
          </cell>
          <cell r="C2055" t="str">
            <v>UN</v>
          </cell>
          <cell r="D2055">
            <v>7.54</v>
          </cell>
          <cell r="E2055">
            <v>14.24</v>
          </cell>
          <cell r="F2055">
            <v>21.78</v>
          </cell>
        </row>
        <row r="2056">
          <cell r="A2056" t="str">
            <v>91940</v>
          </cell>
          <cell r="B2056" t="str">
            <v>CAIXA RETANGULAR 4" X 2" MÉDIA (1,30 M DO PISO), PVC, INSTALADA EM PAREDE - FORNECIMENTO E INSTALAÇÃO. AF_12/2015</v>
          </cell>
          <cell r="C2056" t="str">
            <v>UN</v>
          </cell>
          <cell r="D2056">
            <v>4.58</v>
          </cell>
          <cell r="E2056">
            <v>6.82</v>
          </cell>
          <cell r="F2056">
            <v>11.4</v>
          </cell>
        </row>
        <row r="2057">
          <cell r="A2057" t="str">
            <v>91941</v>
          </cell>
          <cell r="B2057" t="str">
            <v>CAIXA RETANGULAR 4" X 2" BAIXA (0,30 M DO PISO), PVC, INSTALADA EM PAREDE - FORNECIMENTO E INSTALAÇÃO. AF_12/2015</v>
          </cell>
          <cell r="C2057" t="str">
            <v>UN</v>
          </cell>
          <cell r="D2057">
            <v>3.47</v>
          </cell>
          <cell r="E2057">
            <v>4.04</v>
          </cell>
          <cell r="F2057">
            <v>7.51</v>
          </cell>
        </row>
        <row r="2058">
          <cell r="A2058" t="str">
            <v>91942</v>
          </cell>
          <cell r="B2058" t="str">
            <v>CAIXA RETANGULAR 4" X 4" ALTA (2,00 M DO PISO), PVC, INSTALADA EM PAREDE - FORNECIMENTO E INSTALAÇÃO. AF_12/2015</v>
          </cell>
          <cell r="C2058" t="str">
            <v>UN</v>
          </cell>
          <cell r="D2058">
            <v>10.06</v>
          </cell>
          <cell r="E2058">
            <v>16.37</v>
          </cell>
          <cell r="F2058">
            <v>26.43</v>
          </cell>
        </row>
        <row r="2059">
          <cell r="A2059" t="str">
            <v>91943</v>
          </cell>
          <cell r="B2059" t="str">
            <v>CAIXA RETANGULAR 4" X 4" MÉDIA (1,30 M DO PISO), PVC, INSTALADA EM PAREDE - FORNECIMENTO E INSTALAÇÃO. AF_12/2015</v>
          </cell>
          <cell r="C2059" t="str">
            <v>UN</v>
          </cell>
          <cell r="D2059">
            <v>6.66</v>
          </cell>
          <cell r="E2059">
            <v>7.83</v>
          </cell>
          <cell r="F2059">
            <v>14.49</v>
          </cell>
        </row>
        <row r="2060">
          <cell r="A2060" t="str">
            <v>91944</v>
          </cell>
          <cell r="B2060" t="str">
            <v>CAIXA RETANGULAR 4" X 4" BAIXA (0,30 M DO PISO), PVC, INSTALADA EM PAREDE - FORNECIMENTO E INSTALAÇÃO. AF_12/2015</v>
          </cell>
          <cell r="C2060" t="str">
            <v>UN</v>
          </cell>
          <cell r="D2060">
            <v>5.39</v>
          </cell>
          <cell r="E2060">
            <v>4.6399999999999997</v>
          </cell>
          <cell r="F2060">
            <v>10.029999999999999</v>
          </cell>
        </row>
        <row r="2061">
          <cell r="A2061" t="str">
            <v>92865</v>
          </cell>
          <cell r="B2061" t="str">
            <v>CAIXA OCTOGONAL 4" X 4", METÁLICA, INSTALADA EM LAJE - FORNECIMENTO E INSTALAÇÃO. AF_12/2015</v>
          </cell>
          <cell r="C2061" t="str">
            <v>UN</v>
          </cell>
          <cell r="D2061">
            <v>3.52</v>
          </cell>
          <cell r="E2061">
            <v>3.9</v>
          </cell>
          <cell r="F2061">
            <v>7.42</v>
          </cell>
        </row>
        <row r="2062">
          <cell r="A2062" t="str">
            <v>92866</v>
          </cell>
          <cell r="B2062" t="str">
            <v>CAIXA SEXTAVADA 3" X 3", METÁLICA, INSTALADA EM LAJE - FORNECIMENTO E INSTALAÇÃO. AF_12/2015</v>
          </cell>
          <cell r="C2062" t="str">
            <v>UN</v>
          </cell>
          <cell r="D2062">
            <v>2.57</v>
          </cell>
          <cell r="E2062">
            <v>3.9</v>
          </cell>
          <cell r="F2062">
            <v>6.47</v>
          </cell>
        </row>
        <row r="2063">
          <cell r="A2063" t="str">
            <v>92867</v>
          </cell>
          <cell r="B2063" t="str">
            <v>CAIXA RETANGULAR 4" X 2" ALTA (2,00 M DO PISO), METÁLICA, INSTALADA EM PAREDE - FORNECIMENTO E INSTALAÇÃO. AF_12/2015</v>
          </cell>
          <cell r="C2063" t="str">
            <v>UN</v>
          </cell>
          <cell r="D2063">
            <v>6.87</v>
          </cell>
          <cell r="E2063">
            <v>14.24</v>
          </cell>
          <cell r="F2063">
            <v>21.11</v>
          </cell>
        </row>
        <row r="2064">
          <cell r="A2064" t="str">
            <v>92868</v>
          </cell>
          <cell r="B2064" t="str">
            <v>CAIXA RETANGULAR 4" X 2" MÉDIA (1,30 M DO PISO), METÁLICA, INSTALADA EM PAREDE - FORNECIMENTO E INSTALAÇÃO. AF_12/2015</v>
          </cell>
          <cell r="C2064" t="str">
            <v>UN</v>
          </cell>
          <cell r="D2064">
            <v>3.91</v>
          </cell>
          <cell r="E2064">
            <v>6.82</v>
          </cell>
          <cell r="F2064">
            <v>10.73</v>
          </cell>
        </row>
        <row r="2065">
          <cell r="A2065" t="str">
            <v>92869</v>
          </cell>
          <cell r="B2065" t="str">
            <v>CAIXA RETANGULAR 4" X 2" BAIXA (0,30 M DO PISO), METÁLICA, INSTALADA EM PAREDE - FORNECIMENTO E INSTALAÇÃO. AF_12/2015</v>
          </cell>
          <cell r="C2065" t="str">
            <v>UN</v>
          </cell>
          <cell r="D2065">
            <v>2.8</v>
          </cell>
          <cell r="E2065">
            <v>4.04</v>
          </cell>
          <cell r="F2065">
            <v>6.84</v>
          </cell>
        </row>
        <row r="2066">
          <cell r="A2066" t="str">
            <v>92870</v>
          </cell>
          <cell r="B2066" t="str">
            <v>CAIXA RETANGULAR 4" X 4" ALTA (2,00 M DO PISO), METÁLICA, INSTALADA EM PAREDE - FORNECIMENTO E INSTALAÇÃO. AF_12/2015</v>
          </cell>
          <cell r="C2066" t="str">
            <v>UN</v>
          </cell>
          <cell r="D2066">
            <v>8.84</v>
          </cell>
          <cell r="E2066">
            <v>16.37</v>
          </cell>
          <cell r="F2066">
            <v>25.21</v>
          </cell>
        </row>
        <row r="2067">
          <cell r="A2067" t="str">
            <v>92871</v>
          </cell>
          <cell r="B2067" t="str">
            <v>CAIXA RETANGULAR 4" X 4" MÉDIA (1,30 M DO PISO), METÁLICA, INSTALADA EM PAREDE - FORNECIMENTO E INSTALAÇÃO. AF_12/2015</v>
          </cell>
          <cell r="C2067" t="str">
            <v>UN</v>
          </cell>
          <cell r="D2067">
            <v>5.44</v>
          </cell>
          <cell r="E2067">
            <v>7.83</v>
          </cell>
          <cell r="F2067">
            <v>13.27</v>
          </cell>
        </row>
        <row r="2068">
          <cell r="A2068" t="str">
            <v>92872</v>
          </cell>
          <cell r="B2068" t="str">
            <v>CAIXA RETANGULAR 4" X 4" BAIXA (0,30 M DO PISO), METÁLICA, INSTALADA EM PAREDE - FORNECIMENTO E INSTALAÇÃO. AF_12/2015</v>
          </cell>
          <cell r="C2068" t="str">
            <v>UN</v>
          </cell>
          <cell r="D2068">
            <v>4.17</v>
          </cell>
          <cell r="E2068">
            <v>4.6399999999999997</v>
          </cell>
          <cell r="F2068">
            <v>8.81</v>
          </cell>
        </row>
        <row r="2069">
          <cell r="A2069" t="str">
            <v>91945</v>
          </cell>
          <cell r="B2069" t="str">
            <v>SUPORTE PARAFUSADO COM PLACA DE ENCAIXE 4" X 2" ALTO (2,00 M DO PISO) PARA PONTO ELÉTRICO - FORNECIMENTO E INSTALAÇÃO. AF_12/2015</v>
          </cell>
          <cell r="C2069" t="str">
            <v>UN</v>
          </cell>
          <cell r="D2069">
            <v>4.12</v>
          </cell>
          <cell r="E2069">
            <v>2.81</v>
          </cell>
          <cell r="F2069">
            <v>6.93</v>
          </cell>
        </row>
        <row r="2070">
          <cell r="A2070" t="str">
            <v>91946</v>
          </cell>
          <cell r="B2070" t="str">
            <v>SUPORTE PARAFUSADO COM PLACA DE ENCAIXE 4" X 2" MÉDIO (1,30 M DO PISO) PARA PONTO ELÉTRICO - FORNECIMENTO E INSTALAÇÃO. AF_12/2015</v>
          </cell>
          <cell r="C2070" t="str">
            <v>UN</v>
          </cell>
          <cell r="D2070">
            <v>3.81</v>
          </cell>
          <cell r="E2070">
            <v>1.91</v>
          </cell>
          <cell r="F2070">
            <v>5.72</v>
          </cell>
        </row>
        <row r="2071">
          <cell r="A2071" t="str">
            <v>91947</v>
          </cell>
          <cell r="B2071" t="str">
            <v>SUPORTE PARAFUSADO COM PLACA DE ENCAIXE 4" X 2" BAIXO (0,30 M DO PISO) PARA PONTO ELÉTRICO - FORNECIMENTO E INSTALAÇÃO. AF_12/2015</v>
          </cell>
          <cell r="C2071" t="str">
            <v>UN</v>
          </cell>
          <cell r="D2071">
            <v>3.62</v>
          </cell>
          <cell r="E2071">
            <v>1.35</v>
          </cell>
          <cell r="F2071">
            <v>4.97</v>
          </cell>
        </row>
        <row r="2072">
          <cell r="A2072" t="str">
            <v>91949</v>
          </cell>
          <cell r="B2072" t="str">
            <v>SUPORTE PARAFUSADO COM PLACA DE ENCAIXE 4" X 4" ALTO (2,00 M DO PISO) PARA PONTO ELÉTRICO - FORNECIMENTO E INSTALAÇÃO. AF_12/2015</v>
          </cell>
          <cell r="C2072" t="str">
            <v>UN</v>
          </cell>
          <cell r="D2072">
            <v>7.11</v>
          </cell>
          <cell r="E2072">
            <v>3.33</v>
          </cell>
          <cell r="F2072">
            <v>10.44</v>
          </cell>
        </row>
        <row r="2073">
          <cell r="A2073" t="str">
            <v>91950</v>
          </cell>
          <cell r="B2073" t="str">
            <v>SUPORTE PARAFUSADO COM PLACA DE ENCAIXE 4" X 4" MÉDIO (1,30 M DO PISO) PARA PONTO ELÉTRICO - FORNECIMENTO E INSTALAÇÃO. AF_12/2015</v>
          </cell>
          <cell r="C2073" t="str">
            <v>UN</v>
          </cell>
          <cell r="D2073">
            <v>6.73</v>
          </cell>
          <cell r="E2073">
            <v>2.25</v>
          </cell>
          <cell r="F2073">
            <v>8.98</v>
          </cell>
        </row>
        <row r="2074">
          <cell r="A2074" t="str">
            <v>91951</v>
          </cell>
          <cell r="B2074" t="str">
            <v>SUPORTE PARAFUSADO COM PLACA DE ENCAIXE 4" X 4" BAIXO (0,30 M DO PISO) PARA PONTO ELÉTRICO - FORNECIMENTO E INSTALAÇÃO. AF_12/2015</v>
          </cell>
          <cell r="C2074" t="str">
            <v>UN</v>
          </cell>
          <cell r="D2074">
            <v>6.51</v>
          </cell>
          <cell r="E2074">
            <v>1.6</v>
          </cell>
          <cell r="F2074">
            <v>8.11</v>
          </cell>
        </row>
        <row r="2075">
          <cell r="B2075" t="str">
            <v>QUADROS DE ENERGIA</v>
          </cell>
          <cell r="C2075" t="str">
            <v/>
          </cell>
        </row>
        <row r="2076">
          <cell r="A2076" t="str">
            <v>74131/1</v>
          </cell>
          <cell r="B2076" t="str">
            <v>QUADRO DE DISTRIBUICAO DE ENERGIA DE EMBUTIR, EM CHAPA METALICA, PARA 3 DISJUNTORES TERMOMAGNETICOS MONOPOLARES SEM BARRAMENTO FORNECIMENTO E INSTALACAO</v>
          </cell>
          <cell r="C2076" t="str">
            <v>UN</v>
          </cell>
          <cell r="D2076">
            <v>24.37</v>
          </cell>
          <cell r="E2076">
            <v>27.29</v>
          </cell>
          <cell r="F2076">
            <v>51.66</v>
          </cell>
        </row>
        <row r="2077">
          <cell r="A2077" t="str">
            <v>84402</v>
          </cell>
          <cell r="B2077" t="str">
            <v>QUADRO DE DISTRIBUICAO DE ENERGIA P/ 6 DISJUNTORES TERMOMAGNETICOS MONOPOLARES SEM BARRAMENTO, DE EMBUTIR, EM CHAPA METALICA - FORNECIMENTO E INSTALACAO</v>
          </cell>
          <cell r="C2077" t="str">
            <v>UN</v>
          </cell>
          <cell r="D2077">
            <v>31.35</v>
          </cell>
          <cell r="E2077">
            <v>27.29</v>
          </cell>
          <cell r="F2077">
            <v>58.64</v>
          </cell>
        </row>
        <row r="2078">
          <cell r="A2078" t="str">
            <v>83463</v>
          </cell>
          <cell r="B2078" t="str">
            <v>QUADRO DE DISTRIBUICAO DE ENERGIA EM CHAPA DE ACO GALVANIZADO, PARA 12 DISJUNTORES TERMOMAGNETICOS MONOPOLARES, COM BARRAMENTO TRIFASICO E NEUTRO - FORNECIMENTO E INSTALACAO</v>
          </cell>
          <cell r="C2078" t="str">
            <v>UN</v>
          </cell>
          <cell r="D2078">
            <v>185.91</v>
          </cell>
          <cell r="E2078">
            <v>54.59</v>
          </cell>
          <cell r="F2078">
            <v>240.5</v>
          </cell>
        </row>
        <row r="2079">
          <cell r="A2079" t="str">
            <v>74131/4</v>
          </cell>
          <cell r="B2079" t="str">
            <v>QUADRO DE DISTRIBUICAO DE ENERGIA DE EMBUTIR, EM CHAPA METALICA, PARA 18 DISJUNTORES TERMOMAGNETICOS MONOPOLARES, COM BARRAMENTO TRIFASICO E NEUTRO, FORNECIMENTO E INSTALACAO</v>
          </cell>
          <cell r="C2079" t="str">
            <v>UN</v>
          </cell>
          <cell r="D2079">
            <v>256.52</v>
          </cell>
          <cell r="E2079">
            <v>68.23</v>
          </cell>
          <cell r="F2079">
            <v>324.75</v>
          </cell>
        </row>
        <row r="2080">
          <cell r="A2080" t="str">
            <v>74131/5</v>
          </cell>
          <cell r="B2080" t="str">
            <v>QUADRO DE DISTRIBUICAO DE ENERGIA DE EMBUTIR, EM CHAPA METALICA, PARA 24 DISJUNTORES TERMOMAGNETICOS MONOPOLARES, COM BARRAMENTO TRIFASICO E NEUTRO, FORNECIMENTO E INSTALACAO</v>
          </cell>
          <cell r="C2080" t="str">
            <v>UN</v>
          </cell>
          <cell r="D2080">
            <v>296.02999999999997</v>
          </cell>
          <cell r="E2080">
            <v>81.88</v>
          </cell>
          <cell r="F2080">
            <v>377.91</v>
          </cell>
        </row>
        <row r="2081">
          <cell r="A2081" t="str">
            <v>74131/6</v>
          </cell>
          <cell r="B2081" t="str">
            <v>QUADRO DE DISTRIBUICAO DE ENERGIA DE EMBUTIR, EM CHAPA METALICA, PARA 32 DISJUNTORES TERMOMAGNETICOS MONOPOLARES, COM BARRAMENTO TRIFASICO E NEUTRO, FORNECIMENTO E INSTALACAO</v>
          </cell>
          <cell r="C2081" t="str">
            <v>UN</v>
          </cell>
          <cell r="D2081">
            <v>614.41</v>
          </cell>
          <cell r="E2081">
            <v>95.53</v>
          </cell>
          <cell r="F2081">
            <v>709.94</v>
          </cell>
        </row>
        <row r="2082">
          <cell r="A2082" t="str">
            <v>74131/7</v>
          </cell>
          <cell r="B2082" t="str">
            <v>QUADRO DE DISTRIBUICAO DE ENERGIA DE EMBUTIR, EM CHAPA METALICA, PARA 40 DISJUNTORES TERMOMAGNETICOS MONOPOLARES, COM BARRAMENTO TRIFASICO E NEUTRO, FORNECIMENTO E INSTALACAO</v>
          </cell>
          <cell r="C2082" t="str">
            <v>UN</v>
          </cell>
          <cell r="D2082">
            <v>433.01</v>
          </cell>
          <cell r="E2082">
            <v>109.18</v>
          </cell>
          <cell r="F2082">
            <v>542.19000000000005</v>
          </cell>
        </row>
        <row r="2083">
          <cell r="A2083" t="str">
            <v>74131/8</v>
          </cell>
          <cell r="B2083" t="str">
            <v>QUADRO DE DISTRIBUICAO DE ENERGIA DE EMBUTIR, EM CHAPA METALICA, PARA 50 DISJUNTORES TERMOMAGNETICOS MONOPOLARES, COM BARRAMENTO TRIFASICO E NEUTRO, FORNECIMENTO E INSTALACAO</v>
          </cell>
          <cell r="C2083" t="str">
            <v>UN</v>
          </cell>
          <cell r="D2083">
            <v>729.77</v>
          </cell>
          <cell r="E2083">
            <v>163.77000000000001</v>
          </cell>
          <cell r="F2083">
            <v>893.54</v>
          </cell>
        </row>
        <row r="2084">
          <cell r="A2084" t="str">
            <v>74052/5</v>
          </cell>
          <cell r="B2084" t="str">
            <v>QUADRO DE MEDICAO GERAL EM CHAPA METALICA PARA EDIFICIOS COM 16 APTOS, INCLUSIVE DISJUNTORES E ATERRAMENTO</v>
          </cell>
          <cell r="C2084" t="str">
            <v>UN</v>
          </cell>
          <cell r="D2084">
            <v>901.01</v>
          </cell>
          <cell r="E2084">
            <v>225.8</v>
          </cell>
          <cell r="F2084" t="str">
            <v>1.126.81</v>
          </cell>
        </row>
        <row r="2085">
          <cell r="B2085" t="str">
            <v>CONTATORES</v>
          </cell>
          <cell r="C2085" t="str">
            <v/>
          </cell>
        </row>
        <row r="2086">
          <cell r="A2086" t="str">
            <v>72341</v>
          </cell>
          <cell r="B2086" t="str">
            <v>CONTATOR TRIPOLAR I NOMINAL 12A - FORNECIMENTO E INSTALACAO INCLUSIVE ELETROTÉCNICO</v>
          </cell>
          <cell r="C2086" t="str">
            <v>UN</v>
          </cell>
          <cell r="D2086">
            <v>164.12</v>
          </cell>
          <cell r="E2086">
            <v>93.67</v>
          </cell>
          <cell r="F2086">
            <v>257.79000000000002</v>
          </cell>
        </row>
        <row r="2087">
          <cell r="A2087" t="str">
            <v>72343</v>
          </cell>
          <cell r="B2087" t="str">
            <v>CONTATOR TRIPOLAR I NOMINAL 22A - FORNECIMENTO E INSTALACAO INCLUSIVE ELETROTÉCNICO</v>
          </cell>
          <cell r="C2087" t="str">
            <v>UN</v>
          </cell>
          <cell r="D2087">
            <v>198.7</v>
          </cell>
          <cell r="E2087">
            <v>107.31</v>
          </cell>
          <cell r="F2087">
            <v>306.01</v>
          </cell>
        </row>
        <row r="2088">
          <cell r="A2088" t="str">
            <v>72344</v>
          </cell>
          <cell r="B2088" t="str">
            <v>CONTATOR TRIPOLAR I NOMINAL 36A - FORNECIMENTO E INSTALACAO INCLUSIVE ELETROTÉCNICO</v>
          </cell>
          <cell r="C2088" t="str">
            <v>UN</v>
          </cell>
          <cell r="D2088">
            <v>376.82</v>
          </cell>
          <cell r="E2088">
            <v>115.5</v>
          </cell>
          <cell r="F2088">
            <v>492.32</v>
          </cell>
        </row>
        <row r="2089">
          <cell r="A2089" t="str">
            <v>72345</v>
          </cell>
          <cell r="B2089" t="str">
            <v>CONTATOR TRIPOLAR I NOMIMAL 94A - FORNECIMENTO E INSTALACAO INCLUSIVE ELETROTÉCNICO</v>
          </cell>
          <cell r="C2089" t="str">
            <v>UN</v>
          </cell>
          <cell r="D2089">
            <v>1317.79</v>
          </cell>
          <cell r="E2089">
            <v>134.61000000000001</v>
          </cell>
          <cell r="F2089" t="str">
            <v>1.452.40</v>
          </cell>
        </row>
        <row r="2090">
          <cell r="B2090" t="str">
            <v>DISJUNTORES</v>
          </cell>
          <cell r="C2090" t="str">
            <v/>
          </cell>
        </row>
        <row r="2091">
          <cell r="B2091" t="str">
            <v>MONOPOLARES</v>
          </cell>
        </row>
        <row r="2092">
          <cell r="A2092" t="str">
            <v>74130/1</v>
          </cell>
          <cell r="B2092" t="str">
            <v>DISJUNTOR TERMOMAGNETICO MONOPOLAR PADRAO NEMA (AMERICANO) 10 A 30A 240V, FORNECIMENTO E INSTALACAO</v>
          </cell>
          <cell r="C2092" t="str">
            <v>UN</v>
          </cell>
          <cell r="D2092">
            <v>11.68</v>
          </cell>
          <cell r="E2092">
            <v>1.93</v>
          </cell>
          <cell r="F2092">
            <v>13.61</v>
          </cell>
        </row>
        <row r="2093">
          <cell r="A2093" t="str">
            <v>74130/2</v>
          </cell>
          <cell r="B2093" t="str">
            <v>DISJUNTOR TERMOMAGNETICO MONOPOLAR PADRAO NEMA (AMERICANO) 35 A 50A 240V, FORNECIMENTO E INSTALACAO</v>
          </cell>
          <cell r="C2093" t="str">
            <v>UN</v>
          </cell>
          <cell r="D2093">
            <v>19.13</v>
          </cell>
          <cell r="E2093">
            <v>1.93</v>
          </cell>
          <cell r="F2093">
            <v>21.06</v>
          </cell>
        </row>
        <row r="2094">
          <cell r="A2094" t="str">
            <v>93653</v>
          </cell>
          <cell r="B2094" t="str">
            <v>DISJUNTOR MONOPOLAR TIPO DIN, CORRENTE NOMINAL DE 10A - FORNECIMENTO E INSTALAÇÃO. AF_04/2016</v>
          </cell>
          <cell r="C2094" t="str">
            <v>UN</v>
          </cell>
          <cell r="D2094">
            <v>9.26</v>
          </cell>
          <cell r="E2094">
            <v>0.95</v>
          </cell>
          <cell r="F2094">
            <v>10.210000000000001</v>
          </cell>
        </row>
        <row r="2095">
          <cell r="A2095" t="str">
            <v>93654</v>
          </cell>
          <cell r="B2095" t="str">
            <v>DISJUNTOR MONOPOLAR TIPO DIN, CORRENTE NOMINAL DE 16A - FORNECIMENTO E INSTALAÇÃO. AF_04/2016</v>
          </cell>
          <cell r="C2095" t="str">
            <v>UN</v>
          </cell>
          <cell r="D2095">
            <v>9.4</v>
          </cell>
          <cell r="E2095">
            <v>1.31</v>
          </cell>
          <cell r="F2095">
            <v>10.71</v>
          </cell>
        </row>
        <row r="2096">
          <cell r="A2096" t="str">
            <v>93655</v>
          </cell>
          <cell r="B2096" t="str">
            <v>DISJUNTOR MONOPOLAR TIPO DIN, CORRENTE NOMINAL DE 20A - FORNECIMENTO E INSTALAÇÃO. AF_04/2016</v>
          </cell>
          <cell r="C2096" t="str">
            <v>UN</v>
          </cell>
          <cell r="D2096">
            <v>9.7100000000000009</v>
          </cell>
          <cell r="E2096">
            <v>1.8</v>
          </cell>
          <cell r="F2096">
            <v>11.51</v>
          </cell>
        </row>
        <row r="2097">
          <cell r="A2097" t="str">
            <v>93656</v>
          </cell>
          <cell r="B2097" t="str">
            <v>DISJUNTOR MONOPOLAR TIPO DIN, CORRENTE NOMINAL DE 25A - FORNECIMENTO E INSTALAÇÃO. AF_04/2016</v>
          </cell>
          <cell r="C2097" t="str">
            <v>UN</v>
          </cell>
          <cell r="D2097">
            <v>9.7100000000000009</v>
          </cell>
          <cell r="E2097">
            <v>1.8</v>
          </cell>
          <cell r="F2097">
            <v>11.51</v>
          </cell>
        </row>
        <row r="2098">
          <cell r="A2098" t="str">
            <v>93657</v>
          </cell>
          <cell r="B2098" t="str">
            <v>DISJUNTOR MONOPOLAR TIPO DIN, CORRENTE NOMINAL DE 32A - FORNECIMENTO E INSTALAÇÃO. AF_04/2016</v>
          </cell>
          <cell r="C2098" t="str">
            <v>UN</v>
          </cell>
          <cell r="D2098">
            <v>10.08</v>
          </cell>
          <cell r="E2098">
            <v>2.48</v>
          </cell>
          <cell r="F2098">
            <v>12.56</v>
          </cell>
        </row>
        <row r="2099">
          <cell r="A2099" t="str">
            <v>93658</v>
          </cell>
          <cell r="B2099" t="str">
            <v>DISJUNTOR MONOPOLAR TIPO DIN, CORRENTE NOMINAL DE 40A - FORNECIMENTO E INSTALAÇÃO. AF_04/2016</v>
          </cell>
          <cell r="C2099" t="str">
            <v>UN</v>
          </cell>
          <cell r="D2099">
            <v>14.7</v>
          </cell>
          <cell r="E2099">
            <v>3.68</v>
          </cell>
          <cell r="F2099">
            <v>18.38</v>
          </cell>
        </row>
        <row r="2100">
          <cell r="A2100" t="str">
            <v>93659</v>
          </cell>
          <cell r="B2100" t="str">
            <v>DISJUNTOR MONOPOLAR TIPO DIN, CORRENTE NOMINAL DE 50A - FORNECIMENTO E INSTALAÇÃO. AF_04/2016</v>
          </cell>
          <cell r="C2100" t="str">
            <v>UN</v>
          </cell>
          <cell r="D2100">
            <v>15.41</v>
          </cell>
          <cell r="E2100">
            <v>5.15</v>
          </cell>
          <cell r="F2100">
            <v>20.56</v>
          </cell>
        </row>
        <row r="2101">
          <cell r="B2101" t="str">
            <v>BIPOLARES</v>
          </cell>
        </row>
        <row r="2102">
          <cell r="A2102" t="str">
            <v>74130/3</v>
          </cell>
          <cell r="B2102" t="str">
            <v>DISJUNTOR TERMOMAGNETICO BIPOLAR PADRAO NEMA (AMERICANO) 10 A 50A 240V, FORNECIMENTO E INSTALACAO</v>
          </cell>
          <cell r="C2102" t="str">
            <v>UN</v>
          </cell>
          <cell r="D2102">
            <v>60.02</v>
          </cell>
          <cell r="E2102">
            <v>2.31</v>
          </cell>
          <cell r="F2102">
            <v>62.33</v>
          </cell>
        </row>
        <row r="2103">
          <cell r="A2103" t="str">
            <v>93660</v>
          </cell>
          <cell r="B2103" t="str">
            <v>DISJUNTOR BIPOLAR TIPO DIN, CORRENTE NOMINAL DE 10A - FORNECIMENTO E INSTALAÇÃO. AF_04/2016</v>
          </cell>
          <cell r="C2103" t="str">
            <v>UN</v>
          </cell>
          <cell r="D2103">
            <v>50.21</v>
          </cell>
          <cell r="E2103">
            <v>1.91</v>
          </cell>
          <cell r="F2103">
            <v>52.12</v>
          </cell>
        </row>
        <row r="2104">
          <cell r="A2104" t="str">
            <v>93661</v>
          </cell>
          <cell r="B2104" t="str">
            <v>DISJUNTOR BIPOLAR TIPO DIN, CORRENTE NOMINAL DE 16A - FORNECIMENTO E INSTALAÇÃO. AF_04/2016</v>
          </cell>
          <cell r="C2104" t="str">
            <v>UN</v>
          </cell>
          <cell r="D2104">
            <v>50.48</v>
          </cell>
          <cell r="E2104">
            <v>2.59</v>
          </cell>
          <cell r="F2104">
            <v>53.07</v>
          </cell>
        </row>
        <row r="2105">
          <cell r="A2105" t="str">
            <v>93662</v>
          </cell>
          <cell r="B2105" t="str">
            <v>DISJUNTOR BIPOLAR TIPO DIN, CORRENTE NOMINAL DE 20A - FORNECIMENTO E INSTALAÇÃO. AF_04/2016</v>
          </cell>
          <cell r="C2105" t="str">
            <v>UN</v>
          </cell>
          <cell r="D2105">
            <v>51.12</v>
          </cell>
          <cell r="E2105">
            <v>3.63</v>
          </cell>
          <cell r="F2105">
            <v>54.75</v>
          </cell>
        </row>
        <row r="2106">
          <cell r="A2106" t="str">
            <v>93663</v>
          </cell>
          <cell r="B2106" t="str">
            <v>DISJUNTOR BIPOLAR TIPO DIN, CORRENTE NOMINAL DE 25A - FORNECIMENTO E INSTALAÇÃO. AF_04/2016</v>
          </cell>
          <cell r="C2106" t="str">
            <v>UN</v>
          </cell>
          <cell r="D2106">
            <v>51.12</v>
          </cell>
          <cell r="E2106">
            <v>3.63</v>
          </cell>
          <cell r="F2106">
            <v>54.75</v>
          </cell>
        </row>
        <row r="2107">
          <cell r="A2107" t="str">
            <v>93664</v>
          </cell>
          <cell r="B2107" t="str">
            <v>DISJUNTOR BIPOLAR TIPO DIN, CORRENTE NOMINAL DE 32A - FORNECIMENTO E INSTALAÇÃO. AF_04/2016</v>
          </cell>
          <cell r="C2107" t="str">
            <v>UN</v>
          </cell>
          <cell r="D2107">
            <v>51.85</v>
          </cell>
          <cell r="E2107">
            <v>4.96</v>
          </cell>
          <cell r="F2107">
            <v>56.81</v>
          </cell>
        </row>
        <row r="2108">
          <cell r="A2108" t="str">
            <v>93665</v>
          </cell>
          <cell r="B2108" t="str">
            <v>DISJUNTOR BIPOLAR TIPO DIN, CORRENTE NOMINAL DE 40A - FORNECIMENTO E INSTALAÇÃO. AF_04/2016</v>
          </cell>
          <cell r="C2108" t="str">
            <v>UN</v>
          </cell>
          <cell r="D2108">
            <v>52.16</v>
          </cell>
          <cell r="E2108">
            <v>7.36</v>
          </cell>
          <cell r="F2108">
            <v>59.52</v>
          </cell>
        </row>
        <row r="2109">
          <cell r="A2109" t="str">
            <v>93666</v>
          </cell>
          <cell r="B2109" t="str">
            <v>DISJUNTOR BIPOLAR TIPO DIN, CORRENTE NOMINAL DE 50A - FORNECIMENTO E INSTALAÇÃO. AF_04/2016</v>
          </cell>
          <cell r="C2109" t="str">
            <v>UN</v>
          </cell>
          <cell r="D2109">
            <v>53.56</v>
          </cell>
          <cell r="E2109">
            <v>10.31</v>
          </cell>
          <cell r="F2109">
            <v>63.87</v>
          </cell>
        </row>
        <row r="2110">
          <cell r="B2110" t="str">
            <v>TRIPOLARES</v>
          </cell>
        </row>
        <row r="2111">
          <cell r="A2111" t="str">
            <v>74130/4</v>
          </cell>
          <cell r="B2111" t="str">
            <v>DISJUNTOR TERMOMAGNETICO TRIPOLAR PADRAO NEMA (AMERICANO) 10 A 50A 240V, FORNECIMENTO E INSTALACAO</v>
          </cell>
          <cell r="C2111" t="str">
            <v>UN</v>
          </cell>
          <cell r="D2111">
            <v>78.19</v>
          </cell>
          <cell r="E2111">
            <v>10.91</v>
          </cell>
          <cell r="F2111">
            <v>89.1</v>
          </cell>
        </row>
        <row r="2112">
          <cell r="A2112" t="str">
            <v>74130/5</v>
          </cell>
          <cell r="B2112" t="str">
            <v>DISJUNTOR TERMOMAGNETICO TRIPOLAR PADRAO NEMA (AMERICANO) 60 A 100A 240V, FORNECIMENTO E INSTALACAO</v>
          </cell>
          <cell r="C2112" t="str">
            <v>UN</v>
          </cell>
          <cell r="D2112">
            <v>108.38</v>
          </cell>
          <cell r="E2112">
            <v>10.91</v>
          </cell>
          <cell r="F2112">
            <v>119.29</v>
          </cell>
        </row>
        <row r="2113">
          <cell r="A2113" t="str">
            <v>74130/6</v>
          </cell>
          <cell r="B2113" t="str">
            <v>DISJUNTOR TERMOMAGNETICO TRIPOLAR PADRAO NEMA (AMERICANO) 125 A 150A 240V, FORNECIMENTO E INSTALACAO</v>
          </cell>
          <cell r="C2113" t="str">
            <v>UN</v>
          </cell>
          <cell r="D2113">
            <v>329.7</v>
          </cell>
          <cell r="E2113">
            <v>10.91</v>
          </cell>
          <cell r="F2113">
            <v>340.61</v>
          </cell>
        </row>
        <row r="2114">
          <cell r="A2114" t="str">
            <v>74130/7</v>
          </cell>
          <cell r="B2114" t="str">
            <v>DISJUNTOR TERMOMAGNETICO TRIPOLAR EM CAIXA MOLDADA 250A 600V, FORNECIMENTO E INSTALACAO</v>
          </cell>
          <cell r="C2114" t="str">
            <v>UN</v>
          </cell>
          <cell r="D2114">
            <v>871.81</v>
          </cell>
          <cell r="E2114">
            <v>10.91</v>
          </cell>
          <cell r="F2114">
            <v>882.72</v>
          </cell>
        </row>
        <row r="2115">
          <cell r="A2115" t="str">
            <v>74130/8</v>
          </cell>
          <cell r="B2115" t="str">
            <v>DISJUNTOR TERMOMAGNETICO TRIPOLAR EM CAIXA MOLDADA 300 A 400A 600V, FORNECIMENTO E INSTALACAO</v>
          </cell>
          <cell r="C2115" t="str">
            <v>UN</v>
          </cell>
          <cell r="D2115">
            <v>1195.92</v>
          </cell>
          <cell r="E2115">
            <v>10.91</v>
          </cell>
          <cell r="F2115" t="str">
            <v>1.206.83</v>
          </cell>
        </row>
        <row r="2116">
          <cell r="A2116" t="str">
            <v>74130/9</v>
          </cell>
          <cell r="B2116" t="str">
            <v>DISJUNTOR TERMOMAGNETICO TRIPOLAR EM CAIXA MOLDADA 500 A 600A 600V, FORNECIMENTO E INSTALACAO</v>
          </cell>
          <cell r="C2116" t="str">
            <v>UN</v>
          </cell>
          <cell r="D2116">
            <v>1966.86</v>
          </cell>
          <cell r="E2116">
            <v>10.91</v>
          </cell>
          <cell r="F2116" t="str">
            <v>1.977.77</v>
          </cell>
        </row>
        <row r="2117">
          <cell r="A2117" t="str">
            <v>74130/10</v>
          </cell>
          <cell r="B2117" t="str">
            <v>DISJUNTOR TERMOMAGNETICO TRIPOLAR EM CAIXA MOLDADA 175 A 225A 240V, FORNECIMENTO E INSTALACAO</v>
          </cell>
          <cell r="C2117" t="str">
            <v>UN</v>
          </cell>
          <cell r="D2117">
            <v>522.35</v>
          </cell>
          <cell r="E2117">
            <v>10.91</v>
          </cell>
          <cell r="F2117">
            <v>533.26</v>
          </cell>
        </row>
        <row r="2118">
          <cell r="A2118" t="str">
            <v>72319</v>
          </cell>
          <cell r="B2118" t="str">
            <v>DISJUNTOR BAIXA TENSAO TRIPOLAR A SECO  800A/600V, INCLUSIVE ELETROTÉCNICO</v>
          </cell>
          <cell r="C2118" t="str">
            <v>UN</v>
          </cell>
          <cell r="D2118">
            <v>4303.92</v>
          </cell>
          <cell r="E2118">
            <v>312.64</v>
          </cell>
          <cell r="F2118" t="str">
            <v>4.616.56</v>
          </cell>
        </row>
        <row r="2119">
          <cell r="A2119" t="str">
            <v>93667</v>
          </cell>
          <cell r="B2119" t="str">
            <v>DISJUNTOR TRIPOLAR TIPO DIN, CORRENTE NOMINAL DE 10A - FORNECIMENTO E INSTALAÇÃO. AF_04/2016</v>
          </cell>
          <cell r="C2119" t="str">
            <v>UN</v>
          </cell>
          <cell r="D2119">
            <v>61.94</v>
          </cell>
          <cell r="E2119">
            <v>2.86</v>
          </cell>
          <cell r="F2119">
            <v>64.8</v>
          </cell>
        </row>
        <row r="2120">
          <cell r="A2120" t="str">
            <v>93668</v>
          </cell>
          <cell r="B2120" t="str">
            <v>DISJUNTOR TRIPOLAR TIPO DIN, CORRENTE NOMINAL DE 16A - FORNECIMENTO E INSTALAÇÃO. AF_04/2016</v>
          </cell>
          <cell r="C2120" t="str">
            <v>UN</v>
          </cell>
          <cell r="D2120">
            <v>62.35</v>
          </cell>
          <cell r="E2120">
            <v>3.9</v>
          </cell>
          <cell r="F2120">
            <v>66.25</v>
          </cell>
        </row>
        <row r="2121">
          <cell r="A2121" t="str">
            <v>93669</v>
          </cell>
          <cell r="B2121" t="str">
            <v>DISJUNTOR TRIPOLAR TIPO DIN, CORRENTE NOMINAL DE 20A - FORNECIMENTO E INSTALAÇÃO. AF_04/2016</v>
          </cell>
          <cell r="C2121" t="str">
            <v>UN</v>
          </cell>
          <cell r="D2121">
            <v>63.3</v>
          </cell>
          <cell r="E2121">
            <v>5.43</v>
          </cell>
          <cell r="F2121">
            <v>68.73</v>
          </cell>
        </row>
        <row r="2122">
          <cell r="A2122" t="str">
            <v>93670</v>
          </cell>
          <cell r="B2122" t="str">
            <v>DISJUNTOR TRIPOLAR TIPO DIN, CORRENTE NOMINAL DE 25A - FORNECIMENTO E INSTALAÇÃO. AF_04/2016</v>
          </cell>
          <cell r="C2122" t="str">
            <v>UN</v>
          </cell>
          <cell r="D2122">
            <v>63.3</v>
          </cell>
          <cell r="E2122">
            <v>5.43</v>
          </cell>
          <cell r="F2122">
            <v>68.73</v>
          </cell>
        </row>
        <row r="2123">
          <cell r="A2123" t="str">
            <v>93671</v>
          </cell>
          <cell r="B2123" t="str">
            <v>DISJUNTOR TRIPOLAR TIPO DIN, CORRENTE NOMINAL DE 32A - FORNECIMENTO E INSTALAÇÃO. AF_04/2016</v>
          </cell>
          <cell r="C2123" t="str">
            <v>UN</v>
          </cell>
          <cell r="D2123">
            <v>64.39</v>
          </cell>
          <cell r="E2123">
            <v>7.45</v>
          </cell>
          <cell r="F2123">
            <v>71.84</v>
          </cell>
        </row>
        <row r="2124">
          <cell r="A2124" t="str">
            <v>93672</v>
          </cell>
          <cell r="B2124" t="str">
            <v>DISJUNTOR TRIPOLAR TIPO DIN, CORRENTE NOMINAL DE 40A - FORNECIMENTO E INSTALAÇÃO. AF_04/2016</v>
          </cell>
          <cell r="C2124" t="str">
            <v>UN</v>
          </cell>
          <cell r="D2124">
            <v>65.97</v>
          </cell>
          <cell r="E2124">
            <v>11.08</v>
          </cell>
          <cell r="F2124">
            <v>77.05</v>
          </cell>
        </row>
        <row r="2125">
          <cell r="A2125" t="str">
            <v>93673</v>
          </cell>
          <cell r="B2125" t="str">
            <v>DISJUNTOR TRIPOLAR TIPO DIN, CORRENTE NOMINAL DE 50A - FORNECIMENTO E INSTALAÇÃO. AF_04/2016</v>
          </cell>
          <cell r="C2125" t="str">
            <v>UN</v>
          </cell>
          <cell r="D2125">
            <v>68.09</v>
          </cell>
          <cell r="E2125">
            <v>15.5</v>
          </cell>
          <cell r="F2125">
            <v>83.59</v>
          </cell>
        </row>
        <row r="2126">
          <cell r="B2126" t="str">
            <v>TETRAPOLAR</v>
          </cell>
        </row>
        <row r="2127">
          <cell r="A2127" t="str">
            <v>93677</v>
          </cell>
          <cell r="B2127" t="str">
            <v>DISJUNTOR TETRAPOLAR TIPO DR, CORRENTE NOMINAL DE 40A - FORNECIMENTO E INSTALAÇÃO. AF_04/2016</v>
          </cell>
          <cell r="C2127" t="str">
            <v>UN</v>
          </cell>
          <cell r="D2127">
            <v>56.37</v>
          </cell>
          <cell r="E2127">
            <v>14.76</v>
          </cell>
          <cell r="F2127">
            <v>71.13</v>
          </cell>
        </row>
        <row r="2128">
          <cell r="B2128" t="str">
            <v>INTERRUPTORES</v>
          </cell>
          <cell r="C2128" t="str">
            <v/>
          </cell>
        </row>
        <row r="2129">
          <cell r="B2129" t="str">
            <v>SIMPLES</v>
          </cell>
        </row>
        <row r="2130">
          <cell r="A2130" t="str">
            <v>91952</v>
          </cell>
          <cell r="B2130" t="str">
            <v>INTERRUPTOR SIMPLES (1 MÓDULO), 10A/250V, SEM SUPORTE E SEM PLACA - FORNECIMENTO E INSTALAÇÃO. AF_12/2015</v>
          </cell>
          <cell r="C2130" t="str">
            <v>UN</v>
          </cell>
          <cell r="D2130">
            <v>7.3</v>
          </cell>
          <cell r="E2130">
            <v>6.14</v>
          </cell>
          <cell r="F2130">
            <v>13.44</v>
          </cell>
        </row>
        <row r="2131">
          <cell r="A2131" t="str">
            <v>91953</v>
          </cell>
          <cell r="B2131" t="str">
            <v>INTERRUPTOR SIMPLES (1 MÓDULO), 10A/250V, INCLUINDO SUPORTE E PLACA - FORNECIMENTO E INSTALAÇÃO. AF_12/2015</v>
          </cell>
          <cell r="C2131" t="str">
            <v>UN</v>
          </cell>
          <cell r="D2131">
            <v>11.11</v>
          </cell>
          <cell r="E2131">
            <v>8.0500000000000007</v>
          </cell>
          <cell r="F2131">
            <v>19.16</v>
          </cell>
        </row>
        <row r="2132">
          <cell r="A2132" t="str">
            <v>91956</v>
          </cell>
          <cell r="B2132" t="str">
            <v>INTERRUPTOR SIMPLES (1 MÓDULO) COM INTERRUPTOR PARALELO (1 MÓDULO), 10A/250V, SEM SUPORTE E SEM PLACA - FORNECIMENTO E INSTALAÇÃO. AF_12/2015</v>
          </cell>
          <cell r="C2132" t="str">
            <v>UN</v>
          </cell>
          <cell r="D2132">
            <v>16.32</v>
          </cell>
          <cell r="E2132">
            <v>12.88</v>
          </cell>
          <cell r="F2132">
            <v>29.2</v>
          </cell>
        </row>
        <row r="2133">
          <cell r="A2133" t="str">
            <v>91957</v>
          </cell>
          <cell r="B2133" t="str">
            <v>INTERRUPTOR SIMPLES (1 MÓDULO) COM INTERRUPTOR PARALELO (1 MÓDULO), 10A/250V, INCLUINDO SUPORTE E PLACA - FORNECIMENTO E INSTALAÇÃO. AF_12/2015</v>
          </cell>
          <cell r="C2133" t="str">
            <v>UN</v>
          </cell>
          <cell r="D2133">
            <v>20.13</v>
          </cell>
          <cell r="E2133">
            <v>14.79</v>
          </cell>
          <cell r="F2133">
            <v>34.92</v>
          </cell>
        </row>
        <row r="2134">
          <cell r="A2134" t="str">
            <v>91958</v>
          </cell>
          <cell r="B2134" t="str">
            <v>INTERRUPTOR SIMPLES (2 MÓDULOS), 10A/250V, SEM SUPORTE E SEM PLACA - FORNECIMENTO E INSTALAÇÃO. AF_12/2015</v>
          </cell>
          <cell r="C2134" t="str">
            <v>UN</v>
          </cell>
          <cell r="D2134">
            <v>13.96</v>
          </cell>
          <cell r="E2134">
            <v>10.64</v>
          </cell>
          <cell r="F2134">
            <v>24.6</v>
          </cell>
        </row>
        <row r="2135">
          <cell r="A2135" t="str">
            <v>91959</v>
          </cell>
          <cell r="B2135" t="str">
            <v>INTERRUPTOR SIMPLES (2 MÓDULOS), 10A/250V, INCLUINDO SUPORTE E PLACA - FORNECIMENTO E INSTALAÇÃO. AF_12/2015</v>
          </cell>
          <cell r="C2135" t="str">
            <v>UN</v>
          </cell>
          <cell r="D2135">
            <v>17.760000000000002</v>
          </cell>
          <cell r="E2135">
            <v>12.56</v>
          </cell>
          <cell r="F2135">
            <v>30.32</v>
          </cell>
        </row>
        <row r="2136">
          <cell r="A2136" t="str">
            <v>91962</v>
          </cell>
          <cell r="B2136" t="str">
            <v>INTERRUPTOR SIMPLES (1 MÓDULO) COM INTERRUPTOR PARALELO (2 MÓDULOS), 10A/250V, SEM SUPORTE E SEM PLACA - FORNECIMENTO E INSTALAÇÃO. AF_12/2015</v>
          </cell>
          <cell r="C2136" t="str">
            <v>UN</v>
          </cell>
          <cell r="D2136">
            <v>25.34</v>
          </cell>
          <cell r="E2136">
            <v>19.649999999999999</v>
          </cell>
          <cell r="F2136">
            <v>44.99</v>
          </cell>
        </row>
        <row r="2137">
          <cell r="A2137" t="str">
            <v>91963</v>
          </cell>
          <cell r="B2137" t="str">
            <v>INTERRUPTOR SIMPLES (1 MÓDULO) COM INTERRUPTOR PARALELO (2 MÓDULOS), 10A/250V, INCLUINDO SUPORTE E PLACA - FORNECIMENTO E INSTALAÇÃO. AF_12/2015</v>
          </cell>
          <cell r="C2137" t="str">
            <v>UN</v>
          </cell>
          <cell r="D2137">
            <v>29.15</v>
          </cell>
          <cell r="E2137">
            <v>21.56</v>
          </cell>
          <cell r="F2137">
            <v>50.71</v>
          </cell>
        </row>
        <row r="2138">
          <cell r="A2138" t="str">
            <v>91964</v>
          </cell>
          <cell r="B2138" t="str">
            <v>INTERRUPTOR SIMPLES (2 MÓDULOS) COM INTERRUPTOR PARALELO (1 MÓDULO), 10A/250V, SEM SUPORTE E SEM PLACA - FORNECIMENTO E INSTALAÇÃO. AF_12/2015</v>
          </cell>
          <cell r="C2138" t="str">
            <v>UN</v>
          </cell>
          <cell r="D2138">
            <v>22.97</v>
          </cell>
          <cell r="E2138">
            <v>17.38</v>
          </cell>
          <cell r="F2138">
            <v>40.35</v>
          </cell>
        </row>
        <row r="2139">
          <cell r="A2139" t="str">
            <v>91965</v>
          </cell>
          <cell r="B2139" t="str">
            <v>INTERRUPTOR SIMPLES (2 MÓDULOS) COM INTERRUPTOR PARALELO (1 MÓDULO), 10A/250V, INCLUINDO SUPORTE E PLACA - FORNECIMENTO E INSTALAÇÃO. AF_12/2015</v>
          </cell>
          <cell r="C2139" t="str">
            <v>UN</v>
          </cell>
          <cell r="D2139">
            <v>26.77</v>
          </cell>
          <cell r="E2139">
            <v>19.3</v>
          </cell>
          <cell r="F2139">
            <v>46.07</v>
          </cell>
        </row>
        <row r="2140">
          <cell r="A2140" t="str">
            <v>91966</v>
          </cell>
          <cell r="B2140" t="str">
            <v>INTERRUPTOR SIMPLES (3 MÓDULOS), 10A/250V, SEM SUPORTE E SEM PLACA - FORNECIMENTO E INSTALAÇÃO. AF_12/2015</v>
          </cell>
          <cell r="C2140" t="str">
            <v>UN</v>
          </cell>
          <cell r="D2140">
            <v>20.61</v>
          </cell>
          <cell r="E2140">
            <v>15.14</v>
          </cell>
          <cell r="F2140">
            <v>35.75</v>
          </cell>
        </row>
        <row r="2141">
          <cell r="A2141" t="str">
            <v>91967</v>
          </cell>
          <cell r="B2141" t="str">
            <v>INTERRUPTOR SIMPLES (3 MÓDULOS), 10A/250V, INCLUINDO SUPORTE E PLACA - FORNECIMENTO E INSTALAÇÃO. AF_12/2015</v>
          </cell>
          <cell r="C2141" t="str">
            <v>UN</v>
          </cell>
          <cell r="D2141">
            <v>24.42</v>
          </cell>
          <cell r="E2141">
            <v>17.059999999999999</v>
          </cell>
          <cell r="F2141">
            <v>41.48</v>
          </cell>
        </row>
        <row r="2142">
          <cell r="A2142" t="str">
            <v>91970</v>
          </cell>
          <cell r="B2142" t="str">
            <v>INTERRUPTOR SIMPLES (3 MÓDULOS) COM INTERRUPTOR PARALELO (1 MÓDULO), 10A/250V, SEM SUPORTE E SEM PLACA - FORNECIMENTO E INSTALAÇÃO. AF_12/2015</v>
          </cell>
          <cell r="C2142" t="str">
            <v>UN</v>
          </cell>
          <cell r="D2142">
            <v>29.7</v>
          </cell>
          <cell r="E2142">
            <v>22.08</v>
          </cell>
          <cell r="F2142">
            <v>51.78</v>
          </cell>
        </row>
        <row r="2143">
          <cell r="A2143" t="str">
            <v>91971</v>
          </cell>
          <cell r="B2143" t="str">
            <v>INTERRUPTOR SIMPLES (3 MÓDULOS) COM INTERRUPTOR PARALELO (1 MÓDULO), 10A/250V, INCLUINDO SUPORTE E PLACA - FORNECIMENTO E INSTALAÇÃO. AF_12/2015</v>
          </cell>
          <cell r="C2143" t="str">
            <v>UN</v>
          </cell>
          <cell r="D2143">
            <v>36.43</v>
          </cell>
          <cell r="E2143">
            <v>24.33</v>
          </cell>
          <cell r="F2143">
            <v>60.76</v>
          </cell>
        </row>
        <row r="2144">
          <cell r="A2144" t="str">
            <v>91972</v>
          </cell>
          <cell r="B2144" t="str">
            <v>INTERRUPTOR SIMPLES (2 MÓDULOS) COM INTERRUPTOR PARALELO (2 MÓDULOS), 10A/250V, SEM SUPORTE E SEM PLACA - FORNECIMENTO E INSTALAÇÃO. AF_12/2015</v>
          </cell>
          <cell r="C2144" t="str">
            <v>UN</v>
          </cell>
          <cell r="D2144">
            <v>32.07</v>
          </cell>
          <cell r="E2144">
            <v>24.34</v>
          </cell>
          <cell r="F2144">
            <v>56.41</v>
          </cell>
        </row>
        <row r="2145">
          <cell r="A2145" t="str">
            <v>91973</v>
          </cell>
          <cell r="B2145" t="str">
            <v>INTERRUPTOR SIMPLES (2 MÓDULOS) COM INTERRUPTOR PARALELO (2 MÓDULOS), 10A/250V, INCLUINDO SUPORTE E PLACA - FORNECIMENTO E INSTALAÇÃO. AF_12/2015</v>
          </cell>
          <cell r="C2145" t="str">
            <v>UN</v>
          </cell>
          <cell r="D2145">
            <v>38.799999999999997</v>
          </cell>
          <cell r="E2145">
            <v>26.6</v>
          </cell>
          <cell r="F2145">
            <v>65.400000000000006</v>
          </cell>
        </row>
        <row r="2146">
          <cell r="A2146" t="str">
            <v>91974</v>
          </cell>
          <cell r="B2146" t="str">
            <v>INTERRUPTOR SIMPLES (4 MÓDULOS), 10A/250V, SEM SUPORTE E SEM PLACA - FORNECIMENTO E INSTALAÇÃO. AF_12/2015</v>
          </cell>
          <cell r="C2146" t="str">
            <v>UN</v>
          </cell>
          <cell r="D2146">
            <v>27.33</v>
          </cell>
          <cell r="E2146">
            <v>19.809999999999999</v>
          </cell>
          <cell r="F2146">
            <v>47.14</v>
          </cell>
        </row>
        <row r="2147">
          <cell r="A2147" t="str">
            <v>91975</v>
          </cell>
          <cell r="B2147" t="str">
            <v>INTERRUPTOR SIMPLES (4 MÓDULOS), 10A/250V, INCLUINDO SUPORTE E PLACA - FORNECIMENTO E INSTALAÇÃO. AF_12/2015</v>
          </cell>
          <cell r="C2147" t="str">
            <v>UN</v>
          </cell>
          <cell r="D2147">
            <v>34.049999999999997</v>
          </cell>
          <cell r="E2147">
            <v>22.07</v>
          </cell>
          <cell r="F2147">
            <v>56.12</v>
          </cell>
        </row>
        <row r="2148">
          <cell r="A2148" t="str">
            <v>91976</v>
          </cell>
          <cell r="B2148" t="str">
            <v>INTERRUPTOR SIMPLES (6 MÓDULOS), 10A/250V, SEM SUPORTE E SEM PLACA - FORNECIMENTO E INSTALAÇÃO. AF_12/2015</v>
          </cell>
          <cell r="C2148" t="str">
            <v>UN</v>
          </cell>
          <cell r="D2148">
            <v>40.659999999999997</v>
          </cell>
          <cell r="E2148">
            <v>28.87</v>
          </cell>
          <cell r="F2148">
            <v>69.53</v>
          </cell>
        </row>
        <row r="2149">
          <cell r="A2149" t="str">
            <v>91977</v>
          </cell>
          <cell r="B2149" t="str">
            <v>INTERRUPTOR SIMPLES (6 MÓDULOS), 10A/250V, INCLUINDO SUPORTE E PLACA - FORNECIMENTO E INSTALAÇÃO. AF_12/2015</v>
          </cell>
          <cell r="C2149" t="str">
            <v>UN</v>
          </cell>
          <cell r="D2149">
            <v>47.38</v>
          </cell>
          <cell r="E2149">
            <v>31.13</v>
          </cell>
          <cell r="F2149">
            <v>78.510000000000005</v>
          </cell>
        </row>
        <row r="2150">
          <cell r="A2150" t="str">
            <v>92022</v>
          </cell>
          <cell r="B2150" t="str">
            <v>INTERRUPTOR SIMPLES (1 MÓDULO) COM 1 TOMADA DE EMBUTIR 2P+T 10 A,  SEM SUPORTE E SEM PLACA - FORNECIMENTO E INSTALAÇÃO. AF_12/2015</v>
          </cell>
          <cell r="C2150" t="str">
            <v>UN</v>
          </cell>
          <cell r="D2150">
            <v>15.52</v>
          </cell>
          <cell r="E2150">
            <v>12.88</v>
          </cell>
          <cell r="F2150">
            <v>28.4</v>
          </cell>
        </row>
        <row r="2151">
          <cell r="A2151" t="str">
            <v>92023</v>
          </cell>
          <cell r="B2151" t="str">
            <v>INTERRUPTOR SIMPLES (1 MÓDULO) COM 1 TOMADA DE EMBUTIR 2P+T 10 A,  INCLUINDO SUPORTE E PLACA - FORNECIMENTO E INSTALAÇÃO. AF_12/2015</v>
          </cell>
          <cell r="C2151" t="str">
            <v>UN</v>
          </cell>
          <cell r="D2151">
            <v>19.329999999999998</v>
          </cell>
          <cell r="E2151">
            <v>14.79</v>
          </cell>
          <cell r="F2151">
            <v>34.119999999999997</v>
          </cell>
        </row>
        <row r="2152">
          <cell r="A2152" t="str">
            <v>92024</v>
          </cell>
          <cell r="B2152" t="str">
            <v>INTERRUPTOR SIMPLES (1 MÓDULO) COM 2 TOMADAS DE EMBUTIR 2P+T 10 A,  SEM SUPORTE E SEM PLACA - FORNECIMENTO E INSTALAÇÃO. AF_12/2015</v>
          </cell>
          <cell r="C2152" t="str">
            <v>UN</v>
          </cell>
          <cell r="D2152">
            <v>23.74</v>
          </cell>
          <cell r="E2152">
            <v>19.649999999999999</v>
          </cell>
          <cell r="F2152">
            <v>43.39</v>
          </cell>
        </row>
        <row r="2153">
          <cell r="A2153" t="str">
            <v>92025</v>
          </cell>
          <cell r="B2153" t="str">
            <v>INTERRUPTOR SIMPLES (1 MÓDULO) COM 2 TOMADAS DE EMBUTIR 2P+T 10 A,  INCLUINDO SUPORTE E PLACA - FORNECIMENTO E INSTALAÇÃO. AF_12/2015</v>
          </cell>
          <cell r="C2153" t="str">
            <v>UN</v>
          </cell>
          <cell r="D2153">
            <v>27.55</v>
          </cell>
          <cell r="E2153">
            <v>21.56</v>
          </cell>
          <cell r="F2153">
            <v>49.11</v>
          </cell>
        </row>
        <row r="2154">
          <cell r="A2154" t="str">
            <v>92026</v>
          </cell>
          <cell r="B2154" t="str">
            <v>INTERRUPTOR SIMPLES (2 MÓDULOS) COM 1 TOMADA DE EMBUTIR 2P+T 10 A,  SEM SUPORTE E SEM PLACA - FORNECIMENTO E INSTALAÇÃO. AF_12/2015</v>
          </cell>
          <cell r="C2154" t="str">
            <v>UN</v>
          </cell>
          <cell r="D2154">
            <v>22.17</v>
          </cell>
          <cell r="E2154">
            <v>17.38</v>
          </cell>
          <cell r="F2154">
            <v>39.549999999999997</v>
          </cell>
        </row>
        <row r="2155">
          <cell r="A2155" t="str">
            <v>92027</v>
          </cell>
          <cell r="B2155" t="str">
            <v>INTERRUPTOR SIMPLES (2 MÓDULOS) COM 1 TOMADA DE EMBUTIR 2P+T 10 A,  INCLUINDO SUPORTE E PLACA - FORNECIMENTO E INSTALAÇÃO. AF_12/2015</v>
          </cell>
          <cell r="C2155" t="str">
            <v>UN</v>
          </cell>
          <cell r="D2155">
            <v>25.97</v>
          </cell>
          <cell r="E2155">
            <v>19.3</v>
          </cell>
          <cell r="F2155">
            <v>45.27</v>
          </cell>
        </row>
        <row r="2156">
          <cell r="A2156" t="str">
            <v>92034</v>
          </cell>
          <cell r="B2156" t="str">
            <v>INTERRUPTOR SIMPLES (1 MÓDULO), INTERRUPTOR PARALELO (1 MÓDULO) E 1 TOMADA DE EMBUTIR 2P+T 10 A,  SEM SUPORTE E SEM PLACA - FORNECIMENTO E INSTALAÇÃO. AF_12/2015</v>
          </cell>
          <cell r="C2156" t="str">
            <v>UN</v>
          </cell>
          <cell r="D2156">
            <v>24.54</v>
          </cell>
          <cell r="E2156">
            <v>19.649999999999999</v>
          </cell>
          <cell r="F2156">
            <v>44.19</v>
          </cell>
        </row>
        <row r="2157">
          <cell r="A2157" t="str">
            <v>92035</v>
          </cell>
          <cell r="B2157" t="str">
            <v>INTERRUPTOR SIMPLES (1 MÓDULO), INTERRUPTOR PARALELO (1 MÓDULO) E 1 TOMADA DE EMBUTIR 2P+T 10 A,  INCLUINDO SUPORTE E PLACA - FORNECIMENTO E INSTALAÇÃO. AF_12/2015</v>
          </cell>
          <cell r="C2157" t="str">
            <v>UN</v>
          </cell>
          <cell r="D2157">
            <v>28.35</v>
          </cell>
          <cell r="E2157">
            <v>21.56</v>
          </cell>
          <cell r="F2157">
            <v>49.91</v>
          </cell>
        </row>
        <row r="2158">
          <cell r="B2158" t="str">
            <v>PARALELOS</v>
          </cell>
        </row>
        <row r="2159">
          <cell r="A2159" t="str">
            <v>91954</v>
          </cell>
          <cell r="B2159" t="str">
            <v>INTERRUPTOR PARALELO (1 MÓDULO), 10A/250V, SEM SUPORTE E SEM PLACA - FORNECIMENTO E INSTALAÇÃO. AF_12/2015</v>
          </cell>
          <cell r="C2159" t="str">
            <v>UN</v>
          </cell>
          <cell r="D2159">
            <v>9.68</v>
          </cell>
          <cell r="E2159">
            <v>8.4</v>
          </cell>
          <cell r="F2159">
            <v>18.079999999999998</v>
          </cell>
        </row>
        <row r="2160">
          <cell r="A2160" t="str">
            <v>91955</v>
          </cell>
          <cell r="B2160" t="str">
            <v>INTERRUPTOR PARALELO (1 MÓDULO), 10A/250V, INCLUINDO SUPORTE E PLACA - FORNECIMENTO E INSTALAÇÃO. AF_12/2015</v>
          </cell>
          <cell r="C2160" t="str">
            <v>UN</v>
          </cell>
          <cell r="D2160">
            <v>13.48</v>
          </cell>
          <cell r="E2160">
            <v>10.32</v>
          </cell>
          <cell r="F2160">
            <v>23.8</v>
          </cell>
        </row>
        <row r="2161">
          <cell r="A2161" t="str">
            <v>91960</v>
          </cell>
          <cell r="B2161" t="str">
            <v>INTERRUPTOR PARALELO (2 MÓDULOS), 10A/250V, SEM SUPORTE E SEM PLACA - FORNECIMENTO E INSTALAÇÃO. AF_12/2015</v>
          </cell>
          <cell r="C2161" t="str">
            <v>UN</v>
          </cell>
          <cell r="D2161">
            <v>18.690000000000001</v>
          </cell>
          <cell r="E2161">
            <v>15.14</v>
          </cell>
          <cell r="F2161">
            <v>33.83</v>
          </cell>
        </row>
        <row r="2162">
          <cell r="A2162" t="str">
            <v>91961</v>
          </cell>
          <cell r="B2162" t="str">
            <v>INTERRUPTOR PARALELO (2 MÓDULOS), 10A/250V, INCLUINDO SUPORTE E PLACA - FORNECIMENTO E INSTALAÇÃO. AF_12/2015</v>
          </cell>
          <cell r="C2162" t="str">
            <v>UN</v>
          </cell>
          <cell r="D2162">
            <v>22.49</v>
          </cell>
          <cell r="E2162">
            <v>17.059999999999999</v>
          </cell>
          <cell r="F2162">
            <v>39.549999999999997</v>
          </cell>
        </row>
        <row r="2163">
          <cell r="A2163" t="str">
            <v>91968</v>
          </cell>
          <cell r="B2163" t="str">
            <v>INTERRUPTOR PARALELO (3 MÓDULOS), 10A/250V, SEM SUPORTE E SEM PLACA - FORNECIMENTO E INSTALAÇÃO. AF_12/2015</v>
          </cell>
          <cell r="C2163" t="str">
            <v>UN</v>
          </cell>
          <cell r="D2163">
            <v>27.7</v>
          </cell>
          <cell r="E2163">
            <v>21.89</v>
          </cell>
          <cell r="F2163">
            <v>49.59</v>
          </cell>
        </row>
        <row r="2164">
          <cell r="A2164" t="str">
            <v>91969</v>
          </cell>
          <cell r="B2164" t="str">
            <v>INTERRUPTOR PARALELO (3 MÓDULOS), 10A/250V, INCLUINDO SUPORTE E PLACA - FORNECIMENTO E INSTALAÇÃO. AF_12/2015</v>
          </cell>
          <cell r="C2164" t="str">
            <v>UN</v>
          </cell>
          <cell r="D2164">
            <v>31.51</v>
          </cell>
          <cell r="E2164">
            <v>23.8</v>
          </cell>
          <cell r="F2164">
            <v>55.31</v>
          </cell>
        </row>
        <row r="2165">
          <cell r="A2165" t="str">
            <v>92028</v>
          </cell>
          <cell r="B2165" t="str">
            <v>INTERRUPTOR PARALELO (1 MÓDULO) COM 1 TOMADA DE EMBUTIR 2P+T 10 A,  SEM SUPORTE E SEM PLACA - FORNECIMENTO E INSTALAÇÃO. AF_12/2015</v>
          </cell>
          <cell r="C2165" t="str">
            <v>UN</v>
          </cell>
          <cell r="D2165">
            <v>17.89</v>
          </cell>
          <cell r="E2165">
            <v>15.14</v>
          </cell>
          <cell r="F2165">
            <v>33.03</v>
          </cell>
        </row>
        <row r="2166">
          <cell r="A2166" t="str">
            <v>92029</v>
          </cell>
          <cell r="B2166" t="str">
            <v>INTERRUPTOR PARALELO (1 MÓDULO) COM 1 TOMADA DE EMBUTIR 2P+T 10 A,  INCLUINDO SUPORTE E PLACA - FORNECIMENTO E INSTALAÇÃO. AF_12/2015</v>
          </cell>
          <cell r="C2166" t="str">
            <v>UN</v>
          </cell>
          <cell r="D2166">
            <v>21.69</v>
          </cell>
          <cell r="E2166">
            <v>17.059999999999999</v>
          </cell>
          <cell r="F2166">
            <v>38.75</v>
          </cell>
        </row>
        <row r="2167">
          <cell r="A2167" t="str">
            <v>92030</v>
          </cell>
          <cell r="B2167" t="str">
            <v>INTERRUPTOR PARALELO (1 MÓDULO) COM 2 TOMADAS DE EMBUTIR 2P+T 10 A,  SEM SUPORTE E SEM PLACA - FORNECIMENTO E INSTALAÇÃO. AF_12/2015</v>
          </cell>
          <cell r="C2167" t="str">
            <v>UN</v>
          </cell>
          <cell r="D2167">
            <v>26.1</v>
          </cell>
          <cell r="E2167">
            <v>21.89</v>
          </cell>
          <cell r="F2167">
            <v>47.99</v>
          </cell>
        </row>
        <row r="2168">
          <cell r="A2168" t="str">
            <v>92031</v>
          </cell>
          <cell r="B2168" t="str">
            <v>INTERRUPTOR PARALELO (1 MÓDULO) COM 2 TOMADAS DE EMBUTIR 2P+T 10 A,  INCLUINDO SUPORTE E PLACA - FORNECIMENTO E INSTALAÇÃO. AF_12/2015</v>
          </cell>
          <cell r="C2168" t="str">
            <v>UN</v>
          </cell>
          <cell r="D2168">
            <v>29.91</v>
          </cell>
          <cell r="E2168">
            <v>23.8</v>
          </cell>
          <cell r="F2168">
            <v>53.71</v>
          </cell>
        </row>
        <row r="2169">
          <cell r="A2169" t="str">
            <v>92032</v>
          </cell>
          <cell r="B2169" t="str">
            <v>INTERRUPTOR PARALELO (2 MÓDULOS) COM 1 TOMADA DE EMBUTIR 2P+T 10 A,  SEM SUPORTE E SEM PLACA - FORNECIMENTO E INSTALAÇÃO. AF_12/2015</v>
          </cell>
          <cell r="C2169" t="str">
            <v>UN</v>
          </cell>
          <cell r="D2169">
            <v>26.9</v>
          </cell>
          <cell r="E2169">
            <v>21.89</v>
          </cell>
          <cell r="F2169">
            <v>48.79</v>
          </cell>
        </row>
        <row r="2170">
          <cell r="A2170" t="str">
            <v>92033</v>
          </cell>
          <cell r="B2170" t="str">
            <v>INTERRUPTOR PARALELO (2 MÓDULOS) COM 1 TOMADA DE EMBUTIR 2P+T 10 A,  INCLUINDO SUPORTE E PLACA - FORNECIMENTO E INSTALAÇÃO. AF_12/2015</v>
          </cell>
          <cell r="C2170" t="str">
            <v>UN</v>
          </cell>
          <cell r="D2170">
            <v>30.71</v>
          </cell>
          <cell r="E2170">
            <v>23.8</v>
          </cell>
          <cell r="F2170">
            <v>54.51</v>
          </cell>
        </row>
        <row r="2171">
          <cell r="B2171" t="str">
            <v>INTERMEDIARIO</v>
          </cell>
        </row>
        <row r="2172">
          <cell r="A2172" t="str">
            <v>83465</v>
          </cell>
          <cell r="B2172" t="str">
            <v>INTERRUPTOR INTERMEDIARIO (FOUR-WAY) - FORNECIMENTO E INSTALACAO</v>
          </cell>
          <cell r="C2172" t="str">
            <v>UN</v>
          </cell>
          <cell r="D2172">
            <v>25.87</v>
          </cell>
          <cell r="E2172">
            <v>14.46</v>
          </cell>
          <cell r="F2172">
            <v>40.33</v>
          </cell>
        </row>
        <row r="2173">
          <cell r="B2173" t="str">
            <v>BIPOLAR</v>
          </cell>
        </row>
        <row r="2174">
          <cell r="B2174" t="str">
            <v>CONJUGADOS</v>
          </cell>
        </row>
        <row r="2175">
          <cell r="B2175" t="str">
            <v>TOMADAS</v>
          </cell>
          <cell r="C2175" t="str">
            <v/>
          </cell>
        </row>
        <row r="2176">
          <cell r="A2176" t="str">
            <v>72339</v>
          </cell>
          <cell r="B2176" t="str">
            <v>TOMADA 3P+T 30A/440V SEM PLACA - FORNECIMENTO E INSTALACAO</v>
          </cell>
          <cell r="C2176" t="str">
            <v>UN</v>
          </cell>
          <cell r="D2176">
            <v>35.04</v>
          </cell>
          <cell r="E2176">
            <v>12.28</v>
          </cell>
          <cell r="F2176">
            <v>47.32</v>
          </cell>
        </row>
        <row r="2177">
          <cell r="A2177" t="str">
            <v>91990</v>
          </cell>
          <cell r="B2177" t="str">
            <v>TOMADA ALTA DE EMBUTIR (1 MÓDULO), 2P+T 10 A, SEM SUPORTE E SEM PLACA - FORNECIMENTO E INSTALAÇÃO. AF_12/2015</v>
          </cell>
          <cell r="C2177" t="str">
            <v>UN</v>
          </cell>
          <cell r="D2177">
            <v>10.92</v>
          </cell>
          <cell r="E2177">
            <v>13.53</v>
          </cell>
          <cell r="F2177">
            <v>24.45</v>
          </cell>
        </row>
        <row r="2178">
          <cell r="A2178" t="str">
            <v>91991</v>
          </cell>
          <cell r="B2178" t="str">
            <v>TOMADA ALTA DE EMBUTIR (1 MÓDULO), 2P+T 20 A, SEM SUPORTE E SEM PLACA - FORNECIMENTO E INSTALAÇÃO. AF_12/2015</v>
          </cell>
          <cell r="C2178" t="str">
            <v>UN</v>
          </cell>
          <cell r="D2178">
            <v>12.47</v>
          </cell>
          <cell r="E2178">
            <v>13.53</v>
          </cell>
          <cell r="F2178">
            <v>26</v>
          </cell>
        </row>
        <row r="2179">
          <cell r="A2179" t="str">
            <v>91992</v>
          </cell>
          <cell r="B2179" t="str">
            <v>TOMADA ALTA DE EMBUTIR (1 MÓDULO), 2P+T 10 A, INCLUINDO SUPORTE E PLACA - FORNECIMENTO E INSTALAÇÃO. AF_12/2015</v>
          </cell>
          <cell r="C2179" t="str">
            <v>UN</v>
          </cell>
          <cell r="D2179">
            <v>14.72</v>
          </cell>
          <cell r="E2179">
            <v>15.45</v>
          </cell>
          <cell r="F2179">
            <v>30.17</v>
          </cell>
        </row>
        <row r="2180">
          <cell r="A2180" t="str">
            <v>91993</v>
          </cell>
          <cell r="B2180" t="str">
            <v>TOMADA ALTA DE EMBUTIR (1 MÓDULO), 2P+T 20 A, INCLUINDO SUPORTE E PLACA - FORNECIMENTO E INSTALAÇÃO. AF_12/2015</v>
          </cell>
          <cell r="C2180" t="str">
            <v>UN</v>
          </cell>
          <cell r="D2180">
            <v>16.27</v>
          </cell>
          <cell r="E2180">
            <v>15.45</v>
          </cell>
          <cell r="F2180">
            <v>31.72</v>
          </cell>
        </row>
        <row r="2181">
          <cell r="A2181" t="str">
            <v>91994</v>
          </cell>
          <cell r="B2181" t="str">
            <v>TOMADA MÉDIA DE EMBUTIR (1 MÓDULO), 2P+T 10 A, SEM SUPORTE E SEM PLACA - FORNECIMENTO E INSTALAÇÃO. AF_12/2015</v>
          </cell>
          <cell r="C2181" t="str">
            <v>UN</v>
          </cell>
          <cell r="D2181">
            <v>8.8800000000000008</v>
          </cell>
          <cell r="E2181">
            <v>8.4</v>
          </cell>
          <cell r="F2181">
            <v>17.28</v>
          </cell>
        </row>
        <row r="2182">
          <cell r="A2182" t="str">
            <v>91995</v>
          </cell>
          <cell r="B2182" t="str">
            <v>TOMADA MÉDIA DE EMBUTIR (1 MÓDULO), 2P+T 20 A, SEM SUPORTE E SEM PLACA - FORNECIMENTO E INSTALAÇÃO. AF_12/2015</v>
          </cell>
          <cell r="C2182" t="str">
            <v>UN</v>
          </cell>
          <cell r="D2182">
            <v>10.43</v>
          </cell>
          <cell r="E2182">
            <v>8.4</v>
          </cell>
          <cell r="F2182">
            <v>18.829999999999998</v>
          </cell>
        </row>
        <row r="2183">
          <cell r="A2183" t="str">
            <v>91996</v>
          </cell>
          <cell r="B2183" t="str">
            <v>TOMADA MÉDIA DE EMBUTIR (1 MÓDULO), 2P+T 10 A, INCLUINDO SUPORTE E PLACA - FORNECIMENTO E INSTALAÇÃO. AF_12/2015</v>
          </cell>
          <cell r="C2183" t="str">
            <v>UN</v>
          </cell>
          <cell r="D2183">
            <v>12.68</v>
          </cell>
          <cell r="E2183">
            <v>10.32</v>
          </cell>
          <cell r="F2183">
            <v>23</v>
          </cell>
        </row>
        <row r="2184">
          <cell r="A2184" t="str">
            <v>91997</v>
          </cell>
          <cell r="B2184" t="str">
            <v>TOMADA MÉDIA DE EMBUTIR (1 MÓDULO), 2P+T 20 A, INCLUINDO SUPORTE E PLACA - FORNECIMENTO E INSTALAÇÃO. AF_12/2015</v>
          </cell>
          <cell r="C2184" t="str">
            <v>UN</v>
          </cell>
          <cell r="D2184">
            <v>14.23</v>
          </cell>
          <cell r="E2184">
            <v>10.32</v>
          </cell>
          <cell r="F2184">
            <v>24.55</v>
          </cell>
        </row>
        <row r="2185">
          <cell r="A2185" t="str">
            <v>91998</v>
          </cell>
          <cell r="B2185" t="str">
            <v>TOMADA BAIXA DE EMBUTIR (1 MÓDULO), 2P+T 10 A, SEM SUPORTE E SEM PLACA - FORNECIMENTO E INSTALAÇÃO. AF_12/2015</v>
          </cell>
          <cell r="C2185" t="str">
            <v>UN</v>
          </cell>
          <cell r="D2185">
            <v>8.09</v>
          </cell>
          <cell r="E2185">
            <v>6.41</v>
          </cell>
          <cell r="F2185">
            <v>14.5</v>
          </cell>
        </row>
        <row r="2186">
          <cell r="A2186" t="str">
            <v>91999</v>
          </cell>
          <cell r="B2186" t="str">
            <v>TOMADA BAIXA DE EMBUTIR (1 MÓDULO), 2P+T 20 A, SEM SUPORTE E SEM PLACA - FORNECIMENTO E INSTALAÇÃO. AF_12/2015</v>
          </cell>
          <cell r="C2186" t="str">
            <v>UN</v>
          </cell>
          <cell r="D2186">
            <v>9.6300000000000008</v>
          </cell>
          <cell r="E2186">
            <v>6.41</v>
          </cell>
          <cell r="F2186">
            <v>16.04</v>
          </cell>
        </row>
        <row r="2187">
          <cell r="A2187" t="str">
            <v>92000</v>
          </cell>
          <cell r="B2187" t="str">
            <v>TOMADA BAIXA DE EMBUTIR (1 MÓDULO), 2P+T 10 A, INCLUINDO SUPORTE E PLACA - FORNECIMENTO E INSTALAÇÃO. AF_12/2015</v>
          </cell>
          <cell r="C2187" t="str">
            <v>UN</v>
          </cell>
          <cell r="D2187">
            <v>11.9</v>
          </cell>
          <cell r="E2187">
            <v>8.32</v>
          </cell>
          <cell r="F2187">
            <v>20.22</v>
          </cell>
        </row>
        <row r="2188">
          <cell r="A2188" t="str">
            <v>92001</v>
          </cell>
          <cell r="B2188" t="str">
            <v>TOMADA BAIXA DE EMBUTIR (1 MÓDULO), 2P+T 20 A, INCLUINDO SUPORTE E PLACA - FORNECIMENTO E INSTALAÇÃO. AF_12/2015</v>
          </cell>
          <cell r="C2188" t="str">
            <v>UN</v>
          </cell>
          <cell r="D2188">
            <v>13.44</v>
          </cell>
          <cell r="E2188">
            <v>8.32</v>
          </cell>
          <cell r="F2188">
            <v>21.76</v>
          </cell>
        </row>
        <row r="2189">
          <cell r="A2189" t="str">
            <v>92002</v>
          </cell>
          <cell r="B2189" t="str">
            <v>TOMADA MÉDIA DE EMBUTIR (2 MÓDULOS), 2P+T 10 A, SEM SUPORTE E SEM PLACA - FORNECIMENTO E INSTALAÇÃO. AF_12/2015</v>
          </cell>
          <cell r="C2189" t="str">
            <v>UN</v>
          </cell>
          <cell r="D2189">
            <v>17.09</v>
          </cell>
          <cell r="E2189">
            <v>15.14</v>
          </cell>
          <cell r="F2189">
            <v>32.229999999999997</v>
          </cell>
        </row>
        <row r="2190">
          <cell r="A2190" t="str">
            <v>92003</v>
          </cell>
          <cell r="B2190" t="str">
            <v>TOMADA MÉDIA DE EMBUTIR (2 MÓDULOS), 2P+T 20 A, SEM SUPORTE E SEM PLACA - FORNECIMENTO E INSTALAÇÃO. AF_12/2015</v>
          </cell>
          <cell r="C2190" t="str">
            <v>UN</v>
          </cell>
          <cell r="D2190">
            <v>20.18</v>
          </cell>
          <cell r="E2190">
            <v>15.14</v>
          </cell>
          <cell r="F2190">
            <v>35.32</v>
          </cell>
        </row>
        <row r="2191">
          <cell r="A2191" t="str">
            <v>92004</v>
          </cell>
          <cell r="B2191" t="str">
            <v>TOMADA MÉDIA DE EMBUTIR (2 MÓDULOS), 2P+T 10 A, INCLUINDO SUPORTE E PLACA - FORNECIMENTO E INSTALAÇÃO. AF_12/2015</v>
          </cell>
          <cell r="C2191" t="str">
            <v>UN</v>
          </cell>
          <cell r="D2191">
            <v>20.89</v>
          </cell>
          <cell r="E2191">
            <v>17.059999999999999</v>
          </cell>
          <cell r="F2191">
            <v>37.950000000000003</v>
          </cell>
        </row>
        <row r="2192">
          <cell r="A2192" t="str">
            <v>92005</v>
          </cell>
          <cell r="B2192" t="str">
            <v>TOMADA MÉDIA DE EMBUTIR (2 MÓDULOS), 2P+T 20 A, INCLUINDO SUPORTE E PLACA - FORNECIMENTO E INSTALAÇÃO. AF_12/2015</v>
          </cell>
          <cell r="C2192" t="str">
            <v>UN</v>
          </cell>
          <cell r="D2192">
            <v>23.98</v>
          </cell>
          <cell r="E2192">
            <v>17.059999999999999</v>
          </cell>
          <cell r="F2192">
            <v>41.04</v>
          </cell>
        </row>
        <row r="2193">
          <cell r="A2193" t="str">
            <v>92006</v>
          </cell>
          <cell r="B2193" t="str">
            <v>TOMADA BAIXA DE EMBUTIR (2 MÓDULOS), 2P+T 10 A, SEM SUPORTE E SEM PLACA - FORNECIMENTO E INSTALAÇÃO. AF_12/2015</v>
          </cell>
          <cell r="C2193" t="str">
            <v>UN</v>
          </cell>
          <cell r="D2193">
            <v>15.51</v>
          </cell>
          <cell r="E2193">
            <v>11.16</v>
          </cell>
          <cell r="F2193">
            <v>26.67</v>
          </cell>
        </row>
        <row r="2194">
          <cell r="A2194" t="str">
            <v>92007</v>
          </cell>
          <cell r="B2194" t="str">
            <v>TOMADA BAIXA DE EMBUTIR (2 MÓDULOS), 2P+T 20 A, SEM SUPORTE E SEM PLACA - FORNECIMENTO E INSTALAÇÃO. AF_12/2015</v>
          </cell>
          <cell r="C2194" t="str">
            <v>UN</v>
          </cell>
          <cell r="D2194">
            <v>18.600000000000001</v>
          </cell>
          <cell r="E2194">
            <v>11.16</v>
          </cell>
          <cell r="F2194">
            <v>29.76</v>
          </cell>
        </row>
        <row r="2195">
          <cell r="A2195" t="str">
            <v>92008</v>
          </cell>
          <cell r="B2195" t="str">
            <v>TOMADA BAIXA DE EMBUTIR (2 MÓDULOS), 2P+T 10 A, INCLUINDO SUPORTE E PLACA - FORNECIMENTO E INSTALAÇÃO. AF_12/2015</v>
          </cell>
          <cell r="C2195" t="str">
            <v>UN</v>
          </cell>
          <cell r="D2195">
            <v>19.32</v>
          </cell>
          <cell r="E2195">
            <v>13.07</v>
          </cell>
          <cell r="F2195">
            <v>32.39</v>
          </cell>
        </row>
        <row r="2196">
          <cell r="A2196" t="str">
            <v>92009</v>
          </cell>
          <cell r="B2196" t="str">
            <v>TOMADA BAIXA DE EMBUTIR (2 MÓDULOS), 2P+T 20 A, INCLUINDO SUPORTE E PLACA - FORNECIMENTO E INSTALAÇÃO. AF_12/2015</v>
          </cell>
          <cell r="C2196" t="str">
            <v>UN</v>
          </cell>
          <cell r="D2196">
            <v>22.41</v>
          </cell>
          <cell r="E2196">
            <v>13.07</v>
          </cell>
          <cell r="F2196">
            <v>35.479999999999997</v>
          </cell>
        </row>
        <row r="2197">
          <cell r="A2197" t="str">
            <v>92010</v>
          </cell>
          <cell r="B2197" t="str">
            <v>TOMADA MÉDIA DE EMBUTIR (3 MÓDULOS), 2P+T 10 A, SEM SUPORTE E SEM PLACA - FORNECIMENTO E INSTALAÇÃO. AF_12/2015</v>
          </cell>
          <cell r="C2197" t="str">
            <v>UN</v>
          </cell>
          <cell r="D2197">
            <v>25.3</v>
          </cell>
          <cell r="E2197">
            <v>21.89</v>
          </cell>
          <cell r="F2197">
            <v>47.19</v>
          </cell>
        </row>
        <row r="2198">
          <cell r="A2198" t="str">
            <v>92011</v>
          </cell>
          <cell r="B2198" t="str">
            <v>TOMADA MÉDIA DE EMBUTIR (3 MÓDULOS), 2P+T 20 A, SEM SUPORTE E SEM PLACA - FORNECIMENTO E INSTALAÇÃO. AF_12/2015</v>
          </cell>
          <cell r="C2198" t="str">
            <v>UN</v>
          </cell>
          <cell r="D2198">
            <v>29.93</v>
          </cell>
          <cell r="E2198">
            <v>21.89</v>
          </cell>
          <cell r="F2198">
            <v>51.82</v>
          </cell>
        </row>
        <row r="2199">
          <cell r="A2199" t="str">
            <v>92012</v>
          </cell>
          <cell r="B2199" t="str">
            <v>TOMADA MÉDIA DE EMBUTIR (3 MÓDULOS), 2P+T 10 A, INCLUINDO SUPORTE E PLACA - FORNECIMENTO E INSTALAÇÃO. AF_12/2015</v>
          </cell>
          <cell r="C2199" t="str">
            <v>UN</v>
          </cell>
          <cell r="D2199">
            <v>29.11</v>
          </cell>
          <cell r="E2199">
            <v>23.8</v>
          </cell>
          <cell r="F2199">
            <v>52.91</v>
          </cell>
        </row>
        <row r="2200">
          <cell r="A2200" t="str">
            <v>92013</v>
          </cell>
          <cell r="B2200" t="str">
            <v>TOMADA MÉDIA DE EMBUTIR (3 MÓDULOS), 2P+T 20 A, INCLUINDO SUPORTE E PLACA - FORNECIMENTO E INSTALAÇÃO. AF_12/2015</v>
          </cell>
          <cell r="C2200" t="str">
            <v>UN</v>
          </cell>
          <cell r="D2200">
            <v>33.74</v>
          </cell>
          <cell r="E2200">
            <v>23.8</v>
          </cell>
          <cell r="F2200">
            <v>57.54</v>
          </cell>
        </row>
        <row r="2201">
          <cell r="A2201" t="str">
            <v>92014</v>
          </cell>
          <cell r="B2201" t="str">
            <v>TOMADA BAIXA DE EMBUTIR (3 MÓDULOS), 2P+T 10 A, SEM SUPORTE E SEM PLACA - FORNECIMENTO E INSTALAÇÃO. AF_12/2015</v>
          </cell>
          <cell r="C2201" t="str">
            <v>UN</v>
          </cell>
          <cell r="D2201">
            <v>22.93</v>
          </cell>
          <cell r="E2201">
            <v>15.91</v>
          </cell>
          <cell r="F2201">
            <v>38.840000000000003</v>
          </cell>
        </row>
        <row r="2202">
          <cell r="A2202" t="str">
            <v>92015</v>
          </cell>
          <cell r="B2202" t="str">
            <v>TOMADA BAIXA DE EMBUTIR (3 MÓDULOS), 2P+T 20 A, SEM SUPORTE E SEM PLACA - FORNECIMENTO E INSTALAÇÃO. AF_12/2015</v>
          </cell>
          <cell r="C2202" t="str">
            <v>UN</v>
          </cell>
          <cell r="D2202">
            <v>27.56</v>
          </cell>
          <cell r="E2202">
            <v>15.91</v>
          </cell>
          <cell r="F2202">
            <v>43.47</v>
          </cell>
        </row>
        <row r="2203">
          <cell r="A2203" t="str">
            <v>92016</v>
          </cell>
          <cell r="B2203" t="str">
            <v>TOMADA BAIXA DE EMBUTIR (3 MÓDULOS), 2P+T 10 A, INCLUINDO SUPORTE E PLACA - FORNECIMENTO E INSTALAÇÃO. AF_12/2015</v>
          </cell>
          <cell r="C2203" t="str">
            <v>UN</v>
          </cell>
          <cell r="D2203">
            <v>26.74</v>
          </cell>
          <cell r="E2203">
            <v>17.82</v>
          </cell>
          <cell r="F2203">
            <v>44.56</v>
          </cell>
        </row>
        <row r="2204">
          <cell r="A2204" t="str">
            <v>92017</v>
          </cell>
          <cell r="B2204" t="str">
            <v>TOMADA BAIXA DE EMBUTIR (3 MÓDULOS), 2P+T 20 A, INCLUINDO SUPORTE E PLACA - FORNECIMENTO E INSTALAÇÃO. AF_12/2015</v>
          </cell>
          <cell r="C2204" t="str">
            <v>UN</v>
          </cell>
          <cell r="D2204">
            <v>31.37</v>
          </cell>
          <cell r="E2204">
            <v>17.82</v>
          </cell>
          <cell r="F2204">
            <v>49.19</v>
          </cell>
        </row>
        <row r="2205">
          <cell r="A2205" t="str">
            <v>92018</v>
          </cell>
          <cell r="B2205" t="str">
            <v>TOMADA BAIXA DE EMBUTIR (4 MÓDULOS), 2P+T 10 A, SEM SUPORTE E SEM PLACA - FORNECIMENTO E INSTALAÇÃO. AF_12/2015</v>
          </cell>
          <cell r="C2205" t="str">
            <v>UN</v>
          </cell>
          <cell r="D2205">
            <v>30.46</v>
          </cell>
          <cell r="E2205">
            <v>20.93</v>
          </cell>
          <cell r="F2205">
            <v>51.39</v>
          </cell>
        </row>
        <row r="2206">
          <cell r="A2206" t="str">
            <v>92019</v>
          </cell>
          <cell r="B2206" t="str">
            <v>TOMADA BAIXA DE EMBUTIR (4 MÓDULOS), 2P+T 10 A, INCLUINDO SUPORTE E PLACA - FORNECIMENTO E INSTALAÇÃO. AF_12/2015</v>
          </cell>
          <cell r="C2206" t="str">
            <v>UN</v>
          </cell>
          <cell r="D2206">
            <v>37.18</v>
          </cell>
          <cell r="E2206">
            <v>23.19</v>
          </cell>
          <cell r="F2206">
            <v>60.37</v>
          </cell>
        </row>
        <row r="2207">
          <cell r="A2207" t="str">
            <v>92020</v>
          </cell>
          <cell r="B2207" t="str">
            <v>TOMADA BAIXA DE EMBUTIR (6 MÓDULOS), 2P+T 10 A, SEM SUPORTE E SEM PLACA - FORNECIMENTO E INSTALAÇÃO. AF_12/2015</v>
          </cell>
          <cell r="C2207" t="str">
            <v>UN</v>
          </cell>
          <cell r="D2207">
            <v>45.35</v>
          </cell>
          <cell r="E2207">
            <v>30.57</v>
          </cell>
          <cell r="F2207">
            <v>75.92</v>
          </cell>
        </row>
        <row r="2208">
          <cell r="A2208" t="str">
            <v>92021</v>
          </cell>
          <cell r="B2208" t="str">
            <v>TOMADA BAIXA DE EMBUTIR (6 MÓDULOS), 2P+T 10 A, INCLUINDO SUPORTE E PLACA - FORNECIMENTO E INSTALAÇÃO. AF_12/2015</v>
          </cell>
          <cell r="C2208" t="str">
            <v>UN</v>
          </cell>
          <cell r="D2208">
            <v>52.08</v>
          </cell>
          <cell r="E2208">
            <v>32.82</v>
          </cell>
          <cell r="F2208">
            <v>84.9</v>
          </cell>
        </row>
        <row r="2209">
          <cell r="B2209" t="str">
            <v>PONTO DE TOMADAS</v>
          </cell>
          <cell r="C2209" t="str">
            <v/>
          </cell>
        </row>
        <row r="2210">
          <cell r="A2210" t="str">
            <v>93141</v>
          </cell>
          <cell r="B2210" t="str">
            <v>PONTO DE TOMADA RESIDENCIAL INCLUINDO TOMADA 10A/250V, CAIXA ELÉTRICA, ELETRODUTO, CABO, RASGO, QUEBRA E CHUMBAMENTO. AF_01/2016</v>
          </cell>
          <cell r="C2210" t="str">
            <v>UN</v>
          </cell>
          <cell r="D2210">
            <v>65.84</v>
          </cell>
          <cell r="E2210">
            <v>66.349999999999994</v>
          </cell>
          <cell r="F2210">
            <v>132.19</v>
          </cell>
        </row>
        <row r="2211">
          <cell r="A2211" t="str">
            <v>93142</v>
          </cell>
          <cell r="B2211" t="str">
            <v>PONTO DE TOMADA RESIDENCIAL INCLUINDO TOMADA (2 MÓDULOS) 10A/250V, CAIXA ELÉTRICA, ELETRODUTO, CABO, RASGO, QUEBRA E CHUMBAMENTO. AF_01/2016</v>
          </cell>
          <cell r="C2211" t="str">
            <v>UN</v>
          </cell>
          <cell r="D2211">
            <v>74.05</v>
          </cell>
          <cell r="E2211">
            <v>73.09</v>
          </cell>
          <cell r="F2211">
            <v>147.13999999999999</v>
          </cell>
        </row>
        <row r="2212">
          <cell r="A2212" t="str">
            <v>93143</v>
          </cell>
          <cell r="B2212" t="str">
            <v>PONTO DE TOMADA RESIDENCIAL INCLUINDO TOMADA 20A/250V, CAIXA ELÉTRICA, ELETRODUTO, CABO, RASGO, QUEBRA E CHUMBAMENTO. AF_01/2016</v>
          </cell>
          <cell r="C2212" t="str">
            <v>UN</v>
          </cell>
          <cell r="D2212">
            <v>67.39</v>
          </cell>
          <cell r="E2212">
            <v>66.349999999999994</v>
          </cell>
          <cell r="F2212">
            <v>133.74</v>
          </cell>
        </row>
        <row r="2213">
          <cell r="A2213" t="str">
            <v>93144</v>
          </cell>
          <cell r="B2213" t="str">
            <v>PONTO DE UTILIZAÇÃO DE EQUIPAMENTOS ELÉTRICOS, RESIDENCIAL, INCLUINDO SUPORTE E PLACA, CAIXA ELÉTRICA, ELETRODUTO, CABO, RASGO, QUEBRA E CHUMBAMENTO. AF_01/2016</v>
          </cell>
          <cell r="C2213" t="str">
            <v>UN</v>
          </cell>
          <cell r="D2213">
            <v>89.01</v>
          </cell>
          <cell r="E2213">
            <v>72.099999999999994</v>
          </cell>
          <cell r="F2213">
            <v>161.11000000000001</v>
          </cell>
        </row>
        <row r="2214">
          <cell r="A2214" t="str">
            <v>93145</v>
          </cell>
          <cell r="B2214" t="str">
            <v>PONTO DE ILUMINAÇÃO E TOMADA, RESIDENCIAL, INCLUINDO INTERRUPTOR SIMPLES E TOMADA 10A/250V, CAIXA ELÉTRICA, ELETRODUTO, CABO, RASGO, QUEBRA E CHUMBAMENTO (EXCLUINDO LUMINÁRIA E LÂMPADA). AF_01/2016</v>
          </cell>
          <cell r="C2214" t="str">
            <v>UN</v>
          </cell>
          <cell r="D2214">
            <v>80.489999999999995</v>
          </cell>
          <cell r="E2214">
            <v>76.33</v>
          </cell>
          <cell r="F2214">
            <v>156.82</v>
          </cell>
        </row>
        <row r="2215">
          <cell r="A2215" t="str">
            <v>93146</v>
          </cell>
          <cell r="B2215" t="str">
            <v>PONTO DE ILUMINAÇÃO E TOMADA, RESIDENCIAL, INCLUINDO INTERRUPTOR PARALELO E TOMADA 10A/250V, CAIXA ELÉTRICA, ELETRODUTO, CABO, RASGO, QUEBRA E CHUMBAMENTO (EXCLUINDO LUMINÁRIA E LÂMPADA). AF_01/2016</v>
          </cell>
          <cell r="C2215" t="str">
            <v>UN</v>
          </cell>
          <cell r="D2215">
            <v>86.88</v>
          </cell>
          <cell r="E2215">
            <v>81.34</v>
          </cell>
          <cell r="F2215">
            <v>168.22</v>
          </cell>
        </row>
        <row r="2216">
          <cell r="A2216" t="str">
            <v>93147</v>
          </cell>
          <cell r="B2216" t="str">
            <v>PONTO DE ILUMINAÇÃO E TOMADA, RESIDENCIAL, INCLUINDO INTERRUPTOR SIMPLES, INTERRUPTOR PARALELO E TOMADA 10A/250V, CAIXA ELÉTRICA, ELETRODUTO, CABO, RASGO, QUEBRA E CHUMBAMENTO (EXCLUINDO LUMINÁRIA E LÂMPADA). AF_01/2016</v>
          </cell>
          <cell r="C2216" t="str">
            <v>UN</v>
          </cell>
          <cell r="D2216">
            <v>99.54</v>
          </cell>
          <cell r="E2216">
            <v>89.97</v>
          </cell>
          <cell r="F2216">
            <v>189.51</v>
          </cell>
        </row>
        <row r="2217">
          <cell r="B2217" t="str">
            <v>PONTO DE ILUMINAÇÃO</v>
          </cell>
          <cell r="C2217" t="str">
            <v/>
          </cell>
        </row>
        <row r="2218">
          <cell r="A2218" t="str">
            <v>93128</v>
          </cell>
          <cell r="B2218" t="str">
            <v>PONTO DE ILUMINAÇÃO RESIDENCIAL INCLUINDO INTERRUPTOR SIMPLES, CAIXA ELÉTRICA, ELETRODUTO, CABO, RASGO, QUEBRA E CHUMBAMENTO (EXCLUINDO LUMINÁRIA E LÂMPADA). AF_01/2016</v>
          </cell>
          <cell r="C2218" t="str">
            <v>UN</v>
          </cell>
          <cell r="D2218">
            <v>45.93</v>
          </cell>
          <cell r="E2218">
            <v>59.27</v>
          </cell>
          <cell r="F2218">
            <v>105.2</v>
          </cell>
        </row>
        <row r="2219">
          <cell r="A2219" t="str">
            <v>93137</v>
          </cell>
          <cell r="B2219" t="str">
            <v>PONTO DE ILUMINAÇÃO RESIDENCIAL INCLUINDO INTERRUPTOR SIMPLES (2 MÓDULOS), CAIXA ELÉTRICA, ELETRODUTO, CABO, RASGO, QUEBRA E CHUMBAMENTO (EXCLUINDO LUMINÁRIA E LÂMPADA). AF_01/2016</v>
          </cell>
          <cell r="C2219" t="str">
            <v>UN</v>
          </cell>
          <cell r="D2219">
            <v>56.6</v>
          </cell>
          <cell r="E2219">
            <v>66.52</v>
          </cell>
          <cell r="F2219">
            <v>123.12</v>
          </cell>
        </row>
        <row r="2220">
          <cell r="A2220" t="str">
            <v>93138</v>
          </cell>
          <cell r="B2220" t="str">
            <v>PONTO DE ILUMINAÇÃO RESIDENCIAL INCLUINDO INTERRUPTOR PARALELO, CAIXA ELÉTRICA, ELETRODUTO, CABO, RASGO, QUEBRA E CHUMBAMENTO (EXCLUINDO LUMINÁRIA E LÂMPADA). AF_01/2016</v>
          </cell>
          <cell r="C2220" t="str">
            <v>UN</v>
          </cell>
          <cell r="D2220">
            <v>52.32</v>
          </cell>
          <cell r="E2220">
            <v>64.28</v>
          </cell>
          <cell r="F2220">
            <v>116.6</v>
          </cell>
        </row>
        <row r="2221">
          <cell r="A2221" t="str">
            <v>93139</v>
          </cell>
          <cell r="B2221" t="str">
            <v>PONTO DE ILUMINAÇÃO RESIDENCIAL INCLUINDO INTERRUPTOR PARALELO (2 MÓDULOS), CAIXA ELÉTRICA, ELETRODUTO, CABO, RASGO, QUEBRA E CHUMBAMENTO (EXCLUINDO LUMINÁRIA E LÂMPADA). AF_01/2016</v>
          </cell>
          <cell r="C2221" t="str">
            <v>UN</v>
          </cell>
          <cell r="D2221">
            <v>69.34</v>
          </cell>
          <cell r="E2221">
            <v>76.53</v>
          </cell>
          <cell r="F2221">
            <v>145.87</v>
          </cell>
        </row>
        <row r="2222">
          <cell r="A2222" t="str">
            <v>93140</v>
          </cell>
          <cell r="B2222" t="str">
            <v>PONTO DE ILUMINAÇÃO RESIDENCIAL INCLUINDO INTERRUPTOR SIMPLES CONJUGADO COM PARALELO, CAIXA ELÉTRICA, ELETRODUTO, CABO, RASGO, QUEBRA E CHUMBAMENTO (EXCLUINDO LUMINÁRIA E LÂMPADA). AF_01/2016</v>
          </cell>
          <cell r="C2222" t="str">
            <v>UN</v>
          </cell>
          <cell r="D2222">
            <v>64.959999999999994</v>
          </cell>
          <cell r="E2222">
            <v>72.89</v>
          </cell>
          <cell r="F2222">
            <v>137.85</v>
          </cell>
        </row>
        <row r="2223">
          <cell r="B2223" t="str">
            <v>CAMPAINHAS E SENSORES</v>
          </cell>
          <cell r="C2223" t="str">
            <v/>
          </cell>
        </row>
        <row r="2224">
          <cell r="A2224" t="str">
            <v>83403</v>
          </cell>
          <cell r="B2224" t="str">
            <v>INTERRUPTOR PULSADOR DE CAMPAINHA OU MINUTERIA 2A/250V C/ CAIXA - FORNECIMENTO E INSTALACAO</v>
          </cell>
          <cell r="C2224" t="str">
            <v>UN</v>
          </cell>
          <cell r="D2224">
            <v>10.19</v>
          </cell>
          <cell r="E2224">
            <v>5.73</v>
          </cell>
          <cell r="F2224">
            <v>15.92</v>
          </cell>
        </row>
        <row r="2225">
          <cell r="A2225" t="str">
            <v>83399</v>
          </cell>
          <cell r="B2225" t="str">
            <v>RELE FOTOELETRICO P/ COMANDO DE ILUMINACAO EXTERNA 220V/1000W - FORNECIMENTO E INSTALACAO</v>
          </cell>
          <cell r="C2225" t="str">
            <v>UN</v>
          </cell>
          <cell r="D2225">
            <v>12.01</v>
          </cell>
          <cell r="E2225">
            <v>9.18</v>
          </cell>
          <cell r="F2225">
            <v>21.19</v>
          </cell>
        </row>
        <row r="2226">
          <cell r="B2226" t="str">
            <v>ESPELHOS</v>
          </cell>
          <cell r="C2226" t="str">
            <v/>
          </cell>
        </row>
        <row r="2227">
          <cell r="B2227" t="str">
            <v>LUMINARIAS</v>
          </cell>
          <cell r="C2227" t="str">
            <v/>
          </cell>
        </row>
        <row r="2228">
          <cell r="A2228" t="str">
            <v>73953/1</v>
          </cell>
          <cell r="B2228" t="str">
            <v>LUMINARIA TIPO CALHA, DE SOBREPOR, COM REATOR DE PARTIDA RAPIDA E LAMPADA FLUORESCENTE 1X20W, COMPLETA,  FORNECIMENTO E INSTALACAO</v>
          </cell>
          <cell r="C2228" t="str">
            <v>UN</v>
          </cell>
          <cell r="D2228">
            <v>26.41</v>
          </cell>
          <cell r="E2228">
            <v>18.37</v>
          </cell>
          <cell r="F2228">
            <v>44.78</v>
          </cell>
        </row>
        <row r="2229">
          <cell r="A2229" t="str">
            <v>73953/2</v>
          </cell>
          <cell r="B2229" t="str">
            <v>LUMINARIA TIPO CALHA, DE SOBREPOR, COM REATOR DE PARTIDA RAPIDA E LAMPADA FLUORESCENTE 2X20W, COMPLETA, FORNECIMENTO E INSTALACAO</v>
          </cell>
          <cell r="C2229" t="str">
            <v>UN</v>
          </cell>
          <cell r="D2229">
            <v>34.159999999999997</v>
          </cell>
          <cell r="E2229">
            <v>22.3</v>
          </cell>
          <cell r="F2229">
            <v>56.46</v>
          </cell>
        </row>
        <row r="2230">
          <cell r="A2230" t="str">
            <v>73953/4</v>
          </cell>
          <cell r="B2230" t="str">
            <v>LUMINARIA TIPO CALHA, DE SOBREPOR, COM REATOR DE PARTIDA RAPIDA E LAMPADA FLUORESCENTE 4X20W, COMPLETA, FORNECIMENTO E INSTALACAO</v>
          </cell>
          <cell r="C2230" t="str">
            <v>UN</v>
          </cell>
          <cell r="D2230">
            <v>90.42</v>
          </cell>
          <cell r="E2230">
            <v>31.49</v>
          </cell>
          <cell r="F2230">
            <v>121.91</v>
          </cell>
        </row>
        <row r="2231">
          <cell r="A2231" t="str">
            <v>73953/5</v>
          </cell>
          <cell r="B2231" t="str">
            <v>LUMINARIA TIPO CALHA, DE SOBREPOR, COM REATOR DE PARTIDA RAPIDA E LAMPADA FLUORESCENTE 1X40W, COMPLETA, FORNECIMENTO E INSTALACAO</v>
          </cell>
          <cell r="C2231" t="str">
            <v>UN</v>
          </cell>
          <cell r="D2231">
            <v>42.13</v>
          </cell>
          <cell r="E2231">
            <v>22.3</v>
          </cell>
          <cell r="F2231">
            <v>64.430000000000007</v>
          </cell>
        </row>
        <row r="2232">
          <cell r="A2232" t="str">
            <v>73953/6</v>
          </cell>
          <cell r="B2232" t="str">
            <v>LUMINARIA TIPO CALHA, DE SOBREPOR, COM REATOR DE PARTIDA RAPIDA E LAMPADA FLUORESCENTE 2X40W, COMPLETA, FORNECIMENTO E INSTALACAO</v>
          </cell>
          <cell r="C2232" t="str">
            <v>UN</v>
          </cell>
          <cell r="D2232">
            <v>45.7</v>
          </cell>
          <cell r="E2232">
            <v>26.24</v>
          </cell>
          <cell r="F2232">
            <v>71.94</v>
          </cell>
        </row>
        <row r="2233">
          <cell r="A2233" t="str">
            <v>73953/8</v>
          </cell>
          <cell r="B2233" t="str">
            <v>LUMINARIA TIPO CALHA, DE SOBREPOR, COM REATOR DE PARTIDA RAPIDA E LAMPADA FLUORESCENTE 4X40W, COMPLETA, FORNECIMENTO E INSTALACAO</v>
          </cell>
          <cell r="C2233" t="str">
            <v>UN</v>
          </cell>
          <cell r="D2233">
            <v>104.76</v>
          </cell>
          <cell r="E2233">
            <v>35.43</v>
          </cell>
          <cell r="F2233">
            <v>140.19</v>
          </cell>
        </row>
        <row r="2234">
          <cell r="A2234" t="str">
            <v>73953/9</v>
          </cell>
          <cell r="B2234" t="str">
            <v>LUMINARIA SOBREPOR TP CALHA C/REATOR PART CONVENC LAMP 1X20W E STARTERFIX EM LAJE OU FORRO - FORNECIMENTO E COLOCACAO</v>
          </cell>
          <cell r="C2234" t="str">
            <v>UN</v>
          </cell>
          <cell r="D2234">
            <v>24.25</v>
          </cell>
          <cell r="E2234">
            <v>13.12</v>
          </cell>
          <cell r="F2234">
            <v>37.369999999999997</v>
          </cell>
        </row>
        <row r="2235">
          <cell r="A2235" t="str">
            <v>74041/1</v>
          </cell>
          <cell r="B2235" t="str">
            <v>LUMINARIA GLOBO VIDRO LEITOSO/PLAFONIER/BOCAL/LAMPADA FLUORESCENTE 20W</v>
          </cell>
          <cell r="C2235" t="str">
            <v>UN</v>
          </cell>
          <cell r="D2235">
            <v>30.19</v>
          </cell>
          <cell r="E2235">
            <v>21.83</v>
          </cell>
          <cell r="F2235">
            <v>52.02</v>
          </cell>
        </row>
        <row r="2236">
          <cell r="A2236" t="str">
            <v>74041/2</v>
          </cell>
          <cell r="B2236" t="str">
            <v>LUMINARIA GLOBO VIDRO LEITOSO/PLAFONIER/BOCAL/LAMPADA FLUORESCENTE 40W</v>
          </cell>
          <cell r="C2236" t="str">
            <v>UN</v>
          </cell>
          <cell r="D2236">
            <v>30.19</v>
          </cell>
          <cell r="E2236">
            <v>21.83</v>
          </cell>
          <cell r="F2236">
            <v>52.02</v>
          </cell>
        </row>
        <row r="2237">
          <cell r="A2237" t="str">
            <v>74094/1</v>
          </cell>
          <cell r="B2237" t="str">
            <v>LUMINARIA TIPO SPOT PARA 1 LAMPADA INCANDESCENTE/FLUORESCENTE COMPACTA</v>
          </cell>
          <cell r="C2237" t="str">
            <v>UN</v>
          </cell>
          <cell r="D2237">
            <v>30.44</v>
          </cell>
          <cell r="E2237">
            <v>13.64</v>
          </cell>
          <cell r="F2237">
            <v>52.02</v>
          </cell>
        </row>
        <row r="2238">
          <cell r="A2238" t="str">
            <v>83479</v>
          </cell>
          <cell r="B2238" t="str">
            <v>LUMINARIA ESTANQUE - PROTECAO CONTRA AGUA, POEIRA OU IMPACTOS - TIPO AQUATIC PIAL OU EQUIVALENTE</v>
          </cell>
          <cell r="C2238" t="str">
            <v>UN</v>
          </cell>
          <cell r="D2238">
            <v>101.24</v>
          </cell>
          <cell r="E2238">
            <v>21.83</v>
          </cell>
          <cell r="F2238">
            <v>123.07</v>
          </cell>
        </row>
        <row r="2239">
          <cell r="B2239" t="str">
            <v>REFLETORES / PROJETORES</v>
          </cell>
          <cell r="C2239" t="str">
            <v/>
          </cell>
        </row>
        <row r="2240">
          <cell r="A2240" t="str">
            <v>74082/1</v>
          </cell>
          <cell r="B2240" t="str">
            <v>REFLETOR REDONDO EM ALUMINIO COM SUPORTE E ALCA REGULAVEL PARA FIXACAO, COM LAMPADA VAPOR DE MERCURIO 250W</v>
          </cell>
          <cell r="C2240" t="str">
            <v>UN</v>
          </cell>
          <cell r="D2240">
            <v>143.46</v>
          </cell>
          <cell r="E2240">
            <v>54.59</v>
          </cell>
          <cell r="F2240">
            <v>198.05</v>
          </cell>
        </row>
        <row r="2241">
          <cell r="A2241" t="str">
            <v>74246/1</v>
          </cell>
          <cell r="B2241" t="str">
            <v>REFLETOR RETANGULAR FECHADO COM LAMPADA VAPOR METALICO 400 W</v>
          </cell>
          <cell r="C2241" t="str">
            <v>UN</v>
          </cell>
          <cell r="D2241">
            <v>181.42</v>
          </cell>
          <cell r="E2241">
            <v>54.59</v>
          </cell>
          <cell r="F2241">
            <v>236.01</v>
          </cell>
        </row>
        <row r="2242">
          <cell r="B2242" t="str">
            <v>LAMPADAS</v>
          </cell>
          <cell r="C2242" t="str">
            <v/>
          </cell>
        </row>
        <row r="2243">
          <cell r="B2243" t="str">
            <v>INCANDESCENTES</v>
          </cell>
        </row>
        <row r="2244">
          <cell r="B2244" t="str">
            <v>FLUORESCENTES</v>
          </cell>
        </row>
        <row r="2245">
          <cell r="A2245" t="str">
            <v>83468</v>
          </cell>
          <cell r="B2245" t="str">
            <v>LAMPADA FLUORESCENTE 20W - FORNECIMENTO E INSTALACAO</v>
          </cell>
          <cell r="C2245" t="str">
            <v>UN</v>
          </cell>
          <cell r="D2245">
            <v>7.35</v>
          </cell>
          <cell r="E2245">
            <v>0.4</v>
          </cell>
          <cell r="F2245">
            <v>7.75</v>
          </cell>
        </row>
        <row r="2246">
          <cell r="A2246" t="str">
            <v>83469</v>
          </cell>
          <cell r="B2246" t="str">
            <v>LAMPADA FLUORESCENTE 40W - FORNECIMENTO E INSTALACAO</v>
          </cell>
          <cell r="C2246" t="str">
            <v>UN</v>
          </cell>
          <cell r="D2246">
            <v>7.35</v>
          </cell>
          <cell r="E2246">
            <v>0.4</v>
          </cell>
          <cell r="F2246">
            <v>7.75</v>
          </cell>
        </row>
        <row r="2247">
          <cell r="A2247" t="str">
            <v>83470</v>
          </cell>
          <cell r="B2247" t="str">
            <v>LAMPADA FLUORESCENTE TP HO 85W - FORNECIMENTO E INSTALACAO</v>
          </cell>
          <cell r="C2247" t="str">
            <v>UN</v>
          </cell>
          <cell r="D2247">
            <v>82.49</v>
          </cell>
          <cell r="E2247">
            <v>1.54</v>
          </cell>
          <cell r="F2247">
            <v>84.03</v>
          </cell>
        </row>
        <row r="2248">
          <cell r="A2248" t="str">
            <v>93040</v>
          </cell>
          <cell r="B2248" t="str">
            <v>LÂMPADA FLUORESCENTE COMPACTA 15 W 2U, BASE E27 - FORNECIMENTO E INSTALAÇÃO</v>
          </cell>
          <cell r="C2248" t="str">
            <v>UN</v>
          </cell>
          <cell r="D2248">
            <v>12.31</v>
          </cell>
          <cell r="E2248">
            <v>1.18</v>
          </cell>
          <cell r="F2248">
            <v>13.49</v>
          </cell>
        </row>
        <row r="2249">
          <cell r="A2249" t="str">
            <v>93041</v>
          </cell>
          <cell r="B2249" t="str">
            <v>LÂMPADA FLUORESCENTE ESPIRAL BRANCA 65 W, BASE E27 - FORNECIMENTO E INSTALAÇÃO</v>
          </cell>
          <cell r="C2249" t="str">
            <v>UN</v>
          </cell>
          <cell r="D2249">
            <v>82.49</v>
          </cell>
          <cell r="E2249">
            <v>1.18</v>
          </cell>
          <cell r="F2249">
            <v>83.67</v>
          </cell>
        </row>
        <row r="2250">
          <cell r="A2250" t="str">
            <v>93044</v>
          </cell>
          <cell r="B2250" t="str">
            <v>LÂMPADA FLUORESCENTE COMPACTA 3U BRANCA 20 W, BASE E27 - FORNECIMENTO E INSTALAÇÃO</v>
          </cell>
          <cell r="C2250" t="str">
            <v>UN</v>
          </cell>
          <cell r="D2250">
            <v>13.97</v>
          </cell>
          <cell r="E2250">
            <v>1.18</v>
          </cell>
          <cell r="F2250">
            <v>15.15</v>
          </cell>
        </row>
        <row r="2251">
          <cell r="A2251" t="str">
            <v>93045</v>
          </cell>
          <cell r="B2251" t="str">
            <v>LÂMPADA FLUORESCENTE ESPIRAL BRANCA 45 W, BASE E27 - FORNECIMENTO E INSTALAÇÃO</v>
          </cell>
          <cell r="C2251" t="str">
            <v>UN</v>
          </cell>
          <cell r="D2251">
            <v>45.84</v>
          </cell>
          <cell r="E2251">
            <v>1.18</v>
          </cell>
          <cell r="F2251">
            <v>47.02</v>
          </cell>
        </row>
        <row r="2252">
          <cell r="B2252" t="str">
            <v>VAPOR METALICO</v>
          </cell>
        </row>
        <row r="2253">
          <cell r="A2253" t="str">
            <v>72278</v>
          </cell>
          <cell r="B2253" t="str">
            <v>LAMPADA VAPOR METALICO 400W - FORNECIMENTO E INSTALACAO</v>
          </cell>
          <cell r="C2253" t="str">
            <v>UN</v>
          </cell>
          <cell r="D2253">
            <v>79.180000000000007</v>
          </cell>
          <cell r="E2253">
            <v>8.18</v>
          </cell>
          <cell r="F2253">
            <v>87.36</v>
          </cell>
        </row>
        <row r="2254">
          <cell r="A2254" t="str">
            <v>73831/1</v>
          </cell>
          <cell r="B2254" t="str">
            <v>LAMPADA DE VAPOR DE MERCURIO DE 125W - FORNECIMENTO E INSTALACAO</v>
          </cell>
          <cell r="C2254" t="str">
            <v>UN</v>
          </cell>
          <cell r="D2254">
            <v>19.739999999999998</v>
          </cell>
          <cell r="E2254">
            <v>2.31</v>
          </cell>
          <cell r="F2254">
            <v>22.05</v>
          </cell>
        </row>
        <row r="2255">
          <cell r="A2255" t="str">
            <v>73831/2</v>
          </cell>
          <cell r="B2255" t="str">
            <v>LAMPADA DE VAPOR DE MERCURIO DE 250W - FORNECIMENTO E INSTALACAO</v>
          </cell>
          <cell r="C2255" t="str">
            <v>UN</v>
          </cell>
          <cell r="D2255">
            <v>34.81</v>
          </cell>
          <cell r="E2255">
            <v>3.08</v>
          </cell>
          <cell r="F2255">
            <v>37.89</v>
          </cell>
        </row>
        <row r="2256">
          <cell r="A2256" t="str">
            <v>73831/3</v>
          </cell>
          <cell r="B2256" t="str">
            <v>LAMPADA DE VAPOR DE MERCURIO DE 400W/250V - FORNECIMENTO E INSTALACAO</v>
          </cell>
          <cell r="C2256" t="str">
            <v>UN</v>
          </cell>
          <cell r="D2256">
            <v>47.11</v>
          </cell>
          <cell r="E2256">
            <v>3.08</v>
          </cell>
          <cell r="F2256">
            <v>50.19</v>
          </cell>
        </row>
        <row r="2257">
          <cell r="A2257" t="str">
            <v>73831/7</v>
          </cell>
          <cell r="B2257" t="str">
            <v>LAMPADA DE VAPOR DE SODIO DE 150WX220V - FORNECIMENTO E INSTALACAO</v>
          </cell>
          <cell r="C2257" t="str">
            <v>UN</v>
          </cell>
          <cell r="D2257">
            <v>42.08</v>
          </cell>
          <cell r="E2257">
            <v>3.08</v>
          </cell>
          <cell r="F2257">
            <v>45.16</v>
          </cell>
        </row>
        <row r="2258">
          <cell r="A2258" t="str">
            <v>73831/8</v>
          </cell>
          <cell r="B2258" t="str">
            <v>LAMPADA DE VAPOR DE SODIO DE 250WX220V - FORNECIMENTO E INSTALACAO</v>
          </cell>
          <cell r="C2258" t="str">
            <v>UN</v>
          </cell>
          <cell r="D2258">
            <v>48.48</v>
          </cell>
          <cell r="E2258">
            <v>3.08</v>
          </cell>
          <cell r="F2258">
            <v>51.56</v>
          </cell>
        </row>
        <row r="2259">
          <cell r="A2259" t="str">
            <v>73831/9</v>
          </cell>
          <cell r="B2259" t="str">
            <v>LAMPADA DE VAPOR DE SODIO DE 400WX220V - FORNECIMENTO E INSTALACAO</v>
          </cell>
          <cell r="C2259" t="str">
            <v>UN</v>
          </cell>
          <cell r="D2259">
            <v>56.35</v>
          </cell>
          <cell r="E2259">
            <v>3.08</v>
          </cell>
          <cell r="F2259">
            <v>59.43</v>
          </cell>
        </row>
        <row r="2260">
          <cell r="B2260" t="str">
            <v>MISTAS</v>
          </cell>
        </row>
        <row r="2261">
          <cell r="A2261" t="str">
            <v>73831/4</v>
          </cell>
          <cell r="B2261" t="str">
            <v>LAMPADA MISTA DE 160W - FORNECIMENTO E INSTALACAO</v>
          </cell>
          <cell r="C2261" t="str">
            <v>UN</v>
          </cell>
          <cell r="D2261">
            <v>22.04</v>
          </cell>
          <cell r="E2261">
            <v>2.31</v>
          </cell>
          <cell r="F2261">
            <v>24.35</v>
          </cell>
        </row>
        <row r="2262">
          <cell r="A2262" t="str">
            <v>73831/5</v>
          </cell>
          <cell r="B2262" t="str">
            <v>LAMPADA MISTA DE 250W - FORNECIMENTO E INSTALACAO</v>
          </cell>
          <cell r="C2262" t="str">
            <v>UN</v>
          </cell>
          <cell r="D2262">
            <v>29.35</v>
          </cell>
          <cell r="E2262">
            <v>2.31</v>
          </cell>
          <cell r="F2262">
            <v>31.66</v>
          </cell>
        </row>
        <row r="2263">
          <cell r="A2263" t="str">
            <v>73831/6</v>
          </cell>
          <cell r="B2263" t="str">
            <v>LAMPADA MISTA DE 500W - FORNECIMENTO E INSTALACAO</v>
          </cell>
          <cell r="C2263" t="str">
            <v>UN</v>
          </cell>
          <cell r="D2263">
            <v>54.12</v>
          </cell>
          <cell r="E2263">
            <v>2.31</v>
          </cell>
          <cell r="F2263">
            <v>56.43</v>
          </cell>
        </row>
        <row r="2264">
          <cell r="B2264" t="str">
            <v>LAMPADAS DE LED</v>
          </cell>
        </row>
        <row r="2265">
          <cell r="A2265" t="str">
            <v>93042</v>
          </cell>
          <cell r="B2265" t="str">
            <v>LÂMPADA LED 6 W BIVOLT BRANCA, FORMATO TRADICIONAL (BASE E27) - FORNECIMENTO E INSTALAÇÃO</v>
          </cell>
          <cell r="C2265" t="str">
            <v>UN</v>
          </cell>
          <cell r="D2265">
            <v>26.02</v>
          </cell>
          <cell r="E2265">
            <v>1.18</v>
          </cell>
          <cell r="F2265">
            <v>27.2</v>
          </cell>
        </row>
        <row r="2266">
          <cell r="A2266" t="str">
            <v>93043</v>
          </cell>
          <cell r="B2266" t="str">
            <v>LÂMPADA LED 10 W BIVOLT BRANCA, FORMATO TRADICIONAL (BASE E27) - FORNECIMENTO E INSTALAÇÃO</v>
          </cell>
          <cell r="C2266" t="str">
            <v>UN</v>
          </cell>
          <cell r="D2266">
            <v>34.979999999999997</v>
          </cell>
          <cell r="E2266">
            <v>1.18</v>
          </cell>
          <cell r="F2266">
            <v>36.159999999999997</v>
          </cell>
        </row>
        <row r="2267">
          <cell r="B2267" t="str">
            <v>REATORES E OUTROS</v>
          </cell>
          <cell r="C2267" t="str">
            <v/>
          </cell>
        </row>
        <row r="2268">
          <cell r="A2268" t="str">
            <v>83480</v>
          </cell>
          <cell r="B2268" t="str">
            <v>REATOR PARA LAMPADA VAPOR DE MERCURIO 125W  USO EXTERNO</v>
          </cell>
          <cell r="C2268" t="str">
            <v>UN</v>
          </cell>
          <cell r="D2268">
            <v>44.55</v>
          </cell>
          <cell r="E2268">
            <v>21.83</v>
          </cell>
          <cell r="F2268">
            <v>66.38</v>
          </cell>
        </row>
        <row r="2269">
          <cell r="A2269" t="str">
            <v>83481</v>
          </cell>
          <cell r="B2269" t="str">
            <v>REATOR PARA LAMPADA VAPOR DE MERCURIO 250W USO EXTERNO</v>
          </cell>
          <cell r="C2269" t="str">
            <v>UN</v>
          </cell>
          <cell r="D2269">
            <v>51.46</v>
          </cell>
          <cell r="E2269">
            <v>21.83</v>
          </cell>
          <cell r="F2269">
            <v>73.290000000000006</v>
          </cell>
        </row>
        <row r="2270">
          <cell r="A2270" t="str">
            <v>72281</v>
          </cell>
          <cell r="B2270" t="str">
            <v>REATOR PARA LAMPADA VAPOR DE MERCURIO USO EXTERNO 220V/400W</v>
          </cell>
          <cell r="C2270" t="str">
            <v>UN</v>
          </cell>
          <cell r="D2270">
            <v>57.96</v>
          </cell>
          <cell r="E2270">
            <v>21.83</v>
          </cell>
          <cell r="F2270">
            <v>79.790000000000006</v>
          </cell>
        </row>
        <row r="2271">
          <cell r="A2271" t="str">
            <v>72282</v>
          </cell>
          <cell r="B2271" t="str">
            <v>REATOR PARA LAMPADA VAPOR DE SODIO ALTA PRESSAO - 220V/250W - USO EXTERNO</v>
          </cell>
          <cell r="C2271" t="str">
            <v>UN</v>
          </cell>
          <cell r="D2271">
            <v>84.78</v>
          </cell>
          <cell r="E2271">
            <v>16.37</v>
          </cell>
          <cell r="F2271">
            <v>101.15</v>
          </cell>
        </row>
        <row r="2272">
          <cell r="A2272" t="str">
            <v>83391</v>
          </cell>
          <cell r="B2272" t="str">
            <v>REATOR PARA LAMPADA FLUORESCENTE 2X40W PARTIDA RAPIDA FORNECIMENTO E INSTALACAO</v>
          </cell>
          <cell r="C2272" t="str">
            <v>UN</v>
          </cell>
          <cell r="D2272">
            <v>11.47</v>
          </cell>
          <cell r="E2272">
            <v>6.94</v>
          </cell>
          <cell r="F2272">
            <v>18.41</v>
          </cell>
        </row>
        <row r="2273">
          <cell r="A2273" t="str">
            <v>83392</v>
          </cell>
          <cell r="B2273" t="str">
            <v>REATOR PARA LAMPADA FLUORESCENTE 1X20W PARTIDA RAPIDA FORNECIMENTO E INSTALACAO</v>
          </cell>
          <cell r="C2273" t="str">
            <v>UN</v>
          </cell>
          <cell r="D2273">
            <v>8.44</v>
          </cell>
          <cell r="E2273">
            <v>5.09</v>
          </cell>
          <cell r="F2273">
            <v>13.53</v>
          </cell>
        </row>
        <row r="2274">
          <cell r="A2274" t="str">
            <v>83393</v>
          </cell>
          <cell r="B2274" t="str">
            <v>REATOR PARA LAMPADA FLUORESCENTE 1X40W PARTIDA RAPIDA FORNECIMENTO E INSTALACAO</v>
          </cell>
          <cell r="C2274" t="str">
            <v>UN</v>
          </cell>
          <cell r="D2274">
            <v>10.75</v>
          </cell>
          <cell r="E2274">
            <v>6.94</v>
          </cell>
          <cell r="F2274">
            <v>17.690000000000001</v>
          </cell>
        </row>
        <row r="2275">
          <cell r="A2275" t="str">
            <v>72280</v>
          </cell>
          <cell r="B2275" t="str">
            <v>IGNITOR PARA PARTIDA LÂMPADA VAPOR SÓDIO ALTA PRESSÃO ATÉ 400W</v>
          </cell>
          <cell r="C2275" t="str">
            <v>UN</v>
          </cell>
          <cell r="D2275">
            <v>34.81</v>
          </cell>
          <cell r="E2275">
            <v>13.64</v>
          </cell>
          <cell r="F2275">
            <v>48.45</v>
          </cell>
        </row>
        <row r="2276">
          <cell r="B2276" t="str">
            <v>APARELHOS ELETRICOS</v>
          </cell>
          <cell r="C2276" t="str">
            <v/>
          </cell>
        </row>
        <row r="2277">
          <cell r="A2277" t="str">
            <v>9535</v>
          </cell>
          <cell r="B2277" t="str">
            <v>CHUVEIRO ELETRICO COMUM CORPO PLASTICO TIPO DUCHA, FORNECIMENTO E INSTALACAO</v>
          </cell>
          <cell r="C2277" t="str">
            <v>UN</v>
          </cell>
          <cell r="D2277">
            <v>51.74</v>
          </cell>
          <cell r="E2277">
            <v>10.19</v>
          </cell>
          <cell r="F2277">
            <v>61.93</v>
          </cell>
        </row>
        <row r="2278">
          <cell r="A2278" t="str">
            <v>72941</v>
          </cell>
          <cell r="B2278" t="str">
            <v>APARELHO SINALIZADOR DE SAIDA DE GARAGEM, COM CELULA FOTOELETRICA - FORNECIMENTO E INSTALACAO</v>
          </cell>
          <cell r="C2278" t="str">
            <v>UN</v>
          </cell>
          <cell r="D2278">
            <v>74.25</v>
          </cell>
          <cell r="E2278">
            <v>40.94</v>
          </cell>
          <cell r="F2278">
            <v>115.19</v>
          </cell>
        </row>
        <row r="2279">
          <cell r="B2279" t="str">
            <v>SISTEMA DE PROTECAO CONTRA DESCARGAS ATMOSFERICAS - SPDA</v>
          </cell>
          <cell r="C2279" t="str">
            <v/>
          </cell>
        </row>
        <row r="2280">
          <cell r="B2280" t="str">
            <v>MANUTENCAO / REPAROS - SPDA</v>
          </cell>
          <cell r="C2280" t="str">
            <v/>
          </cell>
        </row>
        <row r="2281">
          <cell r="B2281" t="str">
            <v>HASTE DE ATERRAMENTO</v>
          </cell>
          <cell r="C2281" t="str">
            <v/>
          </cell>
        </row>
        <row r="2282">
          <cell r="A2282" t="str">
            <v>68069</v>
          </cell>
          <cell r="B2282" t="str">
            <v>HASTE COPPERWELD 5/8 X 3,0M COM CONECTOR</v>
          </cell>
          <cell r="C2282" t="str">
            <v>UN</v>
          </cell>
          <cell r="D2282">
            <v>31.7</v>
          </cell>
          <cell r="E2282">
            <v>10.91</v>
          </cell>
          <cell r="F2282">
            <v>42.61</v>
          </cell>
        </row>
        <row r="2283">
          <cell r="A2283" t="str">
            <v>83484</v>
          </cell>
          <cell r="B2283" t="str">
            <v>HASTE COPERWELD 3/4" X 3,00M COM CONECTOR</v>
          </cell>
          <cell r="C2283" t="str">
            <v>UN</v>
          </cell>
          <cell r="D2283">
            <v>43.87</v>
          </cell>
          <cell r="E2283">
            <v>10.91</v>
          </cell>
          <cell r="F2283">
            <v>54.78</v>
          </cell>
        </row>
        <row r="2284">
          <cell r="A2284" t="str">
            <v>83485</v>
          </cell>
          <cell r="B2284" t="str">
            <v>HASTE DE ATERRAMENTO EM AÇO COM 3,00 M DE COMPRIMENTO E DN = 5/8" REVESTIDA COM BAIXA CAMADA DE COBRE, SEM CONECTOR</v>
          </cell>
          <cell r="C2284" t="str">
            <v>UN</v>
          </cell>
          <cell r="D2284">
            <v>30.75</v>
          </cell>
          <cell r="E2284">
            <v>10.91</v>
          </cell>
          <cell r="F2284">
            <v>41.66</v>
          </cell>
        </row>
        <row r="2285">
          <cell r="A2285" t="str">
            <v>83483</v>
          </cell>
          <cell r="B2285" t="str">
            <v>HASTE DE TERRA CANTONEIRA GALVANIZADA L=2,00M COM CONEXOES</v>
          </cell>
          <cell r="C2285" t="str">
            <v>UN</v>
          </cell>
          <cell r="D2285">
            <v>35.01</v>
          </cell>
          <cell r="E2285">
            <v>10.91</v>
          </cell>
          <cell r="F2285">
            <v>45.92</v>
          </cell>
        </row>
        <row r="2286">
          <cell r="B2286" t="str">
            <v>PARA RAIOS / TERMINAL AEREO / MASTRO</v>
          </cell>
          <cell r="C2286" t="str">
            <v/>
          </cell>
        </row>
        <row r="2287">
          <cell r="A2287" t="str">
            <v>68070</v>
          </cell>
          <cell r="B2287" t="str">
            <v>PARA-RAIOS TIPO FRANKLIN - CABO E SUPORTE ISOLADOR</v>
          </cell>
          <cell r="C2287" t="str">
            <v>M</v>
          </cell>
          <cell r="D2287">
            <v>24.05</v>
          </cell>
          <cell r="E2287">
            <v>27.29</v>
          </cell>
          <cell r="F2287">
            <v>51.34</v>
          </cell>
        </row>
        <row r="2288">
          <cell r="A2288" t="str">
            <v>8260</v>
          </cell>
          <cell r="B2288" t="str">
            <v>INSTALACAO PARA-RAIOS P/RESERVATORIO</v>
          </cell>
          <cell r="C2288" t="str">
            <v>UN</v>
          </cell>
          <cell r="D2288">
            <v>2039.75</v>
          </cell>
          <cell r="E2288">
            <v>253.98</v>
          </cell>
          <cell r="F2288" t="str">
            <v>2.293.73</v>
          </cell>
        </row>
        <row r="2289">
          <cell r="A2289" t="str">
            <v>72315</v>
          </cell>
          <cell r="B2289" t="str">
            <v>TERMINAL AEREO EM ACO GALVANIZADO COM BASE DE FIXACAO H = 30CM</v>
          </cell>
          <cell r="C2289" t="str">
            <v>UN</v>
          </cell>
          <cell r="D2289">
            <v>12.25</v>
          </cell>
          <cell r="E2289">
            <v>13.64</v>
          </cell>
          <cell r="F2289">
            <v>25.89</v>
          </cell>
        </row>
        <row r="2290">
          <cell r="A2290" t="str">
            <v>83638</v>
          </cell>
          <cell r="B2290" t="str">
            <v>MASTRO SIMPLES DE FERRO GALVANIZADO P/ PARA-RAIOS H=3,00M INCLUINDO BASE - FORNECIMENTO E INSTALACAO</v>
          </cell>
          <cell r="C2290" t="str">
            <v>UN</v>
          </cell>
          <cell r="D2290">
            <v>219.44</v>
          </cell>
          <cell r="E2290">
            <v>109.18</v>
          </cell>
          <cell r="F2290">
            <v>328.62</v>
          </cell>
        </row>
        <row r="2291">
          <cell r="A2291" t="str">
            <v>83641</v>
          </cell>
          <cell r="B2291" t="str">
            <v>PARA-RAIO TP VALVULA 15KV/5KA - FORNECIMENTO E INSTALACAO</v>
          </cell>
          <cell r="C2291" t="str">
            <v>UN</v>
          </cell>
          <cell r="D2291">
            <v>233.08</v>
          </cell>
          <cell r="E2291">
            <v>163.77000000000001</v>
          </cell>
          <cell r="F2291">
            <v>396.85</v>
          </cell>
        </row>
        <row r="2292">
          <cell r="B2292" t="str">
            <v>CORDOALHA</v>
          </cell>
          <cell r="C2292" t="str">
            <v/>
          </cell>
        </row>
        <row r="2293">
          <cell r="A2293" t="str">
            <v>72927</v>
          </cell>
          <cell r="B2293" t="str">
            <v>CORDOALHA DE COBRE NU, INCLUSIVE ISOLADORES - 16,00 MM2 - FORNECIMENTO E INSTALACAO</v>
          </cell>
          <cell r="C2293" t="str">
            <v>M</v>
          </cell>
          <cell r="D2293">
            <v>14.9</v>
          </cell>
          <cell r="E2293">
            <v>18.010000000000002</v>
          </cell>
          <cell r="F2293">
            <v>32.909999999999997</v>
          </cell>
        </row>
        <row r="2294">
          <cell r="A2294" t="str">
            <v>72928</v>
          </cell>
          <cell r="B2294" t="str">
            <v>CORDOALHA DE COBRE NU, INCLUSIVE ISOLADORES - 25,00 MM2 - FORNECIMENTO E INSTALACAO</v>
          </cell>
          <cell r="C2294" t="str">
            <v>M</v>
          </cell>
          <cell r="D2294">
            <v>17.96</v>
          </cell>
          <cell r="E2294">
            <v>18.28</v>
          </cell>
          <cell r="F2294">
            <v>36.24</v>
          </cell>
        </row>
        <row r="2295">
          <cell r="A2295" t="str">
            <v>72929</v>
          </cell>
          <cell r="B2295" t="str">
            <v>CORDOALHA DE COBRE NU, INCLUSIVE ISOLADORES - 35,00 MM2 - FORNECIMENTO E INSTALACAO</v>
          </cell>
          <cell r="C2295" t="str">
            <v>M</v>
          </cell>
          <cell r="D2295">
            <v>21.59</v>
          </cell>
          <cell r="E2295">
            <v>19.37</v>
          </cell>
          <cell r="F2295">
            <v>40.96</v>
          </cell>
        </row>
        <row r="2296">
          <cell r="A2296" t="str">
            <v>72930</v>
          </cell>
          <cell r="B2296" t="str">
            <v>CORDOALHA DE COBRE NU, INCLUSIVE ISOLADORES - 50,00 MM2 - FORNECIMENTO E INSTALACAO</v>
          </cell>
          <cell r="C2296" t="str">
            <v>M</v>
          </cell>
          <cell r="D2296">
            <v>27.21</v>
          </cell>
          <cell r="E2296">
            <v>22.1</v>
          </cell>
          <cell r="F2296">
            <v>49.31</v>
          </cell>
        </row>
        <row r="2297">
          <cell r="A2297" t="str">
            <v>72931</v>
          </cell>
          <cell r="B2297" t="str">
            <v>CORDOALHA DE COBRE NU, INCLUSIVE ISOLADORES - 70,00 MM2 - FORNECIMENTO E INSTALACAO</v>
          </cell>
          <cell r="C2297" t="str">
            <v>M</v>
          </cell>
          <cell r="D2297">
            <v>34.119999999999997</v>
          </cell>
          <cell r="E2297">
            <v>22.92</v>
          </cell>
          <cell r="F2297">
            <v>57.04</v>
          </cell>
        </row>
        <row r="2298">
          <cell r="A2298" t="str">
            <v>72932</v>
          </cell>
          <cell r="B2298" t="str">
            <v>CORDOALHA DE COBRE NU, INCLUSIVE ISOLADORES - 95,00 MM2 - FORNECIMENTO E INSTALACAO</v>
          </cell>
          <cell r="C2298" t="str">
            <v>M</v>
          </cell>
          <cell r="D2298">
            <v>43.59</v>
          </cell>
          <cell r="E2298">
            <v>23.47</v>
          </cell>
          <cell r="F2298">
            <v>67.06</v>
          </cell>
        </row>
        <row r="2299">
          <cell r="B2299" t="str">
            <v>CABO DE COBRE NU</v>
          </cell>
          <cell r="C2299" t="str">
            <v/>
          </cell>
        </row>
        <row r="2300">
          <cell r="A2300" t="str">
            <v>72250</v>
          </cell>
          <cell r="B2300" t="str">
            <v>CABO DE COBRE NU 10MM2 - FORNECIMENTO E INSTALACAO</v>
          </cell>
          <cell r="C2300" t="str">
            <v>M</v>
          </cell>
          <cell r="D2300">
            <v>4.47</v>
          </cell>
          <cell r="E2300">
            <v>2.72</v>
          </cell>
          <cell r="F2300">
            <v>7.19</v>
          </cell>
        </row>
        <row r="2301">
          <cell r="A2301" t="str">
            <v>72251</v>
          </cell>
          <cell r="B2301" t="str">
            <v>CABO DE COBRE NU 16MM2 - FORNECIMENTO E INSTALACAO</v>
          </cell>
          <cell r="C2301" t="str">
            <v>M</v>
          </cell>
          <cell r="D2301">
            <v>6.78</v>
          </cell>
          <cell r="E2301">
            <v>3.54</v>
          </cell>
          <cell r="F2301">
            <v>10.32</v>
          </cell>
        </row>
        <row r="2302">
          <cell r="A2302" t="str">
            <v>72252</v>
          </cell>
          <cell r="B2302" t="str">
            <v>CABO DE COBRE NU 25MM2 - FORNECIMENTO E INSTALACAO</v>
          </cell>
          <cell r="C2302" t="str">
            <v>M</v>
          </cell>
          <cell r="D2302">
            <v>10.130000000000001</v>
          </cell>
          <cell r="E2302">
            <v>4.6399999999999997</v>
          </cell>
          <cell r="F2302">
            <v>14.77</v>
          </cell>
        </row>
        <row r="2303">
          <cell r="A2303" t="str">
            <v>72253</v>
          </cell>
          <cell r="B2303" t="str">
            <v>CABO DE COBRE NU 35MM2 - FORNECIMENTO E INSTALACAO</v>
          </cell>
          <cell r="C2303" t="str">
            <v>M</v>
          </cell>
          <cell r="D2303">
            <v>13.73</v>
          </cell>
          <cell r="E2303">
            <v>5.73</v>
          </cell>
          <cell r="F2303">
            <v>19.46</v>
          </cell>
        </row>
        <row r="2304">
          <cell r="A2304" t="str">
            <v>72254</v>
          </cell>
          <cell r="B2304" t="str">
            <v>CABO DE COBRE NU 50MM2 - FORNECIMENTO E INSTALACAO</v>
          </cell>
          <cell r="C2304" t="str">
            <v>M</v>
          </cell>
          <cell r="D2304">
            <v>19.309999999999999</v>
          </cell>
          <cell r="E2304">
            <v>8.4600000000000009</v>
          </cell>
          <cell r="F2304">
            <v>27.77</v>
          </cell>
        </row>
        <row r="2305">
          <cell r="A2305" t="str">
            <v>72255</v>
          </cell>
          <cell r="B2305" t="str">
            <v>CABO DE COBRE NU 70MM2 - FORNECIMENTO E INSTALACAO</v>
          </cell>
          <cell r="C2305" t="str">
            <v>M</v>
          </cell>
          <cell r="D2305">
            <v>26.15</v>
          </cell>
          <cell r="E2305">
            <v>9.2799999999999994</v>
          </cell>
          <cell r="F2305">
            <v>35.43</v>
          </cell>
        </row>
        <row r="2306">
          <cell r="A2306" t="str">
            <v>72256</v>
          </cell>
          <cell r="B2306" t="str">
            <v>CABO DE COBRE NU 95MM2 - FORNECIMENTO E INSTALACAO</v>
          </cell>
          <cell r="C2306" t="str">
            <v>M</v>
          </cell>
          <cell r="D2306">
            <v>35.549999999999997</v>
          </cell>
          <cell r="E2306">
            <v>9.82</v>
          </cell>
          <cell r="F2306">
            <v>45.37</v>
          </cell>
        </row>
        <row r="2307">
          <cell r="A2307" t="str">
            <v>72257</v>
          </cell>
          <cell r="B2307" t="str">
            <v>CABO DE COBRE NU 120MM2 - FORNECIMENTO E INSTALACAO</v>
          </cell>
          <cell r="C2307" t="str">
            <v>M</v>
          </cell>
          <cell r="D2307">
            <v>46.44</v>
          </cell>
          <cell r="E2307">
            <v>12.55</v>
          </cell>
          <cell r="F2307">
            <v>58.99</v>
          </cell>
        </row>
        <row r="2308">
          <cell r="B2308" t="str">
            <v>INSTALACOES DE TELEFONIA E LOGICA</v>
          </cell>
          <cell r="C2308" t="str">
            <v/>
          </cell>
        </row>
        <row r="2309">
          <cell r="B2309" t="str">
            <v>MANUTENCAO / REPAROS - INSTALACOES DE TELEFONIA E LOGICA</v>
          </cell>
          <cell r="C2309" t="str">
            <v/>
          </cell>
        </row>
        <row r="2310">
          <cell r="B2310" t="str">
            <v>QUADRO DE DISTRIBUICAO PARA TELEFONIA</v>
          </cell>
          <cell r="C2310" t="str">
            <v/>
          </cell>
        </row>
        <row r="2311">
          <cell r="A2311" t="str">
            <v>83371</v>
          </cell>
          <cell r="B2311" t="str">
            <v>QUADRO DE DISTRIBUICAO PARA TELEFONE N.2, 20X20X12CM EM CHAPA METALICA, DE EMBUTIR, SEM ACESSORIOS, PADRAO TELEBRAS, FORNECIMENTO E INSTALACAO</v>
          </cell>
          <cell r="C2311" t="str">
            <v>UN</v>
          </cell>
          <cell r="D2311">
            <v>50.35</v>
          </cell>
          <cell r="E2311">
            <v>44.91</v>
          </cell>
          <cell r="F2311">
            <v>95.26</v>
          </cell>
        </row>
        <row r="2312">
          <cell r="A2312" t="str">
            <v>83370</v>
          </cell>
          <cell r="B2312" t="str">
            <v>QUADRO DE DISTRIBUICAO PARA TELEFONE N.3, 40X40X12CM EM CHAPA METALICA, DE EMBUTIR, SEM ACESSORIOS, PADRAO TELEBRAS, FORNECIMENTO E INSTALACAO</v>
          </cell>
          <cell r="C2312" t="str">
            <v>UN</v>
          </cell>
          <cell r="D2312">
            <v>92.33</v>
          </cell>
          <cell r="E2312">
            <v>58.6</v>
          </cell>
          <cell r="F2312">
            <v>150.93</v>
          </cell>
        </row>
        <row r="2313">
          <cell r="A2313" t="str">
            <v>83369</v>
          </cell>
          <cell r="B2313" t="str">
            <v>QUADRO DE DISTRIBUICAO PARA TELEFONE N.4, 60X60X12CM EM CHAPA METALICA, DE EMBUTIR, SEM ACESSORIOS, PADRAO TELEBRAS, FORNECIMENTO E INSTALACAO</v>
          </cell>
          <cell r="C2313" t="str">
            <v>UN</v>
          </cell>
          <cell r="D2313">
            <v>162</v>
          </cell>
          <cell r="E2313">
            <v>68.09</v>
          </cell>
          <cell r="F2313">
            <v>230.09</v>
          </cell>
        </row>
        <row r="2314">
          <cell r="A2314" t="str">
            <v>84676</v>
          </cell>
          <cell r="B2314" t="str">
            <v>QUADRO DE DISTRIBUICAO PARA TELEFONE N.5, 80X80X12CM EM CHAPA METALICA, SEM ACESSORIOS, PADRAO TELEBRAS, FORNECIMENTO E INSTALACAO</v>
          </cell>
          <cell r="C2314" t="str">
            <v>UN</v>
          </cell>
          <cell r="D2314">
            <v>245.87</v>
          </cell>
          <cell r="E2314">
            <v>68.09</v>
          </cell>
          <cell r="F2314">
            <v>313.95999999999998</v>
          </cell>
        </row>
        <row r="2315">
          <cell r="B2315" t="str">
            <v>CAIXAS PARA TELEFONIA</v>
          </cell>
          <cell r="C2315" t="str">
            <v/>
          </cell>
        </row>
        <row r="2316">
          <cell r="A2316" t="str">
            <v>83366</v>
          </cell>
          <cell r="B2316" t="str">
            <v>CAIXA DE PASSAGEM PARA TELEFONE 10X10X5CM (SOBREPOR) FORNECIMENTO E INSTALACAO</v>
          </cell>
          <cell r="C2316" t="str">
            <v>UN</v>
          </cell>
          <cell r="D2316">
            <v>22.89</v>
          </cell>
          <cell r="E2316">
            <v>34.11</v>
          </cell>
          <cell r="F2316">
            <v>57</v>
          </cell>
        </row>
        <row r="2317">
          <cell r="A2317" t="str">
            <v>83367</v>
          </cell>
          <cell r="B2317" t="str">
            <v>CAIXA DE PASSAGEM PARA TELEFONE 80X80X15CM (SOBREPOR) FORNECIMENTO E INSTALACAO</v>
          </cell>
          <cell r="C2317" t="str">
            <v>UN</v>
          </cell>
          <cell r="D2317">
            <v>273.41000000000003</v>
          </cell>
          <cell r="E2317">
            <v>61.41</v>
          </cell>
          <cell r="F2317">
            <v>334.82</v>
          </cell>
        </row>
        <row r="2318">
          <cell r="A2318" t="str">
            <v>83368</v>
          </cell>
          <cell r="B2318" t="str">
            <v>CAIXA DE PASSAGEM PARA TELEFONE 150X150X15CM (SOBREPOR) FORNECIMENTO E INSTALACAO</v>
          </cell>
          <cell r="C2318" t="str">
            <v>UN</v>
          </cell>
          <cell r="D2318">
            <v>719.57</v>
          </cell>
          <cell r="E2318">
            <v>218.36</v>
          </cell>
          <cell r="F2318">
            <v>937.93</v>
          </cell>
        </row>
        <row r="2319">
          <cell r="A2319" t="str">
            <v>73749/1</v>
          </cell>
          <cell r="B2319" t="str">
            <v>CAIXA ENTERRADA PARA INSTALACOES TELEFONICAS TIPO R1 0,60X0,35X0,50M EM BLOCOS DE CONCRETO ESTRUTURAL</v>
          </cell>
          <cell r="C2319" t="str">
            <v>UN</v>
          </cell>
          <cell r="D2319">
            <v>98.34</v>
          </cell>
          <cell r="E2319">
            <v>68.150000000000006</v>
          </cell>
          <cell r="F2319">
            <v>166.49</v>
          </cell>
        </row>
        <row r="2320">
          <cell r="A2320" t="str">
            <v>73749/2</v>
          </cell>
          <cell r="B2320" t="str">
            <v>CAIXA ENTERRADA PARA INSTALACOES TELEFONICAS TIPO R2 1,07X0,52X0,50M EM BLOCOS DE CONCRETO ESTRUTURAL</v>
          </cell>
          <cell r="C2320" t="str">
            <v>UN</v>
          </cell>
          <cell r="D2320">
            <v>183.64</v>
          </cell>
          <cell r="E2320">
            <v>116.36</v>
          </cell>
          <cell r="F2320">
            <v>300</v>
          </cell>
        </row>
        <row r="2321">
          <cell r="A2321" t="str">
            <v>73749/3</v>
          </cell>
          <cell r="B2321" t="str">
            <v>CAIXA ENTERRADA PARA INSTALACOES TELEFONICAS TIPO R3 1,30X1,20X1,20M EM BLOCOS DE CONCRETO ESTRUTURAL</v>
          </cell>
          <cell r="C2321" t="str">
            <v>UN</v>
          </cell>
          <cell r="D2321">
            <v>591.5</v>
          </cell>
          <cell r="E2321">
            <v>394.23</v>
          </cell>
          <cell r="F2321">
            <v>985.73</v>
          </cell>
        </row>
        <row r="2322">
          <cell r="B2322" t="str">
            <v>FIOS E CABOS TELEFÔNICOS</v>
          </cell>
          <cell r="C2322" t="str">
            <v/>
          </cell>
        </row>
        <row r="2323">
          <cell r="A2323" t="str">
            <v>73768/1</v>
          </cell>
          <cell r="B2323" t="str">
            <v>FIO TELEFONICO FI 0,6MM, 2 CONDUTORES (USO INTERNO)-  FORNECIMENTO E INSTALACAO</v>
          </cell>
          <cell r="C2323" t="str">
            <v>M</v>
          </cell>
          <cell r="D2323">
            <v>0.87</v>
          </cell>
          <cell r="E2323">
            <v>0.65</v>
          </cell>
          <cell r="F2323">
            <v>1.52</v>
          </cell>
        </row>
        <row r="2324">
          <cell r="A2324" t="str">
            <v>73768/2</v>
          </cell>
          <cell r="B2324" t="str">
            <v>CABO TELEFONICO FE 1,0MM, 2 CONDUTORES (USO EXTERNO) - FORNECIMENTO E INSTALACAO</v>
          </cell>
          <cell r="C2324" t="str">
            <v>M</v>
          </cell>
          <cell r="D2324">
            <v>1.22</v>
          </cell>
          <cell r="E2324">
            <v>1.04</v>
          </cell>
          <cell r="F2324">
            <v>2.2599999999999998</v>
          </cell>
        </row>
        <row r="2325">
          <cell r="A2325" t="str">
            <v>73688</v>
          </cell>
          <cell r="B2325" t="str">
            <v>CABO TELEFONICO CTP-APL-50, 30 PARES (USO EXTERNO) - FORNECIMENTO E INSTALACAO</v>
          </cell>
          <cell r="C2325" t="str">
            <v>M</v>
          </cell>
          <cell r="D2325">
            <v>13.17</v>
          </cell>
          <cell r="E2325">
            <v>4.2300000000000004</v>
          </cell>
          <cell r="F2325">
            <v>17.399999999999999</v>
          </cell>
        </row>
        <row r="2326">
          <cell r="A2326" t="str">
            <v>73689</v>
          </cell>
          <cell r="B2326" t="str">
            <v>CABO TELEFONICO CTP-APL-50, 20 PARES (USO EXTERNO) - FORNECIMENTO E INSTALACAO</v>
          </cell>
          <cell r="C2326" t="str">
            <v>M</v>
          </cell>
          <cell r="D2326">
            <v>9.6199999999999992</v>
          </cell>
          <cell r="E2326">
            <v>2.86</v>
          </cell>
          <cell r="F2326">
            <v>12.48</v>
          </cell>
        </row>
        <row r="2327">
          <cell r="A2327" t="str">
            <v>73690</v>
          </cell>
          <cell r="B2327" t="str">
            <v>CABO TELEFONICO CTP-APL-50, 10 PARES (USO EXTERNO) - FORNECIMENTO E INSTALACAO</v>
          </cell>
          <cell r="C2327" t="str">
            <v>M</v>
          </cell>
          <cell r="D2327">
            <v>5.79</v>
          </cell>
          <cell r="E2327">
            <v>2.3199999999999998</v>
          </cell>
          <cell r="F2327">
            <v>8.11</v>
          </cell>
        </row>
        <row r="2328">
          <cell r="A2328" t="str">
            <v>83639</v>
          </cell>
          <cell r="B2328" t="str">
            <v>CABO TELEFONICO CT-APL-50, 100 PARES (USO EXTERNO) - FORNECIMENTO E INSTALACAO</v>
          </cell>
          <cell r="C2328" t="str">
            <v>M</v>
          </cell>
          <cell r="D2328">
            <v>36.86</v>
          </cell>
          <cell r="E2328">
            <v>3.67</v>
          </cell>
          <cell r="F2328">
            <v>40.53</v>
          </cell>
        </row>
        <row r="2329">
          <cell r="A2329" t="str">
            <v>73768/3</v>
          </cell>
          <cell r="B2329" t="str">
            <v>CABO TELEFONICO CI-50 10 PARES (USO INTERNO) - FORNECIMENTO E INSTALACAO</v>
          </cell>
          <cell r="C2329" t="str">
            <v>M</v>
          </cell>
          <cell r="D2329">
            <v>4.41</v>
          </cell>
          <cell r="E2329">
            <v>1.57</v>
          </cell>
          <cell r="F2329">
            <v>5.98</v>
          </cell>
        </row>
        <row r="2330">
          <cell r="A2330" t="str">
            <v>73768/4</v>
          </cell>
          <cell r="B2330" t="str">
            <v>CABO TELEFONICO CI-50 20PARES (USO INTERNO) - FORNECIMENTO E INSTALACAO</v>
          </cell>
          <cell r="C2330" t="str">
            <v>M</v>
          </cell>
          <cell r="D2330">
            <v>8.0299999999999994</v>
          </cell>
          <cell r="E2330">
            <v>1.83</v>
          </cell>
          <cell r="F2330">
            <v>9.86</v>
          </cell>
        </row>
        <row r="2331">
          <cell r="A2331" t="str">
            <v>73768/5</v>
          </cell>
          <cell r="B2331" t="str">
            <v>CABO TELEFONICO CI-50 30PARES (USO INTERNO) - FORNECIMENTO E INSTALACAO</v>
          </cell>
          <cell r="C2331" t="str">
            <v>M</v>
          </cell>
          <cell r="D2331">
            <v>10.77</v>
          </cell>
          <cell r="E2331">
            <v>2.09</v>
          </cell>
          <cell r="F2331">
            <v>12.86</v>
          </cell>
        </row>
        <row r="2332">
          <cell r="A2332" t="str">
            <v>73768/6</v>
          </cell>
          <cell r="B2332" t="str">
            <v>CABO TELEFONICO CI-50 50PARES (USO INTERNO) - FORNECIMENTO E INSTALACAO</v>
          </cell>
          <cell r="C2332" t="str">
            <v>M</v>
          </cell>
          <cell r="D2332">
            <v>18.649999999999999</v>
          </cell>
          <cell r="E2332">
            <v>2.62</v>
          </cell>
          <cell r="F2332">
            <v>21.27</v>
          </cell>
        </row>
        <row r="2333">
          <cell r="A2333" t="str">
            <v>73768/7</v>
          </cell>
          <cell r="B2333" t="str">
            <v>CABO TELEFONICO CI-50 75 PARES (USO INTERNO) - FORNECIMENTO E INSTALACAO</v>
          </cell>
          <cell r="C2333" t="str">
            <v>M</v>
          </cell>
          <cell r="D2333">
            <v>29.99</v>
          </cell>
          <cell r="E2333">
            <v>3.14</v>
          </cell>
          <cell r="F2333">
            <v>33.130000000000003</v>
          </cell>
        </row>
        <row r="2334">
          <cell r="A2334" t="str">
            <v>73768/8</v>
          </cell>
          <cell r="B2334" t="str">
            <v>CABO TELEFONICO CI-50 200 PARES (USO INTERNO) - FORNECIMENTO E INSTALACAO</v>
          </cell>
          <cell r="C2334" t="str">
            <v>M</v>
          </cell>
          <cell r="D2334">
            <v>72.83</v>
          </cell>
          <cell r="E2334">
            <v>5.24</v>
          </cell>
          <cell r="F2334">
            <v>78.069999999999993</v>
          </cell>
        </row>
        <row r="2335">
          <cell r="A2335" t="str">
            <v>73768/9</v>
          </cell>
          <cell r="B2335" t="str">
            <v>CABO TELEFONICO CCI-50 1 PAR (USO INTERNO) - FORNECIMENTO E INSTALACAO</v>
          </cell>
          <cell r="C2335" t="str">
            <v>M</v>
          </cell>
          <cell r="D2335">
            <v>0.57999999999999996</v>
          </cell>
          <cell r="E2335">
            <v>0.52</v>
          </cell>
          <cell r="F2335">
            <v>1.1000000000000001</v>
          </cell>
        </row>
        <row r="2336">
          <cell r="A2336" t="str">
            <v>73768/10</v>
          </cell>
          <cell r="B2336" t="str">
            <v>CABO TELEFONICO CCI-50 2 PARES (USO INTERNO) - FORNECIMENTO E INSTALACAO</v>
          </cell>
          <cell r="C2336" t="str">
            <v>M</v>
          </cell>
          <cell r="D2336">
            <v>0.85</v>
          </cell>
          <cell r="E2336">
            <v>0.52</v>
          </cell>
          <cell r="F2336">
            <v>1.37</v>
          </cell>
        </row>
        <row r="2337">
          <cell r="A2337" t="str">
            <v>73768/11</v>
          </cell>
          <cell r="B2337" t="str">
            <v>CABO TELEFONICO CCI-50 3 PARES (USO INTERNO) - FORNECIMENTO E INSTALACAO</v>
          </cell>
          <cell r="C2337" t="str">
            <v>M</v>
          </cell>
          <cell r="D2337">
            <v>1.19</v>
          </cell>
          <cell r="E2337">
            <v>0.52</v>
          </cell>
          <cell r="F2337">
            <v>1.71</v>
          </cell>
        </row>
        <row r="2338">
          <cell r="A2338" t="str">
            <v>73768/12</v>
          </cell>
          <cell r="B2338" t="str">
            <v>CABO TELEFONICO CCI-50 4 PARES (USO INTERNO) - FORNECIMENTO E INSTALACAO</v>
          </cell>
          <cell r="C2338" t="str">
            <v>M</v>
          </cell>
          <cell r="D2338">
            <v>1.57</v>
          </cell>
          <cell r="E2338">
            <v>0.78</v>
          </cell>
          <cell r="F2338">
            <v>2.35</v>
          </cell>
        </row>
        <row r="2339">
          <cell r="A2339" t="str">
            <v>73768/13</v>
          </cell>
          <cell r="B2339" t="str">
            <v>CABO TELEFONICO CCI-50 5 PARES (USO INTERNO) - FORNECIMENTO E INSTALACAO</v>
          </cell>
          <cell r="C2339" t="str">
            <v>M</v>
          </cell>
          <cell r="D2339">
            <v>2.11</v>
          </cell>
          <cell r="E2339">
            <v>1.04</v>
          </cell>
          <cell r="F2339">
            <v>3.15</v>
          </cell>
        </row>
        <row r="2340">
          <cell r="A2340" t="str">
            <v>73768/14</v>
          </cell>
          <cell r="B2340" t="str">
            <v>CABO TELEFONICO CCI-50 6 PARES  (USO INTERNO) - FORNECIMENTO E INSTALACAO</v>
          </cell>
          <cell r="C2340" t="str">
            <v>M</v>
          </cell>
          <cell r="D2340">
            <v>2.57</v>
          </cell>
          <cell r="E2340">
            <v>1.57</v>
          </cell>
          <cell r="F2340">
            <v>4.1399999999999997</v>
          </cell>
        </row>
        <row r="2341">
          <cell r="B2341" t="str">
            <v>TOMADA PARA TELEFONE</v>
          </cell>
          <cell r="C2341" t="str">
            <v/>
          </cell>
        </row>
        <row r="2342">
          <cell r="A2342" t="str">
            <v>72337</v>
          </cell>
          <cell r="B2342" t="str">
            <v>TOMADA PARA TELEFONE DE 4 POLOS PADRAO TELEBRAS - FORNECIMENTO E INSTALACAO</v>
          </cell>
          <cell r="C2342" t="str">
            <v>UN</v>
          </cell>
          <cell r="D2342">
            <v>13.04</v>
          </cell>
          <cell r="E2342">
            <v>6.82</v>
          </cell>
          <cell r="F2342">
            <v>19.86</v>
          </cell>
        </row>
        <row r="2343">
          <cell r="B2343" t="str">
            <v>INSTALACOES PARA SISTEMAS DE VENTILACÃO</v>
          </cell>
          <cell r="C2343" t="str">
            <v/>
          </cell>
        </row>
        <row r="2344">
          <cell r="B2344" t="str">
            <v>MANUTENCAO / REPAROS - INSTALACOES PARA SISTEMAS DE VENTILACÃO</v>
          </cell>
          <cell r="C2344" t="str">
            <v/>
          </cell>
        </row>
        <row r="2345">
          <cell r="B2345" t="str">
            <v>AR CONDICIONADO</v>
          </cell>
          <cell r="C2345" t="str">
            <v/>
          </cell>
        </row>
        <row r="2346">
          <cell r="A2346" t="str">
            <v>83636</v>
          </cell>
          <cell r="B2346" t="str">
            <v>DUTO CHAPA GALVANIZADA NUM 26 P/ AR CONDICIONADO</v>
          </cell>
          <cell r="C2346" t="str">
            <v>M2</v>
          </cell>
          <cell r="D2346">
            <v>38.86</v>
          </cell>
          <cell r="E2346">
            <v>9.7799999999999994</v>
          </cell>
          <cell r="F2346">
            <v>48.64</v>
          </cell>
        </row>
        <row r="2347">
          <cell r="A2347" t="str">
            <v>83637</v>
          </cell>
          <cell r="B2347" t="str">
            <v>DUTO CHAPA GALVANIZADA NUM 22 P/ AR CONDICIONADO</v>
          </cell>
          <cell r="C2347" t="str">
            <v>M2</v>
          </cell>
          <cell r="D2347">
            <v>59.55</v>
          </cell>
          <cell r="E2347">
            <v>23.07</v>
          </cell>
          <cell r="F2347">
            <v>82.62</v>
          </cell>
        </row>
        <row r="2348">
          <cell r="B2348" t="str">
            <v>INSTALACOES PARA GAS - GLP</v>
          </cell>
          <cell r="C2348" t="str">
            <v/>
          </cell>
        </row>
        <row r="2349">
          <cell r="B2349" t="str">
            <v>MANUTENCAO / REPAROS - GLP</v>
          </cell>
          <cell r="C2349" t="str">
            <v/>
          </cell>
        </row>
        <row r="2350">
          <cell r="B2350" t="str">
            <v>INSTALACOES GAS CENTRAL</v>
          </cell>
          <cell r="C2350" t="str">
            <v/>
          </cell>
        </row>
        <row r="2351">
          <cell r="A2351" t="str">
            <v>74003/1</v>
          </cell>
          <cell r="B2351" t="str">
            <v>INSTALACOES GAS CENTRAL P/ EDIFICIO RESIDENCIAL C/ 4 PAVTOS 16 UNID.  UMA CENTRAL POR BLOCO COM 16 PONTOS</v>
          </cell>
          <cell r="C2351" t="str">
            <v>UN</v>
          </cell>
          <cell r="D2351">
            <v>3154.67</v>
          </cell>
          <cell r="E2351" t="str">
            <v>1.864.96</v>
          </cell>
          <cell r="F2351" t="str">
            <v>5.019.63</v>
          </cell>
        </row>
        <row r="2352">
          <cell r="B2352" t="str">
            <v>TUBOS DE ACO PRETO</v>
          </cell>
          <cell r="C2352" t="str">
            <v/>
          </cell>
        </row>
        <row r="2353">
          <cell r="A2353" t="str">
            <v>75027/4</v>
          </cell>
          <cell r="B2353" t="str">
            <v>TUBO DE AÇO PRETO 4" SEM COSTURA SCHEDULE 40/NBR 5590, INCLUSIVE CONEXOES - FORNECIMENTO E INSTALACAO</v>
          </cell>
          <cell r="C2353" t="str">
            <v>M</v>
          </cell>
          <cell r="D2353">
            <v>182.38</v>
          </cell>
          <cell r="E2353">
            <v>58.59</v>
          </cell>
          <cell r="F2353">
            <v>240.97</v>
          </cell>
        </row>
        <row r="2354">
          <cell r="A2354" t="str">
            <v>75027/5</v>
          </cell>
          <cell r="B2354" t="str">
            <v>TUBO DE AÇO PRETO 6" SEM COSTURA SCHEDULE 40/NBR 5590, INCLUSIVE CONEXÕES - FORNECIMENTO E INSTALAÇÃO</v>
          </cell>
          <cell r="C2354" t="str">
            <v>M</v>
          </cell>
          <cell r="D2354">
            <v>308.33</v>
          </cell>
          <cell r="E2354">
            <v>70.58</v>
          </cell>
          <cell r="F2354">
            <v>378.91</v>
          </cell>
        </row>
        <row r="2355">
          <cell r="A2355" t="str">
            <v>92338</v>
          </cell>
          <cell r="B2355" t="str">
            <v>TUBO DE AÇO PRETO SEM COSTURA, CONEXÃO SOLDADA, DN 50 (2"), INSTALADO EM PRUMADAS - FORNECIMENTO E INSTALAÇÃO. AF_12/2015</v>
          </cell>
          <cell r="C2355" t="str">
            <v>M</v>
          </cell>
          <cell r="D2355">
            <v>48.64</v>
          </cell>
          <cell r="E2355">
            <v>15.85</v>
          </cell>
          <cell r="F2355">
            <v>64.489999999999995</v>
          </cell>
        </row>
        <row r="2356">
          <cell r="A2356" t="str">
            <v>92339</v>
          </cell>
          <cell r="B2356" t="str">
            <v>TUBO DE AÇO PRETO SEM COSTURA, CONEXÃO SOLDADA, DN 65 (2 1/2"), INSTALADO EM PRUMADAS - FORNECIMENTO E INSTALAÇÃO. AF_12/2015</v>
          </cell>
          <cell r="C2356" t="str">
            <v>M</v>
          </cell>
          <cell r="D2356">
            <v>75.66</v>
          </cell>
          <cell r="E2356">
            <v>17.57</v>
          </cell>
          <cell r="F2356">
            <v>93.23</v>
          </cell>
        </row>
        <row r="2357">
          <cell r="A2357" t="str">
            <v>92340</v>
          </cell>
          <cell r="B2357" t="str">
            <v>TUBO DE AÇO PRETO SEM COSTURA, CONEXÃO SOLDADA, DN 80 (3"), INSTALADO EM PRUMADAS - FORNECIMENTO E INSTALAÇÃO. AF_12/2015</v>
          </cell>
          <cell r="C2357" t="str">
            <v>M</v>
          </cell>
          <cell r="D2357">
            <v>71.989999999999995</v>
          </cell>
          <cell r="E2357">
            <v>19.25</v>
          </cell>
          <cell r="F2357">
            <v>91.24</v>
          </cell>
        </row>
        <row r="2358">
          <cell r="A2358" t="str">
            <v>92361</v>
          </cell>
          <cell r="B2358" t="str">
            <v>TUBO DE AÇO PRETO SEM COSTURA, CONEXÃO SOLDADA, DN 50 (2"), INSTALADO EM REDE DE ALIMENTAÇÃO PARA HIDRANTE - FORNECIMENTO E INSTALAÇÃO. AF_12/2015</v>
          </cell>
          <cell r="C2358" t="str">
            <v>M</v>
          </cell>
          <cell r="D2358">
            <v>44.12</v>
          </cell>
          <cell r="E2358">
            <v>4.1900000000000004</v>
          </cell>
          <cell r="F2358">
            <v>48.31</v>
          </cell>
        </row>
        <row r="2359">
          <cell r="A2359" t="str">
            <v>92362</v>
          </cell>
          <cell r="B2359" t="str">
            <v>TUBO DE AÇO PRETO SEM COSTURA, CONEXÃO SOLDADA, DN 65 (2 1/2"), INSTALADO EM REDE DE ALIMENTAÇÃO PARA HIDRANTE - FORNECIMENTO E INSTALAÇÃO. AF_12/2015</v>
          </cell>
          <cell r="C2359" t="str">
            <v>M</v>
          </cell>
          <cell r="D2359">
            <v>70.95</v>
          </cell>
          <cell r="E2359">
            <v>5.45</v>
          </cell>
          <cell r="F2359">
            <v>76.400000000000006</v>
          </cell>
        </row>
        <row r="2360">
          <cell r="A2360" t="str">
            <v>92363</v>
          </cell>
          <cell r="B2360" t="str">
            <v>TUBO DE AÇO PRETO SEM COSTURA, CONEXÃO SOLDADA, DN 80 (3"), INSTALADO EM REDE DE ALIMENTAÇÃO PARA HIDRANTE - FORNECIMENTO E INSTALAÇÃO. AF_12/2015</v>
          </cell>
          <cell r="C2360" t="str">
            <v>M</v>
          </cell>
          <cell r="D2360">
            <v>67.12</v>
          </cell>
          <cell r="E2360">
            <v>6.71</v>
          </cell>
          <cell r="F2360">
            <v>73.83</v>
          </cell>
        </row>
        <row r="2361">
          <cell r="A2361" t="str">
            <v>92648</v>
          </cell>
          <cell r="B2361" t="str">
            <v>TUBO DE AÇO PRETO SEM COSTURA, CONEXÃO SOLDADA, DN 40 (1 1/2"), INSTALADO EM REDE DE ALIMENTAÇÃO PARA SPRINKLER - FORNECIMENTO E INSTALAÇÃO. AF_12/2015</v>
          </cell>
          <cell r="C2361" t="str">
            <v>M</v>
          </cell>
          <cell r="D2361">
            <v>36.74</v>
          </cell>
          <cell r="E2361">
            <v>5.45</v>
          </cell>
          <cell r="F2361">
            <v>42.19</v>
          </cell>
        </row>
        <row r="2362">
          <cell r="A2362" t="str">
            <v>92649</v>
          </cell>
          <cell r="B2362" t="str">
            <v>TUBO DE AÇO PRETO SEM COSTURA, CONEXÃO SOLDADA, DN 50 (2"), INSTALADO EM REDE DE ALIMENTAÇÃO PARA SPRINKLER - FORNECIMENTO E INSTALAÇÃO. AF_12/2015</v>
          </cell>
          <cell r="C2362" t="str">
            <v>M</v>
          </cell>
          <cell r="D2362">
            <v>44.93</v>
          </cell>
          <cell r="E2362">
            <v>6.29</v>
          </cell>
          <cell r="F2362">
            <v>51.22</v>
          </cell>
        </row>
        <row r="2363">
          <cell r="A2363" t="str">
            <v>92650</v>
          </cell>
          <cell r="B2363" t="str">
            <v>TUBO DE AÇO PRETO SEM COSTURA, CONEXÃO SOLDADA, DN 65 (2 1/2"), INSTALADO EM REDE DE ALIMENTAÇÃO PARA SPRINKLER - FORNECIMENTO E INSTALAÇÃO. AF_12/2015</v>
          </cell>
          <cell r="C2363" t="str">
            <v>M</v>
          </cell>
          <cell r="D2363">
            <v>71.760000000000005</v>
          </cell>
          <cell r="E2363">
            <v>7.55</v>
          </cell>
          <cell r="F2363">
            <v>79.31</v>
          </cell>
        </row>
        <row r="2364">
          <cell r="A2364" t="str">
            <v>92651</v>
          </cell>
          <cell r="B2364" t="str">
            <v>TUBO DE AÇO PRETO SEM COSTURA, CONEXÃO SOLDADA, DN 80 (3"), INSTALADO EM REDE DE ALIMENTAÇÃO PARA SPRINKLER - FORNECIMENTO E INSTALAÇÃO. AF_12/2015</v>
          </cell>
          <cell r="C2364" t="str">
            <v>M</v>
          </cell>
          <cell r="D2364">
            <v>67.930000000000007</v>
          </cell>
          <cell r="E2364">
            <v>8.81</v>
          </cell>
          <cell r="F2364">
            <v>76.739999999999995</v>
          </cell>
        </row>
        <row r="2365">
          <cell r="A2365" t="str">
            <v>92689</v>
          </cell>
          <cell r="B2365" t="str">
            <v>TUBO DE AÇO PRETO SEM COSTURA, CLASSE MÉDIA, CONEXÃO SOLDADA, DN 15 (1/2"), INSTALADO EM RAMAIS E SUB-RAMAIS DE GÁS - FORNECIMENTO E INSTALAÇÃO. AF_12/2015</v>
          </cell>
          <cell r="C2365" t="str">
            <v>M</v>
          </cell>
          <cell r="D2365">
            <v>17.3</v>
          </cell>
          <cell r="E2365">
            <v>4.78</v>
          </cell>
          <cell r="F2365">
            <v>22.08</v>
          </cell>
        </row>
        <row r="2366">
          <cell r="A2366" t="str">
            <v>92690</v>
          </cell>
          <cell r="B2366" t="str">
            <v>TUBO DE AÇO PRETO SEM COSTURA, CLASSE MÉDIA, CONEXÃO SOLDADA, DN 20 (3/4"), INSTALADO EM RAMAIS E SUB-RAMAIS DE GÁS - FORNECIMENTO E INSTALAÇÃO. AF_12/2015</v>
          </cell>
          <cell r="C2366" t="str">
            <v>M</v>
          </cell>
          <cell r="D2366">
            <v>24.26</v>
          </cell>
          <cell r="E2366">
            <v>8.2200000000000006</v>
          </cell>
          <cell r="F2366">
            <v>32.479999999999997</v>
          </cell>
        </row>
        <row r="2367">
          <cell r="B2367" t="str">
            <v>TUBOS DE COBRE</v>
          </cell>
          <cell r="C2367" t="str">
            <v/>
          </cell>
        </row>
        <row r="2368">
          <cell r="A2368" t="str">
            <v>92275</v>
          </cell>
          <cell r="B2368" t="str">
            <v>TUBO EM COBRE RÍGIDO, DN 22 CLASSE E, SEM ISOLAMENTO, INSTALADO EM PRUMADA - FORNECIMENTO E INSTALAÇÃO. AF_12/2015</v>
          </cell>
          <cell r="C2368" t="str">
            <v>M</v>
          </cell>
          <cell r="D2368">
            <v>23.31</v>
          </cell>
          <cell r="E2368">
            <v>1.25</v>
          </cell>
          <cell r="F2368">
            <v>24.56</v>
          </cell>
        </row>
        <row r="2369">
          <cell r="A2369" t="str">
            <v>92276</v>
          </cell>
          <cell r="B2369" t="str">
            <v>TUBO EM COBRE RÍGIDO, DN 28 CLASSE E, SEM ISOLAMENTO, INSTALADO EM PRUMADA - FORNECIMENTO E INSTALAÇÃO. AF_12/2015</v>
          </cell>
          <cell r="C2369" t="str">
            <v>M</v>
          </cell>
          <cell r="D2369">
            <v>29.55</v>
          </cell>
          <cell r="E2369">
            <v>1.49</v>
          </cell>
          <cell r="F2369">
            <v>31.04</v>
          </cell>
        </row>
        <row r="2370">
          <cell r="A2370" t="str">
            <v>92277</v>
          </cell>
          <cell r="B2370" t="str">
            <v>TUBO EM COBRE RÍGIDO, DN 35 CLASSE E, SEM ISOLAMENTO, INSTALADO EM PRUMADA - FORNECIMENTO E INSTALAÇÃO. AF_12/2015</v>
          </cell>
          <cell r="C2370" t="str">
            <v>M</v>
          </cell>
          <cell r="D2370">
            <v>42.75</v>
          </cell>
          <cell r="E2370">
            <v>1.75</v>
          </cell>
          <cell r="F2370">
            <v>44.5</v>
          </cell>
        </row>
        <row r="2371">
          <cell r="A2371" t="str">
            <v>92278</v>
          </cell>
          <cell r="B2371" t="str">
            <v>TUBO EM COBRE RÍGIDO, DN 42 CLASSE E, SEM ISOLAMENTO, INSTALADO EM PRUMADA - FORNECIMENTO E INSTALAÇÃO. AF_12/2015</v>
          </cell>
          <cell r="C2371" t="str">
            <v>M</v>
          </cell>
          <cell r="D2371">
            <v>57.57</v>
          </cell>
          <cell r="E2371">
            <v>2.02</v>
          </cell>
          <cell r="F2371">
            <v>59.59</v>
          </cell>
        </row>
        <row r="2372">
          <cell r="A2372" t="str">
            <v>92279</v>
          </cell>
          <cell r="B2372" t="str">
            <v>TUBO EM COBRE RÍGIDO, DN 54 CLASSE E, SEM ISOLAMENTO, INSTALADO EM PRUMADA - FORNECIMENTO E INSTALAÇÃO. AF_12/2015</v>
          </cell>
          <cell r="C2372" t="str">
            <v>M</v>
          </cell>
          <cell r="D2372">
            <v>83.32</v>
          </cell>
          <cell r="E2372">
            <v>2.5</v>
          </cell>
          <cell r="F2372">
            <v>85.82</v>
          </cell>
        </row>
        <row r="2373">
          <cell r="A2373" t="str">
            <v>92280</v>
          </cell>
          <cell r="B2373" t="str">
            <v>TUBO EM COBRE RÍGIDO, DN 66 CLASSE E, SEM ISOLAMENTO, INSTALADO EM PRUMADA - FORNECIMENTO E INSTALAÇÃO. AF_12/2015</v>
          </cell>
          <cell r="C2373" t="str">
            <v>M</v>
          </cell>
          <cell r="D2373">
            <v>117.14</v>
          </cell>
          <cell r="E2373">
            <v>2.95</v>
          </cell>
          <cell r="F2373">
            <v>120.09</v>
          </cell>
        </row>
        <row r="2374">
          <cell r="A2374" t="str">
            <v>92305</v>
          </cell>
          <cell r="B2374" t="str">
            <v>TUBO EM COBRE RÍGIDO, DN 15 CLASSE E, SEM ISOLAMENTO, INSTALADO EM RAMAL DE DISTRIBUIÇÃO - FORNECIMENTO E INSTALAÇÃO. AF_12/2015</v>
          </cell>
          <cell r="C2374" t="str">
            <v>M</v>
          </cell>
          <cell r="D2374">
            <v>14.62</v>
          </cell>
          <cell r="E2374">
            <v>3.32</v>
          </cell>
          <cell r="F2374">
            <v>17.940000000000001</v>
          </cell>
        </row>
        <row r="2375">
          <cell r="A2375" t="str">
            <v>92306</v>
          </cell>
          <cell r="B2375" t="str">
            <v>TUBO EM COBRE RÍGIDO, DN 22 CLASSE E, SEM ISOLAMENTO, INSTALADO EM RAMAL DE DISTRIBUIÇÃO - FORNECIMENTO E INSTALAÇÃO. AF_12/2015</v>
          </cell>
          <cell r="C2375" t="str">
            <v>M</v>
          </cell>
          <cell r="D2375">
            <v>24.37</v>
          </cell>
          <cell r="E2375">
            <v>3.83</v>
          </cell>
          <cell r="F2375">
            <v>28.2</v>
          </cell>
        </row>
        <row r="2376">
          <cell r="A2376" t="str">
            <v>92307</v>
          </cell>
          <cell r="B2376" t="str">
            <v>TUBO EM COBRE RÍGIDO, DN 28 CLASSE E, SEM ISOLAMENTO, INSTALADO EM RAMAL DE DISTRIBUIÇÃO - FORNECIMENTO E INSTALAÇÃO. AF_12/2015</v>
          </cell>
          <cell r="C2376" t="str">
            <v>M</v>
          </cell>
          <cell r="D2376">
            <v>30.67</v>
          </cell>
          <cell r="E2376">
            <v>4.26</v>
          </cell>
          <cell r="F2376">
            <v>34.93</v>
          </cell>
        </row>
        <row r="2377">
          <cell r="A2377" t="str">
            <v>92320</v>
          </cell>
          <cell r="B2377" t="str">
            <v>TUBO EM COBRE RÍGIDO, DN 15 CLASSE E, SEM ISOLAMENTO, INSTALADO EM RAMAL E SUB-RAMAL - FORNECIMENTO E INSTALAÇÃO. AF_12/2015</v>
          </cell>
          <cell r="C2377" t="str">
            <v>M</v>
          </cell>
          <cell r="D2377">
            <v>16.920000000000002</v>
          </cell>
          <cell r="E2377">
            <v>9</v>
          </cell>
          <cell r="F2377">
            <v>25.92</v>
          </cell>
        </row>
        <row r="2378">
          <cell r="A2378" t="str">
            <v>92321</v>
          </cell>
          <cell r="B2378" t="str">
            <v>TUBO EM COBRE RÍGIDO, DN 22 CLASSE E, SEM ISOLAMENTO, INSTALADO EM RAMAL E SUB-RAMAL - FORNECIMENTO E INSTALAÇÃO. AF_12/2015</v>
          </cell>
          <cell r="C2378" t="str">
            <v>M</v>
          </cell>
          <cell r="D2378">
            <v>28.33</v>
          </cell>
          <cell r="E2378">
            <v>13.58</v>
          </cell>
          <cell r="F2378">
            <v>41.91</v>
          </cell>
        </row>
        <row r="2379">
          <cell r="A2379" t="str">
            <v>92322</v>
          </cell>
          <cell r="B2379" t="str">
            <v>TUBO EM COBRE RÍGIDO, DN 28 CLASSE E, SEM ISOLAMENTO, INSTALADO EM RAMAL E SUB-RAMAL - FORNECIMENTO E INSTALAÇÃO. AF_12/2015</v>
          </cell>
          <cell r="C2379" t="str">
            <v>M</v>
          </cell>
          <cell r="D2379">
            <v>36.090000000000003</v>
          </cell>
          <cell r="E2379">
            <v>17.55</v>
          </cell>
          <cell r="F2379">
            <v>53.64</v>
          </cell>
        </row>
        <row r="2380">
          <cell r="B2380" t="str">
            <v>CONEXOES DE COBRE</v>
          </cell>
          <cell r="C2380" t="str">
            <v/>
          </cell>
        </row>
        <row r="2381">
          <cell r="A2381" t="str">
            <v>92287</v>
          </cell>
          <cell r="B2381" t="str">
            <v>COTOVELO DE COBRE, 90 GRAUS, SEM ANEL DE SOLDA, DN 22 MM, INSTALADO EM PRUMADA - FORNECIMENTO E INSTALAÇÃO. AF_12/2015_P</v>
          </cell>
          <cell r="C2381" t="str">
            <v>UN</v>
          </cell>
          <cell r="D2381">
            <v>7.03</v>
          </cell>
          <cell r="E2381">
            <v>2.5499999999999998</v>
          </cell>
          <cell r="F2381">
            <v>9.58</v>
          </cell>
        </row>
        <row r="2382">
          <cell r="A2382" t="str">
            <v>92288</v>
          </cell>
          <cell r="B2382" t="str">
            <v>COTOVELO DE COBRE, 90 GRAUS, SEM ANEL DE SOLDA, DN 28 MM, INSTALADO EM PRUMADA - FORNECIMENTO E INSTALAÇÃO. AF_12/2015_P</v>
          </cell>
          <cell r="C2382" t="str">
            <v>UN</v>
          </cell>
          <cell r="D2382">
            <v>11.02</v>
          </cell>
          <cell r="E2382">
            <v>3.03</v>
          </cell>
          <cell r="F2382">
            <v>14.05</v>
          </cell>
        </row>
        <row r="2383">
          <cell r="A2383" t="str">
            <v>92289</v>
          </cell>
          <cell r="B2383" t="str">
            <v>COTOVELO DE COBRE, 90 GRAUS, SEM ANEL DE SOLDA, DN 35 MM, INSTALADO EM PRUMADA - FORNECIMENTO E INSTALAÇÃO. AF_12/2015_P</v>
          </cell>
          <cell r="C2383" t="str">
            <v>UN</v>
          </cell>
          <cell r="D2383">
            <v>19.690000000000001</v>
          </cell>
          <cell r="E2383">
            <v>3.56</v>
          </cell>
          <cell r="F2383">
            <v>23.25</v>
          </cell>
        </row>
        <row r="2384">
          <cell r="A2384" t="str">
            <v>92290</v>
          </cell>
          <cell r="B2384" t="str">
            <v>COTOVELO DE COBRE, 90 GRAUS, SEM ANEL DE SOLDA, DN 42 MM, INSTALADO EM PRUMADA - FORNECIMENTO E INSTALAÇÃO. AF_12/2015_P</v>
          </cell>
          <cell r="C2384" t="str">
            <v>UN</v>
          </cell>
          <cell r="D2384">
            <v>29.62</v>
          </cell>
          <cell r="E2384">
            <v>4.12</v>
          </cell>
          <cell r="F2384">
            <v>33.74</v>
          </cell>
        </row>
        <row r="2385">
          <cell r="A2385" t="str">
            <v>92291</v>
          </cell>
          <cell r="B2385" t="str">
            <v>COTOVELO DE COBRE, 90 GRAUS, SEM ANEL DE SOLDA, DN 54 MM, INSTALADO EM PRUMADA - FORNECIMENTO E INSTALAÇÃO. AF_12/2015_P</v>
          </cell>
          <cell r="C2385" t="str">
            <v>UN</v>
          </cell>
          <cell r="D2385">
            <v>45.7</v>
          </cell>
          <cell r="E2385">
            <v>5.0599999999999996</v>
          </cell>
          <cell r="F2385">
            <v>50.76</v>
          </cell>
        </row>
        <row r="2386">
          <cell r="A2386" t="str">
            <v>92292</v>
          </cell>
          <cell r="B2386" t="str">
            <v>COTOVELO DE COBRE, 90 GRAUS, SEM ANEL DE SOLDA, DN 66 MM, INSTALADO EM PRUMADA - FORNECIMENTO E INSTALAÇÃO. AF_12/2015_P</v>
          </cell>
          <cell r="C2386" t="str">
            <v>UN</v>
          </cell>
          <cell r="D2386">
            <v>147.16999999999999</v>
          </cell>
          <cell r="E2386">
            <v>5.99</v>
          </cell>
          <cell r="F2386">
            <v>153.16</v>
          </cell>
        </row>
        <row r="2387">
          <cell r="A2387" t="str">
            <v>92293</v>
          </cell>
          <cell r="B2387" t="str">
            <v>LUVA DE COBRE, SEM ANEL DE SOLDA, DN 22 MM, INSTALADO EM PRUMADA - FORNECIMENTO E INSTALAÇÃO. AF_12/2015_P</v>
          </cell>
          <cell r="C2387" t="str">
            <v>UN</v>
          </cell>
          <cell r="D2387">
            <v>3.87</v>
          </cell>
          <cell r="E2387">
            <v>1.7</v>
          </cell>
          <cell r="F2387">
            <v>5.57</v>
          </cell>
        </row>
        <row r="2388">
          <cell r="A2388" t="str">
            <v>92294</v>
          </cell>
          <cell r="B2388" t="str">
            <v>LUVA DE COBRE, SEM ANEL DE SOLDA, DN 28 MM, INSTALADO EM PRUMADA - FORNECIMENTO E INSTALAÇÃO. AF_12/2015_P</v>
          </cell>
          <cell r="C2388" t="str">
            <v>UN</v>
          </cell>
          <cell r="D2388">
            <v>6.55</v>
          </cell>
          <cell r="E2388">
            <v>2.02</v>
          </cell>
          <cell r="F2388">
            <v>8.57</v>
          </cell>
        </row>
        <row r="2389">
          <cell r="A2389" t="str">
            <v>92295</v>
          </cell>
          <cell r="B2389" t="str">
            <v>LUVA DE COBRE, SEM ANEL DE SOLDA, DN 35 MM, INSTALADO EM PRUMADA - FORNECIMENTO E INSTALAÇÃO. AF_12/2015_P</v>
          </cell>
          <cell r="C2389" t="str">
            <v>UN</v>
          </cell>
          <cell r="D2389">
            <v>12.59</v>
          </cell>
          <cell r="E2389">
            <v>2.37</v>
          </cell>
          <cell r="F2389">
            <v>14.96</v>
          </cell>
        </row>
        <row r="2390">
          <cell r="A2390" t="str">
            <v>92296</v>
          </cell>
          <cell r="B2390" t="str">
            <v>LUVA DE COBRE, SEM ANEL DE SOLDA, DN 42 MM, INSTALADO EM PRUMADA - FORNECIMENTO E INSTALAÇÃO. AF_12/2015_P</v>
          </cell>
          <cell r="C2390" t="str">
            <v>UN</v>
          </cell>
          <cell r="D2390">
            <v>16.3</v>
          </cell>
          <cell r="E2390">
            <v>2.74</v>
          </cell>
          <cell r="F2390">
            <v>19.04</v>
          </cell>
        </row>
        <row r="2391">
          <cell r="A2391" t="str">
            <v>92297</v>
          </cell>
          <cell r="B2391" t="str">
            <v>LUVA DE COBRE, SEM ANEL DE SOLDA, DN 54 MM, INSTALADO EM PRUMADA - FORNECIMENTO E INSTALAÇÃO. AF_12/2015_P</v>
          </cell>
          <cell r="C2391" t="str">
            <v>UN</v>
          </cell>
          <cell r="D2391">
            <v>25.49</v>
          </cell>
          <cell r="E2391">
            <v>3.38</v>
          </cell>
          <cell r="F2391">
            <v>28.87</v>
          </cell>
        </row>
        <row r="2392">
          <cell r="A2392" t="str">
            <v>92298</v>
          </cell>
          <cell r="B2392" t="str">
            <v>LUVA DE COBRE, SEM ANEL DE SOLDA, DN 66 MM, INSTALADO EM PRUMADA - FORNECIMENTO E INSTALAÇÃO. AF_12/2015_P</v>
          </cell>
          <cell r="C2392" t="str">
            <v>UN</v>
          </cell>
          <cell r="D2392">
            <v>74.98</v>
          </cell>
          <cell r="E2392">
            <v>3.99</v>
          </cell>
          <cell r="F2392">
            <v>78.97</v>
          </cell>
        </row>
        <row r="2393">
          <cell r="A2393" t="str">
            <v>92299</v>
          </cell>
          <cell r="B2393" t="str">
            <v>TE DE COBRE, SEM ANEL DE SOLDA, DN 22 MM, INSTALADO EM PRUMADA - FORNECIMENTO E INSTALAÇÃO. AF_12/2015_P</v>
          </cell>
          <cell r="C2393" t="str">
            <v>UN</v>
          </cell>
          <cell r="D2393">
            <v>9.2100000000000009</v>
          </cell>
          <cell r="E2393">
            <v>3.4</v>
          </cell>
          <cell r="F2393">
            <v>12.61</v>
          </cell>
        </row>
        <row r="2394">
          <cell r="A2394" t="str">
            <v>92300</v>
          </cell>
          <cell r="B2394" t="str">
            <v>TE DE COBRE, SEM ANEL DE SOLDA, DN 28 MM, INSTALADO EM PRUMADA - FORNECIMENTO E INSTALAÇÃO. AF_12/2015_P</v>
          </cell>
          <cell r="C2394" t="str">
            <v>UN</v>
          </cell>
          <cell r="D2394">
            <v>13.9</v>
          </cell>
          <cell r="E2394">
            <v>4.04</v>
          </cell>
          <cell r="F2394">
            <v>17.940000000000001</v>
          </cell>
        </row>
        <row r="2395">
          <cell r="A2395" t="str">
            <v>92301</v>
          </cell>
          <cell r="B2395" t="str">
            <v>TE DE COBRE, SEM ANEL DE SOLDA, DN 35 MM, INSTALADO EM PRUMADA - FORNECIMENTO E INSTALAÇÃO. AF_12/2015_P</v>
          </cell>
          <cell r="C2395" t="str">
            <v>UN</v>
          </cell>
          <cell r="D2395">
            <v>27.97</v>
          </cell>
          <cell r="E2395">
            <v>4.76</v>
          </cell>
          <cell r="F2395">
            <v>32.729999999999997</v>
          </cell>
        </row>
        <row r="2396">
          <cell r="A2396" t="str">
            <v>92302</v>
          </cell>
          <cell r="B2396" t="str">
            <v>TE DE COBRE, SEM ANEL DE SOLDA, DN 42 MM, INSTALADO EM PRUMADA - FORNECIMENTO E INSTALAÇÃO. AF_12/2015_P</v>
          </cell>
          <cell r="C2396" t="str">
            <v>UN</v>
          </cell>
          <cell r="D2396">
            <v>36.340000000000003</v>
          </cell>
          <cell r="E2396">
            <v>5.48</v>
          </cell>
          <cell r="F2396">
            <v>41.82</v>
          </cell>
        </row>
        <row r="2397">
          <cell r="A2397" t="str">
            <v>92303</v>
          </cell>
          <cell r="B2397" t="str">
            <v>TE DE COBRE, SEM ANEL DE SOLDA, DN 54 MM, INSTALADO EM PRUMADA - FORNECIMENTO E INSTALAÇÃO. AF_12/2015_P</v>
          </cell>
          <cell r="C2397" t="str">
            <v>UN</v>
          </cell>
          <cell r="D2397">
            <v>67.790000000000006</v>
          </cell>
          <cell r="E2397">
            <v>6.73</v>
          </cell>
          <cell r="F2397">
            <v>74.52</v>
          </cell>
        </row>
        <row r="2398">
          <cell r="A2398" t="str">
            <v>92304</v>
          </cell>
          <cell r="B2398" t="str">
            <v>TE DE COBRE, SEM ANEL DE SOLDA, DN 66 MM, INSTALADO EM PRUMADA - FORNECIMENTO E INSTALAÇÃO. AF_12/2015_P</v>
          </cell>
          <cell r="C2398" t="str">
            <v>UN</v>
          </cell>
          <cell r="D2398">
            <v>180.94</v>
          </cell>
          <cell r="E2398">
            <v>7.99</v>
          </cell>
          <cell r="F2398">
            <v>188.93</v>
          </cell>
        </row>
        <row r="2399">
          <cell r="A2399" t="str">
            <v>92311</v>
          </cell>
          <cell r="B2399" t="str">
            <v>COTOVELO DE COBRE, 90 GRAUS, SEM ANEL DE SOLDA, DN 15 MM, INSTALADO EM RAMAL DE DISTRIBUIÇÃO - FORNECIMENTO E INSTALAÇÃO. AF_12/2015_P</v>
          </cell>
          <cell r="C2399" t="str">
            <v>UN</v>
          </cell>
          <cell r="D2399">
            <v>4.8899999999999997</v>
          </cell>
          <cell r="E2399">
            <v>3.64</v>
          </cell>
          <cell r="F2399">
            <v>8.5299999999999994</v>
          </cell>
        </row>
        <row r="2400">
          <cell r="A2400" t="str">
            <v>92312</v>
          </cell>
          <cell r="B2400" t="str">
            <v>COTOVELO DE COBRE, 90 GRAUS, SEM ANEL DE SOLDA, DN 22 MM, INSTALADO EM RAMAL DE DISTRIBUIÇÃO - FORNECIMENTO E INSTALAÇÃO. AF_12/2015_P</v>
          </cell>
          <cell r="C2400" t="str">
            <v>UN</v>
          </cell>
          <cell r="D2400">
            <v>8.14</v>
          </cell>
          <cell r="E2400">
            <v>4.2</v>
          </cell>
          <cell r="F2400">
            <v>12.34</v>
          </cell>
        </row>
        <row r="2401">
          <cell r="A2401" t="str">
            <v>92313</v>
          </cell>
          <cell r="B2401" t="str">
            <v>COTOVELO DE COBRE, 90 GRAUS, SEM ANEL DE SOLDA, DN 28 MM, INSTALADO EM RAMAL DE DISTRIBUIÇÃO - FORNECIMENTO E INSTALAÇÃO. AF_12/2015_P</v>
          </cell>
          <cell r="C2401" t="str">
            <v>UN</v>
          </cell>
          <cell r="D2401">
            <v>12.11</v>
          </cell>
          <cell r="E2401">
            <v>4.68</v>
          </cell>
          <cell r="F2401">
            <v>16.79</v>
          </cell>
        </row>
        <row r="2402">
          <cell r="A2402" t="str">
            <v>92314</v>
          </cell>
          <cell r="B2402" t="str">
            <v>LUVA DE COBRE, SEM ANEL DE SOLDA, DN 15 MM, INSTALADO EM RAMAL DE DISTRIBUIÇÃO - FORNECIMENTO E INSTALAÇÃO. AF_12/2015_P</v>
          </cell>
          <cell r="C2402" t="str">
            <v>UN</v>
          </cell>
          <cell r="D2402">
            <v>3.1</v>
          </cell>
          <cell r="E2402">
            <v>2.42</v>
          </cell>
          <cell r="F2402">
            <v>5.52</v>
          </cell>
        </row>
        <row r="2403">
          <cell r="A2403" t="str">
            <v>92315</v>
          </cell>
          <cell r="B2403" t="str">
            <v>LUVA DE COBRE, SEM ANEL DE SOLDA, DN 22 MM, INSTALADO EM RAMAL DE DISTRIBUIÇÃO - FORNECIMENTO E INSTALAÇÃO. AF_12/2015_P</v>
          </cell>
          <cell r="C2403" t="str">
            <v>UN</v>
          </cell>
          <cell r="D2403">
            <v>4.63</v>
          </cell>
          <cell r="E2403">
            <v>2.82</v>
          </cell>
          <cell r="F2403">
            <v>7.45</v>
          </cell>
        </row>
        <row r="2404">
          <cell r="A2404" t="str">
            <v>92316</v>
          </cell>
          <cell r="B2404" t="str">
            <v>LUVA DE COBRE, SEM ANEL DE SOLDA, DN 28 MM, INSTALADO EM RAMAL DE DISTRIBUIÇÃO - FORNECIMENTO E INSTALAÇÃO. AF_12/2015_P</v>
          </cell>
          <cell r="C2404" t="str">
            <v>UN</v>
          </cell>
          <cell r="D2404">
            <v>7.31</v>
          </cell>
          <cell r="E2404">
            <v>3.14</v>
          </cell>
          <cell r="F2404">
            <v>10.45</v>
          </cell>
        </row>
        <row r="2405">
          <cell r="A2405" t="str">
            <v>92317</v>
          </cell>
          <cell r="B2405" t="str">
            <v>TE DE COBRE, SEM ANEL DE SOLDA, DN 15 MM, INSTALADO EM RAMAL DE DISTRIBUIÇÃO - FORNECIMENTO E INSTALAÇÃO. AF_12/2015_P</v>
          </cell>
          <cell r="C2405" t="str">
            <v>UN</v>
          </cell>
          <cell r="D2405">
            <v>6.61</v>
          </cell>
          <cell r="E2405">
            <v>4.87</v>
          </cell>
          <cell r="F2405">
            <v>11.48</v>
          </cell>
        </row>
        <row r="2406">
          <cell r="A2406" t="str">
            <v>92318</v>
          </cell>
          <cell r="B2406" t="str">
            <v>TE DE COBRE, SEM ANEL DE SOLDA, DN 22 MM, INSTALADO EM RAMAL DE DISTRIBUIÇÃO - FORNECIMENTO E INSTALAÇÃO. AF_12/2015_P</v>
          </cell>
          <cell r="C2406" t="str">
            <v>UN</v>
          </cell>
          <cell r="D2406">
            <v>10.68</v>
          </cell>
          <cell r="E2406">
            <v>5.61</v>
          </cell>
          <cell r="F2406">
            <v>16.29</v>
          </cell>
        </row>
        <row r="2407">
          <cell r="A2407" t="str">
            <v>92319</v>
          </cell>
          <cell r="B2407" t="str">
            <v>TE DE COBRE, SEM ANEL DE SOLDA, DN 28 MM, INSTALADO EM RAMAL DE DISTRIBUIÇÃO - FORNECIMENTO E INSTALAÇÃO. AF_12/2015_P</v>
          </cell>
          <cell r="C2407" t="str">
            <v>UN</v>
          </cell>
          <cell r="D2407">
            <v>15.38</v>
          </cell>
          <cell r="E2407">
            <v>6.25</v>
          </cell>
          <cell r="F2407">
            <v>21.63</v>
          </cell>
        </row>
        <row r="2408">
          <cell r="A2408" t="str">
            <v>92326</v>
          </cell>
          <cell r="B2408" t="str">
            <v>COTOVELO DE COBRE, 90 GRAUS, SEM ANEL DE SOLDA, DN 15 MM, INSTALADO EM RAMAL E SUB-RAMAL - FORNECIMENTO E INSTALAÇÃO. AF_12/2015_P</v>
          </cell>
          <cell r="C2408" t="str">
            <v>UN</v>
          </cell>
          <cell r="D2408">
            <v>4.96</v>
          </cell>
          <cell r="E2408">
            <v>3.78</v>
          </cell>
          <cell r="F2408">
            <v>8.74</v>
          </cell>
        </row>
        <row r="2409">
          <cell r="A2409" t="str">
            <v>92327</v>
          </cell>
          <cell r="B2409" t="str">
            <v>COTOVELO DE COBRE, 90 GRAUS, SEM ANEL DE SOLDA, DN 22 MM, INSTALADO EM RAMAL E SUB-RAMAL - FORNECIMENTO E INSTALAÇÃO. AF_12/2015_P</v>
          </cell>
          <cell r="C2409" t="str">
            <v>UN</v>
          </cell>
          <cell r="D2409">
            <v>9.18</v>
          </cell>
          <cell r="E2409">
            <v>5.72</v>
          </cell>
          <cell r="F2409">
            <v>14.9</v>
          </cell>
        </row>
        <row r="2410">
          <cell r="A2410" t="str">
            <v>92328</v>
          </cell>
          <cell r="B2410" t="str">
            <v>COTOVELO DE COBRE, 90 GRAUS, SEM ANEL DE SOLDA, DN 28 MM, INSTALADO EM RAMAL E SUB-RAMAL - FORNECIMENTO E INSTALAÇÃO. AF_12/2015_P</v>
          </cell>
          <cell r="C2410" t="str">
            <v>UN</v>
          </cell>
          <cell r="D2410">
            <v>13.94</v>
          </cell>
          <cell r="E2410">
            <v>7.37</v>
          </cell>
          <cell r="F2410">
            <v>21.31</v>
          </cell>
        </row>
        <row r="2411">
          <cell r="A2411" t="str">
            <v>92329</v>
          </cell>
          <cell r="B2411" t="str">
            <v>LUVA DE COBRE, SEM ANEL DE SOLDA, DN 15 MM, INSTALADO EM RAMAL E SUB-RAMAL - FORNECIMENTO E INSTALAÇÃO. AF_12/2015_P</v>
          </cell>
          <cell r="C2411" t="str">
            <v>UN</v>
          </cell>
          <cell r="D2411">
            <v>3.16</v>
          </cell>
          <cell r="E2411">
            <v>2.5299999999999998</v>
          </cell>
          <cell r="F2411">
            <v>5.69</v>
          </cell>
        </row>
        <row r="2412">
          <cell r="A2412" t="str">
            <v>92330</v>
          </cell>
          <cell r="B2412" t="str">
            <v>LUVA DE COBRE, SEM ANEL DE SOLDA, DN 22 MM, INSTALADO EM RAMAL E SUB-RAMAL - FORNECIMENTO E INSTALAÇÃO. AF_12/2015_P</v>
          </cell>
          <cell r="C2412" t="str">
            <v>UN</v>
          </cell>
          <cell r="D2412">
            <v>5.32</v>
          </cell>
          <cell r="E2412">
            <v>3.8</v>
          </cell>
          <cell r="F2412">
            <v>9.1199999999999992</v>
          </cell>
        </row>
        <row r="2413">
          <cell r="A2413" t="str">
            <v>92331</v>
          </cell>
          <cell r="B2413" t="str">
            <v>LUVA DE COBRE, SEM ANEL DE SOLDA, DN 28 MM, INSTALADO EM RAMAL E SUB-RAMAL - FORNECIMENTO E INSTALAÇÃO. AF_12/2015_P</v>
          </cell>
          <cell r="C2413" t="str">
            <v>UN</v>
          </cell>
          <cell r="D2413">
            <v>8.5399999999999991</v>
          </cell>
          <cell r="E2413">
            <v>4.92</v>
          </cell>
          <cell r="F2413">
            <v>13.46</v>
          </cell>
        </row>
        <row r="2414">
          <cell r="A2414" t="str">
            <v>92332</v>
          </cell>
          <cell r="B2414" t="str">
            <v>TE DE COBRE, SEM ANEL DE SOLDA, DN 15 MM, INSTALADO EM RAMAL E SUB-RAMAL - FORNECIMENTO E INSTALAÇÃO. AF_12/2015_P</v>
          </cell>
          <cell r="C2414" t="str">
            <v>UN</v>
          </cell>
          <cell r="D2414">
            <v>6.72</v>
          </cell>
          <cell r="E2414">
            <v>5.03</v>
          </cell>
          <cell r="F2414">
            <v>11.75</v>
          </cell>
        </row>
        <row r="2415">
          <cell r="A2415" t="str">
            <v>92333</v>
          </cell>
          <cell r="B2415" t="str">
            <v>TE DE COBRE, SEM ANEL DE SOLDA, DN 22 MM, INSTALADO EM RAMAL E SUB-RAMAL - FORNECIMENTO E INSTALAÇÃO. AF_12/2015_P</v>
          </cell>
          <cell r="C2415" t="str">
            <v>UN</v>
          </cell>
          <cell r="D2415">
            <v>12.04</v>
          </cell>
          <cell r="E2415">
            <v>7.61</v>
          </cell>
          <cell r="F2415">
            <v>19.649999999999999</v>
          </cell>
        </row>
        <row r="2416">
          <cell r="A2416" t="str">
            <v>92334</v>
          </cell>
          <cell r="B2416" t="str">
            <v>TE DE COBRE, SEM ANEL DE SOLDA, DN 28 MM, INSTALADO EM RAMAL E SUB-RAMAL - FORNECIMENTO E INSTALAÇÃO. AF_12/2015_P</v>
          </cell>
          <cell r="C2416" t="str">
            <v>UN</v>
          </cell>
          <cell r="D2416">
            <v>17.809999999999999</v>
          </cell>
          <cell r="E2416">
            <v>9.82</v>
          </cell>
          <cell r="F2416">
            <v>27.63</v>
          </cell>
        </row>
        <row r="2417">
          <cell r="A2417" t="str">
            <v>93050</v>
          </cell>
          <cell r="B2417" t="str">
            <v>LUVA PASSANTE EM COBRE, SEM ANEL DE SOLDA, DN 22 MM, INSTALADO EM PRUMADA   FORNECIMENTO E INSTALAÇÃO. AF_01/2016_P</v>
          </cell>
          <cell r="C2417" t="str">
            <v>UN</v>
          </cell>
          <cell r="D2417">
            <v>4.43</v>
          </cell>
          <cell r="E2417">
            <v>1.7</v>
          </cell>
          <cell r="F2417">
            <v>6.13</v>
          </cell>
        </row>
        <row r="2418">
          <cell r="A2418" t="str">
            <v>93051</v>
          </cell>
          <cell r="B2418" t="str">
            <v>BUCHA DE REDUÇÃO EM COBRE, SEM ANEL DE SOLDA, PONTA X BOLSA, 22 X 15 MM, INSTALADO EM PRUMADA   FORNECIMENTO E INSTALAÇÃO. AF_01/2016_P</v>
          </cell>
          <cell r="C2418" t="str">
            <v>UN</v>
          </cell>
          <cell r="D2418">
            <v>4.05</v>
          </cell>
          <cell r="E2418">
            <v>1.7</v>
          </cell>
          <cell r="F2418">
            <v>5.75</v>
          </cell>
        </row>
        <row r="2419">
          <cell r="A2419" t="str">
            <v>93052</v>
          </cell>
          <cell r="B2419" t="str">
            <v>JUNTA DE EXPANSÃO EM COBRE, PONTA X PONTA, DN 22 MM, INSTALADO EM PRUMADA   FORNECIMENTO E INSTALAÇÃO. AF_01/2016_P</v>
          </cell>
          <cell r="C2419" t="str">
            <v>UN</v>
          </cell>
          <cell r="D2419">
            <v>219.6</v>
          </cell>
          <cell r="E2419">
            <v>1.7</v>
          </cell>
          <cell r="F2419">
            <v>221.3</v>
          </cell>
        </row>
        <row r="2420">
          <cell r="A2420" t="str">
            <v>93056</v>
          </cell>
          <cell r="B2420" t="str">
            <v>LUVA PASSANTE EM COBRE, SEM ANEL DE SOLDA, DN 28 MM, INSTALADO EM PRUMADA   FORNECIMENTO E INSTALAÇÃO. AF_01/2016_P</v>
          </cell>
          <cell r="C2420" t="str">
            <v>UN</v>
          </cell>
          <cell r="D2420">
            <v>6.55</v>
          </cell>
          <cell r="E2420">
            <v>2.02</v>
          </cell>
          <cell r="F2420">
            <v>8.57</v>
          </cell>
        </row>
        <row r="2421">
          <cell r="A2421" t="str">
            <v>93057</v>
          </cell>
          <cell r="B2421" t="str">
            <v>BUCHA DE REDUÇÃO EM COBRE, SEM ANEL DE SOLDA, PONTA X BOLSA, 28 X 22 MM, INSTALADO EM PRUMADA   FORNECIMENTO E INSTALAÇÃO. AF_01/2016_P</v>
          </cell>
          <cell r="C2421" t="str">
            <v>UN</v>
          </cell>
          <cell r="D2421">
            <v>5.64</v>
          </cell>
          <cell r="E2421">
            <v>2.02</v>
          </cell>
          <cell r="F2421">
            <v>7.66</v>
          </cell>
        </row>
        <row r="2422">
          <cell r="A2422" t="str">
            <v>93058</v>
          </cell>
          <cell r="B2422" t="str">
            <v>JUNTA DE EXPANSÃO EM COBRE, PONTA X PONTA, DN 28 MM, INSTALADO EM PRUMADA   FORNECIMENTO E INSTALAÇÃO. AF_01/2016_P</v>
          </cell>
          <cell r="C2422" t="str">
            <v>UN</v>
          </cell>
          <cell r="D2422">
            <v>241.38</v>
          </cell>
          <cell r="E2422">
            <v>2.02</v>
          </cell>
          <cell r="F2422">
            <v>243.4</v>
          </cell>
        </row>
        <row r="2423">
          <cell r="A2423" t="str">
            <v>93061</v>
          </cell>
          <cell r="B2423" t="str">
            <v>LUVA PASSANTE EM COBRE, SEM ANEL DE SOLDA, DN 35 MM, INSTALADO EM PRUMADA   FORNECIMENTO E INSTALAÇÃO. AF_01/2016_P</v>
          </cell>
          <cell r="C2423" t="str">
            <v>UN</v>
          </cell>
          <cell r="D2423">
            <v>12.64</v>
          </cell>
          <cell r="E2423">
            <v>2.37</v>
          </cell>
          <cell r="F2423">
            <v>15.01</v>
          </cell>
        </row>
        <row r="2424">
          <cell r="A2424" t="str">
            <v>93062</v>
          </cell>
          <cell r="B2424" t="str">
            <v>BUCHA DE REDUÇÃO EM COBRE, SEM ANEL DE SOLDA, PONTA X BOLSA, 35 X 28 MM, INSTALADO EM PRUMADA   FORNECIMENTO E INSTALAÇÃO. AF_01/2016_P</v>
          </cell>
          <cell r="C2424" t="str">
            <v>UN</v>
          </cell>
          <cell r="D2424">
            <v>10.87</v>
          </cell>
          <cell r="E2424">
            <v>2.37</v>
          </cell>
          <cell r="F2424">
            <v>13.24</v>
          </cell>
        </row>
        <row r="2425">
          <cell r="A2425" t="str">
            <v>93064</v>
          </cell>
          <cell r="B2425" t="str">
            <v>LUVA PASSANTE EM COBRE, SEM ANEL DE SOLDA, DN 42 MM, INSTALADO EM PRUMADA   FORNECIMENTO E INSTALAÇÃO. AF_01/2016_P</v>
          </cell>
          <cell r="C2425" t="str">
            <v>UN</v>
          </cell>
          <cell r="D2425">
            <v>19.2</v>
          </cell>
          <cell r="E2425">
            <v>2.74</v>
          </cell>
          <cell r="F2425">
            <v>21.94</v>
          </cell>
        </row>
        <row r="2426">
          <cell r="A2426" t="str">
            <v>93065</v>
          </cell>
          <cell r="B2426" t="str">
            <v>BUCHA DE REDUÇÃO EM COBRE, SEM ANEL DE SOLDA, PONTA X BOLSA, 42 X 35 MM, INSTALADO EM PRUMADA   FORNECIMENTO E INSTALAÇÃO. AF_01/2016_P</v>
          </cell>
          <cell r="C2426" t="str">
            <v>UN</v>
          </cell>
          <cell r="D2426">
            <v>17.89</v>
          </cell>
          <cell r="E2426">
            <v>2.74</v>
          </cell>
          <cell r="F2426">
            <v>20.63</v>
          </cell>
        </row>
        <row r="2427">
          <cell r="A2427" t="str">
            <v>93067</v>
          </cell>
          <cell r="B2427" t="str">
            <v>LUVA PASSANTE EM COBRE, SEM ANEL DE SOLDA, DN 54 MM, INSTALADO EM PRUMADA   FORNECIMENTO E INSTALAÇÃO. AF_01/2016_P</v>
          </cell>
          <cell r="C2427" t="str">
            <v>UN</v>
          </cell>
          <cell r="D2427">
            <v>28.66</v>
          </cell>
          <cell r="E2427">
            <v>3.38</v>
          </cell>
          <cell r="F2427">
            <v>32.04</v>
          </cell>
        </row>
        <row r="2428">
          <cell r="A2428" t="str">
            <v>93068</v>
          </cell>
          <cell r="B2428" t="str">
            <v>BUCHA DE REDUÇÃO EM COBRE, SEM ANEL DE SOLDA, PONTA X BOLSA, 54 X 42 MM, INSTALADO EM PRUMADA   FORNECIMENTO E INSTALAÇÃO. AF_01/2016_P</v>
          </cell>
          <cell r="C2428" t="str">
            <v>UN</v>
          </cell>
          <cell r="D2428">
            <v>24.82</v>
          </cell>
          <cell r="E2428">
            <v>3.38</v>
          </cell>
          <cell r="F2428">
            <v>28.2</v>
          </cell>
        </row>
        <row r="2429">
          <cell r="A2429" t="str">
            <v>93070</v>
          </cell>
          <cell r="B2429" t="str">
            <v>LUVA PASSANTE EM COBRE, SEM ANEL DE SOLDA, DN 66 MM, INSTALADO EM PRUMADA   FORNECIMENTO E INSTALAÇÃO. AF_01/2016_P</v>
          </cell>
          <cell r="C2429" t="str">
            <v>UN</v>
          </cell>
          <cell r="D2429">
            <v>74.98</v>
          </cell>
          <cell r="E2429">
            <v>3.99</v>
          </cell>
          <cell r="F2429">
            <v>78.97</v>
          </cell>
        </row>
        <row r="2430">
          <cell r="A2430" t="str">
            <v>93071</v>
          </cell>
          <cell r="B2430" t="str">
            <v>BUCHA DE REDUÇÃO EM COBRE, SEM ANEL DE SOLDA, PONTA X BOLSA, 66 X 54 MM, INSTALADO EM PRUMADA   FORNECIMENTO E INSTALAÇÃO. AF_01/2016_P</v>
          </cell>
          <cell r="C2430" t="str">
            <v>UN</v>
          </cell>
          <cell r="D2430">
            <v>69.45</v>
          </cell>
          <cell r="E2430">
            <v>3.99</v>
          </cell>
          <cell r="F2430">
            <v>73.44</v>
          </cell>
        </row>
        <row r="2431">
          <cell r="A2431" t="str">
            <v>93074</v>
          </cell>
          <cell r="B2431" t="str">
            <v>CURVA EM COBRE, 45 GRAUS, SEM ANEL DE SOLDA, BOLSA X BOLSA, DN 15 MM, INSTALADO EM RAMAL DE DISTRIBUIÇÃO   FORNECIMENTO E INSTALAÇÃO. AF_01/2016_P</v>
          </cell>
          <cell r="C2431" t="str">
            <v>UN</v>
          </cell>
          <cell r="D2431">
            <v>4.87</v>
          </cell>
          <cell r="E2431">
            <v>3.64</v>
          </cell>
          <cell r="F2431">
            <v>8.51</v>
          </cell>
        </row>
        <row r="2432">
          <cell r="A2432" t="str">
            <v>93076</v>
          </cell>
          <cell r="B2432" t="str">
            <v>CURVA EM COBRE, 45 GRAUS, SEM ANEL DE SOLDA, BOLSA X BOLSA, DN 22 MM, INSTALADO EM RAMAL DE DISTRIBUIÇÃO   FORNECIMENTO E INSTALAÇÃO. AF_01/2016_P</v>
          </cell>
          <cell r="C2432" t="str">
            <v>UN</v>
          </cell>
          <cell r="D2432">
            <v>8.02</v>
          </cell>
          <cell r="E2432">
            <v>4.2</v>
          </cell>
          <cell r="F2432">
            <v>12.22</v>
          </cell>
        </row>
        <row r="2433">
          <cell r="A2433" t="str">
            <v>93079</v>
          </cell>
          <cell r="B2433" t="str">
            <v>CURVA EM COBRE, 45 GRAUS, SEM ANEL DE SOLDA, BOLSA X BOLSA, DN 28 MM, INSTALADO EM RAMAL DE DISTRIBUIÇÃO   FORNECIMENTO E INSTALAÇÃO. AF_01/2016_P</v>
          </cell>
          <cell r="C2433" t="str">
            <v>UN</v>
          </cell>
          <cell r="D2433">
            <v>11.36</v>
          </cell>
          <cell r="E2433">
            <v>4.68</v>
          </cell>
          <cell r="F2433">
            <v>16.04</v>
          </cell>
        </row>
        <row r="2434">
          <cell r="A2434" t="str">
            <v>93080</v>
          </cell>
          <cell r="B2434" t="str">
            <v>LUVA PASSANTE EM COBRE, SEM ANEL DE SOLDA, DN 15 MM, INSTALADO EM RAMAL DE DISTRIBUIÇÃO   FORNECIMENTO E INSTALAÇÃO. AF_01/2016_P</v>
          </cell>
          <cell r="C2434" t="str">
            <v>UN</v>
          </cell>
          <cell r="D2434">
            <v>3.12</v>
          </cell>
          <cell r="E2434">
            <v>2.42</v>
          </cell>
          <cell r="F2434">
            <v>5.54</v>
          </cell>
        </row>
        <row r="2435">
          <cell r="A2435" t="str">
            <v>93083</v>
          </cell>
          <cell r="B2435" t="str">
            <v>JUNTA DE EXPANSÃO EM COBRE, PONTA X PONTA, DN 15 MM, INSTALADO EM RAMAL DE DISTRIBUIÇÃO   FORNECIMENTO E INSTALAÇÃO. AF_01/2016_P</v>
          </cell>
          <cell r="C2435" t="str">
            <v>UN</v>
          </cell>
          <cell r="D2435">
            <v>189.88</v>
          </cell>
          <cell r="E2435">
            <v>2.42</v>
          </cell>
          <cell r="F2435">
            <v>192.3</v>
          </cell>
        </row>
        <row r="2436">
          <cell r="A2436" t="str">
            <v>93084</v>
          </cell>
          <cell r="B2436" t="str">
            <v>LUVA PASSANTE EM COBRE, SEM ANEL DE SOLDA, DN 22 MM, INSTALADO EM RAMAL DE DISTRIBUIÇÃO   FORNECIMENTO E INSTALAÇÃO. AF_01/2016_P</v>
          </cell>
          <cell r="C2436" t="str">
            <v>UN</v>
          </cell>
          <cell r="D2436">
            <v>5.19</v>
          </cell>
          <cell r="E2436">
            <v>2.82</v>
          </cell>
          <cell r="F2436">
            <v>8.01</v>
          </cell>
        </row>
        <row r="2437">
          <cell r="A2437" t="str">
            <v>93085</v>
          </cell>
          <cell r="B2437" t="str">
            <v>BUCHA DE REDUÇÃO EM COBRE, SEM ANEL DE SOLDA, PONTA X BOLSA, 22 X 15 MM, INSTALADO EM RAMAL DE DISTRIBUIÇÃO   FORNECIMENTO E INSTALAÇÃO. AF_01/2016_P</v>
          </cell>
          <cell r="C2437" t="str">
            <v>UN</v>
          </cell>
          <cell r="D2437">
            <v>4.8099999999999996</v>
          </cell>
          <cell r="E2437">
            <v>2.82</v>
          </cell>
          <cell r="F2437">
            <v>7.63</v>
          </cell>
        </row>
        <row r="2438">
          <cell r="A2438" t="str">
            <v>93086</v>
          </cell>
          <cell r="B2438" t="str">
            <v>JUNTA DE EXPANSÃO EM COBRE, PONTA X PONTA, DN 22 MM, INSTALADO EM RAMAL DE DISTRIBUIÇÃO   FORNECIMENTO E INSTALAÇÃO. AF_01/2016_P</v>
          </cell>
          <cell r="C2438" t="str">
            <v>UN</v>
          </cell>
          <cell r="D2438">
            <v>220.36</v>
          </cell>
          <cell r="E2438">
            <v>2.82</v>
          </cell>
          <cell r="F2438">
            <v>223.18</v>
          </cell>
        </row>
        <row r="2439">
          <cell r="A2439" t="str">
            <v>93090</v>
          </cell>
          <cell r="B2439" t="str">
            <v>LUVA PASSANTE EM COBRE, SEM ANEL DE SOLDA, DN 28 MM, INSTALADO EM RAMAL DE DISTRIBUIÇÃO   FORNECIMENTO E INSTALAÇÃO. AF_01/2016_P</v>
          </cell>
          <cell r="C2439" t="str">
            <v>UN</v>
          </cell>
          <cell r="D2439">
            <v>7.31</v>
          </cell>
          <cell r="E2439">
            <v>3.14</v>
          </cell>
          <cell r="F2439">
            <v>10.45</v>
          </cell>
        </row>
        <row r="2440">
          <cell r="A2440" t="str">
            <v>93091</v>
          </cell>
          <cell r="B2440" t="str">
            <v>BUCHA DE REDUÇÃO EM COBRE, SEM ANEL DE SOLDA, PONTA X BOLSA, 28 X 22 MM, INSTALADO EM RAMAL DE DISTRIBUIÇÃO   FORNECIMENTO E INSTALAÇÃO. AF_01/2016_P</v>
          </cell>
          <cell r="C2440" t="str">
            <v>UN</v>
          </cell>
          <cell r="D2440">
            <v>6.4</v>
          </cell>
          <cell r="E2440">
            <v>3.14</v>
          </cell>
          <cell r="F2440">
            <v>9.5399999999999991</v>
          </cell>
        </row>
        <row r="2441">
          <cell r="A2441" t="str">
            <v>93092</v>
          </cell>
          <cell r="B2441" t="str">
            <v>JUNTA DE EXPANSÃO EM COBRE, PONTA X PONTA, DN 28 MM, INSTALADO EM RAMAL DE DISTRIBUIÇÃO   FORNECIMENTO E INSTALAÇÃO. AF_01/2016_P</v>
          </cell>
          <cell r="C2441" t="str">
            <v>UN</v>
          </cell>
          <cell r="D2441">
            <v>242.14</v>
          </cell>
          <cell r="E2441">
            <v>3.14</v>
          </cell>
          <cell r="F2441">
            <v>245.28</v>
          </cell>
        </row>
        <row r="2442">
          <cell r="A2442" t="str">
            <v>93097</v>
          </cell>
          <cell r="B2442" t="str">
            <v>CURVA EM COBRE, 45 GRAUS, SEM ANEL DE SOLDA, BOLSA X BOLSA, DN 15 MM, INSTALADO EM RAMAL E SUB-RAMAL   FORNECIMENTO E INSTALAÇÃO. AF_01/2016_P</v>
          </cell>
          <cell r="C2442" t="str">
            <v>UN</v>
          </cell>
          <cell r="D2442">
            <v>4.9400000000000004</v>
          </cell>
          <cell r="E2442">
            <v>3.78</v>
          </cell>
          <cell r="F2442">
            <v>8.7200000000000006</v>
          </cell>
        </row>
        <row r="2443">
          <cell r="A2443" t="str">
            <v>93099</v>
          </cell>
          <cell r="B2443" t="str">
            <v>CURVA EM COBRE, 45 GRAUS, SEM ANEL DE SOLDA, BOLSA X BOLSA, DN 22 MM, INSTALADO EM RAMAL E SUB-RAMAL   FORNECIMENTO E INSTALAÇÃO. AF_01/2016_P</v>
          </cell>
          <cell r="C2443" t="str">
            <v>UN</v>
          </cell>
          <cell r="D2443">
            <v>9.06</v>
          </cell>
          <cell r="E2443">
            <v>5.72</v>
          </cell>
          <cell r="F2443">
            <v>14.78</v>
          </cell>
        </row>
        <row r="2444">
          <cell r="A2444" t="str">
            <v>93102</v>
          </cell>
          <cell r="B2444" t="str">
            <v>CURVA EM COBRE, 45 GRAUS, SEM ANEL DE SOLDA, BOLSA X BOLSA, DN 28 MM, INSTALADO EM RAMAL E SUB-RAMAL   FORNECIMENTO E INSTALAÇÃO. AF_01/2016_P</v>
          </cell>
          <cell r="C2444" t="str">
            <v>UN</v>
          </cell>
          <cell r="D2444">
            <v>12.65</v>
          </cell>
          <cell r="E2444">
            <v>6.04</v>
          </cell>
          <cell r="F2444">
            <v>18.690000000000001</v>
          </cell>
        </row>
        <row r="2445">
          <cell r="A2445" t="str">
            <v>93103</v>
          </cell>
          <cell r="B2445" t="str">
            <v>LUVA PASSANTE EM COBRE, SEM ANEL DE SOLDA, DN 15 MM, INSTALADO EM RAMAL E SUB-RAMAL   FORNECIMENTO E INSTALAÇÃO. AF_01/2016_P</v>
          </cell>
          <cell r="C2445" t="str">
            <v>UN</v>
          </cell>
          <cell r="D2445">
            <v>3.18</v>
          </cell>
          <cell r="E2445">
            <v>2.5299999999999998</v>
          </cell>
          <cell r="F2445">
            <v>5.71</v>
          </cell>
        </row>
        <row r="2446">
          <cell r="A2446" t="str">
            <v>93106</v>
          </cell>
          <cell r="B2446" t="str">
            <v>JUNTA DE EXPANSÃO EM COBRE, PONTA X PONTA, DN 15 MM, INSTALADO EM RAMAL E SUB-RAMAL   FORNECIMENTO E INSTALAÇÃO. AF_01/2016_P</v>
          </cell>
          <cell r="C2446" t="str">
            <v>UN</v>
          </cell>
          <cell r="D2446">
            <v>189.94</v>
          </cell>
          <cell r="E2446">
            <v>2.5299999999999998</v>
          </cell>
          <cell r="F2446">
            <v>192.47</v>
          </cell>
        </row>
        <row r="2447">
          <cell r="A2447" t="str">
            <v>93107</v>
          </cell>
          <cell r="B2447" t="str">
            <v>LUVA PASSANTE EM COBRE, SEM ANEL DE SOLDA, DN 22 MM, INSTALADO EM RAMAL E SUB-RAMAL   FORNECIMENTO E INSTALAÇÃO. AF_01/2016_P</v>
          </cell>
          <cell r="C2447" t="str">
            <v>UN</v>
          </cell>
          <cell r="D2447">
            <v>5.88</v>
          </cell>
          <cell r="E2447">
            <v>3.8</v>
          </cell>
          <cell r="F2447">
            <v>9.68</v>
          </cell>
        </row>
        <row r="2448">
          <cell r="A2448" t="str">
            <v>93108</v>
          </cell>
          <cell r="B2448" t="str">
            <v>BUCHA DE REDUÇÃO EM COBRE, SEM ANEL DE SOLDA, PONTA X BOLSA, 22 X 15 MM, INSTALADO EM RAMAL E SUB-RAMAL   FORNECIMENTO E INSTALAÇÃO. AF_01/2016_P</v>
          </cell>
          <cell r="C2448" t="str">
            <v>UN</v>
          </cell>
          <cell r="D2448">
            <v>5.5</v>
          </cell>
          <cell r="E2448">
            <v>3.8</v>
          </cell>
          <cell r="F2448">
            <v>9.3000000000000007</v>
          </cell>
        </row>
        <row r="2449">
          <cell r="A2449" t="str">
            <v>93109</v>
          </cell>
          <cell r="B2449" t="str">
            <v>JUNTA DE EXPANSÃO EM COBRE, PONTA X PONTA, 22 MM, INSTALADO EM RAMAL E SUB-RAMAL   FORNECIMENTO E INSTALAÇÃO. AF_01/2016_P</v>
          </cell>
          <cell r="C2449" t="str">
            <v>UN</v>
          </cell>
          <cell r="D2449">
            <v>221.05</v>
          </cell>
          <cell r="E2449">
            <v>3.8</v>
          </cell>
          <cell r="F2449">
            <v>224.85</v>
          </cell>
        </row>
        <row r="2450">
          <cell r="A2450" t="str">
            <v>93113</v>
          </cell>
          <cell r="B2450" t="str">
            <v>LUVA PASSANTE EM COBRE, SEM ANEL DE SOLDA, DN 28 MM, INSTALADO EM RAMAL E SUB-RAMAL   FORNECIMENTO E INSTALAÇÃO. AF_01/2016_P</v>
          </cell>
          <cell r="C2450" t="str">
            <v>UN</v>
          </cell>
          <cell r="D2450">
            <v>8.5399999999999991</v>
          </cell>
          <cell r="E2450">
            <v>4.92</v>
          </cell>
          <cell r="F2450">
            <v>13.46</v>
          </cell>
        </row>
        <row r="2451">
          <cell r="A2451" t="str">
            <v>93116</v>
          </cell>
          <cell r="B2451" t="str">
            <v>JUNTA DE EXPANSÃO EM COBRE, PONTA X PONTA, DN 28 MM, INSTALADO EM RAMAL E SUB-RAMAL   FORNECIMENTO E INSTALAÇÃO. AF_01/2016_P</v>
          </cell>
          <cell r="C2451" t="str">
            <v>UN</v>
          </cell>
          <cell r="D2451">
            <v>243.37</v>
          </cell>
          <cell r="E2451">
            <v>4.92</v>
          </cell>
          <cell r="F2451">
            <v>248.29</v>
          </cell>
        </row>
        <row r="2452">
          <cell r="A2452" t="str">
            <v>93119</v>
          </cell>
          <cell r="B2452" t="str">
            <v>CURVA EM COBRE, 45 GRAUS, SEM ANEL DE SOLDA, BOLSA X BOLSA, DN 22 MM, INSTALADO EM PRUMADA   FORNECIMENTO E INSTALAÇÃO. AF_01/2016_P</v>
          </cell>
          <cell r="C2452" t="str">
            <v>UN</v>
          </cell>
          <cell r="D2452">
            <v>6.91</v>
          </cell>
          <cell r="E2452">
            <v>2.5499999999999998</v>
          </cell>
          <cell r="F2452">
            <v>9.4600000000000009</v>
          </cell>
        </row>
        <row r="2453">
          <cell r="A2453" t="str">
            <v>93122</v>
          </cell>
          <cell r="B2453" t="str">
            <v>CURVA EM COBRE, 45 GRAUS, SEM ANEL DE SOLDA, BOLSA X BOLSA, DN 28 MM, INSTALADO EM PRUMADA   FORNECIMENTO E INSTALAÇÃO. AF_01/2016_P</v>
          </cell>
          <cell r="C2453" t="str">
            <v>UN</v>
          </cell>
          <cell r="D2453">
            <v>10.27</v>
          </cell>
          <cell r="E2453">
            <v>3.03</v>
          </cell>
          <cell r="F2453">
            <v>13.3</v>
          </cell>
        </row>
        <row r="2454">
          <cell r="A2454" t="str">
            <v>93123</v>
          </cell>
          <cell r="B2454" t="str">
            <v>CURVA EM COBRE, 45 GRAUS, SEM ANEL DE SOLDA, BOLSA X BOLSA, DN 35 MM, INSTALADO EM PRUMADA   FORNECIMENTO E INSTALAÇÃO. AF_01/2016_P</v>
          </cell>
          <cell r="C2454" t="str">
            <v>UN</v>
          </cell>
          <cell r="D2454">
            <v>23.37</v>
          </cell>
          <cell r="E2454">
            <v>3.56</v>
          </cell>
          <cell r="F2454">
            <v>26.93</v>
          </cell>
        </row>
        <row r="2455">
          <cell r="A2455" t="str">
            <v>93124</v>
          </cell>
          <cell r="B2455" t="str">
            <v>CURVA EM COBRE, 45 GRAUS, SEM ANEL DE SOLDA, DN 42 MM, INSTALADO EM PRUMADA   FORNECIMENTO E INSTALAÇÃO. AF_01/2016_P</v>
          </cell>
          <cell r="C2455" t="str">
            <v>UN</v>
          </cell>
          <cell r="D2455">
            <v>36.520000000000003</v>
          </cell>
          <cell r="E2455">
            <v>4.12</v>
          </cell>
          <cell r="F2455">
            <v>40.64</v>
          </cell>
        </row>
        <row r="2456">
          <cell r="A2456" t="str">
            <v>93125</v>
          </cell>
          <cell r="B2456" t="str">
            <v>CURVA EM COBRE, 45 GRAUS, SEM ANEL DE SOLDA, BOLSA X BOLSA, DN 54 MM, INSTALADO EM PRUMADA   FORNECIMENTO E INSTALAÇÃO. AF_01/2016_P</v>
          </cell>
          <cell r="C2456" t="str">
            <v>UN</v>
          </cell>
          <cell r="D2456">
            <v>53.34</v>
          </cell>
          <cell r="E2456">
            <v>5.0599999999999996</v>
          </cell>
          <cell r="F2456">
            <v>58.4</v>
          </cell>
        </row>
        <row r="2457">
          <cell r="A2457" t="str">
            <v>93126</v>
          </cell>
          <cell r="B2457" t="str">
            <v>CURVA EM COBRE, 90 GRAUS, SEM ANEL DE SOLDA, BOLSA X BOLSA, DN 66 MM, INSTALADO EM PRUMADA   FORNECIMENTO E INSTALAÇÃO. AF_01/2016_P</v>
          </cell>
          <cell r="C2457" t="str">
            <v>UN</v>
          </cell>
          <cell r="D2457">
            <v>120.59</v>
          </cell>
          <cell r="E2457">
            <v>5.99</v>
          </cell>
          <cell r="F2457">
            <v>126.58</v>
          </cell>
        </row>
        <row r="2458">
          <cell r="A2458" t="str">
            <v>93133</v>
          </cell>
          <cell r="B2458" t="str">
            <v>BUCHA DE REDUÇÃO EM COBRE, SEM ANEL DE SOLDA, PONTA X BOLSA, 28 X 22 MM, INSTALADO EM RAMAL E SUB-RAMAL   FORNECIMENTO E INSTALAÇÃO. AF_01/2016_P</v>
          </cell>
          <cell r="C2458" t="str">
            <v>UN</v>
          </cell>
          <cell r="D2458">
            <v>479.88</v>
          </cell>
          <cell r="E2458">
            <v>4.92</v>
          </cell>
          <cell r="F2458">
            <v>484.8</v>
          </cell>
        </row>
        <row r="2459">
          <cell r="B2459" t="str">
            <v>INSTALACOES DE PREVENCAO CONTRA INCENDIOS</v>
          </cell>
          <cell r="C2459" t="str">
            <v/>
          </cell>
        </row>
        <row r="2460">
          <cell r="B2460" t="str">
            <v>MANUTENCAO / REPAROS - PCI</v>
          </cell>
          <cell r="C2460" t="str">
            <v/>
          </cell>
        </row>
        <row r="2461">
          <cell r="A2461" t="str">
            <v>90459</v>
          </cell>
          <cell r="B2461" t="str">
            <v>QUEBRA EM ALVENARIA PARA INSTALAÇÃO DE ABRIGO PARA MANGUEIRAS (90X60 CM). AF_05/2015</v>
          </cell>
          <cell r="C2461" t="str">
            <v>UN</v>
          </cell>
          <cell r="D2461">
            <v>8.24</v>
          </cell>
          <cell r="E2461">
            <v>22.34</v>
          </cell>
          <cell r="F2461">
            <v>30.58</v>
          </cell>
        </row>
        <row r="2462">
          <cell r="A2462" t="str">
            <v>85389</v>
          </cell>
          <cell r="B2462" t="str">
            <v>REMOCAO TUBULACAO FF C/ DN 400 A 600MM EXCLUINDO ESCAVACAO/REATERRO</v>
          </cell>
          <cell r="C2462" t="str">
            <v>M</v>
          </cell>
          <cell r="D2462">
            <v>23.32</v>
          </cell>
          <cell r="E2462">
            <v>55.92</v>
          </cell>
          <cell r="F2462">
            <v>79.239999999999995</v>
          </cell>
        </row>
        <row r="2463">
          <cell r="A2463" t="str">
            <v>85390</v>
          </cell>
          <cell r="B2463" t="str">
            <v>REMOCAO TUBULACAO FF C/ DN 50 A 300MM EXCLUINDO ESCAVACAO/REATERRO</v>
          </cell>
          <cell r="C2463" t="str">
            <v>M</v>
          </cell>
          <cell r="D2463">
            <v>11.6</v>
          </cell>
          <cell r="E2463">
            <v>27.83</v>
          </cell>
          <cell r="F2463">
            <v>39.43</v>
          </cell>
        </row>
        <row r="2464">
          <cell r="A2464" t="str">
            <v>85392</v>
          </cell>
          <cell r="B2464" t="str">
            <v>REMOCAO TUBULACAO FF C/ DN 700 A 1200MM EXCLUINDO ESCAVACAO/REATERRO</v>
          </cell>
          <cell r="C2464" t="str">
            <v>M</v>
          </cell>
          <cell r="D2464">
            <v>56.93</v>
          </cell>
          <cell r="E2464">
            <v>136.56</v>
          </cell>
          <cell r="F2464">
            <v>193.49</v>
          </cell>
        </row>
        <row r="2465">
          <cell r="A2465" t="str">
            <v>85336</v>
          </cell>
          <cell r="B2465" t="str">
            <v>RETIRADA DE TUBULACAO DE FERRO GALVANIZADO S/ ESCAVACAO OU RASGO EM ALVENARIA</v>
          </cell>
          <cell r="C2465" t="str">
            <v>M</v>
          </cell>
          <cell r="D2465">
            <v>1.36</v>
          </cell>
          <cell r="E2465">
            <v>3.8</v>
          </cell>
          <cell r="F2465">
            <v>5.16</v>
          </cell>
        </row>
        <row r="2466">
          <cell r="A2466" t="str">
            <v>85417</v>
          </cell>
          <cell r="B2466" t="str">
            <v>RETIRADA DE TUBULACAO HIDROSSANITARIA APARENTE COM CONEXOES, Ø 1/2" A 2"</v>
          </cell>
          <cell r="C2466" t="str">
            <v>M</v>
          </cell>
          <cell r="D2466">
            <v>1.1399999999999999</v>
          </cell>
          <cell r="E2466">
            <v>2.62</v>
          </cell>
          <cell r="F2466">
            <v>3.76</v>
          </cell>
        </row>
        <row r="2467">
          <cell r="A2467" t="str">
            <v>85419</v>
          </cell>
          <cell r="B2467" t="str">
            <v>RETIRADA DE TUBULACAO HIDROSSANITARIA APARENTE COM CONEXOES, Ø 2 1/2" A 4"</v>
          </cell>
          <cell r="C2467" t="str">
            <v>M</v>
          </cell>
          <cell r="D2467">
            <v>1.41</v>
          </cell>
          <cell r="E2467">
            <v>3.27</v>
          </cell>
          <cell r="F2467">
            <v>4.68</v>
          </cell>
        </row>
        <row r="2468">
          <cell r="A2468" t="str">
            <v>85418</v>
          </cell>
          <cell r="B2468" t="str">
            <v>RETIRADA DE TUBULACAO HIDROSSANITARIA EMBUTIDA COM CONEXOES Ø 1/2" A 2"</v>
          </cell>
          <cell r="C2468" t="str">
            <v>M</v>
          </cell>
          <cell r="D2468">
            <v>2.1800000000000002</v>
          </cell>
          <cell r="E2468">
            <v>5.32</v>
          </cell>
          <cell r="F2468">
            <v>7.5</v>
          </cell>
        </row>
        <row r="2469">
          <cell r="A2469" t="str">
            <v>85420</v>
          </cell>
          <cell r="B2469" t="str">
            <v>RETIRADA DE TUBULACAO HIDROSSANITARIA EMBUTIDA COM CONEXOES, Ø 2 1/2" A 4"</v>
          </cell>
          <cell r="C2469" t="str">
            <v>M</v>
          </cell>
          <cell r="D2469">
            <v>3.25</v>
          </cell>
          <cell r="E2469">
            <v>7.99</v>
          </cell>
          <cell r="F2469">
            <v>11.24</v>
          </cell>
        </row>
        <row r="2470">
          <cell r="A2470" t="str">
            <v>83655</v>
          </cell>
          <cell r="B2470" t="str">
            <v>ASSENTAMENTO SIMPLES DE TUBOS DE FERRO FUNDIDO (FOFO), COM JUNTA ELASTICA, DN 50 MM.</v>
          </cell>
          <cell r="C2470" t="str">
            <v>M</v>
          </cell>
          <cell r="D2470">
            <v>1.56</v>
          </cell>
          <cell r="E2470">
            <v>1.94</v>
          </cell>
          <cell r="F2470">
            <v>3.5</v>
          </cell>
        </row>
        <row r="2471">
          <cell r="A2471" t="str">
            <v>73887/1</v>
          </cell>
          <cell r="B2471" t="str">
            <v>ASSENTAMENTO SIMPLES DE TUBOS DE FERRO FUNDIDO (FOFO) C/ JUNTA ELASTICA -  DN 75 MM - INCLUSIVE TRANSPORTE</v>
          </cell>
          <cell r="C2471" t="str">
            <v>M</v>
          </cell>
          <cell r="D2471">
            <v>1.24</v>
          </cell>
          <cell r="E2471">
            <v>2.12</v>
          </cell>
          <cell r="F2471">
            <v>3.36</v>
          </cell>
        </row>
        <row r="2472">
          <cell r="A2472" t="str">
            <v>73887/2</v>
          </cell>
          <cell r="B2472" t="str">
            <v>ASSENTAMENTO SIMPLES DE TUBOS DE FERRO FUNDIDO (FOFO) C/ JUNTA ELASTICA - DN 100 - INCLUSIVE TRANSPORTE</v>
          </cell>
          <cell r="C2472" t="str">
            <v>M</v>
          </cell>
          <cell r="D2472">
            <v>1.55</v>
          </cell>
          <cell r="E2472">
            <v>2.44</v>
          </cell>
          <cell r="F2472">
            <v>3.99</v>
          </cell>
        </row>
        <row r="2473">
          <cell r="A2473" t="str">
            <v>73887/3</v>
          </cell>
          <cell r="B2473" t="str">
            <v>ASSENTAMENTO SIMPLES DE TUBOS DE FERRO FUNDIDO (FOFO) C/ JUNTA ELASTICA - DN 150 - INCLUSIVE TRANSPORTE</v>
          </cell>
          <cell r="C2473" t="str">
            <v>M</v>
          </cell>
          <cell r="D2473">
            <v>3.08</v>
          </cell>
          <cell r="E2473">
            <v>3.38</v>
          </cell>
          <cell r="F2473">
            <v>6.46</v>
          </cell>
        </row>
        <row r="2474">
          <cell r="A2474" t="str">
            <v>73887/4</v>
          </cell>
          <cell r="B2474" t="str">
            <v>ASSENTAMENTO SIMPLES DE TUBOS DE FERRO FUNDIDO (FOFO) C/ JUNTA ELASTICA - DN 200 - INCLUSIVE TRANSPORTE</v>
          </cell>
          <cell r="C2474" t="str">
            <v>M</v>
          </cell>
          <cell r="D2474">
            <v>3.93</v>
          </cell>
          <cell r="E2474">
            <v>4.34</v>
          </cell>
          <cell r="F2474">
            <v>8.27</v>
          </cell>
        </row>
        <row r="2475">
          <cell r="A2475" t="str">
            <v>73887/5</v>
          </cell>
          <cell r="B2475" t="str">
            <v>ASSENTAMENTO SIMPLES DE TUBOS DE FERRO FUNDIDO (FOFO) C/ JUNTA ELASTICA - DN 250 MM - INCLUSIVE TRANSPORTE</v>
          </cell>
          <cell r="C2475" t="str">
            <v>M</v>
          </cell>
          <cell r="D2475">
            <v>4.83</v>
          </cell>
          <cell r="E2475">
            <v>5.0999999999999996</v>
          </cell>
          <cell r="F2475">
            <v>9.93</v>
          </cell>
        </row>
        <row r="2476">
          <cell r="A2476" t="str">
            <v>73887/6</v>
          </cell>
          <cell r="B2476" t="str">
            <v>ASSENTAMENTO SIMPLES DE TUBOS DE FERRO FUNDIDO (FOFO) C/ JUNTA ELASTICA - DN 300 - INCLUSIVE TRANSPORTE</v>
          </cell>
          <cell r="C2476" t="str">
            <v>M</v>
          </cell>
          <cell r="D2476">
            <v>5.54</v>
          </cell>
          <cell r="E2476">
            <v>5.61</v>
          </cell>
          <cell r="F2476">
            <v>11.15</v>
          </cell>
        </row>
        <row r="2477">
          <cell r="A2477" t="str">
            <v>73887/7</v>
          </cell>
          <cell r="B2477" t="str">
            <v>ASSENTAMENTO SIMPLES DE TUBOS DE FERRO FUNDIDO (FOFO) C/ JUNTA ELASTICA - DN 350 MM - INCLUSIVE TRANSPORTE</v>
          </cell>
          <cell r="C2477" t="str">
            <v>M</v>
          </cell>
          <cell r="D2477">
            <v>6.65</v>
          </cell>
          <cell r="E2477">
            <v>6.24</v>
          </cell>
          <cell r="F2477">
            <v>12.89</v>
          </cell>
        </row>
        <row r="2478">
          <cell r="A2478" t="str">
            <v>73887/8</v>
          </cell>
          <cell r="B2478" t="str">
            <v>ASSENTAMENTO SIMPLES DE TUBOS DE FERRO FUNDIDO (FOFO) C/ JUNTA ELASTICA - DN 400 MM - INCLUSIVE TRANSPORTE</v>
          </cell>
          <cell r="C2478" t="str">
            <v>M</v>
          </cell>
          <cell r="D2478">
            <v>7.3</v>
          </cell>
          <cell r="E2478">
            <v>6.94</v>
          </cell>
          <cell r="F2478">
            <v>14.24</v>
          </cell>
        </row>
        <row r="2479">
          <cell r="A2479" t="str">
            <v>73887/9</v>
          </cell>
          <cell r="B2479" t="str">
            <v>ASSENTAMENTO SIMPLES DE TUBOS DE FERRO FUNDIDO (FOFO) C/ JUNTA ELASTICA - DN 450 MM - INCLUSIVE TRANSPORTE</v>
          </cell>
          <cell r="C2479" t="str">
            <v>M</v>
          </cell>
          <cell r="D2479">
            <v>8.7200000000000006</v>
          </cell>
          <cell r="E2479">
            <v>7.74</v>
          </cell>
          <cell r="F2479">
            <v>16.46</v>
          </cell>
        </row>
        <row r="2480">
          <cell r="A2480" t="str">
            <v>73887/10</v>
          </cell>
          <cell r="B2480" t="str">
            <v>ASSENTAMENTO SIMPLES DE TUBOS DE FERRO FUNDIDO (FOFO) C/ JUNTA ELASTICA - DN 500 MM - INCLUSIVE TRANSPORTE</v>
          </cell>
          <cell r="C2480" t="str">
            <v>M</v>
          </cell>
          <cell r="D2480">
            <v>9.92</v>
          </cell>
          <cell r="E2480">
            <v>8.08</v>
          </cell>
          <cell r="F2480">
            <v>18</v>
          </cell>
        </row>
        <row r="2481">
          <cell r="A2481" t="str">
            <v>73887/11</v>
          </cell>
          <cell r="B2481" t="str">
            <v>ASSENTAMENTO SIMPLES DE TUBOS DE FERRO FUNDIDO (FOFO) C/ JUNTA ELASTICA - DN 600 MM - INCLUSIVE TRANSPORTE</v>
          </cell>
          <cell r="C2481" t="str">
            <v>M</v>
          </cell>
          <cell r="D2481">
            <v>12.21</v>
          </cell>
          <cell r="E2481">
            <v>9.33</v>
          </cell>
          <cell r="F2481">
            <v>21.54</v>
          </cell>
        </row>
        <row r="2482">
          <cell r="A2482" t="str">
            <v>73887/12</v>
          </cell>
          <cell r="B2482" t="str">
            <v>ASSENTAMENTO SIMPLES DE TUBOS DE FERRO FUNDIDO (FOFO) C/ JUNTA ELASTICA - DN 700 MM - INCLUSIVE TRANSPORTE</v>
          </cell>
          <cell r="C2482" t="str">
            <v>M</v>
          </cell>
          <cell r="D2482">
            <v>15.14</v>
          </cell>
          <cell r="E2482">
            <v>12.41</v>
          </cell>
          <cell r="F2482">
            <v>27.55</v>
          </cell>
        </row>
        <row r="2483">
          <cell r="A2483" t="str">
            <v>73887/13</v>
          </cell>
          <cell r="B2483" t="str">
            <v>ASSENTAMENTO SIMPLES DE TUBOS DE FERRO FUNDIDO (FOFO) C/ JUNTA ELASTICA - DN 800 MM - INCLUSIVE TRANSPORTES</v>
          </cell>
          <cell r="C2483" t="str">
            <v>M</v>
          </cell>
          <cell r="D2483">
            <v>17.78</v>
          </cell>
          <cell r="E2483">
            <v>13.64</v>
          </cell>
          <cell r="F2483">
            <v>31.42</v>
          </cell>
        </row>
        <row r="2484">
          <cell r="A2484" t="str">
            <v>73887/14</v>
          </cell>
          <cell r="B2484" t="str">
            <v>ASSENTAMENTO SIMPLES DE TUBOS DE FERRO FUNDIDO (FOFO) C/ JUNTA ELASTICA - DN 900 MM - INCLUSIVE TRANSPORTE</v>
          </cell>
          <cell r="C2484" t="str">
            <v>M</v>
          </cell>
          <cell r="D2484">
            <v>21.32</v>
          </cell>
          <cell r="E2484">
            <v>14.87</v>
          </cell>
          <cell r="F2484">
            <v>36.19</v>
          </cell>
        </row>
        <row r="2485">
          <cell r="A2485" t="str">
            <v>73887/15</v>
          </cell>
          <cell r="B2485" t="str">
            <v>ASSENTAMENTO SIMPLES DE TUBOS DE FERRO FUNDIDO (FOFO) C/ JUNTA ELASTICA - DN 1000 MM - INCLUSIVE TRANSPORTE</v>
          </cell>
          <cell r="C2485" t="str">
            <v>M</v>
          </cell>
          <cell r="D2485">
            <v>23.26</v>
          </cell>
          <cell r="E2485">
            <v>15.36</v>
          </cell>
          <cell r="F2485">
            <v>38.619999999999997</v>
          </cell>
        </row>
        <row r="2486">
          <cell r="A2486" t="str">
            <v>73887/16</v>
          </cell>
          <cell r="B2486" t="str">
            <v>ASSENTAMENTO SIMPLES DE TUBOS DE FERRO FUNDIDO (FOFO) C/ JUNTA ELASTICA - DN 1100 MM - INCLUSIVE TRANSPORTE</v>
          </cell>
          <cell r="C2486" t="str">
            <v>M</v>
          </cell>
          <cell r="D2486">
            <v>27.31</v>
          </cell>
          <cell r="E2486">
            <v>18.68</v>
          </cell>
          <cell r="F2486">
            <v>45.99</v>
          </cell>
        </row>
        <row r="2487">
          <cell r="A2487" t="str">
            <v>73887/17</v>
          </cell>
          <cell r="B2487" t="str">
            <v>ASSENTAMENTO SIMPLES DE TUBOS DE FERRO FUNDIDO (FOFO) C/ JUNTA ELASTICA - DN 1200 MM - INCLUSIVE TRANSPORTE</v>
          </cell>
          <cell r="C2487" t="str">
            <v>M</v>
          </cell>
          <cell r="D2487">
            <v>32.369999999999997</v>
          </cell>
          <cell r="E2487">
            <v>21.77</v>
          </cell>
          <cell r="F2487">
            <v>54.14</v>
          </cell>
        </row>
        <row r="2488">
          <cell r="A2488" t="str">
            <v>73839/1</v>
          </cell>
          <cell r="B2488" t="str">
            <v>ASSENTAMENTO DE TUBOS DE AÇO, COM JUNTA ELÁSTICA (COMPRIMENTO DE 6,00 M) - DN 150 MM</v>
          </cell>
          <cell r="C2488" t="str">
            <v>M</v>
          </cell>
          <cell r="D2488">
            <v>3.3</v>
          </cell>
          <cell r="E2488">
            <v>3.71</v>
          </cell>
          <cell r="F2488">
            <v>7.01</v>
          </cell>
        </row>
        <row r="2489">
          <cell r="A2489" t="str">
            <v>73839/2</v>
          </cell>
          <cell r="B2489" t="str">
            <v>ASSENTAMENTO DE TUBOS DE AÇO, COM JUNTA ELÁSTICA (COMPRIMENTO DE 6,00 M) - DN 200 MM</v>
          </cell>
          <cell r="C2489" t="str">
            <v>M</v>
          </cell>
          <cell r="D2489">
            <v>4.21</v>
          </cell>
          <cell r="E2489">
            <v>4.76</v>
          </cell>
          <cell r="F2489">
            <v>8.9700000000000006</v>
          </cell>
        </row>
        <row r="2490">
          <cell r="A2490" t="str">
            <v>73839/3</v>
          </cell>
          <cell r="B2490" t="str">
            <v>ASSENTAMENTO DE TUBOS DE AÇO, COM JUNTA ELÁSTICA (COMPRIMENTO DE 6,00 M) - DN 250 MM</v>
          </cell>
          <cell r="C2490" t="str">
            <v>M</v>
          </cell>
          <cell r="D2490">
            <v>5.17</v>
          </cell>
          <cell r="E2490">
            <v>5.59</v>
          </cell>
          <cell r="F2490">
            <v>10.76</v>
          </cell>
        </row>
        <row r="2491">
          <cell r="A2491" t="str">
            <v>73839/4</v>
          </cell>
          <cell r="B2491" t="str">
            <v>ASSENTAMENTO DE TUBOS DE AÇO, COM JUNTA ELÁSTICA (COMPRIMENTO DE 6,00 M) - DN 300 MM</v>
          </cell>
          <cell r="C2491" t="str">
            <v>M</v>
          </cell>
          <cell r="D2491">
            <v>5.93</v>
          </cell>
          <cell r="E2491">
            <v>6.14</v>
          </cell>
          <cell r="F2491">
            <v>12.07</v>
          </cell>
        </row>
        <row r="2492">
          <cell r="A2492" t="str">
            <v>73839/5</v>
          </cell>
          <cell r="B2492" t="str">
            <v>ASSENTAMENTO DE TUBOS DE AÇO, COM JUNTA ELÁSTICA (COMPRIMENTO DE 6,00 M) - DN 350 MM</v>
          </cell>
          <cell r="C2492" t="str">
            <v>M</v>
          </cell>
          <cell r="D2492">
            <v>7.09</v>
          </cell>
          <cell r="E2492">
            <v>6.84</v>
          </cell>
          <cell r="F2492">
            <v>13.93</v>
          </cell>
        </row>
        <row r="2493">
          <cell r="A2493" t="str">
            <v>73839/6</v>
          </cell>
          <cell r="B2493" t="str">
            <v>ASSENTAMENTO DE TUBOS DE AÇO, COM JUNTA ELÁSTICA (COMPRIMENTO DE 6,00 M) - DN 400 MM</v>
          </cell>
          <cell r="C2493" t="str">
            <v>M</v>
          </cell>
          <cell r="D2493">
            <v>8.1999999999999993</v>
          </cell>
          <cell r="E2493">
            <v>7.65</v>
          </cell>
          <cell r="F2493">
            <v>15.85</v>
          </cell>
        </row>
        <row r="2494">
          <cell r="A2494" t="str">
            <v>73839/7</v>
          </cell>
          <cell r="B2494" t="str">
            <v>ASSENTAMENTO DE TUBOS DE AÇO, COM JUNTA ELÁSTICA (COMPRIMENTO DE 6,00 M) - DN 450 MM</v>
          </cell>
          <cell r="C2494" t="str">
            <v>M</v>
          </cell>
          <cell r="D2494">
            <v>9.2799999999999994</v>
          </cell>
          <cell r="E2494">
            <v>8.4700000000000006</v>
          </cell>
          <cell r="F2494">
            <v>17.75</v>
          </cell>
        </row>
        <row r="2495">
          <cell r="A2495" t="str">
            <v>73839/8</v>
          </cell>
          <cell r="B2495" t="str">
            <v>ASSENTAMENTO DE TUBOS DE AÇO, COM JUNTA ELÁSTICA (COMPRIMENTO DE 6,00 M) - DN 500 MM</v>
          </cell>
          <cell r="C2495" t="str">
            <v>M</v>
          </cell>
          <cell r="D2495">
            <v>10.55</v>
          </cell>
          <cell r="E2495">
            <v>8.84</v>
          </cell>
          <cell r="F2495">
            <v>19.39</v>
          </cell>
        </row>
        <row r="2496">
          <cell r="A2496" t="str">
            <v>73839/9</v>
          </cell>
          <cell r="B2496" t="str">
            <v>ASSENTAMENTO DE TUBOS DE AÇO, COM JUNTA ELÁSTICA (COMPRIMENTO DE 6,00 M) - DN 600 MM</v>
          </cell>
          <cell r="C2496" t="str">
            <v>M</v>
          </cell>
          <cell r="D2496">
            <v>12.96</v>
          </cell>
          <cell r="E2496">
            <v>10.19</v>
          </cell>
          <cell r="F2496">
            <v>23.15</v>
          </cell>
        </row>
        <row r="2497">
          <cell r="A2497" t="str">
            <v>73839/10</v>
          </cell>
          <cell r="B2497" t="str">
            <v>ASSENTAMENTO DE TUBOS DE AÇO, COM JUNTA ELÁSTICA (COMPRIMENTO DE 6,00 M) - DN 700 MM</v>
          </cell>
          <cell r="C2497" t="str">
            <v>M</v>
          </cell>
          <cell r="D2497">
            <v>16.05</v>
          </cell>
          <cell r="E2497">
            <v>13.56</v>
          </cell>
          <cell r="F2497">
            <v>29.61</v>
          </cell>
        </row>
        <row r="2498">
          <cell r="A2498" t="str">
            <v>73839/11</v>
          </cell>
          <cell r="B2498" t="str">
            <v>ASSENTAMENTO DE TUBOS DE AÇO, COM JUNTA ELÁSTICA (COMPRIMENTO DE 6,00 M) - DN 800 MM</v>
          </cell>
          <cell r="C2498" t="str">
            <v>M</v>
          </cell>
          <cell r="D2498">
            <v>18.809999999999999</v>
          </cell>
          <cell r="E2498">
            <v>14.9</v>
          </cell>
          <cell r="F2498">
            <v>33.71</v>
          </cell>
        </row>
        <row r="2499">
          <cell r="A2499" t="str">
            <v>73839/13</v>
          </cell>
          <cell r="B2499" t="str">
            <v>ASSENTAMENTO DE TUBOS DE AÇO, COM JUNTA ELÁSTICA (COMPRIMENTO DE 6,00 M) - DN 1000 MM</v>
          </cell>
          <cell r="C2499" t="str">
            <v>M</v>
          </cell>
          <cell r="D2499">
            <v>24.53</v>
          </cell>
          <cell r="E2499">
            <v>16.73</v>
          </cell>
          <cell r="F2499">
            <v>41.26</v>
          </cell>
        </row>
        <row r="2500">
          <cell r="A2500" t="str">
            <v>73839/14</v>
          </cell>
          <cell r="B2500" t="str">
            <v>ASSENTAMENTO DE TUBOS DE AÇO, COM JUNTA ELÁSTICA (COMPRIMENTO DE 6,00 M) - DN 1100 MM</v>
          </cell>
          <cell r="C2500" t="str">
            <v>M</v>
          </cell>
          <cell r="D2500">
            <v>28.81</v>
          </cell>
          <cell r="E2500">
            <v>20.37</v>
          </cell>
          <cell r="F2500">
            <v>49.18</v>
          </cell>
        </row>
        <row r="2501">
          <cell r="A2501" t="str">
            <v>73839/15</v>
          </cell>
          <cell r="B2501" t="str">
            <v>ASSENTAMENTO DE TUBOS DE AÇO, COM JUNTA ELÁSTICA (COMPRIMENTO DE 6,00 M) - DN 1200 MM</v>
          </cell>
          <cell r="C2501" t="str">
            <v>M</v>
          </cell>
          <cell r="D2501">
            <v>34.18</v>
          </cell>
          <cell r="E2501">
            <v>23.74</v>
          </cell>
          <cell r="F2501">
            <v>57.92</v>
          </cell>
        </row>
        <row r="2502">
          <cell r="B2502" t="str">
            <v>MANGUEIRAS</v>
          </cell>
          <cell r="C2502" t="str">
            <v/>
          </cell>
        </row>
        <row r="2503">
          <cell r="A2503" t="str">
            <v>71516</v>
          </cell>
          <cell r="B2503" t="str">
            <v>CONJUNTO DE MANGUEIRA PARA COMBATE A INCENDIO EM FIBRA DE POLIESTER PURA, COM 1.1/2", REVESTIDA INTERNAMENTE, COM 2 LANCES DE 15M CADA</v>
          </cell>
          <cell r="C2503" t="str">
            <v>UN</v>
          </cell>
          <cell r="D2503">
            <v>380</v>
          </cell>
          <cell r="E2503">
            <v>0</v>
          </cell>
          <cell r="F2503">
            <v>380</v>
          </cell>
        </row>
        <row r="2504">
          <cell r="B2504" t="str">
            <v>ABRIGOS PARA HIDRANTES</v>
          </cell>
          <cell r="C2504" t="str">
            <v/>
          </cell>
        </row>
        <row r="2505">
          <cell r="A2505" t="str">
            <v>72283</v>
          </cell>
          <cell r="B2505" t="str">
            <v>ABRIGO PARA HIDRANTE, 75X45X17CM, COM REGISTRO GLOBO ANGULAR 45º 2.1/2", ADAPTADOR STORZ 2.1/2", MANGUEIRA DE INCÊNDIO 15M, REDUÇÃO 2.1/2X1.1/2" E ESGUICHO EM LATÃO 1.1/2" - FORNECIMENTO E INSTALAÇÃO</v>
          </cell>
          <cell r="C2505" t="str">
            <v>UN</v>
          </cell>
          <cell r="D2505">
            <v>924.01</v>
          </cell>
          <cell r="E2505">
            <v>91.04</v>
          </cell>
          <cell r="F2505" t="str">
            <v>1.015.05</v>
          </cell>
        </row>
        <row r="2506">
          <cell r="A2506" t="str">
            <v>72284</v>
          </cell>
          <cell r="B2506" t="str">
            <v>ABRIGO PARA HIDRANTE, 90X60X17CM, COM REGISTRO GLOBO ANGULAR 45º 2.1/2", ADAPTADOR STORZ 2.1/2", MANGUEIRA DE INCÊNDIO 20M, REDUÇÃO 2.1/2X1.1/2" E ESGUICHO EM LATÃO 1.1/2" - FORNECIMENTO E INSTALAÇÃO</v>
          </cell>
          <cell r="C2506" t="str">
            <v>UN</v>
          </cell>
          <cell r="D2506">
            <v>1020.32</v>
          </cell>
          <cell r="E2506">
            <v>104.04</v>
          </cell>
          <cell r="F2506" t="str">
            <v>1.124.36</v>
          </cell>
        </row>
        <row r="2507">
          <cell r="B2507" t="str">
            <v>HIDRANTE SUBTERRANEO</v>
          </cell>
          <cell r="C2507" t="str">
            <v/>
          </cell>
        </row>
        <row r="2508">
          <cell r="A2508" t="str">
            <v>83633</v>
          </cell>
          <cell r="B2508" t="str">
            <v>HIDRANTE SUBTERRANEO FERRO FUNDIDO C/ CURVA LONGA E CAIXA DN=75MM</v>
          </cell>
          <cell r="C2508" t="str">
            <v>UN</v>
          </cell>
          <cell r="D2508">
            <v>1679.85</v>
          </cell>
          <cell r="E2508">
            <v>30.63</v>
          </cell>
          <cell r="F2508" t="str">
            <v>1.710.48</v>
          </cell>
        </row>
        <row r="2509">
          <cell r="B2509" t="str">
            <v>CAIXAS DE INCENDIO</v>
          </cell>
          <cell r="C2509" t="str">
            <v/>
          </cell>
        </row>
        <row r="2510">
          <cell r="A2510" t="str">
            <v>72287</v>
          </cell>
          <cell r="B2510" t="str">
            <v>CAIXA DE INCÊNDIO 45X75X17CM - FORNECIMENTO E INSTALAÇÃO</v>
          </cell>
          <cell r="C2510" t="str">
            <v>UN</v>
          </cell>
          <cell r="D2510">
            <v>184.33</v>
          </cell>
          <cell r="E2510">
            <v>18.399999999999999</v>
          </cell>
          <cell r="F2510">
            <v>202.73</v>
          </cell>
        </row>
        <row r="2511">
          <cell r="A2511" t="str">
            <v>72288</v>
          </cell>
          <cell r="B2511" t="str">
            <v>CAIXA DE INCÊNDIO 60X75X17CM - FORNECIMENTO E INSTALAÇÃO</v>
          </cell>
          <cell r="C2511" t="str">
            <v>UN</v>
          </cell>
          <cell r="D2511">
            <v>230.99</v>
          </cell>
          <cell r="E2511">
            <v>20.61</v>
          </cell>
          <cell r="F2511">
            <v>251.6</v>
          </cell>
        </row>
        <row r="2512">
          <cell r="B2512" t="str">
            <v>REDE DE ALIMENTAÇÃO PARA HIDRANTES</v>
          </cell>
          <cell r="C2512" t="str">
            <v/>
          </cell>
        </row>
        <row r="2513">
          <cell r="A2513" t="str">
            <v>95697</v>
          </cell>
          <cell r="B2513" t="str">
            <v>TUBO DE AÇO PRETO SEM COSTURA, CONEXÃO SOLDADA, DN 40 (1 1/2 ), INSTALADO EM REDE DE ALIMENTAÇÃO PARA HIDRANTE - FORNECIMENTO E INSTALAÇÃO. AF_12/2015</v>
          </cell>
          <cell r="C2513" t="str">
            <v>M</v>
          </cell>
          <cell r="D2513">
            <v>35.93</v>
          </cell>
          <cell r="E2513">
            <v>3.35</v>
          </cell>
          <cell r="F2513">
            <v>39.28</v>
          </cell>
        </row>
        <row r="2514">
          <cell r="A2514" t="str">
            <v>92369</v>
          </cell>
          <cell r="B2514" t="str">
            <v>NIPLE, EM FERRO GALVANIZADO, DN 25 (1"), CONEXÃO ROSQUEADA, INSTALADO EM REDE DE ALIMENTAÇÃO PARA HIDRANTE - FORNECIMENTO E INSTALAÇÃO. AF_12/2015</v>
          </cell>
          <cell r="C2514" t="str">
            <v>UN</v>
          </cell>
          <cell r="D2514">
            <v>12.16</v>
          </cell>
          <cell r="E2514">
            <v>13.05</v>
          </cell>
          <cell r="F2514">
            <v>25.21</v>
          </cell>
        </row>
        <row r="2515">
          <cell r="A2515" t="str">
            <v>92370</v>
          </cell>
          <cell r="B2515" t="str">
            <v>LUVA, EM FERRO GALVANIZADO, DN 25 (1"), CONEXÃO ROSQUEADA, INSTALADO EM REDE DE ALIMENTAÇÃO PARA HIDRANTE - FORNECIMENTO E INSTALAÇÃO. AF_12/2015</v>
          </cell>
          <cell r="C2515" t="str">
            <v>UN</v>
          </cell>
          <cell r="D2515">
            <v>13.23</v>
          </cell>
          <cell r="E2515">
            <v>13.05</v>
          </cell>
          <cell r="F2515">
            <v>26.28</v>
          </cell>
        </row>
        <row r="2516">
          <cell r="A2516" t="str">
            <v>92371</v>
          </cell>
          <cell r="B2516" t="str">
            <v>NIPLE, EM FERRO GALVANIZADO, DN 32 (1 1/4"), CONEXÃO ROSQUEADA, INSTALADO EM REDE DE ALIMENTAÇÃO PARA HIDRANTE - FORNECIMENTO E INSTALAÇÃO. AF_12/2015</v>
          </cell>
          <cell r="C2516" t="str">
            <v>UN</v>
          </cell>
          <cell r="D2516">
            <v>15.84</v>
          </cell>
          <cell r="E2516">
            <v>14.19</v>
          </cell>
          <cell r="F2516">
            <v>30.03</v>
          </cell>
        </row>
        <row r="2517">
          <cell r="A2517" t="str">
            <v>92372</v>
          </cell>
          <cell r="B2517" t="str">
            <v>LUVA, EM FERRO GALVANIZADO, DN 32 (1 1/4"), CONEXÃO ROSQUEADA, INSTALADO EM REDE DE ALIMENTAÇÃO PARA HIDRANTE - FORNECIMENTO E INSTALAÇÃO. AF_12/2015</v>
          </cell>
          <cell r="C2517" t="str">
            <v>UN</v>
          </cell>
          <cell r="D2517">
            <v>16.829999999999998</v>
          </cell>
          <cell r="E2517">
            <v>14.19</v>
          </cell>
          <cell r="F2517">
            <v>31.02</v>
          </cell>
        </row>
        <row r="2518">
          <cell r="A2518" t="str">
            <v>92373</v>
          </cell>
          <cell r="B2518" t="str">
            <v>NIPLE, EM FERRO GALVANIZADO, DN 40 (1 1/2"), CONEXÃO ROSQUEADA, INSTALADO EM REDE DE ALIMENTAÇÃO PARA HIDRANTE - FORNECIMENTO E INSTALAÇÃO. AF_12/2015</v>
          </cell>
          <cell r="C2518" t="str">
            <v>UN</v>
          </cell>
          <cell r="D2518">
            <v>19.62</v>
          </cell>
          <cell r="E2518">
            <v>15.5</v>
          </cell>
          <cell r="F2518">
            <v>35.119999999999997</v>
          </cell>
        </row>
        <row r="2519">
          <cell r="A2519" t="str">
            <v>92374</v>
          </cell>
          <cell r="B2519" t="str">
            <v>LUVA, EM FERRO GALVANIZADO, DN 40 (1 1/2"), CONEXÃO ROSQUEADA, INSTALADO EM REDE DE ALIMENTAÇÃO PARA HIDRANTE - FORNECIMENTO E INSTALAÇÃO. AF_12/2015</v>
          </cell>
          <cell r="C2519" t="str">
            <v>UN</v>
          </cell>
          <cell r="D2519">
            <v>19.809999999999999</v>
          </cell>
          <cell r="E2519">
            <v>15.5</v>
          </cell>
          <cell r="F2519">
            <v>35.31</v>
          </cell>
        </row>
        <row r="2520">
          <cell r="A2520" t="str">
            <v>92375</v>
          </cell>
          <cell r="B2520" t="str">
            <v>NIPLE, EM FERRO GALVANIZADO, DN 50 (2"), CONEXÃO ROSQUEADA, INSTALADO EM REDE DE ALIMENTAÇÃO PARA HIDRANTE - FORNECIMENTO E INSTALAÇÃO. AF_12/2015</v>
          </cell>
          <cell r="C2520" t="str">
            <v>UN</v>
          </cell>
          <cell r="D2520">
            <v>27.58</v>
          </cell>
          <cell r="E2520">
            <v>17.149999999999999</v>
          </cell>
          <cell r="F2520">
            <v>44.73</v>
          </cell>
        </row>
        <row r="2521">
          <cell r="A2521" t="str">
            <v>92376</v>
          </cell>
          <cell r="B2521" t="str">
            <v>LUVA, EM FERRO GALVANIZADO, DN 50 (2"), CONEXÃO ROSQUEADA, INSTALADO EM REDE DE ALIMENTAÇÃO PARA HIDRANTE - FORNECIMENTO E INSTALAÇÃO. AF_12/2015</v>
          </cell>
          <cell r="C2521" t="str">
            <v>UN</v>
          </cell>
          <cell r="D2521">
            <v>27.57</v>
          </cell>
          <cell r="E2521">
            <v>17.149999999999999</v>
          </cell>
          <cell r="F2521">
            <v>44.72</v>
          </cell>
        </row>
        <row r="2522">
          <cell r="A2522" t="str">
            <v>92377</v>
          </cell>
          <cell r="B2522" t="str">
            <v>NIPLE, EM FERRO GALVANIZADO, DN 65 (2 1/2"), CONEXÃO ROSQUEADA, INSTALADO EM REDE DE ALIMENTAÇÃO PARA HIDRANTE - FORNECIMENTO E INSTALAÇÃO. AF_12/2015</v>
          </cell>
          <cell r="C2522" t="str">
            <v>UN</v>
          </cell>
          <cell r="D2522">
            <v>39.380000000000003</v>
          </cell>
          <cell r="E2522">
            <v>19.600000000000001</v>
          </cell>
          <cell r="F2522">
            <v>58.98</v>
          </cell>
        </row>
        <row r="2523">
          <cell r="A2523" t="str">
            <v>92378</v>
          </cell>
          <cell r="B2523" t="str">
            <v>LUVA, EM FERRO GALVANIZADO, DN 65 (2 1/2"), CONEXÃO ROSQUEADA, INSTALADO EM REDE DE ALIMENTAÇÃO PARA HIDRANTE - FORNECIMENTO E INSTALAÇÃO. AF_12/2015</v>
          </cell>
          <cell r="C2523" t="str">
            <v>UN</v>
          </cell>
          <cell r="D2523">
            <v>45.29</v>
          </cell>
          <cell r="E2523">
            <v>19.600000000000001</v>
          </cell>
          <cell r="F2523">
            <v>64.89</v>
          </cell>
        </row>
        <row r="2524">
          <cell r="A2524" t="str">
            <v>92379</v>
          </cell>
          <cell r="B2524" t="str">
            <v>NIPLE, EM FERRO GALVANIZADO, DN 80 (3"), CONEXÃO ROSQUEADA, INSTALADO EM REDE DE ALIMENTAÇÃO PARA HIDRANTE - FORNECIMENTO E INSTALAÇÃO. AF_12/2015</v>
          </cell>
          <cell r="C2524" t="str">
            <v>UN</v>
          </cell>
          <cell r="D2524">
            <v>59.83</v>
          </cell>
          <cell r="E2524">
            <v>22.05</v>
          </cell>
          <cell r="F2524">
            <v>81.88</v>
          </cell>
        </row>
        <row r="2525">
          <cell r="A2525" t="str">
            <v>92380</v>
          </cell>
          <cell r="B2525" t="str">
            <v>LUVA, EM FERRO GALVANIZADO, DN 80 (3"), CONEXÃO ROSQUEADA, INSTALADO EM REDE DE ALIMENTAÇÃO PARA HIDRANTE - FORNECIMENTO E INSTALAÇÃO. AF_12/2015</v>
          </cell>
          <cell r="C2525" t="str">
            <v>UN</v>
          </cell>
          <cell r="D2525">
            <v>65.09</v>
          </cell>
          <cell r="E2525">
            <v>22.05</v>
          </cell>
          <cell r="F2525">
            <v>87.14</v>
          </cell>
        </row>
        <row r="2526">
          <cell r="A2526" t="str">
            <v>92381</v>
          </cell>
          <cell r="B2526" t="str">
            <v>JOELHO 45 GRAUS, EM FERRO GALVANIZADO, DN 25 (1"), CONEXÃO ROSQUEADA, INSTALADO EM REDE DE ALIMENTAÇÃO PARA HIDRANTE - FORNECIMENTO E INSTALAÇÃO. AF_12/2015</v>
          </cell>
          <cell r="C2526" t="str">
            <v>UN</v>
          </cell>
          <cell r="D2526">
            <v>18.55</v>
          </cell>
          <cell r="E2526">
            <v>19.57</v>
          </cell>
          <cell r="F2526">
            <v>38.119999999999997</v>
          </cell>
        </row>
        <row r="2527">
          <cell r="A2527" t="str">
            <v>92382</v>
          </cell>
          <cell r="B2527" t="str">
            <v>JOELHO 90 GRAUS, EM FERRO GALVANIZADO, DN 25 (1"), CONEXÃO ROSQUEADA, INSTALADO EM REDE DE ALIMENTAÇÃO PARA HIDRANTE - FORNECIMENTO E INSTALAÇÃO. AF_12/2015</v>
          </cell>
          <cell r="C2527" t="str">
            <v>UN</v>
          </cell>
          <cell r="D2527">
            <v>17.14</v>
          </cell>
          <cell r="E2527">
            <v>19.57</v>
          </cell>
          <cell r="F2527">
            <v>36.71</v>
          </cell>
        </row>
        <row r="2528">
          <cell r="A2528" t="str">
            <v>92383</v>
          </cell>
          <cell r="B2528" t="str">
            <v>JOELHO 45 GRAUS, EM FERRO GALVANIZADO, DN 32 (1 1/4"), CONEXÃO ROSQUEADA, INSTALADO EM REDE DE ALIMENTAÇÃO PARA HIDRANTE - FORNECIMENTO E INSTALAÇÃO. AF_12/2015</v>
          </cell>
          <cell r="C2528" t="str">
            <v>UN</v>
          </cell>
          <cell r="D2528">
            <v>25.77</v>
          </cell>
          <cell r="E2528">
            <v>21.28</v>
          </cell>
          <cell r="F2528">
            <v>47.05</v>
          </cell>
        </row>
        <row r="2529">
          <cell r="A2529" t="str">
            <v>92384</v>
          </cell>
          <cell r="B2529" t="str">
            <v>JOELHO 90 GRAUS, EM FERRO GALVANIZADO, DN 32 (1 1/4"), CONEXÃO ROSQUEADA, INSTALADO EM REDE DE ALIMENTAÇÃO PARA HIDRANTE - FORNECIMENTO E INSTALAÇÃO. AF_12/2015</v>
          </cell>
          <cell r="C2529" t="str">
            <v>UN</v>
          </cell>
          <cell r="D2529">
            <v>22.97</v>
          </cell>
          <cell r="E2529">
            <v>21.28</v>
          </cell>
          <cell r="F2529">
            <v>44.25</v>
          </cell>
        </row>
        <row r="2530">
          <cell r="A2530" t="str">
            <v>92385</v>
          </cell>
          <cell r="B2530" t="str">
            <v>JOELHO 45 GRAUS, EM FERRO GALVANIZADO, DN 40 (1 1/2"), CONEXÃO ROSQUEADA, INSTALADO EM REDE DE ALIMENTAÇÃO PARA HIDRANTE - FORNECIMENTO E INSTALAÇÃO. AF_12/2015</v>
          </cell>
          <cell r="C2530" t="str">
            <v>UN</v>
          </cell>
          <cell r="D2530">
            <v>30.36</v>
          </cell>
          <cell r="E2530">
            <v>23.25</v>
          </cell>
          <cell r="F2530">
            <v>53.61</v>
          </cell>
        </row>
        <row r="2531">
          <cell r="A2531" t="str">
            <v>92386</v>
          </cell>
          <cell r="B2531" t="str">
            <v>JOELHO 90 GRAUS, EM FERRO GALVANIZADO, DN 40 (1 1/2"), CONEXÃO ROSQUEADA, INSTALADO EM REDE DE ALIMENTAÇÃO PARA HIDRANTE - FORNECIMENTO E INSTALAÇÃO. AF_12/2015</v>
          </cell>
          <cell r="C2531" t="str">
            <v>UN</v>
          </cell>
          <cell r="D2531">
            <v>28.43</v>
          </cell>
          <cell r="E2531">
            <v>23.25</v>
          </cell>
          <cell r="F2531">
            <v>51.68</v>
          </cell>
        </row>
        <row r="2532">
          <cell r="A2532" t="str">
            <v>92387</v>
          </cell>
          <cell r="B2532" t="str">
            <v>JOELHO 45 GRAUS, EM FERRO GALVANIZADO, DN 50 (2"), CONEXÃO ROSQUEADA, INSTALADO EM REDE DE ALIMENTAÇÃO PARA HIDRANTE - FORNECIMENTO E INSTALAÇÃO. AF_12/2015</v>
          </cell>
          <cell r="C2532" t="str">
            <v>UN</v>
          </cell>
          <cell r="D2532">
            <v>40.85</v>
          </cell>
          <cell r="E2532">
            <v>25.7</v>
          </cell>
          <cell r="F2532">
            <v>66.55</v>
          </cell>
        </row>
        <row r="2533">
          <cell r="A2533" t="str">
            <v>92388</v>
          </cell>
          <cell r="B2533" t="str">
            <v>JOELHO 90 GRAUS, EM FERRO GALVANIZADO, DN 50 (2"), CONEXÃO ROSQUEADA, INSTALADO EM REDE DE ALIMENTAÇÃO PARA HIDRANTE - FORNECIMENTO E INSTALAÇÃO. AF_12/2015</v>
          </cell>
          <cell r="C2533" t="str">
            <v>UN</v>
          </cell>
          <cell r="D2533">
            <v>39.54</v>
          </cell>
          <cell r="E2533">
            <v>25.7</v>
          </cell>
          <cell r="F2533">
            <v>65.239999999999995</v>
          </cell>
        </row>
        <row r="2534">
          <cell r="A2534" t="str">
            <v>92389</v>
          </cell>
          <cell r="B2534" t="str">
            <v>JOELHO 45 GRAUS, EM FERRO GALVANIZADO, DN 65 (2 1/2"), CONEXÃO ROSQUEADA, INSTALADO EM REDE DE ALIMENTAÇÃO PARA HIDRANTE - FORNECIMENTO E INSTALAÇÃO. AF_12/2015</v>
          </cell>
          <cell r="C2534" t="str">
            <v>UN</v>
          </cell>
          <cell r="D2534">
            <v>70.42</v>
          </cell>
          <cell r="E2534">
            <v>29.4</v>
          </cell>
          <cell r="F2534">
            <v>99.82</v>
          </cell>
        </row>
        <row r="2535">
          <cell r="A2535" t="str">
            <v>92390</v>
          </cell>
          <cell r="B2535" t="str">
            <v>JOELHO 90 GRAUS, EM FERRO GALVANIZADO, DN 65 (2 1/2"), CONEXÃO ROSQUEADA, INSTALADO EM REDE DE ALIMENTAÇÃO PARA HIDRANTE - FORNECIMENTO E INSTALAÇÃO. AF_12/2015</v>
          </cell>
          <cell r="C2535" t="str">
            <v>UN</v>
          </cell>
          <cell r="D2535">
            <v>64.64</v>
          </cell>
          <cell r="E2535">
            <v>29.4</v>
          </cell>
          <cell r="F2535">
            <v>94.04</v>
          </cell>
        </row>
        <row r="2536">
          <cell r="A2536" t="str">
            <v>92635</v>
          </cell>
          <cell r="B2536" t="str">
            <v>JOELHO 45 GRAUS, EM FERRO GALVANIZADO, CONEXÃO ROSQUEADA, DN 80 (3"), INSTALADO EM REDE DE ALIMENTAÇÃO PARA HIDRANTE - FORNECIMENTO E INSTALAÇÃO. AF_12/2015</v>
          </cell>
          <cell r="C2536" t="str">
            <v>UN</v>
          </cell>
          <cell r="D2536">
            <v>98.77</v>
          </cell>
          <cell r="E2536">
            <v>33.08</v>
          </cell>
          <cell r="F2536">
            <v>131.85</v>
          </cell>
        </row>
        <row r="2537">
          <cell r="A2537" t="str">
            <v>92636</v>
          </cell>
          <cell r="B2537" t="str">
            <v>JOELHO 90 GRAUS, EM FERRO GALVANIZADO, CONEXÃO ROSQUEADA, DN 80 (3"), INSTALADO EM REDE DE ALIMENTAÇÃO PARA HIDRANTE - FORNECIMENTO E INSTALAÇÃO. AF_12/2015</v>
          </cell>
          <cell r="C2537" t="str">
            <v>UN</v>
          </cell>
          <cell r="D2537">
            <v>87.63</v>
          </cell>
          <cell r="E2537">
            <v>33.08</v>
          </cell>
          <cell r="F2537">
            <v>120.71</v>
          </cell>
        </row>
        <row r="2538">
          <cell r="A2538" t="str">
            <v>92637</v>
          </cell>
          <cell r="B2538" t="str">
            <v>TÊ, EM FERRO GALVANIZADO, CONEXÃO ROSQUEADA, DN 25 (1"), INSTALADO EM REDE DE ALIMENTAÇÃO PARA HIDRANTE - FORNECIMENTO E INSTALAÇÃO. AF_12/2015</v>
          </cell>
          <cell r="C2538" t="str">
            <v>UN</v>
          </cell>
          <cell r="D2538">
            <v>23.37</v>
          </cell>
          <cell r="E2538">
            <v>26.1</v>
          </cell>
          <cell r="F2538">
            <v>49.47</v>
          </cell>
        </row>
        <row r="2539">
          <cell r="A2539" t="str">
            <v>92638</v>
          </cell>
          <cell r="B2539" t="str">
            <v>TÊ, EM FERRO GALVANIZADO, CONEXÃO ROSQUEADA, DN 32 (1 1/4"), INSTALADO EM REDE DE ALIMENTAÇÃO PARA HIDRANTE - FORNECIMENTO E INSTALAÇÃO. AF_12/2015</v>
          </cell>
          <cell r="C2539" t="str">
            <v>UN</v>
          </cell>
          <cell r="D2539">
            <v>30.96</v>
          </cell>
          <cell r="E2539">
            <v>28.39</v>
          </cell>
          <cell r="F2539">
            <v>59.35</v>
          </cell>
        </row>
        <row r="2540">
          <cell r="A2540" t="str">
            <v>92639</v>
          </cell>
          <cell r="B2540" t="str">
            <v>TÊ, EM FERRO GALVANIZADO, CONEXÃO ROSQUEADA, DN 40 (1 1/2"), INSTALADO EM REDE DE ALIMENTAÇÃO PARA HIDRANTE - FORNECIMENTO E INSTALAÇÃO. AF_12/2015</v>
          </cell>
          <cell r="C2540" t="str">
            <v>UN</v>
          </cell>
          <cell r="D2540">
            <v>37.159999999999997</v>
          </cell>
          <cell r="E2540">
            <v>31</v>
          </cell>
          <cell r="F2540">
            <v>68.16</v>
          </cell>
        </row>
        <row r="2541">
          <cell r="A2541" t="str">
            <v>92640</v>
          </cell>
          <cell r="B2541" t="str">
            <v>TÊ, EM FERRO GALVANIZADO, CONEXÃO ROSQUEADA, DN 50 (2"), INSTALADO EM REDE DE ALIMENTAÇÃO PARA HIDRANTE - FORNECIMENTO E INSTALAÇÃO. AF_12/2015</v>
          </cell>
          <cell r="C2541" t="str">
            <v>UN</v>
          </cell>
          <cell r="D2541">
            <v>52.68</v>
          </cell>
          <cell r="E2541">
            <v>34.270000000000003</v>
          </cell>
          <cell r="F2541">
            <v>86.95</v>
          </cell>
        </row>
        <row r="2542">
          <cell r="A2542" t="str">
            <v>92642</v>
          </cell>
          <cell r="B2542" t="str">
            <v>TÊ, EM FERRO GALVANIZADO, CONEXÃO ROSQUEADA, DN 65 (2 1/2"), INSTALADO EM REDE DE ALIMENTAÇÃO PARA HIDRANTE - FORNECIMENTO E INSTALAÇÃO. AF_12/2015</v>
          </cell>
          <cell r="C2542" t="str">
            <v>UN</v>
          </cell>
          <cell r="D2542">
            <v>89.08</v>
          </cell>
          <cell r="E2542">
            <v>39.17</v>
          </cell>
          <cell r="F2542">
            <v>128.25</v>
          </cell>
        </row>
        <row r="2543">
          <cell r="A2543" t="str">
            <v>92644</v>
          </cell>
          <cell r="B2543" t="str">
            <v>TÊ, EM FERRO GALVANIZADO, CONEXÃO ROSQUEADA, DN 80 (3"), INSTALADO EM REDE DE ALIMENTAÇÃO PARA HIDRANTE - FORNECIMENTO E INSTALAÇÃO. AF_12/2015</v>
          </cell>
          <cell r="C2543" t="str">
            <v>UN</v>
          </cell>
          <cell r="D2543">
            <v>115.78</v>
          </cell>
          <cell r="E2543">
            <v>44.1</v>
          </cell>
          <cell r="F2543">
            <v>159.88</v>
          </cell>
        </row>
        <row r="2544">
          <cell r="A2544" t="str">
            <v>92892</v>
          </cell>
          <cell r="B2544" t="str">
            <v>UNIÃO, EM FERRO GALVANIZADO, DN 25 (1"), CONEXÃO ROSQUEADA, INSTALADO EM REDE DE ALIMENTAÇÃO PARA HIDRANTE - FORNECIMENTO E INSTALAÇÃO. AF_12/2015</v>
          </cell>
          <cell r="C2544" t="str">
            <v>UN</v>
          </cell>
          <cell r="D2544">
            <v>24.64</v>
          </cell>
          <cell r="E2544">
            <v>13.05</v>
          </cell>
          <cell r="F2544">
            <v>37.69</v>
          </cell>
        </row>
        <row r="2545">
          <cell r="A2545" t="str">
            <v>92893</v>
          </cell>
          <cell r="B2545" t="str">
            <v>UNIÃO, EM FERRO GALVANIZADO, DN 32 (1 1/4"), CONEXÃO ROSQUEADA, INSTALADO EM REDE DE ALIMENTAÇÃO PARA HIDRANTE - FORNECIMENTO E INSTALAÇÃO. AF_12/2015</v>
          </cell>
          <cell r="C2545" t="str">
            <v>UN</v>
          </cell>
          <cell r="D2545">
            <v>38.04</v>
          </cell>
          <cell r="E2545">
            <v>14.19</v>
          </cell>
          <cell r="F2545">
            <v>52.23</v>
          </cell>
        </row>
        <row r="2546">
          <cell r="A2546" t="str">
            <v>92894</v>
          </cell>
          <cell r="B2546" t="str">
            <v>UNIÃO, EM FERRO GALVANIZADO, DN 40 (1 1/2"), CONEXÃO ROSQUEADA, INSTALADO EM REDE DE ALIMENTAÇÃO PARA HIDRANTE - FORNECIMENTO E INSTALAÇÃO. AF_12/2015</v>
          </cell>
          <cell r="C2546" t="str">
            <v>UN</v>
          </cell>
          <cell r="D2546">
            <v>46.44</v>
          </cell>
          <cell r="E2546">
            <v>15.5</v>
          </cell>
          <cell r="F2546">
            <v>61.94</v>
          </cell>
        </row>
        <row r="2547">
          <cell r="A2547" t="str">
            <v>92895</v>
          </cell>
          <cell r="B2547" t="str">
            <v>UNIÃO, EM FERRO GALVANIZADO, DN 50 (2"), CONEXÃO ROSQUEADA, INSTALADO EM REDE DE ALIMENTAÇÃO PARA HIDRANTE - FORNECIMENTO E INSTALAÇÃO. AF_12/2015</v>
          </cell>
          <cell r="C2547" t="str">
            <v>UN</v>
          </cell>
          <cell r="D2547">
            <v>65.91</v>
          </cell>
          <cell r="E2547">
            <v>17.149999999999999</v>
          </cell>
          <cell r="F2547">
            <v>83.06</v>
          </cell>
        </row>
        <row r="2548">
          <cell r="A2548" t="str">
            <v>92896</v>
          </cell>
          <cell r="B2548" t="str">
            <v>UNIÃO, EM FERRO GALVANIZADO, DN 65 (2 1/2"), CONEXÃO ROSQUEADA, INSTALADO EM REDE DE ALIMENTAÇÃO PARA HIDRANTE - FORNECIMENTO E INSTALAÇÃO. AF_12/2015</v>
          </cell>
          <cell r="C2548" t="str">
            <v>UN</v>
          </cell>
          <cell r="D2548">
            <v>105.31</v>
          </cell>
          <cell r="E2548">
            <v>19.600000000000001</v>
          </cell>
          <cell r="F2548">
            <v>124.91</v>
          </cell>
        </row>
        <row r="2549">
          <cell r="A2549" t="str">
            <v>92897</v>
          </cell>
          <cell r="B2549" t="str">
            <v>UNIÃO, EM FERRO GALVANIZADO, DN 80 (3"), CONEXÃO ROSQUEADA, INSTALADO EM REDE DE ALIMENTAÇÃO PARA HIDRANTE - FORNECIMENTO E INSTALAÇÃO. AF_12/2015</v>
          </cell>
          <cell r="C2549" t="str">
            <v>UN</v>
          </cell>
          <cell r="D2549">
            <v>159.57</v>
          </cell>
          <cell r="E2549">
            <v>22.05</v>
          </cell>
          <cell r="F2549">
            <v>181.62</v>
          </cell>
        </row>
        <row r="2550">
          <cell r="A2550" t="str">
            <v>92918</v>
          </cell>
          <cell r="B2550" t="str">
            <v>LUVA DE REDUÇÃO, EM FERRO GALVANIZADO, 1" X 1/2", CONEXÃO ROSQUEADA, INSTALADO EM REDE DE ALIMENTAÇÃO PARA HIDRANTE - FORNECIMENTO E INSTALAÇÃO. AF_12/2015</v>
          </cell>
          <cell r="C2550" t="str">
            <v>UN</v>
          </cell>
          <cell r="D2550">
            <v>13.14</v>
          </cell>
          <cell r="E2550">
            <v>13.05</v>
          </cell>
          <cell r="F2550">
            <v>26.19</v>
          </cell>
        </row>
        <row r="2551">
          <cell r="A2551" t="str">
            <v>92920</v>
          </cell>
          <cell r="B2551" t="str">
            <v>LUVA DE REDUÇÃO, EM FERRO GALVANIZADO, 1" X 3/4", CONEXÃO ROSQUEADA, INSTALADO EM REDE DE ALIMENTAÇÃO PARA HIDRANTE - FORNECIMENTO E INSTALAÇÃO. AF_12/2015</v>
          </cell>
          <cell r="C2551" t="str">
            <v>UN</v>
          </cell>
          <cell r="D2551">
            <v>13.29</v>
          </cell>
          <cell r="E2551">
            <v>13.05</v>
          </cell>
          <cell r="F2551">
            <v>26.34</v>
          </cell>
        </row>
        <row r="2552">
          <cell r="A2552" t="str">
            <v>92925</v>
          </cell>
          <cell r="B2552" t="str">
            <v>LUVA DE REDUÇÃO, EM FERRO GALVANIZADO, 1 1/4" X 1", CONEXÃO ROSQUEADA, INSTALADO EM REDE DE ALIMENTAÇÃO PARA HIDRANTE - FORNECIMENTO E INSTALAÇÃO. AF_12/2015</v>
          </cell>
          <cell r="C2552" t="str">
            <v>UN</v>
          </cell>
          <cell r="D2552">
            <v>17.62</v>
          </cell>
          <cell r="E2552">
            <v>14.19</v>
          </cell>
          <cell r="F2552">
            <v>31.81</v>
          </cell>
        </row>
        <row r="2553">
          <cell r="A2553" t="str">
            <v>92926</v>
          </cell>
          <cell r="B2553" t="str">
            <v>LUVA DE REDUÇÃO, EM FERRO GALVANIZADO, 1 1/4" X 1/2", CONEXÃO ROSQUEADA, INSTALADO EM REDE DE ALIMENTAÇÃO PARA HIDRANTE - FORNECIMENTO E INSTALAÇÃO. AF_12/2015</v>
          </cell>
          <cell r="C2553" t="str">
            <v>UN</v>
          </cell>
          <cell r="D2553">
            <v>17.61</v>
          </cell>
          <cell r="E2553">
            <v>14.19</v>
          </cell>
          <cell r="F2553">
            <v>31.8</v>
          </cell>
        </row>
        <row r="2554">
          <cell r="A2554" t="str">
            <v>92927</v>
          </cell>
          <cell r="B2554" t="str">
            <v>LUVA DE REDUÇÃO, EM FERRO GALVANIZADO, 1 1/4" X 3/4", CONEXÃO ROSQUEADA, INSTALADO EM REDE DE ALIMENTAÇÃO PARA HIDRANTE - FORNECIMENTO E INSTALAÇÃO. AF_12/2015</v>
          </cell>
          <cell r="C2554" t="str">
            <v>UN</v>
          </cell>
          <cell r="D2554">
            <v>17.61</v>
          </cell>
          <cell r="E2554">
            <v>14.19</v>
          </cell>
          <cell r="F2554">
            <v>31.8</v>
          </cell>
        </row>
        <row r="2555">
          <cell r="A2555" t="str">
            <v>92928</v>
          </cell>
          <cell r="B2555" t="str">
            <v>LUVA DE REDUÇÃO, EM FERRO GALVANIZADO, 1.1/2" X 1.1/4", CONEXÃO ROSQUEADA, INSTALADO EM REDE DE ALIMENTAÇÃO PARA HIDRANTE - FORNECIMENTO E INSTALAÇÃO. AF_12/2015</v>
          </cell>
          <cell r="C2555" t="str">
            <v>UN</v>
          </cell>
          <cell r="D2555">
            <v>20.63</v>
          </cell>
          <cell r="E2555">
            <v>15.5</v>
          </cell>
          <cell r="F2555">
            <v>36.130000000000003</v>
          </cell>
        </row>
        <row r="2556">
          <cell r="A2556" t="str">
            <v>92929</v>
          </cell>
          <cell r="B2556" t="str">
            <v>LUVA DE REDUÇÃO, EM FERRO GALVANIZADO, 1.1/2" X 1", CONEXÃO ROSQUEADA, INSTALADO EM REDE DE ALIMENTAÇÃO PARA HIDRANTE - FORNECIMENTO E INSTALAÇÃO. AF_12/2015</v>
          </cell>
          <cell r="C2556" t="str">
            <v>UN</v>
          </cell>
          <cell r="D2556">
            <v>20.63</v>
          </cell>
          <cell r="E2556">
            <v>15.5</v>
          </cell>
          <cell r="F2556">
            <v>36.130000000000003</v>
          </cell>
        </row>
        <row r="2557">
          <cell r="A2557" t="str">
            <v>92930</v>
          </cell>
          <cell r="B2557" t="str">
            <v>LUVA DE REDUÇÃO, EM FERRO GALVANIZADO, 1.1/2" X 3/4", CONEXÃO ROSQUEADA, INSTALADO EM REDE DE ALIMENTAÇÃO PARA HIDRANTE - FORNECIMENTO E INSTALAÇÃO. AF_12/2015</v>
          </cell>
          <cell r="C2557" t="str">
            <v>UN</v>
          </cell>
          <cell r="D2557">
            <v>20.63</v>
          </cell>
          <cell r="E2557">
            <v>15.5</v>
          </cell>
          <cell r="F2557">
            <v>36.130000000000003</v>
          </cell>
        </row>
        <row r="2558">
          <cell r="A2558" t="str">
            <v>92931</v>
          </cell>
          <cell r="B2558" t="str">
            <v>LUVA DE REDUÇÃO, EM FERRO GALVANIZADO, 2" X 1.1/2", CONEXÃO ROSQUEADA, INSTALADO EM REDE DE ALIMENTAÇÃO PARA HIDRANTE - FORNECIMENTO E INSTALAÇÃO. AF_12/2015</v>
          </cell>
          <cell r="C2558" t="str">
            <v>UN</v>
          </cell>
          <cell r="D2558">
            <v>29.8</v>
          </cell>
          <cell r="E2558">
            <v>17.149999999999999</v>
          </cell>
          <cell r="F2558">
            <v>46.95</v>
          </cell>
        </row>
        <row r="2559">
          <cell r="A2559" t="str">
            <v>92932</v>
          </cell>
          <cell r="B2559" t="str">
            <v>LUVA DE REDUÇÃO, EM FERRO GALVANIZADO, 2" X 1.1/4", CONEXÃO ROSQUEADA, INSTALADO EM REDE DE ALIMENTAÇÃO PARA HIDRANTE - FORNECIMENTO E INSTALAÇÃO. AF_12/2015</v>
          </cell>
          <cell r="C2559" t="str">
            <v>UN</v>
          </cell>
          <cell r="D2559">
            <v>29.8</v>
          </cell>
          <cell r="E2559">
            <v>17.149999999999999</v>
          </cell>
          <cell r="F2559">
            <v>46.95</v>
          </cell>
        </row>
        <row r="2560">
          <cell r="A2560" t="str">
            <v>92933</v>
          </cell>
          <cell r="B2560" t="str">
            <v>LUVA DE REDUÇÃO, EM FERRO GALVANIZADO, 2" X 1", CONEXÃO ROSQUEADA, INSTALADO EM REDE DE ALIMENTAÇÃO PARA HIDRANTE - FORNECIMENTO E INSTALAÇÃO. AF_12/2015</v>
          </cell>
          <cell r="C2560" t="str">
            <v>UN</v>
          </cell>
          <cell r="D2560">
            <v>29.8</v>
          </cell>
          <cell r="E2560">
            <v>17.149999999999999</v>
          </cell>
          <cell r="F2560">
            <v>46.95</v>
          </cell>
        </row>
        <row r="2561">
          <cell r="A2561" t="str">
            <v>92934</v>
          </cell>
          <cell r="B2561" t="str">
            <v>LUVA DE REDUÇÃO, EM FERRO GALVANIZADO, 2.1/2" X 1.1/2", CONEXÃO ROSQUEADA, INSTALADO EM REDE DE ALIMENTAÇÃO PARA HIDRANTE - FORNECIMENTO E INSTALAÇÃO. AF_12/2015</v>
          </cell>
          <cell r="C2561" t="str">
            <v>UN</v>
          </cell>
          <cell r="D2561">
            <v>47.78</v>
          </cell>
          <cell r="E2561">
            <v>19.600000000000001</v>
          </cell>
          <cell r="F2561">
            <v>67.38</v>
          </cell>
        </row>
        <row r="2562">
          <cell r="A2562" t="str">
            <v>92935</v>
          </cell>
          <cell r="B2562" t="str">
            <v>LUVA DE REDUÇÃO, EM FERRO GALVANIZADO, 2.1/2" X 2", CONEXÃO ROSQUEADA, INSTALADO EM REDE DE ALIMENTAÇÃO PARA HIDRANTE - FORNECIMENTO E INSTALAÇÃO. AF_12/2015</v>
          </cell>
          <cell r="C2562" t="str">
            <v>UN</v>
          </cell>
          <cell r="D2562">
            <v>47.78</v>
          </cell>
          <cell r="E2562">
            <v>19.600000000000001</v>
          </cell>
          <cell r="F2562">
            <v>67.38</v>
          </cell>
        </row>
        <row r="2563">
          <cell r="A2563" t="str">
            <v>92936</v>
          </cell>
          <cell r="B2563" t="str">
            <v>LUVA DE REDUÇÃO, EM FERRO GALVANIZADO, 3" X 2.1/2", CONEXÃO ROSQUEADA, INSTALADO EM REDE DE ALIMENTAÇÃO PARA HIDRANTE - FORNECIMENTO E INSTALAÇÃO. AF_12/2015</v>
          </cell>
          <cell r="C2563" t="str">
            <v>UN</v>
          </cell>
          <cell r="D2563">
            <v>69.45</v>
          </cell>
          <cell r="E2563">
            <v>22.05</v>
          </cell>
          <cell r="F2563">
            <v>91.5</v>
          </cell>
        </row>
        <row r="2564">
          <cell r="A2564" t="str">
            <v>92937</v>
          </cell>
          <cell r="B2564" t="str">
            <v>LUVA DE REDUÇÃO, EM FERRO GALVANIZADO, 3" X 2", CONEXÃO ROSQUEADA, INSTALADO EM REDE DE ALIMENTAÇÃO PARA HIDRANTE - FORNECIMENTO E INSTALAÇÃO. AF_12/2015</v>
          </cell>
          <cell r="C2564" t="str">
            <v>UN</v>
          </cell>
          <cell r="D2564">
            <v>69.45</v>
          </cell>
          <cell r="E2564">
            <v>22.05</v>
          </cell>
          <cell r="F2564">
            <v>91.5</v>
          </cell>
        </row>
        <row r="2565">
          <cell r="B2565" t="str">
            <v>TUBOS DE ACO GALVANIZADO</v>
          </cell>
          <cell r="C2565" t="str">
            <v/>
          </cell>
        </row>
        <row r="2566">
          <cell r="A2566" t="str">
            <v>73976/4</v>
          </cell>
          <cell r="B2566" t="str">
            <v>TUBO DE AÇO GALVANIZADO COM COSTURA 1" (25MM), INCLUSIVE CONEXOES - FORNECIMENTO E INSTALACAO</v>
          </cell>
          <cell r="C2566" t="str">
            <v>M</v>
          </cell>
          <cell r="D2566">
            <v>33.229999999999997</v>
          </cell>
          <cell r="E2566">
            <v>29.29</v>
          </cell>
          <cell r="F2566">
            <v>62.52</v>
          </cell>
        </row>
        <row r="2567">
          <cell r="A2567" t="str">
            <v>73976/10</v>
          </cell>
          <cell r="B2567" t="str">
            <v>TUBO DE AÇO GALVANIZADO COM COSTURA 4" (100MM), INCLUSIVE CONEXOES - FORNECIMENTO E INSTALACAO</v>
          </cell>
          <cell r="C2567" t="str">
            <v>M</v>
          </cell>
          <cell r="D2567">
            <v>123.58</v>
          </cell>
          <cell r="E2567">
            <v>58.59</v>
          </cell>
          <cell r="F2567">
            <v>182.17</v>
          </cell>
        </row>
        <row r="2568">
          <cell r="A2568" t="str">
            <v>73976/11</v>
          </cell>
          <cell r="B2568" t="str">
            <v>TUBO DE AÇO GALVANIZADO COM COSTURA 6" (150MM), INCLUSIVE CONEXÕES - INSTALAÇÃO</v>
          </cell>
          <cell r="C2568" t="str">
            <v>M</v>
          </cell>
          <cell r="D2568">
            <v>190.49</v>
          </cell>
          <cell r="E2568">
            <v>70.58</v>
          </cell>
          <cell r="F2568">
            <v>261.07</v>
          </cell>
        </row>
        <row r="2569">
          <cell r="A2569" t="str">
            <v>92335</v>
          </cell>
          <cell r="B2569" t="str">
            <v>TUBO DE AÇO GALVANIZADO COM COSTURA, CLASSE MÉDIA, CONEXÃO RANHURADA, DN 50 (2"), INSTALADO EM PRUMADAS - FORNECIMENTO E INSTALAÇÃO. AF_12/2015</v>
          </cell>
          <cell r="C2569" t="str">
            <v>M</v>
          </cell>
          <cell r="D2569">
            <v>37.32</v>
          </cell>
          <cell r="E2569">
            <v>7.05</v>
          </cell>
          <cell r="F2569">
            <v>44.37</v>
          </cell>
        </row>
        <row r="2570">
          <cell r="A2570" t="str">
            <v>92336</v>
          </cell>
          <cell r="B2570" t="str">
            <v>TUBO DE AÇO GALVANIZADO COM COSTURA, CLASSE MÉDIA, CONEXÃO RANHURADA, DN 65 (2 1/2"), INSTALADO EM PRUMADAS - FORNECIMENTO E INSTALAÇÃO. AF_12/2015</v>
          </cell>
          <cell r="C2570" t="str">
            <v>M</v>
          </cell>
          <cell r="D2570">
            <v>46.06</v>
          </cell>
          <cell r="E2570">
            <v>8.15</v>
          </cell>
          <cell r="F2570">
            <v>54.21</v>
          </cell>
        </row>
        <row r="2571">
          <cell r="A2571" t="str">
            <v>92337</v>
          </cell>
          <cell r="B2571" t="str">
            <v>TUBO DE AÇO GALVANIZADO COM COSTURA, CLASSE MÉDIA, CONEXÃO RANHURADA, DN 80 (3"), INSTALADO EM PRUMADAS - FORNECIMENTO E INSTALAÇÃO. AF_12/2015</v>
          </cell>
          <cell r="C2571" t="str">
            <v>M</v>
          </cell>
          <cell r="D2571">
            <v>61.27</v>
          </cell>
          <cell r="E2571">
            <v>9.2100000000000009</v>
          </cell>
          <cell r="F2571">
            <v>70.48</v>
          </cell>
        </row>
        <row r="2572">
          <cell r="A2572" t="str">
            <v>92341</v>
          </cell>
          <cell r="B2572" t="str">
            <v>TUBO DE AÇO GALVANIZADO COM COSTURA, CLASSE MÉDIA, DN 50 (2"), CONEXÃO ROSQUEADA, INSTALADO EM PRUMADAS - FORNECIMENTO E INSTALAÇÃO. AF_12/2015</v>
          </cell>
          <cell r="C2572" t="str">
            <v>M</v>
          </cell>
          <cell r="D2572">
            <v>39.619999999999997</v>
          </cell>
          <cell r="E2572">
            <v>12.73</v>
          </cell>
          <cell r="F2572">
            <v>52.35</v>
          </cell>
        </row>
        <row r="2573">
          <cell r="A2573" t="str">
            <v>92342</v>
          </cell>
          <cell r="B2573" t="str">
            <v>TUBO DE AÇO GALVANIZADO COM COSTURA, CLASSE MÉDIA, DN 65 (2 1/2"), CONEXÃO ROSQUEADA, INSTALADO EM PRUMADAS - FORNECIMENTO E INSTALAÇÃO. AF_12/2015</v>
          </cell>
          <cell r="C2573" t="str">
            <v>M</v>
          </cell>
          <cell r="D2573">
            <v>48.38</v>
          </cell>
          <cell r="E2573">
            <v>13.85</v>
          </cell>
          <cell r="F2573">
            <v>62.23</v>
          </cell>
        </row>
        <row r="2574">
          <cell r="A2574" t="str">
            <v>92343</v>
          </cell>
          <cell r="B2574" t="str">
            <v>TUBO DE AÇO GALVANIZADO COM COSTURA, CLASSE MÉDIA, DN 80 (3"), CONEXÃO ROSQUEADA, INSTALADO EM PRUMADAS - FORNECIMENTO E INSTALAÇÃO. AF_12/2015</v>
          </cell>
          <cell r="C2574" t="str">
            <v>M</v>
          </cell>
          <cell r="D2574">
            <v>63.61</v>
          </cell>
          <cell r="E2574">
            <v>14.96</v>
          </cell>
          <cell r="F2574">
            <v>78.569999999999993</v>
          </cell>
        </row>
        <row r="2575">
          <cell r="A2575" t="str">
            <v>92364</v>
          </cell>
          <cell r="B2575" t="str">
            <v>TUBO DE AÇO GALVANIZADO COM COSTURA, CLASSE MÉDIA, DN 32 (1 1/4"), CONEXÃO ROSQUEADA, INSTALADO EM REDE DE ALIMENTAÇÃO PARA HIDRANTE - FORNECIMENTO E INSTALAÇÃO. AF_12/2015</v>
          </cell>
          <cell r="C2575" t="str">
            <v>M</v>
          </cell>
          <cell r="D2575">
            <v>22.49</v>
          </cell>
          <cell r="E2575">
            <v>4.74</v>
          </cell>
          <cell r="F2575">
            <v>27.23</v>
          </cell>
        </row>
        <row r="2576">
          <cell r="A2576" t="str">
            <v>92365</v>
          </cell>
          <cell r="B2576" t="str">
            <v>TUBO DE AÇO GALVANIZADO COM COSTURA, CLASSE MÉDIA, DN 40 (1 1/2"), CONEXÃO ROSQUEADA, INSTALADO EM REDE DE ALIMENTAÇÃO PARA HIDRANTE - FORNECIMENTO E INSTALAÇÃO. AF_12/2015</v>
          </cell>
          <cell r="C2576" t="str">
            <v>M</v>
          </cell>
          <cell r="D2576">
            <v>25.99</v>
          </cell>
          <cell r="E2576">
            <v>5.16</v>
          </cell>
          <cell r="F2576">
            <v>31.15</v>
          </cell>
        </row>
        <row r="2577">
          <cell r="A2577" t="str">
            <v>92366</v>
          </cell>
          <cell r="B2577" t="str">
            <v>TUBO DE AÇO GALVANIZADO COM COSTURA, CLASSE MÉDIA, DN 50 (2"), CONEXÃO ROSQUEADA, INSTALADO EM REDE DE ALIMENTAÇÃO PARA HIDRANTE - FORNECIMENTO E INSTALAÇÃO. AF_12/2015</v>
          </cell>
          <cell r="C2577" t="str">
            <v>M</v>
          </cell>
          <cell r="D2577">
            <v>36.78</v>
          </cell>
          <cell r="E2577">
            <v>5.72</v>
          </cell>
          <cell r="F2577">
            <v>42.5</v>
          </cell>
        </row>
        <row r="2578">
          <cell r="A2578" t="str">
            <v>92367</v>
          </cell>
          <cell r="B2578" t="str">
            <v>TUBO DE AÇO GALVANIZADO COM COSTURA, CLASSE MÉDIA, DN 65 (2 1/2"), CONEXÃO ROSQUEADA, INSTALADO EM REDE DE ALIMENTAÇÃO PARA HIDRANTE - FORNECIMENTO E INSTALAÇÃO. AF_12/2015</v>
          </cell>
          <cell r="C2578" t="str">
            <v>M</v>
          </cell>
          <cell r="D2578">
            <v>45.4</v>
          </cell>
          <cell r="E2578">
            <v>6.52</v>
          </cell>
          <cell r="F2578">
            <v>51.92</v>
          </cell>
        </row>
        <row r="2579">
          <cell r="A2579" t="str">
            <v>92368</v>
          </cell>
          <cell r="B2579" t="str">
            <v>TUBO DE AÇO GALVANIZADO COM COSTURA, CLASSE MÉDIA, DN 80 (3"), CONEXÃO ROSQUEADA, INSTALADO EM REDE DE ALIMENTAÇÃO PARA HIDRANTE - FORNECIMENTO E INSTALAÇÃO. AF_12/2015</v>
          </cell>
          <cell r="C2579" t="str">
            <v>M</v>
          </cell>
          <cell r="D2579">
            <v>60.5</v>
          </cell>
          <cell r="E2579">
            <v>7.35</v>
          </cell>
          <cell r="F2579">
            <v>67.849999999999994</v>
          </cell>
        </row>
        <row r="2580">
          <cell r="A2580" t="str">
            <v>92652</v>
          </cell>
          <cell r="B2580" t="str">
            <v>TUBO DE AÇO GALVANIZADO COM COSTURA, CLASSE MÉDIA, CONEXÃO ROSQUEADA, DN 32 (1 1/4"), INSTALADO EM REDE DE ALIMENTAÇÃO PARA SPRINKLER - FORNECIMENTO E INSTALAÇÃO. AF_12/2015</v>
          </cell>
          <cell r="C2580" t="str">
            <v>M</v>
          </cell>
          <cell r="D2580">
            <v>23.54</v>
          </cell>
          <cell r="E2580">
            <v>7.32</v>
          </cell>
          <cell r="F2580">
            <v>30.86</v>
          </cell>
        </row>
        <row r="2581">
          <cell r="A2581" t="str">
            <v>92653</v>
          </cell>
          <cell r="B2581" t="str">
            <v>TUBO DE AÇO GALVANIZADO COM COSTURA, CLASSE MÉDIA, CONEXÃO ROSQUEADA, DN 40 (1 1/2"), INSTALADO EM REDE DE ALIMENTAÇÃO PARA SPRINKLER - FORNECIMENTO E INSTALAÇÃO. AF_12/2015</v>
          </cell>
          <cell r="C2581" t="str">
            <v>M</v>
          </cell>
          <cell r="D2581">
            <v>27.06</v>
          </cell>
          <cell r="E2581">
            <v>7.77</v>
          </cell>
          <cell r="F2581">
            <v>34.83</v>
          </cell>
        </row>
        <row r="2582">
          <cell r="A2582" t="str">
            <v>92654</v>
          </cell>
          <cell r="B2582" t="str">
            <v>TUBO DE AÇO GALVANIZADO COM COSTURA, CLASSE MÉDIA, CONEXÃO ROSQUEADA, DN 50 (2"), INSTALADO EM REDE DE ALIMENTAÇÃO PARA SPRINKLER - FORNECIMENTO E INSTALAÇÃO. AF_12/2015</v>
          </cell>
          <cell r="C2582" t="str">
            <v>M</v>
          </cell>
          <cell r="D2582">
            <v>37.840000000000003</v>
          </cell>
          <cell r="E2582">
            <v>8.33</v>
          </cell>
          <cell r="F2582">
            <v>46.17</v>
          </cell>
        </row>
        <row r="2583">
          <cell r="A2583" t="str">
            <v>92655</v>
          </cell>
          <cell r="B2583" t="str">
            <v>TUBO DE AÇO GALVANIZADO COM COSTURA, CLASSE MÉDIA, CONEXÃO ROSQUEADA, DN 65 (2 1/2"), INSTALADO EM REDE DE ALIMENTAÇÃO PARA SPRINKLER - FORNECIMENTO E INSTALAÇÃO. AF_12/2015</v>
          </cell>
          <cell r="C2583" t="str">
            <v>M</v>
          </cell>
          <cell r="D2583">
            <v>46.49</v>
          </cell>
          <cell r="E2583">
            <v>9.18</v>
          </cell>
          <cell r="F2583">
            <v>55.67</v>
          </cell>
        </row>
        <row r="2584">
          <cell r="A2584" t="str">
            <v>92656</v>
          </cell>
          <cell r="B2584" t="str">
            <v>TUBO DE AÇO GALVANIZADO COM COSTURA, CLASSE MÉDIA, CONEXÃO ROSQUEADA, DN 80 (3"), INSTALADO EM REDE DE ALIMENTAÇÃO PARA SPRINKLER - FORNECIMENTO E INSTALAÇÃO. AF_12/2015</v>
          </cell>
          <cell r="C2584" t="str">
            <v>M</v>
          </cell>
          <cell r="D2584">
            <v>61.59</v>
          </cell>
          <cell r="E2584">
            <v>10.01</v>
          </cell>
          <cell r="F2584">
            <v>71.599999999999994</v>
          </cell>
        </row>
        <row r="2585">
          <cell r="A2585" t="str">
            <v>92687</v>
          </cell>
          <cell r="B2585" t="str">
            <v>TUBO DE AÇO GALVANIZADO COM COSTURA, CLASSE MÉDIA, CONEXÃO ROSQUEADA, DN 15 (1/2"), INSTALADO EM RAMAIS E SUB-RAMAIS DE GÁS - FORNECIMENTO E INSTALAÇÃO. AF_12/2015</v>
          </cell>
          <cell r="C2585" t="str">
            <v>M</v>
          </cell>
          <cell r="D2585">
            <v>10.57</v>
          </cell>
          <cell r="E2585">
            <v>4.5999999999999996</v>
          </cell>
          <cell r="F2585">
            <v>15.17</v>
          </cell>
        </row>
        <row r="2586">
          <cell r="A2586" t="str">
            <v>92688</v>
          </cell>
          <cell r="B2586" t="str">
            <v>TUBO DE AÇO GALVANIZADO COM COSTURA, CLASSE MÉDIA, CONEXÃO ROSQUEADA, DN 20 (3/4"), INSTALADO EM RAMAIS E SUB-RAMAIS DE GÁS - FORNECIMENTO E INSTALAÇÃO. AF_12/2015</v>
          </cell>
          <cell r="C2586" t="str">
            <v>M</v>
          </cell>
          <cell r="D2586">
            <v>14.21</v>
          </cell>
          <cell r="E2586">
            <v>7.91</v>
          </cell>
          <cell r="F2586">
            <v>22.12</v>
          </cell>
        </row>
        <row r="2587">
          <cell r="A2587" t="str">
            <v>94462</v>
          </cell>
          <cell r="B2587" t="str">
            <v>TUBO DE AÇO GALVANIZADO COM COSTURA, CLASSE MÉDIA, DN 50 (2), CONEXÃO ROSQUEADA, INSTALADO EM RESERVAÇÃO DE ÁGUA DE EDIFICAÇÃO QUE POSSUA RESERVATÓRIO DE FIBRA/FIBROCIMENTO  FORNECIMENTO E INSTALAÇÃO. AF_06/2016</v>
          </cell>
          <cell r="C2587" t="str">
            <v>M</v>
          </cell>
          <cell r="D2587">
            <v>38.049999999999997</v>
          </cell>
          <cell r="E2587">
            <v>15.44</v>
          </cell>
          <cell r="F2587">
            <v>53.49</v>
          </cell>
        </row>
        <row r="2588">
          <cell r="A2588" t="str">
            <v>94463</v>
          </cell>
          <cell r="B2588" t="str">
            <v>TUBO DE AÇO GALVANIZADO COM COSTURA, CLASSE MÉDIA, DN 65 (2 1/2), CONEXÃO ROSQUEADA, INSTALADO EM RESERVAÇÃO DE ÁGUA DE EDIFICAÇÃO QUE POSSUA RESERVATÓRIO DE FIBRA/FIBROCIMENTO  FORNECIMENTO E INSTALAÇÃO. AF_06/2016</v>
          </cell>
          <cell r="C2588" t="str">
            <v>M</v>
          </cell>
          <cell r="D2588">
            <v>45.7</v>
          </cell>
          <cell r="E2588">
            <v>15.44</v>
          </cell>
          <cell r="F2588">
            <v>61.14</v>
          </cell>
        </row>
        <row r="2589">
          <cell r="A2589" t="str">
            <v>94464</v>
          </cell>
          <cell r="B2589" t="str">
            <v>TUBO DE AÇO GALVANIZADO COM COSTURA, CLASSE MÉDIA, DN 80 (3), CONEXÃO ROSQUEADA, INSTALADO EM RESERVAÇÃO DE ÁGUA DE EDIFICAÇÃO QUE POSSUA RESERVATÓRIO DE FIBRA/FIBROCIMENTO  FORNECIMENTO E INSTALAÇÃO. AF_06/2016</v>
          </cell>
          <cell r="C2589" t="str">
            <v>M</v>
          </cell>
          <cell r="D2589">
            <v>65.37</v>
          </cell>
          <cell r="E2589">
            <v>19.309999999999999</v>
          </cell>
          <cell r="F2589">
            <v>84.68</v>
          </cell>
        </row>
        <row r="2590">
          <cell r="B2590" t="str">
            <v>CONEXOES DE ACO GALVANIZADO</v>
          </cell>
          <cell r="C2590" t="str">
            <v/>
          </cell>
        </row>
        <row r="2591">
          <cell r="A2591" t="str">
            <v>72306</v>
          </cell>
          <cell r="B2591" t="str">
            <v>COTOVELO DE AÇO GALVANIZADO 4" - FORNECIMENTO E INSTALAÇÃO</v>
          </cell>
          <cell r="C2591" t="str">
            <v>UN</v>
          </cell>
          <cell r="D2591">
            <v>150.28</v>
          </cell>
          <cell r="E2591">
            <v>24.71</v>
          </cell>
          <cell r="F2591">
            <v>174.99</v>
          </cell>
        </row>
        <row r="2592">
          <cell r="A2592" t="str">
            <v>72307</v>
          </cell>
          <cell r="B2592" t="str">
            <v>COTOVELO DE AÇO GALVANIZADO 5" - FORNECIMENTO E INSTALAÇÃO</v>
          </cell>
          <cell r="C2592" t="str">
            <v>UN</v>
          </cell>
          <cell r="D2592">
            <v>216.18</v>
          </cell>
          <cell r="E2592">
            <v>28.61</v>
          </cell>
          <cell r="F2592">
            <v>244.79</v>
          </cell>
        </row>
        <row r="2593">
          <cell r="A2593" t="str">
            <v>72313</v>
          </cell>
          <cell r="B2593" t="str">
            <v>COTOVELO DE AÇO GALVANIZADO 6" - FORNECIMENTO E INSTALAÇÃO</v>
          </cell>
          <cell r="C2593" t="str">
            <v>UN</v>
          </cell>
          <cell r="D2593">
            <v>535.6</v>
          </cell>
          <cell r="E2593">
            <v>32.51</v>
          </cell>
          <cell r="F2593">
            <v>568.11</v>
          </cell>
        </row>
        <row r="2594">
          <cell r="A2594" t="str">
            <v>72619</v>
          </cell>
          <cell r="B2594" t="str">
            <v>LUVA DE ACO GALVANIZADO 4" - FORNECIMENTO E INSTALACAO</v>
          </cell>
          <cell r="C2594" t="str">
            <v>UN</v>
          </cell>
          <cell r="D2594">
            <v>91.94</v>
          </cell>
          <cell r="E2594">
            <v>10.4</v>
          </cell>
          <cell r="F2594">
            <v>102.34</v>
          </cell>
        </row>
        <row r="2595">
          <cell r="A2595" t="str">
            <v>72620</v>
          </cell>
          <cell r="B2595" t="str">
            <v>LUVA DE ACO GALVANIZADO 5" - FORNECIMENTO E INSTALACAO</v>
          </cell>
          <cell r="C2595" t="str">
            <v>UN</v>
          </cell>
          <cell r="D2595">
            <v>165.02</v>
          </cell>
          <cell r="E2595">
            <v>13</v>
          </cell>
          <cell r="F2595">
            <v>178.02</v>
          </cell>
        </row>
        <row r="2596">
          <cell r="A2596" t="str">
            <v>72621</v>
          </cell>
          <cell r="B2596" t="str">
            <v>LUVA DE ACO GALVANIZADO 6" - FORNECIMENTO E INSTALACAO</v>
          </cell>
          <cell r="C2596" t="str">
            <v>UN</v>
          </cell>
          <cell r="D2596">
            <v>269.74</v>
          </cell>
          <cell r="E2596">
            <v>15.6</v>
          </cell>
          <cell r="F2596">
            <v>285.33999999999997</v>
          </cell>
        </row>
        <row r="2597">
          <cell r="A2597" t="str">
            <v>72668</v>
          </cell>
          <cell r="B2597" t="str">
            <v>LUVA REDUCAO ACO GALVANIZADO 4X2" - FORNECIMENTO E INSTALACAO</v>
          </cell>
          <cell r="C2597" t="str">
            <v>UN</v>
          </cell>
          <cell r="D2597">
            <v>115.13</v>
          </cell>
          <cell r="E2597">
            <v>25.49</v>
          </cell>
          <cell r="F2597">
            <v>140.62</v>
          </cell>
        </row>
        <row r="2598">
          <cell r="A2598" t="str">
            <v>72667</v>
          </cell>
          <cell r="B2598" t="str">
            <v>LUVA REDUCAO ACO GALVANIZADO 4X2.1/2" - FORNECIMENTO E INSTALACAO</v>
          </cell>
          <cell r="C2598" t="str">
            <v>UN</v>
          </cell>
          <cell r="D2598">
            <v>115.37</v>
          </cell>
          <cell r="E2598">
            <v>26.01</v>
          </cell>
          <cell r="F2598">
            <v>141.38</v>
          </cell>
        </row>
        <row r="2599">
          <cell r="A2599" t="str">
            <v>72669</v>
          </cell>
          <cell r="B2599" t="str">
            <v>LUVA REDUCAO ACO GALVANIZADO 4X3" - FORNECIMENTO E INSTALACAO</v>
          </cell>
          <cell r="C2599" t="str">
            <v>UN</v>
          </cell>
          <cell r="D2599">
            <v>116.51</v>
          </cell>
          <cell r="E2599">
            <v>28.61</v>
          </cell>
          <cell r="F2599">
            <v>145.12</v>
          </cell>
        </row>
        <row r="2600">
          <cell r="A2600" t="str">
            <v>72681</v>
          </cell>
          <cell r="B2600" t="str">
            <v>NIPLE DE ACO GALVANIZADO 4" - FORNECIMENTO E INSTALACAO</v>
          </cell>
          <cell r="C2600" t="str">
            <v>UN</v>
          </cell>
          <cell r="D2600">
            <v>86.4</v>
          </cell>
          <cell r="E2600">
            <v>13</v>
          </cell>
          <cell r="F2600">
            <v>99.4</v>
          </cell>
        </row>
        <row r="2601">
          <cell r="A2601" t="str">
            <v>72682</v>
          </cell>
          <cell r="B2601" t="str">
            <v>NIPLE DE ACO GALVANIZADO 5" - FORNECIMENTO E INSTALACAO</v>
          </cell>
          <cell r="C2601" t="str">
            <v>UN</v>
          </cell>
          <cell r="D2601">
            <v>184.71</v>
          </cell>
          <cell r="E2601">
            <v>14.3</v>
          </cell>
          <cell r="F2601">
            <v>199.01</v>
          </cell>
        </row>
        <row r="2602">
          <cell r="A2602" t="str">
            <v>72683</v>
          </cell>
          <cell r="B2602" t="str">
            <v>NIPLE DE ACO GALVANIZADO 6" - FORNECIMENTO E INSTALACAO</v>
          </cell>
          <cell r="C2602" t="str">
            <v>UN</v>
          </cell>
          <cell r="D2602">
            <v>303.49</v>
          </cell>
          <cell r="E2602">
            <v>15.6</v>
          </cell>
          <cell r="F2602">
            <v>319.08999999999997</v>
          </cell>
        </row>
        <row r="2603">
          <cell r="A2603" t="str">
            <v>72719</v>
          </cell>
          <cell r="B2603" t="str">
            <v>TE DE ACO GALVANIZADO 4" - FORNECIMENTO E INSTALACAO</v>
          </cell>
          <cell r="C2603" t="str">
            <v>UN</v>
          </cell>
          <cell r="D2603">
            <v>190.67</v>
          </cell>
          <cell r="E2603">
            <v>28.61</v>
          </cell>
          <cell r="F2603">
            <v>219.28</v>
          </cell>
        </row>
        <row r="2604">
          <cell r="A2604" t="str">
            <v>72720</v>
          </cell>
          <cell r="B2604" t="str">
            <v>TE DE ACO GALVANIZADO 5" - FORNECIMENTO E INSTALACAO</v>
          </cell>
          <cell r="C2604" t="str">
            <v>UN</v>
          </cell>
          <cell r="D2604">
            <v>268.88</v>
          </cell>
          <cell r="E2604">
            <v>32.51</v>
          </cell>
          <cell r="F2604">
            <v>301.39</v>
          </cell>
        </row>
        <row r="2605">
          <cell r="A2605" t="str">
            <v>72721</v>
          </cell>
          <cell r="B2605" t="str">
            <v>TE DE ACO GALVANIZADO 6" - FORNECIMENTO E INSTALACAO</v>
          </cell>
          <cell r="C2605" t="str">
            <v>UN</v>
          </cell>
          <cell r="D2605">
            <v>613.64</v>
          </cell>
          <cell r="E2605">
            <v>36.409999999999997</v>
          </cell>
          <cell r="F2605">
            <v>650.04999999999995</v>
          </cell>
        </row>
        <row r="2606">
          <cell r="A2606" t="str">
            <v>72482</v>
          </cell>
          <cell r="B2606" t="str">
            <v>UNIAO DE ACO GALVANIZADO 4" - FORNECIMENTO E INSTALACAO</v>
          </cell>
          <cell r="C2606" t="str">
            <v>UN</v>
          </cell>
          <cell r="D2606">
            <v>221.16</v>
          </cell>
          <cell r="E2606">
            <v>23.41</v>
          </cell>
          <cell r="F2606">
            <v>244.57</v>
          </cell>
        </row>
        <row r="2607">
          <cell r="A2607" t="str">
            <v>92344</v>
          </cell>
          <cell r="B2607" t="str">
            <v>NIPLE, EM FERRO GALVANIZADO, DN 50 (2"), CONEXÃO ROSQUEADA, INSTALADO EM PRUMADAS - FORNECIMENTO E INSTALAÇÃO. AF_12/2015</v>
          </cell>
          <cell r="C2607" t="str">
            <v>UN</v>
          </cell>
          <cell r="D2607">
            <v>27.6</v>
          </cell>
          <cell r="E2607">
            <v>17.170000000000002</v>
          </cell>
          <cell r="F2607">
            <v>44.77</v>
          </cell>
        </row>
        <row r="2608">
          <cell r="A2608" t="str">
            <v>92345</v>
          </cell>
          <cell r="B2608" t="str">
            <v>LUVA, EM FERRO GALVANIZADO, DN 50 (2"), CONEXÃO ROSQUEADA, INSTALADO EM PRUMADAS - FORNECIMENTO E INSTALAÇÃO. AF_12/2015</v>
          </cell>
          <cell r="C2608" t="str">
            <v>UN</v>
          </cell>
          <cell r="D2608">
            <v>27.58</v>
          </cell>
          <cell r="E2608">
            <v>17.170000000000002</v>
          </cell>
          <cell r="F2608">
            <v>44.75</v>
          </cell>
        </row>
        <row r="2609">
          <cell r="A2609" t="str">
            <v>92346</v>
          </cell>
          <cell r="B2609" t="str">
            <v>NIPLE, EM FERRO GALVANIZADO, DN 65 (2 1/2"), CONEXÃO ROSQUEADA, INSTALADO EM PRUMADAS - FORNECIMENTO E INSTALAÇÃO. AF_12/2015</v>
          </cell>
          <cell r="C2609" t="str">
            <v>UN</v>
          </cell>
          <cell r="D2609">
            <v>39.020000000000003</v>
          </cell>
          <cell r="E2609">
            <v>18.690000000000001</v>
          </cell>
          <cell r="F2609">
            <v>57.71</v>
          </cell>
        </row>
        <row r="2610">
          <cell r="A2610" t="str">
            <v>92347</v>
          </cell>
          <cell r="B2610" t="str">
            <v>LUVA, EM FERRO GALVANIZADO, DN 65 (2 1/2"), CONEXÃO ROSQUEADA, INSTALADO EM PRUMADAS - FORNECIMENTO E INSTALAÇÃO. AF_12/2015</v>
          </cell>
          <cell r="C2610" t="str">
            <v>UN</v>
          </cell>
          <cell r="D2610">
            <v>44.93</v>
          </cell>
          <cell r="E2610">
            <v>18.690000000000001</v>
          </cell>
          <cell r="F2610">
            <v>63.62</v>
          </cell>
        </row>
        <row r="2611">
          <cell r="A2611" t="str">
            <v>92348</v>
          </cell>
          <cell r="B2611" t="str">
            <v>NIPLE, EM FERRO GALVANIZADO, DN 80 (3"), CONEXÃO ROSQUEADA, INSTALADO EM PRUMADAS - FORNECIMENTO E INSTALAÇÃO. AF_12/2015</v>
          </cell>
          <cell r="C2611" t="str">
            <v>UN</v>
          </cell>
          <cell r="D2611">
            <v>59.08</v>
          </cell>
          <cell r="E2611">
            <v>20.18</v>
          </cell>
          <cell r="F2611">
            <v>79.260000000000005</v>
          </cell>
        </row>
        <row r="2612">
          <cell r="A2612" t="str">
            <v>92349</v>
          </cell>
          <cell r="B2612" t="str">
            <v>LUVA, EM FERRO GALVANIZADO, DN 80 (3"), CONEXÃO ROSQUEADA, INSTALADO EM PRUMADAS - FORNECIMENTO E INSTALAÇÃO. AF_12/2015</v>
          </cell>
          <cell r="C2612" t="str">
            <v>UN</v>
          </cell>
          <cell r="D2612">
            <v>64.34</v>
          </cell>
          <cell r="E2612">
            <v>20.18</v>
          </cell>
          <cell r="F2612">
            <v>84.52</v>
          </cell>
        </row>
        <row r="2613">
          <cell r="A2613" t="str">
            <v>92350</v>
          </cell>
          <cell r="B2613" t="str">
            <v>JOELHO 45 GRAUS, EM FERRO GALVANIZADO, DN 50 (2"), CONEXÃO ROSQUEADA, INSTALADO EM PRUMADAS - FORNECIMENTO E INSTALAÇÃO. AF_12/2015</v>
          </cell>
          <cell r="C2613" t="str">
            <v>UN</v>
          </cell>
          <cell r="D2613">
            <v>40.869999999999997</v>
          </cell>
          <cell r="E2613">
            <v>25.75</v>
          </cell>
          <cell r="F2613">
            <v>66.62</v>
          </cell>
        </row>
        <row r="2614">
          <cell r="A2614" t="str">
            <v>92351</v>
          </cell>
          <cell r="B2614" t="str">
            <v>JOELHO 90 GRAUS, EM FERRO GALVANIZADO, DN 50 (2"), CONEXÃO ROSQUEADA, INSTALADO EM PRUMADAS - FORNECIMENTO E INSTALAÇÃO. AF_12/2015</v>
          </cell>
          <cell r="C2614" t="str">
            <v>UN</v>
          </cell>
          <cell r="D2614">
            <v>39.56</v>
          </cell>
          <cell r="E2614">
            <v>25.75</v>
          </cell>
          <cell r="F2614">
            <v>65.31</v>
          </cell>
        </row>
        <row r="2615">
          <cell r="A2615" t="str">
            <v>92352</v>
          </cell>
          <cell r="B2615" t="str">
            <v>JOELHO 45 GRAUS, EM FERRO GALVANIZADO, DN 65 (2 1/2"), CONEXÃO ROSQUEADA, INSTALADO EM PRUMADAS - FORNECIMENTO E INSTALAÇÃO. AF_12/2015</v>
          </cell>
          <cell r="C2615" t="str">
            <v>UN</v>
          </cell>
          <cell r="D2615">
            <v>69.86</v>
          </cell>
          <cell r="E2615">
            <v>28.01</v>
          </cell>
          <cell r="F2615">
            <v>97.87</v>
          </cell>
        </row>
        <row r="2616">
          <cell r="A2616" t="str">
            <v>92353</v>
          </cell>
          <cell r="B2616" t="str">
            <v>JOELHO 90 GRAUS, EM FERRO GALVANIZADO, DN 65 (2 1/2"), CONEXÃO ROSQUEADA, INSTALADO EM PRUMADAS - FORNECIMENTO E INSTALAÇÃO. AF_12/2015</v>
          </cell>
          <cell r="C2616" t="str">
            <v>UN</v>
          </cell>
          <cell r="D2616">
            <v>64.08</v>
          </cell>
          <cell r="E2616">
            <v>28.01</v>
          </cell>
          <cell r="F2616">
            <v>92.09</v>
          </cell>
        </row>
        <row r="2617">
          <cell r="A2617" t="str">
            <v>92354</v>
          </cell>
          <cell r="B2617" t="str">
            <v>JOELHO 45 GRAUS, EM FERRO GALVANIZADO, DN 80 (3"), CONEXÃO ROSQUEADA, INSTALADO EM PRUMADAS - FORNECIMENTO E INSTALAÇÃO. AF_12/2015</v>
          </cell>
          <cell r="C2617" t="str">
            <v>UN</v>
          </cell>
          <cell r="D2617">
            <v>97.63</v>
          </cell>
          <cell r="E2617">
            <v>30.28</v>
          </cell>
          <cell r="F2617">
            <v>127.91</v>
          </cell>
        </row>
        <row r="2618">
          <cell r="A2618" t="str">
            <v>92355</v>
          </cell>
          <cell r="B2618" t="str">
            <v>JOELHO 90 GRAUS, EM FERRO GALVANIZADO, DN 80 (3"), CONEXÃO ROSQUEADA, INSTALADO EM PRUMADAS - FORNECIMENTO E INSTALAÇÃO. AF_12/2015</v>
          </cell>
          <cell r="C2618" t="str">
            <v>UN</v>
          </cell>
          <cell r="D2618">
            <v>86.5</v>
          </cell>
          <cell r="E2618">
            <v>30.28</v>
          </cell>
          <cell r="F2618">
            <v>116.78</v>
          </cell>
        </row>
        <row r="2619">
          <cell r="A2619" t="str">
            <v>92356</v>
          </cell>
          <cell r="B2619" t="str">
            <v>TÊ, EM FERRO GALVANIZADO, DN 50 (2"), CONEXÃO ROSQUEADA, INSTALADO EM PRUMADAS - FORNECIMENTO E INSTALAÇÃO. AF_12/2015</v>
          </cell>
          <cell r="C2619" t="str">
            <v>UN</v>
          </cell>
          <cell r="D2619">
            <v>52.71</v>
          </cell>
          <cell r="E2619">
            <v>34.35</v>
          </cell>
          <cell r="F2619">
            <v>87.06</v>
          </cell>
        </row>
        <row r="2620">
          <cell r="A2620" t="str">
            <v>92357</v>
          </cell>
          <cell r="B2620" t="str">
            <v>TÊ, EM FERRO GALVANIZADO, DN 65 (2 1/2"), CONEXÃO ROSQUEADA, INSTALADO EM PRUMADAS - FORNECIMENTO E INSTALAÇÃO. AF_12/2015</v>
          </cell>
          <cell r="C2620" t="str">
            <v>UN</v>
          </cell>
          <cell r="D2620">
            <v>88.34</v>
          </cell>
          <cell r="E2620">
            <v>37.36</v>
          </cell>
          <cell r="F2620">
            <v>125.7</v>
          </cell>
        </row>
        <row r="2621">
          <cell r="A2621" t="str">
            <v>92358</v>
          </cell>
          <cell r="B2621" t="str">
            <v>TÊ, EM FERRO GALVANIZADO, DN 80 (3"), CONEXÃO ROSQUEADA, INSTALADO EM PRUMADAS - FORNECIMENTO E INSTALAÇÃO. AF_12/2015</v>
          </cell>
          <cell r="C2621" t="str">
            <v>UN</v>
          </cell>
          <cell r="D2621">
            <v>114.26</v>
          </cell>
          <cell r="E2621">
            <v>40.369999999999997</v>
          </cell>
          <cell r="F2621">
            <v>154.63</v>
          </cell>
        </row>
        <row r="2622">
          <cell r="A2622" t="str">
            <v>92692</v>
          </cell>
          <cell r="B2622" t="str">
            <v>NIPLE, EM FERRO GALVANIZADO, CONEXÃO ROSQUEADA, DN 15 (1/2"), INSTALADO EM RAMAIS E SUB-RAMAIS DE GÁS - FORNECIMENTO E INSTALAÇÃO. AF_12/2015</v>
          </cell>
          <cell r="C2622" t="str">
            <v>UN</v>
          </cell>
          <cell r="D2622">
            <v>5.26</v>
          </cell>
          <cell r="E2622">
            <v>4.5999999999999996</v>
          </cell>
          <cell r="F2622">
            <v>9.86</v>
          </cell>
        </row>
        <row r="2623">
          <cell r="A2623" t="str">
            <v>92693</v>
          </cell>
          <cell r="B2623" t="str">
            <v>LUVA, EM FERRO GALVANIZADO, CONEXÃO ROSQUEADA, DN 15 (1/2"), INSTALADO EM RAMAIS E SUB-RAMAIS DE GÁS - FORNECIMENTO E INSTALAÇÃO. AF_12/2015</v>
          </cell>
          <cell r="C2623" t="str">
            <v>UN</v>
          </cell>
          <cell r="D2623">
            <v>5.5</v>
          </cell>
          <cell r="E2623">
            <v>4.5999999999999996</v>
          </cell>
          <cell r="F2623">
            <v>10.1</v>
          </cell>
        </row>
        <row r="2624">
          <cell r="A2624" t="str">
            <v>92694</v>
          </cell>
          <cell r="B2624" t="str">
            <v>NIPLE, EM FERRO GALVANIZADO, CONEXÃO ROSQUEADA, DN 20 (3/4"), INSTALADO EM RAMAIS E SUB-RAMAIS DE GÁS - FORNECIMENTO E INSTALAÇÃO. AF_12/2015</v>
          </cell>
          <cell r="C2624" t="str">
            <v>UN</v>
          </cell>
          <cell r="D2624">
            <v>7.91</v>
          </cell>
          <cell r="E2624">
            <v>7.91</v>
          </cell>
          <cell r="F2624">
            <v>15.82</v>
          </cell>
        </row>
        <row r="2625">
          <cell r="A2625" t="str">
            <v>92695</v>
          </cell>
          <cell r="B2625" t="str">
            <v>LUVA, EM FERRO GALVANIZADO, CONEXÃO ROSQUEADA, DN 20 (3/4"), INSTALADO EM RAMAIS E SUB-RAMAIS DE GÁS - FORNECIMENTO E INSTALAÇÃO. AF_12/2015</v>
          </cell>
          <cell r="C2625" t="str">
            <v>UN</v>
          </cell>
          <cell r="D2625">
            <v>8.15</v>
          </cell>
          <cell r="E2625">
            <v>7.91</v>
          </cell>
          <cell r="F2625">
            <v>16.059999999999999</v>
          </cell>
        </row>
        <row r="2626">
          <cell r="A2626" t="str">
            <v>92696</v>
          </cell>
          <cell r="B2626" t="str">
            <v>NIPLE, EM FERRO GALVANIZADO, CONEXÃO ROSQUEADA, DN 25 (1"), INSTALADO EM RAMAIS E SUB-RAMAIS DE GÁS - FORNECIMENTO E INSTALAÇÃO. AF_12/2015</v>
          </cell>
          <cell r="C2626" t="str">
            <v>UN</v>
          </cell>
          <cell r="D2626">
            <v>12.09</v>
          </cell>
          <cell r="E2626">
            <v>12.83</v>
          </cell>
          <cell r="F2626">
            <v>24.92</v>
          </cell>
        </row>
        <row r="2627">
          <cell r="A2627" t="str">
            <v>92697</v>
          </cell>
          <cell r="B2627" t="str">
            <v>LUVA, EM FERRO GALVANIZADO, CONEXÃO ROSQUEADA, DN 25 (1"), INSTALADO EM RAMAIS E SUB-RAMAIS DE GÁS - FORNECIMENTO E INSTALAÇÃO. AF_12/2015</v>
          </cell>
          <cell r="C2627" t="str">
            <v>UN</v>
          </cell>
          <cell r="D2627">
            <v>13.15</v>
          </cell>
          <cell r="E2627">
            <v>12.83</v>
          </cell>
          <cell r="F2627">
            <v>25.98</v>
          </cell>
        </row>
        <row r="2628">
          <cell r="A2628" t="str">
            <v>92698</v>
          </cell>
          <cell r="B2628" t="str">
            <v>JOELHO 45 GRAUS, EM FERRO GALVANIZADO, CONEXÃO ROSQUEADA, DN 15 (1/2"), INSTALADO EM RAMAIS E SUB-RAMAIS DE GÁS - FORNECIMENTO E INSTALAÇÃO. AF_12/2015</v>
          </cell>
          <cell r="C2628" t="str">
            <v>UN</v>
          </cell>
          <cell r="D2628">
            <v>7.7</v>
          </cell>
          <cell r="E2628">
            <v>6.89</v>
          </cell>
          <cell r="F2628">
            <v>14.59</v>
          </cell>
        </row>
        <row r="2629">
          <cell r="A2629" t="str">
            <v>92699</v>
          </cell>
          <cell r="B2629" t="str">
            <v>JOELHO 90 GRAUS, EM FERRO GALVANIZADO, CONEXÃO ROSQUEADA, DN 15 (1/2"), INSTALADO EM RAMAIS E SUB-RAMAIS DE GÁS - FORNECIMENTO E INSTALAÇÃO. AF_12/2015</v>
          </cell>
          <cell r="C2629" t="str">
            <v>UN</v>
          </cell>
          <cell r="D2629">
            <v>6.93</v>
          </cell>
          <cell r="E2629">
            <v>6.89</v>
          </cell>
          <cell r="F2629">
            <v>13.82</v>
          </cell>
        </row>
        <row r="2630">
          <cell r="A2630" t="str">
            <v>92700</v>
          </cell>
          <cell r="B2630" t="str">
            <v>JOELHO 45 GRAUS, EM FERRO GALVANIZADO, CONEXÃO ROSQUEADA, DN 20 (3/4"), INSTALADO EM RAMAIS E SUB-RAMAIS DE GÁS - FORNECIMENTO E INSTALAÇÃO. AF_12/2015</v>
          </cell>
          <cell r="C2630" t="str">
            <v>UN</v>
          </cell>
          <cell r="D2630">
            <v>12.12</v>
          </cell>
          <cell r="E2630">
            <v>11.85</v>
          </cell>
          <cell r="F2630">
            <v>23.97</v>
          </cell>
        </row>
        <row r="2631">
          <cell r="A2631" t="str">
            <v>92701</v>
          </cell>
          <cell r="B2631" t="str">
            <v>JOELHO 90 GRAUS, EM FERRO GALVANIZADO, CONEXÃO ROSQUEADA, DN 20 (3/4"), INSTALADO EM RAMAIS E SUB-RAMAIS DE GÁS - FORNECIMENTO E INSTALAÇÃO. AF_12/2015</v>
          </cell>
          <cell r="C2631" t="str">
            <v>UN</v>
          </cell>
          <cell r="D2631">
            <v>10.98</v>
          </cell>
          <cell r="E2631">
            <v>11.85</v>
          </cell>
          <cell r="F2631">
            <v>22.83</v>
          </cell>
        </row>
        <row r="2632">
          <cell r="A2632" t="str">
            <v>92702</v>
          </cell>
          <cell r="B2632" t="str">
            <v>JOELHO 45 GRAUS, EM FERRO GALVANIZADO, CONEXÃO ROSQUEADA, DN 25 (1"), INSTALADO EM RAMAIS E SUB-RAMAIS DE GÁS - FORNECIMENTO E INSTALAÇÃO. AF_12/2015</v>
          </cell>
          <cell r="C2632" t="str">
            <v>UN</v>
          </cell>
          <cell r="D2632">
            <v>18.420000000000002</v>
          </cell>
          <cell r="E2632">
            <v>19.28</v>
          </cell>
          <cell r="F2632">
            <v>37.700000000000003</v>
          </cell>
        </row>
        <row r="2633">
          <cell r="A2633" t="str">
            <v>92703</v>
          </cell>
          <cell r="B2633" t="str">
            <v>JOELHO 90 GRAUS, EM FERRO GALVANIZADO, CONEXÃO ROSQUEADA, DN 25 (1"), INSTALADO EM RAMAIS E SUB-RAMAIS DE GÁS - FORNECIMENTO E INSTALAÇÃO. AF_12/2015</v>
          </cell>
          <cell r="C2633" t="str">
            <v>UN</v>
          </cell>
          <cell r="D2633">
            <v>17.010000000000002</v>
          </cell>
          <cell r="E2633">
            <v>19.28</v>
          </cell>
          <cell r="F2633">
            <v>36.29</v>
          </cell>
        </row>
        <row r="2634">
          <cell r="A2634" t="str">
            <v>92704</v>
          </cell>
          <cell r="B2634" t="str">
            <v>TÊ, EM FERRO GALVANIZADO, CONEXÃO ROSQUEADA, DN 15 (1/2"), INSTALADO EM RAMAIS E SUB-RAMAIS DE GÁS - FORNECIMENTO E INSTALAÇÃO. AF_12/2015</v>
          </cell>
          <cell r="C2634" t="str">
            <v>UN</v>
          </cell>
          <cell r="D2634">
            <v>9.3800000000000008</v>
          </cell>
          <cell r="E2634">
            <v>9.2100000000000009</v>
          </cell>
          <cell r="F2634">
            <v>18.59</v>
          </cell>
        </row>
        <row r="2635">
          <cell r="A2635" t="str">
            <v>92705</v>
          </cell>
          <cell r="B2635" t="str">
            <v>TÊ, EM FERRO GALVANIZADO, CONEXÃO ROSQUEADA, DN 20 (3/4"), INSTALADO EM RAMAIS E SUB-RAMAIS DE GÁS - FORNECIMENTO E INSTALAÇÃO. AF_12/2015</v>
          </cell>
          <cell r="C2635" t="str">
            <v>UN</v>
          </cell>
          <cell r="D2635">
            <v>14.41</v>
          </cell>
          <cell r="E2635">
            <v>15.79</v>
          </cell>
          <cell r="F2635">
            <v>30.2</v>
          </cell>
        </row>
        <row r="2636">
          <cell r="A2636" t="str">
            <v>92706</v>
          </cell>
          <cell r="B2636" t="str">
            <v>TÊ, EM FERRO GALVANIZADO, CONEXÃO ROSQUEADA, DN 25 (1"), INSTALADO EM RAMAIS E SUB-RAMAIS DE GÁS - FORNECIMENTO E INSTALAÇÃO. AF_12/2015</v>
          </cell>
          <cell r="C2636" t="str">
            <v>UN</v>
          </cell>
          <cell r="D2636">
            <v>23.21</v>
          </cell>
          <cell r="E2636">
            <v>25.7</v>
          </cell>
          <cell r="F2636">
            <v>48.91</v>
          </cell>
        </row>
        <row r="2637">
          <cell r="A2637" t="str">
            <v>92889</v>
          </cell>
          <cell r="B2637" t="str">
            <v>UNIÃO, EM FERRO GALVANIZADO, DN 50 (2"), CONEXÃO ROSQUEADA, INSTALADO EM PRUMADAS - FORNECIMENTO E INSTALAÇÃO. AF_12/2015</v>
          </cell>
          <cell r="C2637" t="str">
            <v>UN</v>
          </cell>
          <cell r="D2637">
            <v>65.930000000000007</v>
          </cell>
          <cell r="E2637">
            <v>17.170000000000002</v>
          </cell>
          <cell r="F2637">
            <v>83.1</v>
          </cell>
        </row>
        <row r="2638">
          <cell r="A2638" t="str">
            <v>92890</v>
          </cell>
          <cell r="B2638" t="str">
            <v>UNIÃO, EM FERRO GALVANIZADO, DN 65 (2 1/2"), CONEXÃO ROSQUEADA, INSTALADO EM PRUMADAS - FORNECIMENTO E INSTALAÇÃO. AF_12/2015</v>
          </cell>
          <cell r="C2638" t="str">
            <v>UN</v>
          </cell>
          <cell r="D2638">
            <v>104.94</v>
          </cell>
          <cell r="E2638">
            <v>18.690000000000001</v>
          </cell>
          <cell r="F2638">
            <v>123.63</v>
          </cell>
        </row>
        <row r="2639">
          <cell r="A2639" t="str">
            <v>92891</v>
          </cell>
          <cell r="B2639" t="str">
            <v>UNIÃO, EM FERRO GALVANIZADO, DN 80 (3"), CONEXÃO ROSQUEADA, INSTALADO EM PRUMADAS - FORNECIMENTO E INSTALAÇÃO. AF_12/2015</v>
          </cell>
          <cell r="C2639" t="str">
            <v>UN</v>
          </cell>
          <cell r="D2639">
            <v>158.82</v>
          </cell>
          <cell r="E2639">
            <v>20.18</v>
          </cell>
          <cell r="F2639">
            <v>179</v>
          </cell>
        </row>
        <row r="2640">
          <cell r="A2640" t="str">
            <v>92904</v>
          </cell>
          <cell r="B2640" t="str">
            <v>UNIÃO, EM FERRO GALVANIZADO, CONEXÃO ROSQUEADA, DN 15 (1/2"), INSTALADO EM RAMAIS E SUB-RAMAIS DE GÁS - FORNECIMENTO E INSTALAÇÃO. AF_12/2015</v>
          </cell>
          <cell r="C2640" t="str">
            <v>UN</v>
          </cell>
          <cell r="D2640">
            <v>15.97</v>
          </cell>
          <cell r="E2640">
            <v>4.5999999999999996</v>
          </cell>
          <cell r="F2640">
            <v>20.57</v>
          </cell>
        </row>
        <row r="2641">
          <cell r="A2641" t="str">
            <v>92905</v>
          </cell>
          <cell r="B2641" t="str">
            <v>UNIÃO, EM FERRO GALVANIZADO, CONEXÃO ROSQUEADA, DN 20 (3/4"), INSTALADO EM RAMAIS E SUB-RAMAIS DE GÁS - FORNECIMENTO E INSTALAÇÃO. AF_12/2015</v>
          </cell>
          <cell r="C2641" t="str">
            <v>UN</v>
          </cell>
          <cell r="D2641">
            <v>21.89</v>
          </cell>
          <cell r="E2641">
            <v>7.91</v>
          </cell>
          <cell r="F2641">
            <v>29.8</v>
          </cell>
        </row>
        <row r="2642">
          <cell r="A2642" t="str">
            <v>92906</v>
          </cell>
          <cell r="B2642" t="str">
            <v>UNIÃO, EM FERRO GALVANIZADO, CONEXÃO ROSQUEADA, DN 25 (1"), INSTALADO EM RAMAIS E SUB-RAMAIS DE GÁS - FORNECIMENTO E INSTALAÇÃO. AF_12/2015</v>
          </cell>
          <cell r="C2642" t="str">
            <v>UN</v>
          </cell>
          <cell r="D2642">
            <v>24.56</v>
          </cell>
          <cell r="E2642">
            <v>12.83</v>
          </cell>
          <cell r="F2642">
            <v>37.39</v>
          </cell>
        </row>
        <row r="2643">
          <cell r="A2643" t="str">
            <v>92907</v>
          </cell>
          <cell r="B2643" t="str">
            <v>LUVA DE REDUÇÃO, EM FERRO GALVANIZADO, 2" X 1.1/2", CONEXÃO ROSQUEADA, INSTALADO EM PRUMADAS - FORNECIMENTO E INSTALAÇÃO. AF_12/2015</v>
          </cell>
          <cell r="C2643" t="str">
            <v>UN</v>
          </cell>
          <cell r="D2643">
            <v>29.81</v>
          </cell>
          <cell r="E2643">
            <v>17.170000000000002</v>
          </cell>
          <cell r="F2643">
            <v>46.98</v>
          </cell>
        </row>
        <row r="2644">
          <cell r="A2644" t="str">
            <v>92908</v>
          </cell>
          <cell r="B2644" t="str">
            <v>LUVA DE REDUÇÃO, EM FERRO GALVANIZADO, 2" X 1.1/4", CONEXÃO ROSQUEADA, INSTALADO EM PRUMADAS - FORNECIMENTO E INSTALAÇÃO. AF_12/2015</v>
          </cell>
          <cell r="C2644" t="str">
            <v>UN</v>
          </cell>
          <cell r="D2644">
            <v>29.81</v>
          </cell>
          <cell r="E2644">
            <v>17.170000000000002</v>
          </cell>
          <cell r="F2644">
            <v>46.98</v>
          </cell>
        </row>
        <row r="2645">
          <cell r="A2645" t="str">
            <v>92909</v>
          </cell>
          <cell r="B2645" t="str">
            <v>LUVA DE REDUÇÃO, EM FERRO GALVANIZADO, 2" X 1", CONEXÃO ROSQUEADA, INSTALADO EM PRUMADAS - FORNECIMENTO E INSTALAÇÃO. AF_12/2015</v>
          </cell>
          <cell r="C2645" t="str">
            <v>UN</v>
          </cell>
          <cell r="D2645">
            <v>29.81</v>
          </cell>
          <cell r="E2645">
            <v>17.170000000000002</v>
          </cell>
          <cell r="F2645">
            <v>46.98</v>
          </cell>
        </row>
        <row r="2646">
          <cell r="A2646" t="str">
            <v>92910</v>
          </cell>
          <cell r="B2646" t="str">
            <v>LUVA DE REDUÇÃO, EM FERRO GALVANIZADO, 2.1/2" X 1.1/2", CONEXÃO ROSQUEADA, INSTALADO EM PRUMADAS - FORNECIMENTO E INSTALAÇÃO. AF_12/2015</v>
          </cell>
          <cell r="C2646" t="str">
            <v>UN</v>
          </cell>
          <cell r="D2646">
            <v>47.42</v>
          </cell>
          <cell r="E2646">
            <v>18.690000000000001</v>
          </cell>
          <cell r="F2646">
            <v>66.11</v>
          </cell>
        </row>
        <row r="2647">
          <cell r="A2647" t="str">
            <v>92911</v>
          </cell>
          <cell r="B2647" t="str">
            <v>LUVA DE REDUÇÃO, EM FERRO GALVANIZADO, 2.1/2" X 2", CONEXÃO ROSQUEADA, INSTALADO EM PRUMADAS - FORNECIMENTO E INSTALAÇÃO. AF_12/2015</v>
          </cell>
          <cell r="C2647" t="str">
            <v>UN</v>
          </cell>
          <cell r="D2647">
            <v>47.42</v>
          </cell>
          <cell r="E2647">
            <v>18.690000000000001</v>
          </cell>
          <cell r="F2647">
            <v>66.11</v>
          </cell>
        </row>
        <row r="2648">
          <cell r="A2648" t="str">
            <v>92912</v>
          </cell>
          <cell r="B2648" t="str">
            <v>LUVA DE REDUÇÃO, EM FERRO GALVANIZADO, 3" X 1.1/2", CONEXÃO ROSQUEADA, INSTALADO EM PRUMADAS - FORNECIMENTO E INSTALAÇÃO. AF_12/2015</v>
          </cell>
          <cell r="C2648" t="str">
            <v>UN</v>
          </cell>
          <cell r="D2648">
            <v>68.010000000000005</v>
          </cell>
          <cell r="E2648">
            <v>18.690000000000001</v>
          </cell>
          <cell r="F2648">
            <v>86.7</v>
          </cell>
        </row>
        <row r="2649">
          <cell r="A2649" t="str">
            <v>92913</v>
          </cell>
          <cell r="B2649" t="str">
            <v>LUVA DE REDUÇÃO, EM FERRO GALVANIZADO, 3" X 2.1/2", CONEXÃO ROSQUEADA, INSTALADO EM PRUMADAS - FORNECIMENTO E INSTALAÇÃO. AF_12/2015</v>
          </cell>
          <cell r="C2649" t="str">
            <v>UN</v>
          </cell>
          <cell r="D2649">
            <v>68.69</v>
          </cell>
          <cell r="E2649">
            <v>20.18</v>
          </cell>
          <cell r="F2649">
            <v>88.87</v>
          </cell>
        </row>
        <row r="2650">
          <cell r="A2650" t="str">
            <v>92914</v>
          </cell>
          <cell r="B2650" t="str">
            <v>LUVA DE REDUÇÃO, EM FERRO GALVANIZADO, 3" X 2", CONEXÃO ROSQUEADA, INSTALADO EM PRUMADAS - FORNECIMENTO E INSTALAÇÃO. AF_12/2015</v>
          </cell>
          <cell r="C2650" t="str">
            <v>UN</v>
          </cell>
          <cell r="D2650">
            <v>68.69</v>
          </cell>
          <cell r="E2650">
            <v>20.18</v>
          </cell>
          <cell r="F2650">
            <v>88.87</v>
          </cell>
        </row>
        <row r="2651">
          <cell r="A2651" t="str">
            <v>92953</v>
          </cell>
          <cell r="B2651" t="str">
            <v>LUVA DE REDUÇÃO, EM FERRO GALVANIZADO, 3/4" X 1/2", CONEXÃO ROSQUEADA, INSTALADO EM RAMAIS E SUB-RAMAIS DE GÁS - FORNECIMENTO E INSTALAÇÃO. AF_12/2015</v>
          </cell>
          <cell r="C2651" t="str">
            <v>UN</v>
          </cell>
          <cell r="D2651">
            <v>8.91</v>
          </cell>
          <cell r="E2651">
            <v>7.91</v>
          </cell>
          <cell r="F2651">
            <v>16.82</v>
          </cell>
        </row>
        <row r="2652">
          <cell r="B2652" t="str">
            <v>SPRINKLER</v>
          </cell>
          <cell r="C2652" t="str">
            <v/>
          </cell>
        </row>
        <row r="2653">
          <cell r="A2653" t="str">
            <v>95696</v>
          </cell>
          <cell r="B2653" t="str">
            <v>SPRINKLER TIPO PENDENTE, 68° C, UNIÃO POR ROSCA, DN 15 (½)  FORNECIMENTO E INSTALAÇÃO. AF_12/2015</v>
          </cell>
          <cell r="C2653" t="str">
            <v>UN</v>
          </cell>
          <cell r="D2653">
            <v>33.56</v>
          </cell>
          <cell r="E2653">
            <v>1.86</v>
          </cell>
          <cell r="F2653">
            <v>35.42</v>
          </cell>
        </row>
        <row r="2654">
          <cell r="A2654" t="str">
            <v>92657</v>
          </cell>
          <cell r="B2654" t="str">
            <v>NIPLE, EM FERRO GALVANIZADO, CONEXÃO ROSQUEADA, DN 25 (1"), INSTALADO EM REDE DE ALIMENTAÇÃO PARA SPRINKLER - FORNECIMENTO E INSTALAÇÃO. AF_12/2015</v>
          </cell>
          <cell r="C2654" t="str">
            <v>UN</v>
          </cell>
          <cell r="D2654">
            <v>10.119999999999999</v>
          </cell>
          <cell r="E2654">
            <v>8.01</v>
          </cell>
          <cell r="F2654">
            <v>18.13</v>
          </cell>
        </row>
        <row r="2655">
          <cell r="A2655" t="str">
            <v>92658</v>
          </cell>
          <cell r="B2655" t="str">
            <v>LUVA, EM FERRO GALVANIZADO, CONEXÃO ROSQUEADA, DN 25 (1"), INSTALADO EM REDE DE ALIMENTAÇÃO PARA SPRINKLER - FORNECIMENTO E INSTALAÇÃO. AF_12/2015</v>
          </cell>
          <cell r="C2655" t="str">
            <v>UN</v>
          </cell>
          <cell r="D2655">
            <v>11.18</v>
          </cell>
          <cell r="E2655">
            <v>8.01</v>
          </cell>
          <cell r="F2655">
            <v>19.190000000000001</v>
          </cell>
        </row>
        <row r="2656">
          <cell r="A2656" t="str">
            <v>92659</v>
          </cell>
          <cell r="B2656" t="str">
            <v>NIPLE, EM FERRO GALVANIZADO, CONEXÃO ROSQUEADA, DN 32 (1 1/4"), INSTALADO EM REDE DE ALIMENTAÇÃO PARA SPRINKLER - FORNECIMENTO E INSTALAÇÃO. AF_12/2015</v>
          </cell>
          <cell r="C2656" t="str">
            <v>UN</v>
          </cell>
          <cell r="D2656">
            <v>13.51</v>
          </cell>
          <cell r="E2656">
            <v>8.4600000000000009</v>
          </cell>
          <cell r="F2656">
            <v>21.97</v>
          </cell>
        </row>
        <row r="2657">
          <cell r="A2657" t="str">
            <v>92660</v>
          </cell>
          <cell r="B2657" t="str">
            <v>LUVA, EM FERRO GALVANIZADO, CONEXÃO ROSQUEADA, DN 32 (1 1/4"), INSTALADO EM REDE DE ALIMENTAÇÃO PARA SPRINKLER - FORNECIMENTO E INSTALAÇÃO. AF_12/2015</v>
          </cell>
          <cell r="C2657" t="str">
            <v>UN</v>
          </cell>
          <cell r="D2657">
            <v>14.5</v>
          </cell>
          <cell r="E2657">
            <v>8.4600000000000009</v>
          </cell>
          <cell r="F2657">
            <v>22.96</v>
          </cell>
        </row>
        <row r="2658">
          <cell r="A2658" t="str">
            <v>92661</v>
          </cell>
          <cell r="B2658" t="str">
            <v>NIPLE, EM FERRO GALVANIZADO, CONEXÃO ROSQUEADA, DN 40 (1 1/2"), INSTALADO EM REDE DE ALIMENTAÇÃO PARA SPRINKLER - FORNECIMENTO E INSTALAÇÃO. AF_12/2015</v>
          </cell>
          <cell r="C2658" t="str">
            <v>UN</v>
          </cell>
          <cell r="D2658">
            <v>16.97</v>
          </cell>
          <cell r="E2658">
            <v>8.9700000000000006</v>
          </cell>
          <cell r="F2658">
            <v>25.94</v>
          </cell>
        </row>
        <row r="2659">
          <cell r="A2659" t="str">
            <v>92662</v>
          </cell>
          <cell r="B2659" t="str">
            <v>LUVA, EM FERRO GALVANIZADO, CONEXÃO ROSQUEADA, DN 40 (1 1/2"), INSTALADO EM REDE DE ALIMENTAÇÃO PARA SPRINKLER - FORNECIMENTO E INSTALAÇÃO. AF_12/2015</v>
          </cell>
          <cell r="C2659" t="str">
            <v>UN</v>
          </cell>
          <cell r="D2659">
            <v>17.16</v>
          </cell>
          <cell r="E2659">
            <v>8.9700000000000006</v>
          </cell>
          <cell r="F2659">
            <v>26.13</v>
          </cell>
        </row>
        <row r="2660">
          <cell r="A2660" t="str">
            <v>92663</v>
          </cell>
          <cell r="B2660" t="str">
            <v>NIPLE, EM FERRO GALVANIZADO, CONEXÃO ROSQUEADA, DN 50 (2"), INSTALADO EM REDE DE ALIMENTAÇÃO PARA SPRINKLER - FORNECIMENTO E INSTALAÇÃO. AF_12/2015</v>
          </cell>
          <cell r="C2660" t="str">
            <v>UN</v>
          </cell>
          <cell r="D2660">
            <v>24.52</v>
          </cell>
          <cell r="E2660">
            <v>9.64</v>
          </cell>
          <cell r="F2660">
            <v>34.159999999999997</v>
          </cell>
        </row>
        <row r="2661">
          <cell r="A2661" t="str">
            <v>92664</v>
          </cell>
          <cell r="B2661" t="str">
            <v>LUVA, EM FERRO GALVANIZADO, CONEXÃO ROSQUEADA, DN 50 (2"), INSTALADO EM REDE DE ALIMENTAÇÃO PARA SPRINKLER - FORNECIMENTO E INSTALAÇÃO. AF_12/2015</v>
          </cell>
          <cell r="C2661" t="str">
            <v>UN</v>
          </cell>
          <cell r="D2661">
            <v>24.51</v>
          </cell>
          <cell r="E2661">
            <v>9.64</v>
          </cell>
          <cell r="F2661">
            <v>34.15</v>
          </cell>
        </row>
        <row r="2662">
          <cell r="A2662" t="str">
            <v>92665</v>
          </cell>
          <cell r="B2662" t="str">
            <v>NIPLE, EM FERRO GALVANIZADO, CONEXÃO ROSQUEADA, DN 65 (2 1/2"), INSTALADO EM REDE DE ALIMENTAÇÃO PARA SPRINKLER - FORNECIMENTO E INSTALAÇÃO. AF_12/2015</v>
          </cell>
          <cell r="C2662" t="str">
            <v>UN</v>
          </cell>
          <cell r="D2662">
            <v>35.72</v>
          </cell>
          <cell r="E2662">
            <v>10.6</v>
          </cell>
          <cell r="F2662">
            <v>46.32</v>
          </cell>
        </row>
        <row r="2663">
          <cell r="A2663" t="str">
            <v>92666</v>
          </cell>
          <cell r="B2663" t="str">
            <v>LUVA, EM FERRO GALVANIZADO, CONEXÃO ROSQUEADA, DN 65 (2 1/2"), INSTALADO EM REDE DE ALIMENTAÇÃO PARA SPRINKLER - FORNECIMENTO E INSTALAÇÃO. AF_12/2015</v>
          </cell>
          <cell r="C2663" t="str">
            <v>UN</v>
          </cell>
          <cell r="D2663">
            <v>41.62</v>
          </cell>
          <cell r="E2663">
            <v>10.6</v>
          </cell>
          <cell r="F2663">
            <v>52.22</v>
          </cell>
        </row>
        <row r="2664">
          <cell r="A2664" t="str">
            <v>92667</v>
          </cell>
          <cell r="B2664" t="str">
            <v>NIPLE, EM FERRO GALVANIZADO, CONEXÃO ROSQUEADA, DN 80 (3"), INSTALADO EM REDE DE ALIMENTAÇÃO PARA SPRINKLER - FORNECIMENTO E INSTALAÇÃO. AF_12/2015</v>
          </cell>
          <cell r="C2664" t="str">
            <v>UN</v>
          </cell>
          <cell r="D2664">
            <v>55.58</v>
          </cell>
          <cell r="E2664">
            <v>11.58</v>
          </cell>
          <cell r="F2664">
            <v>67.16</v>
          </cell>
        </row>
        <row r="2665">
          <cell r="A2665" t="str">
            <v>92668</v>
          </cell>
          <cell r="B2665" t="str">
            <v>LUVA, EM FERRO GALVANIZADO, CONEXÃO ROSQUEADA, DN 80 (3"), INSTALADO EM REDE DE ALIMENTAÇÃO PARA SPRINKLER - FORNECIMENTO E INSTALAÇÃO. AF_12/2015</v>
          </cell>
          <cell r="C2665" t="str">
            <v>UN</v>
          </cell>
          <cell r="D2665">
            <v>60.83</v>
          </cell>
          <cell r="E2665">
            <v>11.58</v>
          </cell>
          <cell r="F2665">
            <v>72.41</v>
          </cell>
        </row>
        <row r="2666">
          <cell r="A2666" t="str">
            <v>92669</v>
          </cell>
          <cell r="B2666" t="str">
            <v>JOELHO 45 GRAUS, EM FERRO GALVANIZADO, CONEXÃO ROSQUEADA, DN 25 (1"), INSTALADO EM REDE DE ALIMENTAÇÃO PARA SPRINKLER - FORNECIMENTO E INSTALAÇÃO. AF_12/2015</v>
          </cell>
          <cell r="C2666" t="str">
            <v>UN</v>
          </cell>
          <cell r="D2666">
            <v>15.46</v>
          </cell>
          <cell r="E2666">
            <v>12.01</v>
          </cell>
          <cell r="F2666">
            <v>27.47</v>
          </cell>
        </row>
        <row r="2667">
          <cell r="A2667" t="str">
            <v>92670</v>
          </cell>
          <cell r="B2667" t="str">
            <v>JOELHO 90 GRAUS, EM FERRO GALVANIZADO, CONEXÃO ROSQUEADA, DN 25 (1"), INSTALADO EM REDE DE ALIMENTAÇÃO PARA SPRINKLER - FORNECIMENTO E INSTALAÇÃO. AF_12/2015</v>
          </cell>
          <cell r="C2667" t="str">
            <v>UN</v>
          </cell>
          <cell r="D2667">
            <v>14.05</v>
          </cell>
          <cell r="E2667">
            <v>12.01</v>
          </cell>
          <cell r="F2667">
            <v>26.06</v>
          </cell>
        </row>
        <row r="2668">
          <cell r="A2668" t="str">
            <v>92671</v>
          </cell>
          <cell r="B2668" t="str">
            <v>JOELHO 45 GRAUS, EM FERRO GALVANIZADO, CONEXÃO ROSQUEADA, DN 32 (1 1/4"), INSTALADO EM REDE DE ALIMENTAÇÃO PARA SPRINKLER - FORNECIMENTO E INSTALAÇÃO. AF_12/2015</v>
          </cell>
          <cell r="C2668" t="str">
            <v>UN</v>
          </cell>
          <cell r="D2668">
            <v>22.29</v>
          </cell>
          <cell r="E2668">
            <v>12.7</v>
          </cell>
          <cell r="F2668">
            <v>34.99</v>
          </cell>
        </row>
        <row r="2669">
          <cell r="A2669" t="str">
            <v>92672</v>
          </cell>
          <cell r="B2669" t="str">
            <v>JOELHO 90 GRAUS, EM FERRO GALVANIZADO, CONEXÃO ROSQUEADA, DN 32 (1 1/4"), INSTALADO EM REDE DE ALIMENTAÇÃO PARA SPRINKLER - FORNECIMENTO E INSTALAÇÃO. AF_12/2015</v>
          </cell>
          <cell r="C2669" t="str">
            <v>UN</v>
          </cell>
          <cell r="D2669">
            <v>19.48</v>
          </cell>
          <cell r="E2669">
            <v>12.7</v>
          </cell>
          <cell r="F2669">
            <v>32.18</v>
          </cell>
        </row>
        <row r="2670">
          <cell r="A2670" t="str">
            <v>92673</v>
          </cell>
          <cell r="B2670" t="str">
            <v>JOELHO 45 GRAUS, EM FERRO GALVANIZADO, CONEXÃO ROSQUEADA, DN 40 (1 1/2"), INSTALADO EM REDE DE ALIMENTAÇÃO PARA SPRINKLER - FORNECIMENTO E INSTALAÇÃO. AF_12/2015</v>
          </cell>
          <cell r="C2670" t="str">
            <v>UN</v>
          </cell>
          <cell r="D2670">
            <v>26.39</v>
          </cell>
          <cell r="E2670">
            <v>13.47</v>
          </cell>
          <cell r="F2670">
            <v>39.86</v>
          </cell>
        </row>
        <row r="2671">
          <cell r="A2671" t="str">
            <v>92674</v>
          </cell>
          <cell r="B2671" t="str">
            <v>JOELHO 90 GRAUS, EM FERRO GALVANIZADO, CONEXÃO ROSQUEADA, DN 40 (1 1/2"), INSTALADO EM REDE DE ALIMENTAÇÃO PARA SPRINKLER - FORNECIMENTO E INSTALAÇÃO. AF_12/2015</v>
          </cell>
          <cell r="C2671" t="str">
            <v>UN</v>
          </cell>
          <cell r="D2671">
            <v>24.46</v>
          </cell>
          <cell r="E2671">
            <v>13.47</v>
          </cell>
          <cell r="F2671">
            <v>37.93</v>
          </cell>
        </row>
        <row r="2672">
          <cell r="A2672" t="str">
            <v>92675</v>
          </cell>
          <cell r="B2672" t="str">
            <v>JOELHO 45 GRAUS, EM FERRO GALVANIZADO, CONEXÃO ROSQUEADA, DN 50 (2"), INSTALADO EM REDE DE ALIMENTAÇÃO PARA SPRINKLER - FORNECIMENTO E INSTALAÇÃO. AF_12/2015</v>
          </cell>
          <cell r="C2672" t="str">
            <v>UN</v>
          </cell>
          <cell r="D2672">
            <v>36.270000000000003</v>
          </cell>
          <cell r="E2672">
            <v>14.46</v>
          </cell>
          <cell r="F2672">
            <v>50.73</v>
          </cell>
        </row>
        <row r="2673">
          <cell r="A2673" t="str">
            <v>92676</v>
          </cell>
          <cell r="B2673" t="str">
            <v>JOELHO 90 GRAUS, EM FERRO GALVANIZADO, CONEXÃO ROSQUEADA, DN 50 (2"), INSTALADO EM REDE DE ALIMENTAÇÃO PARA SPRINKLER - FORNECIMENTO E INSTALAÇÃO. AF_12/2015</v>
          </cell>
          <cell r="C2673" t="str">
            <v>UN</v>
          </cell>
          <cell r="D2673">
            <v>34.96</v>
          </cell>
          <cell r="E2673">
            <v>14.46</v>
          </cell>
          <cell r="F2673">
            <v>49.42</v>
          </cell>
        </row>
        <row r="2674">
          <cell r="A2674" t="str">
            <v>92677</v>
          </cell>
          <cell r="B2674" t="str">
            <v>JOELHO 45 GRAUS, EM FERRO GALVANIZADO, CONEXÃO ROSQUEADA, DN 65 (2 1/2"), INSTALADO EM REDE DE ALIMENTAÇÃO PARA SPRINKLER - FORNECIMENTO E INSTALAÇÃO. AF_12/2015</v>
          </cell>
          <cell r="C2674" t="str">
            <v>UN</v>
          </cell>
          <cell r="D2674">
            <v>64.94</v>
          </cell>
          <cell r="E2674">
            <v>15.92</v>
          </cell>
          <cell r="F2674">
            <v>80.86</v>
          </cell>
        </row>
        <row r="2675">
          <cell r="A2675" t="str">
            <v>92678</v>
          </cell>
          <cell r="B2675" t="str">
            <v>JOELHO 90 GRAUS, EM FERRO GALVANIZADO, CONEXÃO ROSQUEADA, DN 65 (2 1/2"), INSTALADO EM REDE DE ALIMENTAÇÃO PARA SPRINKLER - FORNECIMENTO E INSTALAÇÃO. AF_12/2015</v>
          </cell>
          <cell r="C2675" t="str">
            <v>UN</v>
          </cell>
          <cell r="D2675">
            <v>59.16</v>
          </cell>
          <cell r="E2675">
            <v>15.92</v>
          </cell>
          <cell r="F2675">
            <v>75.08</v>
          </cell>
        </row>
        <row r="2676">
          <cell r="A2676" t="str">
            <v>92679</v>
          </cell>
          <cell r="B2676" t="str">
            <v>JOELHO 45 GRAUS, EM FERRO GALVANIZADO, CONEXÃO ROSQUEADA, DN 80 (3"), INSTALADO EM REDE DE ALIMENTAÇÃO PARA SPRINKLER - FORNECIMENTO E INSTALAÇÃO. AF_12/2015</v>
          </cell>
          <cell r="C2676" t="str">
            <v>UN</v>
          </cell>
          <cell r="D2676">
            <v>92.38</v>
          </cell>
          <cell r="E2676">
            <v>17.39</v>
          </cell>
          <cell r="F2676">
            <v>109.77</v>
          </cell>
        </row>
        <row r="2677">
          <cell r="A2677" t="str">
            <v>92680</v>
          </cell>
          <cell r="B2677" t="str">
            <v>JOELHO 90 GRAUS, EM FERRO GALVANIZADO, CONEXÃO ROSQUEADA, DN 80 (3"), INSTALADO EM REDE DE ALIMENTAÇÃO PARA SPRINKLER - FORNECIMENTO E INSTALAÇÃO. AF_12/2015</v>
          </cell>
          <cell r="C2677" t="str">
            <v>UN</v>
          </cell>
          <cell r="D2677">
            <v>81.25</v>
          </cell>
          <cell r="E2677">
            <v>17.39</v>
          </cell>
          <cell r="F2677">
            <v>98.64</v>
          </cell>
        </row>
        <row r="2678">
          <cell r="A2678" t="str">
            <v>92681</v>
          </cell>
          <cell r="B2678" t="str">
            <v>TÊ, EM FERRO GALVANIZADO, CONEXÃO ROSQUEADA, DN 25 (1"), INSTALADO EM REDE DE ALIMENTAÇÃO PARA SPRINKLER - FORNECIMENTO E INSTALAÇÃO. AF_12/2015</v>
          </cell>
          <cell r="C2678" t="str">
            <v>UN</v>
          </cell>
          <cell r="D2678">
            <v>19.27</v>
          </cell>
          <cell r="E2678">
            <v>16</v>
          </cell>
          <cell r="F2678">
            <v>35.270000000000003</v>
          </cell>
        </row>
        <row r="2679">
          <cell r="A2679" t="str">
            <v>92682</v>
          </cell>
          <cell r="B2679" t="str">
            <v>TÊ, EM FERRO GALVANIZADO, CONEXÃO ROSQUEADA, DN 32 (1 1/4"), INSTALADO EM REDE DE ALIMENTAÇÃO PARA SPRINKLER - FORNECIMENTO E INSTALAÇÃO. AF_12/2015</v>
          </cell>
          <cell r="C2679" t="str">
            <v>UN</v>
          </cell>
          <cell r="D2679">
            <v>26.29</v>
          </cell>
          <cell r="E2679">
            <v>16.91</v>
          </cell>
          <cell r="F2679">
            <v>43.2</v>
          </cell>
        </row>
        <row r="2680">
          <cell r="A2680" t="str">
            <v>92683</v>
          </cell>
          <cell r="B2680" t="str">
            <v>TÊ, EM FERRO GALVANIZADO, CONEXÃO ROSQUEADA, DN 40 (1 1/2"), INSTALADO EM REDE DE ALIMENTAÇÃO PARA SPRINKLER - FORNECIMENTO E INSTALAÇÃO. AF_12/2015</v>
          </cell>
          <cell r="C2680" t="str">
            <v>UN</v>
          </cell>
          <cell r="D2680">
            <v>31.87</v>
          </cell>
          <cell r="E2680">
            <v>17.97</v>
          </cell>
          <cell r="F2680">
            <v>49.84</v>
          </cell>
        </row>
        <row r="2681">
          <cell r="A2681" t="str">
            <v>92684</v>
          </cell>
          <cell r="B2681" t="str">
            <v>TÊ, EM FERRO GALVANIZADO, CONEXÃO ROSQUEADA, DN 50 (2"), INSTALADO EM REDE DE ALIMENTAÇÃO PARA SPRINKLER - FORNECIMENTO E INSTALAÇÃO. AF_12/2015</v>
          </cell>
          <cell r="C2681" t="str">
            <v>UN</v>
          </cell>
          <cell r="D2681">
            <v>46.57</v>
          </cell>
          <cell r="E2681">
            <v>19.28</v>
          </cell>
          <cell r="F2681">
            <v>65.849999999999994</v>
          </cell>
        </row>
        <row r="2682">
          <cell r="A2682" t="str">
            <v>92685</v>
          </cell>
          <cell r="B2682" t="str">
            <v>TÊ, EM FERRO GALVANIZADO, CONEXÃO ROSQUEADA, DN 65 (2 1/2"), INSTALADO EM REDE DE ALIMENTAÇÃO PARA SPRINKLER - FORNECIMENTO E INSTALAÇÃO. AF_12/2015</v>
          </cell>
          <cell r="C2682" t="str">
            <v>UN</v>
          </cell>
          <cell r="D2682">
            <v>81.77</v>
          </cell>
          <cell r="E2682">
            <v>21.22</v>
          </cell>
          <cell r="F2682">
            <v>102.99</v>
          </cell>
        </row>
        <row r="2683">
          <cell r="A2683" t="str">
            <v>92686</v>
          </cell>
          <cell r="B2683" t="str">
            <v>TÊ, EM FERRO GALVANIZADO, CONEXÃO ROSQUEADA, DN 80 (3"), INSTALADO EM REDE DE ALIMENTAÇÃO PARA SPRINKLER - FORNECIMENTO E INSTALAÇÃO. AF_12/2015</v>
          </cell>
          <cell r="C2683" t="str">
            <v>UN</v>
          </cell>
          <cell r="D2683">
            <v>107.25</v>
          </cell>
          <cell r="E2683">
            <v>23.17</v>
          </cell>
          <cell r="F2683">
            <v>130.41999999999999</v>
          </cell>
        </row>
        <row r="2684">
          <cell r="A2684" t="str">
            <v>92898</v>
          </cell>
          <cell r="B2684" t="str">
            <v>UNIÃO, EM FERRO GALVANIZADO, CONEXÃO ROSQUEADA, DN 25 (1"), INSTALADO EM REDE DE ALIMENTAÇÃO PARA SPRINKLER - FORNECIMENTO E INSTALAÇÃO. AF_12/2015</v>
          </cell>
          <cell r="C2684" t="str">
            <v>UN</v>
          </cell>
          <cell r="D2684">
            <v>22.6</v>
          </cell>
          <cell r="E2684">
            <v>8.01</v>
          </cell>
          <cell r="F2684">
            <v>30.61</v>
          </cell>
        </row>
        <row r="2685">
          <cell r="A2685" t="str">
            <v>92899</v>
          </cell>
          <cell r="B2685" t="str">
            <v>UNIÃO, EM FERRO GALVANIZADO, CONEXÃO ROSQUEADA, DN 32 (1 1/4"), INSTALADO EM REDE DE ALIMENTAÇÃO PARA SPRINKLER - FORNECIMENTO E INSTALAÇÃO. AF_12/2015</v>
          </cell>
          <cell r="C2685" t="str">
            <v>UN</v>
          </cell>
          <cell r="D2685">
            <v>35.71</v>
          </cell>
          <cell r="E2685">
            <v>8.4600000000000009</v>
          </cell>
          <cell r="F2685">
            <v>44.17</v>
          </cell>
        </row>
        <row r="2686">
          <cell r="A2686" t="str">
            <v>92900</v>
          </cell>
          <cell r="B2686" t="str">
            <v>UNIÃO, EM FERRO GALVANIZADO, CONEXÃO ROSQUEADA, DN 40 (1 1/2"), INSTALADO EM REDE DE ALIMENTAÇÃO PARA SPRINKLER - FORNECIMENTO E INSTALAÇÃO. AF_12/2015</v>
          </cell>
          <cell r="C2686" t="str">
            <v>UN</v>
          </cell>
          <cell r="D2686">
            <v>43.78</v>
          </cell>
          <cell r="E2686">
            <v>8.9700000000000006</v>
          </cell>
          <cell r="F2686">
            <v>52.75</v>
          </cell>
        </row>
        <row r="2687">
          <cell r="A2687" t="str">
            <v>92901</v>
          </cell>
          <cell r="B2687" t="str">
            <v>UNIÃO, EM FERRO GALVANIZADO, CONEXÃO ROSQUEADA, DN 50 (2"), INSTALADO EM REDE DE ALIMENTAÇÃO PARA SPRINKLER - FORNECIMENTO E INSTALAÇÃO. AF_12/2015</v>
          </cell>
          <cell r="C2687" t="str">
            <v>UN</v>
          </cell>
          <cell r="D2687">
            <v>62.85</v>
          </cell>
          <cell r="E2687">
            <v>9.64</v>
          </cell>
          <cell r="F2687">
            <v>72.489999999999995</v>
          </cell>
        </row>
        <row r="2688">
          <cell r="A2688" t="str">
            <v>92902</v>
          </cell>
          <cell r="B2688" t="str">
            <v>UNIÃO, EM FERRO GALVANIZADO, CONEXÃO ROSQUEADA, DN 65 (2 1/2"), INSTALADO EM REDE DE ALIMENTAÇÃO PARA SPRINKLER - FORNECIMENTO E INSTALAÇÃO. AF_12/2015</v>
          </cell>
          <cell r="C2688" t="str">
            <v>UN</v>
          </cell>
          <cell r="D2688">
            <v>101.64</v>
          </cell>
          <cell r="E2688">
            <v>10.6</v>
          </cell>
          <cell r="F2688">
            <v>112.24</v>
          </cell>
        </row>
        <row r="2689">
          <cell r="A2689" t="str">
            <v>92903</v>
          </cell>
          <cell r="B2689" t="str">
            <v>UNIÃO, EM FERRO GALVANIZADO, CONEXÃO ROSQUEADA, DN 80 (3"), INSTALADO EM REDE DE ALIMENTAÇÃO PARA SPRINKLER - FORNECIMENTO E INSTALAÇÃO. AF_12/2015</v>
          </cell>
          <cell r="C2689" t="str">
            <v>UN</v>
          </cell>
          <cell r="D2689">
            <v>155.31</v>
          </cell>
          <cell r="E2689">
            <v>11.58</v>
          </cell>
          <cell r="F2689">
            <v>166.89</v>
          </cell>
        </row>
        <row r="2690">
          <cell r="A2690" t="str">
            <v>92938</v>
          </cell>
          <cell r="B2690" t="str">
            <v>LUVA DE REDUÇÃO, EM FERRO GALVANIZADO, 1" X 1/2", CONEXÃO ROSQUEADA, INSTALADO EM REDE DE ALIMENTAÇÃO PARA SPRINKLER - FORNECIMENTO E INSTALAÇÃO. AF_12/2015</v>
          </cell>
          <cell r="C2690" t="str">
            <v>UN</v>
          </cell>
          <cell r="D2690">
            <v>11.1</v>
          </cell>
          <cell r="E2690">
            <v>8.01</v>
          </cell>
          <cell r="F2690">
            <v>19.11</v>
          </cell>
        </row>
        <row r="2691">
          <cell r="A2691" t="str">
            <v>92939</v>
          </cell>
          <cell r="B2691" t="str">
            <v>LUVA DE REDUÇÃO, EM FERRO GALVANIZADO, 1" X 3/4", CONEXÃO ROSQUEADA, INSTALADO EM REDE DE ALIMENTAÇÃO PARA SPRINKLER - FORNECIMENTO E INSTALAÇÃO. AF_12/2015</v>
          </cell>
          <cell r="C2691" t="str">
            <v>UN</v>
          </cell>
          <cell r="D2691">
            <v>11.24</v>
          </cell>
          <cell r="E2691">
            <v>8.01</v>
          </cell>
          <cell r="F2691">
            <v>19.25</v>
          </cell>
        </row>
        <row r="2692">
          <cell r="A2692" t="str">
            <v>92940</v>
          </cell>
          <cell r="B2692" t="str">
            <v>LUVA DE REDUÇÃO, EM FERRO GALVANIZADO, 1.1/4" X 1", CONEXÃO ROSQUEADA, INSTALADO EM REDE DE ALIMENTAÇÃO PARA SPRINKLER - FORNECIMENTO E INSTALAÇÃO. AF_12/2015</v>
          </cell>
          <cell r="C2692" t="str">
            <v>UN</v>
          </cell>
          <cell r="D2692">
            <v>15.29</v>
          </cell>
          <cell r="E2692">
            <v>8.4600000000000009</v>
          </cell>
          <cell r="F2692">
            <v>23.75</v>
          </cell>
        </row>
        <row r="2693">
          <cell r="A2693" t="str">
            <v>92941</v>
          </cell>
          <cell r="B2693" t="str">
            <v>LUVA DE REDUÇÃO, EM FERRO GALVANIZADO, 1.1/4" X 1/2", CONEXÃO ROSQUEADA, INSTALADO EM REDE DE ALIMENTAÇÃO PARA SPRINKLER - FORNECIMENTO E INSTALAÇÃO. AF_12/2015</v>
          </cell>
          <cell r="C2693" t="str">
            <v>UN</v>
          </cell>
          <cell r="D2693">
            <v>15.28</v>
          </cell>
          <cell r="E2693">
            <v>8.4600000000000009</v>
          </cell>
          <cell r="F2693">
            <v>23.74</v>
          </cell>
        </row>
        <row r="2694">
          <cell r="A2694" t="str">
            <v>92942</v>
          </cell>
          <cell r="B2694" t="str">
            <v>LUVA DE REDUÇÃO, EM FERRO GALVANIZADO, 1.1/4" X 3/4", CONEXÃO ROSQUEADA, INSTALADO EM REDE DE ALIMENTAÇÃO PARA SPRINKLER - FORNECIMENTO E INSTALAÇÃO. AF_12/2015</v>
          </cell>
          <cell r="C2694" t="str">
            <v>UN</v>
          </cell>
          <cell r="D2694">
            <v>15.28</v>
          </cell>
          <cell r="E2694">
            <v>8.4600000000000009</v>
          </cell>
          <cell r="F2694">
            <v>23.74</v>
          </cell>
        </row>
        <row r="2695">
          <cell r="A2695" t="str">
            <v>92943</v>
          </cell>
          <cell r="B2695" t="str">
            <v>LUVA DE REDUÇÃO, EM FERRO GALVANIZADO, 1.1/2" X 1.1/4", CONEXÃO ROSQUEADA, INSTALADO EM REDE DE ALIMENTAÇÃO PARA SPRINKLER - FORNECIMENTO E INSTALAÇÃO. AF_12/2015</v>
          </cell>
          <cell r="C2695" t="str">
            <v>UN</v>
          </cell>
          <cell r="D2695">
            <v>17.98</v>
          </cell>
          <cell r="E2695">
            <v>8.9700000000000006</v>
          </cell>
          <cell r="F2695">
            <v>26.95</v>
          </cell>
        </row>
        <row r="2696">
          <cell r="A2696" t="str">
            <v>92944</v>
          </cell>
          <cell r="B2696" t="str">
            <v>LUVA DE REDUÇÃO, EM FERRO GALVANIZADO, 1.1/2" X 1", CONEXÃO ROSQUEADA, INSTALADO EM REDE DE ALIMENTAÇÃO PARA SPRINKLER - FORNECIMENTO E INSTALAÇÃO. AF_12/2015</v>
          </cell>
          <cell r="C2696" t="str">
            <v>UN</v>
          </cell>
          <cell r="D2696">
            <v>17.98</v>
          </cell>
          <cell r="E2696">
            <v>8.9700000000000006</v>
          </cell>
          <cell r="F2696">
            <v>26.95</v>
          </cell>
        </row>
        <row r="2697">
          <cell r="A2697" t="str">
            <v>92945</v>
          </cell>
          <cell r="B2697" t="str">
            <v>LUVA DE REDUÇÃO, EM FERRO GALVANIZADO, 1.1/2" X 3/4", CONEXÃO ROSQUEADA, INSTALADO EM REDE DE ALIMENTAÇÃO PARA SPRINKLER - FORNECIMENTO E INSTALAÇÃO. AF_12/2015</v>
          </cell>
          <cell r="C2697" t="str">
            <v>UN</v>
          </cell>
          <cell r="D2697">
            <v>17.98</v>
          </cell>
          <cell r="E2697">
            <v>8.9700000000000006</v>
          </cell>
          <cell r="F2697">
            <v>26.95</v>
          </cell>
        </row>
        <row r="2698">
          <cell r="A2698" t="str">
            <v>92946</v>
          </cell>
          <cell r="B2698" t="str">
            <v>LUVA DE REDUÇÃO, EM FERRO GALVANIZADO, 2" X 1.1/2", CONEXÃO ROSQUEADA, INSTALADO EM REDE DE ALIMENTAÇÃO PARA SPRINKLER - FORNECIMENTO E INSTALAÇÃO. AF_12/2015</v>
          </cell>
          <cell r="C2698" t="str">
            <v>UN</v>
          </cell>
          <cell r="D2698">
            <v>26.74</v>
          </cell>
          <cell r="E2698">
            <v>9.64</v>
          </cell>
          <cell r="F2698">
            <v>36.380000000000003</v>
          </cell>
        </row>
        <row r="2699">
          <cell r="A2699" t="str">
            <v>92947</v>
          </cell>
          <cell r="B2699" t="str">
            <v>LUVA DE REDUÇÃO, EM FERRO GALVANIZADO, 2" X 1.1/4", CONEXÃO ROSQUEADA, INSTALADO EM REDE DE ALIMENTAÇÃO PARA SPRINKLER - FORNECIMENTO E INSTALAÇÃO. AF_12/2015</v>
          </cell>
          <cell r="C2699" t="str">
            <v>UN</v>
          </cell>
          <cell r="D2699">
            <v>26.74</v>
          </cell>
          <cell r="E2699">
            <v>9.64</v>
          </cell>
          <cell r="F2699">
            <v>36.380000000000003</v>
          </cell>
        </row>
        <row r="2700">
          <cell r="A2700" t="str">
            <v>92948</v>
          </cell>
          <cell r="B2700" t="str">
            <v>LUVA DE REDUÇÃO, EM FERRO GALVANIZADO, 2" X 1", CONEXÃO ROSQUEADA, INSTALADO EM REDE DE ALIMENTAÇÃO PARA SPRINKLER - FORNECIMENTO E INSTALAÇÃO. AF_12/2015</v>
          </cell>
          <cell r="C2700" t="str">
            <v>UN</v>
          </cell>
          <cell r="D2700">
            <v>26.74</v>
          </cell>
          <cell r="E2700">
            <v>9.64</v>
          </cell>
          <cell r="F2700">
            <v>36.380000000000003</v>
          </cell>
        </row>
        <row r="2701">
          <cell r="A2701" t="str">
            <v>92949</v>
          </cell>
          <cell r="B2701" t="str">
            <v>LUVA DE REDUÇÃO, EM FERRO GALVANIZADO, 2 1/2" X 1.1/2", CONEXÃO ROSQUEADA, INSTALADO EM REDE DE ALIMENTAÇÃO PARA SPRINKLER - FORNECIMENTO E INSTALAÇÃO. AF_12/2015</v>
          </cell>
          <cell r="C2701" t="str">
            <v>UN</v>
          </cell>
          <cell r="D2701">
            <v>44.12</v>
          </cell>
          <cell r="E2701">
            <v>10.6</v>
          </cell>
          <cell r="F2701">
            <v>54.72</v>
          </cell>
        </row>
        <row r="2702">
          <cell r="A2702" t="str">
            <v>92950</v>
          </cell>
          <cell r="B2702" t="str">
            <v>LUVA DE REDUÇÃO, EM FERRO GALVANIZADO, 2 1/2" X 2", CONEXÃO ROSQUEADA, INSTALADO EM REDE DE ALIMENTAÇÃO PARA SPRINKLER - FORNECIMENTO E INSTALAÇÃO. AF_12/2015</v>
          </cell>
          <cell r="C2702" t="str">
            <v>UN</v>
          </cell>
          <cell r="D2702">
            <v>44.12</v>
          </cell>
          <cell r="E2702">
            <v>10.6</v>
          </cell>
          <cell r="F2702">
            <v>54.72</v>
          </cell>
        </row>
        <row r="2703">
          <cell r="A2703" t="str">
            <v>92951</v>
          </cell>
          <cell r="B2703" t="str">
            <v>LUVA DE REDUÇÃO, EM FERRO GALVANIZADO, 3" X 2.1/2", CONEXÃO ROSQUEADA, INSTALADO EM REDE DE ALIMENTAÇÃO PARA SPRINKLER - FORNECIMENTO E INSTALAÇÃO. AF_12/2015</v>
          </cell>
          <cell r="C2703" t="str">
            <v>UN</v>
          </cell>
          <cell r="D2703">
            <v>65.19</v>
          </cell>
          <cell r="E2703">
            <v>11.58</v>
          </cell>
          <cell r="F2703">
            <v>76.77</v>
          </cell>
        </row>
        <row r="2704">
          <cell r="A2704" t="str">
            <v>92952</v>
          </cell>
          <cell r="B2704" t="str">
            <v>LUVA DE REDUÇÃO, EM FERRO GALVANIZADO, 3" X 2", CONEXÃO ROSQUEADA, INSTALADO EM REDE DE ALIMENTAÇÃO PARA SPRINKLER - FORNECIMENTO E INSTALAÇÃO. AF_12/2015</v>
          </cell>
          <cell r="C2704" t="str">
            <v>UN</v>
          </cell>
          <cell r="D2704">
            <v>65.19</v>
          </cell>
          <cell r="E2704">
            <v>11.58</v>
          </cell>
          <cell r="F2704">
            <v>76.77</v>
          </cell>
        </row>
        <row r="2705">
          <cell r="B2705" t="str">
            <v>EXTINTORES</v>
          </cell>
          <cell r="C2705" t="str">
            <v/>
          </cell>
        </row>
        <row r="2706">
          <cell r="A2706" t="str">
            <v>83634</v>
          </cell>
          <cell r="B2706" t="str">
            <v>EXTINTOR INCENDIO TP GAS CARBONICO 4KG COMPLETO - FORNECIMENTO E INSTALACAO</v>
          </cell>
          <cell r="C2706" t="str">
            <v>UN</v>
          </cell>
          <cell r="D2706">
            <v>372.35</v>
          </cell>
          <cell r="E2706">
            <v>13.02</v>
          </cell>
          <cell r="F2706">
            <v>385.37</v>
          </cell>
        </row>
        <row r="2707">
          <cell r="A2707" t="str">
            <v>72553</v>
          </cell>
          <cell r="B2707" t="str">
            <v>EXTINTOR DE PQS 4KG - FORNECIMENTO E INSTALACAO</v>
          </cell>
          <cell r="C2707" t="str">
            <v>UN</v>
          </cell>
          <cell r="D2707">
            <v>115.59</v>
          </cell>
          <cell r="E2707">
            <v>7.8</v>
          </cell>
          <cell r="F2707">
            <v>123.39</v>
          </cell>
        </row>
        <row r="2708">
          <cell r="A2708" t="str">
            <v>72554</v>
          </cell>
          <cell r="B2708" t="str">
            <v>EXTINTOR DE CO2 6KG - FORNECIMENTO E INSTALACAO</v>
          </cell>
          <cell r="C2708" t="str">
            <v>UN</v>
          </cell>
          <cell r="D2708">
            <v>400.98</v>
          </cell>
          <cell r="E2708">
            <v>7.8</v>
          </cell>
          <cell r="F2708">
            <v>408.78</v>
          </cell>
        </row>
        <row r="2709">
          <cell r="A2709" t="str">
            <v>73775/1</v>
          </cell>
          <cell r="B2709" t="str">
            <v>EXTINTOR INCENDIO TP PO QUIMICO 4KG FORNECIMENTO E COLOCACAO</v>
          </cell>
          <cell r="C2709" t="str">
            <v>UN</v>
          </cell>
          <cell r="D2709">
            <v>117.54</v>
          </cell>
          <cell r="E2709">
            <v>13.02</v>
          </cell>
          <cell r="F2709">
            <v>130.56</v>
          </cell>
        </row>
        <row r="2710">
          <cell r="A2710" t="str">
            <v>83635</v>
          </cell>
          <cell r="B2710" t="str">
            <v>EXTINTOR INCENDIO TP PO QUIMICO 6KG - FORNECIMENTO E INSTALACAO</v>
          </cell>
          <cell r="C2710" t="str">
            <v>UN</v>
          </cell>
          <cell r="D2710">
            <v>137.93</v>
          </cell>
          <cell r="E2710">
            <v>13.02</v>
          </cell>
          <cell r="F2710">
            <v>150.94999999999999</v>
          </cell>
        </row>
        <row r="2711">
          <cell r="A2711" t="str">
            <v>73775/2</v>
          </cell>
          <cell r="B2711" t="str">
            <v>EXTINTOR INCENDIO AGUA-PRESSURIZADA 10L INCL SUPORTE PAREDE CARGA     COMPLETA FORNECIMENTO E COLOCACAO</v>
          </cell>
          <cell r="C2711" t="str">
            <v>UN</v>
          </cell>
          <cell r="D2711">
            <v>121.36</v>
          </cell>
          <cell r="E2711">
            <v>13.02</v>
          </cell>
          <cell r="F2711">
            <v>134.38</v>
          </cell>
        </row>
        <row r="2712">
          <cell r="B2712" t="str">
            <v>INSTALACOES HIDROSSANITARIAS</v>
          </cell>
          <cell r="C2712" t="str">
            <v/>
          </cell>
        </row>
        <row r="2713">
          <cell r="B2713" t="str">
            <v>MANUTENCAO / REPAROS - INSTALACOES HIDROSSANITARIAS</v>
          </cell>
          <cell r="C2713" t="str">
            <v/>
          </cell>
        </row>
        <row r="2714">
          <cell r="A2714" t="str">
            <v>90443</v>
          </cell>
          <cell r="B2714" t="str">
            <v>RASGO EM ALVENARIA PARA RAMAIS/ DISTRIBUIÇÃO COM DIAMETROS MENORES OU IGUAIS A 40 MM. AF_05/2015</v>
          </cell>
          <cell r="C2714" t="str">
            <v>M</v>
          </cell>
          <cell r="D2714">
            <v>2.82</v>
          </cell>
          <cell r="E2714">
            <v>7.62</v>
          </cell>
          <cell r="F2714">
            <v>10.44</v>
          </cell>
        </row>
        <row r="2715">
          <cell r="A2715" t="str">
            <v>90444</v>
          </cell>
          <cell r="B2715" t="str">
            <v>RASGO EM CONTRAPISO PARA RAMAIS/ DISTRIBUIÇÃO COM DIÂMETROS MENORES OU IGUAIS A 40 MM. AF_05/2015</v>
          </cell>
          <cell r="C2715" t="str">
            <v>M</v>
          </cell>
          <cell r="D2715">
            <v>6.02</v>
          </cell>
          <cell r="E2715">
            <v>13.01</v>
          </cell>
          <cell r="F2715">
            <v>19.03</v>
          </cell>
        </row>
        <row r="2716">
          <cell r="A2716" t="str">
            <v>90445</v>
          </cell>
          <cell r="B2716" t="str">
            <v>RASGO EM CONTRAPISO PARA RAMAIS/ DISTRIBUIÇÃO COM DIÂMETROS MAIORES QUE 40 MM E MENORES OU IGUAIS A 75 MM. AF_05/2015</v>
          </cell>
          <cell r="C2716" t="str">
            <v>M</v>
          </cell>
          <cell r="D2716">
            <v>6.42</v>
          </cell>
          <cell r="E2716">
            <v>13.89</v>
          </cell>
          <cell r="F2716">
            <v>20.309999999999999</v>
          </cell>
        </row>
        <row r="2717">
          <cell r="A2717" t="str">
            <v>90446</v>
          </cell>
          <cell r="B2717" t="str">
            <v>RASGO EM CONTRAPISO PARA RAMAIS/ DISTRIBUIÇÃO COM DIÂMETROS MAIORES QUE 75 MM. AF_05/2015</v>
          </cell>
          <cell r="C2717" t="str">
            <v>M</v>
          </cell>
          <cell r="D2717">
            <v>6.97</v>
          </cell>
          <cell r="E2717">
            <v>15.09</v>
          </cell>
          <cell r="F2717">
            <v>22.06</v>
          </cell>
        </row>
        <row r="2718">
          <cell r="A2718" t="str">
            <v>91222</v>
          </cell>
          <cell r="B2718" t="str">
            <v>RASGO EM ALVENARIA PARA RAMAIS/ DISTRIBUIÇÃO COM DIÂMETROS MAIORES QUE 40 MM E MENORES OU IGUAIS A 75 MM. AF_05/2015</v>
          </cell>
          <cell r="C2718" t="str">
            <v>M</v>
          </cell>
          <cell r="D2718">
            <v>3.03</v>
          </cell>
          <cell r="E2718">
            <v>8.2100000000000009</v>
          </cell>
          <cell r="F2718">
            <v>11.24</v>
          </cell>
        </row>
        <row r="2719">
          <cell r="A2719" t="str">
            <v>90436</v>
          </cell>
          <cell r="B2719" t="str">
            <v>FURO EM ALVENARIA PARA DIÂMETROS MENORES OU IGUAIS A 40 MM. AF_05/2015</v>
          </cell>
          <cell r="C2719" t="str">
            <v>UN</v>
          </cell>
          <cell r="D2719">
            <v>3.1</v>
          </cell>
          <cell r="E2719">
            <v>8.39</v>
          </cell>
          <cell r="F2719">
            <v>11.49</v>
          </cell>
        </row>
        <row r="2720">
          <cell r="A2720" t="str">
            <v>90437</v>
          </cell>
          <cell r="B2720" t="str">
            <v>FURO EM ALVENARIA PARA DIÂMETROS MAIORES QUE 40 MM E MENORES OU IGUAIS A 75 MM. AF_05/2015</v>
          </cell>
          <cell r="C2720" t="str">
            <v>UN</v>
          </cell>
          <cell r="D2720">
            <v>7.53</v>
          </cell>
          <cell r="E2720">
            <v>20.38</v>
          </cell>
          <cell r="F2720">
            <v>27.91</v>
          </cell>
        </row>
        <row r="2721">
          <cell r="A2721" t="str">
            <v>90438</v>
          </cell>
          <cell r="B2721" t="str">
            <v>FURO EM ALVENARIA PARA DIÂMETROS MAIORES QUE 75 MM. AF_05/2015</v>
          </cell>
          <cell r="C2721" t="str">
            <v>UN</v>
          </cell>
          <cell r="D2721">
            <v>10.78</v>
          </cell>
          <cell r="E2721">
            <v>29.21</v>
          </cell>
          <cell r="F2721">
            <v>39.99</v>
          </cell>
        </row>
        <row r="2722">
          <cell r="A2722" t="str">
            <v>90439</v>
          </cell>
          <cell r="B2722" t="str">
            <v>FURO EM CONCRETO PARA DIÂMETROS MENORES OU IGUAIS A 40 MM. AF_05/2015</v>
          </cell>
          <cell r="C2722" t="str">
            <v>UN</v>
          </cell>
          <cell r="D2722">
            <v>14.02</v>
          </cell>
          <cell r="E2722">
            <v>30.31</v>
          </cell>
          <cell r="F2722">
            <v>44.33</v>
          </cell>
        </row>
        <row r="2723">
          <cell r="A2723" t="str">
            <v>90440</v>
          </cell>
          <cell r="B2723" t="str">
            <v>FURO EM CONCRETO PARA DIÂMETROS MAIORES QUE 40 MM E MENORES OU IGUAIS A 75 MM. AF_05/2015</v>
          </cell>
          <cell r="C2723" t="str">
            <v>UN</v>
          </cell>
          <cell r="D2723">
            <v>22.44</v>
          </cell>
          <cell r="E2723">
            <v>48.55</v>
          </cell>
          <cell r="F2723">
            <v>70.989999999999995</v>
          </cell>
        </row>
        <row r="2724">
          <cell r="A2724" t="str">
            <v>90441</v>
          </cell>
          <cell r="B2724" t="str">
            <v>FURO EM CONCRETO PARA DIÂMETROS MAIORES QUE 75 MM. AF_05/2015</v>
          </cell>
          <cell r="C2724" t="str">
            <v>UN</v>
          </cell>
          <cell r="D2724">
            <v>28.66</v>
          </cell>
          <cell r="E2724">
            <v>62.01</v>
          </cell>
          <cell r="F2724">
            <v>90.67</v>
          </cell>
        </row>
        <row r="2725">
          <cell r="A2725" t="str">
            <v>90453</v>
          </cell>
          <cell r="B2725" t="str">
            <v>PASSANTE TIPO TUBO DE DIÂMETRO MENOR OU IGUAL A 40 MM, FIXADO EM LAJE. AF_05/2015</v>
          </cell>
          <cell r="C2725" t="str">
            <v>UN</v>
          </cell>
          <cell r="D2725">
            <v>1</v>
          </cell>
          <cell r="E2725">
            <v>1.1100000000000001</v>
          </cell>
          <cell r="F2725">
            <v>2.11</v>
          </cell>
        </row>
        <row r="2726">
          <cell r="A2726" t="str">
            <v>90454</v>
          </cell>
          <cell r="B2726" t="str">
            <v>PASSANTE TIPO TUBO DE DIÂMETRO MAIORES QUE 40 MM E MENORES OU IGUAIS A 75 MM, FIXADO EM LAJE. AF_05/2015</v>
          </cell>
          <cell r="C2726" t="str">
            <v>UN</v>
          </cell>
          <cell r="D2726">
            <v>1.93</v>
          </cell>
          <cell r="E2726">
            <v>1.71</v>
          </cell>
          <cell r="F2726">
            <v>3.64</v>
          </cell>
        </row>
        <row r="2727">
          <cell r="A2727" t="str">
            <v>90455</v>
          </cell>
          <cell r="B2727" t="str">
            <v>PASSANTE TIPO TUBO DE DIÂMETRO MAIOR QUE 75 MM, FIXADO EM LAJE. AF_05/2015</v>
          </cell>
          <cell r="C2727" t="str">
            <v>UN</v>
          </cell>
          <cell r="D2727">
            <v>2.4</v>
          </cell>
          <cell r="E2727">
            <v>2.4900000000000002</v>
          </cell>
          <cell r="F2727">
            <v>4.8899999999999997</v>
          </cell>
        </row>
        <row r="2728">
          <cell r="A2728" t="str">
            <v>90451</v>
          </cell>
          <cell r="B2728" t="str">
            <v>PASSANTE TIPO PEÇA EM POLIESTIRENO PARA ABERTURA PARA PASSAGEM DE 1 TUBO, FIXADO EM LAJE. AF_05/2015</v>
          </cell>
          <cell r="C2728" t="str">
            <v>UN</v>
          </cell>
          <cell r="D2728">
            <v>1.33</v>
          </cell>
          <cell r="E2728">
            <v>2</v>
          </cell>
          <cell r="F2728">
            <v>3.33</v>
          </cell>
        </row>
        <row r="2729">
          <cell r="A2729" t="str">
            <v>90452</v>
          </cell>
          <cell r="B2729" t="str">
            <v>PASSANTE TIPO PEÇA EM POLIESTIRENO PARA ABERTURA PARA PASSAGEM DE MAIS DE 1 TUBO, FIXADO EM LAJE. AF_05/2015</v>
          </cell>
          <cell r="C2729" t="str">
            <v>UN</v>
          </cell>
          <cell r="D2729">
            <v>9.4700000000000006</v>
          </cell>
          <cell r="E2729">
            <v>3.07</v>
          </cell>
          <cell r="F2729">
            <v>12.54</v>
          </cell>
        </row>
        <row r="2730">
          <cell r="A2730" t="str">
            <v>90466</v>
          </cell>
          <cell r="B2730" t="str">
            <v>CHUMBAMENTO LINEAR EM ALVENARIA PARA RAMAIS/DISTRIBUIÇÃO COM DIÂMETROS MENORES OU IGUAIS A 40 MM. AF_05/2015</v>
          </cell>
          <cell r="C2730" t="str">
            <v>M</v>
          </cell>
          <cell r="D2730">
            <v>3.4</v>
          </cell>
          <cell r="E2730">
            <v>6.84</v>
          </cell>
          <cell r="F2730">
            <v>10.24</v>
          </cell>
        </row>
        <row r="2731">
          <cell r="A2731" t="str">
            <v>90467</v>
          </cell>
          <cell r="B2731" t="str">
            <v>CHUMBAMENTO LINEAR EM ALVENARIA PARA RAMAIS/DISTRIBUIÇÃO COM DIÂMETROS MAIORES QUE 40 MM E MENORES OU IGUAIS A 75 MM. AF_05/2015</v>
          </cell>
          <cell r="C2731" t="str">
            <v>M</v>
          </cell>
          <cell r="D2731">
            <v>5.41</v>
          </cell>
          <cell r="E2731">
            <v>10.76</v>
          </cell>
          <cell r="F2731">
            <v>16.170000000000002</v>
          </cell>
        </row>
        <row r="2732">
          <cell r="A2732" t="str">
            <v>90468</v>
          </cell>
          <cell r="B2732" t="str">
            <v>CHUMBAMENTO LINEAR EM CONTRAPISO PARA RAMAIS/DISTRIBUIÇÃO COM DIÂMETROS MENORES OU IGUAIS A 40 MM. AF_05/2015</v>
          </cell>
          <cell r="C2732" t="str">
            <v>M</v>
          </cell>
          <cell r="D2732">
            <v>1.82</v>
          </cell>
          <cell r="E2732">
            <v>2.57</v>
          </cell>
          <cell r="F2732">
            <v>4.3899999999999997</v>
          </cell>
        </row>
        <row r="2733">
          <cell r="A2733" t="str">
            <v>90469</v>
          </cell>
          <cell r="B2733" t="str">
            <v>CHUMBAMENTO LINEAR EM CONTRAPISO PARA RAMAIS/DISTRIBUIÇÃO COM DIÂMETROS MAIORES QUE 40 MM E MENORES OU IGUAIS A 75 MM. AF_05/2015</v>
          </cell>
          <cell r="C2733" t="str">
            <v>M</v>
          </cell>
          <cell r="D2733">
            <v>2.94</v>
          </cell>
          <cell r="E2733">
            <v>4.07</v>
          </cell>
          <cell r="F2733">
            <v>7.01</v>
          </cell>
        </row>
        <row r="2734">
          <cell r="A2734" t="str">
            <v>90470</v>
          </cell>
          <cell r="B2734" t="str">
            <v>CHUMBAMENTO LINEAR EM CONTRAPISO PARA RAMAIS/DISTRIBUIÇÃO COM DIÂMETROS MAIORES QUE 75 MM. AF_05/2015</v>
          </cell>
          <cell r="C2734" t="str">
            <v>M</v>
          </cell>
          <cell r="D2734">
            <v>4.2699999999999996</v>
          </cell>
          <cell r="E2734">
            <v>5.3</v>
          </cell>
          <cell r="F2734">
            <v>9.57</v>
          </cell>
        </row>
        <row r="2735">
          <cell r="A2735" t="str">
            <v>91188</v>
          </cell>
          <cell r="B2735" t="str">
            <v>CHUMBAMENTO PONTUAL DE ABERTURA EM LAJE COM PASSAGEM DE 1 TUBO DE DIAMETRO EQUIVALENTE IGUAL À  50 MM. AF_05/2015</v>
          </cell>
          <cell r="C2735" t="str">
            <v>UN</v>
          </cell>
          <cell r="D2735">
            <v>2.0699999999999998</v>
          </cell>
          <cell r="E2735">
            <v>3.26</v>
          </cell>
          <cell r="F2735">
            <v>5.33</v>
          </cell>
        </row>
        <row r="2736">
          <cell r="A2736" t="str">
            <v>91189</v>
          </cell>
          <cell r="B2736" t="str">
            <v>CHUMBAMENTO PONTUAL DE ABERTURA EM LAJE COM PASSAGEM DE MAIS DE 1 TUBO DE  DIAMETRO EQUIVALENTE IGUAL À  50 MM. AF_05/2015</v>
          </cell>
          <cell r="C2736" t="str">
            <v>UN</v>
          </cell>
          <cell r="D2736">
            <v>18.559999999999999</v>
          </cell>
          <cell r="E2736">
            <v>14.68</v>
          </cell>
          <cell r="F2736">
            <v>33.24</v>
          </cell>
        </row>
        <row r="2737">
          <cell r="A2737" t="str">
            <v>91190</v>
          </cell>
          <cell r="B2737" t="str">
            <v>CHUMBAMENTO PONTUAL EM PASSAGEM DE TUBO COM DIÂMETRO MENOR OU IGUAL A 40 MM. AF_05/2015</v>
          </cell>
          <cell r="C2737" t="str">
            <v>UN</v>
          </cell>
          <cell r="D2737">
            <v>1.28</v>
          </cell>
          <cell r="E2737">
            <v>2.7</v>
          </cell>
          <cell r="F2737">
            <v>3.98</v>
          </cell>
        </row>
        <row r="2738">
          <cell r="A2738" t="str">
            <v>91191</v>
          </cell>
          <cell r="B2738" t="str">
            <v>CHUMBAMENTO PONTUAL EM PASSAGEM DE TUBO COM DIÂMETROS ENTRE 40 MM E 75 MM. AF_05/2015</v>
          </cell>
          <cell r="C2738" t="str">
            <v>UN</v>
          </cell>
          <cell r="D2738">
            <v>1.36</v>
          </cell>
          <cell r="E2738">
            <v>2.87</v>
          </cell>
          <cell r="F2738">
            <v>4.2300000000000004</v>
          </cell>
        </row>
        <row r="2739">
          <cell r="A2739" t="str">
            <v>91192</v>
          </cell>
          <cell r="B2739" t="str">
            <v>CHUMBAMENTO PONTUAL EM PASSAGEM DE TUBO COM DIÂMETRO MAIOR QUE 75 MM. AF_05/2015</v>
          </cell>
          <cell r="C2739" t="str">
            <v>UN</v>
          </cell>
          <cell r="D2739">
            <v>1.48</v>
          </cell>
          <cell r="E2739">
            <v>3.21</v>
          </cell>
          <cell r="F2739">
            <v>4.6900000000000004</v>
          </cell>
        </row>
        <row r="2740">
          <cell r="A2740" t="str">
            <v>91166</v>
          </cell>
          <cell r="B2740" t="str">
            <v>FIXAÇÃO DE TUBOS HORIZONTAIS DE PEX DIAMETROS IGUAIS OU INFERIORES A 40 MM COM ABRAÇADEIRA PLÁSTICA 390 MM, FIXADA EM LAJE. AF_05/2015</v>
          </cell>
          <cell r="C2740" t="str">
            <v>M</v>
          </cell>
          <cell r="D2740">
            <v>1.56</v>
          </cell>
          <cell r="E2740">
            <v>1.22</v>
          </cell>
          <cell r="F2740">
            <v>2.78</v>
          </cell>
        </row>
        <row r="2741">
          <cell r="A2741" t="str">
            <v>91167</v>
          </cell>
          <cell r="B2741" t="str">
            <v>FIXAÇÃO DE TUBOS HORIZONTAIS DE PPR DIÂMETROS MENORES OU IGUAIS A 40 MM COM ABRAÇADEIRA METÁLICA RÍGIDA TIPO D 1/2", FIXADA EM PERFILADO EM LAJE. AF_05/2015</v>
          </cell>
          <cell r="C2741" t="str">
            <v>M</v>
          </cell>
          <cell r="D2741">
            <v>2.83</v>
          </cell>
          <cell r="E2741">
            <v>4.49</v>
          </cell>
          <cell r="F2741">
            <v>7.32</v>
          </cell>
        </row>
        <row r="2742">
          <cell r="A2742" t="str">
            <v>91168</v>
          </cell>
          <cell r="B2742" t="str">
            <v>FIXAÇÃO DE TUBOS HORIZONTAIS DE PPR DIÂMETROS MAIORES QUE 40 MM E MENORES OU IGUAIS A 75 MM COM ABRAÇADEIRA METÁLICA RÍGIDA TIPO D 1 1/2", FIXADA EM PERFILADO EM LAJE. AF_05/2015</v>
          </cell>
          <cell r="C2742" t="str">
            <v>M</v>
          </cell>
          <cell r="D2742">
            <v>2.15</v>
          </cell>
          <cell r="E2742">
            <v>3.31</v>
          </cell>
          <cell r="F2742">
            <v>5.46</v>
          </cell>
        </row>
        <row r="2743">
          <cell r="A2743" t="str">
            <v>91169</v>
          </cell>
          <cell r="B2743" t="str">
            <v>FIXAÇÃO DE TUBOS HORIZONTAIS DE PPR DIÂMETROS MAIORES QUE 75 MM COM ABRAÇADEIRA METÁLICA RÍGIDA TIPO D 3", FIXADA EM PERFILADO EM LAJE. AF_05/2015</v>
          </cell>
          <cell r="C2743" t="str">
            <v>M</v>
          </cell>
          <cell r="D2743">
            <v>2.5499999999999998</v>
          </cell>
          <cell r="E2743">
            <v>3.96</v>
          </cell>
          <cell r="F2743">
            <v>6.51</v>
          </cell>
        </row>
        <row r="2744">
          <cell r="A2744" t="str">
            <v>91170</v>
          </cell>
          <cell r="B2744" t="str">
            <v>FIXAÇÃO DE TUBOS HORIZONTAIS DE PVC, CPVC OU COBRE DIÂMETROS MENORES OU IGUAIS A 40 MM OU ELETROCALHAS ATÉ 150MM DE LARGURA, COM ABRAÇADEIRA METÁLICA RÍGIDA TIPO D 1/2, FIXADA EM PERFILADO EM LAJE. AF_05/2015</v>
          </cell>
          <cell r="C2744" t="str">
            <v>M</v>
          </cell>
          <cell r="D2744">
            <v>0.73</v>
          </cell>
          <cell r="E2744">
            <v>1.1599999999999999</v>
          </cell>
          <cell r="F2744">
            <v>1.89</v>
          </cell>
        </row>
        <row r="2745">
          <cell r="A2745" t="str">
            <v>91171</v>
          </cell>
          <cell r="B2745" t="str">
            <v>FIXAÇÃO DE TUBOS HORIZONTAIS DE PVC, CPVC OU COBRE DIÂMETROS MAIORES QUE 40 MM E MENORES OU IGUAIS A 75 MM COM ABRAÇADEIRA METÁLICA RÍGIDA TIPO D 1 1/2", FIXADA EM PERFILADO EM LAJE. AF_05/2015</v>
          </cell>
          <cell r="C2745" t="str">
            <v>M</v>
          </cell>
          <cell r="D2745">
            <v>0.92</v>
          </cell>
          <cell r="E2745">
            <v>1.41</v>
          </cell>
          <cell r="F2745">
            <v>2.33</v>
          </cell>
        </row>
        <row r="2746">
          <cell r="A2746" t="str">
            <v>91172</v>
          </cell>
          <cell r="B2746" t="str">
            <v>FIXAÇÃO DE TUBOS HORIZONTAIS DE PVC, CPVC OU COBRE DIÂMETROS MAIORES QUE 75 MM COM ABRAÇADEIRA METÁLICA RÍGIDA TIPO D 3", FIXADA EM PERFILADO EM LAJE. AF_05/2015</v>
          </cell>
          <cell r="C2746" t="str">
            <v>M</v>
          </cell>
          <cell r="D2746">
            <v>1.35</v>
          </cell>
          <cell r="E2746">
            <v>2.09</v>
          </cell>
          <cell r="F2746">
            <v>3.44</v>
          </cell>
        </row>
        <row r="2747">
          <cell r="A2747" t="str">
            <v>91173</v>
          </cell>
          <cell r="B2747" t="str">
            <v>FIXAÇÃO DE TUBOS VERTICAIS DE PPR DIÂMETROS MENORES OU IGUAIS A 40 MM COM ABRAÇADEIRA METÁLICA RÍGIDA TIPO D 1/2", FIXADA EM PERFILADO EM ALVENARIA. AF_05/2015</v>
          </cell>
          <cell r="C2747" t="str">
            <v>M</v>
          </cell>
          <cell r="D2747">
            <v>0.38</v>
          </cell>
          <cell r="E2747">
            <v>0.57999999999999996</v>
          </cell>
          <cell r="F2747">
            <v>0.96</v>
          </cell>
        </row>
        <row r="2748">
          <cell r="A2748" t="str">
            <v>91174</v>
          </cell>
          <cell r="B2748" t="str">
            <v>FIXAÇÃO DE TUBOS VERTICAIS DE PPR DIÂMETROS MAIORES QUE 40 MM E MENORES OU IGUAIS A 75 MM COM ABRAÇADEIRA METÁLICA RÍGIDA TIPO D 1 1/2", FIXADA EM PERFILADO EM ALVENARIA. AF_05/2015</v>
          </cell>
          <cell r="C2748" t="str">
            <v>M</v>
          </cell>
          <cell r="D2748">
            <v>0.73</v>
          </cell>
          <cell r="E2748">
            <v>1.1200000000000001</v>
          </cell>
          <cell r="F2748">
            <v>1.85</v>
          </cell>
        </row>
        <row r="2749">
          <cell r="A2749" t="str">
            <v>91175</v>
          </cell>
          <cell r="B2749" t="str">
            <v>FIXAÇÃO DE TUBOS VERTICAIS DE PPR DIÂMETROS MAIORES QUE 75 MM COM ABRAÇADEIRA METÁLICA RÍGIDA TIPO D 3", FIXADA EM PERFILADO EM ALVENARIA. AF_05/2015</v>
          </cell>
          <cell r="C2749" t="str">
            <v>M</v>
          </cell>
          <cell r="D2749">
            <v>1.18</v>
          </cell>
          <cell r="E2749">
            <v>1.84</v>
          </cell>
          <cell r="F2749">
            <v>3.02</v>
          </cell>
        </row>
        <row r="2750">
          <cell r="A2750" t="str">
            <v>91182</v>
          </cell>
          <cell r="B2750" t="str">
            <v>FIXAÇÃO DE TUBOS HORIZONTAIS DE PPR DIÂMETROS MENORES OU IGUAIS A 40 MM COM ABRAÇADEIRA METÁLICA FLEXÍVEL 18 MM, FIXADA DIRETAMENTE NA LAJE. AF_05/2015</v>
          </cell>
          <cell r="C2750" t="str">
            <v>M</v>
          </cell>
          <cell r="D2750">
            <v>7.34</v>
          </cell>
          <cell r="E2750">
            <v>13.78</v>
          </cell>
          <cell r="F2750">
            <v>21.12</v>
          </cell>
        </row>
        <row r="2751">
          <cell r="A2751" t="str">
            <v>91183</v>
          </cell>
          <cell r="B2751" t="str">
            <v>FIXAÇÃO DE TUBOS HORIZONTAIS DE PPR DIÂMETROS MAIORES QUE 40 MM E MENORES OU IGUAIS A 75 MM COM ABRAÇADEIRA METÁLICA FLEXÍVEL 18 MM, FIXADA DIRETAMENTE NA LAJE. AF_05/2015</v>
          </cell>
          <cell r="C2751" t="str">
            <v>M</v>
          </cell>
          <cell r="D2751">
            <v>3.64</v>
          </cell>
          <cell r="E2751">
            <v>6.91</v>
          </cell>
          <cell r="F2751">
            <v>10.55</v>
          </cell>
        </row>
        <row r="2752">
          <cell r="A2752" t="str">
            <v>91184</v>
          </cell>
          <cell r="B2752" t="str">
            <v>FIXAÇÃO DE TUBOS HORIZONTAIS DE PPR DIÂMETROS MAIORES QUE 75 MM COM ABRAÇADEIRA METÁLICA FLEXÍVEL 18 MM, FIXADA DIRETAMENTE NA LAJE. AF_05/2015</v>
          </cell>
          <cell r="C2752" t="str">
            <v>M</v>
          </cell>
          <cell r="D2752">
            <v>3.34</v>
          </cell>
          <cell r="E2752">
            <v>6.59</v>
          </cell>
          <cell r="F2752">
            <v>9.93</v>
          </cell>
        </row>
        <row r="2753">
          <cell r="A2753" t="str">
            <v>91185</v>
          </cell>
          <cell r="B2753" t="str">
            <v>FIXAÇÃO DE TUBOS HORIZONTAIS DE PVC, CPVC OU COBRE DIÂMETROS MENORES OU IGUAIS A 40 MM COM ABRAÇADEIRA METÁLICA FLEXÍVEL 18 MM, FIXADA DIRETAMENTE NA LAJE. AF_05/2015</v>
          </cell>
          <cell r="C2753" t="str">
            <v>M</v>
          </cell>
          <cell r="D2753">
            <v>1.89</v>
          </cell>
          <cell r="E2753">
            <v>3.54</v>
          </cell>
          <cell r="F2753">
            <v>5.43</v>
          </cell>
        </row>
        <row r="2754">
          <cell r="A2754" t="str">
            <v>91186</v>
          </cell>
          <cell r="B2754" t="str">
            <v>FIXAÇÃO DE TUBOS HORIZONTAIS DE PVC, CPVC OU COBRE DIÂMETROS MAIORES QUE 40 MM E MENORES OU IGUAIS A 75 MM COM ABRAÇADEIRA METÁLICA FLEXÍVEL 18 MM, FIXADA DIRETAMENTE NA LAJE. AF_05/2015</v>
          </cell>
          <cell r="C2754" t="str">
            <v>M</v>
          </cell>
          <cell r="D2754">
            <v>1.58</v>
          </cell>
          <cell r="E2754">
            <v>2.94</v>
          </cell>
          <cell r="F2754">
            <v>4.5199999999999996</v>
          </cell>
        </row>
        <row r="2755">
          <cell r="A2755" t="str">
            <v>91187</v>
          </cell>
          <cell r="B2755" t="str">
            <v>FIXAÇÃO DE TUBOS HORIZONTAIS DE PVC, CPVC OU COBRE DIÂMETROS MAIORES QUE 75 MM COM ABRAÇADEIRA METÁLICA FLEXÍVEL 18 MM, FIXADA DIRETAMENTE NA LAJE. AF_05/2015</v>
          </cell>
          <cell r="C2755" t="str">
            <v>M</v>
          </cell>
          <cell r="D2755">
            <v>1.76</v>
          </cell>
          <cell r="E2755">
            <v>3.49</v>
          </cell>
          <cell r="F2755">
            <v>5.25</v>
          </cell>
        </row>
        <row r="2756">
          <cell r="B2756" t="str">
            <v>PONTO DE ÁGUA</v>
          </cell>
        </row>
        <row r="2757">
          <cell r="A2757" t="str">
            <v>89957</v>
          </cell>
          <cell r="B2757" t="str">
            <v>PONTO DE CONSUMO TERMINAL DE ÁGUA FRIA (SUBRAMAL) COM TUBULAÇÃO DE PVC, DN 25 MM, INSTALADO EM RAMAL DE ÁGUA, INCLUSOS RASGO E CHUMBAMENTO EM ALVENARIA. AF_12/2014</v>
          </cell>
          <cell r="C2757" t="str">
            <v>UN</v>
          </cell>
          <cell r="D2757">
            <v>43.87</v>
          </cell>
          <cell r="E2757">
            <v>65.459999999999994</v>
          </cell>
          <cell r="F2757">
            <v>109.33</v>
          </cell>
        </row>
        <row r="2758">
          <cell r="B2758" t="str">
            <v>ASSENTAMENTO DE TUBOS DE PVC</v>
          </cell>
        </row>
        <row r="2759">
          <cell r="A2759" t="str">
            <v>90733</v>
          </cell>
          <cell r="B2759" t="str">
            <v>ASSENTAMENTO DE TUBO DE PVC PARA REDE COLETORA DE ESGOTO DE PAREDE MACIÇA, DN 100 MM, JUNTA ELÁSTICA, INSTALADO EM LOCAL COM NÍVEL BAIXO DE INTERFERÊNCIAS (NÃO INCLUI FORNECIMENTO). AF_06/2015</v>
          </cell>
          <cell r="C2759" t="str">
            <v>M</v>
          </cell>
          <cell r="D2759">
            <v>0.66</v>
          </cell>
          <cell r="E2759">
            <v>1.86</v>
          </cell>
          <cell r="F2759">
            <v>2.52</v>
          </cell>
        </row>
        <row r="2760">
          <cell r="A2760" t="str">
            <v>90734</v>
          </cell>
          <cell r="B2760" t="str">
            <v>ASSENTAMENTO DE TUBO DE PVC PARA REDE COLETORA DE ESGOTO DE PAREDE MACIÇA, DN 150 MM, JUNTA ELÁSTICA, INSTALADO EM LOCAL COM NÍVEL BAIXO DE INTERFERÊNCIAS (NÃO INCLUI FORNECIMENTO). AF_06/2015</v>
          </cell>
          <cell r="C2760" t="str">
            <v>M</v>
          </cell>
          <cell r="D2760">
            <v>0.79</v>
          </cell>
          <cell r="E2760">
            <v>2.27</v>
          </cell>
          <cell r="F2760">
            <v>3.06</v>
          </cell>
        </row>
        <row r="2761">
          <cell r="A2761" t="str">
            <v>90735</v>
          </cell>
          <cell r="B2761" t="str">
            <v>ASSENTAMENTO DE TUBO DE PVC PARA REDE COLETORA DE ESGOTO DE PAREDE MACIÇA, DN 200 MM, JUNTA ELÁSTICA, INSTALADO EM LOCAL COM NÍVEL BAIXO DE INTERFERÊNCIAS (NÃO INCLUI FORNECIMENTO). AF_06/2015</v>
          </cell>
          <cell r="C2761" t="str">
            <v>M</v>
          </cell>
          <cell r="D2761">
            <v>0.95</v>
          </cell>
          <cell r="E2761">
            <v>2.69</v>
          </cell>
          <cell r="F2761">
            <v>3.64</v>
          </cell>
        </row>
        <row r="2762">
          <cell r="A2762" t="str">
            <v>90736</v>
          </cell>
          <cell r="B2762" t="str">
            <v>ASSENTAMENTO DE TUBO DE PVC PARA REDE COLETORA DE ESGOTO DE PAREDE MACIÇA, DN 250 MM, JUNTA ELÁSTICA, INSTALADO EM LOCAL COM NÍVEL BAIXO DE INTERFERÊNCIAS (NÃO INCLUI FORNECIMENTO). AF_06/2015</v>
          </cell>
          <cell r="C2762" t="str">
            <v>M</v>
          </cell>
          <cell r="D2762">
            <v>1.0900000000000001</v>
          </cell>
          <cell r="E2762">
            <v>3.11</v>
          </cell>
          <cell r="F2762">
            <v>4.2</v>
          </cell>
        </row>
        <row r="2763">
          <cell r="A2763" t="str">
            <v>90737</v>
          </cell>
          <cell r="B2763" t="str">
            <v>ASSENTAMENTO DE TUBO DE PVC PARA REDE COLETORA DE ESGOTO DE PAREDE MACIÇA, DN 300 MM, JUNTA ELÁSTICA, INSTALADO EM LOCAL COM NÍVEL BAIXO DE INTERFERÊNCIAS (NÃO INCLUI FORNECIMENTO). AF_06/2015</v>
          </cell>
          <cell r="C2763" t="str">
            <v>M</v>
          </cell>
          <cell r="D2763">
            <v>1.23</v>
          </cell>
          <cell r="E2763">
            <v>3.53</v>
          </cell>
          <cell r="F2763">
            <v>4.76</v>
          </cell>
        </row>
        <row r="2764">
          <cell r="A2764" t="str">
            <v>90738</v>
          </cell>
          <cell r="B2764" t="str">
            <v>ASSENTAMENTO DE TUBO DE PVC PARA REDE COLETORA DE ESGOTO DE PAREDE MACIÇA, DN 350 MM, JUNTA ELÁSTICA, INSTALADO EM LOCAL COM NÍVEL BAIXO DE INTERFERÊNCIAS (NÃO INCLUI FORNECIMENTO). AF_06/2015</v>
          </cell>
          <cell r="C2764" t="str">
            <v>M</v>
          </cell>
          <cell r="D2764">
            <v>1.38</v>
          </cell>
          <cell r="E2764">
            <v>3.94</v>
          </cell>
          <cell r="F2764">
            <v>5.32</v>
          </cell>
        </row>
        <row r="2765">
          <cell r="A2765" t="str">
            <v>90739</v>
          </cell>
          <cell r="B2765" t="str">
            <v>ASSENTAMENTO DE TUBO DE PVC PARA REDE COLETORA DE ESGOTO DE PAREDE MACIÇA, DN 400 MM, JUNTA ELÁSTICA, INSTALADO EM LOCAL COM NÍVEL BAIXO DE INTERFERÊNCIAS (NÃO INCLUI FORNECIMENTO). AF_06/2015</v>
          </cell>
          <cell r="C2765" t="str">
            <v>M</v>
          </cell>
          <cell r="D2765">
            <v>5.52</v>
          </cell>
          <cell r="E2765">
            <v>5.5</v>
          </cell>
          <cell r="F2765">
            <v>11.02</v>
          </cell>
        </row>
        <row r="2766">
          <cell r="A2766" t="str">
            <v>73888/9</v>
          </cell>
          <cell r="B2766" t="str">
            <v>ASSENTAMENTO TUBO PVC COM JUNTA ELASTICA, DN 400 MM - (OU RPVC, OU PVC DEFOFO, OU PRFV) - PARA AGUA.</v>
          </cell>
          <cell r="C2766" t="str">
            <v>M</v>
          </cell>
          <cell r="D2766">
            <v>3</v>
          </cell>
          <cell r="E2766">
            <v>5.19</v>
          </cell>
          <cell r="F2766">
            <v>8.19</v>
          </cell>
        </row>
        <row r="2767">
          <cell r="A2767" t="str">
            <v>73888/10</v>
          </cell>
          <cell r="B2767" t="str">
            <v>ASSENTAMENTO TUBO PVC COM JUNTA ELASTICA, DN 500 MM - (OU RPVC, OU PVC DEFOFO, OU PRFV) - PARA AGUA.</v>
          </cell>
          <cell r="C2767" t="str">
            <v>M</v>
          </cell>
          <cell r="D2767">
            <v>3.36</v>
          </cell>
          <cell r="E2767">
            <v>5.63</v>
          </cell>
          <cell r="F2767">
            <v>8.99</v>
          </cell>
        </row>
        <row r="2768">
          <cell r="A2768" t="str">
            <v>73888/11</v>
          </cell>
          <cell r="B2768" t="str">
            <v>ASSENTAMENTO TUBO PVC COM JUNTA ELASTICA, DN 600 MM - (OU RPVC, OU PVC DEFOFO, OU PRFV) - PARA AGUA.</v>
          </cell>
          <cell r="C2768" t="str">
            <v>M</v>
          </cell>
          <cell r="D2768">
            <v>3.85</v>
          </cell>
          <cell r="E2768">
            <v>6.11</v>
          </cell>
          <cell r="F2768">
            <v>9.9600000000000009</v>
          </cell>
        </row>
        <row r="2769">
          <cell r="A2769" t="str">
            <v>73888/12</v>
          </cell>
          <cell r="B2769" t="str">
            <v>ASSENTAMENTO TUBO PVC COM JUNTA ELASTICA, DN 700 MM - (OU RPVC, OU PVC DEFOFO, OU PRFV) - PARA AGUA.</v>
          </cell>
          <cell r="C2769" t="str">
            <v>M</v>
          </cell>
          <cell r="D2769">
            <v>4.25</v>
          </cell>
          <cell r="E2769">
            <v>6.56</v>
          </cell>
          <cell r="F2769">
            <v>10.81</v>
          </cell>
        </row>
        <row r="2770">
          <cell r="A2770" t="str">
            <v>73888/13</v>
          </cell>
          <cell r="B2770" t="str">
            <v>ASSENTAMENTO TUBO PVC COM JUNTA ELASTICA, DN 800 MM - (OU RPVC, OU PVC DEFOFO, OU PRFV) - PARA AGUA.</v>
          </cell>
          <cell r="C2770" t="str">
            <v>M</v>
          </cell>
          <cell r="D2770">
            <v>4.71</v>
          </cell>
          <cell r="E2770">
            <v>7.03</v>
          </cell>
          <cell r="F2770">
            <v>11.74</v>
          </cell>
        </row>
        <row r="2771">
          <cell r="A2771" t="str">
            <v>73888/14</v>
          </cell>
          <cell r="B2771" t="str">
            <v>ASSENTAMENTO TUBO PVC COM JUNTA ELASTICA, DN 900 MM - (OU RPVC, OU PVC DEFOFO, OU PRFV) - PARA AGUA.</v>
          </cell>
          <cell r="C2771" t="str">
            <v>M</v>
          </cell>
          <cell r="D2771">
            <v>5.14</v>
          </cell>
          <cell r="E2771">
            <v>7.49</v>
          </cell>
          <cell r="F2771">
            <v>12.63</v>
          </cell>
        </row>
        <row r="2772">
          <cell r="A2772" t="str">
            <v>73888/15</v>
          </cell>
          <cell r="B2772" t="str">
            <v>ASSENTAMENTO TUBO PVC COM JUNTA ELASTICA, DN 1000 MM - (OU RPVC, OU PVC DEFOFO, OU PRFV) - PARA AGUA.</v>
          </cell>
          <cell r="C2772" t="str">
            <v>M</v>
          </cell>
          <cell r="D2772">
            <v>5.5</v>
          </cell>
          <cell r="E2772">
            <v>7.93</v>
          </cell>
          <cell r="F2772">
            <v>13.43</v>
          </cell>
        </row>
        <row r="2773">
          <cell r="A2773" t="str">
            <v>73888/1</v>
          </cell>
          <cell r="B2773" t="str">
            <v>ASSENTAMENTO TUBO PVC COM JUNTA ELASTICA, DN 50 MM - (OU RPVC, OU PVC DEFOFO, OU PRFV) - PARA AGUA.</v>
          </cell>
          <cell r="C2773" t="str">
            <v>M</v>
          </cell>
          <cell r="D2773">
            <v>0.5</v>
          </cell>
          <cell r="E2773">
            <v>1.25</v>
          </cell>
          <cell r="F2773">
            <v>1.75</v>
          </cell>
        </row>
        <row r="2774">
          <cell r="A2774" t="str">
            <v>73888/2</v>
          </cell>
          <cell r="B2774" t="str">
            <v>ASSENTAMENTO TUBO PVC COM JUNTA ELASTICA, DN 75 MM - (OU RPVC, OU PVC DEFOFO, OU PRFV) - PARA AGUA.</v>
          </cell>
          <cell r="C2774" t="str">
            <v>M</v>
          </cell>
          <cell r="D2774">
            <v>0.66</v>
          </cell>
          <cell r="E2774">
            <v>1.67</v>
          </cell>
          <cell r="F2774">
            <v>2.33</v>
          </cell>
        </row>
        <row r="2775">
          <cell r="A2775" t="str">
            <v>73888/3</v>
          </cell>
          <cell r="B2775" t="str">
            <v>ASSENTAMENTO TUBO PVC COM JUNTA ELASTICA, DN 100 MM - (OU RPVC, OU PVC DEFOFO, OU PRFV) - PARA AGUA.</v>
          </cell>
          <cell r="C2775" t="str">
            <v>M</v>
          </cell>
          <cell r="D2775">
            <v>0.82</v>
          </cell>
          <cell r="E2775">
            <v>2.09</v>
          </cell>
          <cell r="F2775">
            <v>2.91</v>
          </cell>
        </row>
        <row r="2776">
          <cell r="A2776" t="str">
            <v>90748</v>
          </cell>
          <cell r="B2776" t="str">
            <v>ASSENTAMENTO DE TUBO DE PVC PARA REDE COLETORA DE ESGOTO DE PAREDE MACIÇA, DN 100 MM, JUNTA ELÁSTICA, INSTALADO EM LOCAL COM NÍVEL ALTO DE INTERFERÊNCIAS (NÃO INCLUI FORNECIMENTO). AF_06/2015</v>
          </cell>
          <cell r="C2776" t="str">
            <v>M</v>
          </cell>
          <cell r="D2776">
            <v>1.17</v>
          </cell>
          <cell r="E2776">
            <v>3.34</v>
          </cell>
          <cell r="F2776">
            <v>4.51</v>
          </cell>
        </row>
        <row r="2777">
          <cell r="A2777" t="str">
            <v>90749</v>
          </cell>
          <cell r="B2777" t="str">
            <v>ASSENTAMENTO DE TUBO DE PVC PARA REDE COLETORA DE ESGOTO DE PAREDE MACIÇA, DN 150 MM, JUNTA ELÁSTICA, INSTALADO EM LOCAL COM NÍVEL ALTO DE INTERFERÊNCIAS (NÃO INCLUI FORNECIMENTO). AF_06/2015</v>
          </cell>
          <cell r="C2777" t="str">
            <v>M</v>
          </cell>
          <cell r="D2777">
            <v>1.32</v>
          </cell>
          <cell r="E2777">
            <v>3.75</v>
          </cell>
          <cell r="F2777">
            <v>5.07</v>
          </cell>
        </row>
        <row r="2778">
          <cell r="A2778" t="str">
            <v>90750</v>
          </cell>
          <cell r="B2778" t="str">
            <v>ASSENTAMENTO DE TUBO DE PVC PARA REDE COLETORA DE ESGOTO DE PAREDE MACIÇA, DN 200 MM, JUNTA ELÁSTICA, INSTALADO EM LOCAL COM NÍVEL ALTO DE INTERFERÊNCIAS (NÃO INCLUI FORNECIMENTO). AF_06/2015</v>
          </cell>
          <cell r="C2778" t="str">
            <v>M</v>
          </cell>
          <cell r="D2778">
            <v>1.46</v>
          </cell>
          <cell r="E2778">
            <v>4.17</v>
          </cell>
          <cell r="F2778">
            <v>5.63</v>
          </cell>
        </row>
        <row r="2779">
          <cell r="A2779" t="str">
            <v>90751</v>
          </cell>
          <cell r="B2779" t="str">
            <v>ASSENTAMENTO DE TUBO DE PVC PARA REDE COLETORA DE ESGOTO DE PAREDE MACIÇA, DN 250 MM, JUNTA ELÁSTICA, INSTALADO EM LOCAL COM NÍVEL ALTO DE INTERFERÊNCIAS (NÃO INCLUI FORNECIMENTO). AF_06/2015</v>
          </cell>
          <cell r="C2779" t="str">
            <v>M</v>
          </cell>
          <cell r="D2779">
            <v>1.61</v>
          </cell>
          <cell r="E2779">
            <v>4.58</v>
          </cell>
          <cell r="F2779">
            <v>6.19</v>
          </cell>
        </row>
        <row r="2780">
          <cell r="A2780" t="str">
            <v>90752</v>
          </cell>
          <cell r="B2780" t="str">
            <v>ASSENTAMENTO DE TUBO DE PVC PARA REDE COLETORA DE ESGOTO DE PAREDE MACIÇA, DN 300 MM, JUNTA ELÁSTICA, INSTALADO EM LOCAL COM NÍVEL ALTO DE INTERFERÊNCIAS (NÃO INCLUI FORNECIMENTO). AF_06/2015</v>
          </cell>
          <cell r="C2780" t="str">
            <v>M</v>
          </cell>
          <cell r="D2780">
            <v>1.75</v>
          </cell>
          <cell r="E2780">
            <v>5</v>
          </cell>
          <cell r="F2780">
            <v>6.75</v>
          </cell>
        </row>
        <row r="2781">
          <cell r="A2781" t="str">
            <v>90753</v>
          </cell>
          <cell r="B2781" t="str">
            <v>ASSENTAMENTO DE TUBO DE PVC PARA REDE COLETORA DE ESGOTO DE PAREDE MACIÇA, DN 350 MM, JUNTA ELÁSTICA, INSTALADO EM LOCAL COM NÍVEL ALTO DE INTERFERÊNCIAS (NÃO INCLUI FORNECIMENTO). AF_06/2015</v>
          </cell>
          <cell r="C2781" t="str">
            <v>M</v>
          </cell>
          <cell r="D2781">
            <v>1.89</v>
          </cell>
          <cell r="E2781">
            <v>5.42</v>
          </cell>
          <cell r="F2781">
            <v>7.31</v>
          </cell>
        </row>
        <row r="2782">
          <cell r="A2782" t="str">
            <v>90754</v>
          </cell>
          <cell r="B2782" t="str">
            <v>ASSENTAMENTO DE TUBO DE PVC PARA REDE COLETORA DE ESGOTO DE PAREDE MACIÇA, DN 400 MM, JUNTA ELÁSTICA, INSTALADO EM LOCAL COM NÍVEL ALTO DE INTERFERÊNCIAS (NÃO INCLUI FORNECIMENTO). AF_06/2015</v>
          </cell>
          <cell r="C2782" t="str">
            <v>M</v>
          </cell>
          <cell r="D2782">
            <v>7.4</v>
          </cell>
          <cell r="E2782">
            <v>7.36</v>
          </cell>
          <cell r="F2782">
            <v>14.76</v>
          </cell>
        </row>
        <row r="2783">
          <cell r="B2783" t="str">
            <v>ASSENTAMENTO DE TUBOS DE PVC CORRUGADOS</v>
          </cell>
        </row>
        <row r="2784">
          <cell r="A2784" t="str">
            <v>90740</v>
          </cell>
          <cell r="B2784" t="str">
            <v>ASSENTAMENTO DE TUBO DE PVC CORRUGADO DE DUPLA PAREDE PARA REDE COLETORA DE ESGOTO, DN 150 MM, JUNTA ELÁSTICA, INSTALADO EM LOCAL COM NÍVEL BAIXO DE INTERFERÊNCIAS (NÃO INCLUI FORNECIMENTO). AF_06/2015</v>
          </cell>
          <cell r="C2784" t="str">
            <v>M</v>
          </cell>
          <cell r="D2784">
            <v>1.45</v>
          </cell>
          <cell r="E2784">
            <v>4.1500000000000004</v>
          </cell>
          <cell r="F2784">
            <v>5.6</v>
          </cell>
        </row>
        <row r="2785">
          <cell r="A2785" t="str">
            <v>90741</v>
          </cell>
          <cell r="B2785" t="str">
            <v>ASSENTAMENTO DE TUBO DE PVC CORRUGADO DE DUPLA PAREDE PARA REDE COLETORA DE ESGOTO, DN 200 MM, JUNTA ELÁSTICA, INSTALADO EM LOCAL COM NÍVEL BAIXO DE INTERFERÊNCIAS (NÃO INCLUI FORNECIMENTO). AF_06/2015</v>
          </cell>
          <cell r="C2785" t="str">
            <v>M</v>
          </cell>
          <cell r="D2785">
            <v>1.6</v>
          </cell>
          <cell r="E2785">
            <v>4.57</v>
          </cell>
          <cell r="F2785">
            <v>6.17</v>
          </cell>
        </row>
        <row r="2786">
          <cell r="A2786" t="str">
            <v>90742</v>
          </cell>
          <cell r="B2786" t="str">
            <v>ASSENTAMENTO DE TUBO DE PVC CORRUGADO DE DUPLA PAREDE PARA REDE COLETORA DE ESGOTO, DN 250 MM, JUNTA ELÁSTICA, INSTALADO EM LOCAL COM NÍVEL BAIXO DE INTERFERÊNCIAS (NÃO INCLUI FORNECIMENTO). AF_06/2015</v>
          </cell>
          <cell r="C2786" t="str">
            <v>M</v>
          </cell>
          <cell r="D2786">
            <v>1.75</v>
          </cell>
          <cell r="E2786">
            <v>4.9800000000000004</v>
          </cell>
          <cell r="F2786">
            <v>6.73</v>
          </cell>
        </row>
        <row r="2787">
          <cell r="A2787" t="str">
            <v>90743</v>
          </cell>
          <cell r="B2787" t="str">
            <v>ASSENTAMENTO DE TUBO DE PVC CORRUGADO DE DUPLA PAREDE PARA REDE COLETORA DE ESGOTO, DN 300 MM, JUNTA ELÁSTICA, INSTALADO EM LOCAL COM NÍVEL BAIXO DE INTERFERÊNCIAS (NÃO INCLUI FORNECIMENTO). AF_06/2015</v>
          </cell>
          <cell r="C2787" t="str">
            <v>M</v>
          </cell>
          <cell r="D2787">
            <v>1.88</v>
          </cell>
          <cell r="E2787">
            <v>5.4</v>
          </cell>
          <cell r="F2787">
            <v>7.28</v>
          </cell>
        </row>
        <row r="2788">
          <cell r="A2788" t="str">
            <v>90744</v>
          </cell>
          <cell r="B2788" t="str">
            <v>ASSENTAMENTO DE TUBO DE PVC CORRUGADO DE DUPLA PAREDE PARA REDE COLETORA DE ESGOTO, DN 350 MM, JUNTA ELÁSTICA, INSTALADO EM LOCAL COM NÍVEL BAIXO DE INTERFERÊNCIAS (NÃO INCLUI FORNECIMENTO). AF_06/2015</v>
          </cell>
          <cell r="C2788" t="str">
            <v>M</v>
          </cell>
          <cell r="D2788">
            <v>2.04</v>
          </cell>
          <cell r="E2788">
            <v>5.81</v>
          </cell>
          <cell r="F2788">
            <v>7.85</v>
          </cell>
        </row>
        <row r="2789">
          <cell r="A2789" t="str">
            <v>90745</v>
          </cell>
          <cell r="B2789" t="str">
            <v>ASSENTAMENTO DE TUBO DE PVC CORRUGADO DE DUPLA PAREDE PARA REDE COLETORA DE ESGOTO, DN 400 MM, JUNTA ELÁSTICA, INSTALADO EM LOCAL COM NÍVEL BAIXO DE INTERFERÊNCIAS (NÃO INCLUI FORNECIMENTO). AF_06/2015</v>
          </cell>
          <cell r="C2789" t="str">
            <v>M</v>
          </cell>
          <cell r="D2789">
            <v>7.9</v>
          </cell>
          <cell r="E2789">
            <v>7.86</v>
          </cell>
          <cell r="F2789">
            <v>15.76</v>
          </cell>
        </row>
        <row r="2790">
          <cell r="A2790" t="str">
            <v>90746</v>
          </cell>
          <cell r="B2790" t="str">
            <v>ASSENTAMENTO DE TUBO DE PEAD CORRUGADO DE DUPLA PAREDE PARA REDE COLETORA DE ESGOTO, DN 450 MM, JUNTA ELÁSTICA INTEGRADA, INSTALADO EM LOCAL COM NÍVEL BAIXO DE INTERFERÊNCIAS (NÃO INCLUI FORNECIMENTO). AF_06/2015</v>
          </cell>
          <cell r="C2790" t="str">
            <v>M</v>
          </cell>
          <cell r="D2790">
            <v>0.89</v>
          </cell>
          <cell r="E2790">
            <v>2.5299999999999998</v>
          </cell>
          <cell r="F2790">
            <v>3.42</v>
          </cell>
        </row>
        <row r="2791">
          <cell r="A2791" t="str">
            <v>90747</v>
          </cell>
          <cell r="B2791" t="str">
            <v>ASSENTAMENTO DE TUBO DE PEAD CORRUGADO DE DUPLA PAREDE PARA REDE COLETORA DE ESGOTO, DN 600 MM, JUNTA ELÁSTICA INTEGRADA, INSTALADO EM LOCAL COM NÍVEL BAIXO DE INTERFERÊNCIAS (NÃO INCLUI FORNECIMENTO). AF_06/2015</v>
          </cell>
          <cell r="C2791" t="str">
            <v>M</v>
          </cell>
          <cell r="D2791">
            <v>7.23</v>
          </cell>
          <cell r="E2791">
            <v>5.1100000000000003</v>
          </cell>
          <cell r="F2791">
            <v>12.34</v>
          </cell>
        </row>
        <row r="2792">
          <cell r="A2792" t="str">
            <v>90755</v>
          </cell>
          <cell r="B2792" t="str">
            <v>ASSENTAMENTO DE TUBO DE PVC CORRUGADO DE DUPLA PAREDE PARA REDE COLETORA DE ESGOTO, DN 150 MM, JUNTA ELÁSTICA, INSTALADO EM LOCAL COM NÍVEL ALTO DE INTERFERÊNCIAS (NÃO INCLUI FORNECIMENTO). AF_06/2015</v>
          </cell>
          <cell r="C2792" t="str">
            <v>M</v>
          </cell>
          <cell r="D2792">
            <v>1.96</v>
          </cell>
          <cell r="E2792">
            <v>5.63</v>
          </cell>
          <cell r="F2792">
            <v>7.59</v>
          </cell>
        </row>
        <row r="2793">
          <cell r="A2793" t="str">
            <v>90756</v>
          </cell>
          <cell r="B2793" t="str">
            <v>ASSENTAMENTO DE TUBO DE PVC CORRUGADO DE DUPLA PAREDE PARA REDE COLETORA DE ESGOTO, DN 200 MM, JUNTA ELÁSTICA, INSTALADO EM LOCAL COM NÍVEL ALTO DE INTERFERÊNCIAS (NÃO INCLUI FORNECIMENTO). AF_06/2015</v>
          </cell>
          <cell r="C2793" t="str">
            <v>M</v>
          </cell>
          <cell r="D2793">
            <v>2.11</v>
          </cell>
          <cell r="E2793">
            <v>6.04</v>
          </cell>
          <cell r="F2793">
            <v>8.15</v>
          </cell>
        </row>
        <row r="2794">
          <cell r="A2794" t="str">
            <v>90757</v>
          </cell>
          <cell r="B2794" t="str">
            <v>ASSENTAMENTO DE TUBO DE PVC CORRUGADO DE DUPLA PAREDE PARA REDE COLETORA DE ESGOTO, DN 250 MM, JUNTA ELÁSTICA, INSTALADO EM LOCAL COM NÍVEL ALTO DE INTERFERÊNCIAS (NÃO INCLUI FORNECIMENTO). AF_06/2015</v>
          </cell>
          <cell r="C2794" t="str">
            <v>M</v>
          </cell>
          <cell r="D2794">
            <v>2.25</v>
          </cell>
          <cell r="E2794">
            <v>6.46</v>
          </cell>
          <cell r="F2794">
            <v>8.7100000000000009</v>
          </cell>
        </row>
        <row r="2795">
          <cell r="A2795" t="str">
            <v>90758</v>
          </cell>
          <cell r="B2795" t="str">
            <v>ASSENTAMENTO DE TUBO DE PVC CORRUGADO DE DUPLA PAREDE PARA REDE COLETORA DE ESGOTO, DN 300 MM, JUNTA ELÁSTICA, INSTALADO EM LOCAL COM NÍVEL ALTO DE INTERFERÊNCIAS (NÃO INCLUI FORNECIMENTO). AF_06/2015</v>
          </cell>
          <cell r="C2795" t="str">
            <v>M</v>
          </cell>
          <cell r="D2795">
            <v>2.4</v>
          </cell>
          <cell r="E2795">
            <v>6.87</v>
          </cell>
          <cell r="F2795">
            <v>9.27</v>
          </cell>
        </row>
        <row r="2796">
          <cell r="A2796" t="str">
            <v>90759</v>
          </cell>
          <cell r="B2796" t="str">
            <v>ASSENTAMENTO DE TUBO DE PVC CORRUGADO DE DUPLA PAREDE PARA REDE COLETORA DE ESGOTO, DN 350 MM, JUNTA ELÁSTICA, INSTALADO EM LOCAL COM NÍVEL ALTO DE INTERFERÊNCIAS (NÃO INCLUI FORNECIMENTO). AF_06/2015</v>
          </cell>
          <cell r="C2796" t="str">
            <v>M</v>
          </cell>
          <cell r="D2796">
            <v>2.54</v>
          </cell>
          <cell r="E2796">
            <v>7.29</v>
          </cell>
          <cell r="F2796">
            <v>9.83</v>
          </cell>
        </row>
        <row r="2797">
          <cell r="A2797" t="str">
            <v>90760</v>
          </cell>
          <cell r="B2797" t="str">
            <v>ASSENTAMENTO DE TUBO DE PVC CORRUGADO DE DUPLA PAREDE PARA REDE COLETORA DE ESGOTO, DN 400 MM, EM JUNTA ELÁSTICA, INSTALADO EM LOCAL COM NÍVEL ALTO DE INTERFERÊNCIAS (NÃO INCLUI FORNECIMENTO). AF_06/2015</v>
          </cell>
          <cell r="C2797" t="str">
            <v>M</v>
          </cell>
          <cell r="D2797">
            <v>9.77</v>
          </cell>
          <cell r="E2797">
            <v>9.7200000000000006</v>
          </cell>
          <cell r="F2797">
            <v>19.489999999999998</v>
          </cell>
        </row>
        <row r="2798">
          <cell r="A2798" t="str">
            <v>90761</v>
          </cell>
          <cell r="B2798" t="str">
            <v>ASSENTAMENTO DE TUBO DE PEAD CORRUGADO DE DUPLA PAREDE PARA REDE COLETORA DE ESGOTO, DN 450 MM, JUNTA ELÁSTICA INTEGRADA, INSTALADO EM LOCAL COM NÍVEL ALTO DE INTERFERÊNCIAS (NÃO INCLUI FORNECIMENTO). AF_06/2015</v>
          </cell>
          <cell r="C2798" t="str">
            <v>M</v>
          </cell>
          <cell r="D2798">
            <v>1.08</v>
          </cell>
          <cell r="E2798">
            <v>3.1</v>
          </cell>
          <cell r="F2798">
            <v>4.18</v>
          </cell>
        </row>
        <row r="2799">
          <cell r="A2799" t="str">
            <v>90762</v>
          </cell>
          <cell r="B2799" t="str">
            <v>ASSENTAMENTO DE TUBO DE PEAD CORRUGADO DE DUPLA PAREDE PARA REDE COLETORA DE ESGOTO, DN 600 MM, JUNTA ELÁSTICA INTEGRADA, INSTALADO EM LOCAL COM NÍVEL ALTO DE INTERFERÊNCIAS (NÃO INCLUI FORNECIMENTO). AF_06/2015</v>
          </cell>
          <cell r="C2799" t="str">
            <v>M</v>
          </cell>
          <cell r="D2799">
            <v>8.61</v>
          </cell>
          <cell r="E2799">
            <v>6.08</v>
          </cell>
          <cell r="F2799">
            <v>14.69</v>
          </cell>
        </row>
        <row r="2800">
          <cell r="B2800" t="str">
            <v>ASSENTAMENTO DE TUBOS DE CONCRETO</v>
          </cell>
        </row>
        <row r="2801">
          <cell r="A2801" t="str">
            <v>92834</v>
          </cell>
          <cell r="B2801" t="str">
            <v>ASSENTAMENTO DE TUBO DE CONCRETO PARA REDES COLETORAS DE ESGOTO SANITÁRIO, DIÂMETRO DE 300 MM, JUNTA ELÁSTICA, INSTALADO EM LOCAL COM BAIXO NÍVEL DE INTERFERÊNCIAS (NÃO INCLUI FORNECIMENTO). AF_12/2015</v>
          </cell>
          <cell r="C2801" t="str">
            <v>M</v>
          </cell>
          <cell r="D2801">
            <v>3.49</v>
          </cell>
          <cell r="E2801">
            <v>3.2</v>
          </cell>
          <cell r="F2801">
            <v>6.69</v>
          </cell>
        </row>
        <row r="2802">
          <cell r="A2802" t="str">
            <v>92836</v>
          </cell>
          <cell r="B2802" t="str">
            <v>ASSENTAMENTO DE TUBO DE CONCRETO PARA REDES COLETORAS DE ESGOTO SANITÁRIO, DIÂMETRO DE 400 MM, JUNTA ELÁSTICA, INSTALADO EM LOCAL COM BAIXO NÍVEL DE INTERFERÊNCIAS (NÃO INCLUI FORNECIMENTO). AF_12/2015</v>
          </cell>
          <cell r="C2802" t="str">
            <v>M</v>
          </cell>
          <cell r="D2802">
            <v>4.47</v>
          </cell>
          <cell r="E2802">
            <v>4.07</v>
          </cell>
          <cell r="F2802">
            <v>8.5399999999999991</v>
          </cell>
        </row>
        <row r="2803">
          <cell r="A2803" t="str">
            <v>92838</v>
          </cell>
          <cell r="B2803" t="str">
            <v>ASSENTAMENTO DE TUBO DE CONCRETO PARA REDES COLETORAS DE ESGOTO SANITÁRIO, DIÂMETRO DE 500 MM, JUNTA ELÁSTICA, INSTALADO EM LOCAL COM BAIXO NÍVEL DE INTERFERÊNCIAS (NÃO INCLUI FORNECIMENTO). AF_12/2015</v>
          </cell>
          <cell r="C2803" t="str">
            <v>M</v>
          </cell>
          <cell r="D2803">
            <v>5.33</v>
          </cell>
          <cell r="E2803">
            <v>4.93</v>
          </cell>
          <cell r="F2803">
            <v>10.26</v>
          </cell>
        </row>
        <row r="2804">
          <cell r="A2804" t="str">
            <v>92840</v>
          </cell>
          <cell r="B2804" t="str">
            <v>ASSENTAMENTO DE TUBO DE CONCRETO PARA REDES COLETORAS DE ESGOTO SANITÁRIO, DIÂMETRO DE 600 MM, JUNTA ELÁSTICA, INSTALADO EM LOCAL COM BAIXO NÍVEL DE INTERFERÊNCIAS (NÃO INCLUI FORNECIMENTO). AF_12/2015</v>
          </cell>
          <cell r="C2804" t="str">
            <v>M</v>
          </cell>
          <cell r="D2804">
            <v>6.33</v>
          </cell>
          <cell r="E2804">
            <v>5.8</v>
          </cell>
          <cell r="F2804">
            <v>12.13</v>
          </cell>
        </row>
        <row r="2805">
          <cell r="A2805" t="str">
            <v>92842</v>
          </cell>
          <cell r="B2805" t="str">
            <v>ASSENTAMENTO DE TUBO DE CONCRETO PARA REDES COLETORAS DE ESGOTO SANITÁRIO, DIÂMETRO DE 700 MM, JUNTA ELÁSTICA, INSTALADO EM LOCAL COM BAIXO NÍVEL DE INTERFERÊNCIAS (NÃO INCLUI FORNECIMENTO). AF_12/2015</v>
          </cell>
          <cell r="C2805" t="str">
            <v>M</v>
          </cell>
          <cell r="D2805">
            <v>7.2</v>
          </cell>
          <cell r="E2805">
            <v>6.67</v>
          </cell>
          <cell r="F2805">
            <v>13.87</v>
          </cell>
        </row>
        <row r="2806">
          <cell r="A2806" t="str">
            <v>92844</v>
          </cell>
          <cell r="B2806" t="str">
            <v>ASSENTAMENTO DE TUBO DE CONCRETO PARA REDES COLETORAS DE ESGOTO SANITÁRIO, DIÂMETRO DE 800 MM, JUNTA ELÁSTICA, INSTALADO EM LOCAL COM BAIXO NÍVEL DE INTERFERÊNCIAS (NÃO INCLUI FORNECIMENTO). AF_12/2015</v>
          </cell>
          <cell r="C2806" t="str">
            <v>M</v>
          </cell>
          <cell r="D2806">
            <v>8.2200000000000006</v>
          </cell>
          <cell r="E2806">
            <v>7.53</v>
          </cell>
          <cell r="F2806">
            <v>15.75</v>
          </cell>
        </row>
        <row r="2807">
          <cell r="A2807" t="str">
            <v>92846</v>
          </cell>
          <cell r="B2807" t="str">
            <v>ASSENTAMENTO DE TUBO DE CONCRETO PARA REDES COLETORAS DE ESGOTO SANITÁRIO, DIÂMETRO DE 900 MM, JUNTA ELÁSTICA, INSTALADO EM LOCAL COM BAIXO NÍVEL DE INTERFERÊNCIAS (NÃO INCLUI FORNECIMENTO). AF_12/2015</v>
          </cell>
          <cell r="C2807" t="str">
            <v>M</v>
          </cell>
          <cell r="D2807">
            <v>9.08</v>
          </cell>
          <cell r="E2807">
            <v>8.39</v>
          </cell>
          <cell r="F2807">
            <v>17.47</v>
          </cell>
        </row>
        <row r="2808">
          <cell r="A2808" t="str">
            <v>92848</v>
          </cell>
          <cell r="B2808" t="str">
            <v>ASSENTAMENTO DE TUBO DE CONCRETO PARA REDES COLETORAS DE ESGOTO SANITÁRIO, DIÂMETRO DE 1000 MM, JUNTA ELÁSTICA, INSTALADO EM LOCAL COM BAIXO NÍVEL DE INTERFERÊNCIAS (NÃO INCLUI FORNECIMENTO). AF_12/2015</v>
          </cell>
          <cell r="C2808" t="str">
            <v>M</v>
          </cell>
          <cell r="D2808">
            <v>10.09</v>
          </cell>
          <cell r="E2808">
            <v>9.2799999999999994</v>
          </cell>
          <cell r="F2808">
            <v>19.37</v>
          </cell>
        </row>
        <row r="2809">
          <cell r="A2809" t="str">
            <v>92850</v>
          </cell>
          <cell r="B2809" t="str">
            <v>ASSENTAMENTO DE TUBO DE CONCRETO PARA REDES COLETORAS DE ESGOTO SANITÁRIO, DIÂMETRO DE 300 MM, JUNTA ELÁSTICA, INSTALADO EM LOCAL COM ALTO NÍVEL DE INTERFERÊNCIAS (NÃO INCLUI FORNECIMENTO). AF_12/2015</v>
          </cell>
          <cell r="C2809" t="str">
            <v>M</v>
          </cell>
          <cell r="D2809">
            <v>6.6</v>
          </cell>
          <cell r="E2809">
            <v>6.04</v>
          </cell>
          <cell r="F2809">
            <v>12.64</v>
          </cell>
        </row>
        <row r="2810">
          <cell r="A2810" t="str">
            <v>92852</v>
          </cell>
          <cell r="B2810" t="str">
            <v>ASSENTAMENTO DE TUBO DE CONCRETO PARA REDES COLETORAS DE ESGOTO SANITÁRIO, DIÂMETRO DE 400 MM, JUNTA ELÁSTICA, INSTALADO EM LOCAL COM ALTO NÍVEL DE INTERFERÊNCIAS (NÃO INCLUI FORNECIMENTO). AF_12/2015</v>
          </cell>
          <cell r="C2810" t="str">
            <v>M</v>
          </cell>
          <cell r="D2810">
            <v>8.2899999999999991</v>
          </cell>
          <cell r="E2810">
            <v>7.68</v>
          </cell>
          <cell r="F2810">
            <v>15.97</v>
          </cell>
        </row>
        <row r="2811">
          <cell r="A2811" t="str">
            <v>92854</v>
          </cell>
          <cell r="B2811" t="str">
            <v>ASSENTAMENTO DE TUBO DE CONCRETO PARA REDES COLETORAS DE ESGOTO SANITÁRIO, DIÂMETRO DE 500 MM, JUNTA ELÁSTICA, INSTALADO EM LOCAL COM ALTO NÍVEL DE INTERFERÊNCIAS (NÃO INCLUI FORNECIMENTO). AF_12/2015</v>
          </cell>
          <cell r="C2811" t="str">
            <v>M</v>
          </cell>
          <cell r="D2811">
            <v>10.11</v>
          </cell>
          <cell r="E2811">
            <v>9.33</v>
          </cell>
          <cell r="F2811">
            <v>19.440000000000001</v>
          </cell>
        </row>
        <row r="2812">
          <cell r="A2812" t="str">
            <v>92856</v>
          </cell>
          <cell r="B2812" t="str">
            <v>ASSENTAMENTO DE TUBO DE CONCRETO PARA REDES COLETORAS DE ESGOTO SANITÁRIO, DIÂMETRO DE 600 MM, JUNTA ELÁSTICA, INSTALADO EM LOCAL COM ALTO NÍVEL DE INTERFERÊNCIAS (NÃO INCLUI FORNECIMENTO). AF_12/2015</v>
          </cell>
          <cell r="C2812" t="str">
            <v>M</v>
          </cell>
          <cell r="D2812">
            <v>11.92</v>
          </cell>
          <cell r="E2812">
            <v>10.99</v>
          </cell>
          <cell r="F2812">
            <v>22.91</v>
          </cell>
        </row>
        <row r="2813">
          <cell r="A2813" t="str">
            <v>92858</v>
          </cell>
          <cell r="B2813" t="str">
            <v>ASSENTAMENTO DE TUBO DE CONCRETO PARA REDES COLETORAS DE ESGOTO SANITÁRIO, DIÂMETRO DE 700 MM, JUNTA ELÁSTICA, INSTALADO EM LOCAL COM ALTO NÍVEL DE INTERFERÊNCIAS (NÃO INCLUI FORNECIMENTO). AF_12/2015</v>
          </cell>
          <cell r="C2813" t="str">
            <v>M</v>
          </cell>
          <cell r="D2813">
            <v>13.62</v>
          </cell>
          <cell r="E2813">
            <v>12.61</v>
          </cell>
          <cell r="F2813">
            <v>26.23</v>
          </cell>
        </row>
        <row r="2814">
          <cell r="A2814" t="str">
            <v>92860</v>
          </cell>
          <cell r="B2814" t="str">
            <v>ASSENTAMENTO DE TUBO DE CONCRETO PARA REDES COLETORAS DE ESGOTO SANITÁRIO, DIÂMETRO DE 800 MM, JUNTA ELÁSTICA, INSTALADO EM LOCAL COM ALTO NÍVEL DE INTERFERÊNCIAS (NÃO INCLUI FORNECIMENTO). AF_12/2015</v>
          </cell>
          <cell r="C2814" t="str">
            <v>M</v>
          </cell>
          <cell r="D2814">
            <v>15.48</v>
          </cell>
          <cell r="E2814">
            <v>14.29</v>
          </cell>
          <cell r="F2814">
            <v>29.77</v>
          </cell>
        </row>
        <row r="2815">
          <cell r="A2815" t="str">
            <v>92862</v>
          </cell>
          <cell r="B2815" t="str">
            <v>ASSENTAMENTO DE TUBO DE CONCRETO PARA REDES COLETORAS DE ESGOTO SANITÁRIO, DIÂMETRO DE 900 MM, JUNTA ELÁSTICA, INSTALADO EM LOCAL COM ALTO NÍVEL DE INTERFERÊNCIAS (NÃO INCLUI FORNECIMENTO). AF_12/2015</v>
          </cell>
          <cell r="C2815" t="str">
            <v>M</v>
          </cell>
          <cell r="D2815">
            <v>17.28</v>
          </cell>
          <cell r="E2815">
            <v>15.93</v>
          </cell>
          <cell r="F2815">
            <v>33.21</v>
          </cell>
        </row>
        <row r="2816">
          <cell r="A2816" t="str">
            <v>92864</v>
          </cell>
          <cell r="B2816" t="str">
            <v>ASSENTAMENTO DE TUBO DE CONCRETO PARA REDES COLETORAS DE ESGOTO SANITÁRIO, DIÂMETRO DE 1000 MM, JUNTA ELÁSTICA, INSTALADO EM LOCAL COM ALTO NÍVEL DE INTERFERÊNCIAS (NÃO INCLUI FORNECIMENTO). AF_12/2015</v>
          </cell>
          <cell r="C2816" t="str">
            <v>M</v>
          </cell>
          <cell r="D2816">
            <v>19.09</v>
          </cell>
          <cell r="E2816">
            <v>17.59</v>
          </cell>
          <cell r="F2816">
            <v>36.68</v>
          </cell>
        </row>
        <row r="2817">
          <cell r="A2817" t="str">
            <v>92808</v>
          </cell>
          <cell r="B2817" t="str">
            <v>ASSENTAMENTO DE TUBO DE CONCRETO PARA REDES COLETORAS DE ÁGUAS PLUVIAIS, DIÂMETRO DE 300 MM, JUNTA RÍGIDA, INSTALADO EM LOCAL COM BAIXO NÍVEL DE INTERFERÊNCIAS (NÃO INCLUI FORNECIMENTO). AF_12/2015</v>
          </cell>
          <cell r="C2817" t="str">
            <v>M</v>
          </cell>
          <cell r="D2817">
            <v>15.74</v>
          </cell>
          <cell r="E2817">
            <v>14.32</v>
          </cell>
          <cell r="F2817">
            <v>30.06</v>
          </cell>
        </row>
        <row r="2818">
          <cell r="A2818" t="str">
            <v>92809</v>
          </cell>
          <cell r="B2818" t="str">
            <v>ASSENTAMENTO DE TUBO DE CONCRETO PARA REDES COLETORAS DE ÁGUAS PLUVIAIS, DIÂMETRO DE 400 MM, JUNTA RÍGIDA, INSTALADO EM LOCAL COM BAIXO NÍVEL DE INTERFERÊNCIAS (NÃO INCLUI FORNECIMENTO). AF_12/2015</v>
          </cell>
          <cell r="C2818" t="str">
            <v>M</v>
          </cell>
          <cell r="D2818">
            <v>20.260000000000002</v>
          </cell>
          <cell r="E2818">
            <v>18.239999999999998</v>
          </cell>
          <cell r="F2818">
            <v>38.5</v>
          </cell>
        </row>
        <row r="2819">
          <cell r="A2819" t="str">
            <v>92810</v>
          </cell>
          <cell r="B2819" t="str">
            <v>ASSENTAMENTO DE TUBO DE CONCRETO PARA REDES COLETORAS DE ÁGUAS PLUVIAIS, DIÂMETRO DE 500 MM, JUNTA RÍGIDA, INSTALADO EM LOCAL COM BAIXO NÍVEL DE INTERFERÊNCIAS (NÃO INCLUI FORNECIMENTO). AF_12/2015</v>
          </cell>
          <cell r="C2819" t="str">
            <v>M</v>
          </cell>
          <cell r="D2819">
            <v>24.67</v>
          </cell>
          <cell r="E2819">
            <v>22.17</v>
          </cell>
          <cell r="F2819">
            <v>46.84</v>
          </cell>
        </row>
        <row r="2820">
          <cell r="A2820" t="str">
            <v>92811</v>
          </cell>
          <cell r="B2820" t="str">
            <v>ASSENTAMENTO DE TUBO DE CONCRETO PARA REDES COLETORAS DE ÁGUAS PLUVIAIS, DIÂMETRO DE 600 MM, JUNTA RÍGIDA, INSTALADO EM LOCAL COM BAIXO NÍVEL DE INTERFERÊNCIAS (NÃO INCLUI FORNECIMENTO). AF_12/2015</v>
          </cell>
          <cell r="C2820" t="str">
            <v>M</v>
          </cell>
          <cell r="D2820">
            <v>29.51</v>
          </cell>
          <cell r="E2820">
            <v>26.19</v>
          </cell>
          <cell r="F2820">
            <v>55.7</v>
          </cell>
        </row>
        <row r="2821">
          <cell r="A2821" t="str">
            <v>92812</v>
          </cell>
          <cell r="B2821" t="str">
            <v>ASSENTAMENTO DE TUBO DE CONCRETO PARA REDES COLETORAS DE ÁGUAS PLUVIAIS, DIÂMETRO DE 700 MM, JUNTA RÍGIDA, INSTALADO EM LOCAL COM BAIXO NÍVEL DE INTERFERÊNCIAS (NÃO INCLUI FORNECIMENTO). AF_12/2015</v>
          </cell>
          <cell r="C2821" t="str">
            <v>M</v>
          </cell>
          <cell r="D2821">
            <v>34.25</v>
          </cell>
          <cell r="E2821">
            <v>30.21</v>
          </cell>
          <cell r="F2821">
            <v>64.459999999999994</v>
          </cell>
        </row>
        <row r="2822">
          <cell r="A2822" t="str">
            <v>92813</v>
          </cell>
          <cell r="B2822" t="str">
            <v>ASSENTAMENTO DE TUBO DE CONCRETO PARA REDES COLETORAS DE ÁGUAS PLUVIAIS, DIÂMETRO DE 800 MM, JUNTA RÍGIDA, INSTALADO EM LOCAL COM BAIXO NÍVEL DE INTERFERÊNCIAS (NÃO INCLUI FORNECIMENTO). AF_12/2015</v>
          </cell>
          <cell r="C2822" t="str">
            <v>M</v>
          </cell>
          <cell r="D2822">
            <v>40.06</v>
          </cell>
          <cell r="E2822">
            <v>34.5</v>
          </cell>
          <cell r="F2822">
            <v>74.56</v>
          </cell>
        </row>
        <row r="2823">
          <cell r="A2823" t="str">
            <v>92814</v>
          </cell>
          <cell r="B2823" t="str">
            <v>ASSENTAMENTO DE TUBO DE CONCRETO PARA REDES COLETORAS DE ÁGUAS PLUVIAIS, DIÂMETRO DE 900 MM, JUNTA RÍGIDA, INSTALADO EM LOCAL COM BAIXO NÍVEL DE INTERFERÊNCIAS (NÃO INCLUI FORNECIMENTO). AF_12/2015</v>
          </cell>
          <cell r="C2823" t="str">
            <v>M</v>
          </cell>
          <cell r="D2823">
            <v>46.21</v>
          </cell>
          <cell r="E2823">
            <v>38.9</v>
          </cell>
          <cell r="F2823">
            <v>85.11</v>
          </cell>
        </row>
        <row r="2824">
          <cell r="A2824" t="str">
            <v>92815</v>
          </cell>
          <cell r="B2824" t="str">
            <v>ASSENTAMENTO DE TUBO DE CONCRETO PARA REDES COLETORAS DE ÁGUAS PLUVIAIS, DIÂMETRO DE 1000 MM, JUNTA RÍGIDA, INSTALADO EM LOCAL COM BAIXO NÍVEL DE INTERFERÊNCIAS (NÃO INCLUI FORNECIMENTO). AF_12/2015</v>
          </cell>
          <cell r="C2824" t="str">
            <v>M</v>
          </cell>
          <cell r="D2824">
            <v>53.48</v>
          </cell>
          <cell r="E2824">
            <v>43.62</v>
          </cell>
          <cell r="F2824">
            <v>97.1</v>
          </cell>
        </row>
        <row r="2825">
          <cell r="A2825" t="str">
            <v>92817</v>
          </cell>
          <cell r="B2825" t="str">
            <v>ASSENTAMENTO DE TUBO DE CONCRETO PARA REDES COLETORAS DE ÁGUAS PLUVIAIS, DIÂMETRO DE 1200 MM, JUNTA RÍGIDA, INSTALADO EM LOCAL COM BAIXO NÍVEL DE INTERFERÊNCIAS (NÃO INCLUI FORNECIMENTO). AF_12/2015</v>
          </cell>
          <cell r="C2825" t="str">
            <v>M</v>
          </cell>
          <cell r="D2825">
            <v>66.92</v>
          </cell>
          <cell r="E2825">
            <v>54.58</v>
          </cell>
          <cell r="F2825">
            <v>121.5</v>
          </cell>
        </row>
        <row r="2826">
          <cell r="A2826" t="str">
            <v>92819</v>
          </cell>
          <cell r="B2826" t="str">
            <v>ASSENTAMENTO DE TUBO DE CONCRETO PARA REDES COLETORAS DE ÁGUAS PLUVIAIS, DIÂMETRO DE 1500 MM, JUNTA RÍGIDA, INSTALADO EM LOCAL COM BAIXO NÍVEL DE INTERFERÊNCIAS (NÃO INCLUI FORNECIMENTO). AF_12/2015</v>
          </cell>
          <cell r="C2826" t="str">
            <v>M</v>
          </cell>
          <cell r="D2826">
            <v>90.08</v>
          </cell>
          <cell r="E2826">
            <v>73.459999999999994</v>
          </cell>
          <cell r="F2826">
            <v>163.54</v>
          </cell>
        </row>
        <row r="2827">
          <cell r="A2827" t="str">
            <v>92820</v>
          </cell>
          <cell r="B2827" t="str">
            <v>ASSENTAMENTO DE TUBO DE CONCRETO PARA REDES COLETORAS DE ÁGUAS PLUVIAIS, DIÂMETRO DE 300 MM, JUNTA RÍGIDA, INSTALADO EM LOCAL COM ALTO NÍVEL DE INTERFERÊNCIAS (NÃO INCLUI FORNECIMENTO). AF_12/2015</v>
          </cell>
          <cell r="C2827" t="str">
            <v>M</v>
          </cell>
          <cell r="D2827">
            <v>18.73</v>
          </cell>
          <cell r="E2827">
            <v>17.14</v>
          </cell>
          <cell r="F2827">
            <v>35.869999999999997</v>
          </cell>
        </row>
        <row r="2828">
          <cell r="A2828" t="str">
            <v>92821</v>
          </cell>
          <cell r="B2828" t="str">
            <v>ASSENTAMENTO DE TUBO DE CONCRETO PARA REDES COLETORAS DE ÁGUAS PLUVIAIS, DIÂMETRO DE 400 MM, JUNTA RÍGIDA, INSTALADO EM LOCAL COM ALTO NÍVEL DE INTERFERÊNCIAS (NÃO INCLUI FORNECIMENTO). AF_12/2015</v>
          </cell>
          <cell r="C2828" t="str">
            <v>M</v>
          </cell>
          <cell r="D2828">
            <v>24.1</v>
          </cell>
          <cell r="E2828">
            <v>21.84</v>
          </cell>
          <cell r="F2828">
            <v>45.94</v>
          </cell>
        </row>
        <row r="2829">
          <cell r="A2829" t="str">
            <v>92822</v>
          </cell>
          <cell r="B2829" t="str">
            <v>ASSENTAMENTO DE TUBO DE CONCRETO PARA REDES COLETORAS DE ÁGUAS PLUVIAIS, DIÂMETRO DE 500 MM, JUNTA RÍGIDA, INSTALADO EM LOCAL COM ALTO NÍVEL DE INTERFERÊNCIAS (NÃO INCLUI FORNECIMENTO). AF_12/2015</v>
          </cell>
          <cell r="C2829" t="str">
            <v>M</v>
          </cell>
          <cell r="D2829">
            <v>29.46</v>
          </cell>
          <cell r="E2829">
            <v>26.57</v>
          </cell>
          <cell r="F2829">
            <v>56.03</v>
          </cell>
        </row>
        <row r="2830">
          <cell r="A2830" t="str">
            <v>92824</v>
          </cell>
          <cell r="B2830" t="str">
            <v>ASSENTAMENTO DE TUBO DE CONCRETO PARA REDES COLETORAS DE ÁGUAS PLUVIAIS, DIÂMETRO DE 600 MM, JUNTA RÍGIDA, INSTALADO EM LOCAL COM ALTO NÍVEL DE INTERFERÊNCIAS (NÃO INCLUI FORNECIMENTO). AF_12/2015</v>
          </cell>
          <cell r="C2830" t="str">
            <v>M</v>
          </cell>
          <cell r="D2830">
            <v>35.1</v>
          </cell>
          <cell r="E2830">
            <v>31.38</v>
          </cell>
          <cell r="F2830">
            <v>66.48</v>
          </cell>
        </row>
        <row r="2831">
          <cell r="A2831" t="str">
            <v>92825</v>
          </cell>
          <cell r="B2831" t="str">
            <v>ASSENTAMENTO DE TUBO DE CONCRETO PARA REDES COLETORAS DE ÁGUAS PLUVIAIS, DIÂMETRO DE 700 MM, JUNTA RÍGIDA, INSTALADO EM LOCAL COM ALTO NÍVEL DE INTERFERÊNCIAS (NÃO INCLUI FORNECIMENTO). AF_12/2015</v>
          </cell>
          <cell r="C2831" t="str">
            <v>M</v>
          </cell>
          <cell r="D2831">
            <v>40.78</v>
          </cell>
          <cell r="E2831">
            <v>36.18</v>
          </cell>
          <cell r="F2831">
            <v>76.959999999999994</v>
          </cell>
        </row>
        <row r="2832">
          <cell r="A2832" t="str">
            <v>92826</v>
          </cell>
          <cell r="B2832" t="str">
            <v>ASSENTAMENTO DE TUBO DE CONCRETO PARA REDES COLETORAS DE ÁGUAS PLUVIAIS, DIÂMETRO DE 800 MM, JUNTA RÍGIDA, INSTALADO EM LOCAL COM ALTO NÍVEL DE INTERFERÊNCIAS (NÃO INCLUI FORNECIMENTO). AF_12/2015</v>
          </cell>
          <cell r="C2832" t="str">
            <v>M</v>
          </cell>
          <cell r="D2832">
            <v>47.32</v>
          </cell>
          <cell r="E2832">
            <v>41.26</v>
          </cell>
          <cell r="F2832">
            <v>88.58</v>
          </cell>
        </row>
        <row r="2833">
          <cell r="A2833" t="str">
            <v>92827</v>
          </cell>
          <cell r="B2833" t="str">
            <v>ASSENTAMENTO DE TUBO DE CONCRETO PARA REDES COLETORAS DE ÁGUAS PLUVIAIS, DIÂMETRO DE 900 MM, JUNTA RÍGIDA, INSTALADO EM LOCAL COM ALTO NÍVEL DE INTERFERÊNCIAS (NÃO INCLUI FORNECIMENTO). AF_12/2015</v>
          </cell>
          <cell r="C2833" t="str">
            <v>M</v>
          </cell>
          <cell r="D2833">
            <v>54.26</v>
          </cell>
          <cell r="E2833">
            <v>46.41</v>
          </cell>
          <cell r="F2833">
            <v>100.67</v>
          </cell>
        </row>
        <row r="2834">
          <cell r="A2834" t="str">
            <v>92828</v>
          </cell>
          <cell r="B2834" t="str">
            <v>ASSENTAMENTO DE TUBO DE CONCRETO PARA REDES COLETORAS DE ÁGUAS PLUVIAIS, DIÂMETRO DE 1000 MM, JUNTA RÍGIDA, INSTALADO EM LOCAL COM ALTO NÍVEL DE INTERFERÊNCIAS (NÃO INCLUI FORNECIMENTO). AF_12/2015</v>
          </cell>
          <cell r="C2834" t="str">
            <v>M</v>
          </cell>
          <cell r="D2834">
            <v>62.53</v>
          </cell>
          <cell r="E2834">
            <v>51.96</v>
          </cell>
          <cell r="F2834">
            <v>114.49</v>
          </cell>
        </row>
        <row r="2835">
          <cell r="A2835" t="str">
            <v>92830</v>
          </cell>
          <cell r="B2835" t="str">
            <v>ASSENTAMENTO DE TUBO DE CONCRETO PARA REDES COLETORAS DE ÁGUAS PLUVIAIS, DIÂMETRO DE 1200 MM, JUNTA RÍGIDA, INSTALADO EM LOCAL COM ALTO NÍVEL DE INTERFERÊNCIAS (NÃO INCLUI FORNECIMENTO). AF_12/2015</v>
          </cell>
          <cell r="C2835" t="str">
            <v>M</v>
          </cell>
          <cell r="D2835">
            <v>77.569999999999993</v>
          </cell>
          <cell r="E2835">
            <v>64.459999999999994</v>
          </cell>
          <cell r="F2835">
            <v>142.03</v>
          </cell>
        </row>
        <row r="2836">
          <cell r="A2836" t="str">
            <v>92832</v>
          </cell>
          <cell r="B2836" t="str">
            <v>ASSENTAMENTO DE TUBO DE CONCRETO PARA REDES COLETORAS DE ÁGUAS PLUVIAIS, DIÂMETRO DE 1500 MM, JUNTA RÍGIDA, INSTALADO EM LOCAL COM ALTO NÍVEL DE INTERFERÊNCIAS (NÃO INCLUI FORNECIMENTO). AF_12/2015</v>
          </cell>
          <cell r="C2836" t="str">
            <v>M</v>
          </cell>
          <cell r="D2836">
            <v>103.11</v>
          </cell>
          <cell r="E2836">
            <v>85.68</v>
          </cell>
          <cell r="F2836">
            <v>188.79</v>
          </cell>
        </row>
        <row r="2837">
          <cell r="B2837" t="str">
            <v>ASSENTAMENTO DE TUBOS DE PEAD</v>
          </cell>
        </row>
        <row r="2838">
          <cell r="A2838" t="str">
            <v>94870</v>
          </cell>
          <cell r="B2838" t="str">
            <v>ASSENTAMENTO DE TUBO DE PEAD CORRUGADO DE DUPLA PAREDE PARA REDE COLETORA DE ESGOTO, DN 250 MM, JUNTA ELÁSTICA INTEGRADA, INSTALADO EM LOCAL COM NÍVEL BAIXO DE INTERFERÊNCIAS (NÃO INCLUI FORNECIMENTO). AF_06/2016</v>
          </cell>
          <cell r="C2838" t="str">
            <v>M</v>
          </cell>
          <cell r="D2838">
            <v>0.22</v>
          </cell>
          <cell r="E2838">
            <v>0.62</v>
          </cell>
          <cell r="F2838">
            <v>0.84</v>
          </cell>
        </row>
        <row r="2839">
          <cell r="A2839" t="str">
            <v>94872</v>
          </cell>
          <cell r="B2839" t="str">
            <v>ASSENTAMENTO DE TUBO DE PEAD CORRUGADO DE DUPLA PAREDE PARA REDE COLETORA DE ESGOTO, DN 300 MM, JUNTA ELÁSTICA INTEGRADA, INSTALADO EM LOCAL COM NÍVEL BAIXO DE INTERFERÊNCIAS (NÃO INCLUI FORNECIMENTO). AF_06/2016</v>
          </cell>
          <cell r="C2839" t="str">
            <v>M</v>
          </cell>
          <cell r="D2839">
            <v>0.39</v>
          </cell>
          <cell r="E2839">
            <v>1.08</v>
          </cell>
          <cell r="F2839">
            <v>1.47</v>
          </cell>
        </row>
        <row r="2840">
          <cell r="A2840" t="str">
            <v>94876</v>
          </cell>
          <cell r="B2840" t="str">
            <v>ASSENTAMENTO DE TUBO DE PEAD CORRUGADO DE DUPLA PAREDE PARA REDE COLETORA DE ESGOTO, DN 750 MM, JUNTA ELÁSTICA INTEGRADA, INSTALADO EM LOCAL COM NÍVEL BAIXO DE INTERFERÊNCIAS (NÃO INCLUI FORNECIMENTO). AF_06/2016</v>
          </cell>
          <cell r="C2840" t="str">
            <v>M</v>
          </cell>
          <cell r="D2840">
            <v>10.95</v>
          </cell>
          <cell r="E2840">
            <v>7.73</v>
          </cell>
          <cell r="F2840">
            <v>18.68</v>
          </cell>
        </row>
        <row r="2841">
          <cell r="A2841" t="str">
            <v>94878</v>
          </cell>
          <cell r="B2841" t="str">
            <v>ASSENTAMENTO DE TUBO DE PEAD CORRUGADO DE DUPLA PAREDE PARA REDE COLETORA DE ESGOTO, DN 900 MM, JUNTA ELÁSTICA INTEGRADA, INSTALADO EM LOCAL COM NÍVEL BAIXO DE INTERFERÊNCIAS (NÃO INCLUI FORNECIMENTO). AF_06/2016</v>
          </cell>
          <cell r="C2841" t="str">
            <v>M</v>
          </cell>
          <cell r="D2841">
            <v>12.84</v>
          </cell>
          <cell r="E2841">
            <v>9.08</v>
          </cell>
          <cell r="F2841">
            <v>21.92</v>
          </cell>
        </row>
        <row r="2842">
          <cell r="A2842" t="str">
            <v>94880</v>
          </cell>
          <cell r="B2842" t="str">
            <v>ASSENTAMENTO DE TUBO DE PEAD CORRUGADO DE DUPLA PAREDE PARA REDE COLETORA DE ESGOTO, DN 1000 MM, JUNTA ELÁSTICA INTEGRADA, INSTALADO EM LOCAL COM NÍVEL BAIXO DE INTERFERÊNCIAS (NÃO INCLUI FORNECIMENTO). AF_06/2016</v>
          </cell>
          <cell r="C2842" t="str">
            <v>M</v>
          </cell>
          <cell r="D2842">
            <v>15.72</v>
          </cell>
          <cell r="E2842">
            <v>11.11</v>
          </cell>
          <cell r="F2842">
            <v>26.83</v>
          </cell>
        </row>
        <row r="2843">
          <cell r="A2843" t="str">
            <v>94882</v>
          </cell>
          <cell r="B2843" t="str">
            <v>ASSENTAMENTO DE TUBO DE PEAD CORRUGADO DE DUPLA PAREDE PARA REDE COLETORA DE ESGOTO, DN 1200 MM, JUNTA ELÁSTICA INTEGRADA, INSTALADO EM LOCAL COM NÍVEL BAIXO DE INTERFERÊNCIAS (NÃO INCLUI FORNECIMENTO). AF_06/2016</v>
          </cell>
          <cell r="C2843" t="str">
            <v>M</v>
          </cell>
          <cell r="D2843">
            <v>18.64</v>
          </cell>
          <cell r="E2843">
            <v>13.18</v>
          </cell>
          <cell r="F2843">
            <v>31.82</v>
          </cell>
        </row>
        <row r="2844">
          <cell r="A2844" t="str">
            <v>94884</v>
          </cell>
          <cell r="B2844" t="str">
            <v>ASSENTAMENTO DE TUBO DE PEAD CORRUGADO DE DUPLA PAREDE PARA REDE COLETORA DE ESGOTO, DN 1500 MM, JUNTA ELÁSTICA INTEGRADA, INSTALADO EM LOCAL COM NÍVEL BAIXO DE INTERFERÊNCIAS (NÃO INCLUI FORNECIMENTO). AF_06/2016</v>
          </cell>
          <cell r="C2844" t="str">
            <v>M</v>
          </cell>
          <cell r="D2844">
            <v>24.57</v>
          </cell>
          <cell r="E2844">
            <v>17.38</v>
          </cell>
          <cell r="F2844">
            <v>41.95</v>
          </cell>
        </row>
        <row r="2845">
          <cell r="A2845" t="str">
            <v>94886</v>
          </cell>
          <cell r="B2845" t="str">
            <v>ASSENTAMENTO DE TUBO DE PEAD CORRUGADO DE DUPLA PAREDE PARA REDE COLETORA DE ESGOTO, DN 250 MM, JUNTA ELÁSTICA INTEGRADA, INSTALADO EM LOCAL COM NÍVEL ALTO DE INTERFERÊNCIAS (NÃO INCLUI FORNECIMENTO). AF_06/2016</v>
          </cell>
          <cell r="C2845" t="str">
            <v>M</v>
          </cell>
          <cell r="D2845">
            <v>0.28000000000000003</v>
          </cell>
          <cell r="E2845">
            <v>0.8</v>
          </cell>
          <cell r="F2845">
            <v>1.08</v>
          </cell>
        </row>
        <row r="2846">
          <cell r="A2846" t="str">
            <v>94888</v>
          </cell>
          <cell r="B2846" t="str">
            <v>ASSENTAMENTO DE TUBO DE PEAD CORRUGADO DE DUPLA PAREDE PARA REDE COLETORA DE ESGOTO, DN 300 MM, JUNTA ELÁSTICA INTEGRADA, INSTALADO EM LOCAL COM NÍVEL ALTO DE INTERFERÊNCIAS (NÃO INCLUI FORNECIMENTO). AF_06/2016</v>
          </cell>
          <cell r="C2846" t="str">
            <v>M</v>
          </cell>
          <cell r="D2846">
            <v>0.49</v>
          </cell>
          <cell r="E2846">
            <v>1.37</v>
          </cell>
          <cell r="F2846">
            <v>1.86</v>
          </cell>
        </row>
        <row r="2847">
          <cell r="A2847" t="str">
            <v>94892</v>
          </cell>
          <cell r="B2847" t="str">
            <v>ASSENTAMENTO DE TUBO DE PEAD CORRUGADO DE DUPLA PAREDE PARA REDE COLETORA DE ESGOTO, DN 750 MM, JUNTA ELÁSTICA INTEGRADA, INSTALADO EM LOCAL COM NÍVEL ALTO DE INTERFERÊNCIAS (NÃO INCLUI FORNECIMENTO). AF_06/2016</v>
          </cell>
          <cell r="C2847" t="str">
            <v>M</v>
          </cell>
          <cell r="D2847">
            <v>12.7</v>
          </cell>
          <cell r="E2847">
            <v>8.98</v>
          </cell>
          <cell r="F2847">
            <v>21.68</v>
          </cell>
        </row>
        <row r="2848">
          <cell r="A2848" t="str">
            <v>94894</v>
          </cell>
          <cell r="B2848" t="str">
            <v>ASSENTAMENTO DE TUBO DE PEAD CORRUGADO DE DUPLA PAREDE PARA REDE COLETORA DE ESGOTO, DN 900 MM, JUNTA ELÁSTICA INTEGRADA, INSTALADO EM LOCAL COM NÍVEL ALTO DE INTERFERÊNCIAS (NÃO INCLUI FORNECIMENTO). AF_06/2016</v>
          </cell>
          <cell r="C2848" t="str">
            <v>M</v>
          </cell>
          <cell r="D2848">
            <v>14.75</v>
          </cell>
          <cell r="E2848">
            <v>10.43</v>
          </cell>
          <cell r="F2848">
            <v>25.18</v>
          </cell>
        </row>
        <row r="2849">
          <cell r="A2849" t="str">
            <v>94896</v>
          </cell>
          <cell r="B2849" t="str">
            <v>ASSENTAMENTO DE TUBO DE PEAD CORRUGADO DE DUPLA PAREDE PARA REDE COLETORA DE ESGOTO, DN 1000 MM, JUNTA ELÁSTICA INTEGRADA, INSTALADO EM LOCAL COM NÍVEL ALTO DE INTERFERÊNCIAS (NÃO INCLUI FORNECIMENTO). AF_06/2016</v>
          </cell>
          <cell r="C2849" t="str">
            <v>M</v>
          </cell>
          <cell r="D2849">
            <v>17.82</v>
          </cell>
          <cell r="E2849">
            <v>12.6</v>
          </cell>
          <cell r="F2849">
            <v>30.42</v>
          </cell>
        </row>
        <row r="2850">
          <cell r="A2850" t="str">
            <v>94898</v>
          </cell>
          <cell r="B2850" t="str">
            <v>ASSENTAMENTO DE TUBO DE PEAD CORRUGADO DE DUPLA PAREDE PARA REDE COLETORA DE ESGOTO, DN 1200 MM, JUNTA ELÁSTICA INTEGRADA, INSTALADO EM LOCAL COM NÍVEL ALTO DE INTERFERÊNCIAS (NÃO INCLUI FORNECIMENTO). AF_06/2016</v>
          </cell>
          <cell r="C2850" t="str">
            <v>M</v>
          </cell>
          <cell r="D2850">
            <v>20.9</v>
          </cell>
          <cell r="E2850">
            <v>14.77</v>
          </cell>
          <cell r="F2850">
            <v>35.67</v>
          </cell>
        </row>
        <row r="2851">
          <cell r="A2851" t="str">
            <v>94900</v>
          </cell>
          <cell r="B2851" t="str">
            <v>ASSENTAMENTO DE TUBO DE PEAD CORRUGADO DE DUPLA PAREDE PARA REDE COLETORA DE ESGOTO, DN 1500 MM, JUNTA ELÁSTICA INTEGRADA, INSTALADO EM LOCAL COM NÍVEL ALTO DE INTERFERÊNCIAS (NÃO INCLUI FORNECIMENTO). AF_06/2016</v>
          </cell>
          <cell r="C2851" t="str">
            <v>M</v>
          </cell>
          <cell r="D2851">
            <v>27.04</v>
          </cell>
          <cell r="E2851">
            <v>19.12</v>
          </cell>
          <cell r="F2851">
            <v>46.16</v>
          </cell>
        </row>
        <row r="2852">
          <cell r="B2852" t="str">
            <v>ASSENTAMENTO DE TUBOS DE FERRO FUNDIDO</v>
          </cell>
        </row>
        <row r="2853">
          <cell r="A2853" t="str">
            <v>83655</v>
          </cell>
          <cell r="B2853" t="str">
            <v>ASSENTAMENTO SIMPLES DE TUBOS DE FERRO FUNDIDO (FOFO), COM JUNTA ELASTICA, DN 50 MM.</v>
          </cell>
          <cell r="C2853" t="str">
            <v>M</v>
          </cell>
          <cell r="D2853">
            <v>1.56</v>
          </cell>
          <cell r="E2853">
            <v>1.94</v>
          </cell>
          <cell r="F2853">
            <v>3.5</v>
          </cell>
        </row>
        <row r="2854">
          <cell r="A2854" t="str">
            <v>83724</v>
          </cell>
          <cell r="B2854" t="str">
            <v>ASSENTAMENTO DE PECAS, CONEXOES, APARELHOS E ACESSORIOS DE FERRO FUNDIDO DUCTIL, JUNTA ELASTICA, MECANICA OU FLANGEADA, COM DIAMETROS DE 50 A 300 MM.</v>
          </cell>
          <cell r="C2854" t="str">
            <v>KG</v>
          </cell>
          <cell r="D2854">
            <v>0.5</v>
          </cell>
          <cell r="E2854">
            <v>1.25</v>
          </cell>
          <cell r="F2854">
            <v>1.75</v>
          </cell>
        </row>
        <row r="2855">
          <cell r="A2855" t="str">
            <v>83725</v>
          </cell>
          <cell r="B2855" t="str">
            <v>ASSENTAMENTO DE PECAS, CONEXOES, APARELHOS E ACESSORIOS DE FERRO FUNDIDO DUCTIL, JUNTA ELASTICA, MECANICA OU FLANGEADA, COM DIAMETROS DE 350 A 600 MM.</v>
          </cell>
          <cell r="C2855" t="str">
            <v>KG</v>
          </cell>
          <cell r="D2855">
            <v>0.42</v>
          </cell>
          <cell r="E2855">
            <v>0.59</v>
          </cell>
          <cell r="F2855">
            <v>1.01</v>
          </cell>
        </row>
        <row r="2856">
          <cell r="A2856" t="str">
            <v>83726</v>
          </cell>
          <cell r="B2856" t="str">
            <v>ASSENTAMENTO DE PECAS, CONEXOES, APARELHOS E ACESSORIOS DE FERRO FUNDIDO DUCTIL, JUNTA ELASTICA, MECANICA OU FLANGEADA, COM DIAMETROS DE 700 A 1200 MM.</v>
          </cell>
          <cell r="C2856" t="str">
            <v>KG</v>
          </cell>
          <cell r="D2856">
            <v>0.27</v>
          </cell>
          <cell r="E2856">
            <v>0.52</v>
          </cell>
          <cell r="F2856">
            <v>0.79</v>
          </cell>
        </row>
        <row r="2857">
          <cell r="A2857" t="str">
            <v>73887/1</v>
          </cell>
          <cell r="B2857" t="str">
            <v>ASSENTAMENTO SIMPLES DE TUBOS DE FERRO FUNDIDO (FOFO) C/ JUNTA ELASTICA -  DN 75 MM - INCLUSIVE TRANSPORTE</v>
          </cell>
          <cell r="C2857" t="str">
            <v>M</v>
          </cell>
          <cell r="D2857">
            <v>1.24</v>
          </cell>
          <cell r="E2857">
            <v>2.12</v>
          </cell>
          <cell r="F2857">
            <v>3.36</v>
          </cell>
        </row>
        <row r="2858">
          <cell r="A2858" t="str">
            <v>73887/2</v>
          </cell>
          <cell r="B2858" t="str">
            <v>ASSENTAMENTO SIMPLES DE TUBOS DE FERRO FUNDIDO (FOFO) C/ JUNTA ELASTICA - DN 100 - INCLUSIVE TRANSPORTE</v>
          </cell>
          <cell r="C2858" t="str">
            <v>M</v>
          </cell>
          <cell r="D2858">
            <v>1.55</v>
          </cell>
          <cell r="E2858">
            <v>2.44</v>
          </cell>
          <cell r="F2858">
            <v>3.99</v>
          </cell>
        </row>
        <row r="2859">
          <cell r="A2859" t="str">
            <v>73887/3</v>
          </cell>
          <cell r="B2859" t="str">
            <v>ASSENTAMENTO SIMPLES DE TUBOS DE FERRO FUNDIDO (FOFO) C/ JUNTA ELASTICA - DN 150 - INCLUSIVE TRANSPORTE</v>
          </cell>
          <cell r="C2859" t="str">
            <v>M</v>
          </cell>
          <cell r="D2859">
            <v>3.08</v>
          </cell>
          <cell r="E2859">
            <v>3.38</v>
          </cell>
          <cell r="F2859">
            <v>6.46</v>
          </cell>
        </row>
        <row r="2860">
          <cell r="A2860" t="str">
            <v>73887/4</v>
          </cell>
          <cell r="B2860" t="str">
            <v>ASSENTAMENTO SIMPLES DE TUBOS DE FERRO FUNDIDO (FOFO) C/ JUNTA ELASTICA - DN 200 - INCLUSIVE TRANSPORTE</v>
          </cell>
          <cell r="C2860" t="str">
            <v>M</v>
          </cell>
          <cell r="D2860">
            <v>3.93</v>
          </cell>
          <cell r="E2860">
            <v>4.34</v>
          </cell>
          <cell r="F2860">
            <v>8.27</v>
          </cell>
        </row>
        <row r="2861">
          <cell r="A2861" t="str">
            <v>73887/5</v>
          </cell>
          <cell r="B2861" t="str">
            <v>ASSENTAMENTO SIMPLES DE TUBOS DE FERRO FUNDIDO (FOFO) C/ JUNTA ELASTICA - DN 250 MM - INCLUSIVE TRANSPORTE</v>
          </cell>
          <cell r="C2861" t="str">
            <v>M</v>
          </cell>
          <cell r="D2861">
            <v>4.83</v>
          </cell>
          <cell r="E2861">
            <v>5.0999999999999996</v>
          </cell>
          <cell r="F2861">
            <v>9.93</v>
          </cell>
        </row>
        <row r="2862">
          <cell r="A2862" t="str">
            <v>73887/6</v>
          </cell>
          <cell r="B2862" t="str">
            <v>ASSENTAMENTO SIMPLES DE TUBOS DE FERRO FUNDIDO (FOFO) C/ JUNTA ELASTICA - DN 300 - INCLUSIVE TRANSPORTE</v>
          </cell>
          <cell r="C2862" t="str">
            <v>M</v>
          </cell>
          <cell r="D2862">
            <v>5.54</v>
          </cell>
          <cell r="E2862">
            <v>5.61</v>
          </cell>
          <cell r="F2862">
            <v>11.15</v>
          </cell>
        </row>
        <row r="2863">
          <cell r="A2863" t="str">
            <v>73887/7</v>
          </cell>
          <cell r="B2863" t="str">
            <v>ASSENTAMENTO SIMPLES DE TUBOS DE FERRO FUNDIDO (FOFO) C/ JUNTA ELASTICA - DN 350 MM - INCLUSIVE TRANSPORTE</v>
          </cell>
          <cell r="C2863" t="str">
            <v>M</v>
          </cell>
          <cell r="D2863">
            <v>6.65</v>
          </cell>
          <cell r="E2863">
            <v>6.24</v>
          </cell>
          <cell r="F2863">
            <v>12.89</v>
          </cell>
        </row>
        <row r="2864">
          <cell r="A2864" t="str">
            <v>73887/8</v>
          </cell>
          <cell r="B2864" t="str">
            <v>ASSENTAMENTO SIMPLES DE TUBOS DE FERRO FUNDIDO (FOFO) C/ JUNTA ELASTICA - DN 400 MM - INCLUSIVE TRANSPORTE</v>
          </cell>
          <cell r="C2864" t="str">
            <v>M</v>
          </cell>
          <cell r="D2864">
            <v>7.3</v>
          </cell>
          <cell r="E2864">
            <v>6.94</v>
          </cell>
          <cell r="F2864">
            <v>14.24</v>
          </cell>
        </row>
        <row r="2865">
          <cell r="A2865" t="str">
            <v>73887/9</v>
          </cell>
          <cell r="B2865" t="str">
            <v>ASSENTAMENTO SIMPLES DE TUBOS DE FERRO FUNDIDO (FOFO) C/ JUNTA ELASTICA - DN 450 MM - INCLUSIVE TRANSPORTE</v>
          </cell>
          <cell r="C2865" t="str">
            <v>M</v>
          </cell>
          <cell r="D2865">
            <v>8.7200000000000006</v>
          </cell>
          <cell r="E2865">
            <v>7.74</v>
          </cell>
          <cell r="F2865">
            <v>16.46</v>
          </cell>
        </row>
        <row r="2866">
          <cell r="A2866" t="str">
            <v>73887/10</v>
          </cell>
          <cell r="B2866" t="str">
            <v>ASSENTAMENTO SIMPLES DE TUBOS DE FERRO FUNDIDO (FOFO) C/ JUNTA ELASTICA - DN 500 MM - INCLUSIVE TRANSPORTE</v>
          </cell>
          <cell r="C2866" t="str">
            <v>M</v>
          </cell>
          <cell r="D2866">
            <v>9.92</v>
          </cell>
          <cell r="E2866">
            <v>8.08</v>
          </cell>
          <cell r="F2866">
            <v>18</v>
          </cell>
        </row>
        <row r="2867">
          <cell r="A2867" t="str">
            <v>73887/11</v>
          </cell>
          <cell r="B2867" t="str">
            <v>ASSENTAMENTO SIMPLES DE TUBOS DE FERRO FUNDIDO (FOFO) C/ JUNTA ELASTICA - DN 600 MM - INCLUSIVE TRANSPORTE</v>
          </cell>
          <cell r="C2867" t="str">
            <v>M</v>
          </cell>
          <cell r="D2867">
            <v>12.21</v>
          </cell>
          <cell r="E2867">
            <v>9.33</v>
          </cell>
          <cell r="F2867">
            <v>21.54</v>
          </cell>
        </row>
        <row r="2868">
          <cell r="A2868" t="str">
            <v>73887/12</v>
          </cell>
          <cell r="B2868" t="str">
            <v>ASSENTAMENTO SIMPLES DE TUBOS DE FERRO FUNDIDO (FOFO) C/ JUNTA ELASTICA - DN 700 MM - INCLUSIVE TRANSPORTE</v>
          </cell>
          <cell r="C2868" t="str">
            <v>M</v>
          </cell>
          <cell r="D2868">
            <v>15.14</v>
          </cell>
          <cell r="E2868">
            <v>12.41</v>
          </cell>
          <cell r="F2868">
            <v>27.55</v>
          </cell>
        </row>
        <row r="2869">
          <cell r="A2869" t="str">
            <v>73887/13</v>
          </cell>
          <cell r="B2869" t="str">
            <v>ASSENTAMENTO SIMPLES DE TUBOS DE FERRO FUNDIDO (FOFO) C/ JUNTA ELASTICA - DN 800 MM - INCLUSIVE TRANSPORTES</v>
          </cell>
          <cell r="C2869" t="str">
            <v>M</v>
          </cell>
          <cell r="D2869">
            <v>17.78</v>
          </cell>
          <cell r="E2869">
            <v>13.64</v>
          </cell>
          <cell r="F2869">
            <v>31.42</v>
          </cell>
        </row>
        <row r="2870">
          <cell r="A2870" t="str">
            <v>73887/14</v>
          </cell>
          <cell r="B2870" t="str">
            <v>ASSENTAMENTO SIMPLES DE TUBOS DE FERRO FUNDIDO (FOFO) C/ JUNTA ELASTICA - DN 900 MM - INCLUSIVE TRANSPORTE</v>
          </cell>
          <cell r="C2870" t="str">
            <v>M</v>
          </cell>
          <cell r="D2870">
            <v>21.32</v>
          </cell>
          <cell r="E2870">
            <v>14.87</v>
          </cell>
          <cell r="F2870">
            <v>36.19</v>
          </cell>
        </row>
        <row r="2871">
          <cell r="A2871" t="str">
            <v>73887/15</v>
          </cell>
          <cell r="B2871" t="str">
            <v>ASSENTAMENTO SIMPLES DE TUBOS DE FERRO FUNDIDO (FOFO) C/ JUNTA ELASTICA - DN 1000 MM - INCLUSIVE TRANSPORTE</v>
          </cell>
          <cell r="C2871" t="str">
            <v>M</v>
          </cell>
          <cell r="D2871">
            <v>23.26</v>
          </cell>
          <cell r="E2871">
            <v>15.36</v>
          </cell>
          <cell r="F2871">
            <v>38.619999999999997</v>
          </cell>
        </row>
        <row r="2872">
          <cell r="A2872" t="str">
            <v>73887/16</v>
          </cell>
          <cell r="B2872" t="str">
            <v>ASSENTAMENTO SIMPLES DE TUBOS DE FERRO FUNDIDO (FOFO) C/ JUNTA ELASTICA - DN 1100 MM - INCLUSIVE TRANSPORTE</v>
          </cell>
          <cell r="C2872" t="str">
            <v>M</v>
          </cell>
          <cell r="D2872">
            <v>27.31</v>
          </cell>
          <cell r="E2872">
            <v>18.68</v>
          </cell>
          <cell r="F2872">
            <v>45.99</v>
          </cell>
        </row>
        <row r="2873">
          <cell r="A2873" t="str">
            <v>73887/17</v>
          </cell>
          <cell r="B2873" t="str">
            <v>ASSENTAMENTO SIMPLES DE TUBOS DE FERRO FUNDIDO (FOFO) C/ JUNTA ELASTICA - DN 1200 MM - INCLUSIVE TRANSPORTE</v>
          </cell>
          <cell r="C2873" t="str">
            <v>M</v>
          </cell>
          <cell r="D2873">
            <v>32.369999999999997</v>
          </cell>
          <cell r="E2873">
            <v>21.77</v>
          </cell>
          <cell r="F2873">
            <v>54.14</v>
          </cell>
        </row>
        <row r="2874">
          <cell r="B2874" t="str">
            <v>ASSENTAMENTO DE TUBOS DE AÇO</v>
          </cell>
        </row>
        <row r="2875">
          <cell r="A2875" t="str">
            <v>73839/1</v>
          </cell>
          <cell r="B2875" t="str">
            <v>ASSENTAMENTO DE TUBOS DE AÇO, COM JUNTA ELÁSTICA (COMPRIMENTO DE 6,00 M) - DN 150 MM</v>
          </cell>
          <cell r="C2875" t="str">
            <v>M</v>
          </cell>
          <cell r="D2875">
            <v>3.3</v>
          </cell>
          <cell r="E2875">
            <v>3.71</v>
          </cell>
          <cell r="F2875">
            <v>7.01</v>
          </cell>
        </row>
        <row r="2876">
          <cell r="A2876" t="str">
            <v>73839/2</v>
          </cell>
          <cell r="B2876" t="str">
            <v>ASSENTAMENTO DE TUBOS DE AÇO, COM JUNTA ELÁSTICA (COMPRIMENTO DE 6,00 M) - DN 200 MM</v>
          </cell>
          <cell r="C2876" t="str">
            <v>M</v>
          </cell>
          <cell r="D2876">
            <v>4.21</v>
          </cell>
          <cell r="E2876">
            <v>4.76</v>
          </cell>
          <cell r="F2876">
            <v>8.9700000000000006</v>
          </cell>
        </row>
        <row r="2877">
          <cell r="A2877" t="str">
            <v>73839/3</v>
          </cell>
          <cell r="B2877" t="str">
            <v>ASSENTAMENTO DE TUBOS DE AÇO, COM JUNTA ELÁSTICA (COMPRIMENTO DE 6,00 M) - DN 250 MM</v>
          </cell>
          <cell r="C2877" t="str">
            <v>M</v>
          </cell>
          <cell r="D2877">
            <v>5.17</v>
          </cell>
          <cell r="E2877">
            <v>5.59</v>
          </cell>
          <cell r="F2877">
            <v>10.76</v>
          </cell>
        </row>
        <row r="2878">
          <cell r="A2878" t="str">
            <v>73839/4</v>
          </cell>
          <cell r="B2878" t="str">
            <v>ASSENTAMENTO DE TUBOS DE AÇO, COM JUNTA ELÁSTICA (COMPRIMENTO DE 6,00 M) - DN 300 MM</v>
          </cell>
          <cell r="C2878" t="str">
            <v>M</v>
          </cell>
          <cell r="D2878">
            <v>5.93</v>
          </cell>
          <cell r="E2878">
            <v>6.14</v>
          </cell>
          <cell r="F2878">
            <v>12.07</v>
          </cell>
        </row>
        <row r="2879">
          <cell r="A2879" t="str">
            <v>73839/5</v>
          </cell>
          <cell r="B2879" t="str">
            <v>ASSENTAMENTO DE TUBOS DE AÇO, COM JUNTA ELÁSTICA (COMPRIMENTO DE 6,00 M) - DN 350 MM</v>
          </cell>
          <cell r="C2879" t="str">
            <v>M</v>
          </cell>
          <cell r="D2879">
            <v>7.09</v>
          </cell>
          <cell r="E2879">
            <v>6.84</v>
          </cell>
          <cell r="F2879">
            <v>13.93</v>
          </cell>
        </row>
        <row r="2880">
          <cell r="A2880" t="str">
            <v>73839/6</v>
          </cell>
          <cell r="B2880" t="str">
            <v>ASSENTAMENTO DE TUBOS DE AÇO, COM JUNTA ELÁSTICA (COMPRIMENTO DE 6,00 M) - DN 400 MM</v>
          </cell>
          <cell r="C2880" t="str">
            <v>M</v>
          </cell>
          <cell r="D2880">
            <v>8.1999999999999993</v>
          </cell>
          <cell r="E2880">
            <v>7.65</v>
          </cell>
          <cell r="F2880">
            <v>15.85</v>
          </cell>
        </row>
        <row r="2881">
          <cell r="A2881" t="str">
            <v>73839/7</v>
          </cell>
          <cell r="B2881" t="str">
            <v>ASSENTAMENTO DE TUBOS DE AÇO, COM JUNTA ELÁSTICA (COMPRIMENTO DE 6,00 M) - DN 450 MM</v>
          </cell>
          <cell r="C2881" t="str">
            <v>M</v>
          </cell>
          <cell r="D2881">
            <v>9.2799999999999994</v>
          </cell>
          <cell r="E2881">
            <v>8.4700000000000006</v>
          </cell>
          <cell r="F2881">
            <v>17.75</v>
          </cell>
        </row>
        <row r="2882">
          <cell r="A2882" t="str">
            <v>73839/8</v>
          </cell>
          <cell r="B2882" t="str">
            <v>ASSENTAMENTO DE TUBOS DE AÇO, COM JUNTA ELÁSTICA (COMPRIMENTO DE 6,00 M) - DN 500 MM</v>
          </cell>
          <cell r="C2882" t="str">
            <v>M</v>
          </cell>
          <cell r="D2882">
            <v>10.55</v>
          </cell>
          <cell r="E2882">
            <v>8.84</v>
          </cell>
          <cell r="F2882">
            <v>19.39</v>
          </cell>
        </row>
        <row r="2883">
          <cell r="A2883" t="str">
            <v>73839/9</v>
          </cell>
          <cell r="B2883" t="str">
            <v>ASSENTAMENTO DE TUBOS DE AÇO, COM JUNTA ELÁSTICA (COMPRIMENTO DE 6,00 M) - DN 600 MM</v>
          </cell>
          <cell r="C2883" t="str">
            <v>M</v>
          </cell>
          <cell r="D2883">
            <v>12.96</v>
          </cell>
          <cell r="E2883">
            <v>10.19</v>
          </cell>
          <cell r="F2883">
            <v>23.15</v>
          </cell>
        </row>
        <row r="2884">
          <cell r="A2884" t="str">
            <v>73839/10</v>
          </cell>
          <cell r="B2884" t="str">
            <v>ASSENTAMENTO DE TUBOS DE AÇO, COM JUNTA ELÁSTICA (COMPRIMENTO DE 6,00 M) - DN 700 MM</v>
          </cell>
          <cell r="C2884" t="str">
            <v>M</v>
          </cell>
          <cell r="D2884">
            <v>16.05</v>
          </cell>
          <cell r="E2884">
            <v>13.56</v>
          </cell>
          <cell r="F2884">
            <v>29.61</v>
          </cell>
        </row>
        <row r="2885">
          <cell r="A2885" t="str">
            <v>73839/11</v>
          </cell>
          <cell r="B2885" t="str">
            <v>ASSENTAMENTO DE TUBOS DE AÇO, COM JUNTA ELÁSTICA (COMPRIMENTO DE 6,00 M) - DN 800 MM</v>
          </cell>
          <cell r="C2885" t="str">
            <v>M</v>
          </cell>
          <cell r="D2885">
            <v>18.809999999999999</v>
          </cell>
          <cell r="E2885">
            <v>14.9</v>
          </cell>
          <cell r="F2885">
            <v>33.71</v>
          </cell>
        </row>
        <row r="2886">
          <cell r="A2886" t="str">
            <v>73839/16</v>
          </cell>
          <cell r="B2886" t="str">
            <v>ASSENTAMENTO DE TUBOS DE AÇO, COMJUNTA ELÁSTICA (COMPRIMENTO DE 6 M) - DN 900 MM</v>
          </cell>
          <cell r="C2886" t="str">
            <v>M</v>
          </cell>
          <cell r="D2886">
            <v>22.56</v>
          </cell>
          <cell r="E2886">
            <v>16.22</v>
          </cell>
          <cell r="F2886">
            <v>38.78</v>
          </cell>
        </row>
        <row r="2887">
          <cell r="A2887" t="str">
            <v>73839/13</v>
          </cell>
          <cell r="B2887" t="str">
            <v>ASSENTAMENTO DE TUBOS DE AÇO, COM JUNTA ELÁSTICA (COMPRIMENTO DE 6,00 M) - DN 1000 MM</v>
          </cell>
          <cell r="C2887" t="str">
            <v>M</v>
          </cell>
          <cell r="D2887">
            <v>24.53</v>
          </cell>
          <cell r="E2887">
            <v>16.73</v>
          </cell>
          <cell r="F2887">
            <v>41.26</v>
          </cell>
        </row>
        <row r="2888">
          <cell r="A2888" t="str">
            <v>73839/14</v>
          </cell>
          <cell r="B2888" t="str">
            <v>ASSENTAMENTO DE TUBOS DE AÇO, COM JUNTA ELÁSTICA (COMPRIMENTO DE 6,00 M) - DN 1100 MM</v>
          </cell>
          <cell r="C2888" t="str">
            <v>M</v>
          </cell>
          <cell r="D2888">
            <v>28.81</v>
          </cell>
          <cell r="E2888">
            <v>20.37</v>
          </cell>
          <cell r="F2888">
            <v>49.18</v>
          </cell>
        </row>
        <row r="2889">
          <cell r="A2889" t="str">
            <v>73839/15</v>
          </cell>
          <cell r="B2889" t="str">
            <v>ASSENTAMENTO DE TUBOS DE AÇO, COM JUNTA ELÁSTICA (COMPRIMENTO DE 6,00 M) - DN 1200 MM</v>
          </cell>
          <cell r="C2889" t="str">
            <v>M</v>
          </cell>
          <cell r="D2889">
            <v>34.18</v>
          </cell>
          <cell r="E2889">
            <v>23.74</v>
          </cell>
          <cell r="F2889">
            <v>57.92</v>
          </cell>
        </row>
        <row r="2890">
          <cell r="B2890" t="str">
            <v>INSTALACAO DE VALVULAS OU REGISTROS</v>
          </cell>
          <cell r="C2890" t="str">
            <v/>
          </cell>
        </row>
        <row r="2891">
          <cell r="A2891" t="str">
            <v>73884/1</v>
          </cell>
          <cell r="B2891" t="str">
            <v>INSTALAÇÃO DE VÁLVULAS OU REGISTROS COM JUNTA FLANGEADA - DN 50</v>
          </cell>
          <cell r="C2891" t="str">
            <v>UN</v>
          </cell>
          <cell r="D2891">
            <v>15.19</v>
          </cell>
          <cell r="E2891">
            <v>45.49</v>
          </cell>
          <cell r="F2891">
            <v>60.68</v>
          </cell>
        </row>
        <row r="2892">
          <cell r="A2892" t="str">
            <v>73884/2</v>
          </cell>
          <cell r="B2892" t="str">
            <v>INSTALAÇÃO DE VÁLVULAS OU REGISTROS COM JUNTA FLANGEADA - DN 75</v>
          </cell>
          <cell r="C2892" t="str">
            <v>UN</v>
          </cell>
          <cell r="D2892">
            <v>26.23</v>
          </cell>
          <cell r="E2892">
            <v>67.099999999999994</v>
          </cell>
          <cell r="F2892">
            <v>93.33</v>
          </cell>
        </row>
        <row r="2893">
          <cell r="A2893" t="str">
            <v>73884/3</v>
          </cell>
          <cell r="B2893" t="str">
            <v>INSTALAÇÃO DE VÁLVULAS OU REGISTROS COM JUNTA FLANGEADA - DN 100</v>
          </cell>
          <cell r="C2893" t="str">
            <v>UN</v>
          </cell>
          <cell r="D2893">
            <v>32.78</v>
          </cell>
          <cell r="E2893">
            <v>83.88</v>
          </cell>
          <cell r="F2893">
            <v>116.66</v>
          </cell>
        </row>
        <row r="2894">
          <cell r="A2894" t="str">
            <v>73884/4</v>
          </cell>
          <cell r="B2894" t="str">
            <v>INSTALAÇÃO DE VÁLVULAS OU REGISTROS COM JUNTA FLANGEADA - DN 150</v>
          </cell>
          <cell r="C2894" t="str">
            <v>UN</v>
          </cell>
          <cell r="D2894">
            <v>266.64</v>
          </cell>
          <cell r="E2894">
            <v>135.32</v>
          </cell>
          <cell r="F2894">
            <v>401.96</v>
          </cell>
        </row>
        <row r="2895">
          <cell r="A2895" t="str">
            <v>73884/5</v>
          </cell>
          <cell r="B2895" t="str">
            <v>INSTALAÇÃO DE VÁLVULAS OU REGISTROS COM JUNTA FLANGEADA - DN 200</v>
          </cell>
          <cell r="C2895" t="str">
            <v>UN</v>
          </cell>
          <cell r="D2895">
            <v>311.08</v>
          </cell>
          <cell r="E2895">
            <v>157.87</v>
          </cell>
          <cell r="F2895">
            <v>468.95</v>
          </cell>
        </row>
        <row r="2896">
          <cell r="A2896" t="str">
            <v>73884/6</v>
          </cell>
          <cell r="B2896" t="str">
            <v>INSTALAÇÃO DE VÁLVULAS OU REGISTROS COM JUNTA FLANGEADA - DN 250</v>
          </cell>
          <cell r="C2896" t="str">
            <v>UN</v>
          </cell>
          <cell r="D2896">
            <v>377.74</v>
          </cell>
          <cell r="E2896">
            <v>191.7</v>
          </cell>
          <cell r="F2896">
            <v>569.44000000000005</v>
          </cell>
        </row>
        <row r="2897">
          <cell r="A2897" t="str">
            <v>73884/7</v>
          </cell>
          <cell r="B2897" t="str">
            <v>INSTALAÇÃO DE VÁLVULAS OU REGISTROS COM JUNTA FLANGEADA - DN 300</v>
          </cell>
          <cell r="C2897" t="str">
            <v>UN</v>
          </cell>
          <cell r="D2897">
            <v>422.18</v>
          </cell>
          <cell r="E2897">
            <v>214.25</v>
          </cell>
          <cell r="F2897">
            <v>636.42999999999995</v>
          </cell>
        </row>
        <row r="2898">
          <cell r="A2898" t="str">
            <v>73884/8</v>
          </cell>
          <cell r="B2898" t="str">
            <v>INSTALAÇÃO DE VÁLVULAS OU REGISTROS COM JUNTA FLANGEADA - DN 350</v>
          </cell>
          <cell r="C2898" t="str">
            <v>UN</v>
          </cell>
          <cell r="D2898">
            <v>444.4</v>
          </cell>
          <cell r="E2898">
            <v>225.53</v>
          </cell>
          <cell r="F2898">
            <v>669.93</v>
          </cell>
        </row>
        <row r="2899">
          <cell r="A2899" t="str">
            <v>73884/9</v>
          </cell>
          <cell r="B2899" t="str">
            <v>INSTALAÇÃO DE VÁLVULAS OU REGISTROS COM JUNTA FLANGEADA - DN 400</v>
          </cell>
          <cell r="C2899" t="str">
            <v>UN</v>
          </cell>
          <cell r="D2899">
            <v>488.84</v>
          </cell>
          <cell r="E2899">
            <v>248.08</v>
          </cell>
          <cell r="F2899">
            <v>736.92</v>
          </cell>
        </row>
        <row r="2900">
          <cell r="A2900" t="str">
            <v>73884/10</v>
          </cell>
          <cell r="B2900" t="str">
            <v>INSTALAÇÃO DE VÁLVULAS OU REGISTROS COM JUNTA FLANGEADA - DN 450</v>
          </cell>
          <cell r="C2900" t="str">
            <v>UN</v>
          </cell>
          <cell r="D2900">
            <v>511.06</v>
          </cell>
          <cell r="E2900">
            <v>259.36</v>
          </cell>
          <cell r="F2900">
            <v>770.42</v>
          </cell>
        </row>
        <row r="2901">
          <cell r="A2901" t="str">
            <v>73884/11</v>
          </cell>
          <cell r="B2901" t="str">
            <v>INSTALAÇÃO DE VÁLVULAS OU REGISTROS COM JUNTA FLANGEADA - DN 500</v>
          </cell>
          <cell r="C2901" t="str">
            <v>UN</v>
          </cell>
          <cell r="D2901">
            <v>555.5</v>
          </cell>
          <cell r="E2901">
            <v>281.91000000000003</v>
          </cell>
          <cell r="F2901">
            <v>837.41</v>
          </cell>
        </row>
        <row r="2902">
          <cell r="A2902" t="str">
            <v>73884/12</v>
          </cell>
          <cell r="B2902" t="str">
            <v>INSTALAÇÃO DE VÁLVULAS OU REGISTROS COM JUNTA FLANGEADA - DN 600</v>
          </cell>
          <cell r="C2902" t="str">
            <v>UN</v>
          </cell>
          <cell r="D2902">
            <v>599.92999999999995</v>
          </cell>
          <cell r="E2902">
            <v>304.47000000000003</v>
          </cell>
          <cell r="F2902">
            <v>904.4</v>
          </cell>
        </row>
        <row r="2903">
          <cell r="A2903" t="str">
            <v>73884/13</v>
          </cell>
          <cell r="B2903" t="str">
            <v>INSTALAÇÃO DE VÁLVULAS OU REGISTROS COM JUNTA FLANGEADA - DN 700</v>
          </cell>
          <cell r="C2903" t="str">
            <v>UN</v>
          </cell>
          <cell r="D2903">
            <v>652.52</v>
          </cell>
          <cell r="E2903">
            <v>376.24</v>
          </cell>
          <cell r="F2903" t="str">
            <v>1.028.76</v>
          </cell>
        </row>
        <row r="2904">
          <cell r="A2904" t="str">
            <v>73884/14</v>
          </cell>
          <cell r="B2904" t="str">
            <v>INSTALAÇÃO DE VÁLVULAS OU REGISTROS COM JUNTA FLANGEADA - DN 800</v>
          </cell>
          <cell r="C2904" t="str">
            <v>UN</v>
          </cell>
          <cell r="D2904">
            <v>652.52</v>
          </cell>
          <cell r="E2904">
            <v>376.24</v>
          </cell>
          <cell r="F2904" t="str">
            <v>1.028.76</v>
          </cell>
        </row>
        <row r="2905">
          <cell r="A2905" t="str">
            <v>73884/15</v>
          </cell>
          <cell r="B2905" t="str">
            <v>INSTALAÇÃO DE VÁLVULAS OU REGISTROS COM JUNTA FLANGEADA - DN 900</v>
          </cell>
          <cell r="C2905" t="str">
            <v>UN</v>
          </cell>
          <cell r="D2905">
            <v>656.85</v>
          </cell>
          <cell r="E2905">
            <v>386.79</v>
          </cell>
          <cell r="F2905" t="str">
            <v>1.043.64</v>
          </cell>
        </row>
        <row r="2906">
          <cell r="A2906" t="str">
            <v>73884/16</v>
          </cell>
          <cell r="B2906" t="str">
            <v>INSTALAÇÃO DE VÁLVULAS OU REGISTROS COM JUNTA FLANGEADA - DN 1000</v>
          </cell>
          <cell r="C2906" t="str">
            <v>UN</v>
          </cell>
          <cell r="D2906">
            <v>745.73</v>
          </cell>
          <cell r="E2906">
            <v>429.99</v>
          </cell>
          <cell r="F2906" t="str">
            <v>1.175.72</v>
          </cell>
        </row>
        <row r="2907">
          <cell r="A2907" t="str">
            <v>73885/1</v>
          </cell>
          <cell r="B2907" t="str">
            <v>INSTALAÇÃO DE VÁLVULAS OU REGISTROS COM JUNTA ELÁSTICA - DN 50</v>
          </cell>
          <cell r="C2907" t="str">
            <v>UN</v>
          </cell>
          <cell r="D2907">
            <v>8.1300000000000008</v>
          </cell>
          <cell r="E2907">
            <v>20.97</v>
          </cell>
          <cell r="F2907">
            <v>29.1</v>
          </cell>
        </row>
        <row r="2908">
          <cell r="A2908" t="str">
            <v>73885/2</v>
          </cell>
          <cell r="B2908" t="str">
            <v>INSTALAÇÃO DE VÁLVULAS OU REGISTROS COM JUNTA ELÁSTICA - DN 75</v>
          </cell>
          <cell r="C2908" t="str">
            <v>UN</v>
          </cell>
          <cell r="D2908">
            <v>9.84</v>
          </cell>
          <cell r="E2908">
            <v>25.16</v>
          </cell>
          <cell r="F2908">
            <v>35</v>
          </cell>
        </row>
        <row r="2909">
          <cell r="A2909" t="str">
            <v>73885/3</v>
          </cell>
          <cell r="B2909" t="str">
            <v>INSTALAÇÃO DE VÁLVULAS OU REGISTROS COM JUNTA ELÁSTICA - DN 100</v>
          </cell>
          <cell r="C2909" t="str">
            <v>UN</v>
          </cell>
          <cell r="D2909">
            <v>11.15</v>
          </cell>
          <cell r="E2909">
            <v>28.51</v>
          </cell>
          <cell r="F2909">
            <v>39.659999999999997</v>
          </cell>
        </row>
        <row r="2910">
          <cell r="A2910" t="str">
            <v>73885/4</v>
          </cell>
          <cell r="B2910" t="str">
            <v>INSTALAÇÃO DE VÁLVULAS OU REGISTROS COM JUNTA ELÁSTICA - DN 150</v>
          </cell>
          <cell r="C2910" t="str">
            <v>UN</v>
          </cell>
          <cell r="D2910">
            <v>97.77</v>
          </cell>
          <cell r="E2910">
            <v>49.61</v>
          </cell>
          <cell r="F2910">
            <v>147.38</v>
          </cell>
        </row>
        <row r="2911">
          <cell r="A2911" t="str">
            <v>73885/5</v>
          </cell>
          <cell r="B2911" t="str">
            <v>INSTALAÇÃO DE VÁLVULAS OU REGISTROS COM JUNTA ELÁSTICA - DN 200</v>
          </cell>
          <cell r="C2911" t="str">
            <v>UN</v>
          </cell>
          <cell r="D2911">
            <v>126.66</v>
          </cell>
          <cell r="E2911">
            <v>64.27</v>
          </cell>
          <cell r="F2911">
            <v>190.93</v>
          </cell>
        </row>
        <row r="2912">
          <cell r="A2912" t="str">
            <v>73885/6</v>
          </cell>
          <cell r="B2912" t="str">
            <v>INSTALAÇÃO DE VÁLVULAS OU REGISTROS COM JUNTA ELÁSTICA - DN 250</v>
          </cell>
          <cell r="C2912" t="str">
            <v>UN</v>
          </cell>
          <cell r="D2912">
            <v>148.88</v>
          </cell>
          <cell r="E2912">
            <v>75.55</v>
          </cell>
          <cell r="F2912">
            <v>224.43</v>
          </cell>
        </row>
        <row r="2913">
          <cell r="A2913" t="str">
            <v>73885/7</v>
          </cell>
          <cell r="B2913" t="str">
            <v>INSTALAÇÃO DE VÁLVULAS OU REGISTROS COM JUNTA ELÁSTICA - DN 300</v>
          </cell>
          <cell r="C2913" t="str">
            <v>UN</v>
          </cell>
          <cell r="D2913">
            <v>162.19999999999999</v>
          </cell>
          <cell r="E2913">
            <v>82.32</v>
          </cell>
          <cell r="F2913">
            <v>244.52</v>
          </cell>
        </row>
        <row r="2914">
          <cell r="A2914" t="str">
            <v>73885/8</v>
          </cell>
          <cell r="B2914" t="str">
            <v>INSTALAÇÃO DE VÁLVULAS OU REGISTROS COM JUNTA ELÁSTICA - DN 350</v>
          </cell>
          <cell r="C2914" t="str">
            <v>UN</v>
          </cell>
          <cell r="D2914">
            <v>177.76</v>
          </cell>
          <cell r="E2914">
            <v>90.21</v>
          </cell>
          <cell r="F2914">
            <v>267.97000000000003</v>
          </cell>
        </row>
        <row r="2915">
          <cell r="A2915" t="str">
            <v>73885/9</v>
          </cell>
          <cell r="B2915" t="str">
            <v>INSTALAÇÃO DE VÁLVULAS OU REGISTROS COM JUNTA ELÁSTICA - DN 400</v>
          </cell>
          <cell r="C2915" t="str">
            <v>UN</v>
          </cell>
          <cell r="D2915">
            <v>195.54</v>
          </cell>
          <cell r="E2915">
            <v>99.23</v>
          </cell>
          <cell r="F2915">
            <v>294.77</v>
          </cell>
        </row>
        <row r="2916">
          <cell r="A2916" t="str">
            <v>73885/10</v>
          </cell>
          <cell r="B2916" t="str">
            <v>INSTALAÇÃO DE VÁLVULAS OU REGISTROS COM JUNTA ELÁSTICA - DN 450</v>
          </cell>
          <cell r="C2916" t="str">
            <v>UN</v>
          </cell>
          <cell r="D2916">
            <v>211.1</v>
          </cell>
          <cell r="E2916">
            <v>107.12</v>
          </cell>
          <cell r="F2916">
            <v>318.22000000000003</v>
          </cell>
        </row>
        <row r="2917">
          <cell r="A2917" t="str">
            <v>73885/11</v>
          </cell>
          <cell r="B2917" t="str">
            <v>INSTALAÇÃO DE VÁLVULAS OU REGISTROS COM JUNTA ELÁSTICA - DN 500</v>
          </cell>
          <cell r="C2917" t="str">
            <v>UN</v>
          </cell>
          <cell r="D2917">
            <v>222.2</v>
          </cell>
          <cell r="E2917">
            <v>112.76</v>
          </cell>
          <cell r="F2917">
            <v>334.96</v>
          </cell>
        </row>
        <row r="2918">
          <cell r="A2918" t="str">
            <v>73885/12</v>
          </cell>
          <cell r="B2918" t="str">
            <v>INSTALAÇÃO DE VÁLVULAS OU REGISTROS COM JUNTA ELÁSTICA - DN 600</v>
          </cell>
          <cell r="C2918" t="str">
            <v>UN</v>
          </cell>
          <cell r="D2918">
            <v>253.31</v>
          </cell>
          <cell r="E2918">
            <v>128.55000000000001</v>
          </cell>
          <cell r="F2918">
            <v>381.86</v>
          </cell>
        </row>
        <row r="2919">
          <cell r="B2919" t="str">
            <v>INSTALACAO DE BOMBAS, COMPRESSORES E MISTURADORES</v>
          </cell>
          <cell r="C2919" t="str">
            <v/>
          </cell>
        </row>
        <row r="2920">
          <cell r="A2920" t="str">
            <v>73834/1</v>
          </cell>
          <cell r="B2920" t="str">
            <v>INSTALACAO DE CONJ.MOTO BOMBA SUBMERSIVEL ATE 10 CV</v>
          </cell>
          <cell r="C2920" t="str">
            <v>UN</v>
          </cell>
          <cell r="D2920">
            <v>54.53</v>
          </cell>
          <cell r="E2920">
            <v>142.87</v>
          </cell>
          <cell r="F2920">
            <v>197.4</v>
          </cell>
        </row>
        <row r="2921">
          <cell r="A2921" t="str">
            <v>73834/2</v>
          </cell>
          <cell r="B2921" t="str">
            <v>INSTALACAO DE CONJ.MOTO BOMBA SUBMERSIVEL DE 11 A 25 CV</v>
          </cell>
          <cell r="C2921" t="str">
            <v>UN</v>
          </cell>
          <cell r="D2921">
            <v>87.25</v>
          </cell>
          <cell r="E2921">
            <v>228.59</v>
          </cell>
          <cell r="F2921">
            <v>315.83999999999997</v>
          </cell>
        </row>
        <row r="2922">
          <cell r="A2922" t="str">
            <v>73834/3</v>
          </cell>
          <cell r="B2922" t="str">
            <v>INSTALACAO DE CONJ.MOTO BOMBA SUBMERSIVEL DE 26 A 50 CV</v>
          </cell>
          <cell r="C2922" t="str">
            <v>UN</v>
          </cell>
          <cell r="D2922">
            <v>174.5</v>
          </cell>
          <cell r="E2922">
            <v>457.18</v>
          </cell>
          <cell r="F2922">
            <v>631.67999999999995</v>
          </cell>
        </row>
        <row r="2923">
          <cell r="A2923" t="str">
            <v>73834/4</v>
          </cell>
          <cell r="B2923" t="str">
            <v>INSTALACAO DE CONJ.MOTO BOMBA SUBMERSIVEL DE 51 A 100 CV</v>
          </cell>
          <cell r="C2923" t="str">
            <v>UN</v>
          </cell>
          <cell r="D2923">
            <v>261.74</v>
          </cell>
          <cell r="E2923">
            <v>685.78</v>
          </cell>
          <cell r="F2923">
            <v>947.52</v>
          </cell>
        </row>
        <row r="2924">
          <cell r="A2924" t="str">
            <v>73835/1</v>
          </cell>
          <cell r="B2924" t="str">
            <v>INSTALACAO DE CONJ.MOTO BOMBA VERTICAL POT &lt;= 100 CV</v>
          </cell>
          <cell r="C2924" t="str">
            <v>UN</v>
          </cell>
          <cell r="D2924">
            <v>340.41</v>
          </cell>
          <cell r="E2924">
            <v>968.52</v>
          </cell>
          <cell r="F2924" t="str">
            <v>1.308.93</v>
          </cell>
        </row>
        <row r="2925">
          <cell r="A2925" t="str">
            <v>73835/2</v>
          </cell>
          <cell r="B2925" t="str">
            <v>INSTALACAO DE CONJ.MOTO BOMBA VERTICAL 100 &lt; POT &lt;= 200 CV</v>
          </cell>
          <cell r="C2925" t="str">
            <v>UN</v>
          </cell>
          <cell r="D2925">
            <v>462.96</v>
          </cell>
          <cell r="E2925" t="str">
            <v>1.317.19</v>
          </cell>
          <cell r="F2925" t="str">
            <v>1.780.15</v>
          </cell>
        </row>
        <row r="2926">
          <cell r="A2926" t="str">
            <v>73835/3</v>
          </cell>
          <cell r="B2926" t="str">
            <v>INSTALACAO DE CONJ.MOTO BOMBA VERTICAL 200 &lt; POT &lt;= 300 CV</v>
          </cell>
          <cell r="C2926" t="str">
            <v>UN</v>
          </cell>
          <cell r="D2926">
            <v>517.42999999999995</v>
          </cell>
          <cell r="E2926" t="str">
            <v>1.472.15</v>
          </cell>
          <cell r="F2926" t="str">
            <v>1.989.58</v>
          </cell>
        </row>
        <row r="2927">
          <cell r="A2927" t="str">
            <v>73836/1</v>
          </cell>
          <cell r="B2927" t="str">
            <v>INSTALACAO DE CONJ.MOTO BOMBA HORIZONTAL ATE 10 CV</v>
          </cell>
          <cell r="C2927" t="str">
            <v>UN</v>
          </cell>
          <cell r="D2927">
            <v>136.16</v>
          </cell>
          <cell r="E2927">
            <v>387.41</v>
          </cell>
          <cell r="F2927">
            <v>523.57000000000005</v>
          </cell>
        </row>
        <row r="2928">
          <cell r="A2928" t="str">
            <v>73836/2</v>
          </cell>
          <cell r="B2928" t="str">
            <v>INSTALACAO DE CONJ.MOTO BOMBA HORIZONTAL DE 12,5 A 25 CV</v>
          </cell>
          <cell r="C2928" t="str">
            <v>UN</v>
          </cell>
          <cell r="D2928">
            <v>177.01</v>
          </cell>
          <cell r="E2928">
            <v>503.63</v>
          </cell>
          <cell r="F2928">
            <v>680.64</v>
          </cell>
        </row>
        <row r="2929">
          <cell r="A2929" t="str">
            <v>73836/3</v>
          </cell>
          <cell r="B2929" t="str">
            <v>INSTALACAO DE CONJ.MOTO BOMBA HORIZONTAL DE 30 A 75 CV</v>
          </cell>
          <cell r="C2929" t="str">
            <v>UN</v>
          </cell>
          <cell r="D2929">
            <v>272.33</v>
          </cell>
          <cell r="E2929">
            <v>774.82</v>
          </cell>
          <cell r="F2929" t="str">
            <v>1.047.15</v>
          </cell>
        </row>
        <row r="2930">
          <cell r="A2930" t="str">
            <v>73836/4</v>
          </cell>
          <cell r="B2930" t="str">
            <v>INSTALACAO DE CONJ.MOTO BOMBA HORIZONTAL DE 100 A 150 CV</v>
          </cell>
          <cell r="C2930" t="str">
            <v>UN</v>
          </cell>
          <cell r="D2930">
            <v>435.72</v>
          </cell>
          <cell r="E2930" t="str">
            <v>1.239.71</v>
          </cell>
          <cell r="F2930" t="str">
            <v>1.675.43</v>
          </cell>
        </row>
        <row r="2931">
          <cell r="A2931" t="str">
            <v>73837/1</v>
          </cell>
          <cell r="B2931" t="str">
            <v>INSTALACAO DE CONJ.MOTO BOMBA SUBMERSO ATE 5 CV</v>
          </cell>
          <cell r="C2931" t="str">
            <v>UN</v>
          </cell>
          <cell r="D2931">
            <v>54.53</v>
          </cell>
          <cell r="E2931">
            <v>142.87</v>
          </cell>
          <cell r="F2931">
            <v>197.4</v>
          </cell>
        </row>
        <row r="2932">
          <cell r="A2932" t="str">
            <v>73837/2</v>
          </cell>
          <cell r="B2932" t="str">
            <v>INSTALACAO DE CONJ.MOTO BOMBA SUBMERSO DE 6 A 25 CV</v>
          </cell>
          <cell r="C2932" t="str">
            <v>UN</v>
          </cell>
          <cell r="D2932">
            <v>109.06</v>
          </cell>
          <cell r="E2932">
            <v>285.74</v>
          </cell>
          <cell r="F2932">
            <v>394.8</v>
          </cell>
        </row>
        <row r="2933">
          <cell r="A2933" t="str">
            <v>73837/3</v>
          </cell>
          <cell r="B2933" t="str">
            <v>INSTALACAO DE CONJ.MOTO BOMBA SUBMERSO DE 26 A 50 CV</v>
          </cell>
          <cell r="C2933" t="str">
            <v>UN</v>
          </cell>
          <cell r="D2933">
            <v>218.12</v>
          </cell>
          <cell r="E2933">
            <v>571.48</v>
          </cell>
          <cell r="F2933">
            <v>789.6</v>
          </cell>
        </row>
        <row r="2934">
          <cell r="A2934" t="str">
            <v>73826/1</v>
          </cell>
          <cell r="B2934" t="str">
            <v>INSTALACAO DE COMPRESSOR DE AR, POTENCIA &lt;= 5 CV</v>
          </cell>
          <cell r="C2934" t="str">
            <v>UN</v>
          </cell>
          <cell r="D2934">
            <v>130.52000000000001</v>
          </cell>
          <cell r="E2934">
            <v>305.3</v>
          </cell>
          <cell r="F2934">
            <v>435.82</v>
          </cell>
        </row>
        <row r="2935">
          <cell r="A2935" t="str">
            <v>73826/2</v>
          </cell>
          <cell r="B2935" t="str">
            <v>INSTALACAO DE COMPRESSOR DE AR, POTENCIA &gt; 5 E &lt;= 10 CV</v>
          </cell>
          <cell r="C2935" t="str">
            <v>UN</v>
          </cell>
          <cell r="D2935">
            <v>169.68</v>
          </cell>
          <cell r="E2935">
            <v>396.89</v>
          </cell>
          <cell r="F2935">
            <v>566.57000000000005</v>
          </cell>
        </row>
        <row r="2936">
          <cell r="A2936" t="str">
            <v>73612</v>
          </cell>
          <cell r="B2936" t="str">
            <v>INSTALACAO DE CLORADOR</v>
          </cell>
          <cell r="C2936" t="str">
            <v>UN</v>
          </cell>
          <cell r="D2936">
            <v>108.44</v>
          </cell>
          <cell r="E2936">
            <v>311.36</v>
          </cell>
          <cell r="F2936">
            <v>419.8</v>
          </cell>
        </row>
        <row r="2937">
          <cell r="A2937" t="str">
            <v>73694</v>
          </cell>
          <cell r="B2937" t="str">
            <v>INSTALACAO DE BOMBA DOSADORA</v>
          </cell>
          <cell r="C2937" t="str">
            <v>UN</v>
          </cell>
          <cell r="D2937">
            <v>37.96</v>
          </cell>
          <cell r="E2937">
            <v>111.17</v>
          </cell>
          <cell r="F2937">
            <v>149.13</v>
          </cell>
        </row>
        <row r="2938">
          <cell r="A2938" t="str">
            <v>73695</v>
          </cell>
          <cell r="B2938" t="str">
            <v>INSTALACAO DE AGITADOR</v>
          </cell>
          <cell r="C2938" t="str">
            <v>UN</v>
          </cell>
          <cell r="D2938">
            <v>19.52</v>
          </cell>
          <cell r="E2938">
            <v>57.17</v>
          </cell>
          <cell r="F2938">
            <v>76.69</v>
          </cell>
        </row>
        <row r="2939">
          <cell r="A2939" t="str">
            <v>73824/1</v>
          </cell>
          <cell r="B2939" t="str">
            <v>INSTALACAO DE MISTURADOR VERTICAL</v>
          </cell>
          <cell r="C2939" t="str">
            <v>UN</v>
          </cell>
          <cell r="D2939">
            <v>108.44</v>
          </cell>
          <cell r="E2939">
            <v>311.36</v>
          </cell>
          <cell r="F2939">
            <v>419.8</v>
          </cell>
        </row>
        <row r="2940">
          <cell r="B2940" t="str">
            <v xml:space="preserve">REDE DE AGUA </v>
          </cell>
          <cell r="C2940" t="str">
            <v/>
          </cell>
        </row>
        <row r="2941">
          <cell r="A2941" t="str">
            <v>83878</v>
          </cell>
          <cell r="B2941" t="str">
            <v>LIGACAO DA REDE 50MM AO RAMAL PREDIAL 1/2"</v>
          </cell>
          <cell r="C2941" t="str">
            <v>UN</v>
          </cell>
          <cell r="D2941">
            <v>28.42</v>
          </cell>
          <cell r="E2941">
            <v>13</v>
          </cell>
          <cell r="F2941">
            <v>41.42</v>
          </cell>
        </row>
        <row r="2942">
          <cell r="A2942" t="str">
            <v>83879</v>
          </cell>
          <cell r="B2942" t="str">
            <v>LIGACAO DA REDE 75MM AO RAMAL PREDIAL 1/2"</v>
          </cell>
          <cell r="C2942" t="str">
            <v>UN</v>
          </cell>
          <cell r="D2942">
            <v>33.200000000000003</v>
          </cell>
          <cell r="E2942">
            <v>15.6</v>
          </cell>
          <cell r="F2942">
            <v>48.8</v>
          </cell>
        </row>
        <row r="2943">
          <cell r="B2943" t="str">
            <v>ENTRADA DE AGUA</v>
          </cell>
          <cell r="C2943" t="str">
            <v/>
          </cell>
        </row>
        <row r="2944">
          <cell r="A2944" t="str">
            <v>95634</v>
          </cell>
          <cell r="B2944" t="str">
            <v>KIT CAVALETE PARA MEDIÇÃO DE ÁGUA - ENTRADA PRINCIPAL, EM PVC SOLDÁVEL DN 20 (½ )   FORNECIMENTO E INSTALAÇÃO (EXCLUSIVE HIDRÔMETRO). AF_11/2016</v>
          </cell>
          <cell r="C2944" t="str">
            <v>UN</v>
          </cell>
          <cell r="D2944">
            <v>54.74</v>
          </cell>
          <cell r="E2944">
            <v>39.200000000000003</v>
          </cell>
          <cell r="F2944">
            <v>93.94</v>
          </cell>
        </row>
        <row r="2945">
          <cell r="A2945" t="str">
            <v>95635</v>
          </cell>
          <cell r="B2945" t="str">
            <v>KIT CAVALETE PARA MEDIÇÃO DE ÁGUA - ENTRADA PRINCIPAL, EM PVC SOLDÁVEL DN 25 (¾ )   FORNECIMENTO E INSTALAÇÃO (EXCLUSIVE HIDRÔMETRO). AF_11/2016</v>
          </cell>
          <cell r="C2945" t="str">
            <v>UN</v>
          </cell>
          <cell r="D2945">
            <v>57.18</v>
          </cell>
          <cell r="E2945">
            <v>45.34</v>
          </cell>
          <cell r="F2945">
            <v>102.52</v>
          </cell>
        </row>
        <row r="2946">
          <cell r="A2946" t="str">
            <v>95641</v>
          </cell>
          <cell r="B2946" t="str">
            <v>KIT CAVALETE PARA MEDIÇÃO DE ÁGUA - ENTRADA INDIVIDUALIZADA, EM PVC DN 25 (¾), PARA 2 MEDIDORES  FORNECIMENTO E INSTALAÇÃO (EXCLUSIVE HIDRÔMETRO). AF_11/2016</v>
          </cell>
          <cell r="C2946" t="str">
            <v>UN</v>
          </cell>
          <cell r="D2946">
            <v>141.97999999999999</v>
          </cell>
          <cell r="E2946">
            <v>67.8</v>
          </cell>
          <cell r="F2946">
            <v>209.78</v>
          </cell>
        </row>
        <row r="2947">
          <cell r="A2947" t="str">
            <v>95642</v>
          </cell>
          <cell r="B2947" t="str">
            <v>KIT CAVALETE PARA MEDIÇÃO DE ÁGUA - ENTRADA INDIVIDUALIZADA, EM PVC DN 25 (¾), PARA 3 MEDIDORES  FORNECIMENTO E INSTALAÇÃO (EXCLUSIVE HIDRÔMETRO). AF_11/2016</v>
          </cell>
          <cell r="C2947" t="str">
            <v>UN</v>
          </cell>
          <cell r="D2947">
            <v>209.63</v>
          </cell>
          <cell r="E2947">
            <v>100.24</v>
          </cell>
          <cell r="F2947">
            <v>309.87</v>
          </cell>
        </row>
        <row r="2948">
          <cell r="A2948" t="str">
            <v>95643</v>
          </cell>
          <cell r="B2948" t="str">
            <v>KIT CAVALETE PARA MEDIÇÃO DE ÁGUA - ENTRADA INDIVIDUALIZADA, EM PVC DN 25 (¾), PARA 4 MEDIDORES  FORNECIMENTO E INSTALAÇÃO (EXCLUSIVE HIDRÔMETRO). AF_11/2016</v>
          </cell>
          <cell r="C2948" t="str">
            <v>UN</v>
          </cell>
          <cell r="D2948">
            <v>274.97000000000003</v>
          </cell>
          <cell r="E2948">
            <v>130.4</v>
          </cell>
          <cell r="F2948">
            <v>405.37</v>
          </cell>
        </row>
        <row r="2949">
          <cell r="A2949" t="str">
            <v>95644</v>
          </cell>
          <cell r="B2949" t="str">
            <v>KIT CAVALETE PARA MEDIÇÃO DE ÁGUA - ENTRADA INDIVIDUALIZADA, EM PVC DN 32 (1), PARA 1 MEDIDOR  FORNECIMENTO E INSTALAÇÃO (EXCLUSIVE HIDRÔMETRO). AF_11/2016</v>
          </cell>
          <cell r="C2949" t="str">
            <v>UN</v>
          </cell>
          <cell r="D2949">
            <v>105.1</v>
          </cell>
          <cell r="E2949">
            <v>42.91</v>
          </cell>
          <cell r="F2949">
            <v>148.01</v>
          </cell>
        </row>
        <row r="2950">
          <cell r="A2950" t="str">
            <v>95645</v>
          </cell>
          <cell r="B2950" t="str">
            <v>KIT CAVALETE PARA MEDIÇÃO DE ÁGUA - ENTRADA INDIVIDUALIZADA, EM PVC DN 32 (1), PARA 2 MEDIDORES  FORNECIMENTO E INSTALAÇÃO (EXCLUSIVE HIDRÔMETRO). AF_11/2016</v>
          </cell>
          <cell r="C2950" t="str">
            <v>UN</v>
          </cell>
          <cell r="D2950">
            <v>194.24</v>
          </cell>
          <cell r="E2950">
            <v>76.239999999999995</v>
          </cell>
          <cell r="F2950">
            <v>270.48</v>
          </cell>
        </row>
        <row r="2951">
          <cell r="A2951" t="str">
            <v>95646</v>
          </cell>
          <cell r="B2951" t="str">
            <v>KIT CAVALETE PARA MEDIÇÃO DE ÁGUA - ENTRADA INDIVIDUALIZADA, EM PVC DN 32 (1), PARA 3 MEDIDORES  FORNECIMENTO E INSTALAÇÃO (EXCLUSIVE HIDRÔMETRO). AF_11/2016</v>
          </cell>
          <cell r="C2951" t="str">
            <v>UN</v>
          </cell>
          <cell r="D2951">
            <v>289.20999999999998</v>
          </cell>
          <cell r="E2951">
            <v>113.21</v>
          </cell>
          <cell r="F2951">
            <v>402.42</v>
          </cell>
        </row>
        <row r="2952">
          <cell r="A2952" t="str">
            <v>95647</v>
          </cell>
          <cell r="B2952" t="str">
            <v>KIT CAVALETE PARA MEDIÇÃO DE ÁGUA - ENTRADA INDIVIDUALIZADA, EM PVC DN 32 (1), PARA 4 MEDIDORES  FORNECIMENTO E INSTALAÇÃO (EXCLUSIVE HIDRÔMETRO). AF_11/2016</v>
          </cell>
          <cell r="C2952" t="str">
            <v>UN</v>
          </cell>
          <cell r="D2952">
            <v>380.12</v>
          </cell>
          <cell r="E2952">
            <v>147.44999999999999</v>
          </cell>
          <cell r="F2952">
            <v>527.57000000000005</v>
          </cell>
        </row>
        <row r="2953">
          <cell r="A2953" t="str">
            <v>95637</v>
          </cell>
          <cell r="B2953" t="str">
            <v>KIT CAVALETE PARA MEDIÇÃO DE ÁGUA - ENTRADA PRINCIPAL, EM AÇO GALVANIZADO DN 32 (1 ¼)  FORNECIMENTO E INSTALAÇÃO (EXCLUSIVE HIDRÔMETRO). AF_11/2016</v>
          </cell>
          <cell r="C2953" t="str">
            <v>UN</v>
          </cell>
          <cell r="D2953">
            <v>221.77</v>
          </cell>
          <cell r="E2953">
            <v>149.6</v>
          </cell>
          <cell r="F2953">
            <v>371.37</v>
          </cell>
        </row>
        <row r="2954">
          <cell r="A2954" t="str">
            <v>95638</v>
          </cell>
          <cell r="B2954" t="str">
            <v>KIT CAVALETE PARA MEDIÇÃO DE ÁGUA - ENTRADA PRINCIPAL, EM AÇO GALVANIZADO DN 40 (1 ½)  FORNECIMENTO E INSTALAÇÃO (EXCLUSIVE HIDRÔMETRO). AF_11/2016</v>
          </cell>
          <cell r="C2954" t="str">
            <v>UN</v>
          </cell>
          <cell r="D2954">
            <v>276.01</v>
          </cell>
          <cell r="E2954">
            <v>172.48</v>
          </cell>
          <cell r="F2954">
            <v>448.49</v>
          </cell>
        </row>
        <row r="2955">
          <cell r="A2955" t="str">
            <v>95639</v>
          </cell>
          <cell r="B2955" t="str">
            <v>KIT CAVALETE PARA MEDIÇÃO DE ÁGUA - ENTRADA PRINCIPAL, EM AÇO GALVANIZADO DN 50 (2)  FORNECIMENTO E INSTALAÇÃO (EXCLUSIVE HIDRÔMETRO). AF_11/2016</v>
          </cell>
          <cell r="C2955" t="str">
            <v>UN</v>
          </cell>
          <cell r="D2955">
            <v>379.2</v>
          </cell>
          <cell r="E2955">
            <v>177.57</v>
          </cell>
          <cell r="F2955">
            <v>556.77</v>
          </cell>
        </row>
        <row r="2956">
          <cell r="A2956" t="str">
            <v>73827/1</v>
          </cell>
          <cell r="B2956" t="str">
            <v>KIT CAVALETE PVC COM REGISTRO 1/2" - FORNECIMENTO E INSTALAÇÃO</v>
          </cell>
          <cell r="C2956" t="str">
            <v>UN</v>
          </cell>
          <cell r="D2956">
            <v>37.19</v>
          </cell>
          <cell r="E2956">
            <v>13.31</v>
          </cell>
          <cell r="F2956">
            <v>50.5</v>
          </cell>
        </row>
        <row r="2957">
          <cell r="A2957" t="str">
            <v>74218/1</v>
          </cell>
          <cell r="B2957" t="str">
            <v>KIT CAVALETE PVC COM REGISTRO 3/4" - FORNECIMENTO E INSTALACAO</v>
          </cell>
          <cell r="C2957" t="str">
            <v>UN</v>
          </cell>
          <cell r="D2957">
            <v>36.56</v>
          </cell>
          <cell r="E2957">
            <v>8.8699999999999992</v>
          </cell>
          <cell r="F2957">
            <v>45.43</v>
          </cell>
        </row>
        <row r="2958">
          <cell r="A2958" t="str">
            <v>95673</v>
          </cell>
          <cell r="B2958" t="str">
            <v>HIDRÔMETRO DN 20 (½), 1,5 M³/H  FORNECIMENTO E INSTALAÇÃO. AF_11/2016</v>
          </cell>
          <cell r="C2958" t="str">
            <v>UN</v>
          </cell>
          <cell r="D2958">
            <v>73.16</v>
          </cell>
          <cell r="E2958">
            <v>12.1</v>
          </cell>
          <cell r="F2958">
            <v>85.26</v>
          </cell>
        </row>
        <row r="2959">
          <cell r="A2959" t="str">
            <v>95674</v>
          </cell>
          <cell r="B2959" t="str">
            <v>HIDRÔMETRO DN 20 (½), 3,0 M³/H  FORNECIMENTO E INSTALAÇÃO. AF_11/2016</v>
          </cell>
          <cell r="C2959" t="str">
            <v>UN</v>
          </cell>
          <cell r="D2959">
            <v>78.17</v>
          </cell>
          <cell r="E2959">
            <v>12.1</v>
          </cell>
          <cell r="F2959">
            <v>90.27</v>
          </cell>
        </row>
        <row r="2960">
          <cell r="A2960" t="str">
            <v>95675</v>
          </cell>
          <cell r="B2960" t="str">
            <v>HIDRÔMETRO DN 25 (¾ ), 5,0 M³/H FORNECIMENTO E INSTALAÇÃO. AF_11/2016</v>
          </cell>
          <cell r="C2960" t="str">
            <v>UN</v>
          </cell>
          <cell r="D2960">
            <v>95.99</v>
          </cell>
          <cell r="E2960">
            <v>14</v>
          </cell>
          <cell r="F2960">
            <v>109.99</v>
          </cell>
        </row>
        <row r="2961">
          <cell r="A2961" t="str">
            <v>95676</v>
          </cell>
          <cell r="B2961" t="str">
            <v>CAIXA EM CONCRETO PRÉ-MOLDADO PARA ABRIGO DE HIDRÔMETRO COM DN 20 (½)  FORNECIMENTO E INSTALAÇÃO. AF_11/2016</v>
          </cell>
          <cell r="C2961" t="str">
            <v>UN</v>
          </cell>
          <cell r="D2961">
            <v>72.09</v>
          </cell>
          <cell r="E2961">
            <v>5.77</v>
          </cell>
          <cell r="F2961">
            <v>77.86</v>
          </cell>
        </row>
        <row r="2962">
          <cell r="B2962" t="str">
            <v>POCOS</v>
          </cell>
          <cell r="C2962" t="str">
            <v/>
          </cell>
        </row>
        <row r="2963">
          <cell r="A2963" t="str">
            <v>74163/1</v>
          </cell>
          <cell r="B2963" t="str">
            <v>PERFURACAO DE POCO COM PERFURATRIZ PNEUMATICA</v>
          </cell>
          <cell r="C2963" t="str">
            <v>M</v>
          </cell>
          <cell r="D2963">
            <v>24.28</v>
          </cell>
          <cell r="E2963">
            <v>16.52</v>
          </cell>
          <cell r="F2963">
            <v>40.799999999999997</v>
          </cell>
        </row>
        <row r="2964">
          <cell r="A2964" t="str">
            <v>74163/2</v>
          </cell>
          <cell r="B2964" t="str">
            <v>PERFURACAO DE POCO COM PERFURATRIZ A PERCUSSAO</v>
          </cell>
          <cell r="C2964" t="str">
            <v>M</v>
          </cell>
          <cell r="D2964">
            <v>25.76</v>
          </cell>
          <cell r="E2964">
            <v>50.87</v>
          </cell>
          <cell r="F2964">
            <v>76.63</v>
          </cell>
        </row>
        <row r="2965">
          <cell r="A2965" t="str">
            <v>40841</v>
          </cell>
          <cell r="B2965" t="str">
            <v>ABRACADEIRA P/POCOS PROFUNDOS</v>
          </cell>
          <cell r="C2965" t="str">
            <v>UN</v>
          </cell>
          <cell r="D2965">
            <v>42.38</v>
          </cell>
          <cell r="E2965">
            <v>65.27</v>
          </cell>
          <cell r="F2965">
            <v>107.65</v>
          </cell>
        </row>
        <row r="2966">
          <cell r="A2966" t="str">
            <v>84127</v>
          </cell>
          <cell r="B2966" t="str">
            <v>REVESTIMENTO DE POCOS C/ TUBOS DE CONCRETO</v>
          </cell>
          <cell r="C2966" t="str">
            <v>M</v>
          </cell>
          <cell r="D2966">
            <v>205.94</v>
          </cell>
          <cell r="E2966">
            <v>51.59</v>
          </cell>
          <cell r="F2966">
            <v>257.52999999999997</v>
          </cell>
        </row>
        <row r="2967">
          <cell r="B2967" t="str">
            <v>RESERVATORIOS E COMPLEMENTOS</v>
          </cell>
          <cell r="C2967" t="str">
            <v/>
          </cell>
        </row>
        <row r="2968">
          <cell r="A2968" t="str">
            <v>88503</v>
          </cell>
          <cell r="B2968" t="str">
            <v>CAIXA D´ÁGUA EM POLIETILENO, 1000 LITROS, COM ACESSÓRIOS</v>
          </cell>
          <cell r="C2968" t="str">
            <v>UN</v>
          </cell>
          <cell r="D2968">
            <v>519.19000000000005</v>
          </cell>
          <cell r="E2968">
            <v>205.08</v>
          </cell>
          <cell r="F2968">
            <v>724.27</v>
          </cell>
        </row>
        <row r="2969">
          <cell r="A2969" t="str">
            <v>88504</v>
          </cell>
          <cell r="B2969" t="str">
            <v>CAIXA D´AGUA EM POLIETILENO, 500 LITROS, COM ACESSÓRIOS</v>
          </cell>
          <cell r="C2969" t="str">
            <v>UN</v>
          </cell>
          <cell r="D2969">
            <v>376.75</v>
          </cell>
          <cell r="E2969">
            <v>205.08</v>
          </cell>
          <cell r="F2969">
            <v>581.83000000000004</v>
          </cell>
        </row>
        <row r="2970">
          <cell r="A2970" t="str">
            <v>85195</v>
          </cell>
          <cell r="B2970" t="str">
            <v>CHAVE DE BOIA AUTOMÁTICA</v>
          </cell>
          <cell r="C2970" t="str">
            <v>UN</v>
          </cell>
          <cell r="D2970">
            <v>46.07</v>
          </cell>
          <cell r="E2970">
            <v>21.83</v>
          </cell>
          <cell r="F2970">
            <v>67.900000000000006</v>
          </cell>
        </row>
        <row r="2971">
          <cell r="A2971" t="str">
            <v>88547</v>
          </cell>
          <cell r="B2971" t="str">
            <v>CHAVE DE BOIA AUTOMÁTICA SUPERIOR 10A/250V - FORNECIMENTO E INSTALACAO</v>
          </cell>
          <cell r="C2971" t="str">
            <v>UN</v>
          </cell>
          <cell r="D2971">
            <v>47.79</v>
          </cell>
          <cell r="E2971">
            <v>27.29</v>
          </cell>
          <cell r="F2971">
            <v>75.08</v>
          </cell>
        </row>
        <row r="2972">
          <cell r="A2972" t="str">
            <v>94795</v>
          </cell>
          <cell r="B2972" t="str">
            <v>TORNEIRA DE BÓIA REAL, ROSCÁVEL, 1/2", FORNECIDA E INSTALADA EM RESERVAÇÃO DE ÁGUA. AF_06/2016</v>
          </cell>
          <cell r="C2972" t="str">
            <v>UN</v>
          </cell>
          <cell r="D2972">
            <v>37.840000000000003</v>
          </cell>
          <cell r="E2972">
            <v>5.32</v>
          </cell>
          <cell r="F2972">
            <v>43.16</v>
          </cell>
        </row>
        <row r="2973">
          <cell r="A2973" t="str">
            <v>94796</v>
          </cell>
          <cell r="B2973" t="str">
            <v>TORNEIRA DE BÓIA REAL, ROSCÁVEL, 3/4", FORNECIDA E INSTALADA EM RESERVAÇÃO DE ÁGUA. AF_06/2016</v>
          </cell>
          <cell r="C2973" t="str">
            <v>UN</v>
          </cell>
          <cell r="D2973">
            <v>50.8</v>
          </cell>
          <cell r="E2973">
            <v>20.62</v>
          </cell>
          <cell r="F2973">
            <v>71.42</v>
          </cell>
        </row>
        <row r="2974">
          <cell r="A2974" t="str">
            <v>94797</v>
          </cell>
          <cell r="B2974" t="str">
            <v>TORNEIRA DE BÓIA REAL, ROSCÁVEL, 1", FORNECIDA E INSTALADA EM RESERVAÇÃO DE ÁGUA. AF_06/2016</v>
          </cell>
          <cell r="C2974" t="str">
            <v>UN</v>
          </cell>
          <cell r="D2974">
            <v>45.11</v>
          </cell>
          <cell r="E2974">
            <v>20.62</v>
          </cell>
          <cell r="F2974">
            <v>65.73</v>
          </cell>
        </row>
        <row r="2975">
          <cell r="A2975" t="str">
            <v>94798</v>
          </cell>
          <cell r="B2975" t="str">
            <v>TORNEIRA DE BÓIA REAL, ROSCÁVEL, 1 1/4", FORNECIDA E INSTALADA EM RESERVAÇÃO DE ÁGUA. AF_06/2016</v>
          </cell>
          <cell r="C2975" t="str">
            <v>UN</v>
          </cell>
          <cell r="D2975">
            <v>97.84</v>
          </cell>
          <cell r="E2975">
            <v>21.01</v>
          </cell>
          <cell r="F2975">
            <v>118.85</v>
          </cell>
        </row>
        <row r="2976">
          <cell r="A2976" t="str">
            <v>94799</v>
          </cell>
          <cell r="B2976" t="str">
            <v>TORNEIRA DE BÓIA REAL, ROSCÁVEL, 1 1/2", FORNECIDA E INSTALADA EM RESERVAÇÃO DE ÁGUA. AF_06/2016</v>
          </cell>
          <cell r="C2976" t="str">
            <v>UN</v>
          </cell>
          <cell r="D2976">
            <v>92.15</v>
          </cell>
          <cell r="E2976">
            <v>21.01</v>
          </cell>
          <cell r="F2976">
            <v>113.16</v>
          </cell>
        </row>
        <row r="2977">
          <cell r="A2977" t="str">
            <v>94800</v>
          </cell>
          <cell r="B2977" t="str">
            <v>TORNEIRA DE BÓIA REAL, ROSCÁVEL, 2", FORNECIDA E INSTALADA EM RESERVAÇÃO DE ÁGUA. AF_06/2016</v>
          </cell>
          <cell r="C2977" t="str">
            <v>UN</v>
          </cell>
          <cell r="D2977">
            <v>157.13</v>
          </cell>
          <cell r="E2977">
            <v>21.78</v>
          </cell>
          <cell r="F2977">
            <v>178.91</v>
          </cell>
        </row>
        <row r="2978">
          <cell r="B2978" t="str">
            <v>TUBOS E CONEXÕES PARA RESERVATÓRIOS</v>
          </cell>
          <cell r="C2978" t="str">
            <v/>
          </cell>
        </row>
        <row r="2979">
          <cell r="A2979" t="str">
            <v>94602</v>
          </cell>
          <cell r="B2979" t="str">
            <v>TUBO EM COBRE RÍGIDO, DN 54 MM CLASSE E, SEM ISOLAMENTO, INSTALADO EM RESERVAÇÃO DE ÁGUA DE EDIFICAÇÃO QUE POSSUA RESERVATÓRIO DE FIBRA/FIBROCIMENTO  FORNECIMENTO E INSTALAÇÃO. AF_06/2016</v>
          </cell>
          <cell r="C2979" t="str">
            <v>M</v>
          </cell>
          <cell r="D2979">
            <v>84.12</v>
          </cell>
          <cell r="E2979">
            <v>18.16</v>
          </cell>
          <cell r="F2979">
            <v>102.28</v>
          </cell>
        </row>
        <row r="2980">
          <cell r="A2980" t="str">
            <v>94603</v>
          </cell>
          <cell r="B2980" t="str">
            <v>TUBO EM COBRE RÍGIDO, DN 66 MM CLASSE E, SEM ISOLAMENTO, INSTALADO EM RESERVAÇÃO DE ÁGUA DE EDIFICAÇÃO QUE POSSUA RESERVATÓRIO DE FIBRA/FIBROCIMENTO  FORNECIMENTO E INSTALAÇÃO. AF_06/2016</v>
          </cell>
          <cell r="C2980" t="str">
            <v>M</v>
          </cell>
          <cell r="D2980">
            <v>115.49</v>
          </cell>
          <cell r="E2980">
            <v>18.16</v>
          </cell>
          <cell r="F2980">
            <v>133.65</v>
          </cell>
        </row>
        <row r="2981">
          <cell r="A2981" t="str">
            <v>94604</v>
          </cell>
          <cell r="B2981" t="str">
            <v>TUBO EM COBRE RÍGIDO, DN 79 MM CLASSE E, SEM ISOLAMENTO, INSTALADO EM RESERVAÇÃO DE ÁGUA DE EDIFICAÇÃO QUE POSSUA RESERVATÓRIO DE FIBRA/FIBROCIMENTO  FORNECIMENTO E INSTALAÇÃO. AF_06/2016</v>
          </cell>
          <cell r="C2981" t="str">
            <v>M</v>
          </cell>
          <cell r="D2981">
            <v>159.77000000000001</v>
          </cell>
          <cell r="E2981">
            <v>19.78</v>
          </cell>
          <cell r="F2981">
            <v>179.55</v>
          </cell>
        </row>
        <row r="2982">
          <cell r="A2982" t="str">
            <v>94605</v>
          </cell>
          <cell r="B2982" t="str">
            <v>TUBO EM COBRE RÍGIDO, DN 104 MM CLASSE E, SEM ISOLAMENTO, INSTALADO EM RESERVAÇÃO DE ÁGUA DE EDIFICAÇÃO QUE POSSUA RESERVATÓRIO DE FIBRA/FIBROCIMENTO  FORNECIMENTO E INSTALAÇÃO. AF_06/2016</v>
          </cell>
          <cell r="C2982" t="str">
            <v>M</v>
          </cell>
          <cell r="D2982">
            <v>231.76</v>
          </cell>
          <cell r="E2982">
            <v>19.78</v>
          </cell>
          <cell r="F2982">
            <v>251.54</v>
          </cell>
        </row>
        <row r="2983">
          <cell r="A2983" t="str">
            <v>94465</v>
          </cell>
          <cell r="B2983" t="str">
            <v>LUVA, EM FERRO GALVANIZADO, CONEXÃO ROSQUEADA, DN 50 (2), INSTALADO EM RESERVAÇÃO DE ÁGUA DE EDIFICAÇÃO QUE POSSUA RESERVATÓRIO DE FIBRA/FIBROCIMENTO  FORNECIMENTO E INSTALAÇÃO. AF_06/2016</v>
          </cell>
          <cell r="C2983" t="str">
            <v>UN</v>
          </cell>
          <cell r="D2983">
            <v>24.33</v>
          </cell>
          <cell r="E2983">
            <v>9.26</v>
          </cell>
          <cell r="F2983">
            <v>33.590000000000003</v>
          </cell>
        </row>
        <row r="2984">
          <cell r="A2984" t="str">
            <v>94466</v>
          </cell>
          <cell r="B2984" t="str">
            <v>NIPLE, EM FERRO GALVANIZADO, CONEXÃO ROSQUEADA, DN 50 (2), INSTALADO EM RESERVAÇÃO DE ÁGUA DE EDIFICAÇÃO QUE POSSUA RESERVATÓRIO DE FIBRA/FIBROCIMENTO  FORNECIMENTO E INSTALAÇÃO. AF_06/2016</v>
          </cell>
          <cell r="C2984" t="str">
            <v>UN</v>
          </cell>
          <cell r="D2984">
            <v>24.35</v>
          </cell>
          <cell r="E2984">
            <v>9.26</v>
          </cell>
          <cell r="F2984">
            <v>33.61</v>
          </cell>
        </row>
        <row r="2985">
          <cell r="A2985" t="str">
            <v>94467</v>
          </cell>
          <cell r="B2985" t="str">
            <v>LUVA, EM FERRO GALVANIZADO, CONEXÃO ROSQUEADA, DN 65 (2 1/2), INSTALADO EM RESERVAÇÃO DE ÁGUA DE EDIFICAÇÃO QUE POSSUA RESERVATÓRIO DE FIBRA/FIBROCIMENTO  FORNECIMENTO E INSTALAÇÃO. AF_06/2016</v>
          </cell>
          <cell r="C2985" t="str">
            <v>UN</v>
          </cell>
          <cell r="D2985">
            <v>40.97</v>
          </cell>
          <cell r="E2985">
            <v>9.26</v>
          </cell>
          <cell r="F2985">
            <v>50.23</v>
          </cell>
        </row>
        <row r="2986">
          <cell r="A2986" t="str">
            <v>94468</v>
          </cell>
          <cell r="B2986" t="str">
            <v>NIPLE, EM FERRO GALVANIZADO, CONEXÃO ROSQUEADA, DN 65 (2 1/2), INSTALADO EM RESERVAÇÃO DE ÁGUA DE EDIFICAÇÃO QUE POSSUA RESERVATÓRIO DE FIBRA/FIBROCIMENTO  FORNECIMENTO E INSTALAÇÃO. AF_06/2016</v>
          </cell>
          <cell r="C2986" t="str">
            <v>UN</v>
          </cell>
          <cell r="D2986">
            <v>35.06</v>
          </cell>
          <cell r="E2986">
            <v>9.26</v>
          </cell>
          <cell r="F2986">
            <v>44.32</v>
          </cell>
        </row>
        <row r="2987">
          <cell r="A2987" t="str">
            <v>94469</v>
          </cell>
          <cell r="B2987" t="str">
            <v>LUVA, EM FERRO GALVANIZADO, CONEXÃO ROSQUEADA, DN 80 (3), INSTALADO EM RESERVAÇÃO DE ÁGUA DE EDIFICAÇÃO QUE POSSUA RESERVATÓRIO DE FIBRA/FIBROCIMENTO  FORNECIMENTO E INSTALAÇÃO. AF_06/2016</v>
          </cell>
          <cell r="C2987" t="str">
            <v>UN</v>
          </cell>
          <cell r="D2987">
            <v>60.75</v>
          </cell>
          <cell r="E2987">
            <v>11.58</v>
          </cell>
          <cell r="F2987">
            <v>72.33</v>
          </cell>
        </row>
        <row r="2988">
          <cell r="A2988" t="str">
            <v>94470</v>
          </cell>
          <cell r="B2988" t="str">
            <v>NIPLE, EM FERRO GALVANIZADO, CONEXÃO ROSQUEADA, DN 80 (3), INSTALADO EM RESERVAÇÃO DE ÁGUA DE EDIFICAÇÃO QUE POSSUA RESERVATÓRIO DE FIBRA/FIBROCIMENTO  FORNECIMENTO E INSTALAÇÃO. AF_06/2016</v>
          </cell>
          <cell r="C2988" t="str">
            <v>UN</v>
          </cell>
          <cell r="D2988">
            <v>55.49</v>
          </cell>
          <cell r="E2988">
            <v>11.58</v>
          </cell>
          <cell r="F2988">
            <v>67.069999999999993</v>
          </cell>
        </row>
        <row r="2989">
          <cell r="A2989" t="str">
            <v>94471</v>
          </cell>
          <cell r="B2989" t="str">
            <v>COTOVELO 90 GRAUS, EM FERRO GALVANIZADO, CONEXÃO ROSQUEADA, DN 50 (2), INSTALADO EM RESERVAÇÃO DE ÁGUA DE EDIFICAÇÃO QUE POSSUA RESERVATÓRIO DE FIBRA/FIBROCIMENTO  FORNECIMENTO E INSTALAÇÃO. AF_06/2016</v>
          </cell>
          <cell r="C2989" t="str">
            <v>UN</v>
          </cell>
          <cell r="D2989">
            <v>34.700000000000003</v>
          </cell>
          <cell r="E2989">
            <v>13.9</v>
          </cell>
          <cell r="F2989">
            <v>48.6</v>
          </cell>
        </row>
        <row r="2990">
          <cell r="A2990" t="str">
            <v>94472</v>
          </cell>
          <cell r="B2990" t="str">
            <v>COTOVELO 45 GRAUS, EM FERRO GALVANIZADO, CONEXÃO ROSQUEADA, DN 50 (2), INSTALADO EM RESERVAÇÃO DE ÁGUA DE EDIFICAÇÃO QUE POSSUA RESERVATÓRIO DE FIBRA/FIBROCIMENTO  FORNECIMENTO E INSTALAÇÃO. AF_06/2016</v>
          </cell>
          <cell r="C2990" t="str">
            <v>UN</v>
          </cell>
          <cell r="D2990">
            <v>36.01</v>
          </cell>
          <cell r="E2990">
            <v>13.9</v>
          </cell>
          <cell r="F2990">
            <v>49.91</v>
          </cell>
        </row>
        <row r="2991">
          <cell r="A2991" t="str">
            <v>94473</v>
          </cell>
          <cell r="B2991" t="str">
            <v>COTOVELO 90 GRAUS, EM FERRO GALVANIZADO, CONEXÃO ROSQUEADA, DN 65 (2 1/2), INSTALADO EM RESERVAÇÃO DE ÁGUA DE EDIFICAÇÃO QUE POSSUA RESERVATÓRIO DE FIBRA/FIBROCIMENTO  FORNECIMENTO E INSTALAÇÃO. AF_06/2016</v>
          </cell>
          <cell r="C2991" t="str">
            <v>UN</v>
          </cell>
          <cell r="D2991">
            <v>58.21</v>
          </cell>
          <cell r="E2991">
            <v>13.9</v>
          </cell>
          <cell r="F2991">
            <v>72.11</v>
          </cell>
        </row>
        <row r="2992">
          <cell r="A2992" t="str">
            <v>94474</v>
          </cell>
          <cell r="B2992" t="str">
            <v>COTOVELO 45 GRAUS, EM FERRO GALVANIZADO, CONEXÃO ROSQUEADA, DN 65 (2 1/2), INSTALADO EM RESERVAÇÃO DE ÁGUA DE EDIFICAÇÃO QUE POSSUA RESERVATÓRIO DE FIBRA/FIBROCIMENTO  FORNECIMENTO E INSTALAÇÃO. AF_06/2016</v>
          </cell>
          <cell r="C2992" t="str">
            <v>UN</v>
          </cell>
          <cell r="D2992">
            <v>63.99</v>
          </cell>
          <cell r="E2992">
            <v>13.9</v>
          </cell>
          <cell r="F2992">
            <v>77.89</v>
          </cell>
        </row>
        <row r="2993">
          <cell r="A2993" t="str">
            <v>94475</v>
          </cell>
          <cell r="B2993" t="str">
            <v>COTOVELO 90 GRAUS, EM FERRO GALVANIZADO, CONEXÃO ROSQUEADA, DN 80 (3), INSTALADO EM RESERVAÇÃO DE ÁGUA DE EDIFICAÇÃO QUE POSSUA RESERVATÓRIO DE FIBRA/FIBROCIMENTO  FORNECIMENTO E INSTALAÇÃO. AF_06/2016</v>
          </cell>
          <cell r="C2993" t="str">
            <v>UN</v>
          </cell>
          <cell r="D2993">
            <v>81.150000000000006</v>
          </cell>
          <cell r="E2993">
            <v>17.36</v>
          </cell>
          <cell r="F2993">
            <v>98.51</v>
          </cell>
        </row>
        <row r="2994">
          <cell r="A2994" t="str">
            <v>94476</v>
          </cell>
          <cell r="B2994" t="str">
            <v>COTOVELO 45 GRAUS, EM FERRO GALVANIZADO, CONEXÃO ROSQUEADA, DN 80 (3), INSTALADO EM RESERVAÇÃO DE ÁGUA DE EDIFICAÇÃO QUE POSSUA RESERVATÓRIO DE FIBRA/FIBROCIMENTO  FORNECIMENTO E INSTALAÇÃO. AF_06/2016</v>
          </cell>
          <cell r="C2994" t="str">
            <v>UN</v>
          </cell>
          <cell r="D2994">
            <v>92.29</v>
          </cell>
          <cell r="E2994">
            <v>17.36</v>
          </cell>
          <cell r="F2994">
            <v>109.65</v>
          </cell>
        </row>
        <row r="2995">
          <cell r="A2995" t="str">
            <v>94477</v>
          </cell>
          <cell r="B2995" t="str">
            <v>TÊ, EM FERRO GALVANIZADO, CONEXÃO ROSQUEADA, DN 50 (2), INSTALADO EM RESERVAÇÃO DE ÁGUA DE EDIFICAÇÃO QUE POSSUA RESERVATÓRIO DE FIBRA/FIBROCIMENTO  FORNECIMENTO E INSTALAÇÃO. AF_06/2016</v>
          </cell>
          <cell r="C2995" t="str">
            <v>UN</v>
          </cell>
          <cell r="D2995">
            <v>46.18</v>
          </cell>
          <cell r="E2995">
            <v>18.510000000000002</v>
          </cell>
          <cell r="F2995">
            <v>64.69</v>
          </cell>
        </row>
        <row r="2996">
          <cell r="A2996" t="str">
            <v>94478</v>
          </cell>
          <cell r="B2996" t="str">
            <v>TÊ, EM FERRO GALVANIZADO, CONEXÃO ROSQUEADA, DN 65 (2 1/2), INSTALADO EM RESERVAÇÃO DE ÁGUA DE EDIFICAÇÃO QUE POSSUA RESERVATÓRIO DE FIBRA/FIBROCIMENTO  FORNECIMENTO E INSTALAÇÃO. AF_06/2016</v>
          </cell>
          <cell r="C2996" t="str">
            <v>UN</v>
          </cell>
          <cell r="D2996">
            <v>80.44</v>
          </cell>
          <cell r="E2996">
            <v>18.510000000000002</v>
          </cell>
          <cell r="F2996">
            <v>98.95</v>
          </cell>
        </row>
        <row r="2997">
          <cell r="A2997" t="str">
            <v>94479</v>
          </cell>
          <cell r="B2997" t="str">
            <v>TÊ, EM FERRO GALVANIZADO, CONEXÃO ROSQUEADA, DN 80 (3), INSTALADO EM RESERVAÇÃO DE ÁGUA DE EDIFICAÇÃO QUE POSSUA RESERVATÓRIO DE FIBRA/FIBROCIMENTO  FORNECIMENTO E INSTALAÇÃO. AF_06/2016</v>
          </cell>
          <cell r="C2997" t="str">
            <v>UN</v>
          </cell>
          <cell r="D2997">
            <v>107.05</v>
          </cell>
          <cell r="E2997">
            <v>23.14</v>
          </cell>
          <cell r="F2997">
            <v>130.19</v>
          </cell>
        </row>
        <row r="2998">
          <cell r="A2998" t="str">
            <v>94606</v>
          </cell>
          <cell r="B2998" t="str">
            <v>LUVA DE COBRE, SEM ANEL DE SOLDA, DN 54 MM, INSTALADO EM RESERVAÇÃO DE ÁGUA DE EDIFICAÇÃO QUE POSSUA RESERVATÓRIO DE FIBRA/FIBROCIMENTO  FORNECIMENTO E INSTALAÇÃO. AF_06/2016_P</v>
          </cell>
          <cell r="C2998" t="str">
            <v>UN</v>
          </cell>
          <cell r="D2998">
            <v>28.94</v>
          </cell>
          <cell r="E2998">
            <v>10.89</v>
          </cell>
          <cell r="F2998">
            <v>39.83</v>
          </cell>
        </row>
        <row r="2999">
          <cell r="A2999" t="str">
            <v>94608</v>
          </cell>
          <cell r="B2999" t="str">
            <v>LUVA DE COBRE, SEM ANEL DE SOLDA, DN 66 MM, INSTALADO EM RESERVAÇÃO DE ÁGUA DE EDIFICAÇÃO QUE POSSUA RESERVATÓRIO DE FIBRA/FIBROCIMENTO  FORNECIMENTO E INSTALAÇÃO. AF_06/2016_P</v>
          </cell>
          <cell r="C2999" t="str">
            <v>UN</v>
          </cell>
          <cell r="D2999">
            <v>77.63</v>
          </cell>
          <cell r="E2999">
            <v>10.89</v>
          </cell>
          <cell r="F2999">
            <v>88.52</v>
          </cell>
        </row>
        <row r="3000">
          <cell r="A3000" t="str">
            <v>94610</v>
          </cell>
          <cell r="B3000" t="str">
            <v>LUVA DE COBRE, SEM ANEL DE SOLDA, DN 79 MM, INSTALADO EM RESERVAÇÃO DE ÁGUA DE EDIFICAÇÃO QUE POSSUA RESERVATÓRIO DE FIBRA/FIBROCIMENTO  FORNECIMENTO E INSTALAÇÃO. AF_06/2016_P</v>
          </cell>
          <cell r="C3000" t="str">
            <v>UN</v>
          </cell>
          <cell r="D3000">
            <v>116.2</v>
          </cell>
          <cell r="E3000">
            <v>11.87</v>
          </cell>
          <cell r="F3000">
            <v>128.07</v>
          </cell>
        </row>
        <row r="3001">
          <cell r="A3001" t="str">
            <v>94612</v>
          </cell>
          <cell r="B3001" t="str">
            <v>LUVA DE COBRE, SEM ANEL DE SOLDA, DN 104 MM, INSTALADO EM RESERVAÇÃO DE ÁGUA DE EDIFICAÇÃO QUE POSSUA RESERVATÓRIO DE FIBRA/FIBROCIMENTO  FORNECIMENTO E INSTALAÇÃO. AF_06/2016_P</v>
          </cell>
          <cell r="C3001" t="str">
            <v>UN</v>
          </cell>
          <cell r="D3001">
            <v>165.36</v>
          </cell>
          <cell r="E3001">
            <v>11.87</v>
          </cell>
          <cell r="F3001">
            <v>177.23</v>
          </cell>
        </row>
        <row r="3002">
          <cell r="A3002" t="str">
            <v>94614</v>
          </cell>
          <cell r="B3002" t="str">
            <v>COTOVELO EM COBRE, 90 GRAUS, SEM ANEL DE SOLDA, DN 54 MM, INSTALADO EM RESERVAÇÃO DE ÁGUA DE EDIFICAÇÃO QUE POSSUA RESERVATÓRIO DE FIBRA/FIBROCIMENTO  FORNECIMENTO E INSTALAÇÃO. AF_06/2016_P</v>
          </cell>
          <cell r="C3002" t="str">
            <v>UN</v>
          </cell>
          <cell r="D3002">
            <v>50.85</v>
          </cell>
          <cell r="E3002">
            <v>16.350000000000001</v>
          </cell>
          <cell r="F3002">
            <v>67.2</v>
          </cell>
        </row>
        <row r="3003">
          <cell r="A3003" t="str">
            <v>94615</v>
          </cell>
          <cell r="B3003" t="str">
            <v>CURVA EM COBRE, 45 GRAUS, SEM ANEL DE SOLDA, BOLSA X BOLSA, DN 54 MM,  INSTALADO EM RESERVAÇÃO DE ÁGUA DE EDIFICAÇÃO QUE POSSUA RESERVATÓRIO DE FIBRA/FIBROCIMENTO  FORNECIMENTO E INSTALAÇÃO. AF_06/2016_P</v>
          </cell>
          <cell r="C3003" t="str">
            <v>UN</v>
          </cell>
          <cell r="D3003">
            <v>58.5</v>
          </cell>
          <cell r="E3003">
            <v>16.350000000000001</v>
          </cell>
          <cell r="F3003">
            <v>74.849999999999994</v>
          </cell>
        </row>
        <row r="3004">
          <cell r="A3004" t="str">
            <v>94616</v>
          </cell>
          <cell r="B3004" t="str">
            <v>COTOVELO EM COBRE, 90 GRAUS, SEM ANEL DE SOLDA, DN 66 MM, INSTALADO EM RESERVAÇÃO DE ÁGUA DE EDIFICAÇÃO QUE POSSUA RESERVATÓRIO DE FIBRA/FIBROCIMENTO  FORNECIMENTO E INSTALAÇÃO. AF_06/2016[_P</v>
          </cell>
          <cell r="C3004" t="str">
            <v>UN</v>
          </cell>
          <cell r="D3004">
            <v>151.31</v>
          </cell>
          <cell r="E3004">
            <v>16.350000000000001</v>
          </cell>
          <cell r="F3004">
            <v>167.66</v>
          </cell>
        </row>
        <row r="3005">
          <cell r="A3005" t="str">
            <v>94617</v>
          </cell>
          <cell r="B3005" t="str">
            <v>CURVA EM COBRE, 45 GRAUS, SEM ANEL DE SOLDA, BOLSA X BOLSA, DN 66 MM,  INSTALADO EM RESERVAÇÃO DE ÁGUA DE EDIFICAÇÃO QUE POSSUA RESERVATÓRIO DE FIBRA/FIBROCIMENTO  FORNECIMENTO E INSTALAÇÃO. AF_06/2016_P</v>
          </cell>
          <cell r="C3005" t="str">
            <v>UN</v>
          </cell>
          <cell r="D3005">
            <v>124.74</v>
          </cell>
          <cell r="E3005">
            <v>16.350000000000001</v>
          </cell>
          <cell r="F3005">
            <v>141.09</v>
          </cell>
        </row>
        <row r="3006">
          <cell r="A3006" t="str">
            <v>94618</v>
          </cell>
          <cell r="B3006" t="str">
            <v>COTOVELO EM COBRE, 90 GRAUS, SEM ANEL DE SOLDA, DN 79 MM, INSTALADO EM RESERVAÇÃO DE ÁGUA DE EDIFICAÇÃO QUE POSSUA RESERVATÓRIO DE FIBRA/FIBROCIMENTO  FORNECIMENTO E INSTALAÇÃO. AF_06/2016_P</v>
          </cell>
          <cell r="C3006" t="str">
            <v>UN</v>
          </cell>
          <cell r="D3006">
            <v>147.12</v>
          </cell>
          <cell r="E3006">
            <v>17.79</v>
          </cell>
          <cell r="F3006">
            <v>164.91</v>
          </cell>
        </row>
        <row r="3007">
          <cell r="A3007" t="str">
            <v>94620</v>
          </cell>
          <cell r="B3007" t="str">
            <v>COTOVELO EM COBRE, 90 GRAUS, SEM ANEL DE SOLDA, DN 104 MM, INSTALADO EM RESERVAÇÃO DE ÁGUA DE EDIFICAÇÃO QUE POSSUA RESERVATÓRIO DE FIBRA/FIBROCIMENTO  FORNECIMENTO E INSTALAÇÃO. AF_06/2016_P</v>
          </cell>
          <cell r="C3007" t="str">
            <v>UN</v>
          </cell>
          <cell r="D3007">
            <v>345.93</v>
          </cell>
          <cell r="E3007">
            <v>17.79</v>
          </cell>
          <cell r="F3007">
            <v>363.72</v>
          </cell>
        </row>
        <row r="3008">
          <cell r="A3008" t="str">
            <v>94622</v>
          </cell>
          <cell r="B3008" t="str">
            <v>TE EM COBRE, SEM ANEL DE SOLDA, DN 54 MM,  INSTALADO EM RESERVAÇÃO DE ÁGUA DE EDIFICAÇÃO QUE POSSUA RESERVATÓRIO DE FIBRA/FIBROCIMENTO  FORNECIMENTO E INSTALAÇÃO. AF_06/2016_P</v>
          </cell>
          <cell r="C3008" t="str">
            <v>UN</v>
          </cell>
          <cell r="D3008">
            <v>74.760000000000005</v>
          </cell>
          <cell r="E3008">
            <v>21.78</v>
          </cell>
          <cell r="F3008">
            <v>96.54</v>
          </cell>
        </row>
        <row r="3009">
          <cell r="A3009" t="str">
            <v>94623</v>
          </cell>
          <cell r="B3009" t="str">
            <v>TE EM COBRE, SEM ANEL DE SOLDA, DN 66 MM,  INSTALADO EM RESERVAÇÃO DE ÁGUA DE EDIFICAÇÃO QUE POSSUA RESERVATÓRIO DE FIBRA/FIBROCIMENTO  FORNECIMENTO E INSTALAÇÃO. AF_06/2016_P</v>
          </cell>
          <cell r="C3009" t="str">
            <v>UN</v>
          </cell>
          <cell r="D3009">
            <v>186.51</v>
          </cell>
          <cell r="E3009">
            <v>21.78</v>
          </cell>
          <cell r="F3009">
            <v>208.29</v>
          </cell>
        </row>
        <row r="3010">
          <cell r="A3010" t="str">
            <v>94624</v>
          </cell>
          <cell r="B3010" t="str">
            <v>TE EM COBRE, SEM ANEL DE SOLDA, DN 79 MM,  INSTALADO EM RESERVAÇÃO DE ÁGUA DE EDIFICAÇÃO QUE POSSUA RESERVATÓRIO DE FIBRA/FIBROCIMENTO  FORNECIMENTO E INSTALAÇÃO. AF_06/2016_P</v>
          </cell>
          <cell r="C3010" t="str">
            <v>UN</v>
          </cell>
          <cell r="D3010">
            <v>285.97000000000003</v>
          </cell>
          <cell r="E3010">
            <v>23.73</v>
          </cell>
          <cell r="F3010">
            <v>309.7</v>
          </cell>
        </row>
        <row r="3011">
          <cell r="A3011" t="str">
            <v>94625</v>
          </cell>
          <cell r="B3011" t="str">
            <v>TE EM COBRE, SEM ANEL DE SOLDA, DN 104 MM,  INSTALADO EM RESERVAÇÃO DE ÁGUA DE EDIFICAÇÃO QUE POSSUA RESERVATÓRIO DE FIBRA/FIBROCIMENTO  FORNECIMENTO E INSTALAÇÃO. AF_06/2016_P</v>
          </cell>
          <cell r="C3011" t="str">
            <v>UN</v>
          </cell>
          <cell r="D3011">
            <v>605.73</v>
          </cell>
          <cell r="E3011">
            <v>23.73</v>
          </cell>
          <cell r="F3011">
            <v>629.46</v>
          </cell>
        </row>
        <row r="3012">
          <cell r="A3012" t="str">
            <v>94656</v>
          </cell>
          <cell r="B3012" t="str">
            <v>ADAPTADOR CURTO COM BOLSA E ROSCA PARA REGISTRO, PVC, SOLDÁVEL, DN  25 MM X 3/4 , INSTALADO EM RESERVAÇÃO DE ÁGUA DE EDIFICAÇÃO QUE POSSUA RESERVATÓRIO DE FIBRA/FIBROCIMENTO   FORNECIMENTO E INSTALAÇÃO. AF_06/2016</v>
          </cell>
          <cell r="C3012" t="str">
            <v>UN</v>
          </cell>
          <cell r="D3012">
            <v>2.52</v>
          </cell>
          <cell r="E3012">
            <v>2.13</v>
          </cell>
          <cell r="F3012">
            <v>4.6500000000000004</v>
          </cell>
        </row>
        <row r="3013">
          <cell r="A3013" t="str">
            <v>94657</v>
          </cell>
          <cell r="B3013" t="str">
            <v>LUVA PVC, SOLDÁVEL, DN  25 MM, INSTALADA EM RESERVAÇÃO DE ÁGUA DE EDIFICAÇÃO QUE POSSUA RESERVATÓRIO DE FIBRA/FIBROCIMENTO   FORNECIMENTO E INSTALAÇÃO. AF_06/2016</v>
          </cell>
          <cell r="C3013" t="str">
            <v>UN</v>
          </cell>
          <cell r="D3013">
            <v>2.44</v>
          </cell>
          <cell r="E3013">
            <v>2.13</v>
          </cell>
          <cell r="F3013">
            <v>4.57</v>
          </cell>
        </row>
        <row r="3014">
          <cell r="A3014" t="str">
            <v>94658</v>
          </cell>
          <cell r="B3014" t="str">
            <v>ADAPTADOR CURTO COM BOLSA E ROSCA PARA REGISTRO, PVC, SOLDÁVEL, DN 32 MM X 1 , INSTALADO EM RESERVAÇÃO DE ÁGUA DE EDIFICAÇÃO QUE POSSUA RESERVATÓRIO DE FIBRA/FIBROCIMENTO   FORNECIMENTO E INSTALAÇÃO. AF_06/2016</v>
          </cell>
          <cell r="C3014" t="str">
            <v>UN</v>
          </cell>
          <cell r="D3014">
            <v>3.07</v>
          </cell>
          <cell r="E3014">
            <v>2.13</v>
          </cell>
          <cell r="F3014">
            <v>5.2</v>
          </cell>
        </row>
        <row r="3015">
          <cell r="A3015" t="str">
            <v>94659</v>
          </cell>
          <cell r="B3015" t="str">
            <v>LUVA PVC, SOLDÁVEL, DN 32 MM, INSTALADA EM RESERVAÇÃO DE ÁGUA DE EDIFICAÇÃO QUE POSSUA RESERVATÓRIO DE FIBRA/FIBROCIMENTO   FORNECIMENTO E INSTALAÇÃO. AF_06/2016</v>
          </cell>
          <cell r="C3015" t="str">
            <v>UN</v>
          </cell>
          <cell r="D3015">
            <v>2.98</v>
          </cell>
          <cell r="E3015">
            <v>2.13</v>
          </cell>
          <cell r="F3015">
            <v>5.1100000000000003</v>
          </cell>
        </row>
        <row r="3016">
          <cell r="A3016" t="str">
            <v>94660</v>
          </cell>
          <cell r="B3016" t="str">
            <v>ADAPTADOR CURTO COM BOLSA E ROSCA PARA REGISTRO, PVC, SOLDÁVEL, DN 40 MM X 1 1/4 , INSTALADO EM RESERVAÇÃO DE ÁGUA DE EDIFICAÇÃO QUE POSSUA RESERVATÓRIO DE FIBRA/FIBROCIMENTO   FORNECIMENTO E INSTALAÇÃO. AF_06/2016</v>
          </cell>
          <cell r="C3016" t="str">
            <v>UN</v>
          </cell>
          <cell r="D3016">
            <v>5.19</v>
          </cell>
          <cell r="E3016">
            <v>3.03</v>
          </cell>
          <cell r="F3016">
            <v>8.2200000000000006</v>
          </cell>
        </row>
        <row r="3017">
          <cell r="A3017" t="str">
            <v>94661</v>
          </cell>
          <cell r="B3017" t="str">
            <v>LUVA, PVC, SOLDÁVEL, DN 40 MM, INSTALADO EM RESERVAÇÃO DE ÁGUA DE EDIFICAÇÃO QUE POSSUA RESERVATÓRIO DE FIBRA/FIBROCIMENTO   FORNECIMENTO E INSTALAÇÃO. AF_06/2016</v>
          </cell>
          <cell r="C3017" t="str">
            <v>UN</v>
          </cell>
          <cell r="D3017">
            <v>5.44</v>
          </cell>
          <cell r="E3017">
            <v>3.03</v>
          </cell>
          <cell r="F3017">
            <v>8.4700000000000006</v>
          </cell>
        </row>
        <row r="3018">
          <cell r="A3018" t="str">
            <v>94662</v>
          </cell>
          <cell r="B3018" t="str">
            <v>ADAPTADOR CURTO COM BOLSA E ROSCA PARA REGISTRO, PVC, SOLDÁVEL, DN 50 MM X 1 1/2 , INSTALADO EM RESERVAÇÃO DE ÁGUA DE EDIFICAÇÃO QUE POSSUA RESERVATÓRIO DE FIBRA/FIBROCIMENTO   FORNECIMENTO E INSTALAÇÃO. AF_06/2016</v>
          </cell>
          <cell r="C3018" t="str">
            <v>UN</v>
          </cell>
          <cell r="D3018">
            <v>5.65</v>
          </cell>
          <cell r="E3018">
            <v>3.03</v>
          </cell>
          <cell r="F3018">
            <v>8.68</v>
          </cell>
        </row>
        <row r="3019">
          <cell r="A3019" t="str">
            <v>94663</v>
          </cell>
          <cell r="B3019" t="str">
            <v>LUVA, PVC, SOLDÁVEL, DN 50 MM, INSTALADO EM RESERVAÇÃO DE ÁGUA DE EDIFICAÇÃO QUE POSSUA RESERVATÓRIO DE FIBRA/FIBROCIMENTO   FORNECIMENTO E INSTALAÇÃO. AF_06/2016</v>
          </cell>
          <cell r="C3019" t="str">
            <v>UN</v>
          </cell>
          <cell r="D3019">
            <v>5.83</v>
          </cell>
          <cell r="E3019">
            <v>3.03</v>
          </cell>
          <cell r="F3019">
            <v>8.86</v>
          </cell>
        </row>
        <row r="3020">
          <cell r="A3020" t="str">
            <v>94664</v>
          </cell>
          <cell r="B3020" t="str">
            <v>ADAPTADOR CURTO COM BOLSA E ROSCA PARA REGISTRO, PVC, SOLDÁVEL, DN 60 MM X 2 , INSTALADO EM RESERVAÇÃO DE ÁGUA DE EDIFICAÇÃO QUE POSSUA RESERVATÓRIO DE FIBRA/FIBROCIMENTO   FORNECIMENTO E INSTALAÇÃO. AF_06/2016</v>
          </cell>
          <cell r="C3020" t="str">
            <v>UN</v>
          </cell>
          <cell r="D3020">
            <v>12.56</v>
          </cell>
          <cell r="E3020">
            <v>4.9000000000000004</v>
          </cell>
          <cell r="F3020">
            <v>17.46</v>
          </cell>
        </row>
        <row r="3021">
          <cell r="A3021" t="str">
            <v>94665</v>
          </cell>
          <cell r="B3021" t="str">
            <v>LUVA, PVC, SOLDÁVEL, DN 60 MM, INSTALADO EM RESERVAÇÃO DE ÁGUA DE EDIFICAÇÃO QUE POSSUA RESERVATÓRIO DE FIBRA/FIBROCIMENTO   FORNECIMENTO E INSTALAÇÃO. AF_06/2016</v>
          </cell>
          <cell r="C3021" t="str">
            <v>UN</v>
          </cell>
          <cell r="D3021">
            <v>13.51</v>
          </cell>
          <cell r="E3021">
            <v>4.9000000000000004</v>
          </cell>
          <cell r="F3021">
            <v>18.41</v>
          </cell>
        </row>
        <row r="3022">
          <cell r="A3022" t="str">
            <v>94666</v>
          </cell>
          <cell r="B3022" t="str">
            <v>ADAPTADOR CURTO COM BOLSA E ROSCA PARA REGISTRO, PVC, SOLDÁVEL, DN 75 MM X 2 1/2 , INSTALADO EM RESERVAÇÃO DE ÁGUA DE EDIFICAÇÃO QUE POSSUA RESERVATÓRIO DE FIBRA/FIBROCIMENTO   FORNECIMENTO E INSTALAÇÃO. AF_06/2016</v>
          </cell>
          <cell r="C3022" t="str">
            <v>UN</v>
          </cell>
          <cell r="D3022">
            <v>17.100000000000001</v>
          </cell>
          <cell r="E3022">
            <v>4.9000000000000004</v>
          </cell>
          <cell r="F3022">
            <v>22</v>
          </cell>
        </row>
        <row r="3023">
          <cell r="A3023" t="str">
            <v>94667</v>
          </cell>
          <cell r="B3023" t="str">
            <v>LUVA, PVC, SOLDÁVEL, DN 75 MM, INSTALADO EM RESERVAÇÃO DE ÁGUA DE EDIFICAÇÃO QUE POSSUA RESERVATÓRIO DE FIBRA/FIBROCIMENTO   FORNECIMENTO E INSTALAÇÃO. AF_06/2016</v>
          </cell>
          <cell r="C3023" t="str">
            <v>UN</v>
          </cell>
          <cell r="D3023">
            <v>17.079999999999998</v>
          </cell>
          <cell r="E3023">
            <v>4.9000000000000004</v>
          </cell>
          <cell r="F3023">
            <v>21.98</v>
          </cell>
        </row>
        <row r="3024">
          <cell r="A3024" t="str">
            <v>94668</v>
          </cell>
          <cell r="B3024" t="str">
            <v>ADAPTADOR CURTO COM BOLSA E ROSCA PARA REGISTRO, PVC, SOLDÁVEL, DN 85 MM X 3 , INSTALADO EM RESERVAÇÃO DE ÁGUA DE EDIFICAÇÃO QUE POSSUA RESERVATÓRIO DE FIBRA/FIBROCIMENTO   FORNECIMENTO E INSTALAÇÃO. AF_06/2016</v>
          </cell>
          <cell r="C3024" t="str">
            <v>UN</v>
          </cell>
          <cell r="D3024">
            <v>27.76</v>
          </cell>
          <cell r="E3024">
            <v>8.6</v>
          </cell>
          <cell r="F3024">
            <v>36.36</v>
          </cell>
        </row>
        <row r="3025">
          <cell r="A3025" t="str">
            <v>94669</v>
          </cell>
          <cell r="B3025" t="str">
            <v>LUVA, PVC, SOLDÁVEL, DN 85 MM, INSTALADO EM RESERVAÇÃO DE ÁGUA DE EDIFICAÇÃO QUE POSSUA RESERVATÓRIO DE FIBRA/FIBROCIMENTO   FORNECIMENTO E INSTALAÇÃO. AF_06/2016</v>
          </cell>
          <cell r="C3025" t="str">
            <v>UN</v>
          </cell>
          <cell r="D3025">
            <v>36.11</v>
          </cell>
          <cell r="E3025">
            <v>8.6</v>
          </cell>
          <cell r="F3025">
            <v>44.71</v>
          </cell>
        </row>
        <row r="3026">
          <cell r="A3026" t="str">
            <v>94670</v>
          </cell>
          <cell r="B3026" t="str">
            <v>ADAPTADOR CURTO COM BOLSA E ROSCA PARA REGISTRO, PVC, SOLDÁVEL, DN 110 MM X 4 , INSTALADO EM RESERVAÇÃO DE ÁGUA DE EDIFICAÇÃO QUE POSSUA RESERVATÓRIO DE FIBRA/FIBROCIMENTO   FORNECIMENTO E INSTALAÇÃO. AF_06/2016</v>
          </cell>
          <cell r="C3026" t="str">
            <v>UN</v>
          </cell>
          <cell r="D3026">
            <v>37.67</v>
          </cell>
          <cell r="E3026">
            <v>8.6</v>
          </cell>
          <cell r="F3026">
            <v>46.27</v>
          </cell>
        </row>
        <row r="3027">
          <cell r="A3027" t="str">
            <v>94671</v>
          </cell>
          <cell r="B3027" t="str">
            <v>LUVA, PVC, SOLDÁVEL, DN 110 MM, INSTALADO EM RESERVAÇÃO DE ÁGUA DE EDIFICAÇÃO QUE POSSUA RESERVATÓRIO DE FIBRA/FIBROCIMENTO   FORNECIMENTO E INSTALAÇÃO. AF_06/2016</v>
          </cell>
          <cell r="C3027" t="str">
            <v>UN</v>
          </cell>
          <cell r="D3027">
            <v>53.35</v>
          </cell>
          <cell r="E3027">
            <v>8.6</v>
          </cell>
          <cell r="F3027">
            <v>61.95</v>
          </cell>
        </row>
        <row r="3028">
          <cell r="A3028" t="str">
            <v>94672</v>
          </cell>
          <cell r="B3028" t="str">
            <v>JOELHO 90 GRAUS COM BUCHA DE LATÃO, PVC, SOLDÁVEL, DN  25 MM, X 3/4 INSTALADO EM RESERVAÇÃO DE ÁGUA DE EDIFICAÇÃO QUE POSSUA RESERVATÓRIO DE FIBRA/FIBROCIMENTO   FORNECIMENTO E INSTALAÇÃO. AF_06/2016</v>
          </cell>
          <cell r="C3028" t="str">
            <v>UN</v>
          </cell>
          <cell r="D3028">
            <v>5.05</v>
          </cell>
          <cell r="E3028">
            <v>3.19</v>
          </cell>
          <cell r="F3028">
            <v>8.24</v>
          </cell>
        </row>
        <row r="3029">
          <cell r="A3029" t="str">
            <v>94673</v>
          </cell>
          <cell r="B3029" t="str">
            <v>CURVA 90 GRAUS, PVC, SOLDÁVEL, DN  25 MM, INSTALADO EM RESERVAÇÃO DE ÁGUA DE EDIFICAÇÃO QUE POSSUA RESERVATÓRIO DE FIBRA/FIBROCIMENTO   FORNECIMENTO E INSTALAÇÃO. AF_06/2016</v>
          </cell>
          <cell r="C3029" t="str">
            <v>UN</v>
          </cell>
          <cell r="D3029">
            <v>4.29</v>
          </cell>
          <cell r="E3029">
            <v>3.19</v>
          </cell>
          <cell r="F3029">
            <v>7.48</v>
          </cell>
        </row>
        <row r="3030">
          <cell r="A3030" t="str">
            <v>94674</v>
          </cell>
          <cell r="B3030" t="str">
            <v>JOELHO 90 GRAUS, PVC, SOLDÁVEL, DN 32 MM INSTALADO EM RESERVAÇÃO DE ÁGUA DE EDIFICAÇÃO QUE POSSUA RESERVATÓRIO DE FIBRA/FIBROCIMENTO   FORNECIMENTO E INSTALAÇÃO. AF_06/2016</v>
          </cell>
          <cell r="C3030" t="str">
            <v>UN</v>
          </cell>
          <cell r="D3030">
            <v>4.18</v>
          </cell>
          <cell r="E3030">
            <v>3.19</v>
          </cell>
          <cell r="F3030">
            <v>7.37</v>
          </cell>
        </row>
        <row r="3031">
          <cell r="A3031" t="str">
            <v>94675</v>
          </cell>
          <cell r="B3031" t="str">
            <v>CURVA 90 GRAUS, PVC, SOLDÁVEL, DN 32 MM, INSTALADO EM RESERVAÇÃO DE ÁGUA DE EDIFICAÇÃO QUE POSSUA RESERVATÓRIO DE FIBRA/FIBROCIMENTO   FORNECIMENTO E INSTALAÇÃO. AF_06/2016</v>
          </cell>
          <cell r="C3031" t="str">
            <v>UN</v>
          </cell>
          <cell r="D3031">
            <v>6.21</v>
          </cell>
          <cell r="E3031">
            <v>3.19</v>
          </cell>
          <cell r="F3031">
            <v>9.4</v>
          </cell>
        </row>
        <row r="3032">
          <cell r="A3032" t="str">
            <v>94676</v>
          </cell>
          <cell r="B3032" t="str">
            <v>JOELHO 90 GRAUS, PVC, SOLDÁVEL, DN 40 MM INSTALADO EM RESERVAÇÃO DE ÁGUA DE EDIFICAÇÃO QUE POSSUA RESERVATÓRIO DE FIBRA/FIBROCIMENTO   FORNECIMENTO E INSTALAÇÃO. AF_06/2016</v>
          </cell>
          <cell r="C3032" t="str">
            <v>UN</v>
          </cell>
          <cell r="D3032">
            <v>8.14</v>
          </cell>
          <cell r="E3032">
            <v>4.55</v>
          </cell>
          <cell r="F3032">
            <v>12.69</v>
          </cell>
        </row>
        <row r="3033">
          <cell r="A3033" t="str">
            <v>94677</v>
          </cell>
          <cell r="B3033" t="str">
            <v>CURVA 90 GRAUS, PVC, SOLDÁVEL, DN 40 MM, INSTALADO EM RESERVAÇÃO DE ÁGUA DE EDIFICAÇÃO QUE POSSUA RESERVATÓRIO DE FIBRA/FIBROCIMENTO   FORNECIMENTO E INSTALAÇÃO. AF_06/2016</v>
          </cell>
          <cell r="C3033" t="str">
            <v>UN</v>
          </cell>
          <cell r="D3033">
            <v>10.72</v>
          </cell>
          <cell r="E3033">
            <v>4.55</v>
          </cell>
          <cell r="F3033">
            <v>15.27</v>
          </cell>
        </row>
        <row r="3034">
          <cell r="A3034" t="str">
            <v>94678</v>
          </cell>
          <cell r="B3034" t="str">
            <v>JOELHO 90 GRAUS, PVC, SOLDÁVEL, DN 50 MM INSTALADO EM RESERVAÇÃO DE ÁGUA DE EDIFICAÇÃO QUE POSSUA RESERVATÓRIO DE FIBRA/FIBROCIMENTO   FORNECIMENTO E INSTALAÇÃO. AF_06/2016</v>
          </cell>
          <cell r="C3034" t="str">
            <v>UN</v>
          </cell>
          <cell r="D3034">
            <v>8.6199999999999992</v>
          </cell>
          <cell r="E3034">
            <v>4.55</v>
          </cell>
          <cell r="F3034">
            <v>13.17</v>
          </cell>
        </row>
        <row r="3035">
          <cell r="A3035" t="str">
            <v>94679</v>
          </cell>
          <cell r="B3035" t="str">
            <v>CURVA 90 GRAUS, PVC, SOLDÁVEL, DN 50 MM, INSTALADO EM RESERVAÇÃO DE ÁGUA DE EDIFICAÇÃO QUE POSSUA RESERVATÓRIO DE FIBRA/FIBROCIMENTO   FORNECIMENTO E INSTALAÇÃO. AF_06/2016</v>
          </cell>
          <cell r="C3035" t="str">
            <v>UN</v>
          </cell>
          <cell r="D3035">
            <v>11.43</v>
          </cell>
          <cell r="E3035">
            <v>4.55</v>
          </cell>
          <cell r="F3035">
            <v>15.98</v>
          </cell>
        </row>
        <row r="3036">
          <cell r="A3036" t="str">
            <v>94680</v>
          </cell>
          <cell r="B3036" t="str">
            <v>JOELHO 90 GRAUS, PVC, SOLDÁVEL, DN 60 MM INSTALADO EM RESERVAÇÃO DE ÁGUA DE EDIFICAÇÃO QUE POSSUA RESERVATÓRIO DE FIBRA/FIBROCIMENTO   FORNECIMENTO E INSTALAÇÃO. AF_06/2016</v>
          </cell>
          <cell r="C3036" t="str">
            <v>UN</v>
          </cell>
          <cell r="D3036">
            <v>29.27</v>
          </cell>
          <cell r="E3036">
            <v>7.35</v>
          </cell>
          <cell r="F3036">
            <v>36.619999999999997</v>
          </cell>
        </row>
        <row r="3037">
          <cell r="A3037" t="str">
            <v>94681</v>
          </cell>
          <cell r="B3037" t="str">
            <v>CURVA 90 GRAUS, PVC, SOLDÁVEL, DN 60 MM, INSTALADO EM RESERVAÇÃO DE ÁGUA DE EDIFICAÇÃO QUE POSSUA RESERVATÓRIO DE FIBRA/FIBROCIMENTO   FORNECIMENTO E INSTALAÇÃO. AF_06/2016</v>
          </cell>
          <cell r="C3037" t="str">
            <v>UN</v>
          </cell>
          <cell r="D3037">
            <v>24.9</v>
          </cell>
          <cell r="E3037">
            <v>7.35</v>
          </cell>
          <cell r="F3037">
            <v>32.25</v>
          </cell>
        </row>
        <row r="3038">
          <cell r="A3038" t="str">
            <v>94682</v>
          </cell>
          <cell r="B3038" t="str">
            <v>JOELHO 90 GRAUS, PVC, SOLDÁVEL, DN 75 MM INSTALADO EM RESERVAÇÃO DE ÁGUA DE EDIFICAÇÃO QUE POSSUA RESERVATÓRIO DE FIBRA/FIBROCIMENTO   FORNECIMENTO E INSTALAÇÃO. AF_06/2016</v>
          </cell>
          <cell r="C3038" t="str">
            <v>UN</v>
          </cell>
          <cell r="D3038">
            <v>76.86</v>
          </cell>
          <cell r="E3038">
            <v>7.35</v>
          </cell>
          <cell r="F3038">
            <v>84.21</v>
          </cell>
        </row>
        <row r="3039">
          <cell r="A3039" t="str">
            <v>94683</v>
          </cell>
          <cell r="B3039" t="str">
            <v>CURVA 90 GRAUS, PVC, SOLDÁVEL, DN 75 MM, INSTALADO EM RESERVAÇÃO DE ÁGUA DE EDIFICAÇÃO QUE POSSUA RESERVATÓRIO DE FIBRA/FIBROCIMENTO   FORNECIMENTO E INSTALAÇÃO. AF_06/2016</v>
          </cell>
          <cell r="C3039" t="str">
            <v>UN</v>
          </cell>
          <cell r="D3039">
            <v>37.67</v>
          </cell>
          <cell r="E3039">
            <v>7.35</v>
          </cell>
          <cell r="F3039">
            <v>45.02</v>
          </cell>
        </row>
        <row r="3040">
          <cell r="A3040" t="str">
            <v>94684</v>
          </cell>
          <cell r="B3040" t="str">
            <v>JOELHO 90 GRAUS, PVC, SOLDÁVEL, DN 85 MM INSTALADO EM RESERVAÇÃO DE ÁGUA DE EDIFICAÇÃO QUE POSSUA RESERVATÓRIO DE FIBRA/FIBROCIMENTO   FORNECIMENTO E INSTALAÇÃO. AF_06/2016</v>
          </cell>
          <cell r="C3040" t="str">
            <v>UN</v>
          </cell>
          <cell r="D3040">
            <v>91.72</v>
          </cell>
          <cell r="E3040">
            <v>12.91</v>
          </cell>
          <cell r="F3040">
            <v>104.63</v>
          </cell>
        </row>
        <row r="3041">
          <cell r="A3041" t="str">
            <v>94685</v>
          </cell>
          <cell r="B3041" t="str">
            <v>CURVA 90 GRAUS, PVC, SOLDÁVEL, DN 85 MM, INSTALADO EM RESERVAÇÃO DE ÁGUA DE EDIFICAÇÃO QUE POSSUA RESERVATÓRIO DE FIBRA/FIBROCIMENTO   FORNECIMENTO E INSTALAÇÃO. AF_06/2016</v>
          </cell>
          <cell r="C3041" t="str">
            <v>UN</v>
          </cell>
          <cell r="D3041">
            <v>49.77</v>
          </cell>
          <cell r="E3041">
            <v>12.91</v>
          </cell>
          <cell r="F3041">
            <v>62.68</v>
          </cell>
        </row>
        <row r="3042">
          <cell r="A3042" t="str">
            <v>94686</v>
          </cell>
          <cell r="B3042" t="str">
            <v>JOELHO 90 GRAUS, PVC, SOLDÁVEL, DN 110 MM INSTALADO EM RESERVAÇÃO DE ÁGUA DE EDIFICAÇÃO QUE POSSUA RESERVATÓRIO DE FIBRA/FIBROCIMENTO   FORNECIMENTO E INSTALAÇÃO. AF_06/2016</v>
          </cell>
          <cell r="C3042" t="str">
            <v>UN</v>
          </cell>
          <cell r="D3042">
            <v>195.73</v>
          </cell>
          <cell r="E3042">
            <v>12.91</v>
          </cell>
          <cell r="F3042">
            <v>208.64</v>
          </cell>
        </row>
        <row r="3043">
          <cell r="A3043" t="str">
            <v>94687</v>
          </cell>
          <cell r="B3043" t="str">
            <v>CURVA 90 GRAUS, PVC, SOLDÁVEL, DN 110 MM, INSTALADO EM RESERVAÇÃO DE ÁGUA DE EDIFICAÇÃO QUE POSSUA RESERVATÓRIO DE FIBRA/FIBROCIMENTO   FORNECIMENTO E INSTALAÇÃO. AF_06/2016</v>
          </cell>
          <cell r="C3043" t="str">
            <v>UN</v>
          </cell>
          <cell r="D3043">
            <v>90.16</v>
          </cell>
          <cell r="E3043">
            <v>12.91</v>
          </cell>
          <cell r="F3043">
            <v>103.07</v>
          </cell>
        </row>
        <row r="3044">
          <cell r="A3044" t="str">
            <v>94688</v>
          </cell>
          <cell r="B3044" t="str">
            <v>TÊ, PVC, SOLDÁVEL, DN  25 MM INSTALADO EM RESERVAÇÃO DE ÁGUA DE EDIFICAÇÃO QUE POSSUA RESERVATÓRIO DE FIBRA/FIBROCIMENTO   FORNECIMENTO E INSTALAÇÃO. AF_06/2016</v>
          </cell>
          <cell r="C3044" t="str">
            <v>UN</v>
          </cell>
          <cell r="D3044">
            <v>4.49</v>
          </cell>
          <cell r="E3044">
            <v>4.2300000000000004</v>
          </cell>
          <cell r="F3044">
            <v>8.7200000000000006</v>
          </cell>
        </row>
        <row r="3045">
          <cell r="A3045" t="str">
            <v>94689</v>
          </cell>
          <cell r="B3045" t="str">
            <v>TÊ COM BUCHA DE LATÃO NA BOLSA CENTRAL, PVC, SOLDÁVEL, DN  25 MM X 3/4 , INSTALADO EM RESERVAÇÃO DE ÁGUA DE EDIFICAÇÃO QUE POSSUA RESERVATÓRIO DE FIBRA/FIBROCIMENTO   FORNECIMENTO E INSTALAÇÃO. AF_06/2016</v>
          </cell>
          <cell r="C3045" t="str">
            <v>UN</v>
          </cell>
          <cell r="D3045">
            <v>6.6</v>
          </cell>
          <cell r="E3045">
            <v>4.2300000000000004</v>
          </cell>
          <cell r="F3045">
            <v>10.83</v>
          </cell>
        </row>
        <row r="3046">
          <cell r="A3046" t="str">
            <v>94690</v>
          </cell>
          <cell r="B3046" t="str">
            <v>TÊ, PVC, SOLDÁVEL, DN 32 MM INSTALADO EM RESERVAÇÃO DE ÁGUA DE EDIFICAÇÃO QUE POSSUA RESERVATÓRIO DE FIBRA/FIBROCIMENTO   FORNECIMENTO E INSTALAÇÃO. AF_06/2016</v>
          </cell>
          <cell r="C3046" t="str">
            <v>UN</v>
          </cell>
          <cell r="D3046">
            <v>6.19</v>
          </cell>
          <cell r="E3046">
            <v>4.2300000000000004</v>
          </cell>
          <cell r="F3046">
            <v>10.42</v>
          </cell>
        </row>
        <row r="3047">
          <cell r="A3047" t="str">
            <v>94691</v>
          </cell>
          <cell r="B3047" t="str">
            <v>TÊ DE REDUÇÃO, PVC, SOLDÁVEL, DN 32 MM X  25 MM, INSTALADO EM RESERVAÇÃO DE ÁGUA DE EDIFICAÇÃO QUE POSSUA RESERVATÓRIO DE FIBRA/FIBROCIMENTO   FORNECIMENTO E INSTALAÇÃO. AF_06/2016</v>
          </cell>
          <cell r="C3047" t="str">
            <v>UN</v>
          </cell>
          <cell r="D3047">
            <v>8.6300000000000008</v>
          </cell>
          <cell r="E3047">
            <v>4.2300000000000004</v>
          </cell>
          <cell r="F3047">
            <v>12.86</v>
          </cell>
        </row>
        <row r="3048">
          <cell r="A3048" t="str">
            <v>94692</v>
          </cell>
          <cell r="B3048" t="str">
            <v>TÊ, PVC, SOLDÁVEL, DN 40 MM INSTALADO EM RESERVAÇÃO DE ÁGUA DE EDIFICAÇÃO QUE POSSUA RESERVATÓRIO DE FIBRA/FIBROCIMENTO   FORNECIMENTO E INSTALAÇÃO. AF_06/2016</v>
          </cell>
          <cell r="C3048" t="str">
            <v>UN</v>
          </cell>
          <cell r="D3048">
            <v>12.76</v>
          </cell>
          <cell r="E3048">
            <v>6.04</v>
          </cell>
          <cell r="F3048">
            <v>18.8</v>
          </cell>
        </row>
        <row r="3049">
          <cell r="A3049" t="str">
            <v>94693</v>
          </cell>
          <cell r="B3049" t="str">
            <v>TÊ DE REDUÇÃO, PVC, SOLDÁVEL, DN 40 MM X 32 MM, INSTALADO EM RESERVAÇÃO DE ÁGUA DE EDIFICAÇÃO QUE POSSUA RESERVATÓRIO DE FIBRA/FIBROCIMENTO   FORNECIMENTO E INSTALAÇÃO. AF_06/2016</v>
          </cell>
          <cell r="C3049" t="str">
            <v>UN</v>
          </cell>
          <cell r="D3049">
            <v>12.63</v>
          </cell>
          <cell r="E3049">
            <v>6.04</v>
          </cell>
          <cell r="F3049">
            <v>18.670000000000002</v>
          </cell>
        </row>
        <row r="3050">
          <cell r="A3050" t="str">
            <v>94694</v>
          </cell>
          <cell r="B3050" t="str">
            <v>TÊ, PVC, SOLDÁVEL, DN 50 MM INSTALADO EM RESERVAÇÃO DE ÁGUA DE EDIFICAÇÃO QUE POSSUA RESERVATÓRIO DE FIBRA/FIBROCIMENTO   FORNECIMENTO E INSTALAÇÃO. AF_06/2016</v>
          </cell>
          <cell r="C3050" t="str">
            <v>UN</v>
          </cell>
          <cell r="D3050">
            <v>13.72</v>
          </cell>
          <cell r="E3050">
            <v>6.04</v>
          </cell>
          <cell r="F3050">
            <v>19.760000000000002</v>
          </cell>
        </row>
        <row r="3051">
          <cell r="A3051" t="str">
            <v>94695</v>
          </cell>
          <cell r="B3051" t="str">
            <v>TÊ DE REDUÇÃO, PVC, SOLDÁVEL, DN 50 MM X 40 MM, INSTALADO EM RESERVAÇÃO DE ÁGUA DE EDIFICAÇÃO QUE POSSUA RESERVATÓRIO DE FIBRA/FIBROCIMENTO   FORNECIMENTO E INSTALAÇÃO. AF_06/2016</v>
          </cell>
          <cell r="C3051" t="str">
            <v>UN</v>
          </cell>
          <cell r="D3051">
            <v>17.920000000000002</v>
          </cell>
          <cell r="E3051">
            <v>6.04</v>
          </cell>
          <cell r="F3051">
            <v>23.96</v>
          </cell>
        </row>
        <row r="3052">
          <cell r="A3052" t="str">
            <v>94696</v>
          </cell>
          <cell r="B3052" t="str">
            <v>TÊ, PVC, SOLDÁVEL, DN 60 MM INSTALADO EM RESERVAÇÃO DE ÁGUA DE EDIFICAÇÃO QUE POSSUA RESERVATÓRIO DE FIBRA/FIBROCIMENTO   FORNECIMENTO E INSTALAÇÃO. AF_06/2016</v>
          </cell>
          <cell r="C3052" t="str">
            <v>UN</v>
          </cell>
          <cell r="D3052">
            <v>34.299999999999997</v>
          </cell>
          <cell r="E3052">
            <v>9.8000000000000007</v>
          </cell>
          <cell r="F3052">
            <v>44.1</v>
          </cell>
        </row>
        <row r="3053">
          <cell r="A3053" t="str">
            <v>94697</v>
          </cell>
          <cell r="B3053" t="str">
            <v>TÊ, PVC, SOLDÁVEL, DN 75 MM INSTALADO EM RESERVAÇÃO DE ÁGUA DE EDIFICAÇÃO QUE POSSUA RESERVATÓRIO DE FIBRA/FIBROCIMENTO   FORNECIMENTO E INSTALAÇÃO. AF_06/2016</v>
          </cell>
          <cell r="C3053" t="str">
            <v>UN</v>
          </cell>
          <cell r="D3053">
            <v>56.11</v>
          </cell>
          <cell r="E3053">
            <v>9.8000000000000007</v>
          </cell>
          <cell r="F3053">
            <v>65.91</v>
          </cell>
        </row>
        <row r="3054">
          <cell r="A3054" t="str">
            <v>94698</v>
          </cell>
          <cell r="B3054" t="str">
            <v>TÊ DE REDUÇÃO, PVC, SOLDÁVEL, DN 75 MM X 50 MM, INSTALADO EM RESERVAÇÃO DE ÁGUA DE EDIFICAÇÃO QUE POSSUA RESERVATÓRIO DE FIBRA/FIBROCIMENTO   FORNECIMENTO E INSTALAÇÃO. AF_06/2016</v>
          </cell>
          <cell r="C3054" t="str">
            <v>UN</v>
          </cell>
          <cell r="D3054">
            <v>47.74</v>
          </cell>
          <cell r="E3054">
            <v>9.8000000000000007</v>
          </cell>
          <cell r="F3054">
            <v>57.54</v>
          </cell>
        </row>
        <row r="3055">
          <cell r="A3055" t="str">
            <v>94699</v>
          </cell>
          <cell r="B3055" t="str">
            <v>TÊ, PVC, SOLDÁVEL, DN 85 MM INSTALADO EM RESERVAÇÃO DE ÁGUA DE EDIFICAÇÃO QUE POSSUA RESERVATÓRIO DE FIBRA/FIBROCIMENTO   FORNECIMENTO E INSTALAÇÃO. AF_06/2016</v>
          </cell>
          <cell r="C3055" t="str">
            <v>UN</v>
          </cell>
          <cell r="D3055">
            <v>90.64</v>
          </cell>
          <cell r="E3055">
            <v>17.2</v>
          </cell>
          <cell r="F3055">
            <v>107.84</v>
          </cell>
        </row>
        <row r="3056">
          <cell r="A3056" t="str">
            <v>94700</v>
          </cell>
          <cell r="B3056" t="str">
            <v>TÊ DE REDUÇÃO, PVC, SOLDÁVEL, DN 85 MM X 60 MM, INSTALADO EM RESERVAÇÃO DE ÁGUA DE EDIFICAÇÃO QUE POSSUA RESERVATÓRIO DE FIBRA/FIBROCIMENTO   FORNECIMENTO E INSTALAÇÃO. AF_06/2016</v>
          </cell>
          <cell r="C3056" t="str">
            <v>UN</v>
          </cell>
          <cell r="D3056">
            <v>78.2</v>
          </cell>
          <cell r="E3056">
            <v>17.2</v>
          </cell>
          <cell r="F3056">
            <v>95.4</v>
          </cell>
        </row>
        <row r="3057">
          <cell r="A3057" t="str">
            <v>94701</v>
          </cell>
          <cell r="B3057" t="str">
            <v>TÊ, PVC, SOLDÁVEL, DN 110 MM INSTALADO EM RESERVAÇÃO DE ÁGUA DE EDIFICAÇÃO QUE POSSUA RESERVATÓRIO DE FIBRA/FIBROCIMENTO   FORNECIMENTO E INSTALAÇÃO. AF_06/2016</v>
          </cell>
          <cell r="C3057" t="str">
            <v>UN</v>
          </cell>
          <cell r="D3057">
            <v>152.9</v>
          </cell>
          <cell r="E3057">
            <v>17.2</v>
          </cell>
          <cell r="F3057">
            <v>170.1</v>
          </cell>
        </row>
        <row r="3058">
          <cell r="A3058" t="str">
            <v>94702</v>
          </cell>
          <cell r="B3058" t="str">
            <v>TÊ DE REDUÇÃO, PVC, SOLDÁVEL, DN 110 MM X 60 MM, INSTALADO EM RESERVAÇÃO DE ÁGUA DE EDIFICAÇÃO QUE POSSUA RESERVATÓRIO DE FIBRA/FIBROCIMENTO   FORNECIMENTO E INSTALAÇÃO. AF_06/2016</v>
          </cell>
          <cell r="C3058" t="str">
            <v>UN</v>
          </cell>
          <cell r="D3058">
            <v>117.91</v>
          </cell>
          <cell r="E3058">
            <v>17.2</v>
          </cell>
          <cell r="F3058">
            <v>135.11000000000001</v>
          </cell>
        </row>
        <row r="3059">
          <cell r="A3059" t="str">
            <v>94703</v>
          </cell>
          <cell r="B3059" t="str">
            <v>ADAPTADOR COM FLANGE E ANEL DE VEDAÇÃO, PVC, SOLDÁVEL, DN  25 MM X 3/4 , INSTALADO EM RESERVAÇÃO DE ÁGUA DE EDIFICAÇÃO QUE POSSUA RESERVATÓRIO DE FIBRA/FIBROCIMENTO   FORNECIMENTO E INSTALAÇÃO. AF_06/2016</v>
          </cell>
          <cell r="C3059" t="str">
            <v>UN</v>
          </cell>
          <cell r="D3059">
            <v>11.6</v>
          </cell>
          <cell r="E3059">
            <v>3.62</v>
          </cell>
          <cell r="F3059">
            <v>15.22</v>
          </cell>
        </row>
        <row r="3060">
          <cell r="A3060" t="str">
            <v>94704</v>
          </cell>
          <cell r="B3060" t="str">
            <v>ADAPTADOR COM FLANGE E ANEL DE VEDAÇÃO, PVC, SOLDÁVEL, DN 32 MM X 1 , INSTALADO EM RESERVAÇÃO DE ÁGUA DE EDIFICAÇÃO QUE POSSUA RESERVATÓRIO DE FIBRA/FIBROCIMENTO   FORNECIMENTO E INSTALAÇÃO. AF_06/2016</v>
          </cell>
          <cell r="C3060" t="str">
            <v>UN</v>
          </cell>
          <cell r="D3060">
            <v>13.9</v>
          </cell>
          <cell r="E3060">
            <v>3.62</v>
          </cell>
          <cell r="F3060">
            <v>17.52</v>
          </cell>
        </row>
        <row r="3061">
          <cell r="A3061" t="str">
            <v>94705</v>
          </cell>
          <cell r="B3061" t="str">
            <v>ADAPTADOR COM FLANGE E ANEL DE VEDAÇÃO, PVC, SOLDÁVEL, DN 40 MM X 1 1/4 , INSTALADO EM RESERVAÇÃO DE ÁGUA DE EDIFICAÇÃO QUE POSSUA RESERVATÓRIO DE FIBRA/FIBROCIMENTO   FORNECIMENTO E INSTALAÇÃO. AF_06/2016</v>
          </cell>
          <cell r="C3061" t="str">
            <v>UN</v>
          </cell>
          <cell r="D3061">
            <v>20.85</v>
          </cell>
          <cell r="E3061">
            <v>3.62</v>
          </cell>
          <cell r="F3061">
            <v>24.47</v>
          </cell>
        </row>
        <row r="3062">
          <cell r="A3062" t="str">
            <v>94706</v>
          </cell>
          <cell r="B3062" t="str">
            <v>ADAPTADOR COM FLANGE E ANEL DE VEDAÇÃO, PVC, SOLDÁVEL, DN 50 MM X 1 1/2 , INSTALADO EM RESERVAÇÃO DE ÁGUA DE EDIFICAÇÃO QUE POSSUA RESERVATÓRIO DE FIBRA/FIBROCIMENTO   FORNECIMENTO E INSTALAÇÃO. AF_06/2016</v>
          </cell>
          <cell r="C3062" t="str">
            <v>UN</v>
          </cell>
          <cell r="D3062">
            <v>28.3</v>
          </cell>
          <cell r="E3062">
            <v>4.82</v>
          </cell>
          <cell r="F3062">
            <v>33.119999999999997</v>
          </cell>
        </row>
        <row r="3063">
          <cell r="A3063" t="str">
            <v>94707</v>
          </cell>
          <cell r="B3063" t="str">
            <v>ADAPTADOR COM FLANGE E ANEL DE VEDAÇÃO, PVC, SOLDÁVEL, DN 60 MM X 2 , INSTALADO EM RESERVAÇÃO DE ÁGUA DE EDIFICAÇÃO QUE POSSUA RESERVATÓRIO DE FIBRA/FIBROCIMENTO   FORNECIMENTO E INSTALAÇÃO. AF_06/2016</v>
          </cell>
          <cell r="C3063" t="str">
            <v>UN</v>
          </cell>
          <cell r="D3063">
            <v>32.82</v>
          </cell>
          <cell r="E3063">
            <v>4.82</v>
          </cell>
          <cell r="F3063">
            <v>37.64</v>
          </cell>
        </row>
        <row r="3064">
          <cell r="A3064" t="str">
            <v>94708</v>
          </cell>
          <cell r="B3064" t="str">
            <v>ADAPTADOR COM FLANGES LIVRES, PVC, SOLDÁVEL, DN  25 MM X 3/4 , INSTALADO EM RESERVAÇÃO DE ÁGUA DE EDIFICAÇÃO QUE POSSUA RESERVATÓRIO DE FIBRA/FIBROCIMENTO   FORNECIMENTO E INSTALAÇÃO. AF_06/2016</v>
          </cell>
          <cell r="C3064" t="str">
            <v>UN</v>
          </cell>
          <cell r="D3064">
            <v>11.29</v>
          </cell>
          <cell r="E3064">
            <v>6.15</v>
          </cell>
          <cell r="F3064">
            <v>17.440000000000001</v>
          </cell>
        </row>
        <row r="3065">
          <cell r="A3065" t="str">
            <v>94709</v>
          </cell>
          <cell r="B3065" t="str">
            <v>ADAPTADOR COM FLANGES LIVRES, PVC, SOLDÁVEL, DN 32 MM X 1 , INSTALADO EM RESERVAÇÃO DE ÁGUA DE EDIFICAÇÃO QUE POSSUA RESERVATÓRIO DE FIBRA/FIBROCIMENTO   FORNECIMENTO E INSTALAÇÃO. AF_06/2016</v>
          </cell>
          <cell r="C3065" t="str">
            <v>UN</v>
          </cell>
          <cell r="D3065">
            <v>13.86</v>
          </cell>
          <cell r="E3065">
            <v>6.15</v>
          </cell>
          <cell r="F3065">
            <v>20.010000000000002</v>
          </cell>
        </row>
        <row r="3066">
          <cell r="A3066" t="str">
            <v>94710</v>
          </cell>
          <cell r="B3066" t="str">
            <v>ADAPTADOR COM FLANGES LIVRES, PVC, SOLDÁVEL, DN 40 MM X 1 1/4 , INSTALADO EM RESERVAÇÃO DE ÁGUA DE EDIFICAÇÃO QUE POSSUA RESERVATÓRIO DE FIBRA/FIBROCIMENTO   FORNECIMENTO E INSTALAÇÃO. AF_06/2016</v>
          </cell>
          <cell r="C3066" t="str">
            <v>UN</v>
          </cell>
          <cell r="D3066">
            <v>18.71</v>
          </cell>
          <cell r="E3066">
            <v>6.15</v>
          </cell>
          <cell r="F3066">
            <v>24.86</v>
          </cell>
        </row>
        <row r="3067">
          <cell r="A3067" t="str">
            <v>94711</v>
          </cell>
          <cell r="B3067" t="str">
            <v>ADAPTADOR COM FLANGES LIVRES, PVC, SOLDÁVEL, DN 50 MM X 1 1/2 , INSTALADO EM RESERVAÇÃO DE ÁGUA DE EDIFICAÇÃO QUE POSSUA RESERVATÓRIO DE FIBRA/FIBROCIMENTO   FORNECIMENTO E INSTALAÇÃO. AF_06/2016</v>
          </cell>
          <cell r="C3067" t="str">
            <v>UN</v>
          </cell>
          <cell r="D3067">
            <v>25.93</v>
          </cell>
          <cell r="E3067">
            <v>8.1999999999999993</v>
          </cell>
          <cell r="F3067">
            <v>34.130000000000003</v>
          </cell>
        </row>
        <row r="3068">
          <cell r="A3068" t="str">
            <v>94712</v>
          </cell>
          <cell r="B3068" t="str">
            <v>ADAPTADOR COM FLANGES LIVRES, PVC, SOLDÁVEL, DN 60 MM X 2 , INSTALADO EM RESERVAÇÃO DE ÁGUA DE EDIFICAÇÃO QUE POSSUA RESERVATÓRIO DE FIBRA/FIBROCIMENTO   FORNECIMENTO E INSTALAÇÃO. AF_06/2016</v>
          </cell>
          <cell r="C3068" t="str">
            <v>UN</v>
          </cell>
          <cell r="D3068">
            <v>34.21</v>
          </cell>
          <cell r="E3068">
            <v>8.1999999999999993</v>
          </cell>
          <cell r="F3068">
            <v>42.41</v>
          </cell>
        </row>
        <row r="3069">
          <cell r="A3069" t="str">
            <v>94713</v>
          </cell>
          <cell r="B3069" t="str">
            <v>ADAPTADOR COM FLANGES LIVRES, PVC, SOLDÁVEL, DN 75 MM X 2 1/2 , INSTALADO EM RESERVAÇÃO DE ÁGUA DE EDIFICAÇÃO QUE POSSUA RESERVATÓRIO DE FIBRA/FIBROCIMENTO   FORNECIMENTO E INSTALAÇÃO. AF_06/2016</v>
          </cell>
          <cell r="C3069" t="str">
            <v>UN</v>
          </cell>
          <cell r="D3069">
            <v>107.72</v>
          </cell>
          <cell r="E3069">
            <v>8.1999999999999993</v>
          </cell>
          <cell r="F3069">
            <v>115.92</v>
          </cell>
        </row>
        <row r="3070">
          <cell r="A3070" t="str">
            <v>94714</v>
          </cell>
          <cell r="B3070" t="str">
            <v>ADAPTADOR COM FLANGES LIVRES, PVC, SOLDÁVEL, DN 85 MM X 3 , INSTALADO EM RESERVAÇÃO DE ÁGUA DE EDIFICAÇÃO QUE POSSUA RESERVATÓRIO DE FIBRA/FIBROCIMENTO   FORNECIMENTO E INSTALAÇÃO. AF_06/2016</v>
          </cell>
          <cell r="C3070" t="str">
            <v>UN</v>
          </cell>
          <cell r="D3070">
            <v>142.05000000000001</v>
          </cell>
          <cell r="E3070">
            <v>8.1999999999999993</v>
          </cell>
          <cell r="F3070">
            <v>150.25</v>
          </cell>
        </row>
        <row r="3071">
          <cell r="A3071" t="str">
            <v>94715</v>
          </cell>
          <cell r="B3071" t="str">
            <v>ADAPTADOR COM FLANGES LIVRES, PVC, SOLDÁVEL, DN 110 MM X 4 , INSTALADO EM RESERVAÇÃO DE ÁGUA DE EDIFICAÇÃO QUE POSSUA RESERVATÓRIO DE FIBRA/FIBROCIMENTO   FORNECIMENTO E INSTALAÇÃO. AF_06/2016</v>
          </cell>
          <cell r="C3071" t="str">
            <v>UN</v>
          </cell>
          <cell r="D3071">
            <v>199.51</v>
          </cell>
          <cell r="E3071">
            <v>8.1999999999999993</v>
          </cell>
          <cell r="F3071">
            <v>207.71</v>
          </cell>
        </row>
        <row r="3072">
          <cell r="A3072" t="str">
            <v>94783</v>
          </cell>
          <cell r="B3072" t="str">
            <v>ADAPTADOR COM FLANGE E ANEL DE VEDAÇÃO, PVC, SOLDÁVEL, DN  20 MM X 1/2 , INSTALADO EM RESERVAÇÃO DE ÁGUA DE EDIFICAÇÃO QUE POSSUA RESERVATÓRIO DE FIBRA/FIBROCIMENTO   FORNECIMENTO E INSTALAÇÃO. AF_06/2016</v>
          </cell>
          <cell r="C3072" t="str">
            <v>UN</v>
          </cell>
          <cell r="D3072">
            <v>9.58</v>
          </cell>
          <cell r="E3072">
            <v>3.62</v>
          </cell>
          <cell r="F3072">
            <v>13.2</v>
          </cell>
        </row>
        <row r="3073">
          <cell r="A3073" t="str">
            <v>94785</v>
          </cell>
          <cell r="B3073" t="str">
            <v>ADAPTADOR COM FLANGES LIVRES, PVC, SOLDÁVEL LONGO, DN 32 MM X 1 , INSTALADO EM RESERVAÇÃO DE ÁGUA DE EDIFICAÇÃO QUE POSSUA RESERVATÓRIO DE FIBRA/FIBROCIMENTO   FORNECIMENTO E INSTALAÇÃO. AF_06/2016</v>
          </cell>
          <cell r="C3073" t="str">
            <v>UN</v>
          </cell>
          <cell r="D3073">
            <v>17.329999999999998</v>
          </cell>
          <cell r="E3073">
            <v>6.15</v>
          </cell>
          <cell r="F3073">
            <v>23.48</v>
          </cell>
        </row>
        <row r="3074">
          <cell r="A3074" t="str">
            <v>94786</v>
          </cell>
          <cell r="B3074" t="str">
            <v>ADAPTADOR COM FLANGES LIVRES, PVC, SOLDÁVEL LONGO, DN 40 MM X 1 1/4 , INSTALADO EM RESERVAÇÃO DE ÁGUA DE EDIFICAÇÃO QUE POSSUA RESERVATÓRIO DE FIBRA/FIBROCIMENTO   FORNECIMENTO E INSTALAÇÃO. AF_06/2016</v>
          </cell>
          <cell r="C3074" t="str">
            <v>UN</v>
          </cell>
          <cell r="D3074">
            <v>23.79</v>
          </cell>
          <cell r="E3074">
            <v>6.15</v>
          </cell>
          <cell r="F3074">
            <v>29.94</v>
          </cell>
        </row>
        <row r="3075">
          <cell r="A3075" t="str">
            <v>94787</v>
          </cell>
          <cell r="B3075" t="str">
            <v>ADAPTADOR COM FLANGES LIVRES, PVC, SOLDÁVEL LONGO, DN 50 MM X 1 1/2 , INSTALADO EM RESERVAÇÃO DE ÁGUA DE EDIFICAÇÃO QUE POSSUA RESERVATÓRIO DE FIBRA/FIBROCIMENTO   FORNECIMENTO E INSTALAÇÃO. AF_06/2016</v>
          </cell>
          <cell r="C3075" t="str">
            <v>UN</v>
          </cell>
          <cell r="D3075">
            <v>31.75</v>
          </cell>
          <cell r="E3075">
            <v>8.1999999999999993</v>
          </cell>
          <cell r="F3075">
            <v>39.950000000000003</v>
          </cell>
        </row>
        <row r="3076">
          <cell r="A3076" t="str">
            <v>94788</v>
          </cell>
          <cell r="B3076" t="str">
            <v>ADAPTADOR COM FLANGES LIVRES, PVC, SOLDÁVEL LONGO, DN 60 MM X 2 , INSTALADO EM RESERVAÇÃO DE ÁGUA DE EDIFICAÇÃO QUE POSSUA RESERVATÓRIO DE FIBRA/FIBROCIMENTO   FORNECIMENTO E INSTALAÇÃO. AF_06/2016</v>
          </cell>
          <cell r="C3076" t="str">
            <v>UN</v>
          </cell>
          <cell r="D3076">
            <v>42.87</v>
          </cell>
          <cell r="E3076">
            <v>8.1999999999999993</v>
          </cell>
          <cell r="F3076">
            <v>51.07</v>
          </cell>
        </row>
        <row r="3077">
          <cell r="A3077" t="str">
            <v>94789</v>
          </cell>
          <cell r="B3077" t="str">
            <v>ADAPTADOR COM FLANGES LIVRES, PVC, SOLDÁVEL LONGO, DN 75 MM X 2 1/2 , INSTALADO EM RESERVAÇÃO DE ÁGUA DE EDIFICAÇÃO QUE POSSUA RESERVATÓRIO DE FIBRA/FIBROCIMENTO   FORNECIMENTO E INSTALAÇÃO. AF_06/2016</v>
          </cell>
          <cell r="C3077" t="str">
            <v>UN</v>
          </cell>
          <cell r="D3077">
            <v>141.4</v>
          </cell>
          <cell r="E3077">
            <v>8.1999999999999993</v>
          </cell>
          <cell r="F3077">
            <v>149.6</v>
          </cell>
        </row>
        <row r="3078">
          <cell r="A3078" t="str">
            <v>94790</v>
          </cell>
          <cell r="B3078" t="str">
            <v>ADAPTADOR COM FLANGES LIVRES, PVC, SOLDÁVEL LONGO, DN 85 MM X 3 , INSTALADO EM RESERVAÇÃO DE ÁGUA DE EDIFICAÇÃO QUE POSSUA RESERVATÓRIO DE FIBRA/FIBROCIMENTO   FORNECIMENTO E INSTALAÇÃO. AF_06/2016</v>
          </cell>
          <cell r="C3078" t="str">
            <v>UN</v>
          </cell>
          <cell r="D3078">
            <v>187.41</v>
          </cell>
          <cell r="E3078">
            <v>8.1999999999999993</v>
          </cell>
          <cell r="F3078">
            <v>195.61</v>
          </cell>
        </row>
        <row r="3079">
          <cell r="A3079" t="str">
            <v>94791</v>
          </cell>
          <cell r="B3079" t="str">
            <v>ADAPTADOR COM FLANGES LIVRES, PVC, SOLDÁVEL LONGO, DN 110 MM X 4 , INSTALADO EM RESERVAÇÃO DE ÁGUA DE EDIFICAÇÃO QUE POSSUA RESERVATÓRIO DE FIBRA/FIBROCIMENTO   FORNECIMENTO E INSTALAÇÃO. AF_06/2016</v>
          </cell>
          <cell r="C3079" t="str">
            <v>UN</v>
          </cell>
          <cell r="D3079">
            <v>281.23</v>
          </cell>
          <cell r="E3079">
            <v>8.1999999999999993</v>
          </cell>
          <cell r="F3079">
            <v>289.43</v>
          </cell>
        </row>
        <row r="3080">
          <cell r="A3080" t="str">
            <v>95141</v>
          </cell>
          <cell r="B3080" t="str">
            <v>ADAPTADOR COM FLANGES LIVRES, PVC, SOLDÁVEL LONGO, DN  25 MM X 3/4 , INSTALADO EM RESERVAÇÃO DE ÁGUA DE EDIFICAÇÃO QUE POSSUA RESERVATÓRIO DE FIBRA/FIBROCIMENTO    FORNECIMENTO E INSTALAÇÃO. AF_06/2016</v>
          </cell>
          <cell r="C3080" t="str">
            <v>UN</v>
          </cell>
          <cell r="D3080">
            <v>15.04</v>
          </cell>
          <cell r="E3080">
            <v>6.15</v>
          </cell>
          <cell r="F3080">
            <v>21.19</v>
          </cell>
        </row>
        <row r="3082">
          <cell r="B3082" t="str">
            <v>TUBOS DE PVC - AGUA FRIA</v>
          </cell>
          <cell r="C3082" t="str">
            <v/>
          </cell>
        </row>
        <row r="3083">
          <cell r="B3083" t="str">
            <v>INSTALADO EM RAMAL OU SUB-RAMAL DE ÁGUA</v>
          </cell>
        </row>
        <row r="3084">
          <cell r="A3084" t="str">
            <v>91784</v>
          </cell>
          <cell r="B3084" t="str">
            <v>(COMPOSIÇÃO REPRESENTATIVA) DO SERVIÇO DE INSTALAÇÃO DE TUBOS DE PVC, SOLDÁVEL, ÁGUA FRIA, DN 20 MM (INSTALADO EM RAMAL, SUB-RAMAL OU RAMAL DE DISTRIBUIÇÃO), INCLUSIVE CONEXÕES, CORTES E FIXAÇÕES, PARA PRÉDIOS. AF_10/2015</v>
          </cell>
          <cell r="C3084" t="str">
            <v>M</v>
          </cell>
          <cell r="D3084">
            <v>14.37</v>
          </cell>
          <cell r="E3084">
            <v>19.02</v>
          </cell>
          <cell r="F3084">
            <v>33.39</v>
          </cell>
        </row>
        <row r="3085">
          <cell r="A3085" t="str">
            <v>91785</v>
          </cell>
          <cell r="B3085" t="str">
            <v>(COMPOSIÇÃO REPRESENTATIVA) DO SERVIÇO DE INSTALAÇÃO DE TUBOS DE PVC, SOLDÁVEL, ÁGUA FRIA, DN 25 MM (INSTALADO EM RAMAL, SUB-RAMAL, RAMAL DE DISTRIBUIÇÃO OU PRUMADA), INCLUSIVE CONEXÕES, CORTES E FIXAÇÕES, PARA PRÉDIOS. AF_10/2015</v>
          </cell>
          <cell r="C3085" t="str">
            <v>M</v>
          </cell>
          <cell r="D3085">
            <v>14.9</v>
          </cell>
          <cell r="E3085">
            <v>18.48</v>
          </cell>
          <cell r="F3085">
            <v>33.380000000000003</v>
          </cell>
        </row>
        <row r="3086">
          <cell r="A3086" t="str">
            <v>91786</v>
          </cell>
          <cell r="B3086" t="str">
            <v>(COMPOSIÇÃO REPRESENTATIVA) DO SERVIÇO DE INSTALAÇÃO TUBOS DE PVC, SOLDÁVEL, ÁGUA FRIA, DN 32 MM (INSTALADO EM RAMAL, SUB-RAMAL, RAMAL DE DISTRIBUIÇÃO OU PRUMADA), INCLUSIVE CONEXÕES, CORTES E FIXAÇÕES, PARA PRÉDIOS. AF_10/2015</v>
          </cell>
          <cell r="C3086" t="str">
            <v>M</v>
          </cell>
          <cell r="D3086">
            <v>13.04</v>
          </cell>
          <cell r="E3086">
            <v>7.03</v>
          </cell>
          <cell r="F3086">
            <v>20.07</v>
          </cell>
        </row>
        <row r="3087">
          <cell r="A3087" t="str">
            <v>74253/1</v>
          </cell>
          <cell r="B3087" t="str">
            <v>RAMAL PREDIAL EM TUBO PEAD 20MM - FORNECIMENTO, INSTALAÇÃO, ESCAVAÇÃO E REATERRO</v>
          </cell>
          <cell r="C3087" t="str">
            <v>M</v>
          </cell>
          <cell r="D3087">
            <v>10.17</v>
          </cell>
          <cell r="E3087">
            <v>14.56</v>
          </cell>
          <cell r="F3087">
            <v>24.73</v>
          </cell>
        </row>
        <row r="3088">
          <cell r="A3088" t="str">
            <v>89355</v>
          </cell>
          <cell r="B3088" t="str">
            <v>TUBO, PVC, SOLDÁVEL, DN 20MM, INSTALADO EM RAMAL OU SUB-RAMAL DE ÁGUA - FORNECIMENTO E INSTALAÇÃO. AF_12/2014</v>
          </cell>
          <cell r="C3088" t="str">
            <v>M</v>
          </cell>
          <cell r="D3088">
            <v>5.5</v>
          </cell>
          <cell r="E3088">
            <v>8.49</v>
          </cell>
          <cell r="F3088">
            <v>13.99</v>
          </cell>
        </row>
        <row r="3089">
          <cell r="A3089" t="str">
            <v>89356</v>
          </cell>
          <cell r="B3089" t="str">
            <v>TUBO, PVC, SOLDÁVEL, DN 25MM, INSTALADO EM RAMAL OU SUB-RAMAL DE ÁGUA - FORNECIMENTO E INSTALAÇÃO. AF_12/2014</v>
          </cell>
          <cell r="C3089" t="str">
            <v>M</v>
          </cell>
          <cell r="D3089">
            <v>6.69</v>
          </cell>
          <cell r="E3089">
            <v>9.82</v>
          </cell>
          <cell r="F3089">
            <v>16.510000000000002</v>
          </cell>
        </row>
        <row r="3090">
          <cell r="A3090" t="str">
            <v>89357</v>
          </cell>
          <cell r="B3090" t="str">
            <v>TUBO, PVC, SOLDÁVEL, DN 32MM, INSTALADO EM RAMAL OU SUB-RAMAL DE ÁGUA - FORNECIMENTO E INSTALAÇÃO. AF_12/2014</v>
          </cell>
          <cell r="C3090" t="str">
            <v>M</v>
          </cell>
          <cell r="D3090">
            <v>10.35</v>
          </cell>
          <cell r="E3090">
            <v>11.71</v>
          </cell>
          <cell r="F3090">
            <v>22.06</v>
          </cell>
        </row>
        <row r="3091">
          <cell r="B3091" t="str">
            <v>INSTALADO EM RAMAL DE DISTRIBUIÇÃO</v>
          </cell>
        </row>
        <row r="3092">
          <cell r="A3092" t="str">
            <v>89401</v>
          </cell>
          <cell r="B3092" t="str">
            <v>TUBO, PVC, SOLDÁVEL, DN 20MM, INSTALADO EM RAMAL DE DISTRIBUIÇÃO DE ÁGUA - FORNECIMENTO E INSTALAÇÃO. AF_12/2014</v>
          </cell>
          <cell r="C3092" t="str">
            <v>M</v>
          </cell>
          <cell r="D3092">
            <v>2.98</v>
          </cell>
          <cell r="E3092">
            <v>2.58</v>
          </cell>
          <cell r="F3092">
            <v>5.56</v>
          </cell>
        </row>
        <row r="3093">
          <cell r="A3093" t="str">
            <v>89402</v>
          </cell>
          <cell r="B3093" t="str">
            <v>TUBO, PVC, SOLDÁVEL, DN 25MM, INSTALADO EM RAMAL DE DISTRIBUIÇÃO DE ÁGUA - FORNECIMENTO E INSTALAÇÃO. AF_12/2014</v>
          </cell>
          <cell r="C3093" t="str">
            <v>M</v>
          </cell>
          <cell r="D3093">
            <v>3.79</v>
          </cell>
          <cell r="E3093">
            <v>3</v>
          </cell>
          <cell r="F3093">
            <v>6.79</v>
          </cell>
        </row>
        <row r="3094">
          <cell r="A3094" t="str">
            <v>89403</v>
          </cell>
          <cell r="B3094" t="str">
            <v>TUBO, PVC, SOLDÁVEL, DN 32MM, INSTALADO EM RAMAL DE DISTRIBUIÇÃO DE ÁGUA - FORNECIMENTO E INSTALAÇÃO. AF_12/2014</v>
          </cell>
          <cell r="C3094" t="str">
            <v>M</v>
          </cell>
          <cell r="D3094">
            <v>6.88</v>
          </cell>
          <cell r="E3094">
            <v>3.56</v>
          </cell>
          <cell r="F3094">
            <v>10.44</v>
          </cell>
        </row>
        <row r="3095">
          <cell r="B3095" t="str">
            <v>INSTALADO EM PRUMADA DE ÁGUA</v>
          </cell>
        </row>
        <row r="3096">
          <cell r="A3096" t="str">
            <v>89446</v>
          </cell>
          <cell r="B3096" t="str">
            <v>TUBO, PVC, SOLDÁVEL, DN 25MM, INSTALADO EM PRUMADA DE ÁGUA - FORNECIMENTO E INSTALAÇÃO. AF_12/2014</v>
          </cell>
          <cell r="C3096" t="str">
            <v>M</v>
          </cell>
          <cell r="D3096">
            <v>2.69</v>
          </cell>
          <cell r="E3096">
            <v>0.42</v>
          </cell>
          <cell r="F3096">
            <v>3.11</v>
          </cell>
        </row>
        <row r="3097">
          <cell r="A3097" t="str">
            <v>89447</v>
          </cell>
          <cell r="B3097" t="str">
            <v>TUBO, PVC, SOLDÁVEL, DN 32MM, INSTALADO EM PRUMADA DE ÁGUA - FORNECIMENTO E INSTALAÇÃO. AF_12/2014</v>
          </cell>
          <cell r="C3097" t="str">
            <v>M</v>
          </cell>
          <cell r="D3097">
            <v>5.58</v>
          </cell>
          <cell r="E3097">
            <v>0.53</v>
          </cell>
          <cell r="F3097">
            <v>6.11</v>
          </cell>
        </row>
        <row r="3098">
          <cell r="A3098" t="str">
            <v>91787</v>
          </cell>
          <cell r="B3098" t="str">
            <v>(COMPOSIÇÃO REPRESENTATIVA) DO SERVIÇO DE INSTALAÇÃO DE TUBOS DE PVC, SOLDÁVEL, ÁGUA FRIA, DN 40 MM (INSTALADO EM PRUMADA), INCLUSIVE CONEXÕES, CORTES E FIXAÇÕES, PARA PRÉDIOS. AF_10/2015</v>
          </cell>
          <cell r="C3098" t="str">
            <v>M</v>
          </cell>
          <cell r="D3098">
            <v>17.93</v>
          </cell>
          <cell r="E3098">
            <v>3.26</v>
          </cell>
          <cell r="F3098">
            <v>21.19</v>
          </cell>
        </row>
        <row r="3099">
          <cell r="A3099" t="str">
            <v>91788</v>
          </cell>
          <cell r="B3099" t="str">
            <v>(COMPOSIÇÃO REPRESENTATIVA) DO SERVIÇO DE INSTALAÇÃO DE TUBOS DE PVC, SOLDÁVEL, ÁGUA FRIA, DN 50 MM (INSTALADO EM PRUMADA), INCLUSIVE CONEXÕES, CORTES E FIXAÇÕES, PARA PRÉDIOS. AF_10/2015</v>
          </cell>
          <cell r="C3099" t="str">
            <v>M</v>
          </cell>
          <cell r="D3099">
            <v>23.14</v>
          </cell>
          <cell r="E3099">
            <v>5.62</v>
          </cell>
          <cell r="F3099">
            <v>28.76</v>
          </cell>
        </row>
        <row r="3100">
          <cell r="A3100" t="str">
            <v>89448</v>
          </cell>
          <cell r="B3100" t="str">
            <v>TUBO, PVC, SOLDÁVEL, DN 40MM, INSTALADO EM PRUMADA DE ÁGUA - FORNECIMENTO E INSTALAÇÃO. AF_12/2014</v>
          </cell>
          <cell r="C3100" t="str">
            <v>M</v>
          </cell>
          <cell r="D3100">
            <v>8.09</v>
          </cell>
          <cell r="E3100">
            <v>0.63</v>
          </cell>
          <cell r="F3100">
            <v>8.7200000000000006</v>
          </cell>
        </row>
        <row r="3101">
          <cell r="A3101" t="str">
            <v>89449</v>
          </cell>
          <cell r="B3101" t="str">
            <v>TUBO, PVC, SOLDÁVEL, DN 50MM, INSTALADO EM PRUMADA DE ÁGUA - FORNECIMENTO E INSTALAÇÃO. AF_12/2014</v>
          </cell>
          <cell r="C3101" t="str">
            <v>M</v>
          </cell>
          <cell r="D3101">
            <v>10.01</v>
          </cell>
          <cell r="E3101">
            <v>0.77</v>
          </cell>
          <cell r="F3101">
            <v>10.78</v>
          </cell>
        </row>
        <row r="3102">
          <cell r="A3102" t="str">
            <v>89450</v>
          </cell>
          <cell r="B3102" t="str">
            <v>TUBO, PVC, SOLDÁVEL, DN 60MM, INSTALADO EM PRUMADA DE ÁGUA - FORNECIMENTO E INSTALAÇÃO. AF_12/2014</v>
          </cell>
          <cell r="C3102" t="str">
            <v>M</v>
          </cell>
          <cell r="D3102">
            <v>15.47</v>
          </cell>
          <cell r="E3102">
            <v>0.9</v>
          </cell>
          <cell r="F3102">
            <v>16.37</v>
          </cell>
        </row>
        <row r="3103">
          <cell r="A3103" t="str">
            <v>89451</v>
          </cell>
          <cell r="B3103" t="str">
            <v>TUBO, PVC, SOLDÁVEL, DN 75MM, INSTALADO EM PRUMADA DE ÁGUA - FORNECIMENTO E INSTALAÇÃO. AF_12/2014</v>
          </cell>
          <cell r="C3103" t="str">
            <v>M</v>
          </cell>
          <cell r="D3103">
            <v>21.64</v>
          </cell>
          <cell r="E3103">
            <v>1.1100000000000001</v>
          </cell>
          <cell r="F3103">
            <v>22.75</v>
          </cell>
        </row>
        <row r="3104">
          <cell r="A3104" t="str">
            <v>89452</v>
          </cell>
          <cell r="B3104" t="str">
            <v>TUBO, PVC, SOLDÁVEL, DN 85MM, INSTALADO EM PRUMADA DE ÁGUA - FORNECIMENTO E INSTALAÇÃO. AF_12/2014</v>
          </cell>
          <cell r="C3104" t="str">
            <v>M</v>
          </cell>
          <cell r="D3104">
            <v>27.2</v>
          </cell>
          <cell r="E3104">
            <v>1.25</v>
          </cell>
          <cell r="F3104">
            <v>28.45</v>
          </cell>
        </row>
        <row r="3105">
          <cell r="B3105" t="str">
            <v>CONEXOES DE PVC - AGUA FRIA</v>
          </cell>
          <cell r="C3105" t="str">
            <v/>
          </cell>
        </row>
        <row r="3106">
          <cell r="A3106" t="str">
            <v>93054</v>
          </cell>
          <cell r="B3106" t="str">
            <v>CONECTOR EM BRONZE/LATÃO, SEM ANEL DE SOLDA, BOLSA X ROSCA F, 22 MM X 3/4, INSTALADO EM PRUMADA   FORNECIMENTO E INSTALAÇÃO. AF_01/2016_P</v>
          </cell>
          <cell r="C3106" t="str">
            <v>UN</v>
          </cell>
          <cell r="D3106">
            <v>8.92</v>
          </cell>
          <cell r="E3106">
            <v>1.7</v>
          </cell>
          <cell r="F3106">
            <v>10.62</v>
          </cell>
        </row>
        <row r="3107">
          <cell r="A3107" t="str">
            <v>93055</v>
          </cell>
          <cell r="B3107" t="str">
            <v>CURVA DE TRANSPOSIÇÃO EM BRONZE/LATÃO, SEM ANEL DE SOLDA, BOLSA X BOLSA, DN 22 MM, INSTALADO EM PRUMADA   FORNECIMENTO E INSTALAÇÃO. AF_01/2016_P</v>
          </cell>
          <cell r="C3107" t="str">
            <v>UN</v>
          </cell>
          <cell r="D3107">
            <v>18.68</v>
          </cell>
          <cell r="E3107">
            <v>1.7</v>
          </cell>
          <cell r="F3107">
            <v>20.38</v>
          </cell>
        </row>
        <row r="3108">
          <cell r="A3108" t="str">
            <v>93059</v>
          </cell>
          <cell r="B3108" t="str">
            <v>CONECTOR EM BRONZE/LATÃO, SEM ANEL DE SOLDA, BOLSA X ROSCA F, 28 MM X 1/2, INSTALADO EM PRUMADA   FORNECIMENTO E INSTALAÇÃO. AF_01/2016_P</v>
          </cell>
          <cell r="C3108" t="str">
            <v>UN</v>
          </cell>
          <cell r="D3108">
            <v>12.27</v>
          </cell>
          <cell r="E3108">
            <v>2.02</v>
          </cell>
          <cell r="F3108">
            <v>14.29</v>
          </cell>
        </row>
        <row r="3109">
          <cell r="A3109" t="str">
            <v>93060</v>
          </cell>
          <cell r="B3109" t="str">
            <v>CURVA DE TRANSPOSIÇÃO EM BRONZE/LATÃO, SEM ANEL DE SOLDA, BOLSA X BOLSA, 28 MM, INSTALADO EM PRUMADA   FORNECIMENTO E INSTALAÇÃO. AF_01/2016_P</v>
          </cell>
          <cell r="C3109" t="str">
            <v>UN</v>
          </cell>
          <cell r="D3109">
            <v>32.75</v>
          </cell>
          <cell r="E3109">
            <v>2.02</v>
          </cell>
          <cell r="F3109">
            <v>34.770000000000003</v>
          </cell>
        </row>
        <row r="3110">
          <cell r="A3110" t="str">
            <v>93063</v>
          </cell>
          <cell r="B3110" t="str">
            <v>JUNTA DE EXPANSÃO EM BRONZE/LATÃO, PONTA X PONTA, DN 35 MM, INSTALADO EM PRUMADA   FORNECIMENTO E INSTALAÇÃO. AF_01/2016_P</v>
          </cell>
          <cell r="C3110" t="str">
            <v>UN</v>
          </cell>
          <cell r="D3110">
            <v>276.39999999999998</v>
          </cell>
          <cell r="E3110">
            <v>2.37</v>
          </cell>
          <cell r="F3110">
            <v>278.77</v>
          </cell>
        </row>
        <row r="3111">
          <cell r="A3111" t="str">
            <v>93066</v>
          </cell>
          <cell r="B3111" t="str">
            <v>JUNTA DE EXPANSÃO EM BRONZE/LATÃO, PONTA X PONTA, DN 42 MM, INSTALADO EM PRUMADA   FORNECIMENTO E INSTALAÇÃO. AF_01/2016_P</v>
          </cell>
          <cell r="C3111" t="str">
            <v>UN</v>
          </cell>
          <cell r="D3111">
            <v>346.41</v>
          </cell>
          <cell r="E3111">
            <v>2.74</v>
          </cell>
          <cell r="F3111">
            <v>349.15</v>
          </cell>
        </row>
        <row r="3112">
          <cell r="A3112" t="str">
            <v>93069</v>
          </cell>
          <cell r="B3112" t="str">
            <v>JUNTA DE EXPANSÃO EM BRONZE/LATÃO, PONTA X PONTA, DN 54 MM, INSTALADO EM PRUMADA   FORNECIMENTO E INSTALAÇÃO. AF_01/2016_P</v>
          </cell>
          <cell r="C3112" t="str">
            <v>UN</v>
          </cell>
          <cell r="D3112">
            <v>480.13</v>
          </cell>
          <cell r="E3112">
            <v>3.38</v>
          </cell>
          <cell r="F3112">
            <v>483.51</v>
          </cell>
        </row>
        <row r="3113">
          <cell r="A3113" t="str">
            <v>93072</v>
          </cell>
          <cell r="B3113" t="str">
            <v>JUNTA DE EXPANSÃO EM BRONZE/LATÃO, PONTA X PONTA, DN 66 MM, INSTALADO EM PRUMADA   FORNECIMENTO E INSTALAÇÃO. AF_01/2016_P</v>
          </cell>
          <cell r="C3113" t="str">
            <v>UN</v>
          </cell>
          <cell r="D3113">
            <v>633.65</v>
          </cell>
          <cell r="E3113">
            <v>3.99</v>
          </cell>
          <cell r="F3113">
            <v>637.64</v>
          </cell>
        </row>
        <row r="3114">
          <cell r="A3114" t="str">
            <v>93073</v>
          </cell>
          <cell r="B3114" t="str">
            <v>TE DUPLA CURVA EM BRONZE/LATÃO, SEM ANEL DE SOLDA, ROSCA F X BOLSA X ROSCA F, 3/4 X 22 X 3/4, INSTALADO EM PRUMADA   FORNECIMENTO E INSTALAÇÃO. AF_01/2016_P</v>
          </cell>
          <cell r="C3114" t="str">
            <v>UN</v>
          </cell>
          <cell r="D3114">
            <v>34.270000000000003</v>
          </cell>
          <cell r="E3114">
            <v>3.4</v>
          </cell>
          <cell r="F3114">
            <v>37.67</v>
          </cell>
        </row>
        <row r="3115">
          <cell r="A3115" t="str">
            <v>93120</v>
          </cell>
          <cell r="B3115" t="str">
            <v>COTOVELO EM BRONZE/LATÃO, 90 GRAUS, SEM ANEL DE SOLDA, BOLSA X ROSCA F, DN 22 MM X 1/2, INSTALADO EM PRUMADA   FORNECIMENTO E INSTALAÇÃO. AF_01/2016_P</v>
          </cell>
          <cell r="C3115" t="str">
            <v>UN</v>
          </cell>
          <cell r="D3115">
            <v>11.01</v>
          </cell>
          <cell r="E3115">
            <v>2.5499999999999998</v>
          </cell>
          <cell r="F3115">
            <v>13.56</v>
          </cell>
        </row>
        <row r="3116">
          <cell r="A3116" t="str">
            <v>93121</v>
          </cell>
          <cell r="B3116" t="str">
            <v>COTOVELO EM BRONZE/LATÃO, 90 GRAUS, SEM ANEL DE SOLDA, BOLSA X ROSCA F, DN 22 MM X 3/4, INSTALADO EM PRUMADA   FORNECIMENTO E INSTALAÇÃO. AF_01/2016_P</v>
          </cell>
          <cell r="C3116" t="str">
            <v>UN</v>
          </cell>
          <cell r="D3116">
            <v>12.09</v>
          </cell>
          <cell r="E3116">
            <v>2.5499999999999998</v>
          </cell>
          <cell r="F3116">
            <v>14.64</v>
          </cell>
        </row>
        <row r="3117">
          <cell r="B3117" t="str">
            <v>EM RAMAL OU SUB-RAMAL DE ÁGUA</v>
          </cell>
          <cell r="C3117" t="str">
            <v/>
          </cell>
        </row>
        <row r="3118">
          <cell r="A3118" t="str">
            <v>89376</v>
          </cell>
          <cell r="B3118" t="str">
            <v>ADAPTADOR CURTO COM BOLSA E ROSCA PARA REGISTRO, PVC, SOLDÁVEL, DN 20MM X 1/2, INSTALADO EM RAMAL OU SUB-RAMAL DE ÁGUA - FORNECIMENTO E INSTALAÇÃO. AF_12/2014</v>
          </cell>
          <cell r="C3118" t="str">
            <v>UN</v>
          </cell>
          <cell r="D3118">
            <v>2.06</v>
          </cell>
          <cell r="E3118">
            <v>2.29</v>
          </cell>
          <cell r="F3118">
            <v>4.3499999999999996</v>
          </cell>
        </row>
        <row r="3119">
          <cell r="A3119" t="str">
            <v>89383</v>
          </cell>
          <cell r="B3119" t="str">
            <v>ADAPTADOR CURTO COM BOLSA E ROSCA PARA REGISTRO, PVC, SOLDÁVEL, DN 25MM X 3/4, INSTALADO EM RAMAL OU SUB-RAMAL DE ÁGUA - FORNECIMENTO E INSTALAÇÃO. AF_12/2014</v>
          </cell>
          <cell r="C3119" t="str">
            <v>UN</v>
          </cell>
          <cell r="D3119">
            <v>2.4300000000000002</v>
          </cell>
          <cell r="E3119">
            <v>2.66</v>
          </cell>
          <cell r="F3119">
            <v>5.09</v>
          </cell>
        </row>
        <row r="3120">
          <cell r="A3120" t="str">
            <v>89391</v>
          </cell>
          <cell r="B3120" t="str">
            <v>ADAPTADOR CURTO COM BOLSA E ROSCA PARA REGISTRO, PVC, SOLDÁVEL, DN 32MM X 1, INSTALADO EM RAMAL OU SUB-RAMAL DE ÁGUA - FORNECIMENTO E INSTALAÇÃO. AF_12/2014</v>
          </cell>
          <cell r="C3120" t="str">
            <v>UN</v>
          </cell>
          <cell r="D3120">
            <v>3.43</v>
          </cell>
          <cell r="E3120">
            <v>3.16</v>
          </cell>
          <cell r="F3120">
            <v>6.59</v>
          </cell>
        </row>
        <row r="3121">
          <cell r="A3121" t="str">
            <v>89359</v>
          </cell>
          <cell r="B3121" t="str">
            <v>JOELHO 45 GRAUS, PVC, SOLDÁVEL, DN 20MM, INSTALADO EM RAMAL OU SUB-RAMAL DE ÁGUA - FORNECIMENTO E INSTALAÇÃO. AF_12/2014</v>
          </cell>
          <cell r="C3121" t="str">
            <v>UN</v>
          </cell>
          <cell r="D3121">
            <v>2.74</v>
          </cell>
          <cell r="E3121">
            <v>3.43</v>
          </cell>
          <cell r="F3121">
            <v>6.17</v>
          </cell>
        </row>
        <row r="3122">
          <cell r="A3122" t="str">
            <v>89363</v>
          </cell>
          <cell r="B3122" t="str">
            <v>JOELHO 45 GRAUS, PVC, SOLDÁVEL, DN 25MM, INSTALADO EM RAMAL OU SUB-RAMAL DE ÁGUA - FORNECIMENTO E INSTALAÇÃO. AF_12/2014</v>
          </cell>
          <cell r="C3122" t="str">
            <v>UN</v>
          </cell>
          <cell r="D3122">
            <v>3.63</v>
          </cell>
          <cell r="E3122">
            <v>3.99</v>
          </cell>
          <cell r="F3122">
            <v>7.62</v>
          </cell>
        </row>
        <row r="3123">
          <cell r="A3123" t="str">
            <v>89368</v>
          </cell>
          <cell r="B3123" t="str">
            <v>JOELHO 45 GRAUS, PVC, SOLDÁVEL, DN 32MM, INSTALADO EM RAMAL OU SUB-RAMAL DE ÁGUA - FORNECIMENTO E INSTALAÇÃO. AF_12/2014</v>
          </cell>
          <cell r="C3123" t="str">
            <v>UN</v>
          </cell>
          <cell r="D3123">
            <v>6.23</v>
          </cell>
          <cell r="E3123">
            <v>4.76</v>
          </cell>
          <cell r="F3123">
            <v>10.99</v>
          </cell>
        </row>
        <row r="3124">
          <cell r="A3124" t="str">
            <v>89358</v>
          </cell>
          <cell r="B3124" t="str">
            <v>JOELHO 90 GRAUS, PVC, SOLDÁVEL, DN 20MM, INSTALADO EM RAMAL OU SUB-RAMAL DE ÁGUA - FORNECIMENTO E INSTALAÇÃO. AF_12/2014</v>
          </cell>
          <cell r="C3124" t="str">
            <v>UN</v>
          </cell>
          <cell r="D3124">
            <v>2.5</v>
          </cell>
          <cell r="E3124">
            <v>3.43</v>
          </cell>
          <cell r="F3124">
            <v>5.93</v>
          </cell>
        </row>
        <row r="3125">
          <cell r="A3125" t="str">
            <v>89362</v>
          </cell>
          <cell r="B3125" t="str">
            <v>JOELHO 90 GRAUS, PVC, SOLDÁVEL, DN 25MM, INSTALADO EM RAMAL OU SUB-RAMAL DE ÁGUA - FORNECIMENTO E INSTALAÇÃO. AF_12/2014</v>
          </cell>
          <cell r="C3125" t="str">
            <v>UN</v>
          </cell>
          <cell r="D3125">
            <v>3.09</v>
          </cell>
          <cell r="E3125">
            <v>3.99</v>
          </cell>
          <cell r="F3125">
            <v>7.08</v>
          </cell>
        </row>
        <row r="3126">
          <cell r="A3126" t="str">
            <v>89367</v>
          </cell>
          <cell r="B3126" t="str">
            <v>JOELHO 90 GRAUS, PVC, SOLDÁVEL, DN 32MM, INSTALADO EM RAMAL OU SUB-RAMAL DE ÁGUA - FORNECIMENTO E INSTALAÇÃO. AF_12/2014</v>
          </cell>
          <cell r="C3126" t="str">
            <v>UN</v>
          </cell>
          <cell r="D3126">
            <v>4.75</v>
          </cell>
          <cell r="E3126">
            <v>4.76</v>
          </cell>
          <cell r="F3126">
            <v>9.51</v>
          </cell>
        </row>
        <row r="3127">
          <cell r="A3127" t="str">
            <v>89366</v>
          </cell>
          <cell r="B3127" t="str">
            <v>JOELHO 90 GRAUS COM BUCHA DE LATÃO, PVC, SOLDÁVEL, DN 25MM, X 3/4 INSTALADO EM RAMAL OU SUB-RAMAL DE ÁGUA - FORNECIMENTO E INSTALAÇÃO. AF_12/2014</v>
          </cell>
          <cell r="C3127" t="str">
            <v>UN</v>
          </cell>
          <cell r="D3127">
            <v>8.64</v>
          </cell>
          <cell r="E3127">
            <v>3.99</v>
          </cell>
          <cell r="F3127">
            <v>12.63</v>
          </cell>
        </row>
        <row r="3128">
          <cell r="A3128" t="str">
            <v>90373</v>
          </cell>
          <cell r="B3128" t="str">
            <v>JOELHO 90 GRAUS COM BUCHA DE LATÃO, PVC, SOLDÁVEL, DN 25MM, X 1/2 INSTALADO EM RAMAL OU SUB-RAMAL DE ÁGUA - FORNECIMENTO E INSTALAÇÃO. AF_12/2014</v>
          </cell>
          <cell r="C3128" t="str">
            <v>UN</v>
          </cell>
          <cell r="D3128">
            <v>7.64</v>
          </cell>
          <cell r="E3128">
            <v>3.99</v>
          </cell>
          <cell r="F3128">
            <v>11.63</v>
          </cell>
        </row>
        <row r="3129">
          <cell r="A3129" t="str">
            <v>89360</v>
          </cell>
          <cell r="B3129" t="str">
            <v>CURVA 90 GRAUS, PVC, SOLDÁVEL, DN 20MM, INSTALADO EM RAMAL OU SUB-RAMAL DE ÁGUA - FORNECIMENTO E INSTALAÇÃO. AF_12/2014</v>
          </cell>
          <cell r="C3129" t="str">
            <v>UN</v>
          </cell>
          <cell r="D3129">
            <v>3.34</v>
          </cell>
          <cell r="E3129">
            <v>3.43</v>
          </cell>
          <cell r="F3129">
            <v>6.77</v>
          </cell>
        </row>
        <row r="3130">
          <cell r="A3130" t="str">
            <v>89364</v>
          </cell>
          <cell r="B3130" t="str">
            <v>CURVA 90 GRAUS, PVC, SOLDÁVEL, DN 25MM, INSTALADO EM RAMAL OU SUB-RAMAL DE ÁGUA - FORNECIMENTO E INSTALAÇÃO. AF_12/2014</v>
          </cell>
          <cell r="C3130" t="str">
            <v>UN</v>
          </cell>
          <cell r="D3130">
            <v>4.29</v>
          </cell>
          <cell r="E3130">
            <v>3.99</v>
          </cell>
          <cell r="F3130">
            <v>8.2799999999999994</v>
          </cell>
        </row>
        <row r="3131">
          <cell r="A3131" t="str">
            <v>89369</v>
          </cell>
          <cell r="B3131" t="str">
            <v>CURVA 90 GRAUS, PVC, SOLDÁVEL, DN 32MM, INSTALADO EM RAMAL OU SUB-RAMAL DE ÁGUA - FORNECIMENTO E INSTALAÇÃO. AF_12/2014</v>
          </cell>
          <cell r="C3131" t="str">
            <v>UN</v>
          </cell>
          <cell r="D3131">
            <v>6.78</v>
          </cell>
          <cell r="E3131">
            <v>4.76</v>
          </cell>
          <cell r="F3131">
            <v>11.54</v>
          </cell>
        </row>
        <row r="3132">
          <cell r="A3132" t="str">
            <v>89361</v>
          </cell>
          <cell r="B3132" t="str">
            <v>CURVA 45 GRAUS, PVC, SOLDÁVEL, DN 20MM, INSTALADO EM RAMAL OU SUB-RAMAL DE ÁGUA - FORNECIMENTO E INSTALAÇÃO. AF_12/2014</v>
          </cell>
          <cell r="C3132" t="str">
            <v>UN</v>
          </cell>
          <cell r="D3132">
            <v>3.27</v>
          </cell>
          <cell r="E3132">
            <v>3.43</v>
          </cell>
          <cell r="F3132">
            <v>6.7</v>
          </cell>
        </row>
        <row r="3133">
          <cell r="A3133" t="str">
            <v>89365</v>
          </cell>
          <cell r="B3133" t="str">
            <v>CURVA 45 GRAUS, PVC, SOLDÁVEL, DN 25MM, INSTALADO EM RAMAL OU SUB-RAMAL DE ÁGUA - FORNECIMENTO E INSTALAÇÃO. AF_12/2014</v>
          </cell>
          <cell r="C3133" t="str">
            <v>UN</v>
          </cell>
          <cell r="D3133">
            <v>3.92</v>
          </cell>
          <cell r="E3133">
            <v>3.99</v>
          </cell>
          <cell r="F3133">
            <v>7.91</v>
          </cell>
        </row>
        <row r="3134">
          <cell r="A3134" t="str">
            <v>89370</v>
          </cell>
          <cell r="B3134" t="str">
            <v>CURVA 45 GRAUS, PVC, SOLDÁVEL, DN 32MM, INSTALADO EM RAMAL OU SUB-RAMAL DE ÁGUA - FORNECIMENTO E INSTALAÇÃO. AF_12/2014</v>
          </cell>
          <cell r="C3134" t="str">
            <v>UN</v>
          </cell>
          <cell r="D3134">
            <v>5.42</v>
          </cell>
          <cell r="E3134">
            <v>4.76</v>
          </cell>
          <cell r="F3134">
            <v>10.18</v>
          </cell>
        </row>
        <row r="3135">
          <cell r="A3135" t="str">
            <v>89377</v>
          </cell>
          <cell r="B3135" t="str">
            <v>CURVA DE TRANSPOSIÇÃO, PVC, SOLDÁVEL, DN 20MM, INSTALADO EM RAMAL OU SUB-RAMAL DE ÁGUA - FORNECIMENTO E INSTALAÇÃO. AF_12/2014</v>
          </cell>
          <cell r="C3135" t="str">
            <v>UN</v>
          </cell>
          <cell r="D3135">
            <v>4.63</v>
          </cell>
          <cell r="E3135">
            <v>2.29</v>
          </cell>
          <cell r="F3135">
            <v>6.92</v>
          </cell>
        </row>
        <row r="3136">
          <cell r="A3136" t="str">
            <v>89384</v>
          </cell>
          <cell r="B3136" t="str">
            <v>CURVA DE TRANSPOSIÇÃO, PVC, SOLDÁVEL, DN 25MM, INSTALADO EM RAMAL OU SUB-RAMAL DE ÁGUA   FORNECIMENTO E INSTALAÇÃO. AF_12/2014</v>
          </cell>
          <cell r="C3136" t="str">
            <v>UN</v>
          </cell>
          <cell r="D3136">
            <v>6.88</v>
          </cell>
          <cell r="E3136">
            <v>2.66</v>
          </cell>
          <cell r="F3136">
            <v>9.5399999999999991</v>
          </cell>
        </row>
        <row r="3137">
          <cell r="A3137" t="str">
            <v>89392</v>
          </cell>
          <cell r="B3137" t="str">
            <v>CURVA DE TRANSPOSIÇÃO, PVC, SOLDÁVEL, DN 32MM, INSTALADO EM RAMAL OU SUB-RAMAL DE ÁGUA   FORNECIMENTO E INSTALAÇÃO. AF_12/2014</v>
          </cell>
          <cell r="C3137" t="str">
            <v>UN</v>
          </cell>
          <cell r="D3137">
            <v>15.29</v>
          </cell>
          <cell r="E3137">
            <v>3.16</v>
          </cell>
          <cell r="F3137">
            <v>18.45</v>
          </cell>
        </row>
        <row r="3138">
          <cell r="A3138" t="str">
            <v>89371</v>
          </cell>
          <cell r="B3138" t="str">
            <v>LUVA, PVC, SOLDÁVEL, DN 20MM, INSTALADO EM RAMAL OU SUB-RAMAL DE ÁGUA - FORNECIMENTO E INSTALAÇÃO. AF_12/2014</v>
          </cell>
          <cell r="C3138" t="str">
            <v>UN</v>
          </cell>
          <cell r="D3138">
            <v>1.99</v>
          </cell>
          <cell r="E3138">
            <v>2.29</v>
          </cell>
          <cell r="F3138">
            <v>4.28</v>
          </cell>
        </row>
        <row r="3139">
          <cell r="A3139" t="str">
            <v>89378</v>
          </cell>
          <cell r="B3139" t="str">
            <v>LUVA, PVC, SOLDÁVEL, DN 25MM, INSTALADO EM RAMAL OU SUB-RAMAL DE ÁGUA - FORNECIMENTO E INSTALAÇÃO. AF_12/2014</v>
          </cell>
          <cell r="C3139" t="str">
            <v>UN</v>
          </cell>
          <cell r="D3139">
            <v>2.35</v>
          </cell>
          <cell r="E3139">
            <v>2.66</v>
          </cell>
          <cell r="F3139">
            <v>5.01</v>
          </cell>
        </row>
        <row r="3140">
          <cell r="A3140" t="str">
            <v>89386</v>
          </cell>
          <cell r="B3140" t="str">
            <v>LUVA, PVC, SOLDÁVEL, DN 32MM, INSTALADO EM RAMAL OU SUB-RAMAL DE ÁGUA - FORNECIMENTO E INSTALAÇÃO. AF_12/2014</v>
          </cell>
          <cell r="C3140" t="str">
            <v>UN</v>
          </cell>
          <cell r="D3140">
            <v>3.34</v>
          </cell>
          <cell r="E3140">
            <v>3.16</v>
          </cell>
          <cell r="F3140">
            <v>6.5</v>
          </cell>
        </row>
        <row r="3141">
          <cell r="A3141" t="str">
            <v>89372</v>
          </cell>
          <cell r="B3141" t="str">
            <v>LUVA DE CORRER, PVC, SOLDÁVEL, DN 20MM, INSTALADO EM RAMAL OU SUB-RAMAL DE ÁGUA - FORNECIMENTO E INSTALAÇÃO. AF_12/2014</v>
          </cell>
          <cell r="C3141" t="str">
            <v>UN</v>
          </cell>
          <cell r="D3141">
            <v>6.63</v>
          </cell>
          <cell r="E3141">
            <v>2.29</v>
          </cell>
          <cell r="F3141">
            <v>8.92</v>
          </cell>
        </row>
        <row r="3142">
          <cell r="A3142" t="str">
            <v>89379</v>
          </cell>
          <cell r="B3142" t="str">
            <v>LUVA DE CORRER, PVC, SOLDÁVEL, DN 25MM, INSTALADO EM RAMAL OU SUB-RAMAL DE ÁGUA - FORNECIMENTO E INSTALAÇÃO. AF_12/2014</v>
          </cell>
          <cell r="C3142" t="str">
            <v>UN</v>
          </cell>
          <cell r="D3142">
            <v>9.01</v>
          </cell>
          <cell r="E3142">
            <v>2.66</v>
          </cell>
          <cell r="F3142">
            <v>11.67</v>
          </cell>
        </row>
        <row r="3143">
          <cell r="A3143" t="str">
            <v>89387</v>
          </cell>
          <cell r="B3143" t="str">
            <v>LUVA DE CORRER, PVC, SOLDÁVEL, DN 32MM, INSTALADO EM RAMAL OU SUB-RAMAL DE ÁGUA   FORNECIMENTO E INSTALAÇÃO. AF_12/2014</v>
          </cell>
          <cell r="C3143" t="str">
            <v>UN</v>
          </cell>
          <cell r="D3143">
            <v>14.45</v>
          </cell>
          <cell r="E3143">
            <v>3.16</v>
          </cell>
          <cell r="F3143">
            <v>17.61</v>
          </cell>
        </row>
        <row r="3144">
          <cell r="A3144" t="str">
            <v>89979</v>
          </cell>
          <cell r="B3144" t="str">
            <v>LUVA COM BUCHA DE LATÃO, PVC, SOLDÁVEL, DN 32MM X 1 , INSTALADO EM RAMAL OU SUB-RAMAL DE ÁGUA   FORNECIMENTO E INSTALAÇÃO. AF_12/2014</v>
          </cell>
          <cell r="C3144" t="str">
            <v>UN</v>
          </cell>
          <cell r="D3144">
            <v>11.85</v>
          </cell>
          <cell r="E3144">
            <v>3.16</v>
          </cell>
          <cell r="F3144">
            <v>15.01</v>
          </cell>
        </row>
        <row r="3145">
          <cell r="A3145" t="str">
            <v>89373</v>
          </cell>
          <cell r="B3145" t="str">
            <v>LUVA DE REDUÇÃO, PVC, SOLDÁVEL, DN 25MM X 20MM, INSTALADO EM RAMAL OU SUB-RAMAL DE ÁGUA - FORNECIMENTO E INSTALAÇÃO. AF_12/2014</v>
          </cell>
          <cell r="C3145" t="str">
            <v>UN</v>
          </cell>
          <cell r="D3145">
            <v>2.3199999999999998</v>
          </cell>
          <cell r="E3145">
            <v>2.29</v>
          </cell>
          <cell r="F3145">
            <v>4.6100000000000003</v>
          </cell>
        </row>
        <row r="3146">
          <cell r="A3146" t="str">
            <v>89380</v>
          </cell>
          <cell r="B3146" t="str">
            <v>LUVA DE REDUÇÃO, PVC, SOLDÁVEL, DN 32MM X 25MM, INSTALADO EM RAMAL OU SUB-RAMAL DE ÁGUA - FORNECIMENTO E INSTALAÇÃO. AF_12/2014</v>
          </cell>
          <cell r="C3146" t="str">
            <v>UN</v>
          </cell>
          <cell r="D3146">
            <v>3.69</v>
          </cell>
          <cell r="E3146">
            <v>2.66</v>
          </cell>
          <cell r="F3146">
            <v>6.35</v>
          </cell>
        </row>
        <row r="3147">
          <cell r="A3147" t="str">
            <v>89388</v>
          </cell>
          <cell r="B3147" t="str">
            <v>LUVA DE REDUÇÃO, PVC, SOLDÁVEL, DN 40MM X 32MM, INSTALADO EM RAMAL OU SUB-RAMAL DE ÁGUA - FORNECIMENTO E INSTALAÇÃO. AF_12/2014</v>
          </cell>
          <cell r="C3147" t="str">
            <v>UN</v>
          </cell>
          <cell r="D3147">
            <v>4.5599999999999996</v>
          </cell>
          <cell r="E3147">
            <v>3.16</v>
          </cell>
          <cell r="F3147">
            <v>7.72</v>
          </cell>
        </row>
        <row r="3148">
          <cell r="A3148" t="str">
            <v>89374</v>
          </cell>
          <cell r="B3148" t="str">
            <v>LUVA COM BUCHA DE LATÃO, PVC, SOLDÁVEL, DN 20MM X 1/2, INSTALADO EM RAMAL OU SUB-RAMAL DE ÁGUA - FORNECIMENTO E INSTALAÇÃO. AF_12/2014</v>
          </cell>
          <cell r="C3148" t="str">
            <v>UN</v>
          </cell>
          <cell r="D3148">
            <v>4.66</v>
          </cell>
          <cell r="E3148">
            <v>2.29</v>
          </cell>
          <cell r="F3148">
            <v>6.95</v>
          </cell>
        </row>
        <row r="3149">
          <cell r="A3149" t="str">
            <v>89381</v>
          </cell>
          <cell r="B3149" t="str">
            <v>LUVA COM BUCHA DE LATÃO, PVC, SOLDÁVEL, DN 25MM X 3/4, INSTALADO EM RAMAL OU SUB-RAMAL DE ÁGUA - FORNECIMENTO E INSTALAÇÃO. AF_12/2014</v>
          </cell>
          <cell r="C3149" t="str">
            <v>UN</v>
          </cell>
          <cell r="D3149">
            <v>6</v>
          </cell>
          <cell r="E3149">
            <v>2.66</v>
          </cell>
          <cell r="F3149">
            <v>8.66</v>
          </cell>
        </row>
        <row r="3150">
          <cell r="A3150" t="str">
            <v>89385</v>
          </cell>
          <cell r="B3150" t="str">
            <v>LUVA SOLDÁVEL E COM ROSCA, PVC, SOLDÁVEL, DN 25MM X 3/4, INSTALADO EM RAMAL OU SUB-RAMAL DE ÁGUA - FORNECIMENTO E INSTALAÇÃO. AF_12/2014</v>
          </cell>
          <cell r="C3150" t="str">
            <v>UN</v>
          </cell>
          <cell r="D3150">
            <v>2.74</v>
          </cell>
          <cell r="E3150">
            <v>2.66</v>
          </cell>
          <cell r="F3150">
            <v>5.4</v>
          </cell>
        </row>
        <row r="3151">
          <cell r="A3151" t="str">
            <v>89389</v>
          </cell>
          <cell r="B3151" t="str">
            <v>LUVA SOLDÁVEL E COM ROSCA, PVC, SOLDÁVEL, DN 32MM X 1, INSTALADO EM RAMAL OU SUB-RAMAL DE ÁGUA - FORNECIMENTO E INSTALAÇÃO. AF_12/2014</v>
          </cell>
          <cell r="C3151" t="str">
            <v>UN</v>
          </cell>
          <cell r="D3151">
            <v>5.09</v>
          </cell>
          <cell r="E3151">
            <v>3.16</v>
          </cell>
          <cell r="F3151">
            <v>8.25</v>
          </cell>
        </row>
        <row r="3152">
          <cell r="A3152" t="str">
            <v>89375</v>
          </cell>
          <cell r="B3152" t="str">
            <v>UNIÃO, PVC, SOLDÁVEL, DN 20MM, INSTALADO EM RAMAL OU SUB-RAMAL DE ÁGUA - FORNECIMENTO E INSTALAÇÃO. AF_12/2014</v>
          </cell>
          <cell r="C3152" t="str">
            <v>UN</v>
          </cell>
          <cell r="D3152">
            <v>7.01</v>
          </cell>
          <cell r="E3152">
            <v>2.29</v>
          </cell>
          <cell r="F3152">
            <v>9.3000000000000007</v>
          </cell>
        </row>
        <row r="3153">
          <cell r="A3153" t="str">
            <v>89382</v>
          </cell>
          <cell r="B3153" t="str">
            <v>UNIÃO, PVC, SOLDÁVEL, DN 25MM, INSTALADO EM RAMAL OU SUB-RAMAL DE ÁGUA - FORNECIMENTO E INSTALAÇÃO. AF_12/2014</v>
          </cell>
          <cell r="C3153" t="str">
            <v>UN</v>
          </cell>
          <cell r="D3153">
            <v>8.2899999999999991</v>
          </cell>
          <cell r="E3153">
            <v>2.66</v>
          </cell>
          <cell r="F3153">
            <v>10.95</v>
          </cell>
        </row>
        <row r="3154">
          <cell r="A3154" t="str">
            <v>89390</v>
          </cell>
          <cell r="B3154" t="str">
            <v>UNIÃO, PVC, SOLDÁVEL, DN 32MM, INSTALADO EM RAMAL OU SUB-RAMAL DE ÁGUA - FORNECIMENTO E INSTALAÇÃO. AF_12/2014</v>
          </cell>
          <cell r="C3154" t="str">
            <v>UN</v>
          </cell>
          <cell r="D3154">
            <v>13.18</v>
          </cell>
          <cell r="E3154">
            <v>3.16</v>
          </cell>
          <cell r="F3154">
            <v>16.34</v>
          </cell>
        </row>
        <row r="3155">
          <cell r="A3155" t="str">
            <v>89397</v>
          </cell>
          <cell r="B3155" t="str">
            <v>TÊ DE REDUÇÃO, PVC, SOLDÁVEL, DN 25MM X 20MM, INSTALADO EM RAMAL OU SUB-RAMAL DE ÁGUA - FORNECIMENTO E INSTALAÇÃO. AF_12/2014</v>
          </cell>
          <cell r="C3155" t="str">
            <v>UN</v>
          </cell>
          <cell r="D3155">
            <v>6.09</v>
          </cell>
          <cell r="E3155">
            <v>5.32</v>
          </cell>
          <cell r="F3155">
            <v>11.41</v>
          </cell>
        </row>
        <row r="3156">
          <cell r="A3156" t="str">
            <v>89400</v>
          </cell>
          <cell r="B3156" t="str">
            <v>TÊ DE REDUÇÃO, PVC, SOLDÁVEL, DN 32MM X 25MM, INSTALADO EM RAMAL OU SUB-RAMAL DE ÁGUA - FORNECIMENTO E INSTALAÇÃO. AF_12/2014</v>
          </cell>
          <cell r="C3156" t="str">
            <v>UN</v>
          </cell>
          <cell r="D3156">
            <v>9.4600000000000009</v>
          </cell>
          <cell r="E3156">
            <v>6.33</v>
          </cell>
          <cell r="F3156">
            <v>15.79</v>
          </cell>
        </row>
        <row r="3157">
          <cell r="A3157" t="str">
            <v>89393</v>
          </cell>
          <cell r="B3157" t="str">
            <v>TE, PVC, SOLDÁVEL, DN 20MM, INSTALADO EM RAMAL OU SUB-RAMAL DE ÁGUA - FORNECIMENTO E INSTALAÇÃO. AF_12/2014</v>
          </cell>
          <cell r="C3157" t="str">
            <v>UN</v>
          </cell>
          <cell r="D3157">
            <v>3.64</v>
          </cell>
          <cell r="E3157">
            <v>4.58</v>
          </cell>
          <cell r="F3157">
            <v>8.2200000000000006</v>
          </cell>
        </row>
        <row r="3158">
          <cell r="A3158" t="str">
            <v>89395</v>
          </cell>
          <cell r="B3158" t="str">
            <v>TE, PVC, SOLDÁVEL, DN 25MM, INSTALADO EM RAMAL OU SUB-RAMAL DE ÁGUA - FORNECIMENTO E INSTALAÇÃO. AF_12/2014</v>
          </cell>
          <cell r="C3158" t="str">
            <v>UN</v>
          </cell>
          <cell r="D3158">
            <v>4.5199999999999996</v>
          </cell>
          <cell r="E3158">
            <v>5.32</v>
          </cell>
          <cell r="F3158">
            <v>9.84</v>
          </cell>
        </row>
        <row r="3159">
          <cell r="A3159" t="str">
            <v>89398</v>
          </cell>
          <cell r="B3159" t="str">
            <v>TE, PVC, SOLDÁVEL, DN 32MM, INSTALADO EM RAMAL OU SUB-RAMAL DE ÁGUA - FORNECIMENTO E INSTALAÇÃO. AF_12/2014</v>
          </cell>
          <cell r="C3159" t="str">
            <v>UN</v>
          </cell>
          <cell r="D3159">
            <v>7.02</v>
          </cell>
          <cell r="E3159">
            <v>6.33</v>
          </cell>
          <cell r="F3159">
            <v>13.35</v>
          </cell>
        </row>
        <row r="3160">
          <cell r="A3160" t="str">
            <v>89394</v>
          </cell>
          <cell r="B3160" t="str">
            <v>TÊ COM BUCHA DE LATÃO NA BOLSA CENTRAL, PVC, SOLDÁVEL, DN 20MM X 1/2, INSTALADO EM RAMAL OU SUB-RAMAL DE ÁGUA - FORNECIMENTO E INSTALAÇÃO. AF_12/2014</v>
          </cell>
          <cell r="C3160" t="str">
            <v>UN</v>
          </cell>
          <cell r="D3160">
            <v>10.69</v>
          </cell>
          <cell r="E3160">
            <v>4.58</v>
          </cell>
          <cell r="F3160">
            <v>15.27</v>
          </cell>
        </row>
        <row r="3161">
          <cell r="A3161" t="str">
            <v>89396</v>
          </cell>
          <cell r="B3161" t="str">
            <v>TÊ COM BUCHA DE LATÃO NA BOLSA CENTRAL, PVC, SOLDÁVEL, DN 25MM X 1/2, INSTALADO EM RAMAL OU SUB-RAMAL DE ÁGUA - FORNECIMENTO E INSTALAÇÃO. AF_12/2014</v>
          </cell>
          <cell r="C3161" t="str">
            <v>UN</v>
          </cell>
          <cell r="D3161">
            <v>11.98</v>
          </cell>
          <cell r="E3161">
            <v>5.32</v>
          </cell>
          <cell r="F3161">
            <v>17.3</v>
          </cell>
        </row>
        <row r="3162">
          <cell r="A3162" t="str">
            <v>90374</v>
          </cell>
          <cell r="B3162" t="str">
            <v>TÊ COM BUCHA DE LATÃO NA BOLSA CENTRAL, PVC, SOLDÁVEL, DN 25MM X 3/4, INSTALADO EM RAMAL OU SUB-RAMAL DE ÁGUA - FORNECIMENTO E INSTALAÇÃO. AF_03/2015</v>
          </cell>
          <cell r="C3162" t="str">
            <v>UN</v>
          </cell>
          <cell r="D3162">
            <v>12.24</v>
          </cell>
          <cell r="E3162">
            <v>5.32</v>
          </cell>
          <cell r="F3162">
            <v>17.559999999999999</v>
          </cell>
        </row>
        <row r="3163">
          <cell r="A3163" t="str">
            <v>89399</v>
          </cell>
          <cell r="B3163" t="str">
            <v>TÊ COM BUCHA DE LATÃO NA BOLSA CENTRAL, PVC, SOLDÁVEL, DN 32MM X 3/4, INSTALADO EM RAMAL OU SUB-RAMAL DE ÁGUA - FORNECIMENTO E INSTALAÇÃO. AF_12/2014</v>
          </cell>
          <cell r="C3163" t="str">
            <v>UN</v>
          </cell>
          <cell r="D3163">
            <v>18.98</v>
          </cell>
          <cell r="E3163">
            <v>6.33</v>
          </cell>
          <cell r="F3163">
            <v>25.31</v>
          </cell>
        </row>
        <row r="3164">
          <cell r="A3164" t="str">
            <v>90375</v>
          </cell>
          <cell r="B3164" t="str">
            <v>BUCHA DE REDUÇÃO, PVC, SOLDÁVEL, DN 40MM X 32MM, INSTALADO EM RAMAL OU SUB-RAMAL DE ÁGUA - FORNECIMENTO E INSTALAÇÃO. AF_03/2015</v>
          </cell>
          <cell r="C3164" t="str">
            <v>UN</v>
          </cell>
          <cell r="D3164">
            <v>3.8</v>
          </cell>
          <cell r="E3164">
            <v>3.16</v>
          </cell>
          <cell r="F3164">
            <v>6.96</v>
          </cell>
        </row>
        <row r="3165">
          <cell r="A3165" t="str">
            <v>93075</v>
          </cell>
          <cell r="B3165" t="str">
            <v>COTOVELO EM BRONZE/LATÃO, 90 GRAUS, SEM ANEL DE SOLDA, BOLSA X ROSCA F, DN 15 MM X 1/2, INSTALADO EM RAMAL DE DISTRIBUIÇÃO   FORNECIMENTO E INSTALAÇÃO. AF_01/2016_P</v>
          </cell>
          <cell r="C3165" t="str">
            <v>UN</v>
          </cell>
          <cell r="D3165">
            <v>8.5299999999999994</v>
          </cell>
          <cell r="E3165">
            <v>3.64</v>
          </cell>
          <cell r="F3165">
            <v>12.17</v>
          </cell>
        </row>
        <row r="3166">
          <cell r="A3166" t="str">
            <v>93077</v>
          </cell>
          <cell r="B3166" t="str">
            <v>COTOVELO EM BRONZE/LATÃO, 90 GRAUS, SEM ANEL DE SOLDA, BOLSA X ROSCA F, DN 22 MM X 1/2, INSTALADO EM RAMAL DE DISTRIBUIÇÃO   FORNECIMENTO E INSTALAÇÃO. AF_01/2016_P</v>
          </cell>
          <cell r="C3166" t="str">
            <v>UN</v>
          </cell>
          <cell r="D3166">
            <v>12.13</v>
          </cell>
          <cell r="E3166">
            <v>4.2</v>
          </cell>
          <cell r="F3166">
            <v>16.329999999999998</v>
          </cell>
        </row>
        <row r="3167">
          <cell r="A3167" t="str">
            <v>93078</v>
          </cell>
          <cell r="B3167" t="str">
            <v>COTOVELO EM BRONZE/LATÃO, 90 GRAUS, SEM ANEL DE SOLDA, BOLSA X ROSCA F, DN 22 MM X 3/4, INSTALADO EM RAMAL DE DISTRIBUIÇÃO   FORNECIMENTO E INSTALAÇÃO. AF_01/2016_P</v>
          </cell>
          <cell r="C3167" t="str">
            <v>UN</v>
          </cell>
          <cell r="D3167">
            <v>13.2</v>
          </cell>
          <cell r="E3167">
            <v>4.2</v>
          </cell>
          <cell r="F3167">
            <v>17.399999999999999</v>
          </cell>
        </row>
        <row r="3168">
          <cell r="A3168" t="str">
            <v>93081</v>
          </cell>
          <cell r="B3168" t="str">
            <v>CONECTOR EM BRONZE/LATÃO, SEM ANEL DE SOLDA, BOLSA X ROSCA F, DN 15 MM X 1/2, INSTALADO EM RAMAL DE DISTRIBUIÇÃO   FORNECIMENTO E INSTALAÇÃO. AF_01/2016_P</v>
          </cell>
          <cell r="C3168" t="str">
            <v>UN</v>
          </cell>
          <cell r="D3168">
            <v>7.75</v>
          </cell>
          <cell r="E3168">
            <v>2.42</v>
          </cell>
          <cell r="F3168">
            <v>10.17</v>
          </cell>
        </row>
        <row r="3169">
          <cell r="A3169" t="str">
            <v>93082</v>
          </cell>
          <cell r="B3169" t="str">
            <v>CURVA DE TRANSPOSIÇÃO EM BRONZE/LATÃO, SEM ANEL DE SOLDA, DN 15 MM, INSTALADO EM RAMAL DE DISTRIBUIÇÃO   FORNECIMENTO E INSTALAÇÃO. AF_01/2016_P</v>
          </cell>
          <cell r="C3169" t="str">
            <v>UN</v>
          </cell>
          <cell r="D3169">
            <v>9.6</v>
          </cell>
          <cell r="E3169">
            <v>2.42</v>
          </cell>
          <cell r="F3169">
            <v>12.02</v>
          </cell>
        </row>
        <row r="3170">
          <cell r="A3170" t="str">
            <v>93087</v>
          </cell>
          <cell r="B3170" t="str">
            <v>CONECTOR EM BRONZE/LATÃO, SEM ANEL DE SOLDA, BOLSA X ROSCA F, DN 22 MM X 1/2, INSTALADO EM RAMAL DE DISTRIBUIÇÃO   FORNECIMENTO E INSTALAÇÃO. AF_01/2016_P</v>
          </cell>
          <cell r="C3170" t="str">
            <v>UN</v>
          </cell>
          <cell r="D3170">
            <v>8.25</v>
          </cell>
          <cell r="E3170">
            <v>2.82</v>
          </cell>
          <cell r="F3170">
            <v>11.07</v>
          </cell>
        </row>
        <row r="3171">
          <cell r="A3171" t="str">
            <v>93088</v>
          </cell>
          <cell r="B3171" t="str">
            <v>CONECTOR EM BRONZE/LATÃO, SEM ANEL DE SOLDA, BOLSA X ROSCA F, DN 22 MM X 3/4, INSTALADO EM RAMAL DE DISTRIBUIÇÃO   FORNECIMENTO E INSTALAÇÃO. AF_01/2016_P</v>
          </cell>
          <cell r="C3171" t="str">
            <v>UN</v>
          </cell>
          <cell r="D3171">
            <v>9.68</v>
          </cell>
          <cell r="E3171">
            <v>2.82</v>
          </cell>
          <cell r="F3171">
            <v>12.5</v>
          </cell>
        </row>
        <row r="3172">
          <cell r="A3172" t="str">
            <v>93089</v>
          </cell>
          <cell r="B3172" t="str">
            <v>CURVA DE TRANSPOSIÇÃO EM BRONZE/LATÃO, SEM ANEL DE SOLDA, BOLSA X BOLSA, DN 22 MM, INSTALADO EM RAMAL DE DISTRIBUIÇÃO   FORNECIMENTO E INSTALAÇÃO. AF_01/2016_P</v>
          </cell>
          <cell r="C3172" t="str">
            <v>UN</v>
          </cell>
          <cell r="D3172">
            <v>19.440000000000001</v>
          </cell>
          <cell r="E3172">
            <v>2.82</v>
          </cell>
          <cell r="F3172">
            <v>22.26</v>
          </cell>
        </row>
        <row r="3173">
          <cell r="A3173" t="str">
            <v>93093</v>
          </cell>
          <cell r="B3173" t="str">
            <v>CONECTOR EM BRONZE/LATÃO, SEM ANEL DE SOLDA, BOLSA X ROSCA F, DN 28 MM X 1/2, INSTALADO EM RAMAL DE DISTRIBUIÇÃO   FORNECIMENTO E INSTALAÇÃO. AF_01/2016_P</v>
          </cell>
          <cell r="C3173" t="str">
            <v>UN</v>
          </cell>
          <cell r="D3173">
            <v>13.03</v>
          </cell>
          <cell r="E3173">
            <v>3.14</v>
          </cell>
          <cell r="F3173">
            <v>16.170000000000002</v>
          </cell>
        </row>
        <row r="3174">
          <cell r="A3174" t="str">
            <v>93094</v>
          </cell>
          <cell r="B3174" t="str">
            <v>CURVA DE TRANSPOSIÇÃO EM BRONZE/LATÃO, SEM ANEL DE SOLDA, BOLSA X BOLSA, DN 28 MM, INSTALADO EM RAMAL DE DISTRIBUIÇÃO   FORNECIMENTO E INSTALAÇÃO. AF_01/2016_P</v>
          </cell>
          <cell r="C3174" t="str">
            <v>UN</v>
          </cell>
          <cell r="D3174">
            <v>33.51</v>
          </cell>
          <cell r="E3174">
            <v>3.14</v>
          </cell>
          <cell r="F3174">
            <v>36.65</v>
          </cell>
        </row>
        <row r="3175">
          <cell r="A3175" t="str">
            <v>93095</v>
          </cell>
          <cell r="B3175" t="str">
            <v>TE DUPLA CURVA EM BRONZE/LATÃO, SEM ANEL DE SOLDA, ROSCA F X BOLSA X ROSCA F, 1/2 X 15 X 1/2, INSTALADO EM RAMAL DE DISTRIBUIÇÃO   FORNECIMENTO E INSTALAÇÃO. AF_01/2016_P</v>
          </cell>
          <cell r="C3175" t="str">
            <v>UN</v>
          </cell>
          <cell r="D3175">
            <v>25.05</v>
          </cell>
          <cell r="E3175">
            <v>4.87</v>
          </cell>
          <cell r="F3175">
            <v>29.92</v>
          </cell>
        </row>
        <row r="3176">
          <cell r="A3176" t="str">
            <v>93096</v>
          </cell>
          <cell r="B3176" t="str">
            <v>TE DUPLA CURVA EM BRONZE/LATÃO, SEM ANEL DE SOLDA, ROSCA F  X BOLSA X ROSCA F, 3/4 X 22 X 3/4, INSTALADO EM RAMAL DE DISTRIBUIÇÃO   FORNECIMENTO E INSTALAÇÃO. AF_01/2016_P</v>
          </cell>
          <cell r="C3176" t="str">
            <v>UN</v>
          </cell>
          <cell r="D3176">
            <v>35.74</v>
          </cell>
          <cell r="E3176">
            <v>5.61</v>
          </cell>
          <cell r="F3176">
            <v>41.35</v>
          </cell>
        </row>
        <row r="3177">
          <cell r="A3177" t="str">
            <v>93098</v>
          </cell>
          <cell r="B3177" t="str">
            <v>COTOVELO EM BRONZE/LATÃO, 90 GRAUS, SEM ANEL DE SOLDA, BOLSA X ROSCA F, DN 15 MM X 1/2, INSTALADO EM RAMAL E SUB-RAMAL   FORNECIMENTO E INSTALAÇÃO. AF_01/2016_P</v>
          </cell>
          <cell r="C3177" t="str">
            <v>UN</v>
          </cell>
          <cell r="D3177">
            <v>8.6</v>
          </cell>
          <cell r="E3177">
            <v>3.78</v>
          </cell>
          <cell r="F3177">
            <v>12.38</v>
          </cell>
        </row>
        <row r="3178">
          <cell r="A3178" t="str">
            <v>93100</v>
          </cell>
          <cell r="B3178" t="str">
            <v>COTOVELO EM BRONZE/LATÃO, 90 GRAUS, SEM ANEL DE SOLDA, BOLSA X ROSCA F, DN 22 MM X 1/2, INSTALADO EM RAMAL E SUB-RAMAL   FORNECIMENTO E INSTALAÇÃO. AF_01/2016_P</v>
          </cell>
          <cell r="C3178" t="str">
            <v>UN</v>
          </cell>
          <cell r="D3178">
            <v>13.16</v>
          </cell>
          <cell r="E3178">
            <v>5.72</v>
          </cell>
          <cell r="F3178">
            <v>18.88</v>
          </cell>
        </row>
        <row r="3179">
          <cell r="A3179" t="str">
            <v>93101</v>
          </cell>
          <cell r="B3179" t="str">
            <v>COTOVELO EM BRONZE/LATÃO, 90 GRAUS, SEM ANEL DE SOLDA, BOLSA X ROSCA F, DN 22 MM X 3/4, INSTALADO EM RAMAL E SUB-RAMAL   FORNECIMENTO E INSTALAÇÃO. AF_01/2016_P</v>
          </cell>
          <cell r="C3179" t="str">
            <v>UN</v>
          </cell>
          <cell r="D3179">
            <v>14.24</v>
          </cell>
          <cell r="E3179">
            <v>5.72</v>
          </cell>
          <cell r="F3179">
            <v>19.96</v>
          </cell>
        </row>
        <row r="3180">
          <cell r="A3180" t="str">
            <v>93104</v>
          </cell>
          <cell r="B3180" t="str">
            <v>CONECTOR EM BRONZE/LATÃO, SEM ANEL DE SOLDA, BOLSA X ROSCA F, 15 MM X 1/2,  INSTALADO EM RAMAL E SUB-RAMAL   FORNECIMENTO E INSTALAÇÃO. AF_01/2016_P</v>
          </cell>
          <cell r="C3180" t="str">
            <v>UN</v>
          </cell>
          <cell r="D3180">
            <v>7.81</v>
          </cell>
          <cell r="E3180">
            <v>2.5299999999999998</v>
          </cell>
          <cell r="F3180">
            <v>10.34</v>
          </cell>
        </row>
        <row r="3181">
          <cell r="A3181" t="str">
            <v>93105</v>
          </cell>
          <cell r="B3181" t="str">
            <v>CURVA DE TRANSPOSIÇÃO EM BRONZE/LATÃO, SEM ANEL DE SOLDA, BOLSA X BOLSA, DN 15 MM, INSTALADO EM RAMAL E SUB-RAMAL   FORNECIMENTO E INSTALAÇÃO. AF_01/2016_P</v>
          </cell>
          <cell r="C3181" t="str">
            <v>UN</v>
          </cell>
          <cell r="D3181">
            <v>9.66</v>
          </cell>
          <cell r="E3181">
            <v>2.5299999999999998</v>
          </cell>
          <cell r="F3181">
            <v>12.19</v>
          </cell>
        </row>
        <row r="3182">
          <cell r="A3182" t="str">
            <v>93110</v>
          </cell>
          <cell r="B3182" t="str">
            <v>CONECTOR EM BRONZE/LATÃO, SEM ANEL DE SOLDA, BOLSA X ROSCA F, 22 MM X 1/2, INSTALADO EM RAMAL E SUB-RAMAL   FORNECIMENTO E INSTALAÇÃO. AF_01/2016_P</v>
          </cell>
          <cell r="C3182" t="str">
            <v>UN</v>
          </cell>
          <cell r="D3182">
            <v>8.94</v>
          </cell>
          <cell r="E3182">
            <v>3.8</v>
          </cell>
          <cell r="F3182">
            <v>12.74</v>
          </cell>
        </row>
        <row r="3183">
          <cell r="A3183" t="str">
            <v>93111</v>
          </cell>
          <cell r="B3183" t="str">
            <v>CONECTOR EM BRONZE/LATÃO, SEM ANEL DE SOLDA, BOLSA X ROSCA F, 22 MM X 3/4, INSTALADO EM RAMAL E SUB-RAMAL   FORNECIMENTO E INSTALAÇÃO. AF_01/2016_P</v>
          </cell>
          <cell r="C3183" t="str">
            <v>UN</v>
          </cell>
          <cell r="D3183">
            <v>10.37</v>
          </cell>
          <cell r="E3183">
            <v>3.8</v>
          </cell>
          <cell r="F3183">
            <v>14.17</v>
          </cell>
        </row>
        <row r="3184">
          <cell r="A3184" t="str">
            <v>93112</v>
          </cell>
          <cell r="B3184" t="str">
            <v>CURVA DE TRANSPOSIÇÃO EM BRONZE/LATÃO, SEM ANEL DE SOLDA, BOLSA X BOLSA, 22 MM, INSTALADO EM RAMAL E SUB-RAMAL   FORNECIMENTO E INSTALAÇÃO. AF_01/2016_P</v>
          </cell>
          <cell r="C3184" t="str">
            <v>UN</v>
          </cell>
          <cell r="D3184">
            <v>20.13</v>
          </cell>
          <cell r="E3184">
            <v>3.8</v>
          </cell>
          <cell r="F3184">
            <v>23.93</v>
          </cell>
        </row>
        <row r="3185">
          <cell r="A3185" t="str">
            <v>93114</v>
          </cell>
          <cell r="B3185" t="str">
            <v>CONECTOR EM BRONZE/LATÃO, SEM ANEL DE SOLDA, BOLSA X ROSCA F, 28 MM X 1/2, INSTALADO EM RAMAL E SUB-RAMAL   FORNECIMENTO E INSTALAÇÃO. AF_01/2016_P</v>
          </cell>
          <cell r="C3185" t="str">
            <v>UN</v>
          </cell>
          <cell r="D3185">
            <v>14.26</v>
          </cell>
          <cell r="E3185">
            <v>4.92</v>
          </cell>
          <cell r="F3185">
            <v>19.18</v>
          </cell>
        </row>
        <row r="3186">
          <cell r="A3186" t="str">
            <v>93115</v>
          </cell>
          <cell r="B3186" t="str">
            <v>CURVA DE TRANSPOSIÇÃO EM BRONZE/LATÃO, SEM ANEL DE SOLDA, BOLSA X BOLSA, 28 MM, INSTALADO EM RAMAL E SUB-RAMAL   FORNECIMENTO E INSTALAÇÃO. AF_01/2016_P</v>
          </cell>
          <cell r="C3186" t="str">
            <v>UN</v>
          </cell>
          <cell r="D3186">
            <v>34.74</v>
          </cell>
          <cell r="E3186">
            <v>4.92</v>
          </cell>
          <cell r="F3186">
            <v>39.659999999999997</v>
          </cell>
        </row>
        <row r="3187">
          <cell r="A3187" t="str">
            <v>93117</v>
          </cell>
          <cell r="B3187" t="str">
            <v>TE DUPLA CURVA EM BRONZE/LATÃO, SEM ANEL DE SOLDA, ROSCA F X BOLSA X ROSCA F, 1/2 X 15 X 1/2, INSTALADO EM RAMAL E SUB-RAMAL   FORNECIMENTO E INSTALAÇÃO. AF_01/2016_P</v>
          </cell>
          <cell r="C3187" t="str">
            <v>UN</v>
          </cell>
          <cell r="D3187">
            <v>25.16</v>
          </cell>
          <cell r="E3187">
            <v>5.03</v>
          </cell>
          <cell r="F3187">
            <v>30.19</v>
          </cell>
        </row>
        <row r="3188">
          <cell r="A3188" t="str">
            <v>93118</v>
          </cell>
          <cell r="B3188" t="str">
            <v>TE DUPLA CURVA EM BRONZE/LATÃO, SEM ANEL DE SOLDA, ROSCA F X BOLSA, ROSCA F, 3/4 X 22 X 3/4, INSTALADO EM RAMAL E SUB-RAMAL   FORNECIMENTO E INSTALAÇÃO. AF_01/2016_P</v>
          </cell>
          <cell r="C3188" t="str">
            <v>UN</v>
          </cell>
          <cell r="D3188">
            <v>37.1</v>
          </cell>
          <cell r="E3188">
            <v>7.61</v>
          </cell>
          <cell r="F3188">
            <v>44.71</v>
          </cell>
        </row>
        <row r="3189">
          <cell r="B3189" t="str">
            <v>EM RAMAL DE DISTRIBUIÇÃO</v>
          </cell>
          <cell r="C3189" t="str">
            <v/>
          </cell>
        </row>
        <row r="3190">
          <cell r="A3190" t="str">
            <v>89423</v>
          </cell>
          <cell r="B3190" t="str">
            <v>CURVA DE TRANSPOSIÇÃO, PVC, SOLDÁVEL, DN 20MM, INSTALADO EM RAMAL DE DISTRIBUIÇÃO DE ÁGUA   FORNECIMENTO E INSTALAÇÃO. AF_12/2014</v>
          </cell>
          <cell r="C3190" t="str">
            <v>UN</v>
          </cell>
          <cell r="D3190">
            <v>4.58</v>
          </cell>
          <cell r="E3190">
            <v>1.38</v>
          </cell>
          <cell r="F3190">
            <v>5.96</v>
          </cell>
        </row>
        <row r="3191">
          <cell r="A3191" t="str">
            <v>89430</v>
          </cell>
          <cell r="B3191" t="str">
            <v>CURVA DE TRANSPOSIÇÃO, PVC, SOLDÁVEL, DN 25MM, INSTALADO EM RAMAL DE DISTRIBUIÇÃO DE ÁGUA   FORNECIMENTO E INSTALAÇÃO. AF_12/2014</v>
          </cell>
          <cell r="C3191" t="str">
            <v>UN</v>
          </cell>
          <cell r="D3191">
            <v>6.42</v>
          </cell>
          <cell r="E3191">
            <v>1.59</v>
          </cell>
          <cell r="F3191">
            <v>8.01</v>
          </cell>
        </row>
        <row r="3192">
          <cell r="A3192" t="str">
            <v>89432</v>
          </cell>
          <cell r="B3192" t="str">
            <v>LUVA DE CORRER, PVC, SOLDÁVEL, DN 32MM, INSTALADO EM RAMAL DE DISTRIBUIÇÃO DE ÁGUA   FORNECIMENTO E INSTALAÇÃO. AF_12/2014</v>
          </cell>
          <cell r="C3192" t="str">
            <v>UN</v>
          </cell>
          <cell r="D3192">
            <v>13.89</v>
          </cell>
          <cell r="E3192">
            <v>1.89</v>
          </cell>
          <cell r="F3192">
            <v>15.78</v>
          </cell>
        </row>
        <row r="3193">
          <cell r="A3193" t="str">
            <v>89437</v>
          </cell>
          <cell r="B3193" t="str">
            <v>CURVA DE TRANSPOSIÇÃO, PVC, SOLDÁVEL, DN 32MM, INSTALADO EM RAMAL DE DISTRIBUIÇÃO DE ÁGUA   FORNECIMENTO E INSTALAÇÃO. AF_12/2014</v>
          </cell>
          <cell r="C3193" t="str">
            <v>UN</v>
          </cell>
          <cell r="D3193">
            <v>14.72</v>
          </cell>
          <cell r="E3193">
            <v>1.89</v>
          </cell>
          <cell r="F3193">
            <v>16.61</v>
          </cell>
        </row>
        <row r="3194">
          <cell r="A3194" t="str">
            <v>95237</v>
          </cell>
          <cell r="B3194" t="str">
            <v>LUVA COM BUCHA DE LATÃO, PVC, SOLDÁVEL, DN 32MM X 1 , INSTALADO EM RAMAL DE DISTRIBUIÇÃO DE ÁGUA   FORNECIMENTO E INSTALAÇÃO. AF_12/2014</v>
          </cell>
          <cell r="C3194" t="str">
            <v>UN</v>
          </cell>
          <cell r="D3194">
            <v>11.29</v>
          </cell>
          <cell r="E3194">
            <v>1.89</v>
          </cell>
          <cell r="F3194">
            <v>13.18</v>
          </cell>
        </row>
        <row r="3195">
          <cell r="A3195" t="str">
            <v>89422</v>
          </cell>
          <cell r="B3195" t="str">
            <v>ADAPTADOR CURTO COM BOLSA E ROSCA PARA REGISTRO, PVC, SOLDÁVEL, DN 20MM X 1/2, INSTALADO EM RAMAL DE DISTRIBUIÇÃO DE ÁGUA - FORNECIMENTO E INSTALAÇÃO. AF_12/2014</v>
          </cell>
          <cell r="C3195" t="str">
            <v>UN</v>
          </cell>
          <cell r="D3195">
            <v>1.67</v>
          </cell>
          <cell r="E3195">
            <v>1.38</v>
          </cell>
          <cell r="F3195">
            <v>3.05</v>
          </cell>
        </row>
        <row r="3196">
          <cell r="A3196" t="str">
            <v>89429</v>
          </cell>
          <cell r="B3196" t="str">
            <v>ADAPTADOR CURTO COM BOLSA E ROSCA PARA REGISTRO, PVC, SOLDÁVEL, DN 25MM X 3/4, INSTALADO EM RAMAL DE DISTRIBUIÇÃO DE ÁGUA - FORNECIMENTO E INSTALAÇÃO. AF_12/2014</v>
          </cell>
          <cell r="C3196" t="str">
            <v>UN</v>
          </cell>
          <cell r="D3196">
            <v>1.97</v>
          </cell>
          <cell r="E3196">
            <v>1.59</v>
          </cell>
          <cell r="F3196">
            <v>3.56</v>
          </cell>
        </row>
        <row r="3197">
          <cell r="A3197" t="str">
            <v>89436</v>
          </cell>
          <cell r="B3197" t="str">
            <v>ADAPTADOR CURTO COM BOLSA E ROSCA PARA REGISTRO, PVC, SOLDÁVEL, DN 32MM X 1, INSTALADO EM RAMAL DE DISTRIBUIÇÃO DE ÁGUA - FORNECIMENTO E INSTALAÇÃO. AF_12/2014</v>
          </cell>
          <cell r="C3197" t="str">
            <v>UN</v>
          </cell>
          <cell r="D3197">
            <v>2.87</v>
          </cell>
          <cell r="E3197">
            <v>1.89</v>
          </cell>
          <cell r="F3197">
            <v>4.76</v>
          </cell>
        </row>
        <row r="3198">
          <cell r="A3198" t="str">
            <v>89404</v>
          </cell>
          <cell r="B3198" t="str">
            <v>JOELHO 90 GRAUS, PVC, SOLDÁVEL, DN 20MM, INSTALADO EM RAMAL DE DISTRIBUIÇÃO DE ÁGUA - FORNECIMENTO E INSTALAÇÃO. AF_12/2014</v>
          </cell>
          <cell r="C3198" t="str">
            <v>UN</v>
          </cell>
          <cell r="D3198">
            <v>1.9</v>
          </cell>
          <cell r="E3198">
            <v>2.0499999999999998</v>
          </cell>
          <cell r="F3198">
            <v>3.95</v>
          </cell>
        </row>
        <row r="3199">
          <cell r="A3199" t="str">
            <v>89408</v>
          </cell>
          <cell r="B3199" t="str">
            <v>JOELHO 90 GRAUS, PVC, SOLDÁVEL, DN 25MM, INSTALADO EM RAMAL DE DISTRIBUIÇÃO DE ÁGUA - FORNECIMENTO E INSTALAÇÃO. AF_12/2014</v>
          </cell>
          <cell r="C3199" t="str">
            <v>UN</v>
          </cell>
          <cell r="D3199">
            <v>2.42</v>
          </cell>
          <cell r="E3199">
            <v>2.39</v>
          </cell>
          <cell r="F3199">
            <v>4.8099999999999996</v>
          </cell>
        </row>
        <row r="3200">
          <cell r="A3200" t="str">
            <v>89412</v>
          </cell>
          <cell r="B3200" t="str">
            <v>JOELHO 90 GRAUS, PVC, SOLDÁVEL, DN 25MM, X 3/4 INSTALADO EM RAMAL DE DISTRIBUIÇÃO DE ÁGUA - FORNECIMENTO E INSTALAÇÃO. AF_12/2014</v>
          </cell>
          <cell r="C3200" t="str">
            <v>UN</v>
          </cell>
          <cell r="D3200">
            <v>4.38</v>
          </cell>
          <cell r="E3200">
            <v>2.39</v>
          </cell>
          <cell r="F3200">
            <v>6.77</v>
          </cell>
        </row>
        <row r="3201">
          <cell r="A3201" t="str">
            <v>89413</v>
          </cell>
          <cell r="B3201" t="str">
            <v>JOELHO 90 GRAUS, PVC, SOLDÁVEL, DN 32MM, INSTALADO EM RAMAL DE DISTRIBUIÇÃO DE ÁGUA - FORNECIMENTO E INSTALAÇÃO. AF_12/2014</v>
          </cell>
          <cell r="C3201" t="str">
            <v>UN</v>
          </cell>
          <cell r="D3201">
            <v>3.94</v>
          </cell>
          <cell r="E3201">
            <v>2.84</v>
          </cell>
          <cell r="F3201">
            <v>6.78</v>
          </cell>
        </row>
        <row r="3202">
          <cell r="A3202" t="str">
            <v>89405</v>
          </cell>
          <cell r="B3202" t="str">
            <v>JOELHO 45 GRAUS, PVC, SOLDÁVEL, DN 20MM, INSTALADO EM RAMAL DE DISTRIBUIÇÃO DE ÁGUA - FORNECIMENTO E INSTALAÇÃO. AF_12/2014</v>
          </cell>
          <cell r="C3202" t="str">
            <v>UN</v>
          </cell>
          <cell r="D3202">
            <v>2.14</v>
          </cell>
          <cell r="E3202">
            <v>2.0499999999999998</v>
          </cell>
          <cell r="F3202">
            <v>4.1900000000000004</v>
          </cell>
        </row>
        <row r="3203">
          <cell r="A3203" t="str">
            <v>89409</v>
          </cell>
          <cell r="B3203" t="str">
            <v>JOELHO 45 GRAUS, PVC, SOLDÁVEL, DN 25MM, INSTALADO EM RAMAL DE DISTRIBUIÇÃO DE ÁGUA - FORNECIMENTO E INSTALAÇÃO. AF_12/2014</v>
          </cell>
          <cell r="C3203" t="str">
            <v>UN</v>
          </cell>
          <cell r="D3203">
            <v>2.95</v>
          </cell>
          <cell r="E3203">
            <v>2.39</v>
          </cell>
          <cell r="F3203">
            <v>5.34</v>
          </cell>
        </row>
        <row r="3204">
          <cell r="A3204" t="str">
            <v>89414</v>
          </cell>
          <cell r="B3204" t="str">
            <v>JOELHO 45 GRAUS, PVC, SOLDÁVEL, DN 32MM, INSTALADO EM RAMAL DE DISTRIBUIÇÃO DE ÁGUA - FORNECIMENTO E INSTALAÇÃO. AF_12/2014</v>
          </cell>
          <cell r="C3204" t="str">
            <v>UN</v>
          </cell>
          <cell r="D3204">
            <v>5.42</v>
          </cell>
          <cell r="E3204">
            <v>2.84</v>
          </cell>
          <cell r="F3204">
            <v>8.26</v>
          </cell>
        </row>
        <row r="3205">
          <cell r="A3205" t="str">
            <v>89406</v>
          </cell>
          <cell r="B3205" t="str">
            <v>CURVA 90 GRAUS, PVC, SOLDÁVEL, DN 20MM, INSTALADO EM RAMAL DE DISTRIBUIÇÃO DE ÁGUA - FORNECIMENTO E INSTALAÇÃO. AF_12/2014</v>
          </cell>
          <cell r="C3205" t="str">
            <v>UN</v>
          </cell>
          <cell r="D3205">
            <v>2.75</v>
          </cell>
          <cell r="E3205">
            <v>2.0499999999999998</v>
          </cell>
          <cell r="F3205">
            <v>4.8</v>
          </cell>
        </row>
        <row r="3206">
          <cell r="A3206" t="str">
            <v>89410</v>
          </cell>
          <cell r="B3206" t="str">
            <v>CURVA 90 GRAUS, PVC, SOLDÁVEL, DN 25MM, INSTALADO EM RAMAL DE DISTRIBUIÇÃO DE ÁGUA - FORNECIMENTO E INSTALAÇÃO. AF_12/2014</v>
          </cell>
          <cell r="C3206" t="str">
            <v>UN</v>
          </cell>
          <cell r="D3206">
            <v>3.62</v>
          </cell>
          <cell r="E3206">
            <v>2.39</v>
          </cell>
          <cell r="F3206">
            <v>6.01</v>
          </cell>
        </row>
        <row r="3207">
          <cell r="A3207" t="str">
            <v>89415</v>
          </cell>
          <cell r="B3207" t="str">
            <v>CURVA 90 GRAUS, PVC, SOLDÁVEL, DN 32MM, INSTALADO EM RAMAL DE DISTRIBUIÇÃO DE ÁGUA - FORNECIMENTO E INSTALAÇÃO. AF_12/2014</v>
          </cell>
          <cell r="C3207" t="str">
            <v>UN</v>
          </cell>
          <cell r="D3207">
            <v>5.97</v>
          </cell>
          <cell r="E3207">
            <v>2.84</v>
          </cell>
          <cell r="F3207">
            <v>8.81</v>
          </cell>
        </row>
        <row r="3208">
          <cell r="A3208" t="str">
            <v>89407</v>
          </cell>
          <cell r="B3208" t="str">
            <v>CURVA 45 GRAUS, PVC, SOLDÁVEL, DN 20MM, INSTALADO EM RAMAL DE DISTRIBUIÇÃO DE ÁGUA - FORNECIMENTO E INSTALAÇÃO. AF_12/2014</v>
          </cell>
          <cell r="C3208" t="str">
            <v>UN</v>
          </cell>
          <cell r="D3208">
            <v>2.68</v>
          </cell>
          <cell r="E3208">
            <v>2.0499999999999998</v>
          </cell>
          <cell r="F3208">
            <v>4.7300000000000004</v>
          </cell>
        </row>
        <row r="3209">
          <cell r="A3209" t="str">
            <v>89411</v>
          </cell>
          <cell r="B3209" t="str">
            <v>CURVA 45 GRAUS, PVC, SOLDÁVEL, DN 25MM, INSTALADO EM RAMAL DE DISTRIBUIÇÃO DE ÁGUA - FORNECIMENTO E INSTALAÇÃO. AF_12/2014</v>
          </cell>
          <cell r="C3209" t="str">
            <v>UN</v>
          </cell>
          <cell r="D3209">
            <v>3.24</v>
          </cell>
          <cell r="E3209">
            <v>2.39</v>
          </cell>
          <cell r="F3209">
            <v>5.63</v>
          </cell>
        </row>
        <row r="3210">
          <cell r="A3210" t="str">
            <v>89416</v>
          </cell>
          <cell r="B3210" t="str">
            <v>CURVA 45 GRAUS, PVC, SOLDÁVEL, DN 32MM, INSTALADO EM RAMAL DE DISTRIBUIÇÃO DE ÁGUA - FORNECIMENTO E INSTALAÇÃO. AF_12/2014</v>
          </cell>
          <cell r="C3210" t="str">
            <v>UN</v>
          </cell>
          <cell r="D3210">
            <v>4.6100000000000003</v>
          </cell>
          <cell r="E3210">
            <v>2.84</v>
          </cell>
          <cell r="F3210">
            <v>7.45</v>
          </cell>
        </row>
        <row r="3211">
          <cell r="A3211" t="str">
            <v>89417</v>
          </cell>
          <cell r="B3211" t="str">
            <v>LUVA, PVC, SOLDÁVEL, DN 20MM, INSTALADO EM RAMAL DE DISTRIBUIÇÃO DE ÁGUA - FORNECIMENTO E INSTALAÇÃO. AF_12/2014</v>
          </cell>
          <cell r="C3211" t="str">
            <v>UN</v>
          </cell>
          <cell r="D3211">
            <v>1.6</v>
          </cell>
          <cell r="E3211">
            <v>1.38</v>
          </cell>
          <cell r="F3211">
            <v>2.98</v>
          </cell>
        </row>
        <row r="3212">
          <cell r="A3212" t="str">
            <v>89424</v>
          </cell>
          <cell r="B3212" t="str">
            <v>LUVA, PVC, SOLDÁVEL, DN 25MM, INSTALADO EM RAMAL DE DISTRIBUIÇÃO DE ÁGUA - FORNECIMENTO E INSTALAÇÃO. AF_12/2014</v>
          </cell>
          <cell r="C3212" t="str">
            <v>UN</v>
          </cell>
          <cell r="D3212">
            <v>1.89</v>
          </cell>
          <cell r="E3212">
            <v>1.59</v>
          </cell>
          <cell r="F3212">
            <v>3.48</v>
          </cell>
        </row>
        <row r="3213">
          <cell r="A3213" t="str">
            <v>89431</v>
          </cell>
          <cell r="B3213" t="str">
            <v>LUVA, PVC, SOLDÁVEL, DN 32MM, INSTALADO EM RAMAL DE DISTRIBUIÇÃO DE ÁGUA - FORNECIMENTO E INSTALAÇÃO. AF_12/2014</v>
          </cell>
          <cell r="C3213" t="str">
            <v>UN</v>
          </cell>
          <cell r="D3213">
            <v>2.78</v>
          </cell>
          <cell r="E3213">
            <v>1.89</v>
          </cell>
          <cell r="F3213">
            <v>4.67</v>
          </cell>
        </row>
        <row r="3214">
          <cell r="A3214" t="str">
            <v>89418</v>
          </cell>
          <cell r="B3214" t="str">
            <v>LUVA DE CORRER, PVC, SOLDÁVEL, DN 20MM, INSTALADO EM RAMAL DE DISTRIBUIÇÃO DE ÁGUA - FORNECIMENTO E INSTALAÇÃO. AF_12/2014</v>
          </cell>
          <cell r="C3214" t="str">
            <v>UN</v>
          </cell>
          <cell r="D3214">
            <v>6.24</v>
          </cell>
          <cell r="E3214">
            <v>1.38</v>
          </cell>
          <cell r="F3214">
            <v>7.62</v>
          </cell>
        </row>
        <row r="3215">
          <cell r="A3215" t="str">
            <v>89425</v>
          </cell>
          <cell r="B3215" t="str">
            <v>LUVA DE CORRER, PVC, SOLDÁVEL, DN 25MM, INSTALADO EM RAMAL DE DISTRIBUIÇÃO DE ÁGUA - FORNECIMENTO E INSTALAÇÃO. AF_12/2014</v>
          </cell>
          <cell r="C3215" t="str">
            <v>UN</v>
          </cell>
          <cell r="D3215">
            <v>8.56</v>
          </cell>
          <cell r="E3215">
            <v>1.59</v>
          </cell>
          <cell r="F3215">
            <v>10.15</v>
          </cell>
        </row>
        <row r="3216">
          <cell r="A3216" t="str">
            <v>89419</v>
          </cell>
          <cell r="B3216" t="str">
            <v>LUVA DE REDUÇÃO, PVC, SOLDÁVEL, DN 25MM X 20MM, INSTALADO EM RAMAL DE DISTRIBUIÇÃO DE ÁGUA - FORNECIMENTO E INSTALAÇÃO. AF_12/2014</v>
          </cell>
          <cell r="C3216" t="str">
            <v>UN</v>
          </cell>
          <cell r="D3216">
            <v>1.93</v>
          </cell>
          <cell r="E3216">
            <v>1.38</v>
          </cell>
          <cell r="F3216">
            <v>3.31</v>
          </cell>
        </row>
        <row r="3217">
          <cell r="A3217" t="str">
            <v>89426</v>
          </cell>
          <cell r="B3217" t="str">
            <v>LUVA DE REDUÇÃO, PVC, SOLDÁVEL, DN 32MM X 25MM, INSTALADO EM RAMAL DE DISTRIBUIÇÃO DE ÁGUA - FORNECIMENTO E INSTALAÇÃO. AF_12/2014</v>
          </cell>
          <cell r="C3217" t="str">
            <v>UN</v>
          </cell>
          <cell r="D3217">
            <v>3.23</v>
          </cell>
          <cell r="E3217">
            <v>1.59</v>
          </cell>
          <cell r="F3217">
            <v>4.82</v>
          </cell>
        </row>
        <row r="3218">
          <cell r="A3218" t="str">
            <v>89433</v>
          </cell>
          <cell r="B3218" t="str">
            <v>LUVA DE REDUÇÃO, PVC, SOLDÁVEL, DN 40MM X 32MM, INSTALADO EM RAMAL DE DISTRIBUIÇÃO DE ÁGUA - FORNECIMENTO E INSTALAÇÃO. AF_12/2014</v>
          </cell>
          <cell r="C3218" t="str">
            <v>UN</v>
          </cell>
          <cell r="D3218">
            <v>4</v>
          </cell>
          <cell r="E3218">
            <v>1.89</v>
          </cell>
          <cell r="F3218">
            <v>5.89</v>
          </cell>
        </row>
        <row r="3219">
          <cell r="A3219" t="str">
            <v>89420</v>
          </cell>
          <cell r="B3219" t="str">
            <v>LUVA COM BUCHA DE LATÃO, PVC, SOLDÁVEL, DN 20MM X 1/2, INSTALADO EM RAMAL DE DISTRIBUIÇÃO DE ÁGUA - FORNECIMENTO E INSTALAÇÃO. AF_12/2014</v>
          </cell>
          <cell r="C3219" t="str">
            <v>UN</v>
          </cell>
          <cell r="D3219">
            <v>4.2699999999999996</v>
          </cell>
          <cell r="E3219">
            <v>1.38</v>
          </cell>
          <cell r="F3219">
            <v>5.65</v>
          </cell>
        </row>
        <row r="3220">
          <cell r="A3220" t="str">
            <v>89427</v>
          </cell>
          <cell r="B3220" t="str">
            <v>LUVA COM BUCHA DE LATÃO, PVC, SOLDÁVEL, DN 25MM X 3/4, INSTALADO EM RAMAL DE DISTRIBUIÇÃO DE ÁGUA - FORNECIMENTO E INSTALAÇÃO. AF_12/2014</v>
          </cell>
          <cell r="C3220" t="str">
            <v>UN</v>
          </cell>
          <cell r="D3220">
            <v>5.54</v>
          </cell>
          <cell r="E3220">
            <v>1.59</v>
          </cell>
          <cell r="F3220">
            <v>7.13</v>
          </cell>
        </row>
        <row r="3221">
          <cell r="A3221" t="str">
            <v>89434</v>
          </cell>
          <cell r="B3221" t="str">
            <v>LUVA SOLDÁVEL E COM ROSCA, PVC, SOLDÁVEL, DN 32MM X 1, INSTALADO EM RAMAL DE DISTRIBUIÇÃO DE ÁGUA - FORNECIMENTO E INSTALAÇÃO. AF_12/2014</v>
          </cell>
          <cell r="C3221" t="str">
            <v>UN</v>
          </cell>
          <cell r="D3221">
            <v>4.53</v>
          </cell>
          <cell r="E3221">
            <v>1.89</v>
          </cell>
          <cell r="F3221">
            <v>6.42</v>
          </cell>
        </row>
        <row r="3222">
          <cell r="A3222" t="str">
            <v>89421</v>
          </cell>
          <cell r="B3222" t="str">
            <v>UNIÃO, PVC, SOLDÁVEL, DN 20MM, INSTALADO EM RAMAL DE DISTRIBUIÇÃO DE ÁGUA - FORNECIMENTO E INSTALAÇÃO. AF_12/2014</v>
          </cell>
          <cell r="C3222" t="str">
            <v>UN</v>
          </cell>
          <cell r="D3222">
            <v>6.62</v>
          </cell>
          <cell r="E3222">
            <v>1.38</v>
          </cell>
          <cell r="F3222">
            <v>8</v>
          </cell>
        </row>
        <row r="3223">
          <cell r="A3223" t="str">
            <v>89428</v>
          </cell>
          <cell r="B3223" t="str">
            <v>UNIÃO, PVC, SOLDÁVEL, DN 25MM, INSTALADO EM RAMAL DE DISTRIBUIÇÃO DE ÁGUA - FORNECIMENTO E INSTALAÇÃO. AF_12/2014</v>
          </cell>
          <cell r="C3223" t="str">
            <v>UN</v>
          </cell>
          <cell r="D3223">
            <v>7.84</v>
          </cell>
          <cell r="E3223">
            <v>1.59</v>
          </cell>
          <cell r="F3223">
            <v>9.43</v>
          </cell>
        </row>
        <row r="3224">
          <cell r="A3224" t="str">
            <v>89435</v>
          </cell>
          <cell r="B3224" t="str">
            <v>UNIÃO, PVC, SOLDÁVEL, DN 32MM, INSTALADO EM RAMAL DE DISTRIBUIÇÃO DE ÁGUA - FORNECIMENTO E INSTALAÇÃO. AF_12/2014</v>
          </cell>
          <cell r="C3224" t="str">
            <v>UN</v>
          </cell>
          <cell r="D3224">
            <v>12.62</v>
          </cell>
          <cell r="E3224">
            <v>1.89</v>
          </cell>
          <cell r="F3224">
            <v>14.51</v>
          </cell>
        </row>
        <row r="3225">
          <cell r="A3225" t="str">
            <v>89438</v>
          </cell>
          <cell r="B3225" t="str">
            <v>TE, PVC, SOLDÁVEL, DN 20MM, INSTALADO EM RAMAL DE DISTRIBUIÇÃO DE ÁGUA - FORNECIMENTO E INSTALAÇÃO. AF_12/2014</v>
          </cell>
          <cell r="C3225" t="str">
            <v>UN</v>
          </cell>
          <cell r="D3225">
            <v>2.86</v>
          </cell>
          <cell r="E3225">
            <v>2.74</v>
          </cell>
          <cell r="F3225">
            <v>5.6</v>
          </cell>
        </row>
        <row r="3226">
          <cell r="A3226" t="str">
            <v>89440</v>
          </cell>
          <cell r="B3226" t="str">
            <v>TE, PVC, SOLDÁVEL, DN 25MM, INSTALADO EM RAMAL DE DISTRIBUIÇÃO DE ÁGUA - FORNECIMENTO E INSTALAÇÃO. AF_12/2014</v>
          </cell>
          <cell r="C3226" t="str">
            <v>UN</v>
          </cell>
          <cell r="D3226">
            <v>3.6</v>
          </cell>
          <cell r="E3226">
            <v>3.19</v>
          </cell>
          <cell r="F3226">
            <v>6.79</v>
          </cell>
        </row>
        <row r="3227">
          <cell r="A3227" t="str">
            <v>89443</v>
          </cell>
          <cell r="B3227" t="str">
            <v>TE, PVC, SOLDÁVEL, DN 32MM, INSTALADO EM RAMAL DE DISTRIBUIÇÃO DE ÁGUA - FORNECIMENTO E INSTALAÇÃO. AF_12/2014</v>
          </cell>
          <cell r="C3227" t="str">
            <v>UN</v>
          </cell>
          <cell r="D3227">
            <v>5.94</v>
          </cell>
          <cell r="E3227">
            <v>3.8</v>
          </cell>
          <cell r="F3227">
            <v>9.74</v>
          </cell>
        </row>
        <row r="3228">
          <cell r="A3228" t="str">
            <v>89442</v>
          </cell>
          <cell r="B3228" t="str">
            <v>TÊ DE REDUÇÃO, PVC, SOLDÁVEL, DN 25MM X 20MM, INSTALADO EM RAMAL DE DISTRIBUIÇÃO DE ÁGUA - FORNECIMENTO E INSTALAÇÃO. AF_12/2014</v>
          </cell>
          <cell r="C3228" t="str">
            <v>UN</v>
          </cell>
          <cell r="D3228">
            <v>5.17</v>
          </cell>
          <cell r="E3228">
            <v>3.19</v>
          </cell>
          <cell r="F3228">
            <v>8.36</v>
          </cell>
        </row>
        <row r="3229">
          <cell r="A3229" t="str">
            <v>89445</v>
          </cell>
          <cell r="B3229" t="str">
            <v>TÊ DE REDUÇÃO, PVC, SOLDÁVEL, DN 32MM X 25MM, INSTALADO EM RAMAL DE DISTRIBUIÇÃO DE ÁGUA - FORNECIMENTO E INSTALAÇÃO. AF_12/2014</v>
          </cell>
          <cell r="C3229" t="str">
            <v>UN</v>
          </cell>
          <cell r="D3229">
            <v>8.3800000000000008</v>
          </cell>
          <cell r="E3229">
            <v>3.8</v>
          </cell>
          <cell r="F3229">
            <v>12.18</v>
          </cell>
        </row>
        <row r="3230">
          <cell r="A3230" t="str">
            <v>89439</v>
          </cell>
          <cell r="B3230" t="str">
            <v>TÊ SOLDÁVEL E COM ROSCA NA BOLSA CENTRAL, PVC, SOLDÁVEL, DN 20MM X 1/2, INSTALADO EM RAMAL DE DISTRIBUIÇÃO DE ÁGUA - FORNECIMENTO E INSTALAÇÃO. AF_12/2014</v>
          </cell>
          <cell r="C3230" t="str">
            <v>UN</v>
          </cell>
          <cell r="D3230">
            <v>4.1399999999999997</v>
          </cell>
          <cell r="E3230">
            <v>2.74</v>
          </cell>
          <cell r="F3230">
            <v>6.88</v>
          </cell>
        </row>
        <row r="3231">
          <cell r="A3231" t="str">
            <v>89441</v>
          </cell>
          <cell r="B3231" t="str">
            <v>TÊ COM BUCHA DE LATÃO NA BOLSA CENTRAL, PVC, SOLDÁVEL, DN 25MM X 1/2, INSTALADO EM RAMAL DE DISTRIBUIÇÃO DE ÁGUA - FORNECIMENTO E INSTALAÇÃO. AF_12/2014</v>
          </cell>
          <cell r="C3231" t="str">
            <v>UN</v>
          </cell>
          <cell r="D3231">
            <v>11.07</v>
          </cell>
          <cell r="E3231">
            <v>3.19</v>
          </cell>
          <cell r="F3231">
            <v>14.26</v>
          </cell>
        </row>
        <row r="3232">
          <cell r="A3232" t="str">
            <v>89444</v>
          </cell>
          <cell r="B3232" t="str">
            <v>TÊ COM BUCHA DE LATÃO NA BOLSA CENTRAL, PVC, SOLDÁVEL, DN 32MM X 3/4, INSTALADO EM RAMAL DE DISTRIBUIÇÃO DE ÁGUA - FORNECIMENTO E INSTALAÇÃO. AF_12/2014</v>
          </cell>
          <cell r="C3232" t="str">
            <v>UN</v>
          </cell>
          <cell r="D3232">
            <v>17.899999999999999</v>
          </cell>
          <cell r="E3232">
            <v>3.8</v>
          </cell>
          <cell r="F3232">
            <v>21.7</v>
          </cell>
        </row>
        <row r="3233">
          <cell r="B3233" t="str">
            <v>EM PRUMADA DE ÁGUA</v>
          </cell>
          <cell r="C3233" t="str">
            <v/>
          </cell>
        </row>
        <row r="3234">
          <cell r="A3234" t="str">
            <v>89540</v>
          </cell>
          <cell r="B3234" t="str">
            <v>CURVA DE TRANSPOSIÇÃO, PVC, SOLDÁVEL, DN 25MM, INSTALADO EM PRUMADA DE ÁGUA  - FORNECIMENTO E INSTALAÇÃO. AF_12/2014</v>
          </cell>
          <cell r="C3234" t="str">
            <v>UN</v>
          </cell>
          <cell r="D3234">
            <v>6.17</v>
          </cell>
          <cell r="E3234">
            <v>1.06</v>
          </cell>
          <cell r="F3234">
            <v>7.23</v>
          </cell>
        </row>
        <row r="3235">
          <cell r="A3235" t="str">
            <v>89542</v>
          </cell>
          <cell r="B3235" t="str">
            <v>LUVA DE CORRER, PVC, SOLDÁVEL, DN 32MM, INSTALADO EM PRUMADA DE ÁGUA - FORNECIMENTO E INSTALAÇÃO. AF_12/2014</v>
          </cell>
          <cell r="C3235" t="str">
            <v>UN</v>
          </cell>
          <cell r="D3235">
            <v>13.62</v>
          </cell>
          <cell r="E3235">
            <v>1.3</v>
          </cell>
          <cell r="F3235">
            <v>14.92</v>
          </cell>
        </row>
        <row r="3236">
          <cell r="A3236" t="str">
            <v>89555</v>
          </cell>
          <cell r="B3236" t="str">
            <v>CURVA DE TRANSPOSIÇÃO, PVC, SOLDÁVEL, DN 32MM, INSTALADO EM PRUMADA DE ÁGUA   FORNECIMENTO E INSTALAÇÃO. AF_12/2014</v>
          </cell>
          <cell r="C3236" t="str">
            <v>UN</v>
          </cell>
          <cell r="D3236">
            <v>14.46</v>
          </cell>
          <cell r="E3236">
            <v>1.3</v>
          </cell>
          <cell r="F3236">
            <v>15.76</v>
          </cell>
        </row>
        <row r="3237">
          <cell r="A3237" t="str">
            <v>89579</v>
          </cell>
          <cell r="B3237" t="str">
            <v>LUVA DE REDUÇÃO, PVC, SOLDÁVEL, DN 50MM X 25MM, INSTALADO EM PRUMADA DE ÁGUA   FORNECIMENTO E INSTALAÇÃO. AF_12/2014</v>
          </cell>
          <cell r="C3237" t="str">
            <v>UN</v>
          </cell>
          <cell r="D3237">
            <v>5.26</v>
          </cell>
          <cell r="E3237">
            <v>1.91</v>
          </cell>
          <cell r="F3237">
            <v>7.17</v>
          </cell>
        </row>
        <row r="3238">
          <cell r="A3238" t="str">
            <v>89598</v>
          </cell>
          <cell r="B3238" t="str">
            <v>LUVA DE CORRER, PVC, SOLDÁVEL, DN 60MM, INSTALADO EM PRUMADA DE ÁGUA   FORNECIMENTO E INSTALAÇÃO. AF_12/2014</v>
          </cell>
          <cell r="C3238" t="str">
            <v>UN</v>
          </cell>
          <cell r="D3238">
            <v>25.21</v>
          </cell>
          <cell r="E3238">
            <v>2.2599999999999998</v>
          </cell>
          <cell r="F3238">
            <v>27.47</v>
          </cell>
        </row>
        <row r="3239">
          <cell r="A3239" t="str">
            <v>89981</v>
          </cell>
          <cell r="B3239" t="str">
            <v>LUVA SOLDÁVEL E COM BUCHA DE LATÃO, PVC, SOLDÁVEL, DN 32MM X 1 , INSTALADO EM PRUMADA DE ÁGUA   FORNECIMENTO E INSTALAÇÃO. AF_12/2014</v>
          </cell>
          <cell r="C3239" t="str">
            <v>UN</v>
          </cell>
          <cell r="D3239">
            <v>11.03</v>
          </cell>
          <cell r="E3239">
            <v>1.3</v>
          </cell>
          <cell r="F3239">
            <v>12.33</v>
          </cell>
        </row>
        <row r="3240">
          <cell r="A3240" t="str">
            <v>89538</v>
          </cell>
          <cell r="B3240" t="str">
            <v>ADAPTADOR CURTO COM BOLSA E ROSCA PARA REGISTRO, PVC, SOLDÁVEL, DN 25MM X 3/4, INSTALADO EM PRUMADA DE ÁGUA - FORNECIMENTO E INSTALAÇÃO. AF_12/2014</v>
          </cell>
          <cell r="C3240" t="str">
            <v>UN</v>
          </cell>
          <cell r="D3240">
            <v>1.72</v>
          </cell>
          <cell r="E3240">
            <v>1.06</v>
          </cell>
          <cell r="F3240">
            <v>2.78</v>
          </cell>
        </row>
        <row r="3241">
          <cell r="A3241" t="str">
            <v>89553</v>
          </cell>
          <cell r="B3241" t="str">
            <v>ADAPTADOR CURTO COM BOLSA E ROSCA PARA REGISTRO, PVC, SOLDÁVEL, DN 32MM X 1, INSTALADO EM PRUMADA DE ÁGUA - FORNECIMENTO E INSTALAÇÃO. AF_12/2014</v>
          </cell>
          <cell r="C3241" t="str">
            <v>UN</v>
          </cell>
          <cell r="D3241">
            <v>2.61</v>
          </cell>
          <cell r="E3241">
            <v>1.3</v>
          </cell>
          <cell r="F3241">
            <v>3.91</v>
          </cell>
        </row>
        <row r="3242">
          <cell r="A3242" t="str">
            <v>89570</v>
          </cell>
          <cell r="B3242" t="str">
            <v>ADAPTADOR CURTO COM BOLSA E ROSCA PARA REGISTRO, PVC, SOLDÁVEL, DN 40MM X 1.1/2, INSTALADO EM PRUMADA DE ÁGUA - FORNECIMENTO E INSTALAÇÃO. AF_12/2014</v>
          </cell>
          <cell r="C3242" t="str">
            <v>UN</v>
          </cell>
          <cell r="D3242">
            <v>4.51</v>
          </cell>
          <cell r="E3242">
            <v>1.57</v>
          </cell>
          <cell r="F3242">
            <v>6.08</v>
          </cell>
        </row>
        <row r="3243">
          <cell r="A3243" t="str">
            <v>89572</v>
          </cell>
          <cell r="B3243" t="str">
            <v>ADAPTADOR CURTO COM BOLSA E ROSCA PARA REGISTRO, PVC, SOLDÁVEL, DN 40MM X 1.1/4, INSTALADO EM PRUMADA DE ÁGUA - FORNECIMENTO E INSTALAÇÃO. AF_12/2014</v>
          </cell>
          <cell r="C3243" t="str">
            <v>UN</v>
          </cell>
          <cell r="D3243">
            <v>3.89</v>
          </cell>
          <cell r="E3243">
            <v>1.57</v>
          </cell>
          <cell r="F3243">
            <v>5.46</v>
          </cell>
        </row>
        <row r="3244">
          <cell r="A3244" t="str">
            <v>89595</v>
          </cell>
          <cell r="B3244" t="str">
            <v>ADAPTADOR CURTO COM BOLSA E ROSCA PARA REGISTRO, PVC, SOLDÁVEL, DN 50MM X 1.1/4, INSTALADO EM PRUMADA DE ÁGUA - FORNECIMENTO E INSTALAÇÃO. AF_12/2014</v>
          </cell>
          <cell r="C3244" t="str">
            <v>UN</v>
          </cell>
          <cell r="D3244">
            <v>7.25</v>
          </cell>
          <cell r="E3244">
            <v>1.91</v>
          </cell>
          <cell r="F3244">
            <v>9.16</v>
          </cell>
        </row>
        <row r="3245">
          <cell r="A3245" t="str">
            <v>89596</v>
          </cell>
          <cell r="B3245" t="str">
            <v>ADAPTADOR CURTO COM BOLSA E ROSCA PARA REGISTRO, PVC, SOLDÁVEL, DN 50MM X 1.1/2, INSTALADO EM PRUMADA DE ÁGUA - FORNECIMENTO E INSTALAÇÃO. AF_12/2014</v>
          </cell>
          <cell r="C3245" t="str">
            <v>UN</v>
          </cell>
          <cell r="D3245">
            <v>5.16</v>
          </cell>
          <cell r="E3245">
            <v>1.91</v>
          </cell>
          <cell r="F3245">
            <v>7.07</v>
          </cell>
        </row>
        <row r="3246">
          <cell r="A3246" t="str">
            <v>89610</v>
          </cell>
          <cell r="B3246" t="str">
            <v>ADAPTADOR CURTO COM BOLSA E ROSCA PARA REGISTRO, PVC, SOLDÁVEL, DN 60MM X 2, INSTALADO EM PRUMADA DE ÁGUA - FORNECIMENTO E INSTALAÇÃO. AF_12/2014</v>
          </cell>
          <cell r="C3246" t="str">
            <v>UN</v>
          </cell>
          <cell r="D3246">
            <v>9.76</v>
          </cell>
          <cell r="E3246">
            <v>2.2599999999999998</v>
          </cell>
          <cell r="F3246">
            <v>12.02</v>
          </cell>
        </row>
        <row r="3247">
          <cell r="A3247" t="str">
            <v>89613</v>
          </cell>
          <cell r="B3247" t="str">
            <v>ADAPTADOR CURTO COM BOLSA E ROSCA PARA REGISTRO, PVC, SOLDÁVEL, DN 75MM X 2.1/2, INSTALADO EM PRUMADA DE ÁGUA - FORNECIMENTO E INSTALAÇÃO. AF_12/2014</v>
          </cell>
          <cell r="C3247" t="str">
            <v>UN</v>
          </cell>
          <cell r="D3247">
            <v>16.29</v>
          </cell>
          <cell r="E3247">
            <v>2.77</v>
          </cell>
          <cell r="F3247">
            <v>19.059999999999999</v>
          </cell>
        </row>
        <row r="3248">
          <cell r="A3248" t="str">
            <v>89616</v>
          </cell>
          <cell r="B3248" t="str">
            <v>ADAPTADOR CURTO COM BOLSA E ROSCA PARA REGISTRO, PVC, SOLDÁVEL, DN 85MM X 3, INSTALADO EM PRUMADA DE ÁGUA - FORNECIMENTO E INSTALAÇÃO. AF_12/2014</v>
          </cell>
          <cell r="C3248" t="str">
            <v>UN</v>
          </cell>
          <cell r="D3248">
            <v>22.57</v>
          </cell>
          <cell r="E3248">
            <v>3.11</v>
          </cell>
          <cell r="F3248">
            <v>25.68</v>
          </cell>
        </row>
        <row r="3249">
          <cell r="A3249" t="str">
            <v>89485</v>
          </cell>
          <cell r="B3249" t="str">
            <v>JOELHO 45 GRAUS, PVC, SOLDÁVEL, DN 25MM, INSTALADO EM PRUMADA DE ÁGUA - FORNECIMENTO E INSTALAÇÃO. AF_12/2014</v>
          </cell>
          <cell r="C3249" t="str">
            <v>UN</v>
          </cell>
          <cell r="D3249">
            <v>2.6</v>
          </cell>
          <cell r="E3249">
            <v>1.59</v>
          </cell>
          <cell r="F3249">
            <v>4.1900000000000004</v>
          </cell>
        </row>
        <row r="3250">
          <cell r="A3250" t="str">
            <v>89493</v>
          </cell>
          <cell r="B3250" t="str">
            <v>JOELHO 45 GRAUS, PVC, SOLDÁVEL, DN 32MM, INSTALADO EM PRUMADA DE ÁGUA - FORNECIMENTO E INSTALAÇÃO. AF_12/2014</v>
          </cell>
          <cell r="C3250" t="str">
            <v>UN</v>
          </cell>
          <cell r="D3250">
            <v>5.01</v>
          </cell>
          <cell r="E3250">
            <v>1.94</v>
          </cell>
          <cell r="F3250">
            <v>6.95</v>
          </cell>
        </row>
        <row r="3251">
          <cell r="A3251" t="str">
            <v>89498</v>
          </cell>
          <cell r="B3251" t="str">
            <v>JOELHO 45 GRAUS, PVC, SOLDÁVEL, DN 40MM, INSTALADO EM PRUMADA DE ÁGUA - FORNECIMENTO E INSTALAÇÃO. AF_12/2014</v>
          </cell>
          <cell r="C3251" t="str">
            <v>UN</v>
          </cell>
          <cell r="D3251">
            <v>6.95</v>
          </cell>
          <cell r="E3251">
            <v>2.37</v>
          </cell>
          <cell r="F3251">
            <v>9.32</v>
          </cell>
        </row>
        <row r="3252">
          <cell r="A3252" t="str">
            <v>89502</v>
          </cell>
          <cell r="B3252" t="str">
            <v>JOELHO 45 GRAUS, PVC, SOLDÁVEL, DN 50MM, INSTALADO EM PRUMADA DE ÁGUA - FORNECIMENTO E INSTALAÇÃO. AF_12/2014</v>
          </cell>
          <cell r="C3252" t="str">
            <v>UN</v>
          </cell>
          <cell r="D3252">
            <v>8.99</v>
          </cell>
          <cell r="E3252">
            <v>2.87</v>
          </cell>
          <cell r="F3252">
            <v>11.86</v>
          </cell>
        </row>
        <row r="3253">
          <cell r="A3253" t="str">
            <v>89506</v>
          </cell>
          <cell r="B3253" t="str">
            <v>JOELHO 45 GRAUS, PVC, SOLDÁVEL, DN 60MM, INSTALADO EM PRUMADA DE ÁGUA - FORNECIMENTO E INSTALAÇÃO. AF_12/2014</v>
          </cell>
          <cell r="C3253" t="str">
            <v>UN</v>
          </cell>
          <cell r="D3253">
            <v>25.16</v>
          </cell>
          <cell r="E3253">
            <v>3.4</v>
          </cell>
          <cell r="F3253">
            <v>28.56</v>
          </cell>
        </row>
        <row r="3254">
          <cell r="A3254" t="str">
            <v>89515</v>
          </cell>
          <cell r="B3254" t="str">
            <v>JOELHO 45 GRAUS, PVC, SOLDÁVEL, DN 75MM, INSTALADO EM PRUMADA DE ÁGUA - FORNECIMENTO E INSTALAÇÃO. AF_12/2014</v>
          </cell>
          <cell r="C3254" t="str">
            <v>UN</v>
          </cell>
          <cell r="D3254">
            <v>57.4</v>
          </cell>
          <cell r="E3254">
            <v>4.18</v>
          </cell>
          <cell r="F3254">
            <v>61.58</v>
          </cell>
        </row>
        <row r="3255">
          <cell r="A3255" t="str">
            <v>89523</v>
          </cell>
          <cell r="B3255" t="str">
            <v>JOELHO 45 GRAUS, PVC, SOLDÁVEL, DN 85MM, INSTALADO EM PRUMADA DE ÁGUA - FORNECIMENTO E INSTALAÇÃO. AF_12/2014</v>
          </cell>
          <cell r="C3255" t="str">
            <v>UN</v>
          </cell>
          <cell r="D3255">
            <v>65.13</v>
          </cell>
          <cell r="E3255">
            <v>4.68</v>
          </cell>
          <cell r="F3255">
            <v>69.81</v>
          </cell>
        </row>
        <row r="3256">
          <cell r="A3256" t="str">
            <v>89481</v>
          </cell>
          <cell r="B3256" t="str">
            <v>JOELHO 90 GRAUS, PVC, SOLDÁVEL, DN 25MM, INSTALADO EM PRUMADA DE ÁGUA - FORNECIMENTO E INSTALAÇÃO. AF_12/2014</v>
          </cell>
          <cell r="C3256" t="str">
            <v>UN</v>
          </cell>
          <cell r="D3256">
            <v>2.0699999999999998</v>
          </cell>
          <cell r="E3256">
            <v>1.59</v>
          </cell>
          <cell r="F3256">
            <v>3.66</v>
          </cell>
        </row>
        <row r="3257">
          <cell r="A3257" t="str">
            <v>89492</v>
          </cell>
          <cell r="B3257" t="str">
            <v>JOELHO 90 GRAUS, PVC, SOLDÁVEL, DN 32MM, INSTALADO EM PRUMADA DE ÁGUA - FORNECIMENTO E INSTALAÇÃO. AF_12/2014</v>
          </cell>
          <cell r="C3257" t="str">
            <v>UN</v>
          </cell>
          <cell r="D3257">
            <v>3.53</v>
          </cell>
          <cell r="E3257">
            <v>1.94</v>
          </cell>
          <cell r="F3257">
            <v>5.47</v>
          </cell>
        </row>
        <row r="3258">
          <cell r="A3258" t="str">
            <v>89497</v>
          </cell>
          <cell r="B3258" t="str">
            <v>JOELHO 90 GRAUS, PVC, SOLDÁVEL, DN 40MM, INSTALADO EM PRUMADA DE ÁGUA - FORNECIMENTO E INSTALAÇÃO. AF_12/2014</v>
          </cell>
          <cell r="C3258" t="str">
            <v>UN</v>
          </cell>
          <cell r="D3258">
            <v>6.54</v>
          </cell>
          <cell r="E3258">
            <v>2.37</v>
          </cell>
          <cell r="F3258">
            <v>8.91</v>
          </cell>
        </row>
        <row r="3259">
          <cell r="A3259" t="str">
            <v>89501</v>
          </cell>
          <cell r="B3259" t="str">
            <v>JOELHO 90 GRAUS, PVC, SOLDÁVEL, DN 50MM, INSTALADO EM PRUMADA DE ÁGUA - FORNECIMENTO E INSTALAÇÃO. AF_12/2014</v>
          </cell>
          <cell r="C3259" t="str">
            <v>UN</v>
          </cell>
          <cell r="D3259">
            <v>7.9</v>
          </cell>
          <cell r="E3259">
            <v>2.87</v>
          </cell>
          <cell r="F3259">
            <v>10.77</v>
          </cell>
        </row>
        <row r="3260">
          <cell r="A3260" t="str">
            <v>89505</v>
          </cell>
          <cell r="B3260" t="str">
            <v>JOELHO 90 GRAUS, PVC, SOLDÁVEL, DN 60MM, INSTALADO EM PRUMADA DE ÁGUA - FORNECIMENTO E INSTALAÇÃO. AF_12/2014</v>
          </cell>
          <cell r="C3260" t="str">
            <v>UN</v>
          </cell>
          <cell r="D3260">
            <v>25.93</v>
          </cell>
          <cell r="E3260">
            <v>3.4</v>
          </cell>
          <cell r="F3260">
            <v>29.33</v>
          </cell>
        </row>
        <row r="3261">
          <cell r="A3261" t="str">
            <v>89513</v>
          </cell>
          <cell r="B3261" t="str">
            <v>JOELHO 90 GRAUS, PVC, SOLDÁVEL, DN 75MM, INSTALADO EM PRUMADA DE ÁGUA - FORNECIMENTO E INSTALAÇÃO. AF_12/2014</v>
          </cell>
          <cell r="C3261" t="str">
            <v>UN</v>
          </cell>
          <cell r="D3261">
            <v>75.61</v>
          </cell>
          <cell r="E3261">
            <v>4.18</v>
          </cell>
          <cell r="F3261">
            <v>79.790000000000006</v>
          </cell>
        </row>
        <row r="3262">
          <cell r="A3262" t="str">
            <v>89521</v>
          </cell>
          <cell r="B3262" t="str">
            <v>JOELHO 90 GRAUS, PVC, SOLDÁVEL, DN 85MM, INSTALADO EM PRUMADA DE ÁGUA - FORNECIMENTO E INSTALAÇÃO. AF_12/2014</v>
          </cell>
          <cell r="C3262" t="str">
            <v>UN</v>
          </cell>
          <cell r="D3262">
            <v>85.39</v>
          </cell>
          <cell r="E3262">
            <v>4.68</v>
          </cell>
          <cell r="F3262">
            <v>90.07</v>
          </cell>
        </row>
        <row r="3263">
          <cell r="A3263" t="str">
            <v>89489</v>
          </cell>
          <cell r="B3263" t="str">
            <v>CURVA 90 GRAUS, PVC, SOLDÁVEL, DN 25MM, INSTALADO EM PRUMADA DE ÁGUA - FORNECIMENTO E INSTALAÇÃO. AF_12/2014</v>
          </cell>
          <cell r="C3263" t="str">
            <v>UN</v>
          </cell>
          <cell r="D3263">
            <v>3.27</v>
          </cell>
          <cell r="E3263">
            <v>1.59</v>
          </cell>
          <cell r="F3263">
            <v>4.8600000000000003</v>
          </cell>
        </row>
        <row r="3264">
          <cell r="A3264" t="str">
            <v>89494</v>
          </cell>
          <cell r="B3264" t="str">
            <v>CURVA 90 GRAUS, PVC, SOLDÁVEL, DN 32MM, INSTALADO EM PRUMADA DE ÁGUA - FORNECIMENTO E INSTALAÇÃO. AF_12/2014</v>
          </cell>
          <cell r="C3264" t="str">
            <v>UN</v>
          </cell>
          <cell r="D3264">
            <v>5.57</v>
          </cell>
          <cell r="E3264">
            <v>1.94</v>
          </cell>
          <cell r="F3264">
            <v>7.51</v>
          </cell>
        </row>
        <row r="3265">
          <cell r="A3265" t="str">
            <v>89499</v>
          </cell>
          <cell r="B3265" t="str">
            <v>CURVA 90 GRAUS, PVC, SOLDÁVEL, DN 40MM, INSTALADO EM PRUMADA DE ÁGUA - FORNECIMENTO E INSTALAÇÃO. AF_12/2014</v>
          </cell>
          <cell r="C3265" t="str">
            <v>UN</v>
          </cell>
          <cell r="D3265">
            <v>9.1199999999999992</v>
          </cell>
          <cell r="E3265">
            <v>2.37</v>
          </cell>
          <cell r="F3265">
            <v>11.49</v>
          </cell>
        </row>
        <row r="3266">
          <cell r="A3266" t="str">
            <v>89503</v>
          </cell>
          <cell r="B3266" t="str">
            <v>CURVA 90 GRAUS, PVC, SOLDÁVEL, DN 50MM, INSTALADO EM PRUMADA DE ÁGUA - FORNECIMENTO E INSTALAÇÃO. AF_12/2014</v>
          </cell>
          <cell r="C3266" t="str">
            <v>UN</v>
          </cell>
          <cell r="D3266">
            <v>10.7</v>
          </cell>
          <cell r="E3266">
            <v>2.87</v>
          </cell>
          <cell r="F3266">
            <v>13.57</v>
          </cell>
        </row>
        <row r="3267">
          <cell r="A3267" t="str">
            <v>89507</v>
          </cell>
          <cell r="B3267" t="str">
            <v>CURVA 90 GRAUS, PVC, SOLDÁVEL, DN 60MM, INSTALADO EM PRUMADA DE ÁGUA - FORNECIMENTO E INSTALAÇÃO. AF_12/2014</v>
          </cell>
          <cell r="C3267" t="str">
            <v>UN</v>
          </cell>
          <cell r="D3267">
            <v>21.56</v>
          </cell>
          <cell r="E3267">
            <v>3.4</v>
          </cell>
          <cell r="F3267">
            <v>24.96</v>
          </cell>
        </row>
        <row r="3268">
          <cell r="A3268" t="str">
            <v>89517</v>
          </cell>
          <cell r="B3268" t="str">
            <v>CURVA 90 GRAUS, PVC, SOLDÁVEL, DN 75MM, INSTALADO EM PRUMADA DE ÁGUA - FORNECIMENTO E INSTALAÇÃO. AF_12/2014</v>
          </cell>
          <cell r="C3268" t="str">
            <v>UN</v>
          </cell>
          <cell r="D3268">
            <v>36.43</v>
          </cell>
          <cell r="E3268">
            <v>4.18</v>
          </cell>
          <cell r="F3268">
            <v>40.61</v>
          </cell>
        </row>
        <row r="3269">
          <cell r="A3269" t="str">
            <v>89525</v>
          </cell>
          <cell r="B3269" t="str">
            <v>CURVA 90 GRAUS, PVC, SOLDÁVEL, DN 85MM, INSTALADO EM PRUMADA DE ÁGUA - FORNECIMENTO E INSTALAÇÃO. AF_12/2014</v>
          </cell>
          <cell r="C3269" t="str">
            <v>UN</v>
          </cell>
          <cell r="D3269">
            <v>43.44</v>
          </cell>
          <cell r="E3269">
            <v>4.68</v>
          </cell>
          <cell r="F3269">
            <v>48.12</v>
          </cell>
        </row>
        <row r="3270">
          <cell r="A3270" t="str">
            <v>89490</v>
          </cell>
          <cell r="B3270" t="str">
            <v>CURVA 45 GRAUS, PVC, SOLDÁVEL, DN 25MM, INSTALADO EM PRUMADA DE ÁGUA - FORNECIMENTO E INSTALAÇÃO. AF_12/2014</v>
          </cell>
          <cell r="C3270" t="str">
            <v>UN</v>
          </cell>
          <cell r="D3270">
            <v>2.89</v>
          </cell>
          <cell r="E3270">
            <v>1.59</v>
          </cell>
          <cell r="F3270">
            <v>4.4800000000000004</v>
          </cell>
        </row>
        <row r="3271">
          <cell r="A3271" t="str">
            <v>89496</v>
          </cell>
          <cell r="B3271" t="str">
            <v>CURVA 45 GRAUS, PVC, SOLDÁVEL, DN 32MM, INSTALADO EM PRUMADA DE ÁGUA - FORNECIMENTO E INSTALAÇÃO. AF_12/2014</v>
          </cell>
          <cell r="C3271" t="str">
            <v>UN</v>
          </cell>
          <cell r="D3271">
            <v>4.21</v>
          </cell>
          <cell r="E3271">
            <v>1.94</v>
          </cell>
          <cell r="F3271">
            <v>6.15</v>
          </cell>
        </row>
        <row r="3272">
          <cell r="A3272" t="str">
            <v>89500</v>
          </cell>
          <cell r="B3272" t="str">
            <v>CURVA 45 GRAUS, PVC, SOLDÁVEL, DN 40MM, INSTALADO EM PRUMADA DE ÁGUA - FORNECIMENTO E INSTALAÇÃO. AF_12/2014</v>
          </cell>
          <cell r="C3272" t="str">
            <v>UN</v>
          </cell>
          <cell r="D3272">
            <v>5.31</v>
          </cell>
          <cell r="E3272">
            <v>2.37</v>
          </cell>
          <cell r="F3272">
            <v>7.68</v>
          </cell>
        </row>
        <row r="3273">
          <cell r="A3273" t="str">
            <v>89504</v>
          </cell>
          <cell r="B3273" t="str">
            <v>CURVA 45 GRAUS, PVC, SOLDÁVEL, DN 50MM, INSTALADO EM PRUMADA DE ÁGUA - FORNECIMENTO E INSTALAÇÃO. AF_12/2014</v>
          </cell>
          <cell r="C3273" t="str">
            <v>UN</v>
          </cell>
          <cell r="D3273">
            <v>9.52</v>
          </cell>
          <cell r="E3273">
            <v>2.87</v>
          </cell>
          <cell r="F3273">
            <v>12.39</v>
          </cell>
        </row>
        <row r="3274">
          <cell r="A3274" t="str">
            <v>89510</v>
          </cell>
          <cell r="B3274" t="str">
            <v>CURVA 45 GRAUS, PVC, SOLDÁVEL, DN 60MM, INSTALADO EM PRUMADA DE ÁGUA - FORNECIMENTO E INSTALAÇÃO. AF_12/2014</v>
          </cell>
          <cell r="C3274" t="str">
            <v>UN</v>
          </cell>
          <cell r="D3274">
            <v>14.86</v>
          </cell>
          <cell r="E3274">
            <v>3.4</v>
          </cell>
          <cell r="F3274">
            <v>18.260000000000002</v>
          </cell>
        </row>
        <row r="3275">
          <cell r="A3275" t="str">
            <v>89519</v>
          </cell>
          <cell r="B3275" t="str">
            <v>CURVA 45 GRAUS, PVC, SOLDÁVEL, DN 75MM, INSTALADO EM PRUMADA DE ÁGUA - FORNECIMENTO E INSTALAÇÃO. AF_12/2014</v>
          </cell>
          <cell r="C3275" t="str">
            <v>UN</v>
          </cell>
          <cell r="D3275">
            <v>28.16</v>
          </cell>
          <cell r="E3275">
            <v>4.18</v>
          </cell>
          <cell r="F3275">
            <v>32.340000000000003</v>
          </cell>
        </row>
        <row r="3276">
          <cell r="A3276" t="str">
            <v>89527</v>
          </cell>
          <cell r="B3276" t="str">
            <v>CURVA 45 GRAUS, PVC, SOLDÁVEL, DN 85MM, INSTALADO EM PRUMADA DE ÁGUA - FORNECIMENTO E INSTALAÇÃO. AF_12/2014</v>
          </cell>
          <cell r="C3276" t="str">
            <v>UN</v>
          </cell>
          <cell r="D3276">
            <v>33.380000000000003</v>
          </cell>
          <cell r="E3276">
            <v>4.68</v>
          </cell>
          <cell r="F3276">
            <v>38.06</v>
          </cell>
        </row>
        <row r="3277">
          <cell r="A3277" t="str">
            <v>89528</v>
          </cell>
          <cell r="B3277" t="str">
            <v>LUVA, PVC, SOLDÁVEL, DN 25MM, INSTALADO EM PRUMADA DE ÁGUA - FORNECIMENTO E INSTALAÇÃO. AF_12/2014</v>
          </cell>
          <cell r="C3277" t="str">
            <v>UN</v>
          </cell>
          <cell r="D3277">
            <v>1.64</v>
          </cell>
          <cell r="E3277">
            <v>1.06</v>
          </cell>
          <cell r="F3277">
            <v>2.7</v>
          </cell>
        </row>
        <row r="3278">
          <cell r="A3278" t="str">
            <v>89541</v>
          </cell>
          <cell r="B3278" t="str">
            <v>LUVA, PVC, SOLDÁVEL, DN 32MM, INSTALADO EM PRUMADA DE ÁGUA - FORNECIMENTO E INSTALAÇÃO. AF_12/2014</v>
          </cell>
          <cell r="C3278" t="str">
            <v>UN</v>
          </cell>
          <cell r="D3278">
            <v>2.5099999999999998</v>
          </cell>
          <cell r="E3278">
            <v>1.3</v>
          </cell>
          <cell r="F3278">
            <v>3.81</v>
          </cell>
        </row>
        <row r="3279">
          <cell r="A3279" t="str">
            <v>89558</v>
          </cell>
          <cell r="B3279" t="str">
            <v>LUVA, PVC, SOLDÁVEL, DN 40MM, INSTALADO EM PRUMADA DE ÁGUA - FORNECIMENTO E INSTALAÇÃO. AF_12/2014</v>
          </cell>
          <cell r="C3279" t="str">
            <v>UN</v>
          </cell>
          <cell r="D3279">
            <v>4.1399999999999997</v>
          </cell>
          <cell r="E3279">
            <v>1.57</v>
          </cell>
          <cell r="F3279">
            <v>5.71</v>
          </cell>
        </row>
        <row r="3280">
          <cell r="A3280" t="str">
            <v>89575</v>
          </cell>
          <cell r="B3280" t="str">
            <v>LUVA, PVC, SOLDÁVEL, DN 50MM, INSTALADO EM PRUMADA DE ÁGUA - FORNECIMENTO E INSTALAÇÃO. AF_12/2014</v>
          </cell>
          <cell r="C3280" t="str">
            <v>UN</v>
          </cell>
          <cell r="D3280">
            <v>5.34</v>
          </cell>
          <cell r="E3280">
            <v>1.91</v>
          </cell>
          <cell r="F3280">
            <v>7.25</v>
          </cell>
        </row>
        <row r="3281">
          <cell r="A3281" t="str">
            <v>89597</v>
          </cell>
          <cell r="B3281" t="str">
            <v>LUVA, PVC, SOLDÁVEL, DN 60MM, INSTALADO EM PRUMADA DE ÁGUA - FORNECIMENTO E INSTALAÇÃO. AF_12/2014</v>
          </cell>
          <cell r="C3281" t="str">
            <v>UN</v>
          </cell>
          <cell r="D3281">
            <v>10.71</v>
          </cell>
          <cell r="E3281">
            <v>2.2599999999999998</v>
          </cell>
          <cell r="F3281">
            <v>12.97</v>
          </cell>
        </row>
        <row r="3282">
          <cell r="A3282" t="str">
            <v>89611</v>
          </cell>
          <cell r="B3282" t="str">
            <v>LUVA, PVC, SOLDÁVEL, DN 75MM, INSTALADO EM PRUMADA DE ÁGUA - FORNECIMENTO E INSTALAÇÃO. AF_12/2014</v>
          </cell>
          <cell r="C3282" t="str">
            <v>UN</v>
          </cell>
          <cell r="D3282">
            <v>16.27</v>
          </cell>
          <cell r="E3282">
            <v>2.77</v>
          </cell>
          <cell r="F3282">
            <v>19.04</v>
          </cell>
        </row>
        <row r="3283">
          <cell r="A3283" t="str">
            <v>89614</v>
          </cell>
          <cell r="B3283" t="str">
            <v>LUVA, PVC, SOLDÁVEL, DN 85MM, INSTALADO EM PRUMADA DE ÁGUA - FORNECIMENTO E INSTALAÇÃO. AF_12/2014</v>
          </cell>
          <cell r="C3283" t="str">
            <v>UN</v>
          </cell>
          <cell r="D3283">
            <v>30.92</v>
          </cell>
          <cell r="E3283">
            <v>3.11</v>
          </cell>
          <cell r="F3283">
            <v>34.03</v>
          </cell>
        </row>
        <row r="3284">
          <cell r="A3284" t="str">
            <v>89530</v>
          </cell>
          <cell r="B3284" t="str">
            <v>LUVA DE CORRER, PVC, SOLDÁVEL, DN 25MM, INSTALADO EM PRUMADA DE ÁGUA - FORNECIMENTO E INSTALAÇÃO. AF_12/2014</v>
          </cell>
          <cell r="C3284" t="str">
            <v>UN</v>
          </cell>
          <cell r="D3284">
            <v>8.31</v>
          </cell>
          <cell r="E3284">
            <v>1.06</v>
          </cell>
          <cell r="F3284">
            <v>9.3699999999999992</v>
          </cell>
        </row>
        <row r="3285">
          <cell r="A3285" t="str">
            <v>89577</v>
          </cell>
          <cell r="B3285" t="str">
            <v>LUVA DE CORRER, PVC, SOLDÁVEL, DN 50MM, INSTALADO EM PRUMADA DE ÁGUA - FORNECIMENTO E INSTALAÇÃO. AF_12/2014</v>
          </cell>
          <cell r="C3285" t="str">
            <v>UN</v>
          </cell>
          <cell r="D3285">
            <v>19</v>
          </cell>
          <cell r="E3285">
            <v>1.91</v>
          </cell>
          <cell r="F3285">
            <v>20.91</v>
          </cell>
        </row>
        <row r="3286">
          <cell r="A3286" t="str">
            <v>89532</v>
          </cell>
          <cell r="B3286" t="str">
            <v>LUVA DE REDUÇÃO, PVC, SOLDÁVEL, DN 32MM X 25MM, INSTALADO EM PRUMADA DE ÁGUA - FORNECIMENTO E INSTALAÇÃO. AF_12/2014</v>
          </cell>
          <cell r="C3286" t="str">
            <v>UN</v>
          </cell>
          <cell r="D3286">
            <v>2.98</v>
          </cell>
          <cell r="E3286">
            <v>1.06</v>
          </cell>
          <cell r="F3286">
            <v>4.04</v>
          </cell>
        </row>
        <row r="3287">
          <cell r="A3287" t="str">
            <v>89562</v>
          </cell>
          <cell r="B3287" t="str">
            <v>LUVA DE REDUÇÃO, PVC, SOLDÁVEL, DN 40MM X 32MM, INSTALADO EM PRUMADA DE ÁGUA - FORNECIMENTO E INSTALAÇÃO. AF_12/2014</v>
          </cell>
          <cell r="C3287" t="str">
            <v>UN</v>
          </cell>
          <cell r="D3287">
            <v>4.13</v>
          </cell>
          <cell r="E3287">
            <v>1.57</v>
          </cell>
          <cell r="F3287">
            <v>5.7</v>
          </cell>
        </row>
        <row r="3288">
          <cell r="A3288" t="str">
            <v>89605</v>
          </cell>
          <cell r="B3288" t="str">
            <v>LUVA DE REDUÇÃO, PVC, SOLDÁVEL, DN 60MM X 50MM, INSTALADO EM PRUMADA DE ÁGUA - FORNECIMENTO E INSTALAÇÃO. AF_12/2014</v>
          </cell>
          <cell r="C3288" t="str">
            <v>UN</v>
          </cell>
          <cell r="D3288">
            <v>9.59</v>
          </cell>
          <cell r="E3288">
            <v>2.2599999999999998</v>
          </cell>
          <cell r="F3288">
            <v>11.85</v>
          </cell>
        </row>
        <row r="3289">
          <cell r="A3289" t="str">
            <v>89980</v>
          </cell>
          <cell r="B3289" t="str">
            <v>LUVA COM BUCHA DE LATÃO, PVC, SOLDÁVEL, DN 25MM X 3/4, INSTALADO EM PRUMADA DE ÁGUA - FORNECIMENTO E INSTALAÇÃO. AF_12/2014</v>
          </cell>
          <cell r="C3289" t="str">
            <v>UN</v>
          </cell>
          <cell r="D3289">
            <v>5.3</v>
          </cell>
          <cell r="E3289">
            <v>1.06</v>
          </cell>
          <cell r="F3289">
            <v>6.36</v>
          </cell>
        </row>
        <row r="3290">
          <cell r="A3290" t="str">
            <v>89534</v>
          </cell>
          <cell r="B3290" t="str">
            <v>LUVA SOLDÁVEL E COM ROSCA, PVC, SOLDÁVEL, DN 25MM X 3/4, INSTALADO EM PRUMADA DE ÁGUA - FORNECIMENTO E INSTALAÇÃO. AF_12/2014</v>
          </cell>
          <cell r="C3290" t="str">
            <v>UN</v>
          </cell>
          <cell r="D3290">
            <v>2.0299999999999998</v>
          </cell>
          <cell r="E3290">
            <v>1.06</v>
          </cell>
          <cell r="F3290">
            <v>3.09</v>
          </cell>
        </row>
        <row r="3291">
          <cell r="A3291" t="str">
            <v>89551</v>
          </cell>
          <cell r="B3291" t="str">
            <v>LUVA SOLDÁVEL E COM ROSCA, PVC, SOLDÁVEL, DN 32MM X 1, INSTALADO EM PRUMADA DE ÁGUA - FORNECIMENTO E INSTALAÇÃO. AF_12/2014</v>
          </cell>
          <cell r="C3291" t="str">
            <v>UN</v>
          </cell>
          <cell r="D3291">
            <v>4.2699999999999996</v>
          </cell>
          <cell r="E3291">
            <v>1.3</v>
          </cell>
          <cell r="F3291">
            <v>5.57</v>
          </cell>
        </row>
        <row r="3292">
          <cell r="A3292" t="str">
            <v>89564</v>
          </cell>
          <cell r="B3292" t="str">
            <v>LUVA COM ROSCA, PVC, SOLDÁVEL, DN 40MM X 1.1/4, INSTALADO EM PRUMADA DE ÁGUA - FORNECIMENTO E INSTALAÇÃO. AF_12/2014</v>
          </cell>
          <cell r="C3292" t="str">
            <v>UN</v>
          </cell>
          <cell r="D3292">
            <v>7.84</v>
          </cell>
          <cell r="E3292">
            <v>1.57</v>
          </cell>
          <cell r="F3292">
            <v>9.41</v>
          </cell>
        </row>
        <row r="3293">
          <cell r="A3293" t="str">
            <v>89593</v>
          </cell>
          <cell r="B3293" t="str">
            <v>LUVA COM ROSCA, PVC, SOLDÁVEL, DN 50MM X 1.1/2, INSTALADO EM PRUMADA DE ÁGUA - FORNECIMENTO E INSTALAÇÃO. AF_12/2014</v>
          </cell>
          <cell r="C3293" t="str">
            <v>UN</v>
          </cell>
          <cell r="D3293">
            <v>13.19</v>
          </cell>
          <cell r="E3293">
            <v>1.91</v>
          </cell>
          <cell r="F3293">
            <v>15.1</v>
          </cell>
        </row>
        <row r="3294">
          <cell r="A3294" t="str">
            <v>89536</v>
          </cell>
          <cell r="B3294" t="str">
            <v>UNIÃO, PVC, SOLDÁVEL, DN 25MM, INSTALADO EM PRUMADA DE ÁGUA - FORNECIMENTO E INSTALAÇÃO. AF_12/2014</v>
          </cell>
          <cell r="C3294" t="str">
            <v>UN</v>
          </cell>
          <cell r="D3294">
            <v>7.59</v>
          </cell>
          <cell r="E3294">
            <v>1.06</v>
          </cell>
          <cell r="F3294">
            <v>8.65</v>
          </cell>
        </row>
        <row r="3295">
          <cell r="A3295" t="str">
            <v>89552</v>
          </cell>
          <cell r="B3295" t="str">
            <v>UNIÃO, PVC, SOLDÁVEL, DN 32MM, INSTALADO EM PRUMADA DE ÁGUA - FORNECIMENTO E INSTALAÇÃO. AF_12/2014</v>
          </cell>
          <cell r="C3295" t="str">
            <v>UN</v>
          </cell>
          <cell r="D3295">
            <v>12.35</v>
          </cell>
          <cell r="E3295">
            <v>1.3</v>
          </cell>
          <cell r="F3295">
            <v>13.65</v>
          </cell>
        </row>
        <row r="3296">
          <cell r="A3296" t="str">
            <v>89568</v>
          </cell>
          <cell r="B3296" t="str">
            <v>UNIÃO, PVC, SOLDÁVEL, DN 40MM, INSTALADO EM PRUMADA DE ÁGUA - FORNECIMENTO E INSTALAÇÃO. AF_12/2014</v>
          </cell>
          <cell r="C3296" t="str">
            <v>UN</v>
          </cell>
          <cell r="D3296">
            <v>23.1</v>
          </cell>
          <cell r="E3296">
            <v>1.57</v>
          </cell>
          <cell r="F3296">
            <v>24.67</v>
          </cell>
        </row>
        <row r="3297">
          <cell r="A3297" t="str">
            <v>89594</v>
          </cell>
          <cell r="B3297" t="str">
            <v>UNIÃO, PVC, SOLDÁVEL, DN 50MM, INSTALADO EM PRUMADA DE ÁGUA - FORNECIMENTO E INSTALAÇÃO. AF_12/2014</v>
          </cell>
          <cell r="C3297" t="str">
            <v>UN</v>
          </cell>
          <cell r="D3297">
            <v>27.64</v>
          </cell>
          <cell r="E3297">
            <v>1.91</v>
          </cell>
          <cell r="F3297">
            <v>29.55</v>
          </cell>
        </row>
        <row r="3298">
          <cell r="A3298" t="str">
            <v>89609</v>
          </cell>
          <cell r="B3298" t="str">
            <v>UNIÃO, PVC, SOLDÁVEL, DN 60MM, INSTALADO EM PRUMADA DE ÁGUA - FORNECIMENTO E INSTALAÇÃO. AF_12/2014</v>
          </cell>
          <cell r="C3298" t="str">
            <v>UN</v>
          </cell>
          <cell r="D3298">
            <v>61.19</v>
          </cell>
          <cell r="E3298">
            <v>2.2599999999999998</v>
          </cell>
          <cell r="F3298">
            <v>63.45</v>
          </cell>
        </row>
        <row r="3299">
          <cell r="A3299" t="str">
            <v>89612</v>
          </cell>
          <cell r="B3299" t="str">
            <v>UNIÃO, PVC, SOLDÁVEL, DN 75MM, INSTALADO EM PRUMADA DE ÁGUA - FORNECIMENTO E INSTALAÇÃO. AF_12/2014</v>
          </cell>
          <cell r="C3299" t="str">
            <v>UN</v>
          </cell>
          <cell r="D3299">
            <v>125.38</v>
          </cell>
          <cell r="E3299">
            <v>2.77</v>
          </cell>
          <cell r="F3299">
            <v>128.15</v>
          </cell>
        </row>
        <row r="3300">
          <cell r="A3300" t="str">
            <v>89615</v>
          </cell>
          <cell r="B3300" t="str">
            <v>UNIÃO, PVC, SOLDÁVEL, DN 85MM, INSTALADO EM PRUMADA DE ÁGUA - FORNECIMENTO E INSTALAÇÃO. AF_12/2014</v>
          </cell>
          <cell r="C3300" t="str">
            <v>UN</v>
          </cell>
          <cell r="D3300">
            <v>184.31</v>
          </cell>
          <cell r="E3300">
            <v>3.11</v>
          </cell>
          <cell r="F3300">
            <v>187.42</v>
          </cell>
        </row>
        <row r="3301">
          <cell r="A3301" t="str">
            <v>89617</v>
          </cell>
          <cell r="B3301" t="str">
            <v>TE, PVC, SOLDÁVEL, DN 25MM, INSTALADO EM PRUMADA DE ÁGUA - FORNECIMENTO E INSTALAÇÃO. AF_12/2014</v>
          </cell>
          <cell r="C3301" t="str">
            <v>UN</v>
          </cell>
          <cell r="D3301">
            <v>3.13</v>
          </cell>
          <cell r="E3301">
            <v>2.13</v>
          </cell>
          <cell r="F3301">
            <v>5.26</v>
          </cell>
        </row>
        <row r="3302">
          <cell r="A3302" t="str">
            <v>89620</v>
          </cell>
          <cell r="B3302" t="str">
            <v>TE, PVC, SOLDÁVEL, DN 32MM, INSTALADO EM PRUMADA DE ÁGUA - FORNECIMENTO E INSTALAÇÃO. AF_12/2014</v>
          </cell>
          <cell r="C3302" t="str">
            <v>UN</v>
          </cell>
          <cell r="D3302">
            <v>5.4</v>
          </cell>
          <cell r="E3302">
            <v>2.61</v>
          </cell>
          <cell r="F3302">
            <v>8.01</v>
          </cell>
        </row>
        <row r="3303">
          <cell r="A3303" t="str">
            <v>89623</v>
          </cell>
          <cell r="B3303" t="str">
            <v>TE, PVC, SOLDÁVEL, DN 40MM, INSTALADO EM PRUMADA DE ÁGUA - FORNECIMENTO E INSTALAÇÃO. AF_12/2014</v>
          </cell>
          <cell r="C3303" t="str">
            <v>UN</v>
          </cell>
          <cell r="D3303">
            <v>10.52</v>
          </cell>
          <cell r="E3303">
            <v>3.16</v>
          </cell>
          <cell r="F3303">
            <v>13.68</v>
          </cell>
        </row>
        <row r="3304">
          <cell r="A3304" t="str">
            <v>89625</v>
          </cell>
          <cell r="B3304" t="str">
            <v>TE, PVC, SOLDÁVEL, DN 50MM, INSTALADO EM PRUMADA DE ÁGUA - FORNECIMENTO E INSTALAÇÃO. AF_12/2014</v>
          </cell>
          <cell r="C3304" t="str">
            <v>UN</v>
          </cell>
          <cell r="D3304">
            <v>12.69</v>
          </cell>
          <cell r="E3304">
            <v>3.83</v>
          </cell>
          <cell r="F3304">
            <v>16.52</v>
          </cell>
        </row>
        <row r="3305">
          <cell r="A3305" t="str">
            <v>89628</v>
          </cell>
          <cell r="B3305" t="str">
            <v>TE, PVC, SOLDÁVEL, DN 60MM, INSTALADO EM PRUMADA DE ÁGUA - FORNECIMENTO E INSTALAÇÃO. AF_12/2014</v>
          </cell>
          <cell r="C3305" t="str">
            <v>UN</v>
          </cell>
          <cell r="D3305">
            <v>29.45</v>
          </cell>
          <cell r="E3305">
            <v>4.5199999999999996</v>
          </cell>
          <cell r="F3305">
            <v>33.97</v>
          </cell>
        </row>
        <row r="3306">
          <cell r="A3306" t="str">
            <v>89629</v>
          </cell>
          <cell r="B3306" t="str">
            <v>TE, PVC, SOLDÁVEL, DN 75MM, INSTALADO EM PRUMADA DE ÁGUA - FORNECIMENTO E INSTALAÇÃO. AF_12/2014</v>
          </cell>
          <cell r="C3306" t="str">
            <v>UN</v>
          </cell>
          <cell r="D3306">
            <v>54.42</v>
          </cell>
          <cell r="E3306">
            <v>5.56</v>
          </cell>
          <cell r="F3306">
            <v>59.98</v>
          </cell>
        </row>
        <row r="3307">
          <cell r="A3307" t="str">
            <v>89631</v>
          </cell>
          <cell r="B3307" t="str">
            <v>TE, PVC, SOLDÁVEL, DN 85MM, INSTALADO EM PRUMADA DE ÁGUA - FORNECIMENTO E INSTALAÇÃO. AF_12/2014</v>
          </cell>
          <cell r="C3307" t="str">
            <v>UN</v>
          </cell>
          <cell r="D3307">
            <v>81.72</v>
          </cell>
          <cell r="E3307">
            <v>6.25</v>
          </cell>
          <cell r="F3307">
            <v>87.97</v>
          </cell>
        </row>
        <row r="3308">
          <cell r="A3308" t="str">
            <v>89619</v>
          </cell>
          <cell r="B3308" t="str">
            <v>TÊ DE REDUÇÃO, PVC, SOLDÁVEL, DN 25MM X 20MM, INSTALADO EM PRUMADA DE ÁGUA - FORNECIMENTO E INSTALAÇÃO. AF_12/2014</v>
          </cell>
          <cell r="C3308" t="str">
            <v>UN</v>
          </cell>
          <cell r="D3308">
            <v>4.7</v>
          </cell>
          <cell r="E3308">
            <v>2.13</v>
          </cell>
          <cell r="F3308">
            <v>6.83</v>
          </cell>
        </row>
        <row r="3309">
          <cell r="A3309" t="str">
            <v>89622</v>
          </cell>
          <cell r="B3309" t="str">
            <v>TÊ DE REDUÇÃO, PVC, SOLDÁVEL, DN 32MM X 25MM, INSTALADO EM PRUMADA DE ÁGUA - FORNECIMENTO E INSTALAÇÃO. AF_12/2014</v>
          </cell>
          <cell r="C3309" t="str">
            <v>UN</v>
          </cell>
          <cell r="D3309">
            <v>7.84</v>
          </cell>
          <cell r="E3309">
            <v>2.61</v>
          </cell>
          <cell r="F3309">
            <v>10.45</v>
          </cell>
        </row>
        <row r="3310">
          <cell r="A3310" t="str">
            <v>89624</v>
          </cell>
          <cell r="B3310" t="str">
            <v>TÊ DE REDUÇÃO, PVC, SOLDÁVEL, DN 40MM X 32MM, INSTALADO EM PRUMADA DE ÁGUA - FORNECIMENTO E INSTALAÇÃO. AF_12/2014</v>
          </cell>
          <cell r="C3310" t="str">
            <v>UN</v>
          </cell>
          <cell r="D3310">
            <v>10.39</v>
          </cell>
          <cell r="E3310">
            <v>3.16</v>
          </cell>
          <cell r="F3310">
            <v>13.55</v>
          </cell>
        </row>
        <row r="3311">
          <cell r="A3311" t="str">
            <v>89626</v>
          </cell>
          <cell r="B3311" t="str">
            <v>TÊ DE REDUÇÃO, PVC, SOLDÁVEL, DN 50MM X 40MM, INSTALADO EM PRUMADA DE ÁGUA - FORNECIMENTO E INSTALAÇÃO. AF_12/2014</v>
          </cell>
          <cell r="C3311" t="str">
            <v>UN</v>
          </cell>
          <cell r="D3311">
            <v>16.88</v>
          </cell>
          <cell r="E3311">
            <v>3.83</v>
          </cell>
          <cell r="F3311">
            <v>20.71</v>
          </cell>
        </row>
        <row r="3312">
          <cell r="A3312" t="str">
            <v>89627</v>
          </cell>
          <cell r="B3312" t="str">
            <v>TÊ DE REDUÇÃO, PVC, SOLDÁVEL, DN 50MM X 25MM, INSTALADO EM PRUMADA DE ÁGUA - FORNECIMENTO E INSTALAÇÃO. AF_12/2014</v>
          </cell>
          <cell r="C3312" t="str">
            <v>UN</v>
          </cell>
          <cell r="D3312">
            <v>12.41</v>
          </cell>
          <cell r="E3312">
            <v>3.83</v>
          </cell>
          <cell r="F3312">
            <v>16.239999999999998</v>
          </cell>
        </row>
        <row r="3313">
          <cell r="A3313" t="str">
            <v>89630</v>
          </cell>
          <cell r="B3313" t="str">
            <v>TE DE REDUÇÃO, PVC, SOLDÁVEL, DN 75MM X 50MM, INSTALADO EM PRUMADA DE ÁGUA - FORNECIMENTO E INSTALAÇÃO. AF_12/2014</v>
          </cell>
          <cell r="C3313" t="str">
            <v>UN</v>
          </cell>
          <cell r="D3313">
            <v>46.05</v>
          </cell>
          <cell r="E3313">
            <v>5.56</v>
          </cell>
          <cell r="F3313">
            <v>51.61</v>
          </cell>
        </row>
        <row r="3314">
          <cell r="A3314" t="str">
            <v>89632</v>
          </cell>
          <cell r="B3314" t="str">
            <v>TE DE REDUÇÃO, PVC, SOLDÁVEL, DN 85MM X 60MM, INSTALADO EM PRUMADA DE ÁGUA - FORNECIMENTO E INSTALAÇÃO. AF_12/2014</v>
          </cell>
          <cell r="C3314" t="str">
            <v>UN</v>
          </cell>
          <cell r="D3314">
            <v>69.27</v>
          </cell>
          <cell r="E3314">
            <v>6.25</v>
          </cell>
          <cell r="F3314">
            <v>75.52</v>
          </cell>
        </row>
        <row r="3315">
          <cell r="A3315" t="str">
            <v>89618</v>
          </cell>
          <cell r="B3315" t="str">
            <v>TÊ COM BUCHA DE LATÃO NA BOLSA CENTRAL, PVC, SOLDÁVEL, DN 25MM X 1/2, INSTALADO EM PRUMADA DE ÁGUA - FORNECIMENTO E INSTALAÇÃO. AF_12/2014</v>
          </cell>
          <cell r="C3315" t="str">
            <v>UN</v>
          </cell>
          <cell r="D3315">
            <v>10.6</v>
          </cell>
          <cell r="E3315">
            <v>2.13</v>
          </cell>
          <cell r="F3315">
            <v>12.73</v>
          </cell>
        </row>
        <row r="3316">
          <cell r="A3316" t="str">
            <v>89621</v>
          </cell>
          <cell r="B3316" t="str">
            <v>TÊ COM BUCHA DE LATÃO NA BOLSA CENTRAL, PVC, SOLDÁVEL, DN 32MM X 3/4, INSTALADO EM PRUMADA DE ÁGUA - FORNECIMENTO E INSTALAÇÃO. AF_12/2014</v>
          </cell>
          <cell r="C3316" t="str">
            <v>UN</v>
          </cell>
          <cell r="D3316">
            <v>17.36</v>
          </cell>
          <cell r="E3316">
            <v>2.61</v>
          </cell>
          <cell r="F3316">
            <v>19.97</v>
          </cell>
        </row>
        <row r="3317">
          <cell r="B3317" t="str">
            <v>TUBOS DE CPVC - AGUA QUENTE</v>
          </cell>
          <cell r="C3317" t="str">
            <v/>
          </cell>
        </row>
        <row r="3318">
          <cell r="A3318" t="str">
            <v>89633</v>
          </cell>
          <cell r="B3318" t="str">
            <v>TUBO, CPVC, SOLDÁVEL, DN 15MM, INSTALADO EM RAMAL OU SUB-RAMAL DE ÁGUA - FORNECIMENTO E INSTALAÇÃO. AF_12/2014</v>
          </cell>
          <cell r="C3318" t="str">
            <v>M</v>
          </cell>
          <cell r="D3318">
            <v>9.75</v>
          </cell>
          <cell r="E3318">
            <v>7.13</v>
          </cell>
          <cell r="F3318">
            <v>16.88</v>
          </cell>
        </row>
        <row r="3319">
          <cell r="A3319" t="str">
            <v>89634</v>
          </cell>
          <cell r="B3319" t="str">
            <v>TUBO, CPVC, SOLDÁVEL, DN 22MM, INSTALADO EM RAMAL OU SUB-RAMAL DE ÁGUA - FORNECIMENTO E INSTALAÇÃO. AF_12/2014</v>
          </cell>
          <cell r="C3319" t="str">
            <v>M</v>
          </cell>
          <cell r="D3319">
            <v>15.8</v>
          </cell>
          <cell r="E3319">
            <v>9.02</v>
          </cell>
          <cell r="F3319">
            <v>24.82</v>
          </cell>
        </row>
        <row r="3320">
          <cell r="A3320" t="str">
            <v>89635</v>
          </cell>
          <cell r="B3320" t="str">
            <v>TUBO, CPVC, SOLDÁVEL, DN 28MM, INSTALADO EM RAMAL OU SUB-RAMAL DE ÁGUA - FORNECIMENTO E INSTALAÇÃO. AF_12/2014</v>
          </cell>
          <cell r="C3320" t="str">
            <v>M</v>
          </cell>
          <cell r="D3320">
            <v>23.79</v>
          </cell>
          <cell r="E3320">
            <v>10.65</v>
          </cell>
          <cell r="F3320">
            <v>34.44</v>
          </cell>
        </row>
        <row r="3321">
          <cell r="A3321" t="str">
            <v>89716</v>
          </cell>
          <cell r="B3321" t="str">
            <v>TUBO, CPVC, SOLDÁVEL, DN 22MM, INSTALADO EM RAMAL DE DISTRIBUIÇÃO DE ÁGUA - FORNECIMENTO E INSTALAÇÃO. AF_12/2014</v>
          </cell>
          <cell r="C3321" t="str">
            <v>M</v>
          </cell>
          <cell r="D3321">
            <v>13.24</v>
          </cell>
          <cell r="E3321">
            <v>2.74</v>
          </cell>
          <cell r="F3321">
            <v>15.98</v>
          </cell>
        </row>
        <row r="3322">
          <cell r="A3322" t="str">
            <v>89717</v>
          </cell>
          <cell r="B3322" t="str">
            <v>TUBO, CPVC, SOLDÁVEL, DN 28MM, INSTALADO EM RAMAL DE DISTRIBUIÇÃO DE ÁGUA - FORNECIMENTO E INSTALAÇÃO. AF_12/2014</v>
          </cell>
          <cell r="C3322" t="str">
            <v>M</v>
          </cell>
          <cell r="D3322">
            <v>20.78</v>
          </cell>
          <cell r="E3322">
            <v>3.24</v>
          </cell>
          <cell r="F3322">
            <v>24.02</v>
          </cell>
        </row>
        <row r="3323">
          <cell r="A3323" t="str">
            <v>89636</v>
          </cell>
          <cell r="B3323" t="str">
            <v>TUBO, CPVC, SOLDÁVEL, DN 35MM, INSTALADO EM RAMAL OU SUB-RAMAL DE ÁGUA  FORNECIMENTO E INSTALAÇÃO. AF_12/2014</v>
          </cell>
          <cell r="C3323" t="str">
            <v>M</v>
          </cell>
          <cell r="D3323">
            <v>29.19</v>
          </cell>
          <cell r="E3323">
            <v>12.54</v>
          </cell>
          <cell r="F3323">
            <v>41.73</v>
          </cell>
        </row>
        <row r="3324">
          <cell r="A3324" t="str">
            <v>89715</v>
          </cell>
          <cell r="B3324" t="str">
            <v>TUBO, CPVC, SOLDÁVEL, DN 22MM, INSTALADO EM RAMAL DE DISTRIBUIÇÃO DE ÁGUA   FORNECIMENTO E INSTALAÇÃO. AF_12/2014</v>
          </cell>
          <cell r="C3324" t="str">
            <v>UN</v>
          </cell>
          <cell r="D3324">
            <v>13.24</v>
          </cell>
          <cell r="E3324">
            <v>2.74</v>
          </cell>
          <cell r="F3324">
            <v>15.98</v>
          </cell>
        </row>
        <row r="3325">
          <cell r="A3325" t="str">
            <v>89718</v>
          </cell>
          <cell r="B3325" t="str">
            <v>TUBO, CPVC, SOLDÁVEL, DN 35MM, INSTALADO EM RAMAL DE DISTRIBUIÇÃO DE ÁGUA   FORNECIMENTO E INSTALAÇÃO. AF_12/2014</v>
          </cell>
          <cell r="C3325" t="str">
            <v>M</v>
          </cell>
          <cell r="D3325">
            <v>25.65</v>
          </cell>
          <cell r="E3325">
            <v>3.83</v>
          </cell>
          <cell r="F3325">
            <v>29.48</v>
          </cell>
        </row>
        <row r="3326">
          <cell r="A3326" t="str">
            <v>89772</v>
          </cell>
          <cell r="B3326" t="str">
            <v>TUBO, CPVC, SOLDÁVEL, DN 54MM, INSTALADO EM PRUMADA DE ÁGUA  FORNECIMENTO E INSTALAÇÃO. AF_12/2014</v>
          </cell>
          <cell r="C3326" t="str">
            <v>M</v>
          </cell>
          <cell r="D3326">
            <v>50.64</v>
          </cell>
          <cell r="E3326">
            <v>0.82</v>
          </cell>
          <cell r="F3326">
            <v>51.46</v>
          </cell>
        </row>
        <row r="3327">
          <cell r="A3327" t="str">
            <v>89770</v>
          </cell>
          <cell r="B3327" t="str">
            <v>TUBO, CPVC, SOLDÁVEL, DN 35MM, INSTALADO EM PRUMADA DE ÁGUA  FORNECIMENTO E INSTALAÇÃO. AF_12/2014</v>
          </cell>
          <cell r="C3327" t="str">
            <v>M</v>
          </cell>
          <cell r="D3327">
            <v>24.32</v>
          </cell>
          <cell r="E3327">
            <v>0.55000000000000004</v>
          </cell>
          <cell r="F3327">
            <v>24.87</v>
          </cell>
        </row>
        <row r="3328">
          <cell r="A3328" t="str">
            <v>89771</v>
          </cell>
          <cell r="B3328" t="str">
            <v>TUBO, CPVC, SOLDÁVEL, DN 42MM, INSTALADO EM PRUMADA DE ÁGUA  FORNECIMENTO E INSTALAÇÃO. AF_12/2014</v>
          </cell>
          <cell r="C3328" t="str">
            <v>M</v>
          </cell>
          <cell r="D3328">
            <v>33.28</v>
          </cell>
          <cell r="E3328">
            <v>0.66</v>
          </cell>
          <cell r="F3328">
            <v>33.94</v>
          </cell>
        </row>
        <row r="3329">
          <cell r="A3329" t="str">
            <v>89773</v>
          </cell>
          <cell r="B3329" t="str">
            <v>TUBO, CPVC, SOLDÁVEL, DN 73MM, INSTALADO EM PRUMADA DE ÁGUA  FORNECIMENTO E INSTALAÇÃO. AF_12/2014</v>
          </cell>
          <cell r="C3329" t="str">
            <v>M</v>
          </cell>
          <cell r="D3329">
            <v>77.709999999999994</v>
          </cell>
          <cell r="E3329">
            <v>1.0900000000000001</v>
          </cell>
          <cell r="F3329">
            <v>78.8</v>
          </cell>
        </row>
        <row r="3330">
          <cell r="A3330" t="str">
            <v>89775</v>
          </cell>
          <cell r="B3330" t="str">
            <v>TUBO, CPVC, SOLDÁVEL, DN 89MM, INSTALADO EM PRUMADA DE ÁGUA  FORNECIMENTO E INSTALAÇÃO. AF_12/2014</v>
          </cell>
          <cell r="C3330" t="str">
            <v>M</v>
          </cell>
          <cell r="D3330">
            <v>122.97</v>
          </cell>
          <cell r="E3330">
            <v>1.3</v>
          </cell>
          <cell r="F3330">
            <v>124.27</v>
          </cell>
        </row>
        <row r="3331">
          <cell r="A3331" t="str">
            <v>94716</v>
          </cell>
          <cell r="B3331" t="str">
            <v>TUBO, CPVC, SOLDÁVEL, DN 22 MM, INSTALADO EM RESERVAÇÃO DE ÁGUA DE EDIFICAÇÃO QUE POSSUA RESERVATÓRIO DE FIBRA/FIBROCIMENTO  FORNECIMENTO E INSTALAÇÃO. AF_06/2016</v>
          </cell>
          <cell r="C3331" t="str">
            <v>M</v>
          </cell>
          <cell r="D3331">
            <v>13.08</v>
          </cell>
          <cell r="E3331">
            <v>3.3</v>
          </cell>
          <cell r="F3331">
            <v>16.38</v>
          </cell>
        </row>
        <row r="3332">
          <cell r="A3332" t="str">
            <v>94717</v>
          </cell>
          <cell r="B3332" t="str">
            <v>TUBO, CPVC, SOLDÁVEL, DN 28 MM, INSTALADO EM RESERVAÇÃO DE ÁGUA DE EDIFICAÇÃO QUE POSSUA RESERVATÓRIO DE FIBRA/FIBROCIMENTO  FORNECIMENTO E INSTALAÇÃO. AF_06/2016</v>
          </cell>
          <cell r="C3332" t="str">
            <v>M</v>
          </cell>
          <cell r="D3332">
            <v>20.170000000000002</v>
          </cell>
          <cell r="E3332">
            <v>3.3</v>
          </cell>
          <cell r="F3332">
            <v>23.47</v>
          </cell>
        </row>
        <row r="3333">
          <cell r="A3333" t="str">
            <v>94718</v>
          </cell>
          <cell r="B3333" t="str">
            <v>TUBO, CPVC, SOLDÁVEL, DN 35 MM, INSTALADO EM RESERVAÇÃO DE ÁGUA DE EDIFICAÇÃO QUE POSSUA RESERVATÓRIO DE FIBRA/FIBROCIMENTO  FORNECIMENTO E INSTALAÇÃO. AF_06/2016</v>
          </cell>
          <cell r="C3333" t="str">
            <v>M</v>
          </cell>
          <cell r="D3333">
            <v>24.78</v>
          </cell>
          <cell r="E3333">
            <v>4.3600000000000003</v>
          </cell>
          <cell r="F3333">
            <v>29.14</v>
          </cell>
        </row>
        <row r="3334">
          <cell r="A3334" t="str">
            <v>94719</v>
          </cell>
          <cell r="B3334" t="str">
            <v>TUBO, CPVC, SOLDÁVEL, DN 42 MM, INSTALADO EM RESERVAÇÃO DE ÁGUA DE EDIFICAÇÃO QUE POSSUA RESERVATÓRIO DE FIBRA/FIBROCIMENTO  FORNECIMENTO E INSTALAÇÃO. AF_06/2016</v>
          </cell>
          <cell r="C3334" t="str">
            <v>M</v>
          </cell>
          <cell r="D3334">
            <v>33.29</v>
          </cell>
          <cell r="E3334">
            <v>4.3600000000000003</v>
          </cell>
          <cell r="F3334">
            <v>37.65</v>
          </cell>
        </row>
        <row r="3335">
          <cell r="A3335" t="str">
            <v>94720</v>
          </cell>
          <cell r="B3335" t="str">
            <v>TUBO, CPVC, SOLDÁVEL, DN 54 MM, INSTALADO EM RESERVAÇÃO DE ÁGUA DE EDIFICAÇÃO QUE POSSUA RESERVATÓRIO DE FIBRA/FIBROCIMENTO  FORNECIMENTO E INSTALAÇÃO. AF_06/2016</v>
          </cell>
          <cell r="C3335" t="str">
            <v>M</v>
          </cell>
          <cell r="D3335">
            <v>49.64</v>
          </cell>
          <cell r="E3335">
            <v>7.56</v>
          </cell>
          <cell r="F3335">
            <v>57.2</v>
          </cell>
        </row>
        <row r="3336">
          <cell r="A3336" t="str">
            <v>94721</v>
          </cell>
          <cell r="B3336" t="str">
            <v>TUBO, CPVC, SOLDÁVEL, DN 73 MM, INSTALADO EM RESERVAÇÃO DE ÁGUA DE EDIFICAÇÃO QUE POSSUA RESERVATÓRIO DE FIBRA/FIBROCIMENTO  FORNECIMENTO E INSTALAÇÃO. AF_06/2016</v>
          </cell>
          <cell r="C3336" t="str">
            <v>M</v>
          </cell>
          <cell r="D3336">
            <v>74.59</v>
          </cell>
          <cell r="E3336">
            <v>7.56</v>
          </cell>
          <cell r="F3336">
            <v>82.15</v>
          </cell>
        </row>
        <row r="3337">
          <cell r="A3337" t="str">
            <v>94722</v>
          </cell>
          <cell r="B3337" t="str">
            <v>TUBO, CPVC, SOLDÁVEL, DN 89 MM, INSTALADO EM RESERVAÇÃO DE ÁGUA DE EDIFICAÇÃO QUE POSSUA RESERVATÓRIO DE FIBRA/FIBROCIMENTO  FORNECIMENTO E INSTALAÇÃO. AF_06/2016</v>
          </cell>
          <cell r="C3337" t="str">
            <v>M</v>
          </cell>
          <cell r="D3337">
            <v>128.66999999999999</v>
          </cell>
          <cell r="E3337">
            <v>15.31</v>
          </cell>
          <cell r="F3337">
            <v>143.97999999999999</v>
          </cell>
        </row>
        <row r="3338">
          <cell r="B3338" t="str">
            <v>CONEXOES DE CPVC - AGUA QUENTE</v>
          </cell>
          <cell r="C3338" t="str">
            <v/>
          </cell>
        </row>
        <row r="3339">
          <cell r="A3339" t="str">
            <v>89656</v>
          </cell>
          <cell r="B3339" t="str">
            <v>ADAPTADOR, CPVC, SOLDÁVEL, DN15MM, INSTALADO EM RAMAL OU SUB-RAMAL DE ÁGUA  FORNECIMENTO E INSTALAÇÃO. AF_12/2014</v>
          </cell>
          <cell r="C3339" t="str">
            <v>UN</v>
          </cell>
          <cell r="D3339">
            <v>5.63</v>
          </cell>
          <cell r="E3339">
            <v>1.94</v>
          </cell>
          <cell r="F3339">
            <v>7.57</v>
          </cell>
        </row>
        <row r="3340">
          <cell r="A3340" t="str">
            <v>89663</v>
          </cell>
          <cell r="B3340" t="str">
            <v>ADAPTADOR, CPVC, SOLDÁVEL, DN22MM, INSTALADO EM RAMAL OU SUB-RAMAL DE ÁGUA  FORNECIMENTO E INSTALAÇÃO. AF_12/2014</v>
          </cell>
          <cell r="C3340" t="str">
            <v>UN</v>
          </cell>
          <cell r="D3340">
            <v>6.36</v>
          </cell>
          <cell r="E3340">
            <v>2.4500000000000002</v>
          </cell>
          <cell r="F3340">
            <v>8.81</v>
          </cell>
        </row>
        <row r="3341">
          <cell r="A3341" t="str">
            <v>89747</v>
          </cell>
          <cell r="B3341" t="str">
            <v>ADAPTADOR, CPVC, SOLDÁVEL, DN 22MM, INSTALADO EM RAMAL DE DISTRIBUIÇÃO DE ÁGUA   FORNECIMENTO E INSTALAÇÃO. AF_12/2014</v>
          </cell>
          <cell r="C3341" t="str">
            <v>UN</v>
          </cell>
          <cell r="D3341">
            <v>5.97</v>
          </cell>
          <cell r="E3341">
            <v>1.46</v>
          </cell>
          <cell r="F3341">
            <v>7.43</v>
          </cell>
        </row>
        <row r="3342">
          <cell r="A3342" t="str">
            <v>89666</v>
          </cell>
          <cell r="B3342" t="str">
            <v>BUCHA DE REDUÇÃO, CPVC, SOLDÁVEL, DN22MM X 15MM, INSTALADO EM RAMAL OU SUB-RAMAL DE ÁGUA  FORNECIMENTO E INSTALAÇÃO. AF_12/2014</v>
          </cell>
          <cell r="C3342" t="str">
            <v>UN</v>
          </cell>
          <cell r="D3342">
            <v>2.81</v>
          </cell>
          <cell r="E3342">
            <v>2.4500000000000002</v>
          </cell>
          <cell r="F3342">
            <v>5.26</v>
          </cell>
        </row>
        <row r="3343">
          <cell r="A3343" t="str">
            <v>89678</v>
          </cell>
          <cell r="B3343" t="str">
            <v>BUCHA DE REDUÇÃO, CPVC, SOLDÁVEL, DN28MM X 22MM, INSTALADO EM RAMAL OU SUB-RAMAL DE ÁGUA  FORNECIMENTO E INSTALAÇÃO. AF_12/2014</v>
          </cell>
          <cell r="C3343" t="str">
            <v>UN</v>
          </cell>
          <cell r="D3343">
            <v>3.94</v>
          </cell>
          <cell r="E3343">
            <v>2.87</v>
          </cell>
          <cell r="F3343">
            <v>6.81</v>
          </cell>
        </row>
        <row r="3344">
          <cell r="A3344" t="str">
            <v>89689</v>
          </cell>
          <cell r="B3344" t="str">
            <v>BUCHA DE REDUÇÃO, CPVC, SOLDÁVEL, DN35MM X 28MM, INSTALADO EM RAMAL OU SUB-RAMAL DE ÁGUA  FORNECIMENTO E INSTALAÇÃO. AF_12/2014</v>
          </cell>
          <cell r="C3344" t="str">
            <v>UN</v>
          </cell>
          <cell r="D3344">
            <v>18.2</v>
          </cell>
          <cell r="E3344">
            <v>3.38</v>
          </cell>
          <cell r="F3344">
            <v>21.58</v>
          </cell>
        </row>
        <row r="3345">
          <cell r="A3345" t="str">
            <v>89751</v>
          </cell>
          <cell r="B3345" t="str">
            <v>BUCHA DE REDUÇÃO, CPVC, SOLDÁVEL, DN 22MM X 15MM, INSTALADO EM RAMAL DE DISTRIBUIÇÃO DE ÁGUA   FORNECIMENTO E INSTALAÇÃO. AF_12/2014</v>
          </cell>
          <cell r="C3345" t="str">
            <v>UN</v>
          </cell>
          <cell r="D3345">
            <v>2.41</v>
          </cell>
          <cell r="E3345">
            <v>1.46</v>
          </cell>
          <cell r="F3345">
            <v>3.87</v>
          </cell>
        </row>
        <row r="3346">
          <cell r="A3346" t="str">
            <v>89759</v>
          </cell>
          <cell r="B3346" t="str">
            <v>BUCHA DE REDUÇÃO, CPVC, SOLDÁVEL, DN 28MM X 22MM, INSTALADO EM RAMAL DE DISTRIBUIÇÃO DE ÁGUA - FORNECIMENTO E INSTALAÇÃO. AF_12/2014</v>
          </cell>
          <cell r="C3346" t="str">
            <v>UN</v>
          </cell>
          <cell r="D3346">
            <v>3.47</v>
          </cell>
          <cell r="E3346">
            <v>1.73</v>
          </cell>
          <cell r="F3346">
            <v>5.2</v>
          </cell>
        </row>
        <row r="3347">
          <cell r="A3347" t="str">
            <v>89764</v>
          </cell>
          <cell r="B3347" t="str">
            <v>BUCHA DE REDUÇÃO, CPVC, SOLDÁVEL, DN35MM X 28MM, INSTALADO EM RAMAL DE DISTRIBUIÇÃO DE ÁGUA - FORNECIMENTO E INSTALAÇÃO. AF_12/2014</v>
          </cell>
          <cell r="C3347" t="str">
            <v>UN</v>
          </cell>
          <cell r="D3347">
            <v>17.649999999999999</v>
          </cell>
          <cell r="E3347">
            <v>2.02</v>
          </cell>
          <cell r="F3347">
            <v>19.670000000000002</v>
          </cell>
        </row>
        <row r="3348">
          <cell r="A3348" t="str">
            <v>89820</v>
          </cell>
          <cell r="B3348" t="str">
            <v>BUCHA DE REDUÇÃO, CPVC, SOLDÁVEL, DN35MM X 28MM, INSTALADO EM PRUMADA DE ÁGUA  FORNECIMENTO E INSTALAÇÃO. AF_12/2014</v>
          </cell>
          <cell r="C3348" t="str">
            <v>UN</v>
          </cell>
          <cell r="D3348">
            <v>17.399999999999999</v>
          </cell>
          <cell r="E3348">
            <v>1.41</v>
          </cell>
          <cell r="F3348">
            <v>18.809999999999999</v>
          </cell>
        </row>
        <row r="3349">
          <cell r="A3349" t="str">
            <v>89832</v>
          </cell>
          <cell r="B3349" t="str">
            <v>BUCHA DE REDUÇÃO, CPVC, SOLDÁVEL, DN 42MM X 22MM, INSTALADO EM RAMAL DE DISTRIBUIÇÃO DE ÁGUA - FORNECIMENTO E INSTALAÇÃO. AF_12/2014</v>
          </cell>
          <cell r="C3349" t="str">
            <v>UN</v>
          </cell>
          <cell r="D3349">
            <v>22.92</v>
          </cell>
          <cell r="E3349">
            <v>1.65</v>
          </cell>
          <cell r="F3349">
            <v>24.57</v>
          </cell>
        </row>
        <row r="3350">
          <cell r="A3350" t="str">
            <v>89637</v>
          </cell>
          <cell r="B3350" t="str">
            <v>JOELHO 90 GRAUS, CPVC, SOLDÁVEL, DN 15MM, INSTALADO EM RAMAL OU SUB-RAMAL DE ÁGUA - FORNECIMENTO E INSTALAÇÃO. AF_12/2014</v>
          </cell>
          <cell r="C3350" t="str">
            <v>UN</v>
          </cell>
          <cell r="D3350">
            <v>3.76</v>
          </cell>
          <cell r="E3350">
            <v>2.9</v>
          </cell>
          <cell r="F3350">
            <v>6.66</v>
          </cell>
        </row>
        <row r="3351">
          <cell r="A3351" t="str">
            <v>89641</v>
          </cell>
          <cell r="B3351" t="str">
            <v>JOELHO 90 GRAUS, CPVC, SOLDÁVEL, DN 22MM, INSTALADO EM RAMAL OU SUB-RAMAL DE ÁGUA - FORNECIMENTO E INSTALAÇÃO. AF_12/2014</v>
          </cell>
          <cell r="C3351" t="str">
            <v>UN</v>
          </cell>
          <cell r="D3351">
            <v>5.52</v>
          </cell>
          <cell r="E3351">
            <v>3.67</v>
          </cell>
          <cell r="F3351">
            <v>9.19</v>
          </cell>
        </row>
        <row r="3352">
          <cell r="A3352" t="str">
            <v>89646</v>
          </cell>
          <cell r="B3352" t="str">
            <v>JOELHO 90 GRAUS, CPVC, SOLDÁVEL, DN 28MM, INSTALADO EM RAMAL OU SUB-RAMAL DE ÁGUA - FORNECIMENTO E INSTALAÇÃO. AF_12/2014</v>
          </cell>
          <cell r="C3352" t="str">
            <v>UN</v>
          </cell>
          <cell r="D3352">
            <v>9.36</v>
          </cell>
          <cell r="E3352">
            <v>4.3099999999999996</v>
          </cell>
          <cell r="F3352">
            <v>13.67</v>
          </cell>
        </row>
        <row r="3353">
          <cell r="A3353" t="str">
            <v>89649</v>
          </cell>
          <cell r="B3353" t="str">
            <v>JOELHO 90 GRAUS, CPVC, SOLDÁVEL, DN 35MM, INSTALADO EM RAMAL OU SUB-RAMAL DE ÁGUA  FORNECIMENTO E INSTALAÇÃO. AF_12/2014</v>
          </cell>
          <cell r="C3353" t="str">
            <v>UN</v>
          </cell>
          <cell r="D3353">
            <v>14.51</v>
          </cell>
          <cell r="E3353">
            <v>5.08</v>
          </cell>
          <cell r="F3353">
            <v>19.59</v>
          </cell>
        </row>
        <row r="3354">
          <cell r="A3354" t="str">
            <v>89719</v>
          </cell>
          <cell r="B3354" t="str">
            <v>JOELHO 90 GRAUS, CPVC, SOLDÁVEL, DN 22MM, INSTALADO EM RAMAL DE DISTRIBUIÇÃO DE ÁGUA   FORNECIMENTO E INSTALAÇÃO. AF_12/2014</v>
          </cell>
          <cell r="C3354" t="str">
            <v>UN</v>
          </cell>
          <cell r="D3354">
            <v>4.91</v>
          </cell>
          <cell r="E3354">
            <v>2.1800000000000002</v>
          </cell>
          <cell r="F3354">
            <v>7.09</v>
          </cell>
        </row>
        <row r="3355">
          <cell r="A3355" t="str">
            <v>89723</v>
          </cell>
          <cell r="B3355" t="str">
            <v>JOELHO 90 GRAUS, CPVC, SOLDÁVEL, DN 28MM, INSTALADO EM RAMAL DE DISTRIBUIÇÃO DE ÁGUA   FORNECIMENTO E INSTALAÇÃO. AF_12/2014</v>
          </cell>
          <cell r="C3355" t="str">
            <v>UN</v>
          </cell>
          <cell r="D3355">
            <v>8.66</v>
          </cell>
          <cell r="E3355">
            <v>2.58</v>
          </cell>
          <cell r="F3355">
            <v>11.24</v>
          </cell>
        </row>
        <row r="3356">
          <cell r="A3356" t="str">
            <v>89729</v>
          </cell>
          <cell r="B3356" t="str">
            <v>JOELHO 90 GRAUS, CPVC, SOLDÁVEL, DN 35MM, INSTALADO EM RAMAL DE DISTRIBUIÇÃO DE ÁGUA   FORNECIMENTO E INSTALAÇÃO. AF_12/2014</v>
          </cell>
          <cell r="C3356" t="str">
            <v>UN</v>
          </cell>
          <cell r="D3356">
            <v>13.67</v>
          </cell>
          <cell r="E3356">
            <v>3.03</v>
          </cell>
          <cell r="F3356">
            <v>16.7</v>
          </cell>
        </row>
        <row r="3357">
          <cell r="A3357" t="str">
            <v>89777</v>
          </cell>
          <cell r="B3357" t="str">
            <v>JOELHO 90 GRAUS, CPVC, SOLDÁVEL, DN 35MM, INSTALADO EM PRUMADA DE ÁGUA  FORNECIMENTO E INSTALAÇÃO. AF_12/2014</v>
          </cell>
          <cell r="C3357" t="str">
            <v>UN</v>
          </cell>
          <cell r="D3357">
            <v>13.29</v>
          </cell>
          <cell r="E3357">
            <v>2.1</v>
          </cell>
          <cell r="F3357">
            <v>15.39</v>
          </cell>
        </row>
        <row r="3358">
          <cell r="A3358" t="str">
            <v>89781</v>
          </cell>
          <cell r="B3358" t="str">
            <v>JOELHO 90 GRAUS, CPVC, SOLDÁVEL, DN 42MM, INSTALADO EM PRUMADA DE ÁGUA  FORNECIMENTO E INSTALAÇÃO. AF_12/2014</v>
          </cell>
          <cell r="C3358" t="str">
            <v>UN</v>
          </cell>
          <cell r="D3358">
            <v>20.190000000000001</v>
          </cell>
          <cell r="E3358">
            <v>2.4700000000000002</v>
          </cell>
          <cell r="F3358">
            <v>22.66</v>
          </cell>
        </row>
        <row r="3359">
          <cell r="A3359" t="str">
            <v>89788</v>
          </cell>
          <cell r="B3359" t="str">
            <v>JOELHO 90 GRAUS, CPVC, SOLDÁVEL, DN 54MM, INSTALADO EM PRUMADA DE ÁGUA  FORNECIMENTO E INSTALAÇÃO. AF_12/2014</v>
          </cell>
          <cell r="C3359" t="str">
            <v>UN</v>
          </cell>
          <cell r="D3359">
            <v>40.51</v>
          </cell>
          <cell r="E3359">
            <v>3.08</v>
          </cell>
          <cell r="F3359">
            <v>43.59</v>
          </cell>
        </row>
        <row r="3360">
          <cell r="A3360" t="str">
            <v>89790</v>
          </cell>
          <cell r="B3360" t="str">
            <v>JOELHO 90 GRAUS, CPVC, SOLDÁVEL, DN 73MM, INSTALADO EM PRUMADA DE ÁGUA  FORNECIMENTO E INSTALAÇÃO. AF_12/2014</v>
          </cell>
          <cell r="C3360" t="str">
            <v>UN</v>
          </cell>
          <cell r="D3360">
            <v>102.4</v>
          </cell>
          <cell r="E3360">
            <v>4.07</v>
          </cell>
          <cell r="F3360">
            <v>106.47</v>
          </cell>
        </row>
        <row r="3361">
          <cell r="A3361" t="str">
            <v>89792</v>
          </cell>
          <cell r="B3361" t="str">
            <v>JOELHO 90 GRAUS, CPVC, SOLDÁVEL, DN 89MM, INSTALADO EM PRUMADA DE ÁGUA  FORNECIMENTO E INSTALAÇÃO. AF_12/2014</v>
          </cell>
          <cell r="C3361" t="str">
            <v>UN</v>
          </cell>
          <cell r="D3361">
            <v>120.27</v>
          </cell>
          <cell r="E3361">
            <v>4.9000000000000004</v>
          </cell>
          <cell r="F3361">
            <v>125.17</v>
          </cell>
        </row>
        <row r="3362">
          <cell r="A3362" t="str">
            <v>94740</v>
          </cell>
          <cell r="B3362" t="str">
            <v>JOELHO 90 GRAUS, CPVC, SOLDÁVEL, DN 22 MM, INSTALADO EM RESERVAÇÃO DE ÁGUA DE EDIFICAÇÃO QUE POSSUA RESERVATÓRIO DE FIBRA/FIBROCIMENTO  FORNECIMENTO E INSTALAÇÃO. AF_06/2016</v>
          </cell>
          <cell r="C3362" t="str">
            <v>UN</v>
          </cell>
          <cell r="D3362">
            <v>4.51</v>
          </cell>
          <cell r="E3362">
            <v>2.98</v>
          </cell>
          <cell r="F3362">
            <v>7.49</v>
          </cell>
        </row>
        <row r="3363">
          <cell r="A3363" t="str">
            <v>94742</v>
          </cell>
          <cell r="B3363" t="str">
            <v>JOELHO 90 GRAUS, CPVC, SOLDÁVEL, DN 28 MM, INSTALADO EM RESERVAÇÃO DE ÁGUA DE EDIFICAÇÃO QUE POSSUA RESERVATÓRIO DE FIBRA/FIBROCIMENTO  FORNECIMENTO E INSTALAÇÃO. AF_06/2016</v>
          </cell>
          <cell r="C3363" t="str">
            <v>UN</v>
          </cell>
          <cell r="D3363">
            <v>7.71</v>
          </cell>
          <cell r="E3363">
            <v>2.98</v>
          </cell>
          <cell r="F3363">
            <v>10.69</v>
          </cell>
        </row>
        <row r="3364">
          <cell r="A3364" t="str">
            <v>94744</v>
          </cell>
          <cell r="B3364" t="str">
            <v>JOELHO 90 GRAUS, CPVC, SOLDÁVEL, DN 35 MM, INSTALADO EM RESERVAÇÃO DE ÁGUA DE EDIFICAÇÃO QUE POSSUA RESERVATÓRIO DE FIBRA/FIBROCIMENTO  FORNECIMENTO E INSTALAÇÃO. AF_06/2016</v>
          </cell>
          <cell r="C3364" t="str">
            <v>UN</v>
          </cell>
          <cell r="D3364">
            <v>12.8</v>
          </cell>
          <cell r="E3364">
            <v>3.91</v>
          </cell>
          <cell r="F3364">
            <v>16.71</v>
          </cell>
        </row>
        <row r="3365">
          <cell r="A3365" t="str">
            <v>94746</v>
          </cell>
          <cell r="B3365" t="str">
            <v>JOELHO 90 GRAUS, CPVC, SOLDÁVEL, DN 42 MM, INSTALADO EM RESERVAÇÃO DE ÁGUA DE EDIFICAÇÃO QUE POSSUA RESERVATÓRIO DE FIBRA/FIBROCIMENTO  FORNECIMENTO E INSTALAÇÃO. AF_06/2016</v>
          </cell>
          <cell r="C3365" t="str">
            <v>UN</v>
          </cell>
          <cell r="D3365">
            <v>19.16</v>
          </cell>
          <cell r="E3365">
            <v>3.91</v>
          </cell>
          <cell r="F3365">
            <v>23.07</v>
          </cell>
        </row>
        <row r="3366">
          <cell r="A3366" t="str">
            <v>94748</v>
          </cell>
          <cell r="B3366" t="str">
            <v>JOELHO 90 GRAUS, CPVC, SOLDÁVEL, DN 54 MM, INSTALADO EM RESERVAÇÃO DE ÁGUA DE EDIFICAÇÃO QUE POSSUA RESERVATÓRIO DE FIBRA/FIBROCIMENTO  FORNECIMENTO E INSTALAÇÃO. AF_06/2016</v>
          </cell>
          <cell r="C3366" t="str">
            <v>UN</v>
          </cell>
          <cell r="D3366">
            <v>40.15</v>
          </cell>
          <cell r="E3366">
            <v>6.81</v>
          </cell>
          <cell r="F3366">
            <v>46.96</v>
          </cell>
        </row>
        <row r="3367">
          <cell r="A3367" t="str">
            <v>94750</v>
          </cell>
          <cell r="B3367" t="str">
            <v>JOELHO 90 GRAUS, CPVC, SOLDÁVEL, DN 73 MM, INSTALADO EM RESERVAÇÃO DE ÁGUA DE EDIFICAÇÃO QUE POSSUA RESERVATÓRIO DE FIBRA/FIBROCIMENTO  FORNECIMENTO E INSTALAÇÃO. AF_06/2016</v>
          </cell>
          <cell r="C3367" t="str">
            <v>UN</v>
          </cell>
          <cell r="D3367">
            <v>100.32</v>
          </cell>
          <cell r="E3367">
            <v>6.81</v>
          </cell>
          <cell r="F3367">
            <v>107.13</v>
          </cell>
        </row>
        <row r="3368">
          <cell r="A3368" t="str">
            <v>94752</v>
          </cell>
          <cell r="B3368" t="str">
            <v>JOELHO 90 GRAUS, CPVC, SOLDÁVEL, DN 89 MM, INSTALADO EM RESERVAÇÃO DE ÁGUA DE EDIFICAÇÃO QUE POSSUA RESERVATÓRIO DE FIBRA/FIBROCIMENTO  FORNECIMENTO E INSTALAÇÃO. AF_06/2016</v>
          </cell>
          <cell r="C3368" t="str">
            <v>UN</v>
          </cell>
          <cell r="D3368">
            <v>119.16</v>
          </cell>
          <cell r="E3368">
            <v>13.79</v>
          </cell>
          <cell r="F3368">
            <v>132.94999999999999</v>
          </cell>
        </row>
        <row r="3369">
          <cell r="A3369" t="str">
            <v>89638</v>
          </cell>
          <cell r="B3369" t="str">
            <v>JOELHO 45 GRAUS, CPVC, SOLDÁVEL, DN 15MM, INSTALADO EM RAMAL OU SUB-RAMAL DE ÁGUA - FORNECIMENTO E INSTALAÇÃO. AF_12/2014</v>
          </cell>
          <cell r="C3369" t="str">
            <v>UN</v>
          </cell>
          <cell r="D3369">
            <v>4.3499999999999996</v>
          </cell>
          <cell r="E3369">
            <v>2.9</v>
          </cell>
          <cell r="F3369">
            <v>7.25</v>
          </cell>
        </row>
        <row r="3370">
          <cell r="A3370" t="str">
            <v>89642</v>
          </cell>
          <cell r="B3370" t="str">
            <v>JOELHO 45 GRAUS, CPVC, SOLDÁVEL, DN 22MM, INSTALADO EM RAMAL OU SUB-RAMAL DE ÁGUA - FORNECIMENTO E INSTALAÇÃO. AF_12/2014</v>
          </cell>
          <cell r="C3370" t="str">
            <v>UN</v>
          </cell>
          <cell r="D3370">
            <v>6.65</v>
          </cell>
          <cell r="E3370">
            <v>3.67</v>
          </cell>
          <cell r="F3370">
            <v>10.32</v>
          </cell>
        </row>
        <row r="3371">
          <cell r="A3371" t="str">
            <v>89647</v>
          </cell>
          <cell r="B3371" t="str">
            <v>JOELHO 45 GRAUS, CPVC, SOLDÁVEL, DN 28MM, INSTALADO EM RAMAL OU SUB-RAMAL DE ÁGUA  FORNECIMENTO E INSTALAÇÃO. AF_12/2014</v>
          </cell>
          <cell r="C3371" t="str">
            <v>UN</v>
          </cell>
          <cell r="D3371">
            <v>9.1</v>
          </cell>
          <cell r="E3371">
            <v>4.3099999999999996</v>
          </cell>
          <cell r="F3371">
            <v>13.41</v>
          </cell>
        </row>
        <row r="3372">
          <cell r="A3372" t="str">
            <v>89650</v>
          </cell>
          <cell r="B3372" t="str">
            <v>JOELHO 45 GRAUS, CPVC, SOLDÁVEL, DN 35MM, INSTALADO EM RAMAL OU SUB-RAMAL DE ÁGUA  FORNECIMENTO E INSTALAÇÃO. AF_12/2014</v>
          </cell>
          <cell r="C3372" t="str">
            <v>UN</v>
          </cell>
          <cell r="D3372">
            <v>14.51</v>
          </cell>
          <cell r="E3372">
            <v>5.08</v>
          </cell>
          <cell r="F3372">
            <v>19.59</v>
          </cell>
        </row>
        <row r="3373">
          <cell r="A3373" t="str">
            <v>89720</v>
          </cell>
          <cell r="B3373" t="str">
            <v>JOELHO 45 GRAUS, CPVC, SOLDÁVEL, DN 22MM, INSTALADO EM RAMAL DE DISTRIBUIÇÃO DE ÁGUA   FORNECIMENTO E INSTALAÇÃO. AF_12/2014</v>
          </cell>
          <cell r="C3373" t="str">
            <v>UN</v>
          </cell>
          <cell r="D3373">
            <v>6.05</v>
          </cell>
          <cell r="E3373">
            <v>2.1800000000000002</v>
          </cell>
          <cell r="F3373">
            <v>8.23</v>
          </cell>
        </row>
        <row r="3374">
          <cell r="A3374" t="str">
            <v>89725</v>
          </cell>
          <cell r="B3374" t="str">
            <v>JOELHO 45 GRAUS, CPVC, SOLDÁVEL, DN 28MM, INSTALADO EM RAMAL DE DISTRIBUIÇÃO DE ÁGUA   FORNECIMENTO E INSTALAÇÃO. AF_12/2014</v>
          </cell>
          <cell r="C3374" t="str">
            <v>UN</v>
          </cell>
          <cell r="D3374">
            <v>8.39</v>
          </cell>
          <cell r="E3374">
            <v>2.58</v>
          </cell>
          <cell r="F3374">
            <v>10.97</v>
          </cell>
        </row>
        <row r="3375">
          <cell r="A3375" t="str">
            <v>89734</v>
          </cell>
          <cell r="B3375" t="str">
            <v>JOELHO 45 GRAUS, CPVC, SOLDÁVEL, DN 35MM, INSTALADO EM RAMAL DE DISTRIBUIÇÃO DE ÁGUA   FORNECIMENTO E INSTALAÇÃO. AF_12/2014</v>
          </cell>
          <cell r="C3375" t="str">
            <v>UN</v>
          </cell>
          <cell r="D3375">
            <v>13.67</v>
          </cell>
          <cell r="E3375">
            <v>3.03</v>
          </cell>
          <cell r="F3375">
            <v>16.7</v>
          </cell>
        </row>
        <row r="3376">
          <cell r="A3376" t="str">
            <v>89780</v>
          </cell>
          <cell r="B3376" t="str">
            <v>JOELHO 45 GRAUS, CPVC, SOLDÁVEL, DN 35MM, INSTALADO EM PRUMADA DE ÁGUA - FORNECIMENTO E INSTALAÇÃO. AF_12/2014</v>
          </cell>
          <cell r="C3376" t="str">
            <v>UN</v>
          </cell>
          <cell r="D3376">
            <v>13.29</v>
          </cell>
          <cell r="E3376">
            <v>2.1</v>
          </cell>
          <cell r="F3376">
            <v>15.39</v>
          </cell>
        </row>
        <row r="3377">
          <cell r="A3377" t="str">
            <v>89787</v>
          </cell>
          <cell r="B3377" t="str">
            <v>JOELHO 45 GRAUS, CPVC, SOLDÁVEL, DN 42MM, INSTALADO EM PRUMADA DE ÁGUA  FORNECIMENTO E INSTALAÇÃO. AF_12/2014</v>
          </cell>
          <cell r="C3377" t="str">
            <v>UN</v>
          </cell>
          <cell r="D3377">
            <v>20.190000000000001</v>
          </cell>
          <cell r="E3377">
            <v>2.4700000000000002</v>
          </cell>
          <cell r="F3377">
            <v>22.66</v>
          </cell>
        </row>
        <row r="3378">
          <cell r="A3378" t="str">
            <v>89789</v>
          </cell>
          <cell r="B3378" t="str">
            <v>JOELHO 45 GRAUS, CPVC, SOLDÁVEL, DN 54MM, INSTALADO EM PRUMADA DE ÁGUA  FORNECIMENTO E INSTALAÇÃO. AF_12/2014</v>
          </cell>
          <cell r="C3378" t="str">
            <v>UN</v>
          </cell>
          <cell r="D3378">
            <v>41.18</v>
          </cell>
          <cell r="E3378">
            <v>3.08</v>
          </cell>
          <cell r="F3378">
            <v>44.26</v>
          </cell>
        </row>
        <row r="3379">
          <cell r="A3379" t="str">
            <v>89791</v>
          </cell>
          <cell r="B3379" t="str">
            <v>JOELHO 45 GRAUS, CPVC, SOLDÁVEL, DN 73MM, INSTALADO EM PRUMADA DE ÁGUA  FORNECIMENTO E INSTALAÇÃO. AF_12/2014</v>
          </cell>
          <cell r="C3379" t="str">
            <v>UN</v>
          </cell>
          <cell r="D3379">
            <v>104.86</v>
          </cell>
          <cell r="E3379">
            <v>4.07</v>
          </cell>
          <cell r="F3379">
            <v>108.93</v>
          </cell>
        </row>
        <row r="3380">
          <cell r="A3380" t="str">
            <v>89793</v>
          </cell>
          <cell r="B3380" t="str">
            <v>JOELHO 45 GRAUS, CPVC, SOLDÁVEL, DN 89MM, INSTALADO EM PRUMADA DE ÁGUA  FORNECIMENTO E INSTALAÇÃO. AF_12/2014</v>
          </cell>
          <cell r="C3380" t="str">
            <v>UN</v>
          </cell>
          <cell r="D3380">
            <v>123.59</v>
          </cell>
          <cell r="E3380">
            <v>4.9000000000000004</v>
          </cell>
          <cell r="F3380">
            <v>128.49</v>
          </cell>
        </row>
        <row r="3381">
          <cell r="A3381" t="str">
            <v>89645</v>
          </cell>
          <cell r="B3381" t="str">
            <v>JOELHO DE TRANSIÇÃO, 90 GRAUS, CPVC, SOLDÁVEL, DN 22MM X 3/4", INSTALADO EM RAMAL OU SUB-RAMAL DE ÁGUA - FORNECIMENTO E INSTALAÇÃO. AF_12/2014</v>
          </cell>
          <cell r="C3381" t="str">
            <v>UN</v>
          </cell>
          <cell r="D3381">
            <v>14.38</v>
          </cell>
          <cell r="E3381">
            <v>2.9</v>
          </cell>
          <cell r="F3381">
            <v>17.28</v>
          </cell>
        </row>
        <row r="3382">
          <cell r="A3382" t="str">
            <v>89639</v>
          </cell>
          <cell r="B3382" t="str">
            <v>CURVA 90 GRAUS, CPVC, SOLDÁVEL, DN 15MM, INSTALADO EM RAMAL OU SUB-RAMAL DE ÁGUA - FORNECIMENTO E INSTALAÇÃO. AF_12/2014</v>
          </cell>
          <cell r="C3382" t="str">
            <v>UN</v>
          </cell>
          <cell r="D3382">
            <v>4.58</v>
          </cell>
          <cell r="E3382">
            <v>2.9</v>
          </cell>
          <cell r="F3382">
            <v>7.48</v>
          </cell>
        </row>
        <row r="3383">
          <cell r="A3383" t="str">
            <v>89643</v>
          </cell>
          <cell r="B3383" t="str">
            <v>CURVA 90 GRAUS, CPVC, SOLDÁVEL, DN 22MM, INSTALADO EM RAMAL OU SUB-RAMAL DE ÁGUA - FORNECIMENTO E INSTALAÇÃO. AF_12/2014</v>
          </cell>
          <cell r="C3383" t="str">
            <v>UN</v>
          </cell>
          <cell r="D3383">
            <v>7.03</v>
          </cell>
          <cell r="E3383">
            <v>3.67</v>
          </cell>
          <cell r="F3383">
            <v>10.7</v>
          </cell>
        </row>
        <row r="3384">
          <cell r="A3384" t="str">
            <v>89648</v>
          </cell>
          <cell r="B3384" t="str">
            <v>CURVA 90 GRAUS, CPVC, SOLDÁVEL, DN 28MM, INSTALADO EM RAMAL OU SUB-RAMAL DE ÁGUA  FORNECIMENTO E INSTALAÇÃO. AF_12/2014</v>
          </cell>
          <cell r="C3384" t="str">
            <v>UN</v>
          </cell>
          <cell r="D3384">
            <v>10.31</v>
          </cell>
          <cell r="E3384">
            <v>4.3099999999999996</v>
          </cell>
          <cell r="F3384">
            <v>14.62</v>
          </cell>
        </row>
        <row r="3385">
          <cell r="A3385" t="str">
            <v>89721</v>
          </cell>
          <cell r="B3385" t="str">
            <v>CURVA 90 GRAUS, CPVC, SOLDÁVEL, DN 22MM, INSTALADO EM RAMAL DE DISTRIBUIÇÃO DE ÁGUA - FORNECIMENTO E INSTALAÇÃO. AF_12/2014</v>
          </cell>
          <cell r="C3385" t="str">
            <v>UN</v>
          </cell>
          <cell r="D3385">
            <v>6.42</v>
          </cell>
          <cell r="E3385">
            <v>2.1800000000000002</v>
          </cell>
          <cell r="F3385">
            <v>8.6</v>
          </cell>
        </row>
        <row r="3386">
          <cell r="A3386" t="str">
            <v>89727</v>
          </cell>
          <cell r="B3386" t="str">
            <v>CURVA 90 GRAUS, CPVC, SOLDÁVEL, DN 28MM, INSTALADO EM RAMAL DE DISTRIBUIÇÃO DE ÁGUA   FORNECIMENTO E INSTALAÇÃO. AF_12/2014</v>
          </cell>
          <cell r="C3386" t="str">
            <v>UN</v>
          </cell>
          <cell r="D3386">
            <v>9.61</v>
          </cell>
          <cell r="E3386">
            <v>2.58</v>
          </cell>
          <cell r="F3386">
            <v>12.19</v>
          </cell>
        </row>
        <row r="3387">
          <cell r="A3387" t="str">
            <v>94741</v>
          </cell>
          <cell r="B3387" t="str">
            <v>CURVA 90 GRAUS, CPVC, SOLDÁVEL, DN 22 MM, INSTALADO EM RESERVAÇÃO DE ÁGUA DE EDIFICAÇÃO QUE POSSUA RESERVATÓRIO DE FIBRA/FIBROCIMENTO  FORNECIMENTO E INSTALAÇÃO. AF_06/2016</v>
          </cell>
          <cell r="C3387" t="str">
            <v>UN</v>
          </cell>
          <cell r="D3387">
            <v>6.02</v>
          </cell>
          <cell r="E3387">
            <v>2.98</v>
          </cell>
          <cell r="F3387">
            <v>9</v>
          </cell>
        </row>
        <row r="3388">
          <cell r="A3388" t="str">
            <v>94743</v>
          </cell>
          <cell r="B3388" t="str">
            <v>CURVA 90 GRAUS, CPVC, SOLDÁVEL, DN 28 MM, INSTALADO EM RESERVAÇÃO DE ÁGUA DE EDIFICAÇÃO QUE POSSUA RESERVATÓRIO DE FIBRA/FIBROCIMENTO  FORNECIMENTO E INSTALAÇÃO. AF_06/2016</v>
          </cell>
          <cell r="C3388" t="str">
            <v>UN</v>
          </cell>
          <cell r="D3388">
            <v>8.66</v>
          </cell>
          <cell r="E3388">
            <v>2.98</v>
          </cell>
          <cell r="F3388">
            <v>11.64</v>
          </cell>
        </row>
        <row r="3389">
          <cell r="A3389" t="str">
            <v>89657</v>
          </cell>
          <cell r="B3389" t="str">
            <v>CURVA DE TRANSPOSIÇÃO, CPVC, SOLDÁVEL, DN15MM, INSTALADO EM RAMAL OU SUB-RAMAL DE ÁGUA  FORNECIMENTO E INSTALAÇÃO. AF_12/2014</v>
          </cell>
          <cell r="C3389" t="str">
            <v>UN</v>
          </cell>
          <cell r="D3389">
            <v>5.76</v>
          </cell>
          <cell r="E3389">
            <v>1.94</v>
          </cell>
          <cell r="F3389">
            <v>7.7</v>
          </cell>
        </row>
        <row r="3390">
          <cell r="A3390" t="str">
            <v>89664</v>
          </cell>
          <cell r="B3390" t="str">
            <v>CURVA DE TRANSPOSIÇÃO, CPVC, SOLDÁVEL, DN22MM, INSTALADO EM RAMAL OU SUB-RAMAL DE ÁGUA  FORNECIMENTO E INSTALAÇÃO. AF_12/2014</v>
          </cell>
          <cell r="C3390" t="str">
            <v>UN</v>
          </cell>
          <cell r="D3390">
            <v>7.71</v>
          </cell>
          <cell r="E3390">
            <v>2.4500000000000002</v>
          </cell>
          <cell r="F3390">
            <v>10.16</v>
          </cell>
        </row>
        <row r="3391">
          <cell r="A3391" t="str">
            <v>89749</v>
          </cell>
          <cell r="B3391" t="str">
            <v>CURVA DE TRANSPOSIÇÃO, CPVC, SOLDÁVEL, DN 22MM, INSTALADO EM RAMAL DE DISTRIBUIÇÃO DE ÁGUA   FORNECIMENTO E INSTALAÇÃO. AF_12/2014</v>
          </cell>
          <cell r="C3391" t="str">
            <v>UN</v>
          </cell>
          <cell r="D3391">
            <v>7.31</v>
          </cell>
          <cell r="E3391">
            <v>1.46</v>
          </cell>
          <cell r="F3391">
            <v>8.77</v>
          </cell>
        </row>
        <row r="3392">
          <cell r="A3392" t="str">
            <v>89653</v>
          </cell>
          <cell r="B3392" t="str">
            <v>LUVA DE TRANSIÇÃO, CPVC, SOLDÁVEL, DN15MM X 1/2", INSTALADO EM RAMAL OU SUB-RAMAL DE ÁGUA - FORNECIMENTO E INSTALAÇÃO. AF_12/2014</v>
          </cell>
          <cell r="C3392" t="str">
            <v>UN</v>
          </cell>
          <cell r="D3392">
            <v>9.2100000000000009</v>
          </cell>
          <cell r="E3392">
            <v>1.94</v>
          </cell>
          <cell r="F3392">
            <v>11.15</v>
          </cell>
        </row>
        <row r="3393">
          <cell r="A3393" t="str">
            <v>89660</v>
          </cell>
          <cell r="B3393" t="str">
            <v>LUVA DE TRANSIÇÃO, CPVC, SOLDÁVEL, DN22MM X 25MM, INSTALADO EM RAMAL OU SUB-RAMAL DE ÁGUA - FORNECIMENTO E INSTALAÇÃO. AF_12/2014</v>
          </cell>
          <cell r="C3393" t="str">
            <v>UN</v>
          </cell>
          <cell r="D3393">
            <v>3.4</v>
          </cell>
          <cell r="E3393">
            <v>2.4500000000000002</v>
          </cell>
          <cell r="F3393">
            <v>5.85</v>
          </cell>
        </row>
        <row r="3394">
          <cell r="A3394" t="str">
            <v>89651</v>
          </cell>
          <cell r="B3394" t="str">
            <v>LUVA, CPVC, SOLDÁVEL, DN 15MM, INSTALADO EM RAMAL OU SUB-RAMAL DE ÁGUA - FORNECIMENTO E INSTALAÇÃO. AF_12/2014</v>
          </cell>
          <cell r="C3394" t="str">
            <v>UN</v>
          </cell>
          <cell r="D3394">
            <v>2.63</v>
          </cell>
          <cell r="E3394">
            <v>1.94</v>
          </cell>
          <cell r="F3394">
            <v>4.57</v>
          </cell>
        </row>
        <row r="3395">
          <cell r="A3395" t="str">
            <v>89658</v>
          </cell>
          <cell r="B3395" t="str">
            <v>LUVA, CPVC, SOLDÁVEL, DN 22MM, INSTALADO EM RAMAL OU SUB-RAMAL DE ÁGUA  FORNECIMENTO E INSTALAÇÃO. AF_12/2014</v>
          </cell>
          <cell r="C3395" t="str">
            <v>UN</v>
          </cell>
          <cell r="D3395">
            <v>3.74</v>
          </cell>
          <cell r="E3395">
            <v>2.4500000000000002</v>
          </cell>
          <cell r="F3395">
            <v>6.19</v>
          </cell>
        </row>
        <row r="3396">
          <cell r="A3396" t="str">
            <v>89740</v>
          </cell>
          <cell r="B3396" t="str">
            <v>LUVA DE TRANSIÇÃO, CPVC, SOLDÁVEL, DN 22MM X 25MM, INSTALADO EM RAMAL DE DISTRIBUIÇÃO DE ÁGUA   FORNECIMENTO E INSTALAÇÃO. AF_12/2014</v>
          </cell>
          <cell r="C3396" t="str">
            <v>UN</v>
          </cell>
          <cell r="D3396">
            <v>3</v>
          </cell>
          <cell r="E3396">
            <v>1.46</v>
          </cell>
          <cell r="F3396">
            <v>4.46</v>
          </cell>
        </row>
        <row r="3397">
          <cell r="A3397" t="str">
            <v>89826</v>
          </cell>
          <cell r="B3397" t="str">
            <v>LUVA DE TRANSIÇÃO, CPVC, SOLDÁVEL, DN42MM X 1.1/2, INSTALADO EM PRUMADA DE ÁGUA  FORNECIMENTO E INSTALAÇÃO. AF_12/2014</v>
          </cell>
          <cell r="C3397" t="str">
            <v>UN</v>
          </cell>
          <cell r="D3397">
            <v>97.13</v>
          </cell>
          <cell r="E3397">
            <v>1.65</v>
          </cell>
          <cell r="F3397">
            <v>98.78</v>
          </cell>
        </row>
        <row r="3398">
          <cell r="A3398" t="str">
            <v>89836</v>
          </cell>
          <cell r="B3398" t="str">
            <v>LUVA DE TRANSIÇÃO, CPVC, SOLDÁVEL, DN 54MM X 2, INSTALADO EM PRUMADA DE ÁGUA  FORNECIMENTO E INSTALAÇÃO. AF_12/2014</v>
          </cell>
          <cell r="C3398" t="str">
            <v>UN</v>
          </cell>
          <cell r="D3398">
            <v>157.29</v>
          </cell>
          <cell r="E3398">
            <v>2.0499999999999998</v>
          </cell>
          <cell r="F3398">
            <v>159.34</v>
          </cell>
        </row>
        <row r="3399">
          <cell r="A3399" t="str">
            <v>89670</v>
          </cell>
          <cell r="B3399" t="str">
            <v>LUVA, CPVC, SOLDÁVEL, DN 28MM, INSTALADO EM RAMAL OU SUB-RAMAL DE ÁGUA  FORNECIMENTO E INSTALAÇÃO. AF_12/2014</v>
          </cell>
          <cell r="C3399" t="str">
            <v>UN</v>
          </cell>
          <cell r="D3399">
            <v>5.96</v>
          </cell>
          <cell r="E3399">
            <v>2.87</v>
          </cell>
          <cell r="F3399">
            <v>8.83</v>
          </cell>
        </row>
        <row r="3400">
          <cell r="A3400" t="str">
            <v>89680</v>
          </cell>
          <cell r="B3400" t="str">
            <v>LUVA, CPVC, SOLDÁVEL, DN 35MM, INSTALADO EM RAMAL OU SUB-RAMAL DE ÁGUA  FORNECIMENTO E INSTALAÇÃO. AF_12/2014</v>
          </cell>
          <cell r="C3400" t="str">
            <v>UN</v>
          </cell>
          <cell r="D3400">
            <v>9.9600000000000009</v>
          </cell>
          <cell r="E3400">
            <v>3.38</v>
          </cell>
          <cell r="F3400">
            <v>13.34</v>
          </cell>
        </row>
        <row r="3401">
          <cell r="A3401" t="str">
            <v>89736</v>
          </cell>
          <cell r="B3401" t="str">
            <v>LUVA, CPVC, SOLDÁVEL, DN 22MM, INSTALADO EM RAMAL DE DISTRIBUIÇÃO DE ÁGUA   FORNECIMENTO E INSTALAÇÃO. AF_12/2014</v>
          </cell>
          <cell r="C3401" t="str">
            <v>UN</v>
          </cell>
          <cell r="D3401">
            <v>3.34</v>
          </cell>
          <cell r="E3401">
            <v>1.46</v>
          </cell>
          <cell r="F3401">
            <v>4.8</v>
          </cell>
        </row>
        <row r="3402">
          <cell r="A3402" t="str">
            <v>89755</v>
          </cell>
          <cell r="B3402" t="str">
            <v>LUVA, CPVC, SOLDÁVEL, DN 28MM, INSTALADO EM RAMAL DE DISTRIBUIÇÃO DE ÁGUA   FORNECIMENTO E INSTALAÇÃO. AF_12/2014</v>
          </cell>
          <cell r="C3402" t="str">
            <v>UN</v>
          </cell>
          <cell r="D3402">
            <v>5.49</v>
          </cell>
          <cell r="E3402">
            <v>1.73</v>
          </cell>
          <cell r="F3402">
            <v>7.22</v>
          </cell>
        </row>
        <row r="3403">
          <cell r="A3403" t="str">
            <v>89760</v>
          </cell>
          <cell r="B3403" t="str">
            <v>LUVA, CPVC, SOLDÁVEL, DN 35MM, INSTALADO EM RAMAL DE DISTRIBUIÇÃO DE ÁGUA - FORNECIMENTO E INSTALAÇÃO. AF_12/2014</v>
          </cell>
          <cell r="C3403" t="str">
            <v>UN</v>
          </cell>
          <cell r="D3403">
            <v>9.41</v>
          </cell>
          <cell r="E3403">
            <v>2.02</v>
          </cell>
          <cell r="F3403">
            <v>11.43</v>
          </cell>
        </row>
        <row r="3404">
          <cell r="A3404" t="str">
            <v>89794</v>
          </cell>
          <cell r="B3404" t="str">
            <v>LUVA, CPVC, SOLDÁVEL, DN 35MM, INSTALADO EM PRUMADA DE ÁGUA  FORNECIMENTO E INSTALAÇÃO. AF_12/2014</v>
          </cell>
          <cell r="C3404" t="str">
            <v>UN</v>
          </cell>
          <cell r="D3404">
            <v>9.15</v>
          </cell>
          <cell r="E3404">
            <v>1.41</v>
          </cell>
          <cell r="F3404">
            <v>10.56</v>
          </cell>
        </row>
        <row r="3405">
          <cell r="A3405" t="str">
            <v>89822</v>
          </cell>
          <cell r="B3405" t="str">
            <v>LUVA, CPVC, SOLDÁVEL, DN 42MM, INSTALADO EM PRUMADA DE ÁGUA  FORNECIMENTO E INSTALAÇÃO. AF_12/2014</v>
          </cell>
          <cell r="C3405" t="str">
            <v>UN</v>
          </cell>
          <cell r="D3405">
            <v>12.14</v>
          </cell>
          <cell r="E3405">
            <v>1.65</v>
          </cell>
          <cell r="F3405">
            <v>13.79</v>
          </cell>
        </row>
        <row r="3406">
          <cell r="A3406" t="str">
            <v>89835</v>
          </cell>
          <cell r="B3406" t="str">
            <v>LUVA, CPVC, SOLDÁVEL, DN 54MM, INSTALADO EM PRUMADA DE ÁGUA  FORNECIMENTO E INSTALAÇÃO. AF_12/2014</v>
          </cell>
          <cell r="C3406" t="str">
            <v>UN</v>
          </cell>
          <cell r="D3406">
            <v>22.32</v>
          </cell>
          <cell r="E3406">
            <v>2.0499999999999998</v>
          </cell>
          <cell r="F3406">
            <v>24.37</v>
          </cell>
        </row>
        <row r="3407">
          <cell r="A3407" t="str">
            <v>89838</v>
          </cell>
          <cell r="B3407" t="str">
            <v>LUVA, CPVC, SOLDÁVEL, DN 73MM, INSTALADO EM PRUMADA DE ÁGUA  FORNECIMENTO E INSTALAÇÃO. AF_12/2014</v>
          </cell>
          <cell r="C3407" t="str">
            <v>UN</v>
          </cell>
          <cell r="D3407">
            <v>84.6</v>
          </cell>
          <cell r="E3407">
            <v>2.71</v>
          </cell>
          <cell r="F3407">
            <v>87.31</v>
          </cell>
        </row>
        <row r="3408">
          <cell r="A3408" t="str">
            <v>89840</v>
          </cell>
          <cell r="B3408" t="str">
            <v>LUVA, CPVC, SOLDÁVEL, DN 89MM, INSTALADO EM PRUMADA DE ÁGUA  FORNECIMENTO E INSTALAÇÃO. AF_12/2014</v>
          </cell>
          <cell r="C3408" t="str">
            <v>UN</v>
          </cell>
          <cell r="D3408">
            <v>97.4</v>
          </cell>
          <cell r="E3408">
            <v>3.27</v>
          </cell>
          <cell r="F3408">
            <v>100.67</v>
          </cell>
        </row>
        <row r="3409">
          <cell r="A3409" t="str">
            <v>94725</v>
          </cell>
          <cell r="B3409" t="str">
            <v>LUVA, CPVC, SOLDÁVEL, DN 22 MM, INSTALADO EM RESERVAÇÃO DE ÁGUA DE EDIFICAÇÃO QUE POSSUA RESERVATÓRIO DE FIBRA/FIBROCIMENTO  FORNECIMENTO E INSTALAÇÃO. AF_06/2016</v>
          </cell>
          <cell r="C3409" t="str">
            <v>UN</v>
          </cell>
          <cell r="D3409">
            <v>2.83</v>
          </cell>
          <cell r="E3409">
            <v>1.99</v>
          </cell>
          <cell r="F3409">
            <v>4.82</v>
          </cell>
        </row>
        <row r="3410">
          <cell r="A3410" t="str">
            <v>94727</v>
          </cell>
          <cell r="B3410" t="str">
            <v>LUVA, CPVC, SOLDÁVEL, DN 28 MM, INSTALADO EM RESERVAÇÃO DE ÁGUA DE EDIFICAÇÃO QUE POSSUA RESERVATÓRIO DE FIBRA/FIBROCIMENTO  FORNECIMENTO E INSTALAÇÃO. AF_06/2016</v>
          </cell>
          <cell r="C3410" t="str">
            <v>UN</v>
          </cell>
          <cell r="D3410">
            <v>4.49</v>
          </cell>
          <cell r="E3410">
            <v>1.99</v>
          </cell>
          <cell r="F3410">
            <v>6.48</v>
          </cell>
        </row>
        <row r="3411">
          <cell r="A3411" t="str">
            <v>94729</v>
          </cell>
          <cell r="B3411" t="str">
            <v>LUVA, CPVC, SOLDÁVEL, DN 35 MM, INSTALADO EM RESERVAÇÃO DE ÁGUA DE EDIFICAÇÃO QUE POSSUA RESERVATÓRIO DE FIBRA/FIBROCIMENTO  FORNECIMENTO E INSTALAÇÃO. AF_06/2016</v>
          </cell>
          <cell r="C3411" t="str">
            <v>UN</v>
          </cell>
          <cell r="D3411">
            <v>8.43</v>
          </cell>
          <cell r="E3411">
            <v>2.63</v>
          </cell>
          <cell r="F3411">
            <v>11.06</v>
          </cell>
        </row>
        <row r="3412">
          <cell r="A3412" t="str">
            <v>94731</v>
          </cell>
          <cell r="B3412" t="str">
            <v>LUVA, CPVC, SOLDÁVEL, DN 42 MM, INSTALADO EM RESERVAÇÃO DE ÁGUA DE EDIFICAÇÃO QUE POSSUA RESERVATÓRIO DE FIBRA/FIBROCIMENTO  FORNECIMENTO E INSTALAÇÃO. AF_06/2016</v>
          </cell>
          <cell r="C3412" t="str">
            <v>UN</v>
          </cell>
          <cell r="D3412">
            <v>10.94</v>
          </cell>
          <cell r="E3412">
            <v>2.63</v>
          </cell>
          <cell r="F3412">
            <v>13.57</v>
          </cell>
        </row>
        <row r="3413">
          <cell r="A3413" t="str">
            <v>94733</v>
          </cell>
          <cell r="B3413" t="str">
            <v>LUVA, CPVC, SOLDÁVEL, DN 54 MM, INSTALADO EM RESERVAÇÃO DE ÁGUA DE EDIFICAÇÃO QUE POSSUA RESERVATÓRIO DE FIBRA/FIBROCIMENTO  FORNECIMENTO E INSTALAÇÃO. AF_06/2016</v>
          </cell>
          <cell r="C3413" t="str">
            <v>UN</v>
          </cell>
          <cell r="D3413">
            <v>21.46</v>
          </cell>
          <cell r="E3413">
            <v>4.55</v>
          </cell>
          <cell r="F3413">
            <v>26.01</v>
          </cell>
        </row>
        <row r="3414">
          <cell r="A3414" t="str">
            <v>94737</v>
          </cell>
          <cell r="B3414" t="str">
            <v>LUVA, CPVC, SOLDÁVEL, DN 89 MM, INSTALADO EM RESERVAÇÃO DE ÁGUA DE EDIFICAÇÃO QUE POSSUA RESERVATÓRIO DE FIBRA/FIBROCIMENTO  FORNECIMENTO E INSTALAÇÃO. AF_06/2016</v>
          </cell>
          <cell r="C3414" t="str">
            <v>UN</v>
          </cell>
          <cell r="D3414">
            <v>95.06</v>
          </cell>
          <cell r="E3414">
            <v>9.18</v>
          </cell>
          <cell r="F3414">
            <v>104.24</v>
          </cell>
        </row>
        <row r="3415">
          <cell r="A3415" t="str">
            <v>94863</v>
          </cell>
          <cell r="B3415" t="str">
            <v>LUVA, CPVC, SOLDÁVEL, DN 73 MM, INSTALADO EM RESERVAÇÃO DE ÁGUA DE EDIFICAÇÃO QUE POSSUA RESERVATÓRIO DE FIBRA/FIBROCIMENTO  FORNECIMENTO E INSTALAÇÃO. AF_06/2016</v>
          </cell>
          <cell r="C3415" t="str">
            <v>UN</v>
          </cell>
          <cell r="D3415">
            <v>82.9</v>
          </cell>
          <cell r="E3415">
            <v>4.55</v>
          </cell>
          <cell r="F3415">
            <v>87.45</v>
          </cell>
        </row>
        <row r="3416">
          <cell r="A3416" t="str">
            <v>89652</v>
          </cell>
          <cell r="B3416" t="str">
            <v>LUVA DE CORRER, CPVC, SOLDÁVEL, DN 15MM, INSTALADO EM RAMAL OU SUB-RAMAL DE ÁGUA  FORNECIMENTO E INSTALAÇÃO. AF_12/2014</v>
          </cell>
          <cell r="C3416" t="str">
            <v>UN</v>
          </cell>
          <cell r="D3416">
            <v>5.22</v>
          </cell>
          <cell r="E3416">
            <v>1.94</v>
          </cell>
          <cell r="F3416">
            <v>7.16</v>
          </cell>
        </row>
        <row r="3417">
          <cell r="A3417" t="str">
            <v>89659</v>
          </cell>
          <cell r="B3417" t="str">
            <v>LUVA DE CORRER, CPVC, SOLDÁVEL, DN 22MM, INSTALADO EM RAMAL OU SUB-RAMAL DE ÁGUA  FORNECIMENTO E INSTALAÇÃO. AF_12/2014</v>
          </cell>
          <cell r="C3417" t="str">
            <v>UN</v>
          </cell>
          <cell r="D3417">
            <v>7.71</v>
          </cell>
          <cell r="E3417">
            <v>2.4500000000000002</v>
          </cell>
          <cell r="F3417">
            <v>10.16</v>
          </cell>
        </row>
        <row r="3418">
          <cell r="A3418" t="str">
            <v>89672</v>
          </cell>
          <cell r="B3418" t="str">
            <v>LUVA DE CORRER, CPVC, SOLDÁVEL, DN 28MM, INSTALADO EM RAMAL OU SUB-RAMAL DE ÁGUA  FORNECIMENTO E INSTALAÇÃO. AF_12/2014</v>
          </cell>
          <cell r="C3418" t="str">
            <v>UN</v>
          </cell>
          <cell r="D3418">
            <v>10.5</v>
          </cell>
          <cell r="E3418">
            <v>2.87</v>
          </cell>
          <cell r="F3418">
            <v>13.37</v>
          </cell>
        </row>
        <row r="3419">
          <cell r="A3419" t="str">
            <v>89682</v>
          </cell>
          <cell r="B3419" t="str">
            <v>LUVA DE CORRER, CPVC, SOLDÁVEL, DN 35MM, INSTALADO EM RAMAL OU SUB-RAMAL DE ÁGUA  FORNECIMENTO E INSTALAÇÃO. AF_12/2014</v>
          </cell>
          <cell r="C3419" t="str">
            <v>UN</v>
          </cell>
          <cell r="D3419">
            <v>16.75</v>
          </cell>
          <cell r="E3419">
            <v>3.38</v>
          </cell>
          <cell r="F3419">
            <v>20.13</v>
          </cell>
        </row>
        <row r="3420">
          <cell r="A3420" t="str">
            <v>89738</v>
          </cell>
          <cell r="B3420" t="str">
            <v>LUVA DE CORRER, CPVC, SOLDÁVEL, DN 22MM, INSTALADO EM RAMAL DE DISTRIBUIÇÃO DE ÁGUA   FORNECIMENTO E INSTALAÇÃO. AF_12/2014</v>
          </cell>
          <cell r="C3420" t="str">
            <v>UN</v>
          </cell>
          <cell r="D3420">
            <v>7.31</v>
          </cell>
          <cell r="E3420">
            <v>1.46</v>
          </cell>
          <cell r="F3420">
            <v>8.77</v>
          </cell>
        </row>
        <row r="3421">
          <cell r="A3421" t="str">
            <v>89756</v>
          </cell>
          <cell r="B3421" t="str">
            <v>LUVA DE CORRER, CPVC, SOLDÁVEL, DN 28MM, INSTALADO EM RAMAL DE DISTRIBUIÇÃO DE ÁGUA   FORNECIMENTO E INSTALAÇÃO. AF_12/2014</v>
          </cell>
          <cell r="C3421" t="str">
            <v>UN</v>
          </cell>
          <cell r="D3421">
            <v>10.029999999999999</v>
          </cell>
          <cell r="E3421">
            <v>1.73</v>
          </cell>
          <cell r="F3421">
            <v>11.76</v>
          </cell>
        </row>
        <row r="3422">
          <cell r="A3422" t="str">
            <v>89761</v>
          </cell>
          <cell r="B3422" t="str">
            <v>LUVA DE CORRER, CPVC, SOLDÁVEL, DN 35MM, INSTALADO EM RAMAL DE DISTRIBUIÇÃO DE ÁGUA - FORNECIMENTO E INSTALAÇÃO. AF_12/2014</v>
          </cell>
          <cell r="C3422" t="str">
            <v>UN</v>
          </cell>
          <cell r="D3422">
            <v>16.190000000000001</v>
          </cell>
          <cell r="E3422">
            <v>2.02</v>
          </cell>
          <cell r="F3422">
            <v>18.21</v>
          </cell>
        </row>
        <row r="3423">
          <cell r="A3423" t="str">
            <v>89815</v>
          </cell>
          <cell r="B3423" t="str">
            <v>LUVA DE CORRER, CPVC, SOLDÁVEL, DN 35MM, INSTALADO EM PRUMADA DE ÁGUA  FORNECIMENTO E INSTALAÇÃO. AF_12/2014</v>
          </cell>
          <cell r="C3423" t="str">
            <v>UN</v>
          </cell>
          <cell r="D3423">
            <v>15.94</v>
          </cell>
          <cell r="E3423">
            <v>1.41</v>
          </cell>
          <cell r="F3423">
            <v>17.350000000000001</v>
          </cell>
        </row>
        <row r="3424">
          <cell r="A3424" t="str">
            <v>89824</v>
          </cell>
          <cell r="B3424" t="str">
            <v>LUVA DE CORRER, CPVC, SOLDÁVEL, DN 42MM, INSTALADO EM PRUMADA DE ÁGUA  FORNECIMENTO E INSTALAÇÃO. AF_12/2014</v>
          </cell>
          <cell r="C3424" t="str">
            <v>UN</v>
          </cell>
          <cell r="D3424">
            <v>21.82</v>
          </cell>
          <cell r="E3424">
            <v>1.65</v>
          </cell>
          <cell r="F3424">
            <v>23.47</v>
          </cell>
        </row>
        <row r="3425">
          <cell r="A3425" t="str">
            <v>89668</v>
          </cell>
          <cell r="B3425" t="str">
            <v>CONECTOR, CPVC, SOLDÁVEL, DN22MM X 3/4", INSTALADO EM RAMAL OU SUB-RAMAL DE ÁGUA - FORNECIMENTO E INSTALAÇÃO. AF_12/2014</v>
          </cell>
          <cell r="C3425" t="str">
            <v>UN</v>
          </cell>
          <cell r="D3425">
            <v>16.23</v>
          </cell>
          <cell r="E3425">
            <v>2.4500000000000002</v>
          </cell>
          <cell r="F3425">
            <v>18.68</v>
          </cell>
        </row>
        <row r="3426">
          <cell r="A3426" t="str">
            <v>89655</v>
          </cell>
          <cell r="B3426" t="str">
            <v>CONECTOR, CPVC, SOLDÁVEL, DN 15MM X 1/2, INSTALADO EM RAMAL OU SUB-RAMAL DE ÁGUA  FORNECIMENTO E INSTALAÇÃO. AF_12/2014</v>
          </cell>
          <cell r="C3426" t="str">
            <v>UN</v>
          </cell>
          <cell r="D3426">
            <v>13.81</v>
          </cell>
          <cell r="E3426">
            <v>1.94</v>
          </cell>
          <cell r="F3426">
            <v>15.75</v>
          </cell>
        </row>
        <row r="3427">
          <cell r="A3427" t="str">
            <v>89662</v>
          </cell>
          <cell r="B3427" t="str">
            <v>CONECTOR, CPVC, SOLDÁVEL, DN 22MM X 1/2, INSTALADO EM RAMAL OU SUB-RAMAL DE ÁGUA  FORNECIMENTO E INSTALAÇÃO. AF_12/2014</v>
          </cell>
          <cell r="C3427" t="str">
            <v>UN</v>
          </cell>
          <cell r="D3427">
            <v>17.190000000000001</v>
          </cell>
          <cell r="E3427">
            <v>2.4500000000000002</v>
          </cell>
          <cell r="F3427">
            <v>19.64</v>
          </cell>
        </row>
        <row r="3428">
          <cell r="A3428" t="str">
            <v>89676</v>
          </cell>
          <cell r="B3428" t="str">
            <v>CONECTOR, CPVC, SOLDÁVEL, DN 28MM X 1, INSTALADO EM RAMAL OU SUB-RAMAL DE ÁGUA  FORNECIMENTO E INSTALAÇÃO. AF_12/2014</v>
          </cell>
          <cell r="C3428" t="str">
            <v>UN</v>
          </cell>
          <cell r="D3428">
            <v>25.73</v>
          </cell>
          <cell r="E3428">
            <v>2.87</v>
          </cell>
          <cell r="F3428">
            <v>28.6</v>
          </cell>
        </row>
        <row r="3429">
          <cell r="A3429" t="str">
            <v>89686</v>
          </cell>
          <cell r="B3429" t="str">
            <v>CONECTOR, CPVC, SOLDÁVEL, DN 35MM X 1 1/4, INSTALADO EM RAMAL OU SUB-RAMAL DE ÁGUA  FORNECIMENTO E INSTALAÇÃO. AF_12/2014</v>
          </cell>
          <cell r="C3429" t="str">
            <v>UN</v>
          </cell>
          <cell r="D3429">
            <v>96.04</v>
          </cell>
          <cell r="E3429">
            <v>3.38</v>
          </cell>
          <cell r="F3429">
            <v>99.42</v>
          </cell>
        </row>
        <row r="3430">
          <cell r="A3430" t="str">
            <v>89745</v>
          </cell>
          <cell r="B3430" t="str">
            <v>CONECTOR, CPVC, SOLDÁVEL, DN 22MM X 1/2 , INSTALADO EM RAMAL DE DISTRIBUIÇÃO DE ÁGUA   FORNECIMENTO E INSTALAÇÃO. AF_12/2014</v>
          </cell>
          <cell r="C3430" t="str">
            <v>UN</v>
          </cell>
          <cell r="D3430">
            <v>16.79</v>
          </cell>
          <cell r="E3430">
            <v>1.46</v>
          </cell>
          <cell r="F3430">
            <v>18.25</v>
          </cell>
        </row>
        <row r="3431">
          <cell r="A3431" t="str">
            <v>89758</v>
          </cell>
          <cell r="B3431" t="str">
            <v>CONECTOR, CPVC, SOLDÁVEL, DN 28MM X 1 , INSTALADO EM RAMAL DE DISTRIBUIÇÃO DE ÁGUA   FORNECIMENTO E INSTALAÇÃO. AF_12/2014</v>
          </cell>
          <cell r="C3431" t="str">
            <v>UN</v>
          </cell>
          <cell r="D3431">
            <v>25.26</v>
          </cell>
          <cell r="E3431">
            <v>1.73</v>
          </cell>
          <cell r="F3431">
            <v>26.99</v>
          </cell>
        </row>
        <row r="3432">
          <cell r="A3432" t="str">
            <v>89763</v>
          </cell>
          <cell r="B3432" t="str">
            <v>CONECTOR, CPVC, SOLDÁVEL, DN 35MM X 1 1/4 , INSTALADO EM RAMAL DE DISTRIBUIÇÃO DE ÁGUA - FORNECIMENTO E INSTALAÇÃO. AF_12/2014</v>
          </cell>
          <cell r="C3432" t="str">
            <v>UN</v>
          </cell>
          <cell r="D3432">
            <v>95.49</v>
          </cell>
          <cell r="E3432">
            <v>2.02</v>
          </cell>
          <cell r="F3432">
            <v>97.51</v>
          </cell>
        </row>
        <row r="3433">
          <cell r="A3433" t="str">
            <v>89818</v>
          </cell>
          <cell r="B3433" t="str">
            <v>CONECTOR, CPVC, SOLDÁVEL, DN 35MM X 1 1/4, INSTALADO EM PRUMADA DE ÁGUA  FORNECIMENTO E INSTALAÇÃO. AF_12/2014</v>
          </cell>
          <cell r="C3433" t="str">
            <v>UN</v>
          </cell>
          <cell r="D3433">
            <v>95.24</v>
          </cell>
          <cell r="E3433">
            <v>1.41</v>
          </cell>
          <cell r="F3433">
            <v>96.65</v>
          </cell>
        </row>
        <row r="3434">
          <cell r="A3434" t="str">
            <v>89831</v>
          </cell>
          <cell r="B3434" t="str">
            <v>CONECTOR, CPVC, SOLDÁVEL, DN 42MM X 1.1/2, INSTALADO EM PRUMADA DE ÁGUA  FORNECIMENTO E INSTALAÇÃO. AF_12/2014</v>
          </cell>
          <cell r="C3434" t="str">
            <v>UN</v>
          </cell>
          <cell r="D3434">
            <v>116.33</v>
          </cell>
          <cell r="E3434">
            <v>1.65</v>
          </cell>
          <cell r="F3434">
            <v>117.98</v>
          </cell>
        </row>
        <row r="3435">
          <cell r="A3435" t="str">
            <v>94724</v>
          </cell>
          <cell r="B3435" t="str">
            <v>CONECTOR, CPVC, SOLDÁVEL, DN 22 MM X 3/4, INSTALADO EM RESERVAÇÃO DE ÁGUA DE EDIFICAÇÃO QUE POSSUA RESERVATÓRIO DE FIBRA/FIBROCIMENTO  FORNECIMENTO E INSTALAÇÃO. AF_06/2016</v>
          </cell>
          <cell r="C3435" t="str">
            <v>UN</v>
          </cell>
          <cell r="D3435">
            <v>15.33</v>
          </cell>
          <cell r="E3435">
            <v>1.99</v>
          </cell>
          <cell r="F3435">
            <v>17.32</v>
          </cell>
        </row>
        <row r="3436">
          <cell r="A3436" t="str">
            <v>94726</v>
          </cell>
          <cell r="B3436" t="str">
            <v>CONECTOR, CPVC, SOLDÁVEL, DN 28 MM X 1, INSTALADO EM RESERVAÇÃO DE ÁGUA DE EDIFICAÇÃO QUE POSSUA RESERVATÓRIO DE FIBRA/FIBROCIMENTO  FORNECIMENTO E INSTALAÇÃO. AF_06/2016</v>
          </cell>
          <cell r="C3436" t="str">
            <v>UN</v>
          </cell>
          <cell r="D3436">
            <v>24.26</v>
          </cell>
          <cell r="E3436">
            <v>1.99</v>
          </cell>
          <cell r="F3436">
            <v>26.25</v>
          </cell>
        </row>
        <row r="3437">
          <cell r="A3437" t="str">
            <v>94728</v>
          </cell>
          <cell r="B3437" t="str">
            <v>CONECTOR, CPVC, SOLDÁVEL, DN 35 MM X 1 1/4, INSTALADO EM RESERVAÇÃO DE ÁGUA DE EDIFICAÇÃO QUE POSSUA RESERVATÓRIO DE FIBRA/FIBROCIMENTO  FORNECIMENTO E INSTALAÇÃO. AF_06/2016</v>
          </cell>
          <cell r="C3437" t="str">
            <v>UN</v>
          </cell>
          <cell r="D3437">
            <v>94.51</v>
          </cell>
          <cell r="E3437">
            <v>2.63</v>
          </cell>
          <cell r="F3437">
            <v>97.14</v>
          </cell>
        </row>
        <row r="3438">
          <cell r="A3438" t="str">
            <v>94730</v>
          </cell>
          <cell r="B3438" t="str">
            <v>CONECTOR, CPVC, SOLDÁVEL, DN 42 MM X 1 1/2, INSTALADO EM RESERVAÇÃO DE ÁGUA DE EDIFICAÇÃO QUE POSSUA RESERVATÓRIO DE FIBRA/FIBROCIMENTO  FORNECIMENTO E INSTALAÇÃO. AF_06/2016</v>
          </cell>
          <cell r="C3438" t="str">
            <v>UN</v>
          </cell>
          <cell r="D3438">
            <v>115.12</v>
          </cell>
          <cell r="E3438">
            <v>2.63</v>
          </cell>
          <cell r="F3438">
            <v>117.75</v>
          </cell>
        </row>
        <row r="3439">
          <cell r="A3439" t="str">
            <v>89691</v>
          </cell>
          <cell r="B3439" t="str">
            <v>TE, CPVC, SOLDÁVEL, DN 15MM, INSTALADO EM RAMAL OU SUB-RAMAL DE ÁGUA - FORNECIMENTO E INSTALAÇÃO. AF_12/2014</v>
          </cell>
          <cell r="C3439" t="str">
            <v>UN</v>
          </cell>
          <cell r="D3439">
            <v>4.78</v>
          </cell>
          <cell r="E3439">
            <v>3.86</v>
          </cell>
          <cell r="F3439">
            <v>8.64</v>
          </cell>
        </row>
        <row r="3440">
          <cell r="A3440" t="str">
            <v>89697</v>
          </cell>
          <cell r="B3440" t="str">
            <v>TE, CPVC, SOLDÁVEL, DN 22MM, INSTALADO EM RAMAL OU SUB-RAMAL DE ÁGUA - FORNECIMENTO E INSTALAÇÃO. AF_12/2014</v>
          </cell>
          <cell r="C3440" t="str">
            <v>UN</v>
          </cell>
          <cell r="D3440">
            <v>5.54</v>
          </cell>
          <cell r="E3440">
            <v>4.87</v>
          </cell>
          <cell r="F3440">
            <v>10.41</v>
          </cell>
        </row>
        <row r="3441">
          <cell r="A3441" t="str">
            <v>89705</v>
          </cell>
          <cell r="B3441" t="str">
            <v>TÊ, CPVC, SOLDÁVEL, DN28MM, INSTALADO EM RAMAL OU SUB-RAMAL DE ÁGUA   FORNECIMENTO E INSTALAÇÃO. AF_12/2014</v>
          </cell>
          <cell r="C3441" t="str">
            <v>UN</v>
          </cell>
          <cell r="D3441">
            <v>10.85</v>
          </cell>
          <cell r="E3441">
            <v>5.75</v>
          </cell>
          <cell r="F3441">
            <v>16.600000000000001</v>
          </cell>
        </row>
        <row r="3442">
          <cell r="A3442" t="str">
            <v>89706</v>
          </cell>
          <cell r="B3442" t="str">
            <v>TÊ, CPVC, SOLDÁVEL, DN35MM, INSTALADO EM RAMAL OU SUB-RAMAL DE ÁGUA  FORNECIMENTO E INSTALAÇÃO. AF_12/2014</v>
          </cell>
          <cell r="C3442" t="str">
            <v>UN</v>
          </cell>
          <cell r="D3442">
            <v>26.89</v>
          </cell>
          <cell r="E3442">
            <v>6.79</v>
          </cell>
          <cell r="F3442">
            <v>33.68</v>
          </cell>
        </row>
        <row r="3443">
          <cell r="A3443" t="str">
            <v>89703</v>
          </cell>
          <cell r="B3443" t="str">
            <v>TE MISTURADOR DE TRANSIÇÃO, CPVC, SOLDÁVEL, DN 22MM X 3/4", INSTALADO EM RAMAL OU SUB-RAMAL DE ÁGUA - FORNECIMENTO E INSTALAÇÃO. AF_12/2014</v>
          </cell>
          <cell r="C3443" t="str">
            <v>UN</v>
          </cell>
          <cell r="D3443">
            <v>24.79</v>
          </cell>
          <cell r="E3443">
            <v>4.87</v>
          </cell>
          <cell r="F3443">
            <v>29.66</v>
          </cell>
        </row>
        <row r="3444">
          <cell r="A3444" t="str">
            <v>89694</v>
          </cell>
          <cell r="B3444" t="str">
            <v>TE DE TRANSIÇÃO, CPVC, SOLDÁVEL, DN 15MM X 1/2, INSTALADO EM RAMAL OU SUB-RAMAL DE ÁGUA  FORNECIMENTO E INSTALAÇÃO. AF_12/2014</v>
          </cell>
          <cell r="C3444" t="str">
            <v>UN</v>
          </cell>
          <cell r="D3444">
            <v>9.2200000000000006</v>
          </cell>
          <cell r="E3444">
            <v>3.86</v>
          </cell>
          <cell r="F3444">
            <v>13.08</v>
          </cell>
        </row>
        <row r="3445">
          <cell r="A3445" t="str">
            <v>89700</v>
          </cell>
          <cell r="B3445" t="str">
            <v>TE DE TRANSIÇÃO, CPVC, SOLDÁVEL, DN 22MM X 1/2, INSTALADO EM RAMAL OU SUB-RAMAL DE ÁGUA  FORNECIMENTO E INSTALAÇÃO. AF_12/2014</v>
          </cell>
          <cell r="C3445" t="str">
            <v>UN</v>
          </cell>
          <cell r="D3445">
            <v>9.34</v>
          </cell>
          <cell r="E3445">
            <v>4.87</v>
          </cell>
          <cell r="F3445">
            <v>14.21</v>
          </cell>
        </row>
        <row r="3446">
          <cell r="A3446" t="str">
            <v>89959</v>
          </cell>
          <cell r="B3446" t="str">
            <v>PONTO DE CONSUMO TERMINAL DE ÁGUA QUENTE (SUBRAMAL) COM TUBULAÇÃO DE CPVC, DN 22 MM, INSTALADO EM RAMAL DE ÁGUA, INCLUSOS RASGO E CHUMBAMENTO EM ALVENARIA. AF_12/2014</v>
          </cell>
          <cell r="C3446" t="str">
            <v>UN</v>
          </cell>
          <cell r="D3446">
            <v>87.52</v>
          </cell>
          <cell r="E3446">
            <v>78.63</v>
          </cell>
          <cell r="F3446">
            <v>166.15</v>
          </cell>
        </row>
        <row r="3447">
          <cell r="A3447" t="str">
            <v>89715</v>
          </cell>
          <cell r="B3447" t="str">
            <v>TUBO, CPVC, SOLDÁVEL, DN 22MM, INSTALADO EM RAMAL DE DISTRIBUIÇÃO DE ÁGUA   FORNECIMENTO E INSTALAÇÃO. AF_12/2014</v>
          </cell>
          <cell r="C3447" t="str">
            <v>UN</v>
          </cell>
          <cell r="D3447">
            <v>13.24</v>
          </cell>
          <cell r="E3447">
            <v>2.74</v>
          </cell>
          <cell r="F3447">
            <v>15.98</v>
          </cell>
        </row>
        <row r="3448">
          <cell r="A3448" t="str">
            <v>89718</v>
          </cell>
          <cell r="B3448" t="str">
            <v>TUBO, CPVC, SOLDÁVEL, DN 35MM, INSTALADO EM RAMAL DE DISTRIBUIÇÃO DE ÁGUA   FORNECIMENTO E INSTALAÇÃO. AF_12/2014</v>
          </cell>
          <cell r="C3448" t="str">
            <v>M</v>
          </cell>
          <cell r="D3448">
            <v>25.65</v>
          </cell>
          <cell r="E3448">
            <v>3.83</v>
          </cell>
          <cell r="F3448">
            <v>29.48</v>
          </cell>
        </row>
        <row r="3449">
          <cell r="A3449" t="str">
            <v>89765</v>
          </cell>
          <cell r="B3449" t="str">
            <v>TE, CPVC, SOLDÁVEL, DN 22MM, INSTALADO EM RAMAL DE DISTRIBUIÇÃO DE ÁGUA - FORNECIMENTO E INSTALAÇÃO. AF_12/2014</v>
          </cell>
          <cell r="C3449" t="str">
            <v>UN</v>
          </cell>
          <cell r="D3449">
            <v>6.28</v>
          </cell>
          <cell r="E3449">
            <v>2.92</v>
          </cell>
          <cell r="F3449">
            <v>9.1999999999999993</v>
          </cell>
        </row>
        <row r="3450">
          <cell r="A3450" t="str">
            <v>89766</v>
          </cell>
          <cell r="B3450" t="str">
            <v>TE DE TRANSIÇÃO, CPVC, SOLDÁVEL, DN 22MM X 1/2 , INSTALADO EM RAMAL DE DISTRIBUIÇÃO DE ÁGUA   FORNECIMENTO E INSTALAÇÃO. AF_12/2014</v>
          </cell>
          <cell r="C3450" t="str">
            <v>UN</v>
          </cell>
          <cell r="D3450">
            <v>10.09</v>
          </cell>
          <cell r="E3450">
            <v>2.92</v>
          </cell>
          <cell r="F3450">
            <v>13.01</v>
          </cell>
        </row>
        <row r="3451">
          <cell r="A3451" t="str">
            <v>89768</v>
          </cell>
          <cell r="B3451" t="str">
            <v>TÊ, CPVC, SOLDÁVEL, DN 28MM, INSTALADO EM RAMAL DE DISTRIBUIÇÃO DE ÁGUA - FORNECIMENTO E INSTALAÇÃO. AF_12/2014</v>
          </cell>
          <cell r="C3451" t="str">
            <v>UN</v>
          </cell>
          <cell r="D3451">
            <v>9.91</v>
          </cell>
          <cell r="E3451">
            <v>3.43</v>
          </cell>
          <cell r="F3451">
            <v>13.34</v>
          </cell>
        </row>
        <row r="3452">
          <cell r="A3452" t="str">
            <v>89769</v>
          </cell>
          <cell r="B3452" t="str">
            <v>TÊ, CPVC, SOLDÁVEL, DN35MM, INSTALADO EM RAMAL DE DISTRIBUIÇÃO DE ÁGUA - FORNECIMENTO E INSTALAÇÃO. AF_12/2014</v>
          </cell>
          <cell r="C3452" t="str">
            <v>UN</v>
          </cell>
          <cell r="D3452">
            <v>25.78</v>
          </cell>
          <cell r="E3452">
            <v>4.04</v>
          </cell>
          <cell r="F3452">
            <v>29.82</v>
          </cell>
        </row>
        <row r="3453">
          <cell r="A3453" t="str">
            <v>89772</v>
          </cell>
          <cell r="B3453" t="str">
            <v>TUBO, CPVC, SOLDÁVEL, DN 54MM, INSTALADO EM PRUMADA DE ÁGUA  FORNECIMENTO E INSTALAÇÃO. AF_12/2014</v>
          </cell>
          <cell r="C3453" t="str">
            <v>M</v>
          </cell>
          <cell r="D3453">
            <v>50.64</v>
          </cell>
          <cell r="E3453">
            <v>0.82</v>
          </cell>
          <cell r="F3453">
            <v>51.46</v>
          </cell>
        </row>
        <row r="3454">
          <cell r="A3454" t="str">
            <v>89842</v>
          </cell>
          <cell r="B3454" t="str">
            <v>TÊ, CPVC, SOLDÁVEL, DN 35MM, INSTALADO EM PRUMADA DE ÁGUA  FORNECIMENTO E INSTALAÇÃO. AF_12/2014</v>
          </cell>
          <cell r="C3454" t="str">
            <v>UN</v>
          </cell>
          <cell r="D3454">
            <v>25.27</v>
          </cell>
          <cell r="E3454">
            <v>2.82</v>
          </cell>
          <cell r="F3454">
            <v>28.09</v>
          </cell>
        </row>
        <row r="3455">
          <cell r="A3455" t="str">
            <v>89844</v>
          </cell>
          <cell r="B3455" t="str">
            <v>TE, CPVC, SOLDÁVEL, DN  42MM, INSTALADO EM PRUMADA DE ÁGUA  FORNECIMENTO E INSTALAÇÃO. AF_12/2014</v>
          </cell>
          <cell r="C3455" t="str">
            <v>UN</v>
          </cell>
          <cell r="D3455">
            <v>32.380000000000003</v>
          </cell>
          <cell r="E3455">
            <v>3.3</v>
          </cell>
          <cell r="F3455">
            <v>35.68</v>
          </cell>
        </row>
        <row r="3456">
          <cell r="A3456" t="str">
            <v>89845</v>
          </cell>
          <cell r="B3456" t="str">
            <v>TÊ, CPVC, SOLDÁVEL, DN 54 MM, INSTALADO EM PRUMADA DE ÁGUA  FORNECIMENTO E INSTALAÇÃO. AF_12/2014</v>
          </cell>
          <cell r="C3456" t="str">
            <v>UN</v>
          </cell>
          <cell r="D3456">
            <v>50.91</v>
          </cell>
          <cell r="E3456">
            <v>4.12</v>
          </cell>
          <cell r="F3456">
            <v>55.03</v>
          </cell>
        </row>
        <row r="3457">
          <cell r="A3457" t="str">
            <v>89846</v>
          </cell>
          <cell r="B3457" t="str">
            <v>TÊ, CPVC, SOLDÁVEL, DN 73MM, INSTALADO EM PRUMADA DE ÁGUA  FORNECIMENTO E INSTALAÇÃO. AF_12/2014</v>
          </cell>
          <cell r="C3457" t="str">
            <v>UN</v>
          </cell>
          <cell r="D3457">
            <v>117.02</v>
          </cell>
          <cell r="E3457">
            <v>5.43</v>
          </cell>
          <cell r="F3457">
            <v>122.45</v>
          </cell>
        </row>
        <row r="3458">
          <cell r="A3458" t="str">
            <v>89847</v>
          </cell>
          <cell r="B3458" t="str">
            <v>TÊ, CPVC, SOLDÁVEL, DN 89MM, INSTALADO EM PRUMADA DE ÁGUA  FORNECIMENTO E INSTALAÇÃO. AF_12/2014</v>
          </cell>
          <cell r="C3458" t="str">
            <v>UN</v>
          </cell>
          <cell r="D3458">
            <v>143.84</v>
          </cell>
          <cell r="E3458">
            <v>6.52</v>
          </cell>
          <cell r="F3458">
            <v>150.36000000000001</v>
          </cell>
        </row>
        <row r="3459">
          <cell r="A3459" t="str">
            <v>94756</v>
          </cell>
          <cell r="B3459" t="str">
            <v>TE, CPVC, SOLDÁVEL, DN 22 MM, INSTALADO EM RESERVAÇÃO DE ÁGUA DE EDIFICAÇÃO QUE POSSUA RESERVATÓRIO DE FIBRA/FIBROCIMENTO  FORNECIMENTO E INSTALAÇÃO. AF_06/2016</v>
          </cell>
          <cell r="C3459" t="str">
            <v>UN</v>
          </cell>
          <cell r="D3459">
            <v>5.61</v>
          </cell>
          <cell r="E3459">
            <v>3.96</v>
          </cell>
          <cell r="F3459">
            <v>9.57</v>
          </cell>
        </row>
        <row r="3460">
          <cell r="A3460" t="str">
            <v>94757</v>
          </cell>
          <cell r="B3460" t="str">
            <v>TE, CPVC, SOLDÁVEL, DN 28 MM, INSTALADO EM RESERVAÇÃO DE ÁGUA DE EDIFICAÇÃO QUE POSSUA RESERVATÓRIO DE FIBRA/FIBROCIMENTO  FORNECIMENTO E INSTALAÇÃO. AF_06/2016</v>
          </cell>
          <cell r="C3460" t="str">
            <v>UN</v>
          </cell>
          <cell r="D3460">
            <v>8.4600000000000009</v>
          </cell>
          <cell r="E3460">
            <v>3.96</v>
          </cell>
          <cell r="F3460">
            <v>12.42</v>
          </cell>
        </row>
        <row r="3461">
          <cell r="A3461" t="str">
            <v>94758</v>
          </cell>
          <cell r="B3461" t="str">
            <v>TE, CPVC, SOLDÁVEL, DN 35 MM, INSTALADO EM RESERVAÇÃO DE ÁGUA DE EDIFICAÇÃO QUE POSSUA RESERVATÓRIO DE FIBRA/FIBROCIMENTO  FORNECIMENTO E INSTALAÇÃO. AF_06/2016</v>
          </cell>
          <cell r="C3461" t="str">
            <v>UN</v>
          </cell>
          <cell r="D3461">
            <v>24.37</v>
          </cell>
          <cell r="E3461">
            <v>5.22</v>
          </cell>
          <cell r="F3461">
            <v>29.59</v>
          </cell>
        </row>
        <row r="3462">
          <cell r="A3462" t="str">
            <v>94759</v>
          </cell>
          <cell r="B3462" t="str">
            <v>TE, CPVC, SOLDÁVEL, DN 42 MM, INSTALADO EM RESERVAÇÃO DE ÁGUA DE EDIFICAÇÃO QUE POSSUA RESERVATÓRIO DE FIBRA/FIBROCIMENTO  FORNECIMENTO E INSTALAÇÃO. AF_06/2016</v>
          </cell>
          <cell r="C3462" t="str">
            <v>UN</v>
          </cell>
          <cell r="D3462">
            <v>30.71</v>
          </cell>
          <cell r="E3462">
            <v>5.22</v>
          </cell>
          <cell r="F3462">
            <v>35.93</v>
          </cell>
        </row>
        <row r="3463">
          <cell r="A3463" t="str">
            <v>94760</v>
          </cell>
          <cell r="B3463" t="str">
            <v>TE, CPVC, SOLDÁVEL, DN 54 MM, INSTALADO EM RESERVAÇÃO DE ÁGUA DE EDIFICAÇÃO QUE POSSUA RESERVATÓRIO DE FIBRA/FIBROCIMENTO  FORNECIMENTO E INSTALAÇÃO. AF_06/2016</v>
          </cell>
          <cell r="C3463" t="str">
            <v>UN</v>
          </cell>
          <cell r="D3463">
            <v>50.13</v>
          </cell>
          <cell r="E3463">
            <v>9.08</v>
          </cell>
          <cell r="F3463">
            <v>59.21</v>
          </cell>
        </row>
        <row r="3464">
          <cell r="A3464" t="str">
            <v>94761</v>
          </cell>
          <cell r="B3464" t="str">
            <v>TE, CPVC, SOLDÁVEL, DN 73 MM, INSTALADO EM RESERVAÇÃO DE ÁGUA DE EDIFICAÇÃO QUE POSSUA RESERVATÓRIO DE FIBRA/FIBROCIMENTO  FORNECIMENTO E INSTALAÇÃO. AF_06/2016</v>
          </cell>
          <cell r="C3464" t="str">
            <v>UN</v>
          </cell>
          <cell r="D3464">
            <v>113.73</v>
          </cell>
          <cell r="E3464">
            <v>9.08</v>
          </cell>
          <cell r="F3464">
            <v>122.81</v>
          </cell>
        </row>
        <row r="3465">
          <cell r="A3465" t="str">
            <v>94762</v>
          </cell>
          <cell r="B3465" t="str">
            <v>TE, CPVC, SOLDÁVEL, DN 89 MM, INSTALADO EM RESERVAÇÃO DE ÁGUA DE EDIFICAÇÃO QUE POSSUA RESERVATÓRIO DE FIBRA/FIBROCIMENTO  FORNECIMENTO E INSTALAÇÃO. AF_06/2016</v>
          </cell>
          <cell r="C3465" t="str">
            <v>UN</v>
          </cell>
          <cell r="D3465">
            <v>141.6</v>
          </cell>
          <cell r="E3465">
            <v>18.37</v>
          </cell>
          <cell r="F3465">
            <v>159.97</v>
          </cell>
        </row>
        <row r="3466">
          <cell r="A3466" t="str">
            <v>89974</v>
          </cell>
          <cell r="B3466" t="str">
            <v>KIT DE TÊ MISTURADOR EM CPVC ¾" COM DUPLO COMANDO PARA CHUVEIRO, INCLUSIVE CONEXÕES, INSTALADO EM RAMAL DE ÁGUA - FORNECIMENTO E INSTALAÇÃO. AF_12/2014</v>
          </cell>
          <cell r="C3466" t="str">
            <v>UN</v>
          </cell>
          <cell r="D3466">
            <v>147.43</v>
          </cell>
          <cell r="E3466">
            <v>47.51</v>
          </cell>
          <cell r="F3466">
            <v>194.94</v>
          </cell>
        </row>
        <row r="3467">
          <cell r="A3467" t="str">
            <v>89695</v>
          </cell>
          <cell r="B3467" t="str">
            <v>TÊ MISTURADOR, CPVC, SOLDÁVEL, DN15MM, INSTALADO EM RAMAL OU SUB-RAMAL DE ÁGUA  FORNECIMENTO E INSTALAÇÃO. AF_12/2014</v>
          </cell>
          <cell r="C3467" t="str">
            <v>UN</v>
          </cell>
          <cell r="D3467">
            <v>8.3800000000000008</v>
          </cell>
          <cell r="E3467">
            <v>3.86</v>
          </cell>
          <cell r="F3467">
            <v>12.24</v>
          </cell>
        </row>
        <row r="3468">
          <cell r="A3468" t="str">
            <v>89702</v>
          </cell>
          <cell r="B3468" t="str">
            <v>TÊ MISTURADOR, CPVC, SOLDÁVEL, DN22MM, INSTALADO EM RAMAL OU SUB-RAMAL DE ÁGUA  FORNECIMENTO E INSTALAÇÃO. AF_12/2014</v>
          </cell>
          <cell r="C3468" t="str">
            <v>UN</v>
          </cell>
          <cell r="D3468">
            <v>9.34</v>
          </cell>
          <cell r="E3468">
            <v>4.87</v>
          </cell>
          <cell r="F3468">
            <v>14.21</v>
          </cell>
        </row>
        <row r="3469">
          <cell r="A3469" t="str">
            <v>89767</v>
          </cell>
          <cell r="B3469" t="str">
            <v>TÊ MISTURADOR, CPVC, SOLDÁVEL, DN 22MM, INSTALADO EM RAMAL DE DISTRIBUIÇÃO DE ÁGUA - FORNECIMENTO E INSTALAÇÃO. AF_12/2014</v>
          </cell>
          <cell r="C3469" t="str">
            <v>UN</v>
          </cell>
          <cell r="D3469">
            <v>10.09</v>
          </cell>
          <cell r="E3469">
            <v>2.92</v>
          </cell>
          <cell r="F3469">
            <v>13.01</v>
          </cell>
        </row>
        <row r="3470">
          <cell r="A3470" t="str">
            <v>89654</v>
          </cell>
          <cell r="B3470" t="str">
            <v>UNIÃO, CPVC, SOLDÁVEL, DN15MM, INSTALADO EM RAMAL OU SUB-RAMAL DE ÁGUA  FORNECIMENTO E INSTALAÇÃO. AF_12/2014</v>
          </cell>
          <cell r="C3470" t="str">
            <v>UN</v>
          </cell>
          <cell r="D3470">
            <v>8.94</v>
          </cell>
          <cell r="E3470">
            <v>1.94</v>
          </cell>
          <cell r="F3470">
            <v>10.88</v>
          </cell>
        </row>
        <row r="3471">
          <cell r="A3471" t="str">
            <v>89661</v>
          </cell>
          <cell r="B3471" t="str">
            <v>UNIÃO, CPVC, SOLDÁVEL, DN22MM, INSTALADO EM RAMAL OU SUB-RAMAL DE ÁGUA  FORNECIMENTO E INSTALAÇÃO. AF_12/2014</v>
          </cell>
          <cell r="C3471" t="str">
            <v>UN</v>
          </cell>
          <cell r="D3471">
            <v>10.73</v>
          </cell>
          <cell r="E3471">
            <v>2.4500000000000002</v>
          </cell>
          <cell r="F3471">
            <v>13.18</v>
          </cell>
        </row>
        <row r="3472">
          <cell r="A3472" t="str">
            <v>89674</v>
          </cell>
          <cell r="B3472" t="str">
            <v>UNIÃO, CPVC, SOLDÁVEL, DN28MM, INSTALADO EM RAMAL OU SUB-RAMAL DE ÁGUA  FORNECIMENTO E INSTALAÇÃO. AF_12/2014</v>
          </cell>
          <cell r="C3472" t="str">
            <v>UN</v>
          </cell>
          <cell r="D3472">
            <v>16.29</v>
          </cell>
          <cell r="E3472">
            <v>2.87</v>
          </cell>
          <cell r="F3472">
            <v>19.16</v>
          </cell>
        </row>
        <row r="3473">
          <cell r="A3473" t="str">
            <v>89684</v>
          </cell>
          <cell r="B3473" t="str">
            <v>UNIÃO, CPVC, SOLDÁVEL, DN35MM, INSTALADO EM RAMAL OU SUB-RAMAL DE ÁGUA  FORNECIMENTO E INSTALAÇÃO. AF_12/2014</v>
          </cell>
          <cell r="C3473" t="str">
            <v>UN</v>
          </cell>
          <cell r="D3473">
            <v>24.03</v>
          </cell>
          <cell r="E3473">
            <v>3.38</v>
          </cell>
          <cell r="F3473">
            <v>27.41</v>
          </cell>
        </row>
        <row r="3474">
          <cell r="A3474" t="str">
            <v>89741</v>
          </cell>
          <cell r="B3474" t="str">
            <v>UNIÃO, CPVC, SOLDÁVEL, DN 22MM, INSTALADO EM RAMAL DE DISTRIBUIÇÃO DE ÁGUA   FORNECIMENTO E INSTALAÇÃO. AF_12/2014</v>
          </cell>
          <cell r="C3474" t="str">
            <v>UN</v>
          </cell>
          <cell r="D3474">
            <v>10.33</v>
          </cell>
          <cell r="E3474">
            <v>1.46</v>
          </cell>
          <cell r="F3474">
            <v>11.79</v>
          </cell>
        </row>
        <row r="3475">
          <cell r="A3475" t="str">
            <v>89757</v>
          </cell>
          <cell r="B3475" t="str">
            <v>UNIÃO, CPVC, SOLDÁVEL, DN 28MM, INSTALADO EM RAMAL DE DISTRIBUIÇÃO DE ÁGUA   FORNECIMENTO E INSTALAÇÃO. AF_12/2014</v>
          </cell>
          <cell r="C3475" t="str">
            <v>UN</v>
          </cell>
          <cell r="D3475">
            <v>15.82</v>
          </cell>
          <cell r="E3475">
            <v>1.73</v>
          </cell>
          <cell r="F3475">
            <v>17.55</v>
          </cell>
        </row>
        <row r="3476">
          <cell r="A3476" t="str">
            <v>89762</v>
          </cell>
          <cell r="B3476" t="str">
            <v>UNIÃO, CPVC, SOLDÁVEL, DN35MM, INSTALADO EM RAMAL DE DISTRIBUIÇÃO DE ÁGUA - FORNECIMENTO E INSTALAÇÃO. AF_12/2014</v>
          </cell>
          <cell r="C3476" t="str">
            <v>UN</v>
          </cell>
          <cell r="D3476">
            <v>23.47</v>
          </cell>
          <cell r="E3476">
            <v>2.02</v>
          </cell>
          <cell r="F3476">
            <v>25.49</v>
          </cell>
        </row>
        <row r="3477">
          <cell r="A3477" t="str">
            <v>89816</v>
          </cell>
          <cell r="B3477" t="str">
            <v>UNIÃO, CPVC, SOLDÁVEL, DN35MM, INSTALADO EM PRUMADA DE ÁGUA  FORNECIMENTO E INSTALAÇÃO. AF_12/2014</v>
          </cell>
          <cell r="C3477" t="str">
            <v>UN</v>
          </cell>
          <cell r="D3477">
            <v>23.22</v>
          </cell>
          <cell r="E3477">
            <v>1.41</v>
          </cell>
          <cell r="F3477">
            <v>24.63</v>
          </cell>
        </row>
        <row r="3478">
          <cell r="A3478" t="str">
            <v>89828</v>
          </cell>
          <cell r="B3478" t="str">
            <v>UNIÃO, CPVC, SOLDÁVEL, DN42MM, INSTALADO EM PRUMADA DE ÁGUA  FORNECIMENTO E INSTALAÇÃO. AF_12/2014</v>
          </cell>
          <cell r="C3478" t="str">
            <v>UN</v>
          </cell>
          <cell r="D3478">
            <v>33.75</v>
          </cell>
          <cell r="E3478">
            <v>1.65</v>
          </cell>
          <cell r="F3478">
            <v>35.4</v>
          </cell>
        </row>
        <row r="3479">
          <cell r="A3479" t="str">
            <v>89837</v>
          </cell>
          <cell r="B3479" t="str">
            <v>UNIÃO, CPVC, SOLDÁVEL, DN 54MM, INSTALADO EM PRUMADA DE ÁGUA  FORNECIMENTO E INSTALAÇÃO. AF_12/2014</v>
          </cell>
          <cell r="C3479" t="str">
            <v>UN</v>
          </cell>
          <cell r="D3479">
            <v>77.7</v>
          </cell>
          <cell r="E3479">
            <v>2.0499999999999998</v>
          </cell>
          <cell r="F3479">
            <v>79.75</v>
          </cell>
        </row>
        <row r="3480">
          <cell r="A3480" t="str">
            <v>89839</v>
          </cell>
          <cell r="B3480" t="str">
            <v>UNIÃO, CPVC, SOLDÁVEL, DN 73MM, INSTALADO EM PRUMADA DE ÁGUA  FORNECIMENTO E INSTALAÇÃO. AF_12/2014</v>
          </cell>
          <cell r="C3480" t="str">
            <v>UN</v>
          </cell>
          <cell r="D3480">
            <v>112.72</v>
          </cell>
          <cell r="E3480">
            <v>2.71</v>
          </cell>
          <cell r="F3480">
            <v>115.43</v>
          </cell>
        </row>
        <row r="3481">
          <cell r="A3481" t="str">
            <v>89841</v>
          </cell>
          <cell r="B3481" t="str">
            <v>UNIÃO, CPVC, SOLDÁVEL, DN 89MM, INSTALADO EM PRUMADA DE ÁGUA  FORNECIMENTO E INSTALAÇÃO. AF_12/2014</v>
          </cell>
          <cell r="C3481" t="str">
            <v>UN</v>
          </cell>
          <cell r="D3481">
            <v>165.82</v>
          </cell>
          <cell r="E3481">
            <v>3.27</v>
          </cell>
          <cell r="F3481">
            <v>169.09</v>
          </cell>
        </row>
        <row r="3482">
          <cell r="B3482" t="str">
            <v>TUBOS DE PVC - EM RESERVATÓRIOS DE ÁGUA</v>
          </cell>
          <cell r="C3482" t="str">
            <v/>
          </cell>
        </row>
        <row r="3483">
          <cell r="A3483" t="str">
            <v>94648</v>
          </cell>
          <cell r="B3483" t="str">
            <v>TUBO, PVC, SOLDÁVEL, DN  25 MM, INSTALADO EM RESERVAÇÃO DE ÁGUA DE EDIFICAÇÃO QUE POSSUA RESERVATÓRIO DE FIBRA/FIBROCIMENTO   FORNECIMENTO E INSTALAÇÃO. AF_06/2016</v>
          </cell>
          <cell r="C3483" t="str">
            <v>M</v>
          </cell>
          <cell r="D3483">
            <v>3.91</v>
          </cell>
          <cell r="E3483">
            <v>3.54</v>
          </cell>
          <cell r="F3483">
            <v>7.45</v>
          </cell>
        </row>
        <row r="3484">
          <cell r="A3484" t="str">
            <v>94649</v>
          </cell>
          <cell r="B3484" t="str">
            <v>TUBO, PVC, SOLDÁVEL, DN 32 MM, INSTALADO EM RESERVAÇÃO DE ÁGUA DE EDIFICAÇÃO QUE POSSUA RESERVATÓRIO DE FIBRA/FIBROCIMENTO   FORNECIMENTO E INSTALAÇÃO. AF_06/2016</v>
          </cell>
          <cell r="C3484" t="str">
            <v>M</v>
          </cell>
          <cell r="D3484">
            <v>6.72</v>
          </cell>
          <cell r="E3484">
            <v>3.54</v>
          </cell>
          <cell r="F3484">
            <v>10.26</v>
          </cell>
        </row>
        <row r="3485">
          <cell r="A3485" t="str">
            <v>94650</v>
          </cell>
          <cell r="B3485" t="str">
            <v>TUBO, PVC, SOLDÁVEL, DN 40 MM, INSTALADO EM RESERVAÇÃO DE ÁGUA DE EDIFICAÇÃO QUE POSSUA RESERVATÓRIO DE FIBRA/FIBROCIMENTO   FORNECIMENTO E INSTALAÇÃO. AF_06/2016</v>
          </cell>
          <cell r="C3485" t="str">
            <v>M</v>
          </cell>
          <cell r="D3485">
            <v>9.6199999999999992</v>
          </cell>
          <cell r="E3485">
            <v>5.03</v>
          </cell>
          <cell r="F3485">
            <v>14.65</v>
          </cell>
        </row>
        <row r="3486">
          <cell r="A3486" t="str">
            <v>94651</v>
          </cell>
          <cell r="B3486" t="str">
            <v>TUBO, PVC, SOLDÁVEL, DN 50 MM, INSTALADO EM RESERVAÇÃO DE ÁGUA DE EDIFICAÇÃO QUE POSSUA RESERVATÓRIO DE FIBRA/FIBROCIMENTO   FORNECIMENTO E INSTALAÇÃO. AF_06/2016</v>
          </cell>
          <cell r="C3486" t="str">
            <v>M</v>
          </cell>
          <cell r="D3486">
            <v>11.43</v>
          </cell>
          <cell r="E3486">
            <v>5.03</v>
          </cell>
          <cell r="F3486">
            <v>16.46</v>
          </cell>
        </row>
        <row r="3487">
          <cell r="A3487" t="str">
            <v>94652</v>
          </cell>
          <cell r="B3487" t="str">
            <v>TUBO, PVC, SOLDÁVEL, DN 60 MM, INSTALADO EM RESERVAÇÃO DE ÁGUA DE EDIFICAÇÃO QUE POSSUA RESERVATÓRIO DE FIBRA/FIBROCIMENTO   FORNECIMENTO E INSTALAÇÃO. AF_06/2016</v>
          </cell>
          <cell r="C3487" t="str">
            <v>M</v>
          </cell>
          <cell r="D3487">
            <v>17.440000000000001</v>
          </cell>
          <cell r="E3487">
            <v>8.17</v>
          </cell>
          <cell r="F3487">
            <v>25.61</v>
          </cell>
        </row>
        <row r="3488">
          <cell r="A3488" t="str">
            <v>94653</v>
          </cell>
          <cell r="B3488" t="str">
            <v>TUBO, PVC, SOLDÁVEL, DN 75 MM, INSTALADO EM RESERVAÇÃO DE ÁGUA DE EDIFICAÇÃO QUE POSSUA RESERVATÓRIO DE FIBRA/FIBROCIMENTO   FORNECIMENTO E INSTALAÇÃO. AF_06/2016</v>
          </cell>
          <cell r="C3488" t="str">
            <v>M</v>
          </cell>
          <cell r="D3488">
            <v>23.12</v>
          </cell>
          <cell r="E3488">
            <v>8.17</v>
          </cell>
          <cell r="F3488">
            <v>31.29</v>
          </cell>
        </row>
        <row r="3489">
          <cell r="A3489" t="str">
            <v>94654</v>
          </cell>
          <cell r="B3489" t="str">
            <v>TUBO, PVC, SOLDÁVEL, DN 85 MM, INSTALADO EM RESERVAÇÃO DE ÁGUA DE EDIFICAÇÃO QUE POSSUA RESERVATÓRIO DE FIBRA/FIBROCIMENTO   FORNECIMENTO E INSTALAÇÃO. AF_06/2016</v>
          </cell>
          <cell r="C3489" t="str">
            <v>M</v>
          </cell>
          <cell r="D3489">
            <v>29.56</v>
          </cell>
          <cell r="E3489">
            <v>14.32</v>
          </cell>
          <cell r="F3489">
            <v>43.88</v>
          </cell>
        </row>
        <row r="3490">
          <cell r="A3490" t="str">
            <v>94655</v>
          </cell>
          <cell r="B3490" t="str">
            <v>TUBO, PVC, SOLDÁVEL, DN 110 MM, INSTALADO EM RESERVAÇÃO DE ÁGUA DE EDIFICAÇÃO QUE POSSUA RESERVATÓRIO DE FIBRA/FIBROCIMENTO   FORNECIMENTO E INSTALAÇÃO. AF_06/2016</v>
          </cell>
          <cell r="C3490" t="str">
            <v>M</v>
          </cell>
          <cell r="D3490">
            <v>45.8</v>
          </cell>
          <cell r="E3490">
            <v>14.32</v>
          </cell>
          <cell r="F3490">
            <v>60.12</v>
          </cell>
        </row>
        <row r="3492">
          <cell r="B3492" t="str">
            <v>TUBOS DE PVC - ESGOTO E AGUAS PLUVIAIS</v>
          </cell>
          <cell r="C3492" t="str">
            <v/>
          </cell>
        </row>
        <row r="3493">
          <cell r="A3493" t="str">
            <v>91792</v>
          </cell>
          <cell r="B3493" t="str">
            <v>(COMPOSIÇÃO REPRESENTATIVA) DO SERVIÇO DE INSTALAÇÃO DE TUBO DE PVC, SÉRIE NORMAL, ESGOTO PREDIAL, DN 40 MM (INSTALADO EM RAMAL DE DESCARGA OU RAMAL DE ESGOTO SANITÁRIO), INCLUSIVE CONEXÕES, CORTES E FIXAÇÕES, PARA PRÉDIOS. AF_10/2015</v>
          </cell>
          <cell r="C3493" t="str">
            <v>M</v>
          </cell>
          <cell r="D3493">
            <v>20.92</v>
          </cell>
          <cell r="E3493">
            <v>23.77</v>
          </cell>
          <cell r="F3493">
            <v>44.69</v>
          </cell>
        </row>
        <row r="3494">
          <cell r="A3494" t="str">
            <v>91793</v>
          </cell>
          <cell r="B3494" t="str">
            <v>(COMPOSIÇÃO REPRESENTATIVA) DO SERVIÇO DE INSTALAÇÃO DE TUBO DE PVC, SÉRIE NORMAL, ESGOTO PREDIAL, DN 50 MM (INSTALADO EM RAMAL DE DESCARGA OU RAMAL DE ESGOTO SANITÁRIO), INCLUSIVE CONEXÕES, CORTES E FIXAÇÕES PARA, PRÉDIOS. AF_10/2015</v>
          </cell>
          <cell r="C3494" t="str">
            <v>M</v>
          </cell>
          <cell r="D3494">
            <v>35.11</v>
          </cell>
          <cell r="E3494">
            <v>29.54</v>
          </cell>
          <cell r="F3494">
            <v>64.650000000000006</v>
          </cell>
        </row>
        <row r="3495">
          <cell r="A3495" t="str">
            <v>91794</v>
          </cell>
          <cell r="B3495" t="str">
            <v>(COMPOSIÇÃO REPRESENTATIVA) DO SERVIÇO DE INST. TUBO PVC, SÉRIE N, ESGOTO PREDIAL, DN 75 MM, (INST. EM RAMAL DE DESCARGA, RAMAL DE ESG. SANITÁRIO, PRUMADA DE ESG. SANITÁRIO OU VENTILAÇÃO), INCL. CONEXÕES, CORTES E FIXAÇÕES, P/ PRÉDIOS. AF_10/2015</v>
          </cell>
          <cell r="C3495" t="str">
            <v>M</v>
          </cell>
          <cell r="D3495">
            <v>20</v>
          </cell>
          <cell r="E3495">
            <v>9.01</v>
          </cell>
          <cell r="F3495">
            <v>29.01</v>
          </cell>
        </row>
        <row r="3496">
          <cell r="A3496" t="str">
            <v>91795</v>
          </cell>
          <cell r="B3496" t="str">
            <v>(COMPOSIÇÃO REPRESENTATIVA) DO SERVIÇO DE INST. TUBO PVC, SÉRIE N, ESGOTO PREDIAL, 100 MM (INST. RAMAL DESCARGA, RAMAL DE ESG. SANIT., PRUMADA ESG. SANIT., VENTILAÇÃO OU SUB-COLETOR AÉREO), INCL. CONEXÕES E CORTES, FIXAÇÕES, P/ PRÉDIOS. AF_10/2015</v>
          </cell>
          <cell r="C3496" t="str">
            <v>M</v>
          </cell>
          <cell r="D3496">
            <v>31.62</v>
          </cell>
          <cell r="E3496">
            <v>17.36</v>
          </cell>
          <cell r="F3496">
            <v>48.98</v>
          </cell>
        </row>
        <row r="3497">
          <cell r="A3497" t="str">
            <v>91796</v>
          </cell>
          <cell r="B3497" t="str">
            <v>(COMPOSIÇÃO REPRESENTATIVA) DO SERVIÇO DE INSTALAÇÃO DE TUBO DE PVC, SÉRIE NORMAL, ESGOTO PREDIAL, DN 150 MM (INSTALADO EM SUB-COLETOR AÉREO), INCLUSIVE CONEXÕES, CORTES E FIXAÇÕES, PARA PRÉDIOS. AF_10/2015</v>
          </cell>
          <cell r="C3497" t="str">
            <v>M</v>
          </cell>
          <cell r="D3497">
            <v>34.770000000000003</v>
          </cell>
          <cell r="E3497">
            <v>15.37</v>
          </cell>
          <cell r="F3497">
            <v>50.14</v>
          </cell>
        </row>
        <row r="3498">
          <cell r="A3498" t="str">
            <v>89711</v>
          </cell>
          <cell r="B3498" t="str">
            <v>TUBO PVC, SERIE NORMAL, ESGOTO PREDIAL, DN 40 MM, FORNECIDO E INSTALADO EM RAMAL DE DESCARGA OU RAMAL DE ESGOTO SANITÁRIO. AF_12/2014</v>
          </cell>
          <cell r="C3498" t="str">
            <v>M</v>
          </cell>
          <cell r="D3498">
            <v>7.18</v>
          </cell>
          <cell r="E3498">
            <v>7.99</v>
          </cell>
          <cell r="F3498">
            <v>15.17</v>
          </cell>
        </row>
        <row r="3499">
          <cell r="A3499" t="str">
            <v>89712</v>
          </cell>
          <cell r="B3499" t="str">
            <v>TUBO PVC, SERIE NORMAL, ESGOTO PREDIAL, DN 50 MM, FORNECIDO E INSTALADO EM RAMAL DE DESCARGA OU RAMAL DE ESGOTO SANITÁRIO. AF_12/2014</v>
          </cell>
          <cell r="C3499" t="str">
            <v>M</v>
          </cell>
          <cell r="D3499">
            <v>12.06</v>
          </cell>
          <cell r="E3499">
            <v>10.119999999999999</v>
          </cell>
          <cell r="F3499">
            <v>22.18</v>
          </cell>
        </row>
        <row r="3500">
          <cell r="A3500" t="str">
            <v>89713</v>
          </cell>
          <cell r="B3500" t="str">
            <v>TUBO PVC, SERIE NORMAL, ESGOTO PREDIAL, DN 75 MM, FORNECIDO E INSTALADO EM RAMAL DE DESCARGA OU RAMAL DE ESGOTO SANITÁRIO. AF_12/2014</v>
          </cell>
          <cell r="C3500" t="str">
            <v>M</v>
          </cell>
          <cell r="D3500">
            <v>18.07</v>
          </cell>
          <cell r="E3500">
            <v>14.91</v>
          </cell>
          <cell r="F3500">
            <v>32.979999999999997</v>
          </cell>
        </row>
        <row r="3501">
          <cell r="A3501" t="str">
            <v>89714</v>
          </cell>
          <cell r="B3501" t="str">
            <v>TUBO PVC, SERIE NORMAL, ESGOTO PREDIAL, DN 100 MM, FORNECIDO E INSTALADO EM RAMAL DE DESCARGA OU RAMAL DE ESGOTO SANITÁRIO. AF_12/2014</v>
          </cell>
          <cell r="C3501" t="str">
            <v>M</v>
          </cell>
          <cell r="D3501">
            <v>22.8</v>
          </cell>
          <cell r="E3501">
            <v>19.7</v>
          </cell>
          <cell r="F3501">
            <v>42.5</v>
          </cell>
        </row>
        <row r="3502">
          <cell r="A3502" t="str">
            <v>89798</v>
          </cell>
          <cell r="B3502" t="str">
            <v>TUBO PVC, SERIE NORMAL, ESGOTO PREDIAL, DN 50 MM, FORNECIDO E INSTALADO EM PRUMADA DE ESGOTO SANITÁRIO OU VENTILAÇÃO. AF_12/2014</v>
          </cell>
          <cell r="C3502" t="str">
            <v>M</v>
          </cell>
          <cell r="D3502">
            <v>7.44</v>
          </cell>
          <cell r="E3502">
            <v>1.33</v>
          </cell>
          <cell r="F3502">
            <v>8.77</v>
          </cell>
        </row>
        <row r="3503">
          <cell r="A3503" t="str">
            <v>89799</v>
          </cell>
          <cell r="B3503" t="str">
            <v>TUBO PVC, SERIE NORMAL, ESGOTO PREDIAL, DN 75 MM, FORNECIDO E INSTALADO EM PRUMADA DE ESGOTO SANITÁRIO OU VENTILAÇÃO. AF_12/2014</v>
          </cell>
          <cell r="C3503" t="str">
            <v>M</v>
          </cell>
          <cell r="D3503">
            <v>10.99</v>
          </cell>
          <cell r="E3503">
            <v>2.92</v>
          </cell>
          <cell r="F3503">
            <v>13.91</v>
          </cell>
        </row>
        <row r="3504">
          <cell r="A3504" t="str">
            <v>89800</v>
          </cell>
          <cell r="B3504" t="str">
            <v>TUBO PVC, SERIE NORMAL, ESGOTO PREDIAL, DN 100 MM, FORNECIDO E INSTALADO EM PRUMADA DE ESGOTO SANITÁRIO OU VENTILAÇÃO. AF_12/2014</v>
          </cell>
          <cell r="C3504" t="str">
            <v>M</v>
          </cell>
          <cell r="D3504">
            <v>13.21</v>
          </cell>
          <cell r="E3504">
            <v>4.26</v>
          </cell>
          <cell r="F3504">
            <v>17.47</v>
          </cell>
        </row>
        <row r="3505">
          <cell r="A3505" t="str">
            <v>89848</v>
          </cell>
          <cell r="B3505" t="str">
            <v>TUBO PVC, SERIE NORMAL, ESGOTO PREDIAL, DN 100 MM, FORNECIDO E INSTALADO EM SUBCOLETOR AÉREO DE ESGOTO SANITÁRIO. AF_12/2014</v>
          </cell>
          <cell r="C3505" t="str">
            <v>M</v>
          </cell>
          <cell r="D3505">
            <v>14.71</v>
          </cell>
          <cell r="E3505">
            <v>7.19</v>
          </cell>
          <cell r="F3505">
            <v>21.9</v>
          </cell>
        </row>
        <row r="3506">
          <cell r="A3506" t="str">
            <v>89849</v>
          </cell>
          <cell r="B3506" t="str">
            <v>TUBO PVC, SERIE NORMAL, ESGOTO PREDIAL, DN 150 MM, FORNECIDO E INSTALADO EM SUBCOLETOR AÉREO DE ESGOTO SANITÁRIO. AF_12/2014</v>
          </cell>
          <cell r="C3506" t="str">
            <v>M</v>
          </cell>
          <cell r="D3506">
            <v>29.94</v>
          </cell>
          <cell r="E3506">
            <v>9.85</v>
          </cell>
          <cell r="F3506">
            <v>39.79</v>
          </cell>
        </row>
        <row r="3507">
          <cell r="A3507" t="str">
            <v>90694</v>
          </cell>
          <cell r="B3507" t="str">
            <v>TUBO DE PVC PARA REDE COLETORA DE ESGOTO DE PAREDE MACIÇA, DN 100 MM, JUNTA ELÁSTICA, INSTALADO EM LOCAL COM NÍVEL BAIXO DE INTERFERÊNCIAS - FORNECIMENTO E ASSENTAMENTO. AF_06/2015</v>
          </cell>
          <cell r="C3507" t="str">
            <v>M</v>
          </cell>
          <cell r="D3507">
            <v>16.43</v>
          </cell>
          <cell r="E3507">
            <v>1.86</v>
          </cell>
          <cell r="F3507">
            <v>18.29</v>
          </cell>
        </row>
        <row r="3508">
          <cell r="A3508" t="str">
            <v>90695</v>
          </cell>
          <cell r="B3508" t="str">
            <v>TUBO DE PVC PARA REDE COLETORA DE ESGOTO DE PAREDE MACIÇA, DN 150 MM, JUNTA ELÁSTICA, INSTALADO EM LOCAL COM NÍVEL BAIXO DE INTERFERÊNCIAS - FORNECIMENTO E ASSENTAMENTO. AF_06/2015</v>
          </cell>
          <cell r="C3508" t="str">
            <v>M</v>
          </cell>
          <cell r="D3508">
            <v>33.42</v>
          </cell>
          <cell r="E3508">
            <v>2.27</v>
          </cell>
          <cell r="F3508">
            <v>35.69</v>
          </cell>
        </row>
        <row r="3509">
          <cell r="A3509" t="str">
            <v>90696</v>
          </cell>
          <cell r="B3509" t="str">
            <v>TUBO DE PVC PARA REDE COLETORA DE ESGOTO DE PAREDE MACIÇA, DN 200 MM, JUNTA ELÁSTICA, INSTALADO EM LOCAL COM NÍVEL BAIXO DE INTERFERÊNCIAS - FORNECIMENTO E ASSENTAMENTO. AF_06/2015</v>
          </cell>
          <cell r="C3509" t="str">
            <v>M</v>
          </cell>
          <cell r="D3509">
            <v>55.2</v>
          </cell>
          <cell r="E3509">
            <v>2.69</v>
          </cell>
          <cell r="F3509">
            <v>57.89</v>
          </cell>
        </row>
        <row r="3510">
          <cell r="A3510" t="str">
            <v>90697</v>
          </cell>
          <cell r="B3510" t="str">
            <v>TUBO DE PVC PARA REDE COLETORA DE ESGOTO DE PAREDE MACIÇA, DN 250 MM, JUNTA ELÁSTICA, INSTALADO EM LOCAL COM NÍVEL BAIXO DE INTERFERÊNCIAS - FORNECIMENTO E ASSENTAMENTO. AF_06/2015</v>
          </cell>
          <cell r="C3510" t="str">
            <v>M</v>
          </cell>
          <cell r="D3510">
            <v>88.84</v>
          </cell>
          <cell r="E3510">
            <v>3.11</v>
          </cell>
          <cell r="F3510">
            <v>91.95</v>
          </cell>
        </row>
        <row r="3511">
          <cell r="A3511" t="str">
            <v>90698</v>
          </cell>
          <cell r="B3511" t="str">
            <v>TUBO DE PVC PARA REDE COLETORA DE ESGOTO DE PAREDE MACIÇA, DN 300 MM, JUNTA ELÁSTICA, INSTALADO EM LOCAL COM NÍVEL BAIXO DE INTERFERÊNCIAS - FORNECIMENTO E ASSENTAMENTO. AF_06/2015</v>
          </cell>
          <cell r="C3511" t="str">
            <v>M</v>
          </cell>
          <cell r="D3511">
            <v>144.19999999999999</v>
          </cell>
          <cell r="E3511">
            <v>3.53</v>
          </cell>
          <cell r="F3511">
            <v>147.72999999999999</v>
          </cell>
        </row>
        <row r="3512">
          <cell r="A3512" t="str">
            <v>90699</v>
          </cell>
          <cell r="B3512" t="str">
            <v>TUBO DE PVC PARA REDE COLETORA DE ESGOTO DE PAREDE MACIÇA, DN 350 MM, JUNTA ELÁSTICA, INSTALADO EM LOCAL COM NÍVEL BAIXO DE INTERFERÊNCIAS - FORNECIMENTO E ASSENTAMENTO. AF_06/2015</v>
          </cell>
          <cell r="C3512" t="str">
            <v>M</v>
          </cell>
          <cell r="D3512">
            <v>180.58</v>
          </cell>
          <cell r="E3512">
            <v>3.94</v>
          </cell>
          <cell r="F3512">
            <v>184.52</v>
          </cell>
        </row>
        <row r="3513">
          <cell r="A3513" t="str">
            <v>90700</v>
          </cell>
          <cell r="B3513" t="str">
            <v>TUBO DE PVC PARA REDE COLETORA DE ESGOTO DE PAREDE MACIÇA, DN 400 MM, JUNTA ELÁSTICA, INSTALADO EM LOCAL COM NÍVEL BAIXO DE INTERFERÊNCIAS - FORNECIMENTO E ASSENTAMENTO. AF_06/2015</v>
          </cell>
          <cell r="C3513" t="str">
            <v>M</v>
          </cell>
          <cell r="D3513">
            <v>239.75</v>
          </cell>
          <cell r="E3513">
            <v>5.5</v>
          </cell>
          <cell r="F3513">
            <v>245.25</v>
          </cell>
        </row>
        <row r="3514">
          <cell r="A3514" t="str">
            <v>90701</v>
          </cell>
          <cell r="B3514" t="str">
            <v>TUBO DE PVC CORRUGADO DE DUPLA PAREDE PARA REDE COLETORA DE ESGOTO, DN 150 MM, JUNTA ELÁSTICA, INSTALADO EM LOCAL COM NÍVEL BAIXO DE INTERFERÊNCIAS - FORNECIMENTO E ASSENTAMENTO. AF_06/2015</v>
          </cell>
          <cell r="C3514" t="str">
            <v>M</v>
          </cell>
          <cell r="D3514">
            <v>28.13</v>
          </cell>
          <cell r="E3514">
            <v>4.1500000000000004</v>
          </cell>
          <cell r="F3514">
            <v>32.28</v>
          </cell>
        </row>
        <row r="3515">
          <cell r="A3515" t="str">
            <v>90702</v>
          </cell>
          <cell r="B3515" t="str">
            <v>TUBO DE PVC CORRUGADO DE DUPLA PAREDE PARA REDE COLETORA DE ESGOTO, DN 200 MM, JUNTA ELÁSTICA, INSTALADO EM LOCAL COM NÍVEL BAIXO DE INTERFERÊNCIAS - FORNECIMENTO E ASSENTAMENTO. AF_06/2015</v>
          </cell>
          <cell r="C3515" t="str">
            <v>M</v>
          </cell>
          <cell r="D3515">
            <v>43.16</v>
          </cell>
          <cell r="E3515">
            <v>4.57</v>
          </cell>
          <cell r="F3515">
            <v>47.73</v>
          </cell>
        </row>
        <row r="3516">
          <cell r="A3516" t="str">
            <v>90703</v>
          </cell>
          <cell r="B3516" t="str">
            <v>TUBO DE PVC CORRUGADO DE DUPLA PAREDE PARA REDE COLETORA DE ESGOTO, DN 250 MM, JUNTA ELÁSTICA, INSTALADO EM LOCAL COM NÍVEL BAIXO DE INTERFERÊNCIAS - FORNECIMENTO E ASSENTAMENTO. AF_06/2015</v>
          </cell>
          <cell r="C3516" t="str">
            <v>M</v>
          </cell>
          <cell r="D3516">
            <v>72.09</v>
          </cell>
          <cell r="E3516">
            <v>4.9800000000000004</v>
          </cell>
          <cell r="F3516">
            <v>77.069999999999993</v>
          </cell>
        </row>
        <row r="3517">
          <cell r="A3517" t="str">
            <v>90704</v>
          </cell>
          <cell r="B3517" t="str">
            <v>TUBO DE PVC CORRUGADO DE DUPLA PAREDE PARA REDE COLETORA DE ESGOTO, DN 300 MM, JUNTA ELÁSTICA, INSTALADO EM LOCAL COM NÍVEL BAIXO DE INTERFERÊNCIAS - FORNECIMENTO E ASSENTAMENTO. AF_06/2015</v>
          </cell>
          <cell r="C3517" t="str">
            <v>M</v>
          </cell>
          <cell r="D3517">
            <v>113.72</v>
          </cell>
          <cell r="E3517">
            <v>5.4</v>
          </cell>
          <cell r="F3517">
            <v>119.12</v>
          </cell>
        </row>
        <row r="3518">
          <cell r="A3518" t="str">
            <v>90705</v>
          </cell>
          <cell r="B3518" t="str">
            <v>TUBO DE PVC CORRUGADO DE DUPLA PAREDE PARA REDE COLETORA DE ESGOTO, DN 350 MM, JUNTA ELÁSTICA, INSTALADO EM LOCAL COM NÍVEL BAIXO DE INTERFERÊNCIAS - FORNECIMENTO E ASSENTAMENTO. AF_06/2015</v>
          </cell>
          <cell r="C3518" t="str">
            <v>M</v>
          </cell>
          <cell r="D3518">
            <v>167.48</v>
          </cell>
          <cell r="E3518">
            <v>5.81</v>
          </cell>
          <cell r="F3518">
            <v>173.29</v>
          </cell>
        </row>
        <row r="3519">
          <cell r="A3519" t="str">
            <v>90706</v>
          </cell>
          <cell r="B3519" t="str">
            <v>TUBO DE PVC CORRUGADO DE DUPLA PAREDE PARA REDE COLETORA DE ESGOTO, DN 400 MM, JUNTA ELÁSTICA, INSTALADO EM LOCAL COM NÍVEL BAIXO DE INTERFERÊNCIAS - FORNECIMENTO E ASSENTAMENTO. AF_06/2015</v>
          </cell>
          <cell r="C3519" t="str">
            <v>M</v>
          </cell>
          <cell r="D3519">
            <v>203.82</v>
          </cell>
          <cell r="E3519">
            <v>7.86</v>
          </cell>
          <cell r="F3519">
            <v>211.68</v>
          </cell>
        </row>
        <row r="3520">
          <cell r="A3520" t="str">
            <v>90708</v>
          </cell>
          <cell r="B3520" t="str">
            <v>TUBO DE PEAD CORRUGADO DE DUPLA PAREDE PARA REDE COLETORA DE ESGOTO, DN 600 MM, JUNTA ELÁSTICA INTEGRADA, INSTALADO EM LOCAL COM NÍVEL BAIXO DE INTERFERÊNCIAS - FORNECIMENTO E ASSENTAMENTO. AF_06/2015</v>
          </cell>
          <cell r="C3520" t="str">
            <v>M</v>
          </cell>
          <cell r="D3520">
            <v>331</v>
          </cell>
          <cell r="E3520">
            <v>5.1100000000000003</v>
          </cell>
          <cell r="F3520">
            <v>336.11</v>
          </cell>
        </row>
        <row r="3521">
          <cell r="A3521" t="str">
            <v>90709</v>
          </cell>
          <cell r="B3521" t="str">
            <v>TUBO DE PVC PARA REDE COLETORA DE ESGOTO DE PAREDE MACIÇA, DN 100 MM, JUNTA ELÁSTICA, INSTALADO EM LOCAL COM NÍVEL ALTO DE INTERFERÊNCIAS - FORNECIMENTO E ASSENTAMENTO. AF_06/2015</v>
          </cell>
          <cell r="C3521" t="str">
            <v>M</v>
          </cell>
          <cell r="D3521">
            <v>16.940000000000001</v>
          </cell>
          <cell r="E3521">
            <v>3.34</v>
          </cell>
          <cell r="F3521">
            <v>20.28</v>
          </cell>
        </row>
        <row r="3522">
          <cell r="A3522" t="str">
            <v>90710</v>
          </cell>
          <cell r="B3522" t="str">
            <v>TUBO DE PVC PARA REDE COLETORA DE ESGOTO DE PAREDE MACIÇA, DN 150 MM, JUNTA ELÁSTICA, INSTALADO EM LOCAL COM NÍVEL ALTO DE INTERFERÊNCIAS - FORNECIMENTO E ASSENTAMENTO. AF_06/2015</v>
          </cell>
          <cell r="C3522" t="str">
            <v>M</v>
          </cell>
          <cell r="D3522">
            <v>33.94</v>
          </cell>
          <cell r="E3522">
            <v>3.75</v>
          </cell>
          <cell r="F3522">
            <v>37.69</v>
          </cell>
        </row>
        <row r="3523">
          <cell r="A3523" t="str">
            <v>90711</v>
          </cell>
          <cell r="B3523" t="str">
            <v>TUBO DE PVC PARA REDE COLETORA DE ESGOTO DE PAREDE MACIÇA, DN 200 MM, JUNTA ELÁSTICA, INSTALADO EM LOCAL COM NÍVEL ALTO DE INTERFERÊNCIAS - FORNECIMENTO E ASSENTAMENTO. AF_06/2015</v>
          </cell>
          <cell r="C3523" t="str">
            <v>M</v>
          </cell>
          <cell r="D3523">
            <v>55.7</v>
          </cell>
          <cell r="E3523">
            <v>4.17</v>
          </cell>
          <cell r="F3523">
            <v>59.87</v>
          </cell>
        </row>
        <row r="3524">
          <cell r="A3524" t="str">
            <v>90712</v>
          </cell>
          <cell r="B3524" t="str">
            <v>TUBO DE PVC PARA REDE COLETORA DE ESGOTO DE PAREDE MACIÇA, DN 250 MM, JUNTA ELÁSTICA, INSTALADO EM LOCAL COM NÍVEL ALTO DE INTERFERÊNCIAS - FORNECIMENTO E ASSENTAMENTO. AF_06/2015</v>
          </cell>
          <cell r="C3524" t="str">
            <v>M</v>
          </cell>
          <cell r="D3524">
            <v>89.36</v>
          </cell>
          <cell r="E3524">
            <v>4.58</v>
          </cell>
          <cell r="F3524">
            <v>93.94</v>
          </cell>
        </row>
        <row r="3525">
          <cell r="A3525" t="str">
            <v>90713</v>
          </cell>
          <cell r="B3525" t="str">
            <v>TUBO DE PVC PARA REDE COLETORA DE ESGOTO DE PAREDE MACIÇA, DN 300 MM, JUNTA ELÁSTICA, INSTALADO EM LOCAL COM NÍVEL ALTO DE INTERFERÊNCIAS - FORNECIMENTO E ASSENTAMENTO. AF_06/2015</v>
          </cell>
          <cell r="C3525" t="str">
            <v>M</v>
          </cell>
          <cell r="D3525">
            <v>144.72</v>
          </cell>
          <cell r="E3525">
            <v>5</v>
          </cell>
          <cell r="F3525">
            <v>149.72</v>
          </cell>
        </row>
        <row r="3526">
          <cell r="A3526" t="str">
            <v>90714</v>
          </cell>
          <cell r="B3526" t="str">
            <v>TUBO DE PVC PARA REDE COLETORA DE ESGOTO DE PAREDE MACIÇA, DN 350 MM, JUNTA ELÁSTICA, INSTALADO EM LOCAL COM NÍVEL ALTO DE INTERFERÊNCIAS - FORNECIMENTO E ASSENTAMENTO. AF_06/2015</v>
          </cell>
          <cell r="C3526" t="str">
            <v>M</v>
          </cell>
          <cell r="D3526">
            <v>181.09</v>
          </cell>
          <cell r="E3526">
            <v>5.42</v>
          </cell>
          <cell r="F3526">
            <v>186.51</v>
          </cell>
        </row>
        <row r="3527">
          <cell r="A3527" t="str">
            <v>90715</v>
          </cell>
          <cell r="B3527" t="str">
            <v>TUBO DE PVC PARA REDE COLETORA DE ESGOTO DE PAREDE MACIÇA, DN 400 MM, JUNTA ELÁSTICA, INSTALADO EM LOCAL COM NÍVEL ALTO DE INTERFERÊNCIAS - FORNECIMENTO E ASSENTAMENTO. AF_06/2015</v>
          </cell>
          <cell r="C3527" t="str">
            <v>M</v>
          </cell>
          <cell r="D3527">
            <v>241.62</v>
          </cell>
          <cell r="E3527">
            <v>7.36</v>
          </cell>
          <cell r="F3527">
            <v>248.98</v>
          </cell>
        </row>
        <row r="3528">
          <cell r="A3528" t="str">
            <v>90716</v>
          </cell>
          <cell r="B3528" t="str">
            <v>TUBO DE PVC CORRUGADO DE DUPLA PAREDE PARA REDE COLETORA DE ESGOTO, DN 150 MM, JUNTA ELÁSTICA, INSTALADO EM LOCAL COM NÍVEL ALTO DE INTERFERÊNCIAS - FORNECIMENTO E ASSENTAMENTO. AF_06/2015</v>
          </cell>
          <cell r="C3528" t="str">
            <v>M</v>
          </cell>
          <cell r="D3528">
            <v>28.64</v>
          </cell>
          <cell r="E3528">
            <v>5.63</v>
          </cell>
          <cell r="F3528">
            <v>34.270000000000003</v>
          </cell>
        </row>
        <row r="3529">
          <cell r="A3529" t="str">
            <v>90717</v>
          </cell>
          <cell r="B3529" t="str">
            <v>TUBO DE PVC CORRUGADO DE DUPLA PAREDE PARA REDE COLETORA DE ESGOTO, DN 200 MM, JUNTA ELÁSTICA, INSTALADO EM LOCAL COM NÍVEL ALTO DE INTERFERÊNCIAS - FORNECIMENTO E ASSENTAMENTO. AF_06/2015</v>
          </cell>
          <cell r="C3529" t="str">
            <v>M</v>
          </cell>
          <cell r="D3529">
            <v>43.67</v>
          </cell>
          <cell r="E3529">
            <v>6.04</v>
          </cell>
          <cell r="F3529">
            <v>49.71</v>
          </cell>
        </row>
        <row r="3530">
          <cell r="A3530" t="str">
            <v>90718</v>
          </cell>
          <cell r="B3530" t="str">
            <v>TUBO DE PVC CORRUGADO DE DUPLA PAREDE PARA REDE COLETORA DE ESGOTO, DN 250 MM, JUNTA ELÁSTICA, INSTALADO EM LOCAL COM NÍVEL ALTO DE INTERFERÊNCIAS - FORNECIMENTO E ASSENTAMENTO. AF_06/2015</v>
          </cell>
          <cell r="C3530" t="str">
            <v>M</v>
          </cell>
          <cell r="D3530">
            <v>72.599999999999994</v>
          </cell>
          <cell r="E3530">
            <v>6.46</v>
          </cell>
          <cell r="F3530">
            <v>79.06</v>
          </cell>
        </row>
        <row r="3531">
          <cell r="A3531" t="str">
            <v>90719</v>
          </cell>
          <cell r="B3531" t="str">
            <v>TUBO DE PVC CORRUGADO DE DUPLA PAREDE PARA REDE COLETORA DE ESGOTO, DN 300 MM, JUNTA ELÁSTICA, INSTALADO EM LOCAL COM NÍVEL ALTO DE INTERFERÊNCIAS - FORNECIMENTO E ASSENTAMENTO. AF_06/2015</v>
          </cell>
          <cell r="C3531" t="str">
            <v>M</v>
          </cell>
          <cell r="D3531">
            <v>114.24</v>
          </cell>
          <cell r="E3531">
            <v>6.87</v>
          </cell>
          <cell r="F3531">
            <v>121.11</v>
          </cell>
        </row>
        <row r="3532">
          <cell r="A3532" t="str">
            <v>90720</v>
          </cell>
          <cell r="B3532" t="str">
            <v>TUBO DE PVC CORRUGADO DE DUPLA PAREDE PARA REDE COLETORA DE ESGOTO, DN 350 MM, JUNTA ELÁSTICA, INSTALADO EM LOCAL COM NÍVEL ALTO DE INTERFERÊNCIAS - FORNECIMENTO E ASSENTAMENTO. AF_06/2015</v>
          </cell>
          <cell r="C3532" t="str">
            <v>M</v>
          </cell>
          <cell r="D3532">
            <v>167.99</v>
          </cell>
          <cell r="E3532">
            <v>7.29</v>
          </cell>
          <cell r="F3532">
            <v>175.28</v>
          </cell>
        </row>
        <row r="3533">
          <cell r="A3533" t="str">
            <v>90721</v>
          </cell>
          <cell r="B3533" t="str">
            <v>TUBO DE PVC CORRUGADO DE DUPLA PAREDE PARA REDE COLETORA DE ESGOTO, DN 400 MM, EM JUNTA ELÁSTICA, INSTALADO EM LOCAL COM NÍVEL ALTO DE INTERFERÊNCIAS - FORNECIMENTO E ASSENTAMENTO. AF_06/2015</v>
          </cell>
          <cell r="C3533" t="str">
            <v>M</v>
          </cell>
          <cell r="D3533">
            <v>205.69</v>
          </cell>
          <cell r="E3533">
            <v>9.7200000000000006</v>
          </cell>
          <cell r="F3533">
            <v>215.41</v>
          </cell>
        </row>
        <row r="3534">
          <cell r="A3534" t="str">
            <v>90723</v>
          </cell>
          <cell r="B3534" t="str">
            <v>TUBO DE PEAD CORRUGADO DE DUPLA PAREDE PARA REDE COLETORA DE ESGOTO, DN 600 MM, JUNTA ELÁSTICA INTEGRADA, INSTALADO EM LOCAL COM NÍVEL ALTO DE INTERFERÊNCIAS - FORNECIMENTO E ASSENTAMENTO. AF_06/2015</v>
          </cell>
          <cell r="C3534" t="str">
            <v>M</v>
          </cell>
          <cell r="D3534">
            <v>332.37</v>
          </cell>
          <cell r="E3534">
            <v>6.08</v>
          </cell>
          <cell r="F3534">
            <v>338.45</v>
          </cell>
        </row>
        <row r="3535">
          <cell r="B3535" t="str">
            <v>CONEXOES DE PVC - ESGOTO E AGUAS PLUVIAIS</v>
          </cell>
          <cell r="C3535" t="str">
            <v/>
          </cell>
        </row>
        <row r="3536">
          <cell r="A3536" t="str">
            <v>72293</v>
          </cell>
          <cell r="B3536" t="str">
            <v>CAP PVC ESGOTO 50MM (TAMPÃO) - FORNECIMENTO E INSTALAÇÃO</v>
          </cell>
          <cell r="C3536" t="str">
            <v>UN</v>
          </cell>
          <cell r="D3536">
            <v>4.3499999999999996</v>
          </cell>
          <cell r="E3536">
            <v>1.69</v>
          </cell>
          <cell r="F3536">
            <v>6.04</v>
          </cell>
        </row>
        <row r="3537">
          <cell r="A3537" t="str">
            <v>72294</v>
          </cell>
          <cell r="B3537" t="str">
            <v>CAP PVC ESGOTO 75MM (TAMPÃO) - FORNECIMENTO E INSTALAÇÃO</v>
          </cell>
          <cell r="C3537" t="str">
            <v>UN</v>
          </cell>
          <cell r="D3537">
            <v>7.15</v>
          </cell>
          <cell r="E3537">
            <v>2.08</v>
          </cell>
          <cell r="F3537">
            <v>9.23</v>
          </cell>
        </row>
        <row r="3538">
          <cell r="A3538" t="str">
            <v>72295</v>
          </cell>
          <cell r="B3538" t="str">
            <v>CAP PVC ESGOTO 100MM (TAMPÃO) - FORNECIMENTO E INSTALAÇÃO</v>
          </cell>
          <cell r="C3538" t="str">
            <v>UN</v>
          </cell>
          <cell r="D3538">
            <v>9.7799999999999994</v>
          </cell>
          <cell r="E3538">
            <v>2.86</v>
          </cell>
          <cell r="F3538">
            <v>12.64</v>
          </cell>
        </row>
        <row r="3539">
          <cell r="A3539" t="str">
            <v>83531</v>
          </cell>
          <cell r="B3539" t="str">
            <v>CURVA PARA REDE COLETOR ESGOTO, EB 644, 90GR, DN=200MM, COM JUNTA ELASTICA</v>
          </cell>
          <cell r="C3539" t="str">
            <v>UN</v>
          </cell>
          <cell r="D3539">
            <v>271.04000000000002</v>
          </cell>
          <cell r="E3539">
            <v>18.64</v>
          </cell>
          <cell r="F3539">
            <v>289.68</v>
          </cell>
        </row>
        <row r="3540">
          <cell r="A3540" t="str">
            <v>83535</v>
          </cell>
          <cell r="B3540" t="str">
            <v>CURVA PVC PARA REDE COLETOR ESGOTO, EB-644, 45 GR, 200 MM, COM JUNTA ELASTICA.</v>
          </cell>
          <cell r="C3540" t="str">
            <v>UN</v>
          </cell>
          <cell r="D3540">
            <v>220.99</v>
          </cell>
          <cell r="E3540">
            <v>18.64</v>
          </cell>
          <cell r="F3540">
            <v>239.63</v>
          </cell>
        </row>
        <row r="3541">
          <cell r="A3541" t="str">
            <v>83520</v>
          </cell>
          <cell r="B3541" t="str">
            <v>TE PVC PARA COLETOR ESGOTO, EB644, D=100MM, COM JUNTA ELASTICA.</v>
          </cell>
          <cell r="C3541" t="str">
            <v>UN</v>
          </cell>
          <cell r="D3541">
            <v>79.25</v>
          </cell>
          <cell r="E3541">
            <v>25.87</v>
          </cell>
          <cell r="F3541">
            <v>105.12</v>
          </cell>
        </row>
        <row r="3542">
          <cell r="A3542" t="str">
            <v>95693</v>
          </cell>
          <cell r="B3542" t="str">
            <v>LUVA SIMPLES, PVC, SÉRIE NORMAL, ESGOTO PREDIAL, DN 150 MM, JUNTA ELÁSTICA, FORNECIDO E INSTALADO EM SUBCOLETOR AÉREO DE ESGOTO SANITÁRIO. AF_12/2014</v>
          </cell>
          <cell r="C3542" t="str">
            <v>UN</v>
          </cell>
          <cell r="D3542">
            <v>24.44</v>
          </cell>
          <cell r="E3542">
            <v>5.85</v>
          </cell>
          <cell r="F3542">
            <v>30.29</v>
          </cell>
        </row>
        <row r="3543">
          <cell r="B3543" t="str">
            <v>EM RAMAL DE DESCARGA OU RAMAL DE ESGOTO SANITÁRIO</v>
          </cell>
          <cell r="C3543" t="str">
            <v/>
          </cell>
        </row>
        <row r="3544">
          <cell r="A3544" t="str">
            <v>89726</v>
          </cell>
          <cell r="B3544" t="str">
            <v>JOELHO 45 GRAUS, PVC, SERIE NORMAL, ESGOTO PREDIAL, DN 40 MM, JUNTA SOLDÁVEL, FORNECIDO E INSTALADO EM RAMAL DE DESCARGA OU RAMAL DE ESGOTO SANITÁRIO. AF_12/2014</v>
          </cell>
          <cell r="C3544" t="str">
            <v>UN</v>
          </cell>
          <cell r="D3544">
            <v>4.53</v>
          </cell>
          <cell r="E3544">
            <v>2.66</v>
          </cell>
          <cell r="F3544">
            <v>7.19</v>
          </cell>
        </row>
        <row r="3545">
          <cell r="A3545" t="str">
            <v>89732</v>
          </cell>
          <cell r="B3545" t="str">
            <v>JOELHO 45 GRAUS, PVC, SERIE NORMAL, ESGOTO PREDIAL, DN 50 MM, JUNTA ELÁSTICA, FORNECIDO E INSTALADO EM RAMAL DE DESCARGA OU RAMAL DE ESGOTO SANITÁRIO. AF_12/2014</v>
          </cell>
          <cell r="C3545" t="str">
            <v>UN</v>
          </cell>
          <cell r="D3545">
            <v>5.35</v>
          </cell>
          <cell r="E3545">
            <v>3.46</v>
          </cell>
          <cell r="F3545">
            <v>8.81</v>
          </cell>
        </row>
        <row r="3546">
          <cell r="A3546" t="str">
            <v>89739</v>
          </cell>
          <cell r="B3546" t="str">
            <v>JOELHO 45 GRAUS, PVC, SERIE NORMAL, ESGOTO PREDIAL, DN 75 MM, JUNTA ELÁSTICA, FORNECIDO E INSTALADO EM RAMAL DE DESCARGA OU RAMAL DE ESGOTO SANITÁRIO. AF_12/2014</v>
          </cell>
          <cell r="C3546" t="str">
            <v>UN</v>
          </cell>
          <cell r="D3546">
            <v>10.08</v>
          </cell>
          <cell r="E3546">
            <v>5.0599999999999996</v>
          </cell>
          <cell r="F3546">
            <v>15.14</v>
          </cell>
        </row>
        <row r="3547">
          <cell r="A3547" t="str">
            <v>89746</v>
          </cell>
          <cell r="B3547" t="str">
            <v>JOELHO 45 GRAUS, PVC, SERIE NORMAL, ESGOTO PREDIAL, DN 100 MM, JUNTA ELÁSTICA, FORNECIDO E INSTALADO EM RAMAL DE DESCARGA OU RAMAL DE ESGOTO SANITÁRIO. AF_12/2014</v>
          </cell>
          <cell r="C3547" t="str">
            <v>UN</v>
          </cell>
          <cell r="D3547">
            <v>12.16</v>
          </cell>
          <cell r="E3547">
            <v>6.65</v>
          </cell>
          <cell r="F3547">
            <v>18.809999999999999</v>
          </cell>
        </row>
        <row r="3548">
          <cell r="A3548" t="str">
            <v>89724</v>
          </cell>
          <cell r="B3548" t="str">
            <v>JOELHO 90 GRAUS, PVC, SERIE NORMAL, ESGOTO PREDIAL, DN 40 MM, JUNTA SOLDÁVEL, FORNECIDO E INSTALADO EM RAMAL DE DESCARGA OU RAMAL DE ESGOTO SANITÁRIO. AF_12/2014</v>
          </cell>
          <cell r="C3548" t="str">
            <v>UN</v>
          </cell>
          <cell r="D3548">
            <v>3.65</v>
          </cell>
          <cell r="E3548">
            <v>2.66</v>
          </cell>
          <cell r="F3548">
            <v>6.31</v>
          </cell>
        </row>
        <row r="3549">
          <cell r="A3549" t="str">
            <v>89731</v>
          </cell>
          <cell r="B3549" t="str">
            <v>JOELHO 90 GRAUS, PVC, SERIE NORMAL, ESGOTO PREDIAL, DN 50 MM, JUNTA ELÁSTICA, FORNECIDO E INSTALADO EM RAMAL DE DESCARGA OU RAMAL DE ESGOTO SANITÁRIO. AF_12/2014</v>
          </cell>
          <cell r="C3549" t="str">
            <v>UN</v>
          </cell>
          <cell r="D3549">
            <v>4.72</v>
          </cell>
          <cell r="E3549">
            <v>3.46</v>
          </cell>
          <cell r="F3549">
            <v>8.18</v>
          </cell>
        </row>
        <row r="3550">
          <cell r="A3550" t="str">
            <v>89737</v>
          </cell>
          <cell r="B3550" t="str">
            <v>JOELHO 90 GRAUS, PVC, SERIE NORMAL, ESGOTO PREDIAL, DN 75 MM, JUNTA ELÁSTICA, FORNECIDO E INSTALADO EM RAMAL DE DESCARGA OU RAMAL DE ESGOTO SANITÁRIO. AF_12/2014</v>
          </cell>
          <cell r="C3550" t="str">
            <v>UN</v>
          </cell>
          <cell r="D3550">
            <v>9.15</v>
          </cell>
          <cell r="E3550">
            <v>5.0599999999999996</v>
          </cell>
          <cell r="F3550">
            <v>14.21</v>
          </cell>
        </row>
        <row r="3551">
          <cell r="A3551" t="str">
            <v>89744</v>
          </cell>
          <cell r="B3551" t="str">
            <v>JOELHO 90 GRAUS, PVC, SERIE NORMAL, ESGOTO PREDIAL, DN 100 MM, JUNTA ELÁSTICA, FORNECIDO E INSTALADO EM RAMAL DE DESCARGA OU RAMAL DE ESGOTO SANITÁRIO. AF_12/2014</v>
          </cell>
          <cell r="C3551" t="str">
            <v>UN</v>
          </cell>
          <cell r="D3551">
            <v>12.09</v>
          </cell>
          <cell r="E3551">
            <v>6.65</v>
          </cell>
          <cell r="F3551">
            <v>18.739999999999998</v>
          </cell>
        </row>
        <row r="3552">
          <cell r="A3552" t="str">
            <v>89728</v>
          </cell>
          <cell r="B3552" t="str">
            <v>CURVA CURTA 90 GRAUS, PVC, SERIE NORMAL, ESGOTO PREDIAL, DN 40 MM, JUNTA SOLDÁVEL, FORNECIDO E INSTALADO EM RAMAL DE DESCARGA OU RAMAL DE ESGOTO SANITÁRIO. AF_12/2014</v>
          </cell>
          <cell r="C3552" t="str">
            <v>UN</v>
          </cell>
          <cell r="D3552">
            <v>4.93</v>
          </cell>
          <cell r="E3552">
            <v>2.66</v>
          </cell>
          <cell r="F3552">
            <v>7.59</v>
          </cell>
        </row>
        <row r="3553">
          <cell r="A3553" t="str">
            <v>89733</v>
          </cell>
          <cell r="B3553" t="str">
            <v>CURVA CURTA 90 GRAUS, PVC, SERIE NORMAL, ESGOTO PREDIAL, DN 50 MM, JUNTA ELÁSTICA, FORNECIDO E INSTALADO EM RAMAL DE DESCARGA OU RAMAL DE ESGOTO SANITÁRIO. AF_12/2014</v>
          </cell>
          <cell r="C3553" t="str">
            <v>UN</v>
          </cell>
          <cell r="D3553">
            <v>8.6300000000000008</v>
          </cell>
          <cell r="E3553">
            <v>3.46</v>
          </cell>
          <cell r="F3553">
            <v>12.09</v>
          </cell>
        </row>
        <row r="3554">
          <cell r="A3554" t="str">
            <v>89742</v>
          </cell>
          <cell r="B3554" t="str">
            <v>CURVA CURTA 90 GRAUS, PVC, SERIE NORMAL, ESGOTO PREDIAL, DN 75 MM, JUNTA ELÁSTICA, FORNECIDO E INSTALADO EM RAMAL DE DESCARGA OU RAMAL DE ESGOTO SANITÁRIO. AF_12/2014</v>
          </cell>
          <cell r="C3554" t="str">
            <v>UN</v>
          </cell>
          <cell r="D3554">
            <v>15.92</v>
          </cell>
          <cell r="E3554">
            <v>5.0599999999999996</v>
          </cell>
          <cell r="F3554">
            <v>20.98</v>
          </cell>
        </row>
        <row r="3555">
          <cell r="A3555" t="str">
            <v>89748</v>
          </cell>
          <cell r="B3555" t="str">
            <v>CURVA CURTA 90 GRAUS, PVC, SERIE NORMAL, ESGOTO PREDIAL, DN 100 MM, JUNTA ELÁSTICA, FORNECIDO E INSTALADO EM RAMAL DE DESCARGA OU RAMAL DE ESGOTO SANITÁRIO. AF_12/2014</v>
          </cell>
          <cell r="C3555" t="str">
            <v>UN</v>
          </cell>
          <cell r="D3555">
            <v>17.91</v>
          </cell>
          <cell r="E3555">
            <v>6.65</v>
          </cell>
          <cell r="F3555">
            <v>24.56</v>
          </cell>
        </row>
        <row r="3556">
          <cell r="A3556" t="str">
            <v>89730</v>
          </cell>
          <cell r="B3556" t="str">
            <v>CURVA LONGA 90 GRAUS, PVC, SERIE NORMAL, ESGOTO PREDIAL, DN 40 MM, JUNTA SOLDÁVEL, FORNECIDO E INSTALADO EM RAMAL DE DESCARGA OU RAMAL DE ESGOTO SANITÁRIO. AF_12/2014</v>
          </cell>
          <cell r="C3556" t="str">
            <v>UN</v>
          </cell>
          <cell r="D3556">
            <v>5.01</v>
          </cell>
          <cell r="E3556">
            <v>2.66</v>
          </cell>
          <cell r="F3556">
            <v>7.67</v>
          </cell>
        </row>
        <row r="3557">
          <cell r="A3557" t="str">
            <v>89735</v>
          </cell>
          <cell r="B3557" t="str">
            <v>CURVA LONGA 90 GRAUS, PVC, SERIE NORMAL, ESGOTO PREDIAL, DN 50 MM, JUNTA ELÁSTICA, FORNECIDO E INSTALADO EM RAMAL DE DESCARGA OU RAMAL DE ESGOTO SANITÁRIO. AF_12/2014</v>
          </cell>
          <cell r="C3557" t="str">
            <v>UN</v>
          </cell>
          <cell r="D3557">
            <v>8.5399999999999991</v>
          </cell>
          <cell r="E3557">
            <v>3.46</v>
          </cell>
          <cell r="F3557">
            <v>12</v>
          </cell>
        </row>
        <row r="3558">
          <cell r="A3558" t="str">
            <v>89743</v>
          </cell>
          <cell r="B3558" t="str">
            <v>CURVA LONGA 90 GRAUS, PVC, SERIE NORMAL, ESGOTO PREDIAL, DN 75 MM, JUNTA ELÁSTICA, FORNECIDO E INSTALADO EM RAMAL DE DESCARGA OU RAMAL DE ESGOTO SANITÁRIO. AF_12/2014</v>
          </cell>
          <cell r="C3558" t="str">
            <v>UN</v>
          </cell>
          <cell r="D3558">
            <v>22.29</v>
          </cell>
          <cell r="E3558">
            <v>5.0599999999999996</v>
          </cell>
          <cell r="F3558">
            <v>27.35</v>
          </cell>
        </row>
        <row r="3559">
          <cell r="A3559" t="str">
            <v>89750</v>
          </cell>
          <cell r="B3559" t="str">
            <v>CURVA LONGA 90 GRAUS, PVC, SERIE NORMAL, ESGOTO PREDIAL, DN 100 MM, JUNTA ELÁSTICA, FORNECIDO E INSTALADO EM RAMAL DE DESCARGA OU RAMAL DE ESGOTO SANITÁRIO. AF_12/2014</v>
          </cell>
          <cell r="C3559" t="str">
            <v>UN</v>
          </cell>
          <cell r="D3559">
            <v>34.61</v>
          </cell>
          <cell r="E3559">
            <v>6.65</v>
          </cell>
          <cell r="F3559">
            <v>41.26</v>
          </cell>
        </row>
        <row r="3560">
          <cell r="A3560" t="str">
            <v>89752</v>
          </cell>
          <cell r="B3560" t="str">
            <v>LUVA SIMPLES, PVC, SERIE NORMAL, ESGOTO PREDIAL, DN 40 MM, JUNTA SOLDÁVEL, FORNECIDO E INSTALADO EM RAMAL DE DESCARGA OU RAMAL DE ESGOTO SANITÁRIO. AF_12/2014</v>
          </cell>
          <cell r="C3560" t="str">
            <v>UN</v>
          </cell>
          <cell r="D3560">
            <v>2.71</v>
          </cell>
          <cell r="E3560">
            <v>1.86</v>
          </cell>
          <cell r="F3560">
            <v>4.57</v>
          </cell>
        </row>
        <row r="3561">
          <cell r="A3561" t="str">
            <v>89753</v>
          </cell>
          <cell r="B3561" t="str">
            <v>LUVA SIMPLES, PVC, SERIE NORMAL, ESGOTO PREDIAL, DN 50 MM, JUNTA ELÁSTICA, FORNECIDO E INSTALADO EM RAMAL DE DESCARGA OU RAMAL DE ESGOTO SANITÁRIO. AF_12/2014</v>
          </cell>
          <cell r="C3561" t="str">
            <v>UN</v>
          </cell>
          <cell r="D3561">
            <v>3.84</v>
          </cell>
          <cell r="E3561">
            <v>2.13</v>
          </cell>
          <cell r="F3561">
            <v>5.97</v>
          </cell>
        </row>
        <row r="3562">
          <cell r="A3562" t="str">
            <v>89774</v>
          </cell>
          <cell r="B3562" t="str">
            <v>LUVA SIMPLES, PVC, SERIE NORMAL, ESGOTO PREDIAL, DN 75 MM, JUNTA ELÁSTICA, FORNECIDO E INSTALADO EM RAMAL DE DESCARGA OU RAMAL DE ESGOTO SANITÁRIO. AF_12/2014</v>
          </cell>
          <cell r="C3562" t="str">
            <v>UN</v>
          </cell>
          <cell r="D3562">
            <v>6.42</v>
          </cell>
          <cell r="E3562">
            <v>3.46</v>
          </cell>
          <cell r="F3562">
            <v>9.8800000000000008</v>
          </cell>
        </row>
        <row r="3563">
          <cell r="A3563" t="str">
            <v>89778</v>
          </cell>
          <cell r="B3563" t="str">
            <v>LUVA SIMPLES, PVC, SERIE NORMAL, ESGOTO PREDIAL, DN 100 MM, JUNTA ELÁSTICA, FORNECIDO E INSTALADO EM RAMAL DE DESCARGA OU RAMAL DE ESGOTO SANITÁRIO. AF_12/2014</v>
          </cell>
          <cell r="C3563" t="str">
            <v>UN</v>
          </cell>
          <cell r="D3563">
            <v>7.98</v>
          </cell>
          <cell r="E3563">
            <v>4.5199999999999996</v>
          </cell>
          <cell r="F3563">
            <v>12.5</v>
          </cell>
        </row>
        <row r="3564">
          <cell r="A3564" t="str">
            <v>89754</v>
          </cell>
          <cell r="B3564" t="str">
            <v>LUVA DE CORRER, PVC, SERIE NORMAL, ESGOTO PREDIAL, DN 50 MM, JUNTA ELÁSTICA, FORNECIDO E INSTALADO EM RAMAL DE DESCARGA OU RAMAL DE ESGOTO SANITÁRIO. AF_12/2014</v>
          </cell>
          <cell r="C3564" t="str">
            <v>UN</v>
          </cell>
          <cell r="D3564">
            <v>7.61</v>
          </cell>
          <cell r="E3564">
            <v>2.13</v>
          </cell>
          <cell r="F3564">
            <v>9.74</v>
          </cell>
        </row>
        <row r="3565">
          <cell r="A3565" t="str">
            <v>89776</v>
          </cell>
          <cell r="B3565" t="str">
            <v>LUVA DE CORRER, PVC, SERIE NORMAL, ESGOTO PREDIAL, DN 75 MM, JUNTA ELÁSTICA, FORNECIDO E INSTALADO EM RAMAL DE DESCARGA OU RAMAL DE ESGOTO SANITÁRIO. AF_12/2014</v>
          </cell>
          <cell r="C3565" t="str">
            <v>UN</v>
          </cell>
          <cell r="D3565">
            <v>9.07</v>
          </cell>
          <cell r="E3565">
            <v>3.46</v>
          </cell>
          <cell r="F3565">
            <v>12.53</v>
          </cell>
        </row>
        <row r="3566">
          <cell r="A3566" t="str">
            <v>89779</v>
          </cell>
          <cell r="B3566" t="str">
            <v>LUVA DE CORRER, PVC, SERIE NORMAL, ESGOTO PREDIAL, DN 100 MM, JUNTA ELÁSTICA, FORNECIDO E INSTALADO EM RAMAL DE DESCARGA OU RAMAL DE ESGOTO SANITÁRIO. AF_12/2014</v>
          </cell>
          <cell r="C3566" t="str">
            <v>UN</v>
          </cell>
          <cell r="D3566">
            <v>13.28</v>
          </cell>
          <cell r="E3566">
            <v>4.5199999999999996</v>
          </cell>
          <cell r="F3566">
            <v>17.8</v>
          </cell>
        </row>
        <row r="3567">
          <cell r="A3567" t="str">
            <v>89782</v>
          </cell>
          <cell r="B3567" t="str">
            <v>TE, PVC, SERIE NORMAL, ESGOTO PREDIAL, DN 40 X 40 MM, JUNTA SOLDÁVEL, FORNECIDO E INSTALADO EM RAMAL DE DESCARGA OU RAMAL DE ESGOTO SANITÁRIO. AF_12/2014</v>
          </cell>
          <cell r="C3567" t="str">
            <v>UN</v>
          </cell>
          <cell r="D3567">
            <v>5.47</v>
          </cell>
          <cell r="E3567">
            <v>3.72</v>
          </cell>
          <cell r="F3567">
            <v>9.19</v>
          </cell>
        </row>
        <row r="3568">
          <cell r="A3568" t="str">
            <v>89784</v>
          </cell>
          <cell r="B3568" t="str">
            <v>TE, PVC, SERIE NORMAL, ESGOTO PREDIAL, DN 50 X 50 MM, JUNTA ELÁSTICA, FORNECIDO E INSTALADO EM RAMAL DE DESCARGA OU RAMAL DE ESGOTO SANITÁRIO. AF_12/2014</v>
          </cell>
          <cell r="C3568" t="str">
            <v>UN</v>
          </cell>
          <cell r="D3568">
            <v>10.19</v>
          </cell>
          <cell r="E3568">
            <v>4.5199999999999996</v>
          </cell>
          <cell r="F3568">
            <v>14.71</v>
          </cell>
        </row>
        <row r="3569">
          <cell r="A3569" t="str">
            <v>89786</v>
          </cell>
          <cell r="B3569" t="str">
            <v>TE, PVC, SERIE NORMAL, ESGOTO PREDIAL, DN 75 X 75 MM, JUNTA ELÁSTICA, FORNECIDO E INSTALADO EM RAMAL DE DESCARGA OU RAMAL DE ESGOTO SANITÁRIO. AF_12/2014</v>
          </cell>
          <cell r="C3569" t="str">
            <v>UN</v>
          </cell>
          <cell r="D3569">
            <v>17.899999999999999</v>
          </cell>
          <cell r="E3569">
            <v>6.65</v>
          </cell>
          <cell r="F3569">
            <v>24.55</v>
          </cell>
        </row>
        <row r="3570">
          <cell r="A3570" t="str">
            <v>89796</v>
          </cell>
          <cell r="B3570" t="str">
            <v>TE, PVC, SERIE NORMAL, ESGOTO PREDIAL, DN 100 X 100 MM, JUNTA ELÁSTICA, FORNECIDO E INSTALADO EM RAMAL DE DESCARGA OU RAMAL DE ESGOTO SANITÁRIO. AF_12/2014</v>
          </cell>
          <cell r="C3570" t="str">
            <v>UN</v>
          </cell>
          <cell r="D3570">
            <v>21.58</v>
          </cell>
          <cell r="E3570">
            <v>8.7799999999999994</v>
          </cell>
          <cell r="F3570">
            <v>30.36</v>
          </cell>
        </row>
        <row r="3571">
          <cell r="A3571" t="str">
            <v>89783</v>
          </cell>
          <cell r="B3571" t="str">
            <v>JUNÇÃO SIMPLES, PVC, SERIE NORMAL, ESGOTO PREDIAL, DN 40 MM, JUNTA SOLDÁVEL, FORNECIDO E INSTALADO EM RAMAL DE DESCARGA OU RAMAL DE ESGOTO SANITÁRIO. AF_12/2014</v>
          </cell>
          <cell r="C3571" t="str">
            <v>UN</v>
          </cell>
          <cell r="D3571">
            <v>5.91</v>
          </cell>
          <cell r="E3571">
            <v>3.72</v>
          </cell>
          <cell r="F3571">
            <v>9.6300000000000008</v>
          </cell>
        </row>
        <row r="3572">
          <cell r="A3572" t="str">
            <v>89785</v>
          </cell>
          <cell r="B3572" t="str">
            <v>JUNÇÃO SIMPLES, PVC, SERIE NORMAL, ESGOTO PREDIAL, DN 50 X 50 MM, JUNTA ELÁSTICA, FORNECIDO E INSTALADO EM RAMAL DE DESCARGA OU RAMAL DE ESGOTO SANITÁRIO. AF_12/2014</v>
          </cell>
          <cell r="C3572" t="str">
            <v>UN</v>
          </cell>
          <cell r="D3572">
            <v>11.17</v>
          </cell>
          <cell r="E3572">
            <v>4.5199999999999996</v>
          </cell>
          <cell r="F3572">
            <v>15.69</v>
          </cell>
        </row>
        <row r="3573">
          <cell r="A3573" t="str">
            <v>89795</v>
          </cell>
          <cell r="B3573" t="str">
            <v>JUNÇÃO SIMPLES, PVC, SERIE NORMAL, ESGOTO PREDIAL, DN 75 X 75 MM, JUNTA ELÁSTICA, FORNECIDO E INSTALADO EM RAMAL DE DESCARGA OU RAMAL DE ESGOTO SANITÁRIO. AF_12/2014</v>
          </cell>
          <cell r="C3573" t="str">
            <v>UN</v>
          </cell>
          <cell r="D3573">
            <v>19.27</v>
          </cell>
          <cell r="E3573">
            <v>6.65</v>
          </cell>
          <cell r="F3573">
            <v>25.92</v>
          </cell>
        </row>
        <row r="3574">
          <cell r="A3574" t="str">
            <v>89797</v>
          </cell>
          <cell r="B3574" t="str">
            <v>JUNÇÃO SIMPLES, PVC, SERIE NORMAL, ESGOTO PREDIAL, DN 100 X 100 MM, JUNTA ELÁSTICA, FORNECIDO E INSTALADO EM RAMAL DE DESCARGA OU RAMAL DE ESGOTO SANITÁRIO. AF_12/2014</v>
          </cell>
          <cell r="C3574" t="str">
            <v>UN</v>
          </cell>
          <cell r="D3574">
            <v>26.74</v>
          </cell>
          <cell r="E3574">
            <v>8.7799999999999994</v>
          </cell>
          <cell r="F3574">
            <v>35.520000000000003</v>
          </cell>
        </row>
        <row r="3575">
          <cell r="B3575" t="str">
            <v>EM RAMAL PRUMADA DE ESGOTO SANITÁRIO OU VENTILAÇÃO</v>
          </cell>
          <cell r="C3575" t="str">
            <v/>
          </cell>
        </row>
        <row r="3576">
          <cell r="A3576" t="str">
            <v>89802</v>
          </cell>
          <cell r="B3576" t="str">
            <v>JOELHO 45 GRAUS, PVC, SERIE NORMAL, ESGOTO PREDIAL, DN 50 MM, JUNTA ELÁSTICA, FORNECIDO E INSTALADO EM PRUMADA DE ESGOTO SANITÁRIO OU VENTILAÇÃO. AF_12/2014</v>
          </cell>
          <cell r="C3576" t="str">
            <v>UN</v>
          </cell>
          <cell r="D3576">
            <v>4.38</v>
          </cell>
          <cell r="E3576">
            <v>1.06</v>
          </cell>
          <cell r="F3576">
            <v>5.44</v>
          </cell>
        </row>
        <row r="3577">
          <cell r="A3577" t="str">
            <v>89806</v>
          </cell>
          <cell r="B3577" t="str">
            <v>JOELHO 45 GRAUS, PVC, SERIE NORMAL, ESGOTO PREDIAL, DN 75 MM, JUNTA ELÁSTICA, FORNECIDO E INSTALADO EM PRUMADA DE ESGOTO SANITÁRIO OU VENTILAÇÃO. AF_12/2014</v>
          </cell>
          <cell r="C3577" t="str">
            <v>UN</v>
          </cell>
          <cell r="D3577">
            <v>8.8800000000000008</v>
          </cell>
          <cell r="E3577">
            <v>2.13</v>
          </cell>
          <cell r="F3577">
            <v>11.01</v>
          </cell>
        </row>
        <row r="3578">
          <cell r="A3578" t="str">
            <v>89810</v>
          </cell>
          <cell r="B3578" t="str">
            <v>JOELHO 45 GRAUS, PVC, SERIE NORMAL, ESGOTO PREDIAL, DN 100 MM, JUNTA ELÁSTICA, FORNECIDO E INSTALADO EM PRUMADA DE ESGOTO SANITÁRIO OU VENTILAÇÃO. AF_12/2014</v>
          </cell>
          <cell r="C3578" t="str">
            <v>UN</v>
          </cell>
          <cell r="D3578">
            <v>10.75</v>
          </cell>
          <cell r="E3578">
            <v>3.19</v>
          </cell>
          <cell r="F3578">
            <v>13.94</v>
          </cell>
        </row>
        <row r="3579">
          <cell r="A3579" t="str">
            <v>89801</v>
          </cell>
          <cell r="B3579" t="str">
            <v>JOELHO 90 GRAUS, PVC, SERIE NORMAL, ESGOTO PREDIAL, DN 50 MM, JUNTA ELÁSTICA, FORNECIDO E INSTALADO EM PRUMADA DE ESGOTO SANITÁRIO OU VENTILAÇÃO. AF_12/2014</v>
          </cell>
          <cell r="C3579" t="str">
            <v>UN</v>
          </cell>
          <cell r="D3579">
            <v>3.75</v>
          </cell>
          <cell r="E3579">
            <v>1.06</v>
          </cell>
          <cell r="F3579">
            <v>4.8099999999999996</v>
          </cell>
        </row>
        <row r="3580">
          <cell r="A3580" t="str">
            <v>89803</v>
          </cell>
          <cell r="B3580" t="str">
            <v>CURVA CURTA 90 GRAUS, PVC, SERIE NORMAL, ESGOTO PREDIAL, DN 50 MM, JUNTA ELÁSTICA, FORNECIDO E INSTALADO EM PRUMADA DE ESGOTO SANITÁRIO OU VENTILAÇÃO. AF_12/2014</v>
          </cell>
          <cell r="C3580" t="str">
            <v>UN</v>
          </cell>
          <cell r="D3580">
            <v>7.65</v>
          </cell>
          <cell r="E3580">
            <v>1.06</v>
          </cell>
          <cell r="F3580">
            <v>8.7100000000000009</v>
          </cell>
        </row>
        <row r="3581">
          <cell r="A3581" t="str">
            <v>89805</v>
          </cell>
          <cell r="B3581" t="str">
            <v>JOELHO 90 GRAUS, PVC, SERIE NORMAL, ESGOTO PREDIAL, DN 75 MM, JUNTA ELÁSTICA, FORNECIDO E INSTALADO EM PRUMADA DE ESGOTO SANITÁRIO OU VENTILAÇÃO. AF_12/2014</v>
          </cell>
          <cell r="C3581" t="str">
            <v>UN</v>
          </cell>
          <cell r="D3581">
            <v>7.96</v>
          </cell>
          <cell r="E3581">
            <v>2.13</v>
          </cell>
          <cell r="F3581">
            <v>10.09</v>
          </cell>
        </row>
        <row r="3582">
          <cell r="A3582" t="str">
            <v>89809</v>
          </cell>
          <cell r="B3582" t="str">
            <v>JOELHO 90 GRAUS, PVC, SERIE NORMAL, ESGOTO PREDIAL, DN 100 MM, JUNTA ELÁSTICA, FORNECIDO E INSTALADO EM PRUMADA DE ESGOTO SANITÁRIO OU VENTILAÇÃO. AF_12/2014</v>
          </cell>
          <cell r="C3582" t="str">
            <v>UN</v>
          </cell>
          <cell r="D3582">
            <v>10.67</v>
          </cell>
          <cell r="E3582">
            <v>3.19</v>
          </cell>
          <cell r="F3582">
            <v>13.86</v>
          </cell>
        </row>
        <row r="3583">
          <cell r="A3583" t="str">
            <v>89807</v>
          </cell>
          <cell r="B3583" t="str">
            <v>CURVA CURTA 90 GRAUS, PVC, SERIE NORMAL, ESGOTO PREDIAL, DN 75 MM, JUNTA ELÁSTICA, FORNECIDO E INSTALADO EM PRUMADA DE ESGOTO SANITÁRIO OU VENTILAÇÃO. AF_12/2014</v>
          </cell>
          <cell r="C3583" t="str">
            <v>UN</v>
          </cell>
          <cell r="D3583">
            <v>14.73</v>
          </cell>
          <cell r="E3583">
            <v>2.13</v>
          </cell>
          <cell r="F3583">
            <v>16.86</v>
          </cell>
        </row>
        <row r="3584">
          <cell r="A3584" t="str">
            <v>89811</v>
          </cell>
          <cell r="B3584" t="str">
            <v>CURVA CURTA 90 GRAUS, PVC, SERIE NORMAL, ESGOTO PREDIAL, DN 100 MM, JUNTA ELÁSTICA, FORNECIDO E INSTALADO EM PRUMADA DE ESGOTO SANITÁRIO OU VENTILAÇÃO. AF_12/2014</v>
          </cell>
          <cell r="C3584" t="str">
            <v>UN</v>
          </cell>
          <cell r="D3584">
            <v>16.5</v>
          </cell>
          <cell r="E3584">
            <v>3.19</v>
          </cell>
          <cell r="F3584">
            <v>19.690000000000001</v>
          </cell>
        </row>
        <row r="3585">
          <cell r="A3585" t="str">
            <v>89804</v>
          </cell>
          <cell r="B3585" t="str">
            <v>CURVA LONGA 90 GRAUS, PVC, SERIE NORMAL, ESGOTO PREDIAL, DN 50 MM, JUNTA ELÁSTICA, FORNECIDO E INSTALADO EM PRUMADA DE ESGOTO SANITÁRIO OU VENTILAÇÃO. AF_12/2014</v>
          </cell>
          <cell r="C3585" t="str">
            <v>UN</v>
          </cell>
          <cell r="D3585">
            <v>7.57</v>
          </cell>
          <cell r="E3585">
            <v>1.06</v>
          </cell>
          <cell r="F3585">
            <v>8.6300000000000008</v>
          </cell>
        </row>
        <row r="3586">
          <cell r="A3586" t="str">
            <v>89808</v>
          </cell>
          <cell r="B3586" t="str">
            <v>CURVA LONGA 90 GRAUS, PVC, SERIE NORMAL, ESGOTO PREDIAL, DN 75 MM, JUNTA ELÁSTICA, FORNECIDO E INSTALADO EM PRUMADA DE ESGOTO SANITÁRIO OU VENTILAÇÃO. AF_12/2014</v>
          </cell>
          <cell r="C3586" t="str">
            <v>UN</v>
          </cell>
          <cell r="D3586">
            <v>21.1</v>
          </cell>
          <cell r="E3586">
            <v>2.13</v>
          </cell>
          <cell r="F3586">
            <v>23.23</v>
          </cell>
        </row>
        <row r="3587">
          <cell r="A3587" t="str">
            <v>89812</v>
          </cell>
          <cell r="B3587" t="str">
            <v>CURVA LONGA 90 GRAUS, PVC, SERIE NORMAL, ESGOTO PREDIAL, DN 100 MM, JUNTA ELÁSTICA, FORNECIDO E INSTALADO EM PRUMADA DE ESGOTO SANITÁRIO OU VENTILAÇÃO. AF_12/2014</v>
          </cell>
          <cell r="C3587" t="str">
            <v>UN</v>
          </cell>
          <cell r="D3587">
            <v>33.200000000000003</v>
          </cell>
          <cell r="E3587">
            <v>3.19</v>
          </cell>
          <cell r="F3587">
            <v>36.39</v>
          </cell>
        </row>
        <row r="3588">
          <cell r="A3588" t="str">
            <v>89813</v>
          </cell>
          <cell r="B3588" t="str">
            <v>LUVA SIMPLES, PVC, SERIE NORMAL, ESGOTO PREDIAL, DN 50 MM, JUNTA ELÁSTICA, FORNECIDO E INSTALADO EM PRUMADA DE ESGOTO SANITÁRIO OU VENTILAÇÃO. AF_12/2014</v>
          </cell>
          <cell r="C3588" t="str">
            <v>UN</v>
          </cell>
          <cell r="D3588">
            <v>3.3</v>
          </cell>
          <cell r="E3588">
            <v>0.79</v>
          </cell>
          <cell r="F3588">
            <v>4.09</v>
          </cell>
        </row>
        <row r="3589">
          <cell r="A3589" t="str">
            <v>89817</v>
          </cell>
          <cell r="B3589" t="str">
            <v>LUVA SIMPLES, PVC, SERIE NORMAL, ESGOTO PREDIAL, DN 75 MM, JUNTA ELÁSTICA, FORNECIDO E INSTALADO EM PRUMADA DE ESGOTO SANITÁRIO OU VENTILAÇÃO. AF_12/2014</v>
          </cell>
          <cell r="C3589" t="str">
            <v>UN</v>
          </cell>
          <cell r="D3589">
            <v>5.66</v>
          </cell>
          <cell r="E3589">
            <v>1.59</v>
          </cell>
          <cell r="F3589">
            <v>7.25</v>
          </cell>
        </row>
        <row r="3590">
          <cell r="A3590" t="str">
            <v>89821</v>
          </cell>
          <cell r="B3590" t="str">
            <v>LUVA SIMPLES, PVC, SERIE NORMAL, ESGOTO PREDIAL, DN 100 MM, JUNTA ELÁSTICA, FORNECIDO E INSTALADO EM PRUMADA DE ESGOTO SANITÁRIO OU VENTILAÇÃO. AF_12/2014</v>
          </cell>
          <cell r="C3590" t="str">
            <v>UN</v>
          </cell>
          <cell r="D3590">
            <v>7</v>
          </cell>
          <cell r="E3590">
            <v>2.13</v>
          </cell>
          <cell r="F3590">
            <v>9.1300000000000008</v>
          </cell>
        </row>
        <row r="3591">
          <cell r="A3591" t="str">
            <v>89814</v>
          </cell>
          <cell r="B3591" t="str">
            <v>LUVA DE CORRER, PVC, SERIE NORMAL, ESGOTO PREDIAL, DN 50 MM, JUNTA ELÁSTICA, FORNECIDO E INSTALADO EM PRUMADA DE ESGOTO SANITÁRIO OU VENTILAÇÃO. AF_12/2014</v>
          </cell>
          <cell r="C3591" t="str">
            <v>UN</v>
          </cell>
          <cell r="D3591">
            <v>7.07</v>
          </cell>
          <cell r="E3591">
            <v>0.79</v>
          </cell>
          <cell r="F3591">
            <v>7.86</v>
          </cell>
        </row>
        <row r="3592">
          <cell r="A3592" t="str">
            <v>89819</v>
          </cell>
          <cell r="B3592" t="str">
            <v>LUVA DE CORRER, PVC, SERIE NORMAL, ESGOTO PREDIAL, DN 75 MM, JUNTA ELÁSTICA, FORNECIDO E INSTALADO EM PRUMADA DE ESGOTO SANITÁRIO OU VENTILAÇÃO. AF_12/2014</v>
          </cell>
          <cell r="C3592" t="str">
            <v>UN</v>
          </cell>
          <cell r="D3592">
            <v>8.31</v>
          </cell>
          <cell r="E3592">
            <v>1.59</v>
          </cell>
          <cell r="F3592">
            <v>9.9</v>
          </cell>
        </row>
        <row r="3593">
          <cell r="A3593" t="str">
            <v>89823</v>
          </cell>
          <cell r="B3593" t="str">
            <v>LUVA DE CORRER, PVC, SERIE NORMAL, ESGOTO PREDIAL, DN 100 MM, JUNTA ELÁSTICA, FORNECIDO E INSTALADO EM PRUMADA DE ESGOTO SANITÁRIO OU VENTILAÇÃO. AF_12/2014</v>
          </cell>
          <cell r="C3593" t="str">
            <v>UN</v>
          </cell>
          <cell r="D3593">
            <v>12.3</v>
          </cell>
          <cell r="E3593">
            <v>2.13</v>
          </cell>
          <cell r="F3593">
            <v>14.43</v>
          </cell>
        </row>
        <row r="3594">
          <cell r="A3594" t="str">
            <v>89825</v>
          </cell>
          <cell r="B3594" t="str">
            <v>TE, PVC, SERIE NORMAL, ESGOTO PREDIAL, DN 50 X 50 MM, JUNTA ELÁSTICA, FORNECIDO E INSTALADO EM PRUMADA DE ESGOTO SANITÁRIO OU VENTILAÇÃO. AF_12/2014</v>
          </cell>
          <cell r="C3594" t="str">
            <v>UN</v>
          </cell>
          <cell r="D3594">
            <v>9</v>
          </cell>
          <cell r="E3594">
            <v>1.59</v>
          </cell>
          <cell r="F3594">
            <v>10.59</v>
          </cell>
        </row>
        <row r="3595">
          <cell r="A3595" t="str">
            <v>89829</v>
          </cell>
          <cell r="B3595" t="str">
            <v>TE, PVC, SERIE NORMAL, ESGOTO PREDIAL, DN 75 X 75 MM, JUNTA ELÁSTICA, FORNECIDO E INSTALADO EM PRUMADA DE ESGOTO SANITÁRIO OU VENTILAÇÃO. AF_12/2014</v>
          </cell>
          <cell r="C3595" t="str">
            <v>UN</v>
          </cell>
          <cell r="D3595">
            <v>16.38</v>
          </cell>
          <cell r="E3595">
            <v>2.92</v>
          </cell>
          <cell r="F3595">
            <v>19.3</v>
          </cell>
        </row>
        <row r="3596">
          <cell r="A3596" t="str">
            <v>8982989829</v>
          </cell>
          <cell r="B3596" t="str">
            <v>TE, PVC, SERIE NORMAL, ESGOTO PREDIAL, DN 100 X 100 MM, JUNTA ELÁSTICA, FORNECIDO E INSTALADO EM PRUMADA DE ESGOTO SANITÁRIO OU VENTILAÇÃO. AF_12/2014</v>
          </cell>
          <cell r="C3596" t="str">
            <v>UN</v>
          </cell>
          <cell r="D3596">
            <v>19.73</v>
          </cell>
          <cell r="E3596">
            <v>4.26</v>
          </cell>
          <cell r="F3596">
            <v>23.99</v>
          </cell>
        </row>
        <row r="3597">
          <cell r="A3597" t="str">
            <v>89827</v>
          </cell>
          <cell r="B3597" t="str">
            <v>JUNÇÃO SIMPLES, PVC, SERIE NORMAL, ESGOTO PREDIAL, DN 50 X 50 MM, JUNTA ELÁSTICA, FORNECIDO E INSTALADO EM PRUMADA DE ESGOTO SANITÁRIO OU VENTILAÇÃO. AF_12/2014</v>
          </cell>
          <cell r="C3597" t="str">
            <v>UN</v>
          </cell>
          <cell r="D3597">
            <v>9.98</v>
          </cell>
          <cell r="E3597">
            <v>1.59</v>
          </cell>
          <cell r="F3597">
            <v>11.57</v>
          </cell>
        </row>
        <row r="3598">
          <cell r="A3598" t="str">
            <v>89830</v>
          </cell>
          <cell r="B3598" t="str">
            <v>JUNÇÃO SIMPLES, PVC, SERIE NORMAL, ESGOTO PREDIAL, DN 75 X 75 MM, JUNTA ELÁSTICA, FORNECIDO E INSTALADO EM PRUMADA DE ESGOTO SANITÁRIO OU VENTILAÇÃO. AF_12/2014</v>
          </cell>
          <cell r="C3598" t="str">
            <v>UN</v>
          </cell>
          <cell r="D3598">
            <v>17.75</v>
          </cell>
          <cell r="E3598">
            <v>2.92</v>
          </cell>
          <cell r="F3598">
            <v>20.67</v>
          </cell>
        </row>
        <row r="3599">
          <cell r="A3599" t="str">
            <v>89834</v>
          </cell>
          <cell r="B3599" t="str">
            <v>JUNÇÃO SIMPLES, PVC, SERIE NORMAL, ESGOTO PREDIAL, DN 100 X 100 MM, JUNTA ELÁSTICA, FORNECIDO E INSTALADO EM PRUMADA DE ESGOTO SANITÁRIO OU VENTILAÇÃO. AF_12/2014</v>
          </cell>
          <cell r="C3599" t="str">
            <v>UN</v>
          </cell>
          <cell r="D3599">
            <v>24.89</v>
          </cell>
          <cell r="E3599">
            <v>4.26</v>
          </cell>
          <cell r="F3599">
            <v>29.15</v>
          </cell>
        </row>
        <row r="3600">
          <cell r="B3600" t="str">
            <v>EM SUBCOLETOR AÉREO DE ESGOTO SANITÁRIO</v>
          </cell>
          <cell r="C3600" t="str">
            <v/>
          </cell>
        </row>
        <row r="3601">
          <cell r="A3601" t="str">
            <v>89851</v>
          </cell>
          <cell r="B3601" t="str">
            <v>JOELHO 45 GRAUS, PVC, SERIE NORMAL, ESGOTO PREDIAL, DN 100 MM, JUNTA ELÁSTICA, FORNECIDO E INSTALADO EM SUBCOLETOR AÉREO DE ESGOTO SANITÁRIO. AF_12/2014</v>
          </cell>
          <cell r="C3601" t="str">
            <v>UN</v>
          </cell>
          <cell r="D3601">
            <v>12.04</v>
          </cell>
          <cell r="E3601">
            <v>6.39</v>
          </cell>
          <cell r="F3601">
            <v>18.43</v>
          </cell>
        </row>
        <row r="3602">
          <cell r="A3602" t="str">
            <v>89855</v>
          </cell>
          <cell r="B3602" t="str">
            <v>JOELHO 45 GRAUS, PVC, SERIE NORMAL, ESGOTO PREDIAL, DN 150 MM, JUNTA ELÁSTICA, FORNECIDO E INSTALADO EM SUBCOLETOR AÉREO DE ESGOTO SANITÁRIO. AF_12/2014</v>
          </cell>
          <cell r="C3602" t="str">
            <v>UN</v>
          </cell>
          <cell r="D3602">
            <v>49.27</v>
          </cell>
          <cell r="E3602">
            <v>8.7799999999999994</v>
          </cell>
          <cell r="F3602">
            <v>58.05</v>
          </cell>
        </row>
        <row r="3603">
          <cell r="A3603" t="str">
            <v>89850</v>
          </cell>
          <cell r="B3603" t="str">
            <v>JOELHO 90 GRAUS, PVC, SERIE NORMAL, ESGOTO PREDIAL, DN 100 MM, JUNTA ELÁSTICA, FORNECIDO E INSTALADO EM SUBCOLETOR AÉREO DE ESGOTO SANITÁRIO. AF_12/2014</v>
          </cell>
          <cell r="C3603" t="str">
            <v>UN</v>
          </cell>
          <cell r="D3603">
            <v>11.97</v>
          </cell>
          <cell r="E3603">
            <v>6.39</v>
          </cell>
          <cell r="F3603">
            <v>18.36</v>
          </cell>
        </row>
        <row r="3604">
          <cell r="A3604" t="str">
            <v>89854</v>
          </cell>
          <cell r="B3604" t="str">
            <v>JOELHO 90 GRAUS, PVC, SERIE NORMAL, ESGOTO PREDIAL, DN 150 MM, JUNTA ELÁSTICA, FORNECIDO E INSTALADO EM SUBCOLETOR AÉREO DE ESGOTO SANITÁRIO. AF_12/2014</v>
          </cell>
          <cell r="C3604" t="str">
            <v>UN</v>
          </cell>
          <cell r="D3604">
            <v>45.38</v>
          </cell>
          <cell r="E3604">
            <v>8.7799999999999994</v>
          </cell>
          <cell r="F3604">
            <v>54.16</v>
          </cell>
        </row>
        <row r="3605">
          <cell r="A3605" t="str">
            <v>89852</v>
          </cell>
          <cell r="B3605" t="str">
            <v>CURVA CURTA 90 GRAUS, PVC, SERIE NORMAL, ESGOTO PREDIAL, DN 100 MM, JUNTA ELÁSTICA, FORNECIDO E INSTALADO EM SUBCOLETOR AÉREO DE ESGOTO SANITÁRIO. AF_12/2014</v>
          </cell>
          <cell r="C3605" t="str">
            <v>UN</v>
          </cell>
          <cell r="D3605">
            <v>17.8</v>
          </cell>
          <cell r="E3605">
            <v>6.39</v>
          </cell>
          <cell r="F3605">
            <v>24.19</v>
          </cell>
        </row>
        <row r="3606">
          <cell r="A3606" t="str">
            <v>89853</v>
          </cell>
          <cell r="B3606" t="str">
            <v>CURVA LONGA 90 GRAUS, PVC, SERIE NORMAL, ESGOTO PREDIAL, DN 100 MM, JUNTA ELÁSTICA, FORNECIDO E INSTALADO EM SUBCOLETOR AÉREO DE ESGOTO SANITÁRIO. AF_12/2014</v>
          </cell>
          <cell r="C3606" t="str">
            <v>UN</v>
          </cell>
          <cell r="D3606">
            <v>34.5</v>
          </cell>
          <cell r="E3606">
            <v>6.39</v>
          </cell>
          <cell r="F3606">
            <v>40.89</v>
          </cell>
        </row>
        <row r="3607">
          <cell r="A3607" t="str">
            <v>89856</v>
          </cell>
          <cell r="B3607" t="str">
            <v>LUVA SIMPLES, PVC, SERIE NORMAL, ESGOTO PREDIAL, DN 100 MM, JUNTA ELÁSTICA, FORNECIDO E INSTALADO EM SUBCOLETOR AÉREO DE ESGOTO SANITÁRIO. AF_12/2014</v>
          </cell>
          <cell r="C3607" t="str">
            <v>UN</v>
          </cell>
          <cell r="D3607">
            <v>7.87</v>
          </cell>
          <cell r="E3607">
            <v>4.26</v>
          </cell>
          <cell r="F3607">
            <v>12.13</v>
          </cell>
        </row>
        <row r="3608">
          <cell r="A3608" t="str">
            <v>89857</v>
          </cell>
          <cell r="B3608" t="str">
            <v>LUVA DE CORRER, PVC, SERIE NORMAL, ESGOTO PREDIAL, DN 100 MM, JUNTA ELÁSTICA, FORNECIDO E INSTALADO EM SUBCOLETOR AÉREO DE ESGOTO SANITÁRIO. AF_12/2014</v>
          </cell>
          <cell r="C3608" t="str">
            <v>UN</v>
          </cell>
          <cell r="D3608">
            <v>13.17</v>
          </cell>
          <cell r="E3608">
            <v>4.26</v>
          </cell>
          <cell r="F3608">
            <v>17.43</v>
          </cell>
        </row>
        <row r="3609">
          <cell r="A3609" t="str">
            <v>89859</v>
          </cell>
          <cell r="B3609" t="str">
            <v>LUVA DE CORRER, PVC, SERIE NORMAL, ESGOTO PREDIAL, DN 150 MM, JUNTA ELÁSTICA, FORNECIDO E INSTALADO EM SUBCOLETOR AÉREO DE ESGOTO SANITÁRIO. AF_12/2014</v>
          </cell>
          <cell r="C3609" t="str">
            <v>UN</v>
          </cell>
          <cell r="D3609">
            <v>23.17</v>
          </cell>
          <cell r="E3609">
            <v>5.85</v>
          </cell>
          <cell r="F3609">
            <v>29.02</v>
          </cell>
        </row>
        <row r="3610">
          <cell r="A3610" t="str">
            <v>89860</v>
          </cell>
          <cell r="B3610" t="str">
            <v>TE, PVC, SERIE NORMAL, ESGOTO PREDIAL, DN 100 X 100 MM, JUNTA ELÁSTICA, FORNECIDO E INSTALADO EM SUBCOLETOR AÉREO DE ESGOTO SANITÁRIO. AF_12/2014</v>
          </cell>
          <cell r="C3610" t="str">
            <v>UN</v>
          </cell>
          <cell r="D3610">
            <v>21.46</v>
          </cell>
          <cell r="E3610">
            <v>8.52</v>
          </cell>
          <cell r="F3610">
            <v>29.98</v>
          </cell>
        </row>
        <row r="3611">
          <cell r="A3611" t="str">
            <v>89862</v>
          </cell>
          <cell r="B3611" t="str">
            <v>TE, PVC, SERIE NORMAL, ESGOTO PREDIAL, DN 150 X 150 MM, JUNTA ELÁSTICA, FORNECIDO E INSTALADO EM SUBCOLETOR AÉREO DE ESGOTO SANITÁRIO. AF_12/2014</v>
          </cell>
          <cell r="C3611" t="str">
            <v>UN</v>
          </cell>
          <cell r="D3611">
            <v>75.38</v>
          </cell>
          <cell r="E3611">
            <v>11.71</v>
          </cell>
          <cell r="F3611">
            <v>87.09</v>
          </cell>
        </row>
        <row r="3612">
          <cell r="A3612" t="str">
            <v>89861</v>
          </cell>
          <cell r="B3612" t="str">
            <v>JUNÇÃO SIMPLES, PVC, SERIE NORMAL, ESGOTO PREDIAL, DN 100 X 100 MM, JUNTA ELÁSTICA, FORNECIDO E INSTALADO EM SUBCOLETOR AÉREO DE ESGOTO SANITÁRIO. AF_12/2014</v>
          </cell>
          <cell r="C3612" t="str">
            <v>UN</v>
          </cell>
          <cell r="D3612">
            <v>26.62</v>
          </cell>
          <cell r="E3612">
            <v>8.52</v>
          </cell>
          <cell r="F3612">
            <v>35.14</v>
          </cell>
        </row>
        <row r="3613">
          <cell r="A3613" t="str">
            <v>89863</v>
          </cell>
          <cell r="B3613" t="str">
            <v>JUNÇÃO SIMPLES, PVC, SERIE NORMAL, ESGOTO PREDIAL, DN 150 X 150 MM, JUNTA ELÁSTICA, FORNECIDO E INSTALADO EM SUBCOLETOR AÉREO DE ESGOTO SANITÁRIO. AF_12/2014</v>
          </cell>
          <cell r="C3613" t="str">
            <v>UN</v>
          </cell>
          <cell r="D3613">
            <v>134.83000000000001</v>
          </cell>
          <cell r="E3613">
            <v>11.71</v>
          </cell>
          <cell r="F3613">
            <v>146.54</v>
          </cell>
        </row>
        <row r="3614">
          <cell r="B3614" t="str">
            <v>TUBOS DE PVC - ESGOTO E AGUAS PLUVIAIS - SÉRIE R</v>
          </cell>
          <cell r="C3614" t="str">
            <v/>
          </cell>
        </row>
        <row r="3615">
          <cell r="A3615" t="str">
            <v>89508</v>
          </cell>
          <cell r="B3615" t="str">
            <v>TUBO PVC, SÉRIE R, ÁGUA PLUVIAL, DN 40 MM, FORNECIDO E INSTALADO EM RAMAL DE ENCAMINHAMENTO. AF_12/2014</v>
          </cell>
          <cell r="C3615" t="str">
            <v>M</v>
          </cell>
          <cell r="D3615">
            <v>9.1199999999999992</v>
          </cell>
          <cell r="E3615">
            <v>4.3899999999999997</v>
          </cell>
          <cell r="F3615">
            <v>13.51</v>
          </cell>
        </row>
        <row r="3616">
          <cell r="A3616" t="str">
            <v>89509</v>
          </cell>
          <cell r="B3616" t="str">
            <v>TUBO PVC, SÉRIE R, ÁGUA PLUVIAL, DN 50 MM, FORNECIDO E INSTALADO EM RAMAL DE ENCAMINHAMENTO. AF_12/2014</v>
          </cell>
          <cell r="C3616" t="str">
            <v>M</v>
          </cell>
          <cell r="D3616">
            <v>12.87</v>
          </cell>
          <cell r="E3616">
            <v>5.59</v>
          </cell>
          <cell r="F3616">
            <v>18.46</v>
          </cell>
        </row>
        <row r="3617">
          <cell r="A3617" t="str">
            <v>89511</v>
          </cell>
          <cell r="B3617" t="str">
            <v>TUBO PVC, SÉRIE R, ÁGUA PLUVIAL, DN 75 MM, FORNECIDO E INSTALADO EM RAMAL DE ENCAMINHAMENTO. AF_12/2014</v>
          </cell>
          <cell r="C3617" t="str">
            <v>M</v>
          </cell>
          <cell r="D3617">
            <v>18.68</v>
          </cell>
          <cell r="E3617">
            <v>8.65</v>
          </cell>
          <cell r="F3617">
            <v>27.33</v>
          </cell>
        </row>
        <row r="3618">
          <cell r="A3618" t="str">
            <v>89512</v>
          </cell>
          <cell r="B3618" t="str">
            <v>TUBO PVC, SÉRIE R, ÁGUA PLUVIAL, DN 100 MM, FORNECIDO E INSTALADO EM RAMAL DE ENCAMINHAMENTO. AF_12/2014</v>
          </cell>
          <cell r="C3618" t="str">
            <v>M</v>
          </cell>
          <cell r="D3618">
            <v>30.04</v>
          </cell>
          <cell r="E3618">
            <v>11.85</v>
          </cell>
          <cell r="F3618">
            <v>41.89</v>
          </cell>
        </row>
        <row r="3619">
          <cell r="A3619" t="str">
            <v>89576</v>
          </cell>
          <cell r="B3619" t="str">
            <v>TUBO PVC, SÉRIE R, ÁGUA PLUVIAL, DN 75 MM, FORNECIDO E INSTALADO EM CONDUTORES VERTICAIS DE ÁGUAS PLUVIAIS. AF_12/2014</v>
          </cell>
          <cell r="C3619" t="str">
            <v>M</v>
          </cell>
          <cell r="D3619">
            <v>12.69</v>
          </cell>
          <cell r="E3619">
            <v>1.86</v>
          </cell>
          <cell r="F3619">
            <v>14.55</v>
          </cell>
        </row>
        <row r="3620">
          <cell r="A3620" t="str">
            <v>89578</v>
          </cell>
          <cell r="B3620" t="str">
            <v>TUBO PVC, SÉRIE R, ÁGUA PLUVIAL, DN 100 MM, FORNECIDO E INSTALADO EM CONDUTORES VERTICAIS DE ÁGUAS PLUVIAIS. AF_12/2014</v>
          </cell>
          <cell r="C3620" t="str">
            <v>M</v>
          </cell>
          <cell r="D3620">
            <v>21.59</v>
          </cell>
          <cell r="E3620">
            <v>2.92</v>
          </cell>
          <cell r="F3620">
            <v>24.51</v>
          </cell>
        </row>
        <row r="3621">
          <cell r="A3621" t="str">
            <v>89580</v>
          </cell>
          <cell r="B3621" t="str">
            <v>TUBO PVC, SÉRIE R, ÁGUA PLUVIAL, DN 150 MM, FORNECIDO E INSTALADO EM CONDUTORES VERTICAIS DE ÁGUAS PLUVIAIS. AF_12/2014</v>
          </cell>
          <cell r="C3621" t="str">
            <v>M</v>
          </cell>
          <cell r="D3621">
            <v>43.62</v>
          </cell>
          <cell r="E3621">
            <v>4.79</v>
          </cell>
          <cell r="F3621">
            <v>48.41</v>
          </cell>
        </row>
        <row r="3622">
          <cell r="A3622" t="str">
            <v>91789</v>
          </cell>
          <cell r="B3622" t="str">
            <v>(COMPOSIÇÃO REPRESENTATIVA) DO SERVIÇO DE INSTALAÇÃO DE TUBOS DE PVC, SÉRIE R, ÁGUA PLUVIAL, DN 75 MM (INSTALADO EM RAMAL DE ENCAMINHAMENTO, OU CONDUTORES VERTICAIS), INCLUSIVE CONEXÕES, CORTE E FIXAÇÕES, PARA PRÉDIOS. AF_10/2015</v>
          </cell>
          <cell r="C3622" t="str">
            <v>M</v>
          </cell>
          <cell r="D3622">
            <v>23.75</v>
          </cell>
          <cell r="E3622">
            <v>4.93</v>
          </cell>
          <cell r="F3622">
            <v>28.68</v>
          </cell>
        </row>
        <row r="3623">
          <cell r="A3623" t="str">
            <v>91790</v>
          </cell>
          <cell r="B3623" t="str">
            <v>(COMPOSIÇÃO REPRESENTATIVA) DO SERVIÇO DE INSTALAÇÃO DE TUBOS DE PVC, SÉRIE R, ÁGUA PLUVIAL, DN 100 MM (INSTALADO EM RAMAL DE ENCAMINHAMENTO, OU CONDUTORES VERTICAIS), INCLUSIVE CONEXÕES, CORTES E FIXAÇÕES, PARA PRÉDIOS. AF_10/2015</v>
          </cell>
          <cell r="C3623" t="str">
            <v>M</v>
          </cell>
          <cell r="D3623">
            <v>33.590000000000003</v>
          </cell>
          <cell r="E3623">
            <v>9.41</v>
          </cell>
          <cell r="F3623">
            <v>43</v>
          </cell>
        </row>
        <row r="3624">
          <cell r="A3624" t="str">
            <v>91791</v>
          </cell>
          <cell r="B3624" t="str">
            <v>(COMPOSIÇÃO REPRESENTATIVA) DO SERVIÇO DE INSTALAÇÃO DE TUBOS DE PVC, SÉRIE R, ÁGUA PLUVIAL, DN 150 MM (INSTALADO EM CONDUTORES VERTICAIS), INCLUSIVE CONEXÕES, CORTES E FIXAÇÕES, PARA PRÉDIOS. AF_10/2015</v>
          </cell>
          <cell r="C3624" t="str">
            <v>M</v>
          </cell>
          <cell r="D3624">
            <v>46.93</v>
          </cell>
          <cell r="E3624">
            <v>5.24</v>
          </cell>
          <cell r="F3624">
            <v>52.17</v>
          </cell>
        </row>
        <row r="3625">
          <cell r="B3625" t="str">
            <v>CONEXOES DE PVC - ESGOTO E AGUAS PLUVIAIS - SÉRIE R</v>
          </cell>
          <cell r="C3625" t="str">
            <v/>
          </cell>
        </row>
        <row r="3626">
          <cell r="B3626" t="str">
            <v>EM RAMAL DE ENCAMINHAMENTO</v>
          </cell>
        </row>
        <row r="3627">
          <cell r="A3627" t="str">
            <v>89526</v>
          </cell>
          <cell r="B3627" t="str">
            <v>CURVA 87 GRAUS E 30 MINUTOS, PVC, SERIE R, ÁGUA PLUVIAL, DN 75 MM, JUNTA ELÁSTICA, FORNECIDO E INSTALADO EM RAMAL DE ENCAMINHAMENTO. AF_12/2014</v>
          </cell>
          <cell r="C3627" t="str">
            <v>UN</v>
          </cell>
          <cell r="D3627">
            <v>17.100000000000001</v>
          </cell>
          <cell r="E3627">
            <v>2.66</v>
          </cell>
          <cell r="F3627">
            <v>19.760000000000002</v>
          </cell>
        </row>
        <row r="3628">
          <cell r="A3628" t="str">
            <v>89533</v>
          </cell>
          <cell r="B3628" t="str">
            <v>JOELHO 45 GRAUS PARA PÉ DE COLUNA, PVC, SERIE R, ÁGUA PLUVIAL, DN 100 MM, JUNTA ELÁSTICA, FORNECIDO E INSTALADO EM RAMAL DE ENCAMINHAMENTO. AF_12/2014</v>
          </cell>
          <cell r="C3628" t="str">
            <v>UN</v>
          </cell>
          <cell r="D3628">
            <v>22.43</v>
          </cell>
          <cell r="E3628">
            <v>3.72</v>
          </cell>
          <cell r="F3628">
            <v>26.15</v>
          </cell>
        </row>
        <row r="3629">
          <cell r="A3629" t="str">
            <v>89535</v>
          </cell>
          <cell r="B3629" t="str">
            <v>CURVA 87 GRAUS E 30 MINUTOS, PVC, SERIE R, ÁGUA PLUVIAL, DN 100 MM, JUNTA ELÁSTICA, FORNECIDO E INSTALADO EM RAMAL DE ENCAMINHAMENTO. AF_12/2014</v>
          </cell>
          <cell r="C3629" t="str">
            <v>UN</v>
          </cell>
          <cell r="D3629">
            <v>28.32</v>
          </cell>
          <cell r="E3629">
            <v>3.72</v>
          </cell>
          <cell r="F3629">
            <v>32.04</v>
          </cell>
        </row>
        <row r="3630">
          <cell r="A3630" t="str">
            <v>89546</v>
          </cell>
          <cell r="B3630" t="str">
            <v>BUCHA DE REDUÇÃO LONGA, PVC, SERIE R, ÁGUA PLUVIAL, DN 50 X 40 MM, JUNTA ELÁSTICA, FORNECIDO E INSTALADO EM RAMAL DE ENCAMINHAMENTO. AF_12/2014</v>
          </cell>
          <cell r="C3630" t="str">
            <v>UN</v>
          </cell>
          <cell r="D3630">
            <v>5.45</v>
          </cell>
          <cell r="E3630">
            <v>1.19</v>
          </cell>
          <cell r="F3630">
            <v>6.64</v>
          </cell>
        </row>
        <row r="3631">
          <cell r="A3631" t="str">
            <v>95694</v>
          </cell>
          <cell r="B3631" t="str">
            <v>CURVA 90 GRAUS, PVC, SERIE R, ÁGUA PLUVIAL, DN 100 MM, JUNTA ELÁSTICA, FORNECIDO E INSTALADO EM RAMAL DE ENCAMINHAMENTO. AF_12/2014</v>
          </cell>
          <cell r="C3631" t="str">
            <v>UN</v>
          </cell>
          <cell r="D3631">
            <v>43.75</v>
          </cell>
          <cell r="E3631">
            <v>3.72</v>
          </cell>
          <cell r="F3631">
            <v>47.47</v>
          </cell>
        </row>
        <row r="3632">
          <cell r="A3632" t="str">
            <v>89516</v>
          </cell>
          <cell r="B3632" t="str">
            <v>JOELHO 45 GRAUS, PVC, SERIE R, ÁGUA PLUVIAL, DN 40 MM, JUNTA SOLDÁVEL, FORNECIDO E INSTALADO EM RAMAL DE ENCAMINHAMENTO. AF_12/2014</v>
          </cell>
          <cell r="C3632" t="str">
            <v>UN</v>
          </cell>
          <cell r="D3632">
            <v>5.16</v>
          </cell>
          <cell r="E3632">
            <v>1.33</v>
          </cell>
          <cell r="F3632">
            <v>6.49</v>
          </cell>
        </row>
        <row r="3633">
          <cell r="A3633" t="str">
            <v>89520</v>
          </cell>
          <cell r="B3633" t="str">
            <v>JOELHO 45 GRAUS, PVC, SERIE R, ÁGUA PLUVIAL, DN 50 MM, JUNTA ELÁSTICA, FORNECIDO E INSTALADO EM RAMAL DE ENCAMINHAMENTO. AF_12/2014</v>
          </cell>
          <cell r="C3633" t="str">
            <v>UN</v>
          </cell>
          <cell r="D3633">
            <v>6.96</v>
          </cell>
          <cell r="E3633">
            <v>1.73</v>
          </cell>
          <cell r="F3633">
            <v>8.69</v>
          </cell>
        </row>
        <row r="3634">
          <cell r="A3634" t="str">
            <v>89524</v>
          </cell>
          <cell r="B3634" t="str">
            <v>JOELHO 45 GRAUS, PVC, SERIE R, ÁGUA PLUVIAL, DN 75 MM, JUNTA ELÁSTICA, FORNECIDO E INSTALADO EM RAMAL DE ENCAMINHAMENTO. AF_12/2014</v>
          </cell>
          <cell r="C3634" t="str">
            <v>UN</v>
          </cell>
          <cell r="D3634">
            <v>16.510000000000002</v>
          </cell>
          <cell r="E3634">
            <v>2.66</v>
          </cell>
          <cell r="F3634">
            <v>19.170000000000002</v>
          </cell>
        </row>
        <row r="3635">
          <cell r="A3635" t="str">
            <v>89531</v>
          </cell>
          <cell r="B3635" t="str">
            <v>JOELHO 45 GRAUS, PVC, SERIE R, ÁGUA PLUVIAL, DN 100 MM, JUNTA ELÁSTICA, FORNECIDO E INSTALADO EM RAMAL DE ENCAMINHAMENTO. AF_12/2014</v>
          </cell>
          <cell r="C3635" t="str">
            <v>UN</v>
          </cell>
          <cell r="D3635">
            <v>22.43</v>
          </cell>
          <cell r="E3635">
            <v>3.72</v>
          </cell>
          <cell r="F3635">
            <v>26.15</v>
          </cell>
        </row>
        <row r="3636">
          <cell r="A3636" t="str">
            <v>89514</v>
          </cell>
          <cell r="B3636" t="str">
            <v>JOELHO 90 GRAUS, PVC, SERIE R, ÁGUA PLUVIAL, DN 40 MM, JUNTA SOLDÁVEL, FORNECIDO E INSTALADO EM RAMAL DE ENCAMINHAMENTO. AF_12/2014</v>
          </cell>
          <cell r="C3636" t="str">
            <v>UN</v>
          </cell>
          <cell r="D3636">
            <v>5.51</v>
          </cell>
          <cell r="E3636">
            <v>1.33</v>
          </cell>
          <cell r="F3636">
            <v>6.84</v>
          </cell>
        </row>
        <row r="3637">
          <cell r="A3637" t="str">
            <v>89518</v>
          </cell>
          <cell r="B3637" t="str">
            <v>JOELHO 90 GRAUS, PVC, SERIE R, ÁGUA PLUVIAL, DN 50 MM, JUNTA ELÁSTICA, FORNECIDO E INSTALADO EM RAMAL DE ENCAMINHAMENTO. AF_12/2014</v>
          </cell>
          <cell r="C3637" t="str">
            <v>UN</v>
          </cell>
          <cell r="D3637">
            <v>7.71</v>
          </cell>
          <cell r="E3637">
            <v>1.73</v>
          </cell>
          <cell r="F3637">
            <v>9.44</v>
          </cell>
        </row>
        <row r="3638">
          <cell r="A3638" t="str">
            <v>89522</v>
          </cell>
          <cell r="B3638" t="str">
            <v>JOELHO 90 GRAUS, PVC, SERIE R, ÁGUA PLUVIAL, DN 75 MM, JUNTA ELÁSTICA, FORNECIDO E INSTALADO EM RAMAL DE ENCAMINHAMENTO. AF_12/2014</v>
          </cell>
          <cell r="C3638" t="str">
            <v>UN</v>
          </cell>
          <cell r="D3638">
            <v>16.989999999999998</v>
          </cell>
          <cell r="E3638">
            <v>2.66</v>
          </cell>
          <cell r="F3638">
            <v>19.649999999999999</v>
          </cell>
        </row>
        <row r="3639">
          <cell r="A3639" t="str">
            <v>89529</v>
          </cell>
          <cell r="B3639" t="str">
            <v>JOELHO 90 GRAUS, PVC, SERIE R, ÁGUA PLUVIAL, DN 100 MM, JUNTA ELÁSTICA, FORNECIDO E INSTALADO EM RAMAL DE ENCAMINHAMENTO. AF_12/2014</v>
          </cell>
          <cell r="C3639" t="str">
            <v>UN</v>
          </cell>
          <cell r="D3639">
            <v>26.95</v>
          </cell>
          <cell r="E3639">
            <v>3.72</v>
          </cell>
          <cell r="F3639">
            <v>30.67</v>
          </cell>
        </row>
        <row r="3640">
          <cell r="A3640" t="str">
            <v>89544</v>
          </cell>
          <cell r="B3640" t="str">
            <v>LUVA SIMPLES, PVC, SERIE R, ÁGUA PLUVIAL, DN 40 MM, JUNTA SOLDÁVEL, FORNECIDO E INSTALADO EM RAMAL DE ENCAMINHAMENTO. AF_12/2014</v>
          </cell>
          <cell r="C3640" t="str">
            <v>UN</v>
          </cell>
          <cell r="D3640">
            <v>5.55</v>
          </cell>
          <cell r="E3640">
            <v>0.93</v>
          </cell>
          <cell r="F3640">
            <v>6.48</v>
          </cell>
        </row>
        <row r="3641">
          <cell r="A3641" t="str">
            <v>89545</v>
          </cell>
          <cell r="B3641" t="str">
            <v>LUVA SIMPLES, PVC, SERIE R, ÁGUA PLUVIAL, DN 50 MM, JUNTA ELÁSTICA, FORNECIDO E INSTALADO EM RAMAL DE ENCAMINHAMENTO. AF_12/2014</v>
          </cell>
          <cell r="C3641" t="str">
            <v>UN</v>
          </cell>
          <cell r="D3641">
            <v>7.53</v>
          </cell>
          <cell r="E3641">
            <v>1.19</v>
          </cell>
          <cell r="F3641">
            <v>8.7200000000000006</v>
          </cell>
        </row>
        <row r="3642">
          <cell r="A3642" t="str">
            <v>89547</v>
          </cell>
          <cell r="B3642" t="str">
            <v>LUVA SIMPLES, PVC, SERIE R, ÁGUA PLUVIAL, DN 75 MM, JUNTA ELÁSTICA, FORNECIDO E INSTALADO EM RAMAL DE ENCAMINHAMENTO. AF_12/2014</v>
          </cell>
          <cell r="C3642" t="str">
            <v>UN</v>
          </cell>
          <cell r="D3642">
            <v>10.98</v>
          </cell>
          <cell r="E3642">
            <v>1.86</v>
          </cell>
          <cell r="F3642">
            <v>12.84</v>
          </cell>
        </row>
        <row r="3643">
          <cell r="A3643" t="str">
            <v>89548</v>
          </cell>
          <cell r="B3643" t="str">
            <v>LUVA DE CORRER, PVC, SERIE R, ÁGUA PLUVIAL, DN 75 MM, JUNTA ELÁSTICA, FORNECIDO E INSTALADO EM RAMAL DE ENCAMINHAMENTO. AF_12/2014</v>
          </cell>
          <cell r="C3643" t="str">
            <v>UN</v>
          </cell>
          <cell r="D3643">
            <v>12.48</v>
          </cell>
          <cell r="E3643">
            <v>1.86</v>
          </cell>
          <cell r="F3643">
            <v>14.34</v>
          </cell>
        </row>
        <row r="3644">
          <cell r="A3644" t="str">
            <v>89554</v>
          </cell>
          <cell r="B3644" t="str">
            <v>LUVA SIMPLES, PVC, SERIE R, ÁGUA PLUVIAL, DN 100 MM, JUNTA ELÁSTICA, FORNECIDO E INSTALADO EM RAMAL DE ENCAMINHAMENTO. AF_12/2014</v>
          </cell>
          <cell r="C3644" t="str">
            <v>UN</v>
          </cell>
          <cell r="D3644">
            <v>13.43</v>
          </cell>
          <cell r="E3644">
            <v>2.5299999999999998</v>
          </cell>
          <cell r="F3644">
            <v>15.96</v>
          </cell>
        </row>
        <row r="3645">
          <cell r="A3645" t="str">
            <v>89556</v>
          </cell>
          <cell r="B3645" t="str">
            <v>LUVA DE CORRER, PVC, SERIE R, ÁGUA PLUVIAL, DN 100 MM, JUNTA ELÁSTICA, FORNECIDO E INSTALADO EM RAMAL DE ENCAMINHAMENTO. AF_12/2014</v>
          </cell>
          <cell r="C3645" t="str">
            <v>UN</v>
          </cell>
          <cell r="D3645">
            <v>20.73</v>
          </cell>
          <cell r="E3645">
            <v>2.5299999999999998</v>
          </cell>
          <cell r="F3645">
            <v>23.26</v>
          </cell>
        </row>
        <row r="3646">
          <cell r="A3646" t="str">
            <v>89549</v>
          </cell>
          <cell r="B3646" t="str">
            <v>REDUÇÃO EXCÊNTRICA, PVC, SERIE R, ÁGUA PLUVIAL, DN 75 X 50 MM, JUNTA ELÁSTICA, FORNECIDO E INSTALADO EM RAMAL DE ENCAMINHAMENTO. AF_12/2014</v>
          </cell>
          <cell r="C3646" t="str">
            <v>UN</v>
          </cell>
          <cell r="D3646">
            <v>8.66</v>
          </cell>
          <cell r="E3646">
            <v>1.86</v>
          </cell>
          <cell r="F3646">
            <v>10.52</v>
          </cell>
        </row>
        <row r="3647">
          <cell r="A3647" t="str">
            <v>89550</v>
          </cell>
          <cell r="B3647" t="str">
            <v>TÊ DE INSPEÇÃO, PVC, SERIE R, ÁGUA PLUVIAL, DN 75 MM, JUNTA ELÁSTICA, FORNECIDO E INSTALADO EM RAMAL DE ENCAMINHAMENTO. AF_12/2014</v>
          </cell>
          <cell r="C3647" t="str">
            <v>UN</v>
          </cell>
          <cell r="D3647">
            <v>28.12</v>
          </cell>
          <cell r="E3647">
            <v>1.86</v>
          </cell>
          <cell r="F3647">
            <v>29.98</v>
          </cell>
        </row>
        <row r="3648">
          <cell r="A3648" t="str">
            <v>89559</v>
          </cell>
          <cell r="B3648" t="str">
            <v>TÊ DE INSPEÇÃO, PVC, SERIE R, ÁGUA PLUVIAL, DN 100 MM, JUNTA ELÁSTICA, FORNECIDO E INSTALADO EM RAMAL DE ENCAMINHAMENTO. AF_12/2014</v>
          </cell>
          <cell r="C3648" t="str">
            <v>UN</v>
          </cell>
          <cell r="D3648">
            <v>37.880000000000003</v>
          </cell>
          <cell r="E3648">
            <v>2.5299999999999998</v>
          </cell>
          <cell r="F3648">
            <v>40.409999999999997</v>
          </cell>
        </row>
        <row r="3649">
          <cell r="A3649" t="str">
            <v>89571</v>
          </cell>
          <cell r="B3649" t="str">
            <v>TÊ, PVC, SERIE R, ÁGUA PLUVIAL, DN 100 X 100 MM, JUNTA ELÁSTICA, FORNECIDO E INSTALADO EM RAMAL DE ENCAMINHAMENTO. AF_12/2014</v>
          </cell>
          <cell r="C3649" t="str">
            <v>UN</v>
          </cell>
          <cell r="D3649">
            <v>43.06</v>
          </cell>
          <cell r="E3649">
            <v>4.92</v>
          </cell>
          <cell r="F3649">
            <v>47.98</v>
          </cell>
        </row>
        <row r="3650">
          <cell r="A3650" t="str">
            <v>89573</v>
          </cell>
          <cell r="B3650" t="str">
            <v>TÊ, PVC, SERIE R, ÁGUA PLUVIAL, DN 100 X 75 MM, JUNTA ELÁSTICA, FORNECIDO E INSTALADO EM RAMAL DE ENCAMINHAMENTO. AF_12/2014</v>
          </cell>
          <cell r="C3650" t="str">
            <v>UN</v>
          </cell>
          <cell r="D3650">
            <v>32.979999999999997</v>
          </cell>
          <cell r="E3650">
            <v>4.92</v>
          </cell>
          <cell r="F3650">
            <v>37.9</v>
          </cell>
        </row>
        <row r="3651">
          <cell r="A3651" t="str">
            <v>89557</v>
          </cell>
          <cell r="B3651" t="str">
            <v>REDUÇÃO EXCÊNTRICA, PVC, SERIE R, ÁGUA PLUVIAL, DN 100 X 75 MM, JUNTA ELÁSTICA, FORNECIDO E INSTALADO EM RAMAL DE ENCAMINHAMENTO. AF_12/2014</v>
          </cell>
          <cell r="C3651" t="str">
            <v>UN</v>
          </cell>
          <cell r="D3651">
            <v>16.010000000000002</v>
          </cell>
          <cell r="E3651">
            <v>2.5299999999999998</v>
          </cell>
          <cell r="F3651">
            <v>18.54</v>
          </cell>
        </row>
        <row r="3652">
          <cell r="A3652" t="str">
            <v>89561</v>
          </cell>
          <cell r="B3652" t="str">
            <v>JUNÇÃO SIMPLES, PVC, SERIE R, ÁGUA PLUVIAL, DN 40 MM, JUNTA SOLDÁVEL, FORNECIDO E INSTALADO EM RAMAL DE ENCAMINHAMENTO. AF_12/2014</v>
          </cell>
          <cell r="C3652" t="str">
            <v>UN</v>
          </cell>
          <cell r="D3652">
            <v>9.6</v>
          </cell>
          <cell r="E3652">
            <v>1.86</v>
          </cell>
          <cell r="F3652">
            <v>11.46</v>
          </cell>
        </row>
        <row r="3653">
          <cell r="A3653" t="str">
            <v>89563</v>
          </cell>
          <cell r="B3653" t="str">
            <v>JUNÇÃO SIMPLES, PVC, SERIE R, ÁGUA PLUVIAL, DN 50 MM, JUNTA ELÁSTICA, FORNECIDO E INSTALADO EM RAMAL DE ENCAMINHAMENTO. AF_12/2014</v>
          </cell>
          <cell r="C3653" t="str">
            <v>UN</v>
          </cell>
          <cell r="D3653">
            <v>13.81</v>
          </cell>
          <cell r="E3653">
            <v>2.39</v>
          </cell>
          <cell r="F3653">
            <v>16.2</v>
          </cell>
        </row>
        <row r="3654">
          <cell r="A3654" t="str">
            <v>89565</v>
          </cell>
          <cell r="B3654" t="str">
            <v>JUNÇÃO SIMPLES, PVC, SERIE R, ÁGUA PLUVIAL, DN 75 X 75 MM, JUNTA ELÁSTICA, FORNECIDO E INSTALADO EM RAMAL DE ENCAMINHAMENTO. AF_12/2014</v>
          </cell>
          <cell r="C3654" t="str">
            <v>UN</v>
          </cell>
          <cell r="D3654">
            <v>32.18</v>
          </cell>
          <cell r="E3654">
            <v>3.59</v>
          </cell>
          <cell r="F3654">
            <v>35.770000000000003</v>
          </cell>
        </row>
        <row r="3655">
          <cell r="A3655" t="str">
            <v>89566</v>
          </cell>
          <cell r="B3655" t="str">
            <v>TÊ, PVC, SERIE R, ÁGUA PLUVIAL, DN 75 MM, JUNTA ELÁSTICA, FORNECIDO E INSTALADO EM RAMAL DE ENCAMINHAMENTO. AF_12/2014</v>
          </cell>
          <cell r="C3655" t="str">
            <v>UN</v>
          </cell>
          <cell r="D3655">
            <v>26.2</v>
          </cell>
          <cell r="E3655">
            <v>3.59</v>
          </cell>
          <cell r="F3655">
            <v>29.79</v>
          </cell>
        </row>
        <row r="3656">
          <cell r="A3656" t="str">
            <v>89567</v>
          </cell>
          <cell r="B3656" t="str">
            <v>JUNÇÃO SIMPLES, PVC, SERIE R, ÁGUA PLUVIAL, DN 100 X 100 MM, JUNTA ELÁSTICA, FORNECIDO E INSTALADO EM RAMAL DE ENCAMINHAMENTO. AF_12/2014</v>
          </cell>
          <cell r="C3656" t="str">
            <v>UN</v>
          </cell>
          <cell r="D3656">
            <v>49.09</v>
          </cell>
          <cell r="E3656">
            <v>4.92</v>
          </cell>
          <cell r="F3656">
            <v>54.01</v>
          </cell>
        </row>
        <row r="3657">
          <cell r="A3657" t="str">
            <v>89569</v>
          </cell>
          <cell r="B3657" t="str">
            <v>JUNÇÃO SIMPLES, PVC, SERIE R, ÁGUA PLUVIAL, DN 100 X 75 MM, JUNTA ELÁSTICA, FORNECIDO E INSTALADO EM RAMAL DE ENCAMINHAMENTO. AF_12/2014</v>
          </cell>
          <cell r="C3657" t="str">
            <v>UN</v>
          </cell>
          <cell r="D3657">
            <v>47.37</v>
          </cell>
          <cell r="E3657">
            <v>4.92</v>
          </cell>
          <cell r="F3657">
            <v>52.29</v>
          </cell>
        </row>
        <row r="3658">
          <cell r="A3658" t="str">
            <v>89574</v>
          </cell>
          <cell r="B3658" t="str">
            <v>JUNÇÃO DUPLA, PVC, SERIE R, ÁGUA PLUVIAL, DN 100 X 100 X 100 MM, JUNTA ELÁSTICA, FORNECIDO E INSTALADO EM RAMAL DE ENCAMINHAMENTO. AF_12/2014</v>
          </cell>
          <cell r="C3658" t="str">
            <v>UN</v>
          </cell>
          <cell r="D3658">
            <v>61.86</v>
          </cell>
          <cell r="E3658">
            <v>7.59</v>
          </cell>
          <cell r="F3658">
            <v>69.45</v>
          </cell>
        </row>
        <row r="3659">
          <cell r="B3659" t="str">
            <v>EM CONDUTORES VERTICAIS DE ÁGUAS PLUVIAIS</v>
          </cell>
        </row>
        <row r="3660">
          <cell r="A3660" t="str">
            <v>89583</v>
          </cell>
          <cell r="B3660" t="str">
            <v>CURVA 87 GRAUS E 30 MINUTOS, PVC, SERIE R, ÁGUA PLUVIAL, DN 75 MM, JUNTA ELÁSTICA, FORNECIDO E INSTALADO EM CONDUTORES VERTICAIS DE ÁGUAS PLUVIAIS. AF_12/2014</v>
          </cell>
          <cell r="C3660" t="str">
            <v>UN</v>
          </cell>
          <cell r="D3660">
            <v>16.670000000000002</v>
          </cell>
          <cell r="E3660">
            <v>1.59</v>
          </cell>
          <cell r="F3660">
            <v>18.260000000000002</v>
          </cell>
        </row>
        <row r="3661">
          <cell r="A3661" t="str">
            <v>89586</v>
          </cell>
          <cell r="B3661" t="str">
            <v>JOELHO 45 GRAUS PARA PÉ DE COLUNA, PVC, SERIE R, ÁGUA PLUVIAL, DN 100 MM, JUNTA ELÁSTICA, FORNECIDO E INSTALADO EM CONDUTORES VERTICAIS DE ÁGUAS PLUVIAIS. AF_12/2014</v>
          </cell>
          <cell r="C3661" t="str">
            <v>UN</v>
          </cell>
          <cell r="D3661">
            <v>21.99</v>
          </cell>
          <cell r="E3661">
            <v>2.66</v>
          </cell>
          <cell r="F3661">
            <v>24.65</v>
          </cell>
        </row>
        <row r="3662">
          <cell r="A3662" t="str">
            <v>89587</v>
          </cell>
          <cell r="B3662" t="str">
            <v>CURVA 87 GRAUS E 30 MINUTOS, PVC, SERIE R, ÁGUA PLUVIAL, DN 100 MM, JUNTA ELÁSTICA, FORNECIDO E INSTALADO EM CONDUTORES VERTICAIS DE ÁGUAS PLUVIAIS. AF_12/2014</v>
          </cell>
          <cell r="C3662" t="str">
            <v>UN</v>
          </cell>
          <cell r="D3662">
            <v>27.88</v>
          </cell>
          <cell r="E3662">
            <v>2.66</v>
          </cell>
          <cell r="F3662">
            <v>30.54</v>
          </cell>
        </row>
        <row r="3663">
          <cell r="A3663" t="str">
            <v>89592</v>
          </cell>
          <cell r="B3663" t="str">
            <v>CURVA 87 GRAUS E 30 MINUTOS, PVC, SERIE R, ÁGUA PLUVIAL, DN 150 MM, JUNTA ELÁSTICA, FORNECIDO E INSTALADO EM CONDUTORES VERTICAIS DE ÁGUAS PLUVIAIS. AF_12/2014</v>
          </cell>
          <cell r="C3663" t="str">
            <v>UN</v>
          </cell>
          <cell r="D3663">
            <v>185.77</v>
          </cell>
          <cell r="E3663">
            <v>4.5199999999999996</v>
          </cell>
          <cell r="F3663">
            <v>190.29</v>
          </cell>
        </row>
        <row r="3664">
          <cell r="A3664" t="str">
            <v>95695</v>
          </cell>
          <cell r="B3664" t="str">
            <v>CURVA 90 GRAUS, PVC, SERIE R, ÁGUA PLUVIAL, DN 100 MM, JUNTA ELÁSTICA, FORNECIDO E INSTALADO EM CONDUTORES VERTICAIS DE ÁGUAS PLUVIAIS. AF_12/2014</v>
          </cell>
          <cell r="C3664" t="str">
            <v>UN</v>
          </cell>
          <cell r="D3664">
            <v>43.31</v>
          </cell>
          <cell r="E3664">
            <v>2.66</v>
          </cell>
          <cell r="F3664">
            <v>45.97</v>
          </cell>
        </row>
        <row r="3665">
          <cell r="A3665" t="str">
            <v>89582</v>
          </cell>
          <cell r="B3665" t="str">
            <v>JOELHO 45 GRAUS, PVC, SERIE R, ÁGUA PLUVIAL, DN 75 MM, JUNTA ELÁSTICA, FORNECIDO E INSTALADO EM CONDUTORES VERTICAIS DE ÁGUAS PLUVIAIS. AF_12/2014</v>
          </cell>
          <cell r="C3665" t="str">
            <v>UN</v>
          </cell>
          <cell r="D3665">
            <v>16.079999999999998</v>
          </cell>
          <cell r="E3665">
            <v>1.59</v>
          </cell>
          <cell r="F3665">
            <v>17.670000000000002</v>
          </cell>
        </row>
        <row r="3666">
          <cell r="A3666" t="str">
            <v>89585</v>
          </cell>
          <cell r="B3666" t="str">
            <v>JOELHO 45 GRAUS, PVC, SERIE R, ÁGUA PLUVIAL, DN 100 MM, JUNTA ELÁSTICA, FORNECIDO E INSTALADO EM CONDUTORES VERTICAIS DE ÁGUAS PLUVIAIS. AF_12/2014</v>
          </cell>
          <cell r="C3666" t="str">
            <v>UN</v>
          </cell>
          <cell r="D3666">
            <v>21.99</v>
          </cell>
          <cell r="E3666">
            <v>2.66</v>
          </cell>
          <cell r="F3666">
            <v>24.65</v>
          </cell>
        </row>
        <row r="3667">
          <cell r="A3667" t="str">
            <v>89591</v>
          </cell>
          <cell r="B3667" t="str">
            <v>JOELHO 45 GRAUS, PVC, SERIE R, ÁGUA PLUVIAL, DN 150 MM, JUNTA ELÁSTICA, FORNECIDO E INSTALADO EM CONDUTORES VERTICAIS DE ÁGUAS PLUVIAIS. AF_12/2014</v>
          </cell>
          <cell r="C3667" t="str">
            <v>UN</v>
          </cell>
          <cell r="D3667">
            <v>68.23</v>
          </cell>
          <cell r="E3667">
            <v>4.5199999999999996</v>
          </cell>
          <cell r="F3667">
            <v>72.75</v>
          </cell>
        </row>
        <row r="3668">
          <cell r="A3668" t="str">
            <v>89581</v>
          </cell>
          <cell r="B3668" t="str">
            <v>JOELHO 90 GRAUS, PVC, SERIE R, ÁGUA PLUVIAL, DN 75 MM, JUNTA ELÁSTICA, FORNECIDO E INSTALADO EM CONDUTORES VERTICAIS DE ÁGUAS PLUVIAIS. AF_12/2014</v>
          </cell>
          <cell r="C3668" t="str">
            <v>UN</v>
          </cell>
          <cell r="D3668">
            <v>16.559999999999999</v>
          </cell>
          <cell r="E3668">
            <v>1.59</v>
          </cell>
          <cell r="F3668">
            <v>18.149999999999999</v>
          </cell>
        </row>
        <row r="3669">
          <cell r="A3669" t="str">
            <v>89584</v>
          </cell>
          <cell r="B3669" t="str">
            <v>JOELHO 90 GRAUS, PVC, SERIE R, ÁGUA PLUVIAL, DN 100 MM, JUNTA ELÁSTICA, FORNECIDO E INSTALADO EM CONDUTORES VERTICAIS DE ÁGUAS PLUVIAIS. AF_12/2014</v>
          </cell>
          <cell r="C3669" t="str">
            <v>UN</v>
          </cell>
          <cell r="D3669">
            <v>26.51</v>
          </cell>
          <cell r="E3669">
            <v>2.66</v>
          </cell>
          <cell r="F3669">
            <v>29.17</v>
          </cell>
        </row>
        <row r="3670">
          <cell r="A3670" t="str">
            <v>89590</v>
          </cell>
          <cell r="B3670" t="str">
            <v>JOELHO 90 GRAUS, PVC, SERIE R, ÁGUA PLUVIAL, DN 150 MM, JUNTA ELÁSTICA, FORNECIDO E INSTALADO EM CONDUTORES VERTICAIS DE ÁGUAS PLUVIAIS. AF_12/2014</v>
          </cell>
          <cell r="C3670" t="str">
            <v>UN</v>
          </cell>
          <cell r="D3670">
            <v>85.09</v>
          </cell>
          <cell r="E3670">
            <v>4.5199999999999996</v>
          </cell>
          <cell r="F3670">
            <v>89.61</v>
          </cell>
        </row>
        <row r="3671">
          <cell r="A3671" t="str">
            <v>89599</v>
          </cell>
          <cell r="B3671" t="str">
            <v>LUVA SIMPLES, PVC, SERIE R, ÁGUA PLUVIAL, DN 75 MM, JUNTA ELÁSTICA, FORNECIDO E INSTALADO EM CONDUTORES VERTICAIS DE ÁGUAS PLUVIAIS. AF_12/2014</v>
          </cell>
          <cell r="C3671" t="str">
            <v>UN</v>
          </cell>
          <cell r="D3671">
            <v>10.65</v>
          </cell>
          <cell r="E3671">
            <v>1.06</v>
          </cell>
          <cell r="F3671">
            <v>11.71</v>
          </cell>
        </row>
        <row r="3672">
          <cell r="A3672" t="str">
            <v>89600</v>
          </cell>
          <cell r="B3672" t="str">
            <v>LUVA DE CORRER, PVC, SERIE R, ÁGUA PLUVIAL, DN 75 MM, JUNTA ELÁSTICA, FORNECIDO E INSTALADO EM CONDUTORES VERTICAIS DE ÁGUAS PLUVIAIS. AF_12/2014</v>
          </cell>
          <cell r="C3672" t="str">
            <v>UN</v>
          </cell>
          <cell r="D3672">
            <v>12.15</v>
          </cell>
          <cell r="E3672">
            <v>1.06</v>
          </cell>
          <cell r="F3672">
            <v>13.21</v>
          </cell>
        </row>
        <row r="3673">
          <cell r="A3673" t="str">
            <v>89669</v>
          </cell>
          <cell r="B3673" t="str">
            <v>LUVA SIMPLES, PVC, SERIE R, ÁGUA PLUVIAL, DN 100 MM, JUNTA ELÁSTICA, FORNECIDO E INSTALADO EM CONDUTORES VERTICAIS DE ÁGUAS PLUVIAIS. AF_12/2014</v>
          </cell>
          <cell r="C3673" t="str">
            <v>UN</v>
          </cell>
          <cell r="D3673">
            <v>13.17</v>
          </cell>
          <cell r="E3673">
            <v>1.86</v>
          </cell>
          <cell r="F3673">
            <v>15.03</v>
          </cell>
        </row>
        <row r="3674">
          <cell r="A3674" t="str">
            <v>89671</v>
          </cell>
          <cell r="B3674" t="str">
            <v>LUVA DE CORRER, PVC, SERIE R, ÁGUA PLUVIAL, DN 100 MM, JUNTA ELÁSTICA, FORNECIDO E INSTALADO EM CONDUTORES VERTICAIS DE ÁGUAS PLUVIAIS. AF_12/2014</v>
          </cell>
          <cell r="C3674" t="str">
            <v>UN</v>
          </cell>
          <cell r="D3674">
            <v>20.47</v>
          </cell>
          <cell r="E3674">
            <v>1.86</v>
          </cell>
          <cell r="F3674">
            <v>22.33</v>
          </cell>
        </row>
        <row r="3675">
          <cell r="A3675" t="str">
            <v>89677</v>
          </cell>
          <cell r="B3675" t="str">
            <v>LUVA SIMPLES, PVC, SERIE R, ÁGUA PLUVIAL, DN 150 MM, JUNTA ELÁSTICA, FORNECIDO E INSTALADO EM CONDUTORES VERTICAIS DE ÁGUAS PLUVIAIS. AF_12/2014</v>
          </cell>
          <cell r="C3675" t="str">
            <v>UN</v>
          </cell>
          <cell r="D3675">
            <v>40.26</v>
          </cell>
          <cell r="E3675">
            <v>2.92</v>
          </cell>
          <cell r="F3675">
            <v>43.18</v>
          </cell>
        </row>
        <row r="3676">
          <cell r="A3676" t="str">
            <v>89679</v>
          </cell>
          <cell r="B3676" t="str">
            <v>LUVA DE CORRER, PVC, SERIE R, ÁGUA PLUVIAL, DN 150 MM, JUNTA ELÁSTICA, FORNECIDO E INSTALADO EM CONDUTORES VERTICAIS DE ÁGUAS PLUVIAIS. AF_12/2014</v>
          </cell>
          <cell r="C3676" t="str">
            <v>UN</v>
          </cell>
          <cell r="D3676">
            <v>69.3</v>
          </cell>
          <cell r="E3676">
            <v>2.92</v>
          </cell>
          <cell r="F3676">
            <v>72.22</v>
          </cell>
        </row>
        <row r="3677">
          <cell r="A3677" t="str">
            <v>89685</v>
          </cell>
          <cell r="B3677" t="str">
            <v>JUNÇÃO SIMPLES, PVC, SERIE R, ÁGUA PLUVIAL, DN 75 X 75 MM, JUNTA ELÁSTICA, FORNECIDO E INSTALADO EM CONDUTORES VERTICAIS DE ÁGUAS PLUVIAIS. AF_12/2014</v>
          </cell>
          <cell r="C3677" t="str">
            <v>UN</v>
          </cell>
          <cell r="D3677">
            <v>31.58</v>
          </cell>
          <cell r="E3677">
            <v>2.13</v>
          </cell>
          <cell r="F3677">
            <v>33.71</v>
          </cell>
        </row>
        <row r="3678">
          <cell r="A3678" t="str">
            <v>89690</v>
          </cell>
          <cell r="B3678" t="str">
            <v>JUNÇÃO SIMPLES, PVC, SERIE R, ÁGUA PLUVIAL, DN 100 X 100 MM, JUNTA ELÁSTICA, FORNECIDO E INSTALADO EM CONDUTORES VERTICAIS DE ÁGUAS PLUVIAIS. AF_12/2014</v>
          </cell>
          <cell r="C3678" t="str">
            <v>UN</v>
          </cell>
          <cell r="D3678">
            <v>48.49</v>
          </cell>
          <cell r="E3678">
            <v>3.46</v>
          </cell>
          <cell r="F3678">
            <v>51.95</v>
          </cell>
        </row>
        <row r="3679">
          <cell r="A3679" t="str">
            <v>89692</v>
          </cell>
          <cell r="B3679" t="str">
            <v>JUNÇÃO SIMPLES, PVC, SERIE R, ÁGUA PLUVIAL, DN 100 X 75 MM, JUNTA ELÁSTICA, FORNECIDO E INSTALADO EM CONDUTORES VERTICAIS DE ÁGUAS PLUVIAIS. AF_12/2014</v>
          </cell>
          <cell r="C3679" t="str">
            <v>UN</v>
          </cell>
          <cell r="D3679">
            <v>46.77</v>
          </cell>
          <cell r="E3679">
            <v>3.46</v>
          </cell>
          <cell r="F3679">
            <v>50.23</v>
          </cell>
        </row>
        <row r="3680">
          <cell r="A3680" t="str">
            <v>89698</v>
          </cell>
          <cell r="B3680" t="str">
            <v>JUNÇÃO SIMPLES, PVC, SERIE R, ÁGUA PLUVIAL, DN 150 X 150 MM, JUNTA ELÁSTICA, FORNECIDO E INSTALADO EM CONDUTORES VERTICAIS DE ÁGUAS PLUVIAIS. AF_12/2014</v>
          </cell>
          <cell r="C3680" t="str">
            <v>UN</v>
          </cell>
          <cell r="D3680">
            <v>136.44999999999999</v>
          </cell>
          <cell r="E3680">
            <v>6.12</v>
          </cell>
          <cell r="F3680">
            <v>142.57</v>
          </cell>
        </row>
        <row r="3681">
          <cell r="A3681" t="str">
            <v>89699</v>
          </cell>
          <cell r="B3681" t="str">
            <v>JUNÇÃO SIMPLES, PVC, SERIE R, ÁGUA PLUVIAL, DN 150 X 100 MM, JUNTA ELÁSTICA, FORNECIDO E INSTALADO EM CONDUTORES VERTICAIS DE ÁGUAS PLUVIAIS. AF_12/2014</v>
          </cell>
          <cell r="C3681" t="str">
            <v>UN</v>
          </cell>
          <cell r="D3681">
            <v>110.59</v>
          </cell>
          <cell r="E3681">
            <v>6.12</v>
          </cell>
          <cell r="F3681">
            <v>116.71</v>
          </cell>
        </row>
        <row r="3682">
          <cell r="A3682" t="str">
            <v>89687</v>
          </cell>
          <cell r="B3682" t="str">
            <v>TÊ, PVC, SERIE R, ÁGUA PLUVIAL, DN 75 X 75 MM, JUNTA ELÁSTICA, FORNECIDO E INSTALADO EM CONDUTORES VERTICAIS DE ÁGUAS PLUVIAIS. AF_12/2014</v>
          </cell>
          <cell r="C3682" t="str">
            <v>UN</v>
          </cell>
          <cell r="D3682">
            <v>25.59</v>
          </cell>
          <cell r="E3682">
            <v>2.13</v>
          </cell>
          <cell r="F3682">
            <v>27.72</v>
          </cell>
        </row>
        <row r="3683">
          <cell r="A3683" t="str">
            <v>89693</v>
          </cell>
          <cell r="B3683" t="str">
            <v>TÊ, PVC, SERIE R, ÁGUA PLUVIAL, DN 100 X 100 MM, JUNTA ELÁSTICA, FORNECIDO E INSTALADO EM CONDUTORES VERTICAIS DE ÁGUAS PLUVIAIS. AF_12/2014</v>
          </cell>
          <cell r="C3683" t="str">
            <v>UN</v>
          </cell>
          <cell r="D3683">
            <v>42.46</v>
          </cell>
          <cell r="E3683">
            <v>3.46</v>
          </cell>
          <cell r="F3683">
            <v>45.92</v>
          </cell>
        </row>
        <row r="3684">
          <cell r="A3684" t="str">
            <v>89696</v>
          </cell>
          <cell r="B3684" t="str">
            <v>TÊ, PVC, SERIE R, ÁGUA PLUVIAL, DN 100 X 75 MM, JUNTA ELÁSTICA, FORNECIDO E INSTALADO EM CONDUTORES VERTICAIS DE ÁGUAS PLUVIAIS. AF_12/2014</v>
          </cell>
          <cell r="C3684" t="str">
            <v>UN</v>
          </cell>
          <cell r="D3684">
            <v>32.369999999999997</v>
          </cell>
          <cell r="E3684">
            <v>3.46</v>
          </cell>
          <cell r="F3684">
            <v>35.83</v>
          </cell>
        </row>
        <row r="3685">
          <cell r="A3685" t="str">
            <v>89701</v>
          </cell>
          <cell r="B3685" t="str">
            <v>TÊ, PVC, SERIE R, ÁGUA PLUVIAL, DN 150 X 150 MM, JUNTA ELÁSTICA, FORNECIDO E INSTALADO EM CONDUTORES VERTICAIS DE ÁGUAS PLUVIAIS. AF_12/2014</v>
          </cell>
          <cell r="C3685" t="str">
            <v>UN</v>
          </cell>
          <cell r="D3685">
            <v>99.63</v>
          </cell>
          <cell r="E3685">
            <v>6.12</v>
          </cell>
          <cell r="F3685">
            <v>105.75</v>
          </cell>
        </row>
        <row r="3686">
          <cell r="A3686" t="str">
            <v>89704</v>
          </cell>
          <cell r="B3686" t="str">
            <v>TÊ, PVC, SERIE R, ÁGUA PLUVIAL, DN 150 X 100 MM, JUNTA ELÁSTICA, FORNECIDO E INSTALADO EM CONDUTORES VERTICAIS DE ÁGUAS PLUVIAIS. AF_12/2014</v>
          </cell>
          <cell r="C3686" t="str">
            <v>UN</v>
          </cell>
          <cell r="D3686">
            <v>74.900000000000006</v>
          </cell>
          <cell r="E3686">
            <v>6.12</v>
          </cell>
          <cell r="F3686">
            <v>81.02</v>
          </cell>
        </row>
        <row r="3687">
          <cell r="A3687" t="str">
            <v>89665</v>
          </cell>
          <cell r="B3687" t="str">
            <v>REDUÇÃO EXCÊNTRICA, PVC, SERIE R, ÁGUA PLUVIAL, DN 75 X 50 MM, JUNTA ELÁSTICA, FORNECIDO E INSTALADO EM CONDUTORES VERTICAIS DE ÁGUAS PLUVIAIS. AF_12/2014</v>
          </cell>
          <cell r="C3687" t="str">
            <v>UN</v>
          </cell>
          <cell r="D3687">
            <v>8.34</v>
          </cell>
          <cell r="E3687">
            <v>1.06</v>
          </cell>
          <cell r="F3687">
            <v>9.4</v>
          </cell>
        </row>
        <row r="3688">
          <cell r="A3688" t="str">
            <v>89667</v>
          </cell>
          <cell r="B3688" t="str">
            <v>TÊ DE INSPEÇÃO, PVC, SERIE R, ÁGUA PLUVIAL, DN 75 MM, JUNTA ELÁSTICA, FORNECIDO E INSTALADO EM CONDUTORES VERTICAIS DE ÁGUAS PLUVIAIS. AF_12/2014</v>
          </cell>
          <cell r="C3688" t="str">
            <v>UN</v>
          </cell>
          <cell r="D3688">
            <v>27.8</v>
          </cell>
          <cell r="E3688">
            <v>1.06</v>
          </cell>
          <cell r="F3688">
            <v>28.86</v>
          </cell>
        </row>
        <row r="3689">
          <cell r="A3689" t="str">
            <v>89673</v>
          </cell>
          <cell r="B3689" t="str">
            <v>REDUÇÃO EXCÊNTRICA, PVC, SERIE R, ÁGUA PLUVIAL, DN 100 X 75 MM, JUNTA ELÁSTICA, FORNECIDO E INSTALADO EM CONDUTORES VERTICAIS DE ÁGUAS PLUVIAIS. AF_12/2014</v>
          </cell>
          <cell r="C3689" t="str">
            <v>UN</v>
          </cell>
          <cell r="D3689">
            <v>15.75</v>
          </cell>
          <cell r="E3689">
            <v>1.86</v>
          </cell>
          <cell r="F3689">
            <v>17.61</v>
          </cell>
        </row>
        <row r="3690">
          <cell r="A3690" t="str">
            <v>89675</v>
          </cell>
          <cell r="B3690" t="str">
            <v>TÊ DE INSPEÇÃO, PVC, SERIE R, ÁGUA PLUVIAL, DN 100 MM, JUNTA ELÁSTICA, FORNECIDO E INSTALADO EM CONDUTORES VERTICAIS DE ÁGUAS PLUVIAIS. AF_12/2014</v>
          </cell>
          <cell r="C3690" t="str">
            <v>UN</v>
          </cell>
          <cell r="D3690">
            <v>37.61</v>
          </cell>
          <cell r="E3690">
            <v>1.86</v>
          </cell>
          <cell r="F3690">
            <v>39.47</v>
          </cell>
        </row>
        <row r="3691">
          <cell r="A3691" t="str">
            <v>89681</v>
          </cell>
          <cell r="B3691" t="str">
            <v>REDUÇÃO EXCÊNTRICA, PVC, SERIE R, ÁGUA PLUVIAL, DN 150 X 100 MM, JUNTA ELÁSTICA, FORNECIDO E INSTALADO EM CONDUTORES VERTICAIS DE ÁGUAS PLUVIAIS. AF_12/2014</v>
          </cell>
          <cell r="C3691" t="str">
            <v>UN</v>
          </cell>
          <cell r="D3691">
            <v>45.33</v>
          </cell>
          <cell r="E3691">
            <v>2.92</v>
          </cell>
          <cell r="F3691">
            <v>48.25</v>
          </cell>
        </row>
        <row r="3692">
          <cell r="B3692" t="str">
            <v>TUBOS E CONEXÕES DE PVC - DRENOS DE AR-CONDICIONADO</v>
          </cell>
          <cell r="C3692" t="str">
            <v/>
          </cell>
        </row>
        <row r="3693">
          <cell r="A3693" t="str">
            <v>89865</v>
          </cell>
          <cell r="B3693" t="str">
            <v>TUBO, PVC, SOLDÁVEL, DN 25MM, INSTALADO EM DRENO DE AR-CONDICIONADO - FORNECIMENTO E INSTALAÇÃO. AF_12/2014</v>
          </cell>
          <cell r="C3693" t="str">
            <v>M</v>
          </cell>
          <cell r="D3693">
            <v>4.63</v>
          </cell>
          <cell r="E3693">
            <v>5.0599999999999996</v>
          </cell>
          <cell r="F3693">
            <v>9.69</v>
          </cell>
        </row>
        <row r="3694">
          <cell r="A3694" t="str">
            <v>89866</v>
          </cell>
          <cell r="B3694" t="str">
            <v>JOELHO 90 GRAUS, PVC, SOLDÁVEL, DN 25MM, INSTALADO EM DRENO DE AR-CONDICIONADO - FORNECIMENTO E INSTALAÇÃO. AF_12/2014</v>
          </cell>
          <cell r="C3694" t="str">
            <v>UN</v>
          </cell>
          <cell r="D3694">
            <v>2.19</v>
          </cell>
          <cell r="E3694">
            <v>1.86</v>
          </cell>
          <cell r="F3694">
            <v>4.05</v>
          </cell>
        </row>
        <row r="3695">
          <cell r="A3695" t="str">
            <v>89867</v>
          </cell>
          <cell r="B3695" t="str">
            <v>JOELHO 45 GRAUS, PVC, SOLDÁVEL, DN 25MM, INSTALADO EM DRENO DE AR-CONDICIONADO - FORNECIMENTO E INSTALAÇÃO. AF_12/2014</v>
          </cell>
          <cell r="C3695" t="str">
            <v>UN</v>
          </cell>
          <cell r="D3695">
            <v>2.72</v>
          </cell>
          <cell r="E3695">
            <v>1.86</v>
          </cell>
          <cell r="F3695">
            <v>4.58</v>
          </cell>
        </row>
        <row r="3696">
          <cell r="A3696" t="str">
            <v>89868</v>
          </cell>
          <cell r="B3696" t="str">
            <v>LUVA, PVC, SOLDÁVEL, DN 25MM, INSTALADO EM DRENO DE AR-CONDICIONADO - FORNECIMENTO E INSTALAÇÃO. AF_12/2014</v>
          </cell>
          <cell r="C3696" t="str">
            <v>UN</v>
          </cell>
          <cell r="D3696">
            <v>1.66</v>
          </cell>
          <cell r="E3696">
            <v>1.06</v>
          </cell>
          <cell r="F3696">
            <v>2.72</v>
          </cell>
        </row>
        <row r="3697">
          <cell r="A3697" t="str">
            <v>89869</v>
          </cell>
          <cell r="B3697" t="str">
            <v>TE, PVC, SOLDÁVEL, DN 25MM, INSTALADO EM DRENO DE AR-CONDICIONADO - FORNECIMENTO E INSTALAÇÃO. AF_12/2014</v>
          </cell>
          <cell r="C3697" t="str">
            <v>UN</v>
          </cell>
          <cell r="D3697">
            <v>3.91</v>
          </cell>
          <cell r="E3697">
            <v>2.39</v>
          </cell>
          <cell r="F3697">
            <v>6.3</v>
          </cell>
        </row>
        <row r="3698">
          <cell r="B3698" t="str">
            <v>TUBOS CERAMICOS - ESGOTO E AGUAS PLUVIAIS</v>
          </cell>
          <cell r="C3698" t="str">
            <v/>
          </cell>
        </row>
        <row r="3699">
          <cell r="B3699" t="str">
            <v>SISTEMAS DE TRATAMENTO DE ESGOTO</v>
          </cell>
          <cell r="C3699" t="str">
            <v/>
          </cell>
        </row>
        <row r="3700">
          <cell r="A3700" t="str">
            <v>95463</v>
          </cell>
          <cell r="B3700" t="str">
            <v>FOSSA SÉPTICA EM ALVENARIA DE TIJOLO CERÂMICO MACIÇO, DIMENSÕES EXTERNAS DE 1,90X1,10X1,40 M, VOLUME DE 1.500 LITROS, REVESTIDO INTERNAMENTE COM MASSA ÚNICA E IMPERMEABILIZANTE E COM TAMPA DE CONCRETO ARMADO COM ESPESSURA DE 8 CM</v>
          </cell>
          <cell r="C3700" t="str">
            <v>UN</v>
          </cell>
          <cell r="D3700">
            <v>796.23</v>
          </cell>
          <cell r="E3700">
            <v>528.61</v>
          </cell>
          <cell r="F3700" t="str">
            <v>1.324.84</v>
          </cell>
        </row>
        <row r="3701">
          <cell r="A3701" t="str">
            <v>74198/1</v>
          </cell>
          <cell r="B3701" t="str">
            <v>SUMIDOURO EM ALVENARIA DE TIJOLO CERAMICO MACICO DIAMETRO 1,20M E ALTURA 5,00M, COM TAMPA EM CONCRETO ARMADO DIAMETRO 1,40M E ESPESSURA 10CM</v>
          </cell>
          <cell r="C3701" t="str">
            <v>UN</v>
          </cell>
          <cell r="D3701">
            <v>619.04999999999995</v>
          </cell>
          <cell r="E3701">
            <v>578.03</v>
          </cell>
          <cell r="F3701" t="str">
            <v>1.197.08</v>
          </cell>
        </row>
        <row r="3702">
          <cell r="A3702" t="str">
            <v>74198/2</v>
          </cell>
          <cell r="B3702" t="str">
            <v>SUMIDOURO EM ALVENARIA DE TIJOLO CERAMICO MACIÇO DIAMETRO 1,40M E ALTURA 5,00M, COM TAMPA EM CONCRETO ARMADO DIAMETRO 1,60M E ESPESSURA 10CM</v>
          </cell>
          <cell r="C3702" t="str">
            <v>UN</v>
          </cell>
          <cell r="D3702">
            <v>760.07</v>
          </cell>
          <cell r="E3702">
            <v>736.19</v>
          </cell>
          <cell r="F3702" t="str">
            <v>1.496.26</v>
          </cell>
        </row>
        <row r="3703">
          <cell r="A3703" t="str">
            <v>85323</v>
          </cell>
          <cell r="B3703" t="str">
            <v>LOCACAO E NIVELAMENTO DE EMISSARIO/REDE COLETORA COM AUXILIO DE EQUIPAMENTO TOPOGRAFICO</v>
          </cell>
          <cell r="C3703" t="str">
            <v>M</v>
          </cell>
          <cell r="D3703">
            <v>0.56000000000000005</v>
          </cell>
          <cell r="E3703">
            <v>1.1299999999999999</v>
          </cell>
          <cell r="F3703">
            <v>1.69</v>
          </cell>
        </row>
        <row r="3704">
          <cell r="B3704" t="str">
            <v>TUBOS E CONEXOES CERÂMICOS</v>
          </cell>
          <cell r="C3704" t="str">
            <v/>
          </cell>
        </row>
        <row r="3705">
          <cell r="B3705" t="str">
            <v>LIGACAO DE ESGOTO</v>
          </cell>
          <cell r="C3705" t="str">
            <v/>
          </cell>
        </row>
        <row r="3706">
          <cell r="A3706" t="str">
            <v>73658</v>
          </cell>
          <cell r="B3706" t="str">
            <v>LIGAÇÃO DOMICILIAR DE ESGOTO DN 100MM, DA CASA ATÉ A CAIXA, COMPOSTO POR 10,0M TUBO DE PVC ESGOTO PREDIAL DN 100MM E CAIXA DE ALVENARIA COM TAMPA DE CONCRETO - FORNECIMENTO E INSTALAÇÃO</v>
          </cell>
          <cell r="C3706" t="str">
            <v>UN</v>
          </cell>
          <cell r="D3706">
            <v>257.27999999999997</v>
          </cell>
          <cell r="E3706">
            <v>260.11</v>
          </cell>
          <cell r="F3706">
            <v>517.39</v>
          </cell>
        </row>
        <row r="3707">
          <cell r="B3707" t="str">
            <v>TUBOS DE PEAD - ESGOTO</v>
          </cell>
          <cell r="C3707" t="str">
            <v/>
          </cell>
        </row>
        <row r="3708">
          <cell r="A3708" t="str">
            <v>94869</v>
          </cell>
          <cell r="B3708" t="str">
            <v>TUBO DE PEAD CORRUGADO DE DUPLA PAREDE PARA REDE COLETORA DE ESGOTO, DN 250 MM, JUNTA ELÁSTICA INTEGRADA, INSTALADO EM LOCAL COM NÍVEL BAIXO DE INTERFERÊNCIAS - FORNECIMENTO E ASSENTAMENTO. AF_06/2016</v>
          </cell>
          <cell r="C3708" t="str">
            <v>M</v>
          </cell>
          <cell r="D3708">
            <v>56.91</v>
          </cell>
          <cell r="E3708">
            <v>0.62</v>
          </cell>
          <cell r="F3708">
            <v>57.53</v>
          </cell>
        </row>
        <row r="3709">
          <cell r="A3709" t="str">
            <v>94871</v>
          </cell>
          <cell r="B3709" t="str">
            <v>TUBO DE PEAD CORRUGADO DE DUPLA PAREDE PARA REDE COLETORA DE ESGOTO, DN 300 MM, JUNTA ELÁSTICA INTEGRADA, INSTALADO EM LOCAL COM NÍVEL BAIXO DE INTERFERÊNCIAS - FORNECIMENTO E ASSENTAMENTO. AF_06/2016</v>
          </cell>
          <cell r="C3709" t="str">
            <v>M</v>
          </cell>
          <cell r="D3709">
            <v>84.01</v>
          </cell>
          <cell r="E3709">
            <v>1.08</v>
          </cell>
          <cell r="F3709">
            <v>85.09</v>
          </cell>
        </row>
        <row r="3710">
          <cell r="A3710" t="str">
            <v>94875</v>
          </cell>
          <cell r="B3710" t="str">
            <v>TUBO DE PEAD CORRUGADO DE DUPLA PAREDE PARA REDE COLETORA DE ESGOTO, DN 750 MM, JUNTA ELÁSTICA INTEGRADA, INSTALADO EM LOCAL COM NÍVEL BAIXO DE INTERFERÊNCIAS - FORNECIMENTO E ASSENTAMENTO. AF_06/2016</v>
          </cell>
          <cell r="C3710" t="str">
            <v>M</v>
          </cell>
          <cell r="D3710">
            <v>491.15</v>
          </cell>
          <cell r="E3710">
            <v>7.73</v>
          </cell>
          <cell r="F3710">
            <v>498.88</v>
          </cell>
        </row>
        <row r="3711">
          <cell r="A3711" t="str">
            <v>94877</v>
          </cell>
          <cell r="B3711" t="str">
            <v>TUBO DE PEAD CORRUGADO DE DUPLA PAREDE PARA REDE COLETORA DE ESGOTO, DN 900 MM, JUNTA ELÁSTICA INTEGRADA, INSTALADO EM LOCAL COM NÍVEL BAIXO DE INTERFERÊNCIAS - FORNECIMENTO E ASSENTAMENTO. AF_06/2016</v>
          </cell>
          <cell r="C3711" t="str">
            <v>M</v>
          </cell>
          <cell r="D3711">
            <v>536.01</v>
          </cell>
          <cell r="E3711">
            <v>9.08</v>
          </cell>
          <cell r="F3711">
            <v>545.09</v>
          </cell>
        </row>
        <row r="3712">
          <cell r="A3712" t="str">
            <v>94879</v>
          </cell>
          <cell r="B3712" t="str">
            <v>TUBO DE PEAD CORRUGADO DE DUPLA PAREDE PARA REDE COLETORA DE ESGOTO, DN 1000 MM, JUNTA ELÁSTICA INTEGRADA, INSTALADO EM LOCAL COM NÍVEL BAIXO DE INTERFERÊNCIAS - FORNECIMENTO E ASSENTAMENTO. AF_06/2016</v>
          </cell>
          <cell r="C3712" t="str">
            <v>M</v>
          </cell>
          <cell r="D3712">
            <v>744.32</v>
          </cell>
          <cell r="E3712">
            <v>11.11</v>
          </cell>
          <cell r="F3712">
            <v>755.43</v>
          </cell>
        </row>
        <row r="3713">
          <cell r="A3713" t="str">
            <v>94881</v>
          </cell>
          <cell r="B3713" t="str">
            <v>TUBO DE PEAD CORRUGADO DE DUPLA PAREDE PARA REDE COLETORA DE ESGOTO, DN 1200 MM, JUNTA ELÁSTICA INTEGRADA, INSTALADO EM LOCAL COM NÍVEL BAIXO DE INTERFERÊNCIAS - FORNECIMENTO E ASSENTAMENTO. AF_06/2016</v>
          </cell>
          <cell r="C3713" t="str">
            <v>M</v>
          </cell>
          <cell r="D3713">
            <v>1060.3699999999999</v>
          </cell>
          <cell r="E3713">
            <v>13.18</v>
          </cell>
          <cell r="F3713" t="str">
            <v>1.073.55</v>
          </cell>
        </row>
        <row r="3714">
          <cell r="A3714" t="str">
            <v>94883</v>
          </cell>
          <cell r="B3714" t="str">
            <v>TUBO DE PEAD CORRUGADO DE DUPLA PAREDE PARA REDE COLETORA DE ESGOTO, DN 1500 MM, JUNTA ELÁSTICA INTEGRADA, INSTALADO EM LOCAL COM NÍVEL BAIXO DE INTERFERÊNCIAS - FORNECIMENTO E ASSENTAMENTO. AF_06/2016</v>
          </cell>
          <cell r="C3714" t="str">
            <v>M</v>
          </cell>
          <cell r="D3714">
            <v>1288.8499999999999</v>
          </cell>
          <cell r="E3714">
            <v>17.38</v>
          </cell>
          <cell r="F3714" t="str">
            <v>1.306.23</v>
          </cell>
        </row>
        <row r="3715">
          <cell r="A3715" t="str">
            <v>94885</v>
          </cell>
          <cell r="B3715" t="str">
            <v>TUBO DE PEAD CORRUGADO DE DUPLA PAREDE PARA REDE COLETORA DE ESGOTO, DN 250 MM, JUNTA ELÁSTICA INTEGRADA, INSTALADO EM LOCAL COM NÍVEL ALTO DE INTERFERÊNCIAS - FORNECIMENTO E ASSENTAMENTO. AF_06/2016</v>
          </cell>
          <cell r="C3715" t="str">
            <v>M</v>
          </cell>
          <cell r="D3715">
            <v>56.97</v>
          </cell>
          <cell r="E3715">
            <v>0.8</v>
          </cell>
          <cell r="F3715">
            <v>57.77</v>
          </cell>
        </row>
        <row r="3716">
          <cell r="A3716" t="str">
            <v>94887</v>
          </cell>
          <cell r="B3716" t="str">
            <v>TUBO DE PEAD CORRUGADO DE DUPLA PAREDE PARA REDE COLETORA DE ESGOTO, DN 300 MM, JUNTA ELÁSTICA INTEGRADA, INSTALADO EM LOCAL COM NÍVEL ALTO DE INTERFERÊNCIAS - FORNECIMENTO E ASSENTAMENTO. AF_06/2016</v>
          </cell>
          <cell r="C3716" t="str">
            <v>M</v>
          </cell>
          <cell r="D3716">
            <v>84.12</v>
          </cell>
          <cell r="E3716">
            <v>1.37</v>
          </cell>
          <cell r="F3716">
            <v>85.49</v>
          </cell>
        </row>
        <row r="3717">
          <cell r="A3717" t="str">
            <v>94891</v>
          </cell>
          <cell r="B3717" t="str">
            <v>TUBO DE PEAD CORRUGADO DE DUPLA PAREDE PARA REDE COLETORA DE ESGOTO, DN 750 MM, JUNTA ELÁSTICA INTEGRADA, INSTALADO EM LOCAL COM NÍVEL ALTO DE INTERFERÊNCIAS - FORNECIMENTO E ASSENTAMENTO. AF_06/2016</v>
          </cell>
          <cell r="C3717" t="str">
            <v>M</v>
          </cell>
          <cell r="D3717">
            <v>492.9</v>
          </cell>
          <cell r="E3717">
            <v>8.98</v>
          </cell>
          <cell r="F3717">
            <v>501.88</v>
          </cell>
        </row>
        <row r="3718">
          <cell r="A3718" t="str">
            <v>94893</v>
          </cell>
          <cell r="B3718" t="str">
            <v>TUBO DE PEAD CORRUGADO DE DUPLA PAREDE PARA REDE COLETORA DE ESGOTO, DN 900 MM, JUNTA ELÁSTICA INTEGRADA, INSTALADO EM LOCAL COM NÍVEL ALTO DE INTERFERÊNCIAS - FORNECIMENTO E ASSENTAMENTO. AF_06/2016</v>
          </cell>
          <cell r="C3718" t="str">
            <v>M</v>
          </cell>
          <cell r="D3718">
            <v>537.92999999999995</v>
          </cell>
          <cell r="E3718">
            <v>10.43</v>
          </cell>
          <cell r="F3718">
            <v>548.36</v>
          </cell>
        </row>
        <row r="3719">
          <cell r="A3719" t="str">
            <v>94895</v>
          </cell>
          <cell r="B3719" t="str">
            <v>TUBO DE PEAD CORRUGADO DE DUPLA PAREDE PARA REDE COLETORA DE ESGOTO, DN 1000 MM, JUNTA ELÁSTICA INTEGRADA, INSTALADO EM LOCAL COM NÍVEL ALTO DE INTERFERÊNCIAS - FORNECIMENTO E ASSENTAMENTO. AF_06/2016</v>
          </cell>
          <cell r="C3719" t="str">
            <v>M</v>
          </cell>
          <cell r="D3719">
            <v>746.42</v>
          </cell>
          <cell r="E3719">
            <v>12.6</v>
          </cell>
          <cell r="F3719">
            <v>759.02</v>
          </cell>
        </row>
        <row r="3720">
          <cell r="A3720" t="str">
            <v>94897</v>
          </cell>
          <cell r="B3720" t="str">
            <v>TUBO DE PEAD CORRUGADO DE DUPLA PAREDE PARA REDE COLETORA DE ESGOTO, DN 1200 MM, JUNTA ELÁSTICA INTEGRADA, INSTALADO EM LOCAL COM NÍVEL ALTO DE INTERFERÊNCIAS - FORNECIMENTO E ASSENTAMENTO. AF_06/2016</v>
          </cell>
          <cell r="C3720" t="str">
            <v>M</v>
          </cell>
          <cell r="D3720">
            <v>1062.6300000000001</v>
          </cell>
          <cell r="E3720">
            <v>14.77</v>
          </cell>
          <cell r="F3720" t="str">
            <v>1.077.40</v>
          </cell>
        </row>
        <row r="3721">
          <cell r="A3721" t="str">
            <v>94899</v>
          </cell>
          <cell r="B3721" t="str">
            <v>TUBO DE PEAD CORRUGADO DE DUPLA PAREDE PARA REDE COLETORA DE ESGOTO, DN 1500 MM, JUNTA ELÁSTICA INTEGRADA, INSTALADO EM LOCAL COM NÍVEL ALTO DE INTERFERÊNCIAS - FORNECIMENTO E ASSENTAMENTO. AF_06/2016</v>
          </cell>
          <cell r="C3721" t="str">
            <v>M</v>
          </cell>
          <cell r="D3721">
            <v>1291.32</v>
          </cell>
          <cell r="E3721">
            <v>19.12</v>
          </cell>
          <cell r="F3721" t="str">
            <v>1.310.44</v>
          </cell>
        </row>
        <row r="3722">
          <cell r="B3722" t="str">
            <v>APARELHOS SANITARIOS, LOUCAS, METAIS E OUTROS</v>
          </cell>
          <cell r="C3722" t="str">
            <v/>
          </cell>
        </row>
        <row r="3723">
          <cell r="B3723" t="str">
            <v>MANUTENCAO / REPAROS - APARELHOS SANITARIOS, LOUCAS, METAIS E OUTROS</v>
          </cell>
          <cell r="C3723" t="str">
            <v/>
          </cell>
        </row>
        <row r="3724">
          <cell r="A3724" t="str">
            <v>85374</v>
          </cell>
          <cell r="B3724" t="str">
            <v>REMOCAO DE DISPOSITIVOS PARA FUNCIONAMENTO DE APARELHOS SANITARIOS</v>
          </cell>
          <cell r="C3724" t="str">
            <v>UN</v>
          </cell>
          <cell r="D3724">
            <v>3.62</v>
          </cell>
          <cell r="E3724">
            <v>7.2</v>
          </cell>
          <cell r="F3724">
            <v>10.82</v>
          </cell>
        </row>
        <row r="3725">
          <cell r="A3725" t="str">
            <v>85415</v>
          </cell>
          <cell r="B3725" t="str">
            <v>REMOCAO DE DISPOSITIVOS PARA FUNCIONAMENTO DE PIA DE COZINHA</v>
          </cell>
          <cell r="C3725" t="str">
            <v>UN</v>
          </cell>
          <cell r="D3725">
            <v>2.72</v>
          </cell>
          <cell r="E3725">
            <v>6.65</v>
          </cell>
          <cell r="F3725">
            <v>9.3699999999999992</v>
          </cell>
        </row>
        <row r="3726">
          <cell r="A3726" t="str">
            <v>85333</v>
          </cell>
          <cell r="B3726" t="str">
            <v>RETIRADA DE APARELHOS SANITARIOS</v>
          </cell>
          <cell r="C3726" t="str">
            <v>UN</v>
          </cell>
          <cell r="D3726">
            <v>5.43</v>
          </cell>
          <cell r="E3726">
            <v>13</v>
          </cell>
          <cell r="F3726">
            <v>18.43</v>
          </cell>
        </row>
        <row r="3727">
          <cell r="A3727" t="str">
            <v>86886</v>
          </cell>
          <cell r="B3727" t="str">
            <v>ENGATE FLEXÍVEL EM INOX, 1/2 X 30CM - FORNECIMENTO E INSTALAÇÃO. AF_12/2013</v>
          </cell>
          <cell r="C3727" t="str">
            <v>UN</v>
          </cell>
          <cell r="D3727">
            <v>20.2</v>
          </cell>
          <cell r="E3727">
            <v>2.82</v>
          </cell>
          <cell r="F3727">
            <v>23.02</v>
          </cell>
        </row>
        <row r="3728">
          <cell r="A3728" t="str">
            <v>86887</v>
          </cell>
          <cell r="B3728" t="str">
            <v>ENGATE FLEXÍVEL EM INOX, 1/2 X 40CM - FORNECIMENTO E INSTALAÇÃO. AF_12/2013</v>
          </cell>
          <cell r="C3728" t="str">
            <v>UN</v>
          </cell>
          <cell r="D3728">
            <v>22</v>
          </cell>
          <cell r="E3728">
            <v>2.82</v>
          </cell>
          <cell r="F3728">
            <v>24.82</v>
          </cell>
        </row>
        <row r="3729">
          <cell r="A3729" t="str">
            <v>86884</v>
          </cell>
          <cell r="B3729" t="str">
            <v>ENGATE FLEXÍVEL EM PLÁSTICO BRANCO, 1/2" X 30CM - FORNECIMENTO E INSTALAÇÃO. AF_12/2013</v>
          </cell>
          <cell r="C3729" t="str">
            <v>UN</v>
          </cell>
          <cell r="D3729">
            <v>3.88</v>
          </cell>
          <cell r="E3729">
            <v>2.82</v>
          </cell>
          <cell r="F3729">
            <v>6.7</v>
          </cell>
        </row>
        <row r="3730">
          <cell r="A3730" t="str">
            <v>86885</v>
          </cell>
          <cell r="B3730" t="str">
            <v>ENGATE FLEXÍVEL EM PLÁSTICO BRANCO, 1/2" X 40CM - FORNECIMENTO E INSTALAÇÃO. AF_12/2013</v>
          </cell>
          <cell r="C3730" t="str">
            <v>UN</v>
          </cell>
          <cell r="D3730">
            <v>5.4</v>
          </cell>
          <cell r="E3730">
            <v>2.82</v>
          </cell>
          <cell r="F3730">
            <v>8.2200000000000006</v>
          </cell>
        </row>
        <row r="3731">
          <cell r="B3731" t="str">
            <v>BANCADAS</v>
          </cell>
          <cell r="C3731" t="str">
            <v/>
          </cell>
        </row>
        <row r="3732">
          <cell r="A3732" t="str">
            <v>86895</v>
          </cell>
          <cell r="B3732" t="str">
            <v>BANCADA DE GRANITO CINZA POLIDO PARA LAVATÓRIO 0,50 X 0,60 M - FORNECIMENTO E INSTALAÇÃO. AF_12/2013</v>
          </cell>
          <cell r="C3732" t="str">
            <v>UN</v>
          </cell>
          <cell r="D3732">
            <v>190.28</v>
          </cell>
          <cell r="E3732">
            <v>38.020000000000003</v>
          </cell>
          <cell r="F3732">
            <v>228.3</v>
          </cell>
        </row>
        <row r="3733">
          <cell r="A3733" t="str">
            <v>86889</v>
          </cell>
          <cell r="B3733" t="str">
            <v>BANCADA DE GRANITO CINZA POLIDO PARA PIA DE COZINHA 1,50 X 0,60 M - FORNECIMENTO E INSTALAÇÃO. AF_12/2013</v>
          </cell>
          <cell r="C3733" t="str">
            <v>UN</v>
          </cell>
          <cell r="D3733">
            <v>407.1</v>
          </cell>
          <cell r="E3733">
            <v>31.87</v>
          </cell>
          <cell r="F3733">
            <v>438.97</v>
          </cell>
        </row>
        <row r="3734">
          <cell r="A3734" t="str">
            <v>86899</v>
          </cell>
          <cell r="B3734" t="str">
            <v>BANCADA DE MÁRMORE BRANCO POLIDO PARA LAVATÓRIO 0,50 X 0,60 M - FORNECIMENTO E INSTALAÇÃO. AF_12/2013</v>
          </cell>
          <cell r="C3734" t="str">
            <v>UN</v>
          </cell>
          <cell r="D3734">
            <v>166.01</v>
          </cell>
          <cell r="E3734">
            <v>38.020000000000003</v>
          </cell>
          <cell r="F3734">
            <v>204.03</v>
          </cell>
        </row>
        <row r="3735">
          <cell r="A3735" t="str">
            <v>86947</v>
          </cell>
          <cell r="B3735" t="str">
            <v>BANCADA MÁRMORE BRANCO POLIDO 0,50 X 0,60M, INCLUSO CUBA DE EMBUTIR OVAL EM LOUÇA BRANCA 35 X 50CM, VÁLVULA, SIFÃO TIPO GARRAFA E ENGATE FLEXÍVEL 40CM EM METAL CROMADO E APARELHO MISTURADOR DE MESA, PADRÃO MÉDIO - FORNECIMENTO E INSTALAÇÃO. AF_12/2013</v>
          </cell>
          <cell r="C3735" t="str">
            <v>UN</v>
          </cell>
          <cell r="D3735">
            <v>543.63</v>
          </cell>
          <cell r="E3735">
            <v>75.540000000000006</v>
          </cell>
          <cell r="F3735">
            <v>619.16999999999996</v>
          </cell>
        </row>
        <row r="3736">
          <cell r="A3736" t="str">
            <v>86893</v>
          </cell>
          <cell r="B3736" t="str">
            <v>BANCADA DE MÁRMORE BRANCO POLIDO PARA PIA DE COZINHA 1,50 X 0,60 M - FORNECIMENTO E INSTALAÇÃO. AF_12/2013</v>
          </cell>
          <cell r="C3736" t="str">
            <v>UN</v>
          </cell>
          <cell r="D3736">
            <v>342.39</v>
          </cell>
          <cell r="E3736">
            <v>31.87</v>
          </cell>
          <cell r="F3736">
            <v>374.26</v>
          </cell>
        </row>
        <row r="3737">
          <cell r="A3737" t="str">
            <v>86894</v>
          </cell>
          <cell r="B3737" t="str">
            <v>BANCADA DE MÁRMORE SINTÉTICO 120 X 60CM, COM CUBA INTEGRADA - FORNECIMENTO E INSTALAÇÃO. AF_12/2013</v>
          </cell>
          <cell r="C3737" t="str">
            <v>UN</v>
          </cell>
          <cell r="D3737">
            <v>180.03</v>
          </cell>
          <cell r="E3737">
            <v>19.53</v>
          </cell>
          <cell r="F3737">
            <v>199.56</v>
          </cell>
        </row>
        <row r="3738">
          <cell r="A3738" t="str">
            <v>86934</v>
          </cell>
          <cell r="B3738" t="str">
            <v>BANCADA DE MÁRMORE SINTÉTICO 120 X 60CM, COM CUBA INTEGRADA, INCLUSO SIFÃO TIPO FLEXÍVEL EM PVC, VÁLVULA EM PLÁSTICO CROMADO TIPO AMERICANA E TORNEIRA CROMADA LONGA, DE PAREDE, PADRÃO POPULAR - FORNECIMENTO E INSTALAÇÃO. AF_12/2013</v>
          </cell>
          <cell r="C3738" t="str">
            <v>UN</v>
          </cell>
          <cell r="D3738">
            <v>226.92</v>
          </cell>
          <cell r="E3738">
            <v>25.59</v>
          </cell>
          <cell r="F3738">
            <v>252.51</v>
          </cell>
        </row>
        <row r="3739">
          <cell r="A3739" t="str">
            <v>86933</v>
          </cell>
          <cell r="B3739" t="str">
            <v>BANCADA DE MÁRMORE SINTÉTICO 120 X 60CM, COM CUBA INTEGRADA, INCLUSO SIFÃO TIPO GARRAFA EM PVC, VÁLVULA EM PLÁSTICO CROMADO TIPO AMERICANA E TORNEIRA CROMADA LONGA, DE PAREDE, PADRÃO POPULAR - FORNECIMENTO E INSTALAÇÃO. AF_12/2013</v>
          </cell>
          <cell r="C3739" t="str">
            <v>UN</v>
          </cell>
          <cell r="D3739">
            <v>232.14</v>
          </cell>
          <cell r="E3739">
            <v>26.61</v>
          </cell>
          <cell r="F3739">
            <v>258.75</v>
          </cell>
        </row>
        <row r="3740">
          <cell r="A3740" t="str">
            <v>93396</v>
          </cell>
          <cell r="B3740" t="str">
            <v>BANCADA GRANITO CINZA POLIDO 0,50 X 0,60M, INCL. CUBA DE EMBUTIR OVAL LOUÇA BRANCA 35 X 50CM, VÁLVULA METAL CROMADO, SIFÃO FLEXÍVEL PVC, ENGATE 30CM FLEXÍVEL PLÁSTICO E TORNEIRA CROMADA DE MESA, PADRÃO POPULAR - FORNEC. E INSTALAÇÃO. AF_12/2013</v>
          </cell>
          <cell r="C3740" t="str">
            <v>UN</v>
          </cell>
          <cell r="D3740">
            <v>339.14</v>
          </cell>
          <cell r="E3740">
            <v>62.41</v>
          </cell>
          <cell r="F3740">
            <v>401.55</v>
          </cell>
        </row>
        <row r="3741">
          <cell r="A3741" t="str">
            <v>93441</v>
          </cell>
          <cell r="B3741"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741" t="str">
            <v>UN</v>
          </cell>
          <cell r="D3741">
            <v>580.65</v>
          </cell>
          <cell r="E3741">
            <v>50.1</v>
          </cell>
          <cell r="F3741">
            <v>630.75</v>
          </cell>
        </row>
        <row r="3742">
          <cell r="A3742" t="str">
            <v>93442</v>
          </cell>
          <cell r="B374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742" t="str">
            <v>UN</v>
          </cell>
          <cell r="D3742">
            <v>633.87</v>
          </cell>
          <cell r="E3742">
            <v>54.5</v>
          </cell>
          <cell r="F3742">
            <v>688.37</v>
          </cell>
        </row>
        <row r="3743">
          <cell r="B3743" t="str">
            <v>TANQUES</v>
          </cell>
          <cell r="C3743" t="str">
            <v/>
          </cell>
        </row>
        <row r="3744">
          <cell r="A3744" t="str">
            <v>86872</v>
          </cell>
          <cell r="B3744" t="str">
            <v>TANQUE DE LOUÇA BRANCA COM COLUNA, 30L OU EQUIVALENTE - FORNECIMENTO E INSTALAÇÃO. AF_12/2013</v>
          </cell>
          <cell r="C3744" t="str">
            <v>UN</v>
          </cell>
          <cell r="D3744">
            <v>524.12</v>
          </cell>
          <cell r="E3744">
            <v>34.58</v>
          </cell>
          <cell r="F3744">
            <v>558.70000000000005</v>
          </cell>
        </row>
        <row r="3745">
          <cell r="A3745" t="str">
            <v>86920</v>
          </cell>
          <cell r="B3745" t="str">
            <v>TANQUE DE LOUÇA BRANCA COM COLUNA, 30L OU EQUIVALENTE, INCLUSO SIFÃO FLEXÍVEL EM PVC, VÁLVULA PLÁSTICA E TORNEIRA DE METAL CROMADO PADRÃO POPULAR - FORNECIMENTO E INSTALAÇÃO. AF_12/2013_P</v>
          </cell>
          <cell r="C3745" t="str">
            <v>UN</v>
          </cell>
          <cell r="D3745">
            <v>545.74</v>
          </cell>
          <cell r="E3745">
            <v>41.2</v>
          </cell>
          <cell r="F3745">
            <v>586.94000000000005</v>
          </cell>
        </row>
        <row r="3746">
          <cell r="A3746" t="str">
            <v>86921</v>
          </cell>
          <cell r="B3746" t="str">
            <v>TANQUE DE LOUÇA BRANCA COM COLUNA, 30L OU EQUIVALENTE, INCLUSO SIFÃO FLEXÍVEL EM PVC, VÁLVULA PLÁSTICA E TORNEIRA DE PLÁSTICO - FORNECIMENTO E INSTALAÇÃO. AF_12/2013</v>
          </cell>
          <cell r="C3746" t="str">
            <v>UN</v>
          </cell>
          <cell r="D3746">
            <v>554.13</v>
          </cell>
          <cell r="E3746">
            <v>41.2</v>
          </cell>
          <cell r="F3746">
            <v>595.33000000000004</v>
          </cell>
        </row>
        <row r="3747">
          <cell r="A3747" t="str">
            <v>86874</v>
          </cell>
          <cell r="B3747" t="str">
            <v>TANQUE DE LOUÇA BRANCA SUSPENSO, 18L OU EQUIVALENTE - FORNECIMENTO E INSTALAÇÃO. AF_12/2013</v>
          </cell>
          <cell r="C3747" t="str">
            <v>UN</v>
          </cell>
          <cell r="D3747">
            <v>324.35000000000002</v>
          </cell>
          <cell r="E3747">
            <v>16.14</v>
          </cell>
          <cell r="F3747">
            <v>340.49</v>
          </cell>
        </row>
        <row r="3748">
          <cell r="A3748" t="str">
            <v>86923</v>
          </cell>
          <cell r="B3748" t="str">
            <v>TANQUE DE LOUÇA BRANCA SUSPENSO, 18L OU EQUIVALENTE, INCLUSO SIFÃO TIPO GARRAFA EM PVC, VÁLVULA PLÁSTICA E TORNEIRA DE METAL CROMADO PADRÃO POPULAR - FORNECIMENTO E INSTALAÇÃO. AF_12/2013</v>
          </cell>
          <cell r="C3748" t="str">
            <v>UN</v>
          </cell>
          <cell r="D3748">
            <v>351.18</v>
          </cell>
          <cell r="E3748">
            <v>23.78</v>
          </cell>
          <cell r="F3748">
            <v>374.96</v>
          </cell>
        </row>
        <row r="3749">
          <cell r="A3749" t="str">
            <v>86924</v>
          </cell>
          <cell r="B3749" t="str">
            <v>TANQUE DE LOUÇA BRANCA SUSPENSO, 18L OU EQUIVALENTE, INCLUSO SIFÃO TIPO GARRAFA EM PVC, VÁLVULA PLÁSTICA E TORNEIRA DE PLÁSTICO - FORNECIMENTO E INSTALAÇÃO. AF_12/2013</v>
          </cell>
          <cell r="C3749" t="str">
            <v>UN</v>
          </cell>
          <cell r="D3749">
            <v>359.57</v>
          </cell>
          <cell r="E3749">
            <v>23.78</v>
          </cell>
          <cell r="F3749">
            <v>383.35</v>
          </cell>
        </row>
        <row r="3750">
          <cell r="A3750" t="str">
            <v>86922</v>
          </cell>
          <cell r="B3750" t="str">
            <v>TANQUE DE LOUÇA BRANCA SUSPENSO, 18L OU EQUIVALENTE, INCLUSO SIFÃO TIPO GARRAFA EM METAL CROMADO, VÁLVULA METÁLICA E TORNEIRA DE METAL CROMADO PADRÃO MÉDIO - FORNECIMENTO E INSTALAÇÃO. AF_12/2013</v>
          </cell>
          <cell r="C3750" t="str">
            <v>UN</v>
          </cell>
          <cell r="D3750">
            <v>451.07</v>
          </cell>
          <cell r="E3750">
            <v>27.16</v>
          </cell>
          <cell r="F3750">
            <v>478.23</v>
          </cell>
        </row>
        <row r="3751">
          <cell r="A3751" t="str">
            <v>86876</v>
          </cell>
          <cell r="B3751" t="str">
            <v>TANQUE DE MÁRMORE SINTÉTICO SUSPENSO, 22L OU EQUIVALENTE - FORNECIMENTO E INSTALAÇÃO. AF_12/2013</v>
          </cell>
          <cell r="C3751" t="str">
            <v>UN</v>
          </cell>
          <cell r="D3751">
            <v>133.84</v>
          </cell>
          <cell r="E3751">
            <v>14.14</v>
          </cell>
          <cell r="F3751">
            <v>147.97999999999999</v>
          </cell>
        </row>
        <row r="3752">
          <cell r="A3752" t="str">
            <v>86929</v>
          </cell>
          <cell r="B3752" t="str">
            <v>TANQUE DE MÁRMORE SINTÉTICO SUSPENSO, 22L OU EQUIVALENTE, INCLUSO SIFÃO FLEXÍVEL EM PVC, VÁLVULA PLÁSTICA E TORNEIRA DE METAL CROMADO PADRÃO POPULAR - FORNECIMENTO E INSTALAÇÃO. AF_12/2013</v>
          </cell>
          <cell r="C3752" t="str">
            <v>UN</v>
          </cell>
          <cell r="D3752">
            <v>155.46</v>
          </cell>
          <cell r="E3752">
            <v>20.76</v>
          </cell>
          <cell r="F3752">
            <v>176.22</v>
          </cell>
        </row>
        <row r="3753">
          <cell r="A3753" t="str">
            <v>86930</v>
          </cell>
          <cell r="B3753" t="str">
            <v>TANQUE DE MÁRMORE SINTÉTICO SUSPENSO, 22L OU EQUIVALENTE, INCLUSO SIFÃO FLEXÍVEL EM PVC, VÁLVULA PLÁSTICA E TORNEIRA DE PLÁSTICO - FORNECIMENTO E INSTALAÇÃO. AF_12/2013</v>
          </cell>
          <cell r="C3753" t="str">
            <v>UN</v>
          </cell>
          <cell r="D3753">
            <v>163.84</v>
          </cell>
          <cell r="E3753">
            <v>20.76</v>
          </cell>
          <cell r="F3753">
            <v>184.6</v>
          </cell>
        </row>
        <row r="3754">
          <cell r="A3754" t="str">
            <v>86919</v>
          </cell>
          <cell r="B3754" t="str">
            <v>TANQUE DE LOUÇA BRANCA COM COLUNA, 30L OU EQUIVALENTE, INCLUSO SIFÃO FLEXÍVEL EM PVC, VÁLVULA METÁLICA E TORNEIRA DE METAL CROMADO PADRÃO MÉDIO - FORNECIMENTO E INSTALAÇÃO. AF_12/2013</v>
          </cell>
          <cell r="C3754" t="str">
            <v>UN</v>
          </cell>
          <cell r="D3754">
            <v>572.45000000000005</v>
          </cell>
          <cell r="E3754">
            <v>42.07</v>
          </cell>
          <cell r="F3754">
            <v>614.52</v>
          </cell>
        </row>
        <row r="3755">
          <cell r="A3755" t="str">
            <v>86927</v>
          </cell>
          <cell r="B3755" t="str">
            <v>TANQUE DE MÁRMORE SINTÉTICO SUSPENSO, 22L OU EQUIVALENTE, INCLUSO SIFÃO TIPO GARRAFA EM PVC, VÁLVULA PLÁSTICA E TORNEIRA DE METAL CROMADO PADRÃO POPULAR - FORNECIMENTO E INSTALAÇÃO. AF_12/2013</v>
          </cell>
          <cell r="C3755" t="str">
            <v>UN</v>
          </cell>
          <cell r="D3755">
            <v>160.66999999999999</v>
          </cell>
          <cell r="E3755">
            <v>21.78</v>
          </cell>
          <cell r="F3755">
            <v>182.45</v>
          </cell>
        </row>
        <row r="3756">
          <cell r="A3756" t="str">
            <v>86928</v>
          </cell>
          <cell r="B3756" t="str">
            <v>TANQUE DE MÁRMORE SINTÉTICO SUSPENSO, 22L OU EQUIVALENTE, INCLUSO SIFÃO TIPO GARRAFA EM PVC, VÁLVULA PLÁSTICA E TORNEIRA DE PLÁSTICO - FORNECIMENTO E INSTALAÇÃO. AF_12/2013</v>
          </cell>
          <cell r="C3756" t="str">
            <v>UN</v>
          </cell>
          <cell r="D3756">
            <v>169.06</v>
          </cell>
          <cell r="E3756">
            <v>21.78</v>
          </cell>
          <cell r="F3756">
            <v>190.84</v>
          </cell>
        </row>
        <row r="3757">
          <cell r="A3757" t="str">
            <v>86925</v>
          </cell>
          <cell r="B3757" t="str">
            <v>TANQUE DE MÁRMORE SINTÉTICO COM COLUNA, 22L OU EQUIVALENTE, INCLUSO SIFÃO FLEXÍVEL EM PVC, VÁLVULA PLÁSTICA E TORNEIRA DE METAL CROMADO PADRÃO POPULAR - FORNECIMENTO E INSTALAÇÃO. AF_12/2013</v>
          </cell>
          <cell r="C3757" t="str">
            <v>UN</v>
          </cell>
          <cell r="D3757">
            <v>261.22000000000003</v>
          </cell>
          <cell r="E3757">
            <v>26.34</v>
          </cell>
          <cell r="F3757">
            <v>287.56</v>
          </cell>
        </row>
        <row r="3758">
          <cell r="A3758" t="str">
            <v>86926</v>
          </cell>
          <cell r="B3758" t="str">
            <v>TANQUE DE MÁRMORE SINTÉTICO COM COLUNA, 22L OU EQUIVALENTE, INCLUSO SIFÃO FLEXÍVEL EM PVC, VÁLVULA PLÁSTICA E TORNEIRA DE PLÁSTICO - FORNECIMENTO E INSTALAÇÃO. AF_12/2013</v>
          </cell>
          <cell r="C3758" t="str">
            <v>UN</v>
          </cell>
          <cell r="D3758">
            <v>269.60000000000002</v>
          </cell>
          <cell r="E3758">
            <v>26.34</v>
          </cell>
          <cell r="F3758">
            <v>295.94</v>
          </cell>
        </row>
        <row r="3759">
          <cell r="A3759" t="str">
            <v>86875</v>
          </cell>
          <cell r="B3759" t="str">
            <v>TANQUE DE MÁRMORE SINTÉTICO COM COLUNA, 22L OU EQUIVALENTE  FORNECIMENTO E INSTALAÇÃO. AF_12/2013</v>
          </cell>
          <cell r="C3759" t="str">
            <v>UN</v>
          </cell>
          <cell r="D3759">
            <v>239.6</v>
          </cell>
          <cell r="E3759">
            <v>19.72</v>
          </cell>
          <cell r="F3759">
            <v>259.32</v>
          </cell>
        </row>
        <row r="3760">
          <cell r="B3760" t="str">
            <v>CUBAS E PIAS</v>
          </cell>
          <cell r="C3760" t="str">
            <v/>
          </cell>
        </row>
        <row r="3761">
          <cell r="A3761" t="str">
            <v>86900</v>
          </cell>
          <cell r="B3761" t="str">
            <v>CUBA DE EMBUTIR DE AÇO INOXIDÁVEL MÉDIA - FORNECIMENTO E INSTALAÇÃO. AF_12/2013</v>
          </cell>
          <cell r="C3761" t="str">
            <v>UN</v>
          </cell>
          <cell r="D3761">
            <v>104.89</v>
          </cell>
          <cell r="E3761">
            <v>8.4700000000000006</v>
          </cell>
          <cell r="F3761">
            <v>113.36</v>
          </cell>
        </row>
        <row r="3762">
          <cell r="A3762" t="str">
            <v>86936</v>
          </cell>
          <cell r="B3762" t="str">
            <v>CUBA DE EMBUTIR DE AÇO INOXIDÁVEL MÉDIA, INCLUSO VÁLVULA TIPO AMERICANA E SIFÃO TIPO GARRAFA EM METAL CROMADO - FORNECIMENTO E INSTALAÇÃO. AF_12/2013</v>
          </cell>
          <cell r="C3762" t="str">
            <v>UN</v>
          </cell>
          <cell r="D3762">
            <v>219.78</v>
          </cell>
          <cell r="E3762">
            <v>16.68</v>
          </cell>
          <cell r="F3762">
            <v>236.46</v>
          </cell>
        </row>
        <row r="3763">
          <cell r="A3763" t="str">
            <v>86935</v>
          </cell>
          <cell r="B3763" t="str">
            <v>CUBA DE EMBUTIR DE AÇO INOXIDÁVEL MÉDIA, INCLUSO VÁLVULA TIPO AMERICANA EM METAL CROMADO E SIFÃO FLEXÍVEL EM PVC - FORNECIMENTO E INSTALAÇÃO. AF_12/2013</v>
          </cell>
          <cell r="C3763" t="str">
            <v>UN</v>
          </cell>
          <cell r="D3763">
            <v>141.4</v>
          </cell>
          <cell r="E3763">
            <v>13.14</v>
          </cell>
          <cell r="F3763">
            <v>154.54</v>
          </cell>
        </row>
        <row r="3764">
          <cell r="A3764" t="str">
            <v>86901</v>
          </cell>
          <cell r="B3764" t="str">
            <v>CUBA DE EMBUTIR OVAL EM LOUÇA BRANCA, 35 X 50CM OU EQUIVALENTE - FORNECIMENTO E INSTALAÇÃO. AF_12/2013</v>
          </cell>
          <cell r="C3764" t="str">
            <v>UN</v>
          </cell>
          <cell r="D3764">
            <v>88.15</v>
          </cell>
          <cell r="E3764">
            <v>15.06</v>
          </cell>
          <cell r="F3764">
            <v>103.21</v>
          </cell>
        </row>
        <row r="3765">
          <cell r="A3765" t="str">
            <v>86938</v>
          </cell>
          <cell r="B3765" t="str">
            <v>CUBA DE EMBUTIR OVAL EM LOUÇA BRANCA, 35 X 50CM OU EQUIVALENTE, INCLUSO VÁLVULA E SIFÃO TIPO GARRAFA EM METAL CROMADO - FORNECIMENTO E INSTALAÇÃO. AF_12/2013</v>
          </cell>
          <cell r="C3765" t="str">
            <v>UN</v>
          </cell>
          <cell r="D3765">
            <v>189.58</v>
          </cell>
          <cell r="E3765">
            <v>23.26</v>
          </cell>
          <cell r="F3765">
            <v>212.84</v>
          </cell>
        </row>
        <row r="3766">
          <cell r="A3766" t="str">
            <v>86937</v>
          </cell>
          <cell r="B3766" t="str">
            <v>CUBA DE EMBUTIR OVAL EM LOUÇA BRANCA, 35 X 50CM OU EQUIVALENTE, INCLUSO VÁLVULA EM METAL CROMADO E SIFÃO FLEXÍVEL EM PVC - FORNECIMENTO E INSTALAÇÃO. AF_12/2013</v>
          </cell>
          <cell r="C3766" t="str">
            <v>UN</v>
          </cell>
          <cell r="D3766">
            <v>111.2</v>
          </cell>
          <cell r="E3766">
            <v>19.72</v>
          </cell>
          <cell r="F3766">
            <v>130.91999999999999</v>
          </cell>
        </row>
        <row r="3767">
          <cell r="B3767" t="str">
            <v>LAVATORIOS</v>
          </cell>
          <cell r="C3767" t="str">
            <v/>
          </cell>
        </row>
        <row r="3768">
          <cell r="A3768" t="str">
            <v>86941</v>
          </cell>
          <cell r="B3768" t="str">
            <v>LAVATÓRIO LOUÇA BRANCA COM COLUNA, 45 X 55CM OU EQUIVALENTE, PADRÃO MÉDIO, INCLUSO SIFÃO TIPO GARRAFA, VÁLVULA E ENGATE FLEXÍVEL DE 40CM EM METAL CROMADO, COM TORNEIRA CROMADA DE MESA, PADRÃO MÉDIO - FORNECIMENTO E INSTALAÇÃO. AF_12/2013</v>
          </cell>
          <cell r="C3768" t="str">
            <v>UN</v>
          </cell>
          <cell r="D3768">
            <v>392.48</v>
          </cell>
          <cell r="E3768">
            <v>42.24</v>
          </cell>
          <cell r="F3768">
            <v>434.72</v>
          </cell>
        </row>
        <row r="3769">
          <cell r="A3769" t="str">
            <v>86903</v>
          </cell>
          <cell r="B3769" t="str">
            <v>LAVATÓRIO LOUÇA BRANCA COM COLUNA, 45 X 55CM OU EQUIVALENTE, PADRÃO MÉDIO - FORNECIMENTO E INSTALAÇÃO. AF_12/2013</v>
          </cell>
          <cell r="C3769" t="str">
            <v>UN</v>
          </cell>
          <cell r="D3769">
            <v>211.49</v>
          </cell>
          <cell r="E3769">
            <v>29.37</v>
          </cell>
          <cell r="F3769">
            <v>240.86</v>
          </cell>
        </row>
        <row r="3770">
          <cell r="A3770" t="str">
            <v>86904</v>
          </cell>
          <cell r="B3770" t="str">
            <v>LAVATÓRIO LOUÇA BRANCA SUSPENSO, 29,5 X 39CM OU EQUIVALENTE, PADRÃO POPULAR - FORNECIMENTO E INSTALAÇÃO. AF_12/2013</v>
          </cell>
          <cell r="C3770" t="str">
            <v>UN</v>
          </cell>
          <cell r="D3770">
            <v>87.12</v>
          </cell>
          <cell r="E3770">
            <v>7.98</v>
          </cell>
          <cell r="F3770">
            <v>95.1</v>
          </cell>
        </row>
        <row r="3771">
          <cell r="A3771" t="str">
            <v>86943</v>
          </cell>
          <cell r="B3771" t="str">
            <v>LAVATÓRIO LOUÇA BRANCA SUSPENSO, 29,5 X 39CM OU EQUIVALENTE, PADRÃO POPULAR, INCLUSO SIFÃO FLEXÍVEL EM PVC, VÁLVULA E ENGATE FLEXÍVEL 30CM EM PLÁSTICO E TORNEIRA CROMADA DE MESA, PADRÃO POPULAR - FORNECIMENTO E INSTALAÇÃO. AF_12/2013</v>
          </cell>
          <cell r="C3771" t="str">
            <v>UN</v>
          </cell>
          <cell r="D3771">
            <v>134.79</v>
          </cell>
          <cell r="E3771">
            <v>16.440000000000001</v>
          </cell>
          <cell r="F3771">
            <v>151.22999999999999</v>
          </cell>
        </row>
        <row r="3772">
          <cell r="A3772" t="str">
            <v>86942</v>
          </cell>
          <cell r="B3772" t="str">
            <v>LAVATÓRIO LOUÇA BRANCA SUSPENSO, 29,5 X 39CM OU EQUIVALENTE, PADRÃO POPULAR, INCLUSO SIFÃO TIPO GARRAFA EM PVC, VÁLVULA E ENGATE FLEXÍVEL 30CM EM PLÁSTICO E TORNEIRA CROMADA DE MESA, PADRÃO POPULAR - FORNECIMENTO E INSTALAÇÃO. AF_12/2013</v>
          </cell>
          <cell r="C3772" t="str">
            <v>UN</v>
          </cell>
          <cell r="D3772">
            <v>140.01</v>
          </cell>
          <cell r="E3772">
            <v>17.46</v>
          </cell>
          <cell r="F3772">
            <v>157.47</v>
          </cell>
        </row>
        <row r="3773">
          <cell r="A3773" t="str">
            <v>86939</v>
          </cell>
          <cell r="B3773" t="str">
            <v>LAVATÓRIO LOUÇA BRANCA COM COLUNA, *44 X 35,5* CM, PADRÃO POPULAR, INCLUSO SIFÃO FLEXÍVEL EM PVC, VÁLVULA E ENGATE FLEXÍVEL 30CM EM PLÁSTICO E COM TORNEIRA CROMADA PADRÃO POPULAR - FORNECIMENTO E INSTALAÇÃO. AF_12/2013</v>
          </cell>
          <cell r="C3773" t="str">
            <v>UN</v>
          </cell>
          <cell r="D3773">
            <v>205.59</v>
          </cell>
          <cell r="E3773">
            <v>27.15</v>
          </cell>
          <cell r="F3773">
            <v>232.74</v>
          </cell>
        </row>
        <row r="3774">
          <cell r="A3774" t="str">
            <v>86940</v>
          </cell>
          <cell r="B3774" t="str">
            <v>LAVATÓRIO LOUÇA BRANCA COM COLUNA, 45 X 55CM OU EQUIVALENTE, PADRÃO MÉDIO, INCLUSO SIFÃO TIPO GARRAFA, VÁLVULA E ENGATE FLEXÍVEL DE 40CM EM METAL CROMADO, COM APARELHO MISTURADOR PADRÃO MÉDIO - FORNECIMENTO E INSTALAÇÃO. AF_12/2013</v>
          </cell>
          <cell r="C3774" t="str">
            <v>UN</v>
          </cell>
          <cell r="D3774">
            <v>500.95</v>
          </cell>
          <cell r="E3774">
            <v>51.84</v>
          </cell>
          <cell r="F3774">
            <v>552.79</v>
          </cell>
        </row>
        <row r="3775">
          <cell r="B3775" t="str">
            <v>TORNEIRAS E MISTURADORES</v>
          </cell>
          <cell r="C3775" t="str">
            <v/>
          </cell>
        </row>
        <row r="3776">
          <cell r="A3776" t="str">
            <v>89973</v>
          </cell>
          <cell r="B3776" t="str">
            <v>KIT DE MISTURADOR BASE BRUTA DE LATÃO ¾" MONOCOMANDO PARA CHUVEIRO, INCLUSIVE CONEXÕES, INSTALADO EM RAMAL DE ÁGUA - FORNECIMENTO E INSTALAÇÃO. AF_12/2014</v>
          </cell>
          <cell r="C3776" t="str">
            <v>UN</v>
          </cell>
          <cell r="D3776">
            <v>266.72000000000003</v>
          </cell>
          <cell r="E3776">
            <v>45.09</v>
          </cell>
          <cell r="F3776">
            <v>311.81</v>
          </cell>
        </row>
        <row r="3777">
          <cell r="A3777" t="str">
            <v>86906</v>
          </cell>
          <cell r="B3777" t="str">
            <v>TORNEIRA CROMADA DE MESA, 1/2" OU 3/4", PARA LAVATÓRIO, PADRÃO POPULAR - FORNECIMENTO E INSTALAÇÃO. AF_12/2013</v>
          </cell>
          <cell r="C3777" t="str">
            <v>UN</v>
          </cell>
          <cell r="D3777">
            <v>33.799999999999997</v>
          </cell>
          <cell r="E3777">
            <v>1.84</v>
          </cell>
          <cell r="F3777">
            <v>35.64</v>
          </cell>
        </row>
        <row r="3778">
          <cell r="A3778" t="str">
            <v>86912</v>
          </cell>
          <cell r="B3778" t="str">
            <v>TORNEIRA CROMADA LONGA, DE PAREDE, 1/2" OU 3/4", PARA PIA DE COZINHA, PADRÃO MÉDIO - FORNECIMENTO E INSTALAÇÃO. AF_12/2013</v>
          </cell>
          <cell r="C3778" t="str">
            <v>UN</v>
          </cell>
          <cell r="D3778">
            <v>28.3</v>
          </cell>
          <cell r="E3778">
            <v>2.25</v>
          </cell>
          <cell r="F3778">
            <v>30.55</v>
          </cell>
        </row>
        <row r="3779">
          <cell r="A3779" t="str">
            <v>86911</v>
          </cell>
          <cell r="B3779" t="str">
            <v>TORNEIRA CROMADA LONGA, DE PAREDE, 1/2" OU 3/4", PARA PIA DE COZINHA, PADRÃO POPULAR - FORNECIMENTO E INSTALAÇÃO. AF_12/2013</v>
          </cell>
          <cell r="C3779" t="str">
            <v>UN</v>
          </cell>
          <cell r="D3779">
            <v>28.3</v>
          </cell>
          <cell r="E3779">
            <v>2.25</v>
          </cell>
          <cell r="F3779">
            <v>30.55</v>
          </cell>
        </row>
        <row r="3780">
          <cell r="A3780" t="str">
            <v>86909</v>
          </cell>
          <cell r="B3780" t="str">
            <v>TORNEIRA CROMADA TUBO MÓVEL, DE MESA, 1/2" OU 3/4", PARA PIA DE COZINHA, PADRÃO ALTO - FORNECIMENTO E INSTALAÇÃO. AF_12/2013</v>
          </cell>
          <cell r="C3780" t="str">
            <v>UN</v>
          </cell>
          <cell r="D3780">
            <v>67.83</v>
          </cell>
          <cell r="E3780">
            <v>3.12</v>
          </cell>
          <cell r="F3780">
            <v>70.95</v>
          </cell>
        </row>
        <row r="3781">
          <cell r="A3781" t="str">
            <v>86910</v>
          </cell>
          <cell r="B3781" t="str">
            <v>TORNEIRA CROMADA TUBO MÓVEL, DE PAREDE, 1/2" OU 3/4", PARA PIA DE COZINHA, PADRÃO MÉDIO - FORNECIMENTO E INSTALAÇÃO. AF_12/2013</v>
          </cell>
          <cell r="C3781" t="str">
            <v>UN</v>
          </cell>
          <cell r="D3781">
            <v>64.81</v>
          </cell>
          <cell r="E3781">
            <v>3.12</v>
          </cell>
          <cell r="F3781">
            <v>67.930000000000007</v>
          </cell>
        </row>
        <row r="3782">
          <cell r="A3782" t="str">
            <v>86914</v>
          </cell>
          <cell r="B3782" t="str">
            <v>TORNEIRA CROMADA 1/2" OU 3/4" PARA TANQUE, PADRÃO MÉDIO - FORNECIMENTO E INSTALAÇÃO. AF_12/2013</v>
          </cell>
          <cell r="C3782" t="str">
            <v>UN</v>
          </cell>
          <cell r="D3782">
            <v>25.29</v>
          </cell>
          <cell r="E3782">
            <v>2.82</v>
          </cell>
          <cell r="F3782">
            <v>28.11</v>
          </cell>
        </row>
        <row r="3783">
          <cell r="A3783" t="str">
            <v>86913</v>
          </cell>
          <cell r="B3783" t="str">
            <v>TORNEIRA CROMADA 1/2" OU 3/4" PARA TANQUE, PADRÃO POPULAR - FORNECIMENTO E INSTALAÇÃO. AF_12/2013</v>
          </cell>
          <cell r="C3783" t="str">
            <v>UN</v>
          </cell>
          <cell r="D3783">
            <v>11.62</v>
          </cell>
          <cell r="E3783">
            <v>2.82</v>
          </cell>
          <cell r="F3783">
            <v>14.44</v>
          </cell>
        </row>
        <row r="3784">
          <cell r="A3784" t="str">
            <v>86916</v>
          </cell>
          <cell r="B3784" t="str">
            <v>TORNEIRA PLÁSTICA 3/4" PARA TANQUE - FORNECIMENTO E INSTALAÇÃO. AF_12/2013</v>
          </cell>
          <cell r="C3784" t="str">
            <v>UN</v>
          </cell>
          <cell r="D3784">
            <v>20</v>
          </cell>
          <cell r="E3784">
            <v>2.82</v>
          </cell>
          <cell r="F3784">
            <v>22.82</v>
          </cell>
        </row>
        <row r="3785">
          <cell r="A3785" t="str">
            <v>86915</v>
          </cell>
          <cell r="B3785" t="str">
            <v>TORNEIRA CROMADA DE MESA, 1/2" OU 3/4", PARA LAVATÓRIO, PADRÃO MÉDIO - FORNECIMENTO E INSTALAÇÃO. AF_12/2013</v>
          </cell>
          <cell r="C3785" t="str">
            <v>UN</v>
          </cell>
          <cell r="D3785">
            <v>57.57</v>
          </cell>
          <cell r="E3785">
            <v>1.84</v>
          </cell>
          <cell r="F3785">
            <v>59.41</v>
          </cell>
        </row>
        <row r="3786">
          <cell r="A3786" t="str">
            <v>86905</v>
          </cell>
          <cell r="B3786" t="str">
            <v>APARELHO MISTURADOR DE MESA PARA LAVATÓRIO, PADRÃO MÉDIO - FORNECIMENTO E INSTALAÇÃO. AF_12/2013</v>
          </cell>
          <cell r="C3786" t="str">
            <v>UN</v>
          </cell>
          <cell r="D3786">
            <v>144.06</v>
          </cell>
          <cell r="E3786">
            <v>8.61</v>
          </cell>
          <cell r="F3786">
            <v>152.66999999999999</v>
          </cell>
        </row>
        <row r="3787">
          <cell r="A3787" t="str">
            <v>86908</v>
          </cell>
          <cell r="B3787" t="str">
            <v>APARELHO MISTURADOR DE MESA PARA PIA DE COZINHA, PADRÃO MÉDIO - FORNECIMENTO E INSTALAÇÃO. AF_12/2013</v>
          </cell>
          <cell r="C3787" t="str">
            <v>UN</v>
          </cell>
          <cell r="D3787">
            <v>176.16</v>
          </cell>
          <cell r="E3787">
            <v>4.25</v>
          </cell>
          <cell r="F3787">
            <v>180.41</v>
          </cell>
        </row>
        <row r="3788">
          <cell r="A3788" t="str">
            <v>89354</v>
          </cell>
          <cell r="B3788" t="str">
            <v>MISTURADOR MONOCOMANDO PARA CHUVEIRO, BASE BRUTA E ACABAMENTO CROMADO, FORNECIDO E INSTALADO EM RAMAL DE ÁGUA. AF_12/2014</v>
          </cell>
          <cell r="C3788" t="str">
            <v>UN</v>
          </cell>
          <cell r="D3788">
            <v>163.13999999999999</v>
          </cell>
          <cell r="E3788">
            <v>10.65</v>
          </cell>
          <cell r="F3788">
            <v>173.79</v>
          </cell>
        </row>
        <row r="3789">
          <cell r="B3789" t="str">
            <v>SIFOES E VALVULAS</v>
          </cell>
          <cell r="C3789" t="str">
            <v/>
          </cell>
        </row>
        <row r="3790">
          <cell r="A3790" t="str">
            <v>86883</v>
          </cell>
          <cell r="B3790" t="str">
            <v>SIFÃO DO TIPO FLEXÍVEL EM PVC 1 X 1.1/2 - FORNECIMENTO E INSTALAÇÃO. AF_12/2013</v>
          </cell>
          <cell r="C3790" t="str">
            <v>UN</v>
          </cell>
          <cell r="D3790">
            <v>6.82</v>
          </cell>
          <cell r="E3790">
            <v>1.54</v>
          </cell>
          <cell r="F3790">
            <v>8.36</v>
          </cell>
        </row>
        <row r="3791">
          <cell r="A3791" t="str">
            <v>86881</v>
          </cell>
          <cell r="B3791" t="str">
            <v>SIFÃO DO TIPO GARRAFA EM METAL CROMADO 1 X 1.1/2" - FORNECIMENTO E INSTALAÇÃO. AF_12/2013</v>
          </cell>
          <cell r="C3791" t="str">
            <v>UN</v>
          </cell>
          <cell r="D3791">
            <v>85.21</v>
          </cell>
          <cell r="E3791">
            <v>5.07</v>
          </cell>
          <cell r="F3791">
            <v>90.28</v>
          </cell>
        </row>
        <row r="3792">
          <cell r="A3792" t="str">
            <v>86882</v>
          </cell>
          <cell r="B3792" t="str">
            <v>SIFÃO DO TIPO GARRAFA/COPO EM PVC 1.1/4 X 1.1/2" - FORNECIMENTO E INSTALAÇÃO. AF_12/2013</v>
          </cell>
          <cell r="C3792" t="str">
            <v>UN</v>
          </cell>
          <cell r="D3792">
            <v>12.03</v>
          </cell>
          <cell r="E3792">
            <v>2.56</v>
          </cell>
          <cell r="F3792">
            <v>14.59</v>
          </cell>
        </row>
        <row r="3793">
          <cell r="A3793" t="str">
            <v>86878</v>
          </cell>
          <cell r="B3793" t="str">
            <v>VÁLVULA EM METAL CROMADO TIPO AMERICANA 3.1/2" X 1.1/2" PARA PIA - FORNECIMENTO E INSTALAÇÃO. AF_12/2013</v>
          </cell>
          <cell r="C3793" t="str">
            <v>UN</v>
          </cell>
          <cell r="D3793">
            <v>29.7</v>
          </cell>
          <cell r="E3793">
            <v>3.12</v>
          </cell>
          <cell r="F3793">
            <v>32.82</v>
          </cell>
        </row>
        <row r="3794">
          <cell r="A3794" t="str">
            <v>86880</v>
          </cell>
          <cell r="B3794" t="str">
            <v>VÁLVULA EM PLÁSTICO CROMADO TIPO AMERICANA 3.1/2" X 1.1/2" SEM ADAPTADOR PARA PIA - FORNECIMENTO E INSTALAÇÃO. AF_12/2013</v>
          </cell>
          <cell r="C3794" t="str">
            <v>UN</v>
          </cell>
          <cell r="D3794">
            <v>11.8</v>
          </cell>
          <cell r="E3794">
            <v>2.25</v>
          </cell>
          <cell r="F3794">
            <v>14.05</v>
          </cell>
        </row>
        <row r="3795">
          <cell r="A3795" t="str">
            <v>86879</v>
          </cell>
          <cell r="B3795" t="str">
            <v>VÁLVULA EM PLÁSTICO 1" PARA PIA, TANQUE OU LAVATÓRIO, COM OU SEM LADRÃO - FORNECIMENTO E INSTALAÇÃO. AF_12/2013</v>
          </cell>
          <cell r="C3795" t="str">
            <v>UN</v>
          </cell>
          <cell r="D3795">
            <v>3.19</v>
          </cell>
          <cell r="E3795">
            <v>2.25</v>
          </cell>
          <cell r="F3795">
            <v>5.44</v>
          </cell>
        </row>
        <row r="3796">
          <cell r="B3796" t="str">
            <v>APARELHOS SANITARIOS</v>
          </cell>
          <cell r="C3796" t="str">
            <v/>
          </cell>
        </row>
        <row r="3797">
          <cell r="A3797" t="str">
            <v>72739</v>
          </cell>
          <cell r="B3797" t="str">
            <v>VASO SANITARIO INFANTIL SIFONADO, PARA VALVULA DE DESCARGA, EM LOUCA BRANCA, COM ACESSORIOS, INCLUSIVE ASSENTO PLASTICO, BOLSA DE BORRACHA PARA LIGACAO, TUBO PVC LIGACAO - FORNECIMENTO E INSTALACAO</v>
          </cell>
          <cell r="C3797" t="str">
            <v>UN</v>
          </cell>
          <cell r="D3797">
            <v>337.14</v>
          </cell>
          <cell r="E3797">
            <v>85.83</v>
          </cell>
          <cell r="F3797">
            <v>422.97</v>
          </cell>
        </row>
        <row r="3798">
          <cell r="A3798" t="str">
            <v>86888</v>
          </cell>
          <cell r="B3798" t="str">
            <v>VASO SANITÁRIO SIFONADO COM CAIXA ACOPLADA LOUÇA BRANCA - FORNECIMENTO E INSTALAÇÃO. AF_12/2013</v>
          </cell>
          <cell r="C3798" t="str">
            <v>UN</v>
          </cell>
          <cell r="D3798">
            <v>317.52</v>
          </cell>
          <cell r="E3798">
            <v>16.61</v>
          </cell>
          <cell r="F3798">
            <v>334.13</v>
          </cell>
        </row>
        <row r="3799">
          <cell r="A3799" t="str">
            <v>86932</v>
          </cell>
          <cell r="B3799" t="str">
            <v>VASO SANITÁRIO SIFONADO COM CAIXA ACOPLADA LOUÇA BRANCA - PADRÃO MÉDIO, INCLUSO ENGATE FLEXÍVEL EM METAL CROMADO, 1/2 X 40CM - FORNECIMENTO E INSTALAÇÃO. AF_12/2013</v>
          </cell>
          <cell r="C3799" t="str">
            <v>UN</v>
          </cell>
          <cell r="D3799">
            <v>339.51</v>
          </cell>
          <cell r="E3799">
            <v>19.43</v>
          </cell>
          <cell r="F3799">
            <v>358.94</v>
          </cell>
        </row>
        <row r="3800">
          <cell r="A3800" t="str">
            <v>86931</v>
          </cell>
          <cell r="B3800" t="str">
            <v>VASO SANITÁRIO SIFONADO COM CAIXA ACOPLADA LOUÇA BRANCA, INCLUSO ENGATE FLEXÍVEL EM PLÁSTICO BRANCO, 1/2  X 40CM - FORNECIMENTO E INSTALAÇÃO. AF_12/2013</v>
          </cell>
          <cell r="C3800" t="str">
            <v>UN</v>
          </cell>
          <cell r="D3800">
            <v>322.91000000000003</v>
          </cell>
          <cell r="E3800">
            <v>19.43</v>
          </cell>
          <cell r="F3800">
            <v>342.34</v>
          </cell>
        </row>
        <row r="3801">
          <cell r="A3801" t="str">
            <v>74234/1</v>
          </cell>
          <cell r="B3801" t="str">
            <v>MICTORIO SIFONADO DE LOUCA BRANCA COM PERTENCES, COM REGISTRO DE PRESSAO 1/2" COM CANOPLA CROMADA ACABAMENTO SIMPLES E CONJUNTO PARA FIXACAO  - FORNECIMENTO E INSTALACAO</v>
          </cell>
          <cell r="C3801" t="str">
            <v>UN</v>
          </cell>
          <cell r="D3801">
            <v>353.61</v>
          </cell>
          <cell r="E3801">
            <v>85.23</v>
          </cell>
          <cell r="F3801">
            <v>438.84</v>
          </cell>
        </row>
        <row r="3802">
          <cell r="A3802" t="str">
            <v>95469</v>
          </cell>
          <cell r="B3802" t="str">
            <v>VASO SANITARIO SIFONADO CONVENCIONAL COM  LOUÇA BRANCA - FORNECIMENTO E INSTALAÇÃO. AF_10/2016</v>
          </cell>
          <cell r="C3802" t="str">
            <v>UN</v>
          </cell>
          <cell r="D3802">
            <v>137.55000000000001</v>
          </cell>
          <cell r="E3802">
            <v>16.61</v>
          </cell>
          <cell r="F3802">
            <v>154.16</v>
          </cell>
        </row>
        <row r="3803">
          <cell r="A3803" t="str">
            <v>95470</v>
          </cell>
          <cell r="B3803" t="str">
            <v>VASO SANITARIO SIFONADO CONVENCIONAL COM LOUÇA BRANCA, INCLUSO CONJUNTO DE LIGAÇÃO PARA BACIA SANITÁRIA AJUSTÁVEL - FORNECIMENTO E INSTALAÇÃO. AF_10/2016</v>
          </cell>
          <cell r="C3803" t="str">
            <v>UN</v>
          </cell>
          <cell r="D3803">
            <v>142.63999999999999</v>
          </cell>
          <cell r="E3803">
            <v>16.61</v>
          </cell>
          <cell r="F3803">
            <v>159.25</v>
          </cell>
        </row>
        <row r="3804">
          <cell r="A3804" t="str">
            <v>95471</v>
          </cell>
          <cell r="B3804" t="str">
            <v>VASO SANITARIO SIFONADO CONVENCIONAL PARA PCD SEM FURO FRONTAL COM  LOUÇA BRANCA SEM ASSENTO -  FORNECIMENTO E INSTALAÇÃO. AF_10/2016</v>
          </cell>
          <cell r="C3804" t="str">
            <v>UN</v>
          </cell>
          <cell r="D3804">
            <v>567.62</v>
          </cell>
          <cell r="E3804">
            <v>16.61</v>
          </cell>
          <cell r="F3804">
            <v>584.23</v>
          </cell>
        </row>
        <row r="3805">
          <cell r="A3805" t="str">
            <v>95472</v>
          </cell>
          <cell r="B3805" t="str">
            <v>VASO SANITARIO SIFONADO CONVENCIONAL PARA PCD SEM FURO FRONTAL COM LOUÇA BRANCA SEM ASSENTO, INCLUSO CONJUNTO DE LIGAÇÃO PARA BACIA SANITÁRIA AJUSTÁVEL - FORNECIMENTO E INSTALAÇÃO. AF_10/2016</v>
          </cell>
          <cell r="C3805" t="str">
            <v>UN</v>
          </cell>
          <cell r="D3805">
            <v>572.71</v>
          </cell>
          <cell r="E3805">
            <v>16.61</v>
          </cell>
          <cell r="F3805">
            <v>589.32000000000005</v>
          </cell>
        </row>
        <row r="3806">
          <cell r="B3806" t="str">
            <v>SABONETERIAS E PAPELEIRAS</v>
          </cell>
        </row>
        <row r="3807">
          <cell r="A3807" t="str">
            <v>88571</v>
          </cell>
          <cell r="B3807" t="str">
            <v>SABONETEIRA DE SOBREPOR (FIXADA NA PAREDE), TIPO CONCHA, EM ACO INOXIDAVEL - FORNECIMENTO E INSTALACAO</v>
          </cell>
          <cell r="C3807" t="str">
            <v>UN</v>
          </cell>
          <cell r="D3807">
            <v>43.59</v>
          </cell>
          <cell r="E3807">
            <v>13.31</v>
          </cell>
          <cell r="F3807">
            <v>56.9</v>
          </cell>
        </row>
        <row r="3808">
          <cell r="A3808" t="str">
            <v>95542</v>
          </cell>
          <cell r="B3808" t="str">
            <v>PORTA TOALHA ROSTO EM METAL CROMADO, TIPO ARGOLA, INCLUSO FIXAÇÃO. AF_10/2016</v>
          </cell>
          <cell r="C3808" t="str">
            <v>UN</v>
          </cell>
          <cell r="D3808">
            <v>30.91</v>
          </cell>
          <cell r="E3808">
            <v>2.72</v>
          </cell>
          <cell r="F3808">
            <v>33.630000000000003</v>
          </cell>
        </row>
        <row r="3809">
          <cell r="A3809" t="str">
            <v>95543</v>
          </cell>
          <cell r="B3809" t="str">
            <v>PORTA TOALHA BANHO EM METAL CROMADO, TIPO BARRA, INCLUSO FIXAÇÃO. AF_10/2016</v>
          </cell>
          <cell r="C3809" t="str">
            <v>UN</v>
          </cell>
          <cell r="D3809">
            <v>48.58</v>
          </cell>
          <cell r="E3809">
            <v>5.44</v>
          </cell>
          <cell r="F3809">
            <v>54.02</v>
          </cell>
        </row>
        <row r="3810">
          <cell r="A3810" t="str">
            <v>95544</v>
          </cell>
          <cell r="B3810" t="str">
            <v>PAPELEIRA DE PAREDE EM METAL CROMADO SEM TAMPA, INCLUSO FIXAÇÃO. AF_10/2016</v>
          </cell>
          <cell r="C3810" t="str">
            <v>UN</v>
          </cell>
          <cell r="D3810">
            <v>40.159999999999997</v>
          </cell>
          <cell r="E3810">
            <v>2.72</v>
          </cell>
          <cell r="F3810">
            <v>42.88</v>
          </cell>
        </row>
        <row r="3811">
          <cell r="A3811" t="str">
            <v>95545</v>
          </cell>
          <cell r="B3811" t="str">
            <v>SABONETEIRA DE PAREDE EM METAL CROMADO, INCLUSO FIXAÇÃO. AF_10/2016</v>
          </cell>
          <cell r="C3811" t="str">
            <v>UN</v>
          </cell>
          <cell r="D3811">
            <v>39.17</v>
          </cell>
          <cell r="E3811">
            <v>2.72</v>
          </cell>
          <cell r="F3811">
            <v>41.89</v>
          </cell>
        </row>
        <row r="3812">
          <cell r="A3812" t="str">
            <v>95546</v>
          </cell>
          <cell r="B3812" t="str">
            <v>KIT DE ACESSORIOS PARA BANHEIRO EM METAL CROMADO, 5 PECAS, INCLUSO FIXAÇÃO. AF_10/2016</v>
          </cell>
          <cell r="C3812" t="str">
            <v>UN</v>
          </cell>
          <cell r="D3812">
            <v>106.62</v>
          </cell>
          <cell r="E3812">
            <v>16.34</v>
          </cell>
          <cell r="F3812">
            <v>122.96</v>
          </cell>
        </row>
        <row r="3813">
          <cell r="A3813" t="str">
            <v>95547</v>
          </cell>
          <cell r="B3813" t="str">
            <v>SABONETEIRA PLASTICA TIPO DISPENSER PARA SABONETE LIQUIDO COM RESERVATORIO 800 A 1500 ML, INCLUSO FIXAÇÃO. AF_10/2016</v>
          </cell>
          <cell r="C3813" t="str">
            <v>UN</v>
          </cell>
          <cell r="D3813">
            <v>63.44</v>
          </cell>
          <cell r="E3813">
            <v>5.44</v>
          </cell>
          <cell r="F3813">
            <v>68.88</v>
          </cell>
        </row>
        <row r="3814">
          <cell r="B3814" t="str">
            <v>REGISTROS E VALVULAS</v>
          </cell>
          <cell r="C3814" t="str">
            <v/>
          </cell>
        </row>
        <row r="3815">
          <cell r="A3815" t="str">
            <v>89969</v>
          </cell>
          <cell r="B3815" t="str">
            <v>KIT DE REGISTRO DE PRESSÃO BRUTO DE LATÃO ½", INCLUSIVE CONEXÕES,  ROSCÁVEL, INSTALADO EM RAMAL DE ÁGUA FRIA - FORNECIMENTO E INSTALAÇÃO. AF_12/2014</v>
          </cell>
          <cell r="C3815" t="str">
            <v>UN</v>
          </cell>
          <cell r="D3815">
            <v>21.48</v>
          </cell>
          <cell r="E3815">
            <v>9</v>
          </cell>
          <cell r="F3815">
            <v>30.48</v>
          </cell>
        </row>
        <row r="3816">
          <cell r="A3816" t="str">
            <v>89970</v>
          </cell>
          <cell r="B3816" t="str">
            <v>KIT DE REGISTRO DE PRESSÃO BRUTO DE LATÃO ¾", INCLUSIVE CONEXÕES, ROSCÁVEL, INSTALADO EM RAMAL DE ÁGUA FRIA - FORNECIMENTO E INSTALAÇÃO. AF_12/2014</v>
          </cell>
          <cell r="C3816" t="str">
            <v>UN</v>
          </cell>
          <cell r="D3816">
            <v>22.81</v>
          </cell>
          <cell r="E3816">
            <v>10.65</v>
          </cell>
          <cell r="F3816">
            <v>33.46</v>
          </cell>
        </row>
        <row r="3817">
          <cell r="A3817" t="str">
            <v>89971</v>
          </cell>
          <cell r="B3817" t="str">
            <v>KIT DE REGISTRO DE GAVETA BRUTO DE LATÃO ½", INCLUSIVE CONEXÕES, ROSCÁVEL, INSTALADO EM RAMAL DE ÁGUA FRIA - FORNECIMENTO E INSTALAÇÃO. AF_12/2014</v>
          </cell>
          <cell r="C3817" t="str">
            <v>UN</v>
          </cell>
          <cell r="D3817">
            <v>24.57</v>
          </cell>
          <cell r="E3817">
            <v>9.9</v>
          </cell>
          <cell r="F3817">
            <v>34.47</v>
          </cell>
        </row>
        <row r="3818">
          <cell r="A3818" t="str">
            <v>89972</v>
          </cell>
          <cell r="B3818" t="str">
            <v>KIT DE REGISTRO DE GAVETA BRUTO DE LATÃO ¾", INCLUSIVE CONEXÕES, ROSCÁVEL, INSTALADO EM RAMAL DE ÁGUA FRIA - FORNECIMENTO E INSTALAÇÃO. AF_12/2014</v>
          </cell>
          <cell r="C3818" t="str">
            <v>UN</v>
          </cell>
          <cell r="D3818">
            <v>26.28</v>
          </cell>
          <cell r="E3818">
            <v>10.65</v>
          </cell>
          <cell r="F3818">
            <v>36.93</v>
          </cell>
        </row>
        <row r="3819">
          <cell r="A3819" t="str">
            <v>90371</v>
          </cell>
          <cell r="B3819" t="str">
            <v>REGISTRO DE ESFERA, PVC, ROSCÁVEL, 3/4", FORNECIDO E INSTALADO EM RAMAL DE ÁGUA. AF_03/2015</v>
          </cell>
          <cell r="C3819" t="str">
            <v>UN</v>
          </cell>
          <cell r="D3819">
            <v>15.38</v>
          </cell>
          <cell r="E3819">
            <v>5.32</v>
          </cell>
          <cell r="F3819">
            <v>20.7</v>
          </cell>
        </row>
        <row r="3820">
          <cell r="A3820" t="str">
            <v>73870/4</v>
          </cell>
          <cell r="B3820" t="str">
            <v>REGISTRO DE ESFERA EM BRONZE D= 1.1/4" FORNEC E COLOCACAO</v>
          </cell>
          <cell r="C3820" t="str">
            <v>UN</v>
          </cell>
          <cell r="D3820">
            <v>69.95</v>
          </cell>
          <cell r="E3820">
            <v>15.6</v>
          </cell>
          <cell r="F3820">
            <v>85.55</v>
          </cell>
        </row>
        <row r="3821">
          <cell r="A3821" t="str">
            <v>94489</v>
          </cell>
          <cell r="B3821" t="str">
            <v>REGISTRO DE ESFERA, PVC, SOLDÁVEL, DN  25 MM, INSTALADO EM RESERVAÇÃO DE ÁGUA DE EDIFICAÇÃO QUE POSSUA RESERVATÓRIO DE FIBRA/FIBROCIMENTO   FORNECIMENTO E INSTALAÇÃO. AF_06/2016</v>
          </cell>
          <cell r="C3821" t="str">
            <v>UN</v>
          </cell>
          <cell r="D3821">
            <v>15.43</v>
          </cell>
          <cell r="E3821">
            <v>1.41</v>
          </cell>
          <cell r="F3821">
            <v>16.84</v>
          </cell>
        </row>
        <row r="3822">
          <cell r="A3822" t="str">
            <v>94490</v>
          </cell>
          <cell r="B3822" t="str">
            <v>REGISTRO DE ESFERA, PVC, SOLDÁVEL, DN  32 MM, INSTALADO EM RESERVAÇÃO DE ÁGUA DE EDIFICAÇÃO QUE POSSUA RESERVATÓRIO DE FIBRA/FIBROCIMENTO   FORNECIMENTO E INSTALAÇÃO. AF_06/2016</v>
          </cell>
          <cell r="C3822" t="str">
            <v>UN</v>
          </cell>
          <cell r="D3822">
            <v>24.37</v>
          </cell>
          <cell r="E3822">
            <v>4.2300000000000004</v>
          </cell>
          <cell r="F3822">
            <v>28.6</v>
          </cell>
        </row>
        <row r="3823">
          <cell r="A3823" t="str">
            <v>94491</v>
          </cell>
          <cell r="B3823" t="str">
            <v>REGISTRO DE ESFERA, PVC, SOLDÁVEL, DN  40 MM, INSTALADO EM RESERVAÇÃO DE ÁGUA DE EDIFICAÇÃO QUE POSSUA RESERVATÓRIO DE FIBRA/FIBROCIMENTO   FORNECIMENTO E INSTALAÇÃO. AF_06/2016</v>
          </cell>
          <cell r="C3823" t="str">
            <v>UN</v>
          </cell>
          <cell r="D3823">
            <v>33.54</v>
          </cell>
          <cell r="E3823">
            <v>6.04</v>
          </cell>
          <cell r="F3823">
            <v>39.58</v>
          </cell>
        </row>
        <row r="3824">
          <cell r="A3824" t="str">
            <v>94492</v>
          </cell>
          <cell r="B3824" t="str">
            <v>REGISTRO DE ESFERA, PVC, SOLDÁVEL, DN  50 MM, INSTALADO EM RESERVAÇÃO DE ÁGUA DE EDIFICAÇÃO QUE POSSUA RESERVATÓRIO DE FIBRA/FIBROCIMENTO   FORNECIMENTO E INSTALAÇÃO. AF_06/2016</v>
          </cell>
          <cell r="C3824" t="str">
            <v>UN</v>
          </cell>
          <cell r="D3824">
            <v>34.46</v>
          </cell>
          <cell r="E3824">
            <v>6.04</v>
          </cell>
          <cell r="F3824">
            <v>40.5</v>
          </cell>
        </row>
        <row r="3825">
          <cell r="A3825" t="str">
            <v>94493</v>
          </cell>
          <cell r="B3825" t="str">
            <v>REGISTRO DE ESFERA, PVC, SOLDÁVEL, DN  60 MM, INSTALADO EM RESERVAÇÃO DE ÁGUA DE EDIFICAÇÃO QUE POSSUA RESERVATÓRIO DE FIBRA/FIBROCIMENTO   FORNECIMENTO E INSTALAÇÃO. AF_06/2016</v>
          </cell>
          <cell r="C3825" t="str">
            <v>UN</v>
          </cell>
          <cell r="D3825">
            <v>63.69</v>
          </cell>
          <cell r="E3825">
            <v>9.8000000000000007</v>
          </cell>
          <cell r="F3825">
            <v>73.489999999999995</v>
          </cell>
        </row>
        <row r="3826">
          <cell r="A3826" t="str">
            <v>74169/1</v>
          </cell>
          <cell r="B3826" t="str">
            <v>REGISTRO/VALVULA GLOBO ANGULAR 45 GRAUS EM LATAO PARA HIDRANTES DE INCÊNDIO PREDIAL DN 2.1/2" - FORNECIMENTO E INSTALACAO</v>
          </cell>
          <cell r="C3826" t="str">
            <v>UN</v>
          </cell>
          <cell r="D3826">
            <v>228.92</v>
          </cell>
          <cell r="E3826">
            <v>49.71</v>
          </cell>
          <cell r="F3826">
            <v>278.63</v>
          </cell>
        </row>
        <row r="3827">
          <cell r="A3827" t="str">
            <v>89352</v>
          </cell>
          <cell r="B3827" t="str">
            <v>REGISTRO DE GAVETA BRUTO, LATÃO, ROSCÁVEL, 1/2", FORNECIDO E INSTALADO EM RAMAL DE ÁGUA. AF_12/2014</v>
          </cell>
          <cell r="C3827" t="str">
            <v>UN</v>
          </cell>
          <cell r="D3827">
            <v>20.440000000000001</v>
          </cell>
          <cell r="E3827">
            <v>5.32</v>
          </cell>
          <cell r="F3827">
            <v>25.76</v>
          </cell>
        </row>
        <row r="3828">
          <cell r="A3828" t="str">
            <v>89353</v>
          </cell>
          <cell r="B3828" t="str">
            <v>REGISTRO DE GAVETA BRUTO, LATÃO, ROSCÁVEL, 3/4", FORNECIDO E INSTALADO EM RAMAL DE ÁGUA. AF_12/2014</v>
          </cell>
          <cell r="C3828" t="str">
            <v>UN</v>
          </cell>
          <cell r="D3828">
            <v>21.43</v>
          </cell>
          <cell r="E3828">
            <v>5.32</v>
          </cell>
          <cell r="F3828">
            <v>26.75</v>
          </cell>
        </row>
        <row r="3829">
          <cell r="A3829" t="str">
            <v>94494</v>
          </cell>
          <cell r="B3829" t="str">
            <v>REGISTRO DE GAVETA BRUTO, LATÃO, ROSCÁVEL, 3/4, INSTALADO EM RESERVAÇÃO DE ÁGUA DE EDIFICAÇÃO QUE POSSUA RESERVATÓRIO DE FIBRA/FIBROCIMENTO  FORNECIMENTO E INSTALAÇÃO. AF_06/2016</v>
          </cell>
          <cell r="C3829" t="str">
            <v>UN</v>
          </cell>
          <cell r="D3829">
            <v>27.63</v>
          </cell>
          <cell r="E3829">
            <v>20.62</v>
          </cell>
          <cell r="F3829">
            <v>48.25</v>
          </cell>
        </row>
        <row r="3830">
          <cell r="A3830" t="str">
            <v>94495</v>
          </cell>
          <cell r="B3830" t="str">
            <v>REGISTRO DE GAVETA BRUTO, LATÃO, ROSCÁVEL, 1, INSTALADO EM RESERVAÇÃO DE ÁGUA DE EDIFICAÇÃO QUE POSSUA RESERVATÓRIO DE FIBRA/FIBROCIMENTO  FORNECIMENTO E INSTALAÇÃO. AF_06/2016</v>
          </cell>
          <cell r="C3830" t="str">
            <v>UN</v>
          </cell>
          <cell r="D3830">
            <v>38.68</v>
          </cell>
          <cell r="E3830">
            <v>20.62</v>
          </cell>
          <cell r="F3830">
            <v>59.3</v>
          </cell>
        </row>
        <row r="3831">
          <cell r="A3831" t="str">
            <v>94496</v>
          </cell>
          <cell r="B3831" t="str">
            <v>REGISTRO DE GAVETA BRUTO, LATÃO, ROSCÁVEL, 1 1/4, INSTALADO EM RESERVAÇÃO DE ÁGUA DE EDIFICAÇÃO QUE POSSUA RESERVATÓRIO DE FIBRA/FIBROCIMENTO  FORNECIMENTO E INSTALAÇÃO. AF_06/2016</v>
          </cell>
          <cell r="C3831" t="str">
            <v>UN</v>
          </cell>
          <cell r="D3831">
            <v>49.89</v>
          </cell>
          <cell r="E3831">
            <v>21.01</v>
          </cell>
          <cell r="F3831">
            <v>70.900000000000006</v>
          </cell>
        </row>
        <row r="3832">
          <cell r="A3832" t="str">
            <v>94497</v>
          </cell>
          <cell r="B3832" t="str">
            <v>REGISTRO DE GAVETA BRUTO, LATÃO, ROSCÁVEL, 1 1/2, INSTALADO EM RESERVAÇÃO DE ÁGUA DE EDIFICAÇÃO QUE POSSUA RESERVATÓRIO DE FIBRA/FIBROCIMENTO  FORNECIMENTO E INSTALAÇÃO. AF_06/2016</v>
          </cell>
          <cell r="C3832" t="str">
            <v>UN</v>
          </cell>
          <cell r="D3832">
            <v>60.68</v>
          </cell>
          <cell r="E3832">
            <v>21.01</v>
          </cell>
          <cell r="F3832">
            <v>81.69</v>
          </cell>
        </row>
        <row r="3833">
          <cell r="A3833" t="str">
            <v>94498</v>
          </cell>
          <cell r="B3833" t="str">
            <v>REGISTRO DE GAVETA BRUTO, LATÃO, ROSCÁVEL, 2, INSTALADO EM RESERVAÇÃO DE ÁGUA DE EDIFICAÇÃO QUE POSSUA RESERVATÓRIO DE FIBRA/FIBROCIMENTO  FORNECIMENTO E INSTALAÇÃO. AF_06/2016</v>
          </cell>
          <cell r="C3833" t="str">
            <v>UN</v>
          </cell>
          <cell r="D3833">
            <v>81.599999999999994</v>
          </cell>
          <cell r="E3833">
            <v>21.79</v>
          </cell>
          <cell r="F3833">
            <v>103.39</v>
          </cell>
        </row>
        <row r="3834">
          <cell r="A3834" t="str">
            <v>94499</v>
          </cell>
          <cell r="B3834" t="str">
            <v>REGISTRO DE GAVETA BRUTO, LATÃO, ROSCÁVEL, 2 1/2, INSTALADO EM RESERVAÇÃO DE ÁGUA DE EDIFICAÇÃO QUE POSSUA RESERVATÓRIO DE FIBRA/FIBROCIMENTO  FORNECIMENTO E INSTALAÇÃO. AF_06/2016</v>
          </cell>
          <cell r="C3834" t="str">
            <v>UN</v>
          </cell>
          <cell r="D3834">
            <v>159.25</v>
          </cell>
          <cell r="E3834">
            <v>21.78</v>
          </cell>
          <cell r="F3834">
            <v>181.03</v>
          </cell>
        </row>
        <row r="3835">
          <cell r="A3835" t="str">
            <v>94500</v>
          </cell>
          <cell r="B3835" t="str">
            <v>REGISTRO DE GAVETA BRUTO, LATÃO, ROSCÁVEL, 3, INSTALADO EM RESERVAÇÃO DE ÁGUA DE EDIFICAÇÃO QUE POSSUA RESERVATÓRIO DE FIBRA/FIBROCIMENTO  FORNECIMENTO E INSTALAÇÃO. AF_06/2016</v>
          </cell>
          <cell r="C3835" t="str">
            <v>UN</v>
          </cell>
          <cell r="D3835">
            <v>287.10000000000002</v>
          </cell>
          <cell r="E3835">
            <v>22.55</v>
          </cell>
          <cell r="F3835">
            <v>309.64999999999998</v>
          </cell>
        </row>
        <row r="3836">
          <cell r="A3836" t="str">
            <v>94501</v>
          </cell>
          <cell r="B3836" t="str">
            <v>REGISTRO DE GAVETA BRUTO, LATÃO, ROSCÁVEL, 4, INSTALADO EM RESERVAÇÃO DE ÁGUA DE EDIFICAÇÃO QUE POSSUA RESERVATÓRIO DE FIBRA/FIBROCIMENTO  FORNECIMENTO E INSTALAÇÃO. AF_06/2016</v>
          </cell>
          <cell r="C3836" t="str">
            <v>UN</v>
          </cell>
          <cell r="D3836">
            <v>482.33</v>
          </cell>
          <cell r="E3836">
            <v>22.55</v>
          </cell>
          <cell r="F3836">
            <v>504.88</v>
          </cell>
        </row>
        <row r="3837">
          <cell r="A3837" t="str">
            <v>94792</v>
          </cell>
          <cell r="B3837" t="str">
            <v>REGISTRO DE GAVETA BRUTO, LATÃO, ROSCÁVEL, 1, COM ACABAMENTO E CANOPLA CROMADOS, INSTALADO EM RESERVAÇÃO DE ÁGUA DE EDIFICAÇÃO QUE POSSUA RESERVATÓRIO DE FIBRA/FIBROCIMENTO  FORNECIMENTO E INSTALAÇÃO. AF_06/2016</v>
          </cell>
          <cell r="C3837" t="str">
            <v>UN</v>
          </cell>
          <cell r="D3837">
            <v>65.59</v>
          </cell>
          <cell r="E3837">
            <v>20.62</v>
          </cell>
          <cell r="F3837">
            <v>86.21</v>
          </cell>
        </row>
        <row r="3838">
          <cell r="A3838" t="str">
            <v>94793</v>
          </cell>
          <cell r="B3838" t="str">
            <v>REGISTRO DE GAVETA BRUTO, LATÃO, ROSCÁVEL, 1 1/4, COM ACABAMENTO E CANOPLA CROMADOS, INSTALADO EM RESERVAÇÃO DE ÁGUA DE EDIFICAÇÃO QUE POSSUA RESERVATÓRIO DE FIBRA/FIBROCIMENTO  FORNECIMENTO E INSTALAÇÃO. AF_06/2016</v>
          </cell>
          <cell r="C3838" t="str">
            <v>UN</v>
          </cell>
          <cell r="D3838">
            <v>88.13</v>
          </cell>
          <cell r="E3838">
            <v>21.01</v>
          </cell>
          <cell r="F3838">
            <v>109.14</v>
          </cell>
        </row>
        <row r="3839">
          <cell r="A3839" t="str">
            <v>94794</v>
          </cell>
          <cell r="B3839" t="str">
            <v>REGISTRO DE GAVETA BRUTO, LATÃO, ROSCÁVEL, 1 1/2, COM ACABAMENTO E CANOPLA CROMADOS, INSTALADO EM RESERVAÇÃO DE ÁGUA DE EDIFICAÇÃO QUE POSSUA RESERVATÓRIO DE FIBRA/FIBROCIMENTO  FORNECIMENTO E INSTALAÇÃO. AF_06/2016</v>
          </cell>
          <cell r="C3839" t="str">
            <v>UN</v>
          </cell>
          <cell r="D3839">
            <v>91.78</v>
          </cell>
          <cell r="E3839">
            <v>21.01</v>
          </cell>
          <cell r="F3839">
            <v>112.79</v>
          </cell>
        </row>
        <row r="3840">
          <cell r="A3840" t="str">
            <v>89986</v>
          </cell>
          <cell r="B3840" t="str">
            <v>REGISTRO DE GAVETA BRUTO, LATÃO, ROSCÁVEL, 1/2", COM ACABAMENTO E CANOPLA CROMADOS. FORNECIDO E INSTALADO EM RAMAL DE ÁGUA. AF_12/2014</v>
          </cell>
          <cell r="C3840" t="str">
            <v>UN</v>
          </cell>
          <cell r="D3840">
            <v>44.35</v>
          </cell>
          <cell r="E3840">
            <v>7.19</v>
          </cell>
          <cell r="F3840">
            <v>51.54</v>
          </cell>
        </row>
        <row r="3841">
          <cell r="A3841" t="str">
            <v>89987</v>
          </cell>
          <cell r="B3841" t="str">
            <v>REGISTRO DE GAVETA BRUTO, LATÃO, ROSCÁVEL, 3/4", COM ACABAMENTO E CANOPLA CROMADOS. FORNECIDO E INSTALADO EM RAMAL DE ÁGUA. AF_12/2014</v>
          </cell>
          <cell r="C3841" t="str">
            <v>UN</v>
          </cell>
          <cell r="D3841">
            <v>49.65</v>
          </cell>
          <cell r="E3841">
            <v>7.19</v>
          </cell>
          <cell r="F3841">
            <v>56.84</v>
          </cell>
        </row>
        <row r="3842">
          <cell r="A3842" t="str">
            <v>89349</v>
          </cell>
          <cell r="B3842" t="str">
            <v>REGISTRO DE PRESSÃO BRUTO, LATÃO, ROSCÁVEL, 1/2", FORNECIDO E INSTALADO EM RAMAL DE ÁGUA. AF_12/2014</v>
          </cell>
          <cell r="C3842" t="str">
            <v>UN</v>
          </cell>
          <cell r="D3842">
            <v>15.16</v>
          </cell>
          <cell r="E3842">
            <v>5.32</v>
          </cell>
          <cell r="F3842">
            <v>20.48</v>
          </cell>
        </row>
        <row r="3843">
          <cell r="A3843" t="str">
            <v>89351</v>
          </cell>
          <cell r="B3843" t="str">
            <v>REGISTRO DE PRESSÃO BRUTO, ROSCÁVEL, 3/4", FORNECIDO E INSTALADO EM RAMAL DE ÁGUA. AF_12/2014</v>
          </cell>
          <cell r="C3843" t="str">
            <v>UN</v>
          </cell>
          <cell r="D3843">
            <v>17.649999999999999</v>
          </cell>
          <cell r="E3843">
            <v>5.32</v>
          </cell>
          <cell r="F3843">
            <v>22.97</v>
          </cell>
        </row>
        <row r="3844">
          <cell r="A3844" t="str">
            <v>89984</v>
          </cell>
          <cell r="B3844" t="str">
            <v>REGISTRO DE PRESSÃO BRUTO, LATÃO, ROSCÁVEL, 1/2", COM ACABAMENTO E CANOPLA CROMADOS. FORNECIDO E INSTALADO EM RAMAL DE ÁGUA. AF_12/2014</v>
          </cell>
          <cell r="C3844" t="str">
            <v>UN</v>
          </cell>
          <cell r="D3844">
            <v>45.57</v>
          </cell>
          <cell r="E3844">
            <v>7.19</v>
          </cell>
          <cell r="F3844">
            <v>52.76</v>
          </cell>
        </row>
        <row r="3845">
          <cell r="A3845" t="str">
            <v>89985</v>
          </cell>
          <cell r="B3845" t="str">
            <v>REGISTRO DE PRESSÃO BRUTO, LATÃO, ROSCÁVEL, 3/4", COM ACABAMENTO E CANOPLA CROMADOS. FORNECIDO E INSTALADO EM RAMAL DE ÁGUA. AF_12/2014</v>
          </cell>
          <cell r="C3845" t="str">
            <v>UN</v>
          </cell>
          <cell r="D3845">
            <v>47</v>
          </cell>
          <cell r="E3845">
            <v>7.19</v>
          </cell>
          <cell r="F3845">
            <v>54.19</v>
          </cell>
        </row>
        <row r="3846">
          <cell r="A3846" t="str">
            <v>86877</v>
          </cell>
          <cell r="B3846" t="str">
            <v>VÁLVULA EM METAL CROMADO 1.1/2" X 1.1/2" PARA TANQUE OU LAVATÓRIO, COM OU SEM LADRÃO - FORNECIMENTO E INSTALAÇÃO. AF_12/2013</v>
          </cell>
          <cell r="C3846" t="str">
            <v>UN</v>
          </cell>
          <cell r="D3846">
            <v>16.23</v>
          </cell>
          <cell r="E3846">
            <v>3.12</v>
          </cell>
          <cell r="F3846">
            <v>19.350000000000001</v>
          </cell>
        </row>
        <row r="3847">
          <cell r="A3847" t="str">
            <v>40729</v>
          </cell>
          <cell r="B3847" t="str">
            <v>VALVULA DESCARGA 1.1/2" COM REGISTRO, ACABAMENTO EM METAL CROMADO - FORNECIMENTO E INSTALACAO</v>
          </cell>
          <cell r="C3847" t="str">
            <v>UN</v>
          </cell>
          <cell r="D3847">
            <v>171.31</v>
          </cell>
          <cell r="E3847">
            <v>20.65</v>
          </cell>
          <cell r="F3847">
            <v>191.96</v>
          </cell>
        </row>
        <row r="3848">
          <cell r="A3848" t="str">
            <v>85117</v>
          </cell>
          <cell r="B3848" t="str">
            <v>VALVULA DE RETENCAO VERTICAL BRONZE (PN-16) 1/2" 200 PSI - EXTREMIDADE COM ROSCA - FORNECIMENTO E INSTALACAO</v>
          </cell>
          <cell r="C3848" t="str">
            <v>UN</v>
          </cell>
          <cell r="D3848">
            <v>48.78</v>
          </cell>
          <cell r="E3848">
            <v>4.26</v>
          </cell>
          <cell r="F3848">
            <v>53.04</v>
          </cell>
        </row>
        <row r="3849">
          <cell r="A3849" t="str">
            <v>73795/1</v>
          </cell>
          <cell r="B3849" t="str">
            <v>VÁLVULA DE RETENÇÃO VERTICAL Ø 20MM (3/4") - FORNECIMENTO E INSTALAÇÃO</v>
          </cell>
          <cell r="C3849" t="str">
            <v>UN</v>
          </cell>
          <cell r="D3849">
            <v>56.29</v>
          </cell>
          <cell r="E3849">
            <v>15.6</v>
          </cell>
          <cell r="F3849">
            <v>71.89</v>
          </cell>
        </row>
        <row r="3850">
          <cell r="A3850" t="str">
            <v>73795/2</v>
          </cell>
          <cell r="B3850" t="str">
            <v>VÁLVULA DE RETENÇÃO VERTICAL Ø 25MM (1") - FORNECIMENTO E INSTALAÇÃO</v>
          </cell>
          <cell r="C3850" t="str">
            <v>UN</v>
          </cell>
          <cell r="D3850">
            <v>60.94</v>
          </cell>
          <cell r="E3850">
            <v>15.6</v>
          </cell>
          <cell r="F3850">
            <v>76.540000000000006</v>
          </cell>
        </row>
        <row r="3851">
          <cell r="A3851" t="str">
            <v>73795/3</v>
          </cell>
          <cell r="B3851" t="str">
            <v>VÁLVULA DE RETENÇÃO VERTICAL Ø 32MM (1.1/4") - FORNECIMENTO E INSTALAÇÃO</v>
          </cell>
          <cell r="C3851" t="str">
            <v>UN</v>
          </cell>
          <cell r="D3851">
            <v>88.16</v>
          </cell>
          <cell r="E3851">
            <v>15.6</v>
          </cell>
          <cell r="F3851">
            <v>103.76</v>
          </cell>
        </row>
        <row r="3852">
          <cell r="A3852" t="str">
            <v>73795/4</v>
          </cell>
          <cell r="B3852" t="str">
            <v>VÁLVULA DE RETENÇÃO VERTICAL Ø 40MM (1.1/2") - FORNECIMENTO E INSTALAÇÃO</v>
          </cell>
          <cell r="C3852" t="str">
            <v>UN</v>
          </cell>
          <cell r="D3852">
            <v>101.73</v>
          </cell>
          <cell r="E3852">
            <v>18.2</v>
          </cell>
          <cell r="F3852">
            <v>119.93</v>
          </cell>
        </row>
        <row r="3853">
          <cell r="A3853" t="str">
            <v>73795/5</v>
          </cell>
          <cell r="B3853" t="str">
            <v>VÁLVULA DE RETENÇÃO VERTICAL Ø 50MM (2") - FORNECIMENTO E INSTALAÇÃO</v>
          </cell>
          <cell r="C3853" t="str">
            <v>UN</v>
          </cell>
          <cell r="D3853">
            <v>144.65</v>
          </cell>
          <cell r="E3853">
            <v>18.2</v>
          </cell>
          <cell r="F3853">
            <v>162.85</v>
          </cell>
        </row>
        <row r="3854">
          <cell r="A3854" t="str">
            <v>73795/6</v>
          </cell>
          <cell r="B3854" t="str">
            <v>VÁLVULA DE RETENÇÃO VERTICAL Ø 80MM (3") - FORNECIMENTO E INSTALAÇÃO</v>
          </cell>
          <cell r="C3854" t="str">
            <v>UN</v>
          </cell>
          <cell r="D3854">
            <v>308.24</v>
          </cell>
          <cell r="E3854">
            <v>20.8</v>
          </cell>
          <cell r="F3854">
            <v>329.04</v>
          </cell>
        </row>
        <row r="3855">
          <cell r="A3855" t="str">
            <v>73795/7</v>
          </cell>
          <cell r="B3855" t="str">
            <v>VÁLVULA DE RETENÇÃO VERTICAL Ø 100MM (4") - FORNECIMENTO E INSTALAÇÃO</v>
          </cell>
          <cell r="C3855" t="str">
            <v>UN</v>
          </cell>
          <cell r="D3855">
            <v>530.29999999999995</v>
          </cell>
          <cell r="E3855">
            <v>26.01</v>
          </cell>
          <cell r="F3855">
            <v>556.30999999999995</v>
          </cell>
        </row>
        <row r="3856">
          <cell r="A3856" t="str">
            <v>74091/1</v>
          </cell>
          <cell r="B3856" t="str">
            <v>VALVULA RETENCAO VERTICAL BRONZE (PN-16) 2.1/2" 200PSI - EXTREMIDADES COM ROSCA - FORNECIMENTO E INSTALACAO</v>
          </cell>
          <cell r="C3856" t="str">
            <v>UN</v>
          </cell>
          <cell r="D3856">
            <v>230.19</v>
          </cell>
          <cell r="E3856">
            <v>21.3</v>
          </cell>
          <cell r="F3856">
            <v>251.49</v>
          </cell>
        </row>
        <row r="3857">
          <cell r="A3857" t="str">
            <v>73795/8</v>
          </cell>
          <cell r="B3857" t="str">
            <v>VÁLVULA DE RETENÇÃO HORIZONTAL Ø 20MM (3/4") - FORNECIMENTO E INSTALAÇÃO</v>
          </cell>
          <cell r="C3857" t="str">
            <v>UN</v>
          </cell>
          <cell r="D3857">
            <v>84.06</v>
          </cell>
          <cell r="E3857">
            <v>15.6</v>
          </cell>
          <cell r="F3857">
            <v>99.66</v>
          </cell>
        </row>
        <row r="3858">
          <cell r="A3858" t="str">
            <v>73795/9</v>
          </cell>
          <cell r="B3858" t="str">
            <v>VALVULA DE RETENCAO HORIZONTAL Ø 25MM (1) - FORNECIMENTO E INSTALACAO</v>
          </cell>
          <cell r="C3858" t="str">
            <v>UN</v>
          </cell>
          <cell r="D3858">
            <v>112.04</v>
          </cell>
          <cell r="E3858">
            <v>15.6</v>
          </cell>
          <cell r="F3858">
            <v>127.64</v>
          </cell>
        </row>
        <row r="3859">
          <cell r="A3859" t="str">
            <v>73795/10</v>
          </cell>
          <cell r="B3859" t="str">
            <v>VÁLVULA DE RETENÇÃO HORIZONTAL Ø 32MM (1.1/4") - FORNECIMENTO E INSTALAÇÃO</v>
          </cell>
          <cell r="C3859" t="str">
            <v>UN</v>
          </cell>
          <cell r="D3859">
            <v>164.29</v>
          </cell>
          <cell r="E3859">
            <v>15.6</v>
          </cell>
          <cell r="F3859">
            <v>179.89</v>
          </cell>
        </row>
        <row r="3860">
          <cell r="A3860" t="str">
            <v>73795/11</v>
          </cell>
          <cell r="B3860" t="str">
            <v>VÁLVULA DE RETENÇÃO HORIZONTAL Ø 40MM (1.1/2") - FORNECIMENTO E INSTALAÇÃO</v>
          </cell>
          <cell r="C3860" t="str">
            <v>UN</v>
          </cell>
          <cell r="D3860">
            <v>184</v>
          </cell>
          <cell r="E3860">
            <v>18.2</v>
          </cell>
          <cell r="F3860">
            <v>202.2</v>
          </cell>
        </row>
        <row r="3861">
          <cell r="A3861" t="str">
            <v>73795/12</v>
          </cell>
          <cell r="B3861" t="str">
            <v>VÁLVULA DE RETENÇÃO HORIZONTAL Ø 50MM (2") - FORNECIMENTO E INSTALAÇÃO</v>
          </cell>
          <cell r="C3861" t="str">
            <v>UN</v>
          </cell>
          <cell r="D3861">
            <v>254.67</v>
          </cell>
          <cell r="E3861">
            <v>18.2</v>
          </cell>
          <cell r="F3861">
            <v>272.87</v>
          </cell>
        </row>
        <row r="3862">
          <cell r="A3862" t="str">
            <v>73795/13</v>
          </cell>
          <cell r="B3862" t="str">
            <v>VÁLVULA DE RETENÇÃO HORIZONTAL Ø 65MM (2.1/2") - FORNECIMENTO E INSTALAÇÃO</v>
          </cell>
          <cell r="C3862" t="str">
            <v>UN</v>
          </cell>
          <cell r="D3862">
            <v>368.53</v>
          </cell>
          <cell r="E3862">
            <v>20.8</v>
          </cell>
          <cell r="F3862">
            <v>389.33</v>
          </cell>
        </row>
        <row r="3863">
          <cell r="A3863" t="str">
            <v>73795/14</v>
          </cell>
          <cell r="B3863" t="str">
            <v>VÁLVULA DE RETENÇÃO HORIZONTAL Ø 80MM (3") - FORNECIMENTO E INSTALAÇÃO</v>
          </cell>
          <cell r="C3863" t="str">
            <v>UN</v>
          </cell>
          <cell r="D3863">
            <v>496.48</v>
          </cell>
          <cell r="E3863">
            <v>20.8</v>
          </cell>
          <cell r="F3863">
            <v>517.28</v>
          </cell>
        </row>
        <row r="3864">
          <cell r="A3864" t="str">
            <v>73795/15</v>
          </cell>
          <cell r="B3864" t="str">
            <v>VÁLVULA DE RETENÇÃO HORIZONTAL Ø 100MM (4") - FORNECIMENTO E INSTALAÇÃO</v>
          </cell>
          <cell r="C3864" t="str">
            <v>UN</v>
          </cell>
          <cell r="D3864">
            <v>767.14</v>
          </cell>
          <cell r="E3864">
            <v>26.01</v>
          </cell>
          <cell r="F3864">
            <v>793.15</v>
          </cell>
        </row>
        <row r="3865">
          <cell r="A3865" t="str">
            <v>73796/1</v>
          </cell>
          <cell r="B3865" t="str">
            <v>VÁLVULA DE PÉ COM CRIVO Ø 20MM (3/4") - FORNECIMENTO E INSTALAÇÃO</v>
          </cell>
          <cell r="C3865" t="str">
            <v>UN</v>
          </cell>
          <cell r="D3865">
            <v>55.09</v>
          </cell>
          <cell r="E3865">
            <v>15.6</v>
          </cell>
          <cell r="F3865">
            <v>70.69</v>
          </cell>
        </row>
        <row r="3866">
          <cell r="A3866" t="str">
            <v>73796/2</v>
          </cell>
          <cell r="B3866" t="str">
            <v>VÁLVULA DE PÉ COM CRIVO Ø 25MM (1") - FORNECIMENTO E INSTALAÇÃO</v>
          </cell>
          <cell r="C3866" t="str">
            <v>UN</v>
          </cell>
          <cell r="D3866">
            <v>60.27</v>
          </cell>
          <cell r="E3866">
            <v>15.6</v>
          </cell>
          <cell r="F3866">
            <v>75.87</v>
          </cell>
        </row>
        <row r="3867">
          <cell r="A3867" t="str">
            <v>74093/1</v>
          </cell>
          <cell r="B3867" t="str">
            <v>VALVULA PE COM CRIVO BRONZE 1.1/4" - FORNECIMENTO E INSTALACAO</v>
          </cell>
          <cell r="C3867" t="str">
            <v>UN</v>
          </cell>
          <cell r="D3867">
            <v>92.84</v>
          </cell>
          <cell r="E3867">
            <v>14.64</v>
          </cell>
          <cell r="F3867">
            <v>107.48</v>
          </cell>
        </row>
        <row r="3868">
          <cell r="A3868" t="str">
            <v>73796/3</v>
          </cell>
          <cell r="B3868" t="str">
            <v>VÁLVULA DE PÉ COM CRIVO Ø 40MM (1.1/2") - FORNECIMENTO E INSTALAÇÃO</v>
          </cell>
          <cell r="C3868" t="str">
            <v>UN</v>
          </cell>
          <cell r="D3868">
            <v>98.74</v>
          </cell>
          <cell r="E3868">
            <v>18.2</v>
          </cell>
          <cell r="F3868">
            <v>116.94</v>
          </cell>
        </row>
        <row r="3869">
          <cell r="A3869" t="str">
            <v>73796/4</v>
          </cell>
          <cell r="B3869" t="str">
            <v>VÁLVULA DE PÉ COM CRIVO Ø 50MM (2") - FORNECIMENTO E INSTALAÇÃO</v>
          </cell>
          <cell r="C3869" t="str">
            <v>UN</v>
          </cell>
          <cell r="D3869">
            <v>145.53</v>
          </cell>
          <cell r="E3869">
            <v>18.2</v>
          </cell>
          <cell r="F3869">
            <v>163.72999999999999</v>
          </cell>
        </row>
        <row r="3870">
          <cell r="A3870" t="str">
            <v>73796/5</v>
          </cell>
          <cell r="B3870" t="str">
            <v>VÁLVULA DE PÉ COM CRIVO Ø 65MM (2.1/2") - FORNECIMENTO E INSTALAÇÃO</v>
          </cell>
          <cell r="C3870" t="str">
            <v>UN</v>
          </cell>
          <cell r="D3870">
            <v>261.5</v>
          </cell>
          <cell r="E3870">
            <v>20.8</v>
          </cell>
          <cell r="F3870">
            <v>282.3</v>
          </cell>
        </row>
        <row r="3871">
          <cell r="A3871" t="str">
            <v>73796/6</v>
          </cell>
          <cell r="B3871" t="str">
            <v>VÁLVULA DE PÉ COM CRIVO Ø 80MM (3") - FORNECIMENTO E INSTALAÇÃO</v>
          </cell>
          <cell r="C3871" t="str">
            <v>UN</v>
          </cell>
          <cell r="D3871">
            <v>346.11</v>
          </cell>
          <cell r="E3871">
            <v>20.8</v>
          </cell>
          <cell r="F3871">
            <v>366.91</v>
          </cell>
        </row>
        <row r="3872">
          <cell r="A3872" t="str">
            <v>73796/7</v>
          </cell>
          <cell r="B3872" t="str">
            <v>VÁLVULA DE PÉ COM CRIVO Ø 100MM (4") - FORNECIMENTO E INSTALAÇÃO</v>
          </cell>
          <cell r="C3872" t="str">
            <v>UN</v>
          </cell>
          <cell r="D3872">
            <v>604.22</v>
          </cell>
          <cell r="E3872">
            <v>26.01</v>
          </cell>
          <cell r="F3872">
            <v>630.23</v>
          </cell>
        </row>
        <row r="3873">
          <cell r="A3873" t="str">
            <v>95248</v>
          </cell>
          <cell r="B3873" t="str">
            <v>VÁLVULA DE ESFERA BRUTA, BRONZE, ROSCÁVEL, 1/2  , INSTALADO EM RESERVAÇÃO DE ÁGUA DE EDIFICAÇÃO QUE POSSUA RESERVATÓRIO DE FIBRA/FIBROCIMENTO - FORNECIMENTO E INSTALAÇÃO. AF_06/2016</v>
          </cell>
          <cell r="C3873" t="str">
            <v>UN</v>
          </cell>
          <cell r="D3873">
            <v>35.68</v>
          </cell>
          <cell r="E3873">
            <v>20.62</v>
          </cell>
          <cell r="F3873">
            <v>56.3</v>
          </cell>
        </row>
        <row r="3874">
          <cell r="A3874" t="str">
            <v>95249</v>
          </cell>
          <cell r="B3874" t="str">
            <v>VÁLVULA DE ESFERA BRUTA, BRONZE, ROSCÁVEL, 3/4'', INSTALADO EM RESERVAÇÃO DE ÁGUA DE EDIFICAÇÃO QUE POSSUA RESERVATÓRIO DE FIBRA/FIBROCIMENTO - FORNECIMENTO E INSTALAÇÃO. AF_06/2016</v>
          </cell>
          <cell r="C3874" t="str">
            <v>UN</v>
          </cell>
          <cell r="D3874">
            <v>39.869999999999997</v>
          </cell>
          <cell r="E3874">
            <v>20.62</v>
          </cell>
          <cell r="F3874">
            <v>60.49</v>
          </cell>
        </row>
        <row r="3875">
          <cell r="A3875" t="str">
            <v>95250</v>
          </cell>
          <cell r="B3875" t="str">
            <v>VÁLVULA DE ESFERA BRUTA, BRONZE, ROSCÁVEL, 1'', INSTALADO EM RESERVAÇÃO DE ÁGUA DE EDIFICAÇÃO QUE POSSUA RESERVATÓRIO DE FIBRA/FIBROCIMENTO -   FORNECIMENTO E INSTALAÇÃO. AF_06/2016</v>
          </cell>
          <cell r="C3875" t="str">
            <v>UN</v>
          </cell>
          <cell r="D3875">
            <v>50.84</v>
          </cell>
          <cell r="E3875">
            <v>20.62</v>
          </cell>
          <cell r="F3875">
            <v>71.459999999999994</v>
          </cell>
        </row>
        <row r="3876">
          <cell r="A3876" t="str">
            <v>95251</v>
          </cell>
          <cell r="B3876" t="str">
            <v>VÁLVULA DE ESFERA BRUTA, BRONZE, ROSCÁVEL, 1 1/4'', INSTALADO EM RESERVAÇÃO DE ÁGUA DE EDIFICAÇÃO QUE POSSUA RESERVATÓRIO DE FIBRA/FIBROCIMENTO -   FORNECIMENTO E INSTALAÇÃO. AF_06/2016</v>
          </cell>
          <cell r="C3876" t="str">
            <v>UN</v>
          </cell>
          <cell r="D3876">
            <v>71.86</v>
          </cell>
          <cell r="E3876">
            <v>21.01</v>
          </cell>
          <cell r="F3876">
            <v>92.87</v>
          </cell>
        </row>
        <row r="3877">
          <cell r="A3877" t="str">
            <v>95252</v>
          </cell>
          <cell r="B3877" t="str">
            <v>VÁLVULA DE ESFERA BRUTA, BRONZE, ROSCÁVEL, 1 1/2'', INSTALADO EM RESERVAÇÃO DE ÁGUA DE EDIFICAÇÃO QUE POSSUA RESERVATÓRIO DE FIBRA/FIBROCIMENTO -   FORNECIMENTO E INSTALAÇÃO. AF_06/2016</v>
          </cell>
          <cell r="C3877" t="str">
            <v>UN</v>
          </cell>
          <cell r="D3877">
            <v>84.8</v>
          </cell>
          <cell r="E3877">
            <v>21.01</v>
          </cell>
          <cell r="F3877">
            <v>105.81</v>
          </cell>
        </row>
        <row r="3878">
          <cell r="A3878" t="str">
            <v>95253</v>
          </cell>
          <cell r="B3878" t="str">
            <v>VÁLVULA DE ESFERA BRUTA, BRONZE, ROSCÁVEL, 2'', INSTALADO EM RESERVAÇÃO DE ÁGUA DE EDIFICAÇÃO QUE POSSUA RESERVATÓRIO DE FIBRA/FIBROCIMENTO - FORNECIMENTO E INSTALAÇÃO. AF_06/2016</v>
          </cell>
          <cell r="C3878" t="str">
            <v>UN</v>
          </cell>
          <cell r="D3878">
            <v>126.53</v>
          </cell>
          <cell r="E3878">
            <v>21.78</v>
          </cell>
          <cell r="F3878">
            <v>148.31</v>
          </cell>
        </row>
        <row r="3879">
          <cell r="B3879" t="str">
            <v>DRENAGEM E AGUAS PLUVIAIS</v>
          </cell>
          <cell r="C3879" t="str">
            <v/>
          </cell>
        </row>
        <row r="3880">
          <cell r="B3880" t="str">
            <v>MANUTENCAO / REPAROS - DRENAGEM E AGUAS PLUVIAIS</v>
          </cell>
          <cell r="C3880" t="str">
            <v/>
          </cell>
        </row>
        <row r="3881">
          <cell r="B3881" t="str">
            <v>CANALETAS/CALHAS EM CONCRETO E ALVENARIA</v>
          </cell>
          <cell r="C3881" t="str">
            <v/>
          </cell>
        </row>
        <row r="3882">
          <cell r="A3882" t="str">
            <v>73882/1</v>
          </cell>
          <cell r="B3882" t="str">
            <v>CALHA EM CONCRETO SIMPLES, EM MEIA CANA, DIAMETRO 200 MM</v>
          </cell>
          <cell r="C3882" t="str">
            <v>M</v>
          </cell>
          <cell r="D3882">
            <v>13.74</v>
          </cell>
          <cell r="E3882">
            <v>7.37</v>
          </cell>
          <cell r="F3882">
            <v>21.11</v>
          </cell>
        </row>
        <row r="3883">
          <cell r="A3883" t="str">
            <v>73882/5</v>
          </cell>
          <cell r="B3883" t="str">
            <v>CALHA EM CONCRETO SIMPLES, EM MEIA CANA DE CONCRETO, DIAMETRO 600 MM</v>
          </cell>
          <cell r="C3883" t="str">
            <v>M</v>
          </cell>
          <cell r="D3883">
            <v>38.1</v>
          </cell>
          <cell r="E3883">
            <v>22.15</v>
          </cell>
          <cell r="F3883">
            <v>60.25</v>
          </cell>
        </row>
        <row r="3884">
          <cell r="B3884" t="str">
            <v>VALETAS</v>
          </cell>
          <cell r="C3884" t="str">
            <v/>
          </cell>
        </row>
        <row r="3885">
          <cell r="A3885" t="str">
            <v>83658</v>
          </cell>
          <cell r="B3885" t="str">
            <v>EXECUCAO DRENO PROFUNDO, COM CORTE TRAPEZOIDAL EM SOLO, DE 70X80X150CM EXCL TUBO INCL MATERIAL EXECUCAO, COM SELO ENCHIMENTO MATERIAL DRENANTE E ESCAVACAO</v>
          </cell>
          <cell r="C3885" t="str">
            <v>M</v>
          </cell>
          <cell r="D3885">
            <v>89.48</v>
          </cell>
          <cell r="E3885">
            <v>65.22</v>
          </cell>
          <cell r="F3885">
            <v>154.69999999999999</v>
          </cell>
        </row>
        <row r="3886">
          <cell r="B3886" t="str">
            <v>DRENOS COM AGREGADOS</v>
          </cell>
          <cell r="C3886" t="str">
            <v/>
          </cell>
        </row>
        <row r="3887">
          <cell r="A3887" t="str">
            <v>73816/2</v>
          </cell>
          <cell r="B3887" t="str">
            <v>EXECUCAO DE DRENO VERTICAL COM PEDRISCO, DIAMETRO 200MM</v>
          </cell>
          <cell r="C3887" t="str">
            <v>M</v>
          </cell>
          <cell r="D3887">
            <v>12.16</v>
          </cell>
          <cell r="E3887">
            <v>11.32</v>
          </cell>
          <cell r="F3887">
            <v>23.48</v>
          </cell>
        </row>
        <row r="3888">
          <cell r="A3888" t="str">
            <v>73883/1</v>
          </cell>
          <cell r="B3888" t="str">
            <v>EXECUCAO DE DRENO FRANCES COM AREIA MEDIA</v>
          </cell>
          <cell r="C3888" t="str">
            <v>M3</v>
          </cell>
          <cell r="D3888">
            <v>76.05</v>
          </cell>
          <cell r="E3888">
            <v>14.04</v>
          </cell>
          <cell r="F3888">
            <v>90.09</v>
          </cell>
        </row>
        <row r="3889">
          <cell r="A3889" t="str">
            <v>73883/2</v>
          </cell>
          <cell r="B3889" t="str">
            <v>EXECUCAO DE DRENO FRANCES COM BRITA NUM 2</v>
          </cell>
          <cell r="C3889" t="str">
            <v>M3</v>
          </cell>
          <cell r="D3889">
            <v>55.9</v>
          </cell>
          <cell r="E3889">
            <v>21.6</v>
          </cell>
          <cell r="F3889">
            <v>77.5</v>
          </cell>
        </row>
        <row r="3890">
          <cell r="A3890" t="str">
            <v>73883/3</v>
          </cell>
          <cell r="B3890" t="str">
            <v>EXECUCAO DE DRENO FRANCES COM CASCALHO</v>
          </cell>
          <cell r="C3890" t="str">
            <v>M3</v>
          </cell>
          <cell r="D3890">
            <v>34.36</v>
          </cell>
          <cell r="E3890">
            <v>14.04</v>
          </cell>
          <cell r="F3890">
            <v>48.4</v>
          </cell>
        </row>
        <row r="3891">
          <cell r="A3891" t="str">
            <v>73902/1</v>
          </cell>
          <cell r="B3891" t="str">
            <v>CAMADA DRENANTE COM BRITA NUM 3</v>
          </cell>
          <cell r="C3891" t="str">
            <v>M3</v>
          </cell>
          <cell r="D3891">
            <v>56.65</v>
          </cell>
          <cell r="E3891">
            <v>27</v>
          </cell>
          <cell r="F3891">
            <v>83.65</v>
          </cell>
        </row>
        <row r="3892">
          <cell r="A3892" t="str">
            <v>83667</v>
          </cell>
          <cell r="B3892" t="str">
            <v>CAMADA DRENANTE COM AREIA MEDIA</v>
          </cell>
          <cell r="C3892" t="str">
            <v>M3</v>
          </cell>
          <cell r="D3892">
            <v>76.540000000000006</v>
          </cell>
          <cell r="E3892">
            <v>26.46</v>
          </cell>
          <cell r="F3892">
            <v>103</v>
          </cell>
        </row>
        <row r="3893">
          <cell r="A3893" t="str">
            <v>83668</v>
          </cell>
          <cell r="B3893" t="str">
            <v>CAMADA DRENANTE COM BRITA NUM 2</v>
          </cell>
          <cell r="C3893" t="str">
            <v>M3</v>
          </cell>
          <cell r="D3893">
            <v>56.38</v>
          </cell>
          <cell r="E3893">
            <v>26.46</v>
          </cell>
          <cell r="F3893">
            <v>82.84</v>
          </cell>
        </row>
        <row r="3894">
          <cell r="A3894" t="str">
            <v>83662</v>
          </cell>
          <cell r="B3894" t="str">
            <v>EXECUCAO DE DRENO CEGO</v>
          </cell>
          <cell r="C3894" t="str">
            <v>M3</v>
          </cell>
          <cell r="D3894">
            <v>55.42</v>
          </cell>
          <cell r="E3894">
            <v>26.59</v>
          </cell>
          <cell r="F3894">
            <v>82.01</v>
          </cell>
        </row>
        <row r="3895">
          <cell r="A3895" t="str">
            <v>83682</v>
          </cell>
          <cell r="B3895" t="str">
            <v>CAMADA VERTICAL DRENANTE C/ PEDRA BRITADA NUMS 1 E 2</v>
          </cell>
          <cell r="C3895" t="str">
            <v>M3</v>
          </cell>
          <cell r="D3895">
            <v>56.65</v>
          </cell>
          <cell r="E3895">
            <v>27</v>
          </cell>
          <cell r="F3895">
            <v>83.65</v>
          </cell>
        </row>
        <row r="3896">
          <cell r="A3896" t="str">
            <v>83683</v>
          </cell>
          <cell r="B3896" t="str">
            <v>CAMADA HORIZONTAL DRENANTE C/ PEDRA BRITADA 1 E 2</v>
          </cell>
          <cell r="C3896" t="str">
            <v>M3</v>
          </cell>
          <cell r="D3896">
            <v>60.92</v>
          </cell>
          <cell r="E3896">
            <v>32.409999999999997</v>
          </cell>
          <cell r="F3896">
            <v>93.33</v>
          </cell>
        </row>
        <row r="3897">
          <cell r="B3897" t="str">
            <v>DRENOS COM MANTA GEOTEXTIL</v>
          </cell>
          <cell r="C3897" t="str">
            <v/>
          </cell>
        </row>
        <row r="3898">
          <cell r="A3898" t="str">
            <v>73881/1</v>
          </cell>
          <cell r="B3898" t="str">
            <v>EXECUCAO DE DRENO COM MANTA GEOTEXTIL 200 G/M2</v>
          </cell>
          <cell r="C3898" t="str">
            <v>M2</v>
          </cell>
          <cell r="D3898">
            <v>6.4</v>
          </cell>
          <cell r="E3898">
            <v>0.21</v>
          </cell>
          <cell r="F3898">
            <v>6.61</v>
          </cell>
        </row>
        <row r="3899">
          <cell r="A3899" t="str">
            <v>73881/3</v>
          </cell>
          <cell r="B3899" t="str">
            <v>EXECUCAO DE DRENO COM MANTA GEOTEXTIL 400 G/M2</v>
          </cell>
          <cell r="C3899" t="str">
            <v>M2</v>
          </cell>
          <cell r="D3899">
            <v>12.72</v>
          </cell>
          <cell r="E3899">
            <v>0.21</v>
          </cell>
          <cell r="F3899">
            <v>12.93</v>
          </cell>
        </row>
        <row r="3900">
          <cell r="A3900" t="str">
            <v>83739</v>
          </cell>
          <cell r="B3900" t="str">
            <v>FORNECIMENTO/INSTALACAO DE MANTA BIDIM RT-10</v>
          </cell>
          <cell r="C3900" t="str">
            <v>M2</v>
          </cell>
          <cell r="D3900">
            <v>6.63</v>
          </cell>
          <cell r="E3900">
            <v>0.32</v>
          </cell>
          <cell r="F3900">
            <v>6.95</v>
          </cell>
        </row>
        <row r="3901">
          <cell r="A3901" t="str">
            <v>83665</v>
          </cell>
          <cell r="B3901" t="str">
            <v>FORNECIMENTO E INSTALACAO DE MANTA BIDIM RT - 14</v>
          </cell>
          <cell r="C3901" t="str">
            <v>M2</v>
          </cell>
          <cell r="D3901">
            <v>8.23</v>
          </cell>
          <cell r="E3901">
            <v>0.32</v>
          </cell>
          <cell r="F3901">
            <v>8.5500000000000007</v>
          </cell>
        </row>
        <row r="3902">
          <cell r="A3902" t="str">
            <v>83669</v>
          </cell>
          <cell r="B3902" t="str">
            <v>FORNECIMENTO/INSTALACAO MANTA BIDIM RT-16</v>
          </cell>
          <cell r="C3902" t="str">
            <v>M2</v>
          </cell>
          <cell r="D3902">
            <v>9.84</v>
          </cell>
          <cell r="E3902">
            <v>0.32</v>
          </cell>
          <cell r="F3902">
            <v>10.16</v>
          </cell>
        </row>
        <row r="3903">
          <cell r="A3903" t="str">
            <v>83729</v>
          </cell>
          <cell r="B3903" t="str">
            <v>FORNECIMENTO/INSTALACAO DE MANTA BIDIM RT-31</v>
          </cell>
          <cell r="C3903" t="str">
            <v>M2</v>
          </cell>
          <cell r="D3903">
            <v>19.61</v>
          </cell>
          <cell r="E3903">
            <v>0.32</v>
          </cell>
          <cell r="F3903">
            <v>19.93</v>
          </cell>
        </row>
        <row r="3904">
          <cell r="A3904" t="str">
            <v>83656</v>
          </cell>
          <cell r="B3904" t="str">
            <v>COLCHAO DRENANTE C/ 30CM PEDRA BRITADA N.3/FILTRO TRANSICAO MANTA GEOTEXTIL 100% POLIPROPILENO OU POLIESTER INCL FORNEC/COLOCMAT</v>
          </cell>
          <cell r="C3904" t="str">
            <v>M2</v>
          </cell>
          <cell r="D3904">
            <v>32.1</v>
          </cell>
          <cell r="E3904">
            <v>1.62</v>
          </cell>
          <cell r="F3904">
            <v>33.72</v>
          </cell>
        </row>
        <row r="3905">
          <cell r="A3905" t="str">
            <v>92123</v>
          </cell>
          <cell r="B3905" t="str">
            <v>ENSACAMENTO DE AREIA. AF_11/2015</v>
          </cell>
          <cell r="C3905" t="str">
            <v>M3</v>
          </cell>
          <cell r="D3905">
            <v>21.24</v>
          </cell>
          <cell r="E3905">
            <v>16.64</v>
          </cell>
          <cell r="F3905">
            <v>37.880000000000003</v>
          </cell>
        </row>
        <row r="3906">
          <cell r="B3906" t="str">
            <v>DRENOS COM TUBOS DE PVC</v>
          </cell>
          <cell r="C3906" t="str">
            <v/>
          </cell>
        </row>
        <row r="3907">
          <cell r="A3907" t="str">
            <v>73816/1</v>
          </cell>
          <cell r="B3907" t="str">
            <v>EXECUCAO DE DRENO COM TUBOS DE PVC CORRUGADO FLEXIVEL PERFURADO - DN 100</v>
          </cell>
          <cell r="C3907" t="str">
            <v>M</v>
          </cell>
          <cell r="D3907">
            <v>17.57</v>
          </cell>
          <cell r="E3907">
            <v>8.94</v>
          </cell>
          <cell r="F3907">
            <v>26.51</v>
          </cell>
        </row>
        <row r="3908">
          <cell r="A3908" t="str">
            <v>75029/1</v>
          </cell>
          <cell r="B3908" t="str">
            <v>TUBO PVC CORRUGADO RIGIDO PERFURADO DN 150 PARA DRENAGEM - FORNECIMENTO E INSTALACAO</v>
          </cell>
          <cell r="C3908" t="str">
            <v>M</v>
          </cell>
          <cell r="D3908">
            <v>31.85</v>
          </cell>
          <cell r="E3908">
            <v>11.68</v>
          </cell>
          <cell r="F3908">
            <v>43.53</v>
          </cell>
        </row>
        <row r="3909">
          <cell r="A3909" t="str">
            <v>74017/1</v>
          </cell>
          <cell r="B3909" t="str">
            <v>EXECUCAO DE DRENOS DE CHORUME EM TUBOS DRENANTES, PVC, DIAM=100 MM, ENVOLTOS EM BRITA E GEOTEXTIL</v>
          </cell>
          <cell r="C3909" t="str">
            <v>M</v>
          </cell>
          <cell r="D3909">
            <v>36.11</v>
          </cell>
          <cell r="E3909">
            <v>8.9</v>
          </cell>
          <cell r="F3909">
            <v>45.01</v>
          </cell>
        </row>
        <row r="3910">
          <cell r="A3910" t="str">
            <v>74017/2</v>
          </cell>
          <cell r="B3910" t="str">
            <v>EXECUCAO DE DRENOS DE CHORUME EM TUBOS DRENANTES, PVC, DIAM=150 MM, ENVOLTOS EM BRITA E GEOTEXTIL</v>
          </cell>
          <cell r="C3910" t="str">
            <v>M</v>
          </cell>
          <cell r="D3910">
            <v>53.04</v>
          </cell>
          <cell r="E3910">
            <v>8.9</v>
          </cell>
          <cell r="F3910">
            <v>61.94</v>
          </cell>
        </row>
        <row r="3911">
          <cell r="A3911" t="str">
            <v>83670</v>
          </cell>
          <cell r="B3911" t="str">
            <v>TUBO PVC DN 75 MM PARA DRENAGEM - FORNECIMENTO E INSTALACAO</v>
          </cell>
          <cell r="C3911" t="str">
            <v>M</v>
          </cell>
          <cell r="D3911">
            <v>21.78</v>
          </cell>
          <cell r="E3911">
            <v>27.29</v>
          </cell>
          <cell r="F3911">
            <v>49.07</v>
          </cell>
        </row>
        <row r="3912">
          <cell r="A3912" t="str">
            <v>83671</v>
          </cell>
          <cell r="B3912" t="str">
            <v>TUBO PVC DN 100 MM PARA DRENAGEM - FORNECIMENTO E INSTALACAO</v>
          </cell>
          <cell r="C3912" t="str">
            <v>M</v>
          </cell>
          <cell r="D3912">
            <v>23.73</v>
          </cell>
          <cell r="E3912">
            <v>28.93</v>
          </cell>
          <cell r="F3912">
            <v>52.66</v>
          </cell>
        </row>
        <row r="3913">
          <cell r="A3913" t="str">
            <v>83679</v>
          </cell>
          <cell r="B3913" t="str">
            <v>TUBO PVC D=2 COM MATERIAL DRENANTE PARA DRENO/BARBACA - FORNECIMENTO E INSTALACAO</v>
          </cell>
          <cell r="C3913" t="str">
            <v>M</v>
          </cell>
          <cell r="D3913">
            <v>9.24</v>
          </cell>
          <cell r="E3913">
            <v>5.4</v>
          </cell>
          <cell r="F3913">
            <v>14.64</v>
          </cell>
        </row>
        <row r="3914">
          <cell r="A3914" t="str">
            <v>83680</v>
          </cell>
          <cell r="B3914" t="str">
            <v>TUBO PVC D=3" COM MATERIAL DRENANTE PARA DRENO/BARBACA - FORNECIMENTO E INSTALACAO</v>
          </cell>
          <cell r="C3914" t="str">
            <v>M</v>
          </cell>
          <cell r="D3914">
            <v>11.58</v>
          </cell>
          <cell r="E3914">
            <v>5.4</v>
          </cell>
          <cell r="F3914">
            <v>16.98</v>
          </cell>
        </row>
        <row r="3915">
          <cell r="A3915" t="str">
            <v>83681</v>
          </cell>
          <cell r="B3915" t="str">
            <v>TUBO PVC D=4" COM MATERIAL DRENANTE PARA DRENO/BARBACA - FORNECIMENTO E INSTALACAO</v>
          </cell>
          <cell r="C3915" t="str">
            <v>M</v>
          </cell>
          <cell r="D3915">
            <v>12.83</v>
          </cell>
          <cell r="E3915">
            <v>5.4</v>
          </cell>
          <cell r="F3915">
            <v>18.23</v>
          </cell>
        </row>
        <row r="3916">
          <cell r="A3916" t="str">
            <v>83651</v>
          </cell>
          <cell r="B3916" t="str">
            <v>TUBO PVC CORRUGADO PERFURADO 100 MM C/ JUNTA ELASTICA PARA DRENAGEM.</v>
          </cell>
          <cell r="C3916" t="str">
            <v>M</v>
          </cell>
          <cell r="D3916">
            <v>17.61</v>
          </cell>
          <cell r="E3916">
            <v>13.85</v>
          </cell>
          <cell r="F3916">
            <v>31.46</v>
          </cell>
        </row>
        <row r="3917">
          <cell r="B3917" t="str">
            <v>DRENOS COM TUBOS CERÂMICOS</v>
          </cell>
          <cell r="C3917" t="str">
            <v/>
          </cell>
        </row>
        <row r="3918">
          <cell r="B3918" t="str">
            <v>DRENOS COM TUBOS DE CONCRETO</v>
          </cell>
          <cell r="C3918" t="str">
            <v/>
          </cell>
        </row>
        <row r="3919">
          <cell r="A3919" t="str">
            <v>73969/1</v>
          </cell>
          <cell r="B3919" t="str">
            <v>EXECUCAO DE DRENOS DE CHORUME EM TUBOS DRENANTES DE CONCRETO, DIAM=200MM, ENVOLTOS EM BRITA E GEOTEXTIL</v>
          </cell>
          <cell r="C3919" t="str">
            <v>M</v>
          </cell>
          <cell r="D3919">
            <v>45.12</v>
          </cell>
          <cell r="E3919">
            <v>8.9</v>
          </cell>
          <cell r="F3919">
            <v>54.02</v>
          </cell>
        </row>
        <row r="3920">
          <cell r="A3920" t="str">
            <v>83661</v>
          </cell>
          <cell r="B3920" t="str">
            <v>EXECUCAO DE DRENO PROFUNDO, CORTE EM SOLO, COM TUBO POROSO D=0,20M</v>
          </cell>
          <cell r="C3920" t="str">
            <v>M</v>
          </cell>
          <cell r="D3920">
            <v>63.8</v>
          </cell>
          <cell r="E3920">
            <v>29.63</v>
          </cell>
          <cell r="F3920">
            <v>93.43</v>
          </cell>
        </row>
        <row r="3921">
          <cell r="A3921" t="str">
            <v>83664</v>
          </cell>
          <cell r="B3921" t="str">
            <v>EXECUCAO DE DRENO DE TUBO DE CONRETO SIMPLES POROSO D=0,20 M (0,5MX0,5M) PARA GALERIAS DE AGUAS PLUVIAIS</v>
          </cell>
          <cell r="C3921" t="str">
            <v>M</v>
          </cell>
          <cell r="D3921">
            <v>36.200000000000003</v>
          </cell>
          <cell r="E3921">
            <v>14.15</v>
          </cell>
          <cell r="F3921">
            <v>50.35</v>
          </cell>
        </row>
        <row r="3922">
          <cell r="B3922" t="str">
            <v xml:space="preserve">TUBOS DE CONCRETO </v>
          </cell>
          <cell r="C3922" t="str">
            <v/>
          </cell>
        </row>
        <row r="3923">
          <cell r="A3923" t="str">
            <v>83675</v>
          </cell>
          <cell r="B3923" t="str">
            <v>TUBO CONCRETO SIMPLES DN 200 MM PARA DRENAGEM - FORNECIMENTO E INSTALACAO, INCLUSIVE ESCAVACAO MANUAL 1M3/M.</v>
          </cell>
          <cell r="C3923" t="str">
            <v>M</v>
          </cell>
          <cell r="D3923">
            <v>36.99</v>
          </cell>
          <cell r="E3923">
            <v>43.36</v>
          </cell>
          <cell r="F3923">
            <v>80.349999999999994</v>
          </cell>
        </row>
        <row r="3924">
          <cell r="A3924" t="str">
            <v>83676</v>
          </cell>
          <cell r="B3924" t="str">
            <v>TUBO CONCRETO SIMPLES DN 300 MM PARA DRENAGEM - FORNECIMENTO E INSTALACAO INCLUSIVE ESCAVACAO MANUAL 1M3/M</v>
          </cell>
          <cell r="C3924" t="str">
            <v>M</v>
          </cell>
          <cell r="D3924">
            <v>45.41</v>
          </cell>
          <cell r="E3924">
            <v>53.84</v>
          </cell>
          <cell r="F3924">
            <v>99.25</v>
          </cell>
        </row>
        <row r="3925">
          <cell r="A3925" t="str">
            <v>83677</v>
          </cell>
          <cell r="B3925" t="str">
            <v>TUBO CONCRETO SIMPLES DN 400 MM PARA DRENAGEM - FORNECIMENTO E INSTALACAO INCLUSIVE ESCAVACAO MANUAL 1,5M3/M</v>
          </cell>
          <cell r="C3925" t="str">
            <v>M</v>
          </cell>
          <cell r="D3925">
            <v>57.5</v>
          </cell>
          <cell r="E3925">
            <v>65.8</v>
          </cell>
          <cell r="F3925">
            <v>123.3</v>
          </cell>
        </row>
        <row r="3926">
          <cell r="A3926" t="str">
            <v>83678</v>
          </cell>
          <cell r="B3926" t="str">
            <v>TUBO CONCRETO SIMPLES DN 500 MM PARA DRENAGEM - FORNECIMENTO E INSTALACAO INCLUSIVE ESCAVACAO MANUAL 2M3/M</v>
          </cell>
          <cell r="C3926" t="str">
            <v>M</v>
          </cell>
          <cell r="D3926">
            <v>75.64</v>
          </cell>
          <cell r="E3926">
            <v>79.73</v>
          </cell>
          <cell r="F3926">
            <v>155.37</v>
          </cell>
        </row>
        <row r="3927">
          <cell r="A3927" t="str">
            <v>95567</v>
          </cell>
          <cell r="B3927" t="str">
            <v>TUBO DE CONCRETO (SIMPLES) PARA REDES COLETORAS DE ÁGUAS PLUVIAIS, DIÂMETRO DE 300 MM, JUNTA RÍGIDA, INSTALADO EM LOCAL COM BAIXO NÍVEL DE INTERFERÊNCIAS - FORNECIMENTO E ASSENTAMENTO. AF_12/2015</v>
          </cell>
          <cell r="C3927" t="str">
            <v>M</v>
          </cell>
          <cell r="D3927">
            <v>34.9</v>
          </cell>
          <cell r="E3927">
            <v>14.32</v>
          </cell>
          <cell r="F3927">
            <v>49.22</v>
          </cell>
        </row>
        <row r="3928">
          <cell r="A3928" t="str">
            <v>95565</v>
          </cell>
          <cell r="B3928" t="str">
            <v>TUBO DE CONCRETO PARA REDES COLETORAS DE ÁGUAS PLUVIAIS, DIÂMETRO DE 300MM, JUNTA RÍGIDA, INSTALADO EM LOCAL COM BAIXO NÍVEL DE INTERFERÊNCIAS - FORNECIMENTO E ASSENTAMENTO. AF_12/2015</v>
          </cell>
          <cell r="C3928" t="str">
            <v>M</v>
          </cell>
          <cell r="D3928">
            <v>64.84</v>
          </cell>
          <cell r="E3928">
            <v>14.32</v>
          </cell>
          <cell r="F3928">
            <v>79.16</v>
          </cell>
        </row>
        <row r="3929">
          <cell r="A3929" t="str">
            <v>95566</v>
          </cell>
          <cell r="B3929" t="str">
            <v>TUBO DE CONCRETO PARA REDES COLETORAS DE ÁGUAS PLUVIAIS, DIÂMETRO DE 300MM, JUNTA RÍGIDA, INSTALADO EM LOCAL COM ALTO NÍVEL DE INTERFERÊNCIAS - FORNECIMENTO E ASSENTAMENTO. AF_12/2015</v>
          </cell>
          <cell r="C3929" t="str">
            <v>M</v>
          </cell>
          <cell r="D3929">
            <v>67.83</v>
          </cell>
          <cell r="E3929">
            <v>17.14</v>
          </cell>
          <cell r="F3929">
            <v>84.97</v>
          </cell>
        </row>
        <row r="3930">
          <cell r="A3930" t="str">
            <v>95568</v>
          </cell>
          <cell r="B3930" t="str">
            <v>TUBO DE CONCRETO (SIMPLES) PARA REDES COLETORAS DE ÁGUAS PLUVIAIS, DIÂMETRO DE 400 MM, JUNTA RÍGIDA, INSTALADO EM LOCAL COM BAIXO NÍVEL DE INTERFERÊNCIAS - FORNECIMENTO E ASSENTAMENTO. AF_12/2015</v>
          </cell>
          <cell r="C3930" t="str">
            <v>M</v>
          </cell>
          <cell r="D3930">
            <v>45.59</v>
          </cell>
          <cell r="E3930">
            <v>18.239999999999998</v>
          </cell>
          <cell r="F3930">
            <v>63.83</v>
          </cell>
        </row>
        <row r="3931">
          <cell r="A3931" t="str">
            <v>95569</v>
          </cell>
          <cell r="B3931" t="str">
            <v>TUBO DE CONCRETO (SIMPLES) PARA REDES COLETORAS DE ÁGUAS PLUVIAIS, DIÂMETRO DE 500 MM, JUNTA RÍGIDA, INSTALADO EM LOCAL COM BAIXO NÍVEL DE INTERFERÊNCIAS - FORNECIMENTO E ASSENTAMENTO. AF_12/2015</v>
          </cell>
          <cell r="C3931" t="str">
            <v>M</v>
          </cell>
          <cell r="D3931">
            <v>61.36</v>
          </cell>
          <cell r="E3931">
            <v>22.17</v>
          </cell>
          <cell r="F3931">
            <v>83.53</v>
          </cell>
        </row>
        <row r="3932">
          <cell r="A3932" t="str">
            <v>95570</v>
          </cell>
          <cell r="B3932" t="str">
            <v>TUBO DE CONCRETO (SIMPLES) PARA REDES COLETORAS DE ÁGUAS PLUVIAIS, DIÂMETRO DE 300 MM, JUNTA RÍGIDA, INSTALADO EM LOCAL COM ALTO NÍVEL DE INTERFERÊNCIAS - FORNECIMENTO E ASSENTAMENTO. AF_12/2015</v>
          </cell>
          <cell r="C3932" t="str">
            <v>M</v>
          </cell>
          <cell r="D3932">
            <v>37.89</v>
          </cell>
          <cell r="E3932">
            <v>17.14</v>
          </cell>
          <cell r="F3932">
            <v>55.03</v>
          </cell>
        </row>
        <row r="3933">
          <cell r="A3933" t="str">
            <v>95571</v>
          </cell>
          <cell r="B3933" t="str">
            <v>TUBO DE CONCRETO (SIMPLES) PARA REDES COLETORAS DE ÁGUAS PLUVIAIS, DIÂMETRO DE 400 MM, JUNTA RÍGIDA, INSTALADO EM LOCAL COM ALTO NÍVEL DE INTERFERÊNCIAS - FORNECIMENTO E ASSENTAMENTO. AF_12/2015</v>
          </cell>
          <cell r="C3933" t="str">
            <v>M</v>
          </cell>
          <cell r="D3933">
            <v>49.42</v>
          </cell>
          <cell r="E3933">
            <v>21.84</v>
          </cell>
          <cell r="F3933">
            <v>71.260000000000005</v>
          </cell>
        </row>
        <row r="3934">
          <cell r="A3934" t="str">
            <v>95572</v>
          </cell>
          <cell r="B3934" t="str">
            <v>TUBO DE CONCRETO (SIMPLES) PARA REDES COLETORAS DE ÁGUAS PLUVIAIS, DIÂMETRO DE 500 MM, JUNTA RÍGIDA, INSTALADO EM LOCAL COM ALTO NÍVEL DE INTERFERÊNCIAS - FORNECIMENTO E ASSENTAMENTO. AF_12/2015</v>
          </cell>
          <cell r="C3934" t="str">
            <v>M</v>
          </cell>
          <cell r="D3934">
            <v>66.150000000000006</v>
          </cell>
          <cell r="E3934">
            <v>26.57</v>
          </cell>
          <cell r="F3934">
            <v>92.72</v>
          </cell>
        </row>
        <row r="3935">
          <cell r="A3935" t="str">
            <v>92833</v>
          </cell>
          <cell r="B3935" t="str">
            <v>TUBO DE CONCRETO PARA REDES COLETORAS DE ESGOTO SANITÁRIO, DIÂMETRO DE 300 MM, JUNTA ELÁSTICA, INSTALADO EM LOCAL COM BAIXO NÍVEL DE INTERFERÊNCIAS - FORNECIMENTO E ASSENTAMENTO. AF_12/2015</v>
          </cell>
          <cell r="C3935" t="str">
            <v>M</v>
          </cell>
          <cell r="D3935">
            <v>91.89</v>
          </cell>
          <cell r="E3935">
            <v>3.2</v>
          </cell>
          <cell r="F3935">
            <v>95.09</v>
          </cell>
        </row>
        <row r="3936">
          <cell r="A3936" t="str">
            <v>92835</v>
          </cell>
          <cell r="B3936" t="str">
            <v>TUBO DE CONCRETO PARA REDES COLETORAS DE ESGOTO SANITÁRIO, DIÂMETRO DE 400 MM, JUNTA ELÁSTICA, INSTALADO EM LOCAL COM BAIXO NÍVEL DE INTERFERÊNCIAS - FORNECIMENTO E ASSENTAMENTO. AF_12/2015</v>
          </cell>
          <cell r="C3936" t="str">
            <v>M</v>
          </cell>
          <cell r="D3936">
            <v>114.63</v>
          </cell>
          <cell r="E3936">
            <v>4.07</v>
          </cell>
          <cell r="F3936">
            <v>118.7</v>
          </cell>
        </row>
        <row r="3937">
          <cell r="A3937" t="str">
            <v>92837</v>
          </cell>
          <cell r="B3937" t="str">
            <v>TUBO DE CONCRETO PARA REDES COLETORAS DE ESGOTO SANITÁRIO, DIÂMETRO DE 500 MM, JUNTA ELÁSTICA, INSTALADO EM LOCAL COM BAIXO NÍVEL DE INTERFERÊNCIAS - FORNECIMENTO E ASSENTAMENTO. AF_12/2015</v>
          </cell>
          <cell r="C3937" t="str">
            <v>M</v>
          </cell>
          <cell r="D3937">
            <v>153.24</v>
          </cell>
          <cell r="E3937">
            <v>4.93</v>
          </cell>
          <cell r="F3937">
            <v>158.16999999999999</v>
          </cell>
        </row>
        <row r="3938">
          <cell r="A3938" t="str">
            <v>92839</v>
          </cell>
          <cell r="B3938" t="str">
            <v>TUBO DE CONCRETO PARA REDES COLETORAS DE ESGOTO SANITÁRIO, DIÂMETRO DE 600 MM, JUNTA ELÁSTICA, INSTALADO EM LOCAL COM BAIXO NÍVEL DE INTERFERÊNCIAS - FORNECIMENTO E ASSENTAMENTO. AF_12/2015</v>
          </cell>
          <cell r="C3938" t="str">
            <v>M</v>
          </cell>
          <cell r="D3938">
            <v>201.96</v>
          </cell>
          <cell r="E3938">
            <v>5.8</v>
          </cell>
          <cell r="F3938">
            <v>207.76</v>
          </cell>
        </row>
        <row r="3939">
          <cell r="A3939" t="str">
            <v>92841</v>
          </cell>
          <cell r="B3939" t="str">
            <v>TUBO DE CONCRETO PARA REDES COLETORAS DE ESGOTO SANITÁRIO, DIÂMETRO DE 700 MM, JUNTA ELÁSTICA, INSTALADO EM LOCAL COM BAIXO NÍVEL DE INTERFERÊNCIAS - FORNECIMENTO E ASSENTAMENTO. AF_12/2015</v>
          </cell>
          <cell r="C3939" t="str">
            <v>M</v>
          </cell>
          <cell r="D3939">
            <v>229.29</v>
          </cell>
          <cell r="E3939">
            <v>6.67</v>
          </cell>
          <cell r="F3939">
            <v>235.96</v>
          </cell>
        </row>
        <row r="3940">
          <cell r="A3940" t="str">
            <v>92847</v>
          </cell>
          <cell r="B3940" t="str">
            <v>TUBO DE CONCRETO PARA REDES COLETORAS DE ESGOTO SANITÁRIO, DIÂMETRO DE 1000 MM, JUNTA ELÁSTICA, INSTALADO EM LOCAL COM BAIXO NÍVEL DE INTERFERÊNCIAS - FORNECIMENTO E ASSENTAMENTO. AF_12/2015</v>
          </cell>
          <cell r="C3940" t="str">
            <v>M</v>
          </cell>
          <cell r="D3940">
            <v>403.58</v>
          </cell>
          <cell r="E3940">
            <v>9.2799999999999994</v>
          </cell>
          <cell r="F3940">
            <v>412.86</v>
          </cell>
        </row>
        <row r="3941">
          <cell r="A3941" t="str">
            <v>92849</v>
          </cell>
          <cell r="B3941" t="str">
            <v>TUBO DE CONCRETO PARA REDES COLETORAS DE ESGOTO SANITÁRIO, DIÂMETRO DE 300 MM, JUNTA ELÁSTICA, INSTALADO EM LOCAL COM ALTO NÍVEL DE INTERFERÊNCIAS - FORNECIMENTO E ASSENTAMENTO. AF_12/2015</v>
          </cell>
          <cell r="C3941" t="str">
            <v>M</v>
          </cell>
          <cell r="D3941">
            <v>95</v>
          </cell>
          <cell r="E3941">
            <v>6.04</v>
          </cell>
          <cell r="F3941">
            <v>101.04</v>
          </cell>
        </row>
        <row r="3942">
          <cell r="A3942" t="str">
            <v>92851</v>
          </cell>
          <cell r="B3942" t="str">
            <v>TUBO DE CONCRETO PARA REDES COLETORAS DE ESGOTO SANITÁRIO, DIÂMETRO DE 400 MM, JUNTA ELÁSTICA, INSTALADO EM LOCAL COM ALTO NÍVEL DE INTERFERÊNCIAS - FORNECIMENTO E ASSENTAMENTO. AF_12/2015</v>
          </cell>
          <cell r="C3942" t="str">
            <v>M</v>
          </cell>
          <cell r="D3942">
            <v>125.39</v>
          </cell>
          <cell r="E3942">
            <v>7.68</v>
          </cell>
          <cell r="F3942">
            <v>133.07</v>
          </cell>
        </row>
        <row r="3943">
          <cell r="A3943" t="str">
            <v>92853</v>
          </cell>
          <cell r="B3943" t="str">
            <v>TUBO DE CONCRETO PARA REDES COLETORAS DE ESGOTO SANITÁRIO, DIÂMETRO DE 500 MM, JUNTA ELÁSTICA, INSTALADO EM LOCAL COM ALTO NÍVEL DE INTERFERÊNCIAS - FORNECIMENTO E ASSENTAMENTO. AF_12/2015</v>
          </cell>
          <cell r="C3943" t="str">
            <v>M</v>
          </cell>
          <cell r="D3943">
            <v>158.03</v>
          </cell>
          <cell r="E3943">
            <v>9.33</v>
          </cell>
          <cell r="F3943">
            <v>167.36</v>
          </cell>
        </row>
        <row r="3944">
          <cell r="A3944" t="str">
            <v>92855</v>
          </cell>
          <cell r="B3944" t="str">
            <v>TUBO DE CONCRETO PARA REDES COLETORAS DE ESGOTO SANITÁRIO, DIÂMETRO DE 600 MM, JUNTA ELÁSTICA, INSTALADO EM LOCAL COM ALTO NÍVEL DE INTERFERÊNCIAS - FORNECIMENTO E ASSENTAMENTO. AF_12/2015</v>
          </cell>
          <cell r="C3944" t="str">
            <v>M</v>
          </cell>
          <cell r="D3944">
            <v>207.56</v>
          </cell>
          <cell r="E3944">
            <v>10.99</v>
          </cell>
          <cell r="F3944">
            <v>218.55</v>
          </cell>
        </row>
        <row r="3945">
          <cell r="A3945" t="str">
            <v>92857</v>
          </cell>
          <cell r="B3945" t="str">
            <v>TUBO DE CONCRETO PARA REDES COLETORAS DE ESGOTO SANITÁRIO, DIÂMETRO DE 700 MM, JUNTA ELÁSTICA, INSTALADO EM LOCAL COM ALTO NÍVEL DE INTERFERÊNCIAS - FORNECIMENTO E ASSENTAMENTO. AF_12/2015</v>
          </cell>
          <cell r="C3945" t="str">
            <v>M</v>
          </cell>
          <cell r="D3945">
            <v>235.71</v>
          </cell>
          <cell r="E3945">
            <v>12.61</v>
          </cell>
          <cell r="F3945">
            <v>248.32</v>
          </cell>
        </row>
        <row r="3946">
          <cell r="A3946" t="str">
            <v>92863</v>
          </cell>
          <cell r="B3946" t="str">
            <v>TUBO DE CONCRETO PARA REDES COLETORAS DE ESGOTO SANITÁRIO, DIÂMETRO DE 1000 MM, JUNTA ELÁSTICA, INSTALADO EM LOCAL COM ALTO NÍVEL DE INTERFERÊNCIAS - FORNECIMENTO E ASSENTAMENTO. AF_12/2015</v>
          </cell>
          <cell r="C3946" t="str">
            <v>M</v>
          </cell>
          <cell r="D3946">
            <v>412.58</v>
          </cell>
          <cell r="E3946">
            <v>17.59</v>
          </cell>
          <cell r="F3946">
            <v>430.17</v>
          </cell>
        </row>
        <row r="3947">
          <cell r="A3947" t="str">
            <v>92210</v>
          </cell>
          <cell r="B3947" t="str">
            <v>TUBO DE CONCRETO PARA REDES COLETORAS DE ÁGUAS PLUVIAIS, DIÂMETRO DE 400 MM, JUNTA RÍGIDA, INSTALADO EM LOCAL COM BAIXO NÍVEL DE INTERFERÊNCIAS - FORNECIMENTO E ASSENTAMENTO. AF_12/2015</v>
          </cell>
          <cell r="C3947" t="str">
            <v>M</v>
          </cell>
          <cell r="D3947">
            <v>72.150000000000006</v>
          </cell>
          <cell r="E3947">
            <v>18.239999999999998</v>
          </cell>
          <cell r="F3947">
            <v>90.39</v>
          </cell>
        </row>
        <row r="3948">
          <cell r="A3948" t="str">
            <v>92211</v>
          </cell>
          <cell r="B3948" t="str">
            <v>TUBO DE CONCRETO PARA REDES COLETORAS DE ÁGUAS PLUVIAIS, DIÂMETRO DE 500 MM, JUNTA RÍGIDA, INSTALADO EM LOCAL COM BAIXO NÍVEL DE INTERFERÊNCIAS - FORNECIMENTO E ASSENTAMENTO. AF_12/2015</v>
          </cell>
          <cell r="C3948" t="str">
            <v>M</v>
          </cell>
          <cell r="D3948">
            <v>93.19</v>
          </cell>
          <cell r="E3948">
            <v>22.17</v>
          </cell>
          <cell r="F3948">
            <v>115.36</v>
          </cell>
        </row>
        <row r="3949">
          <cell r="A3949" t="str">
            <v>92212</v>
          </cell>
          <cell r="B3949" t="str">
            <v>TUBO DE CONCRETO PARA REDES COLETORAS DE ÁGUAS PLUVIAIS, DIÂMETRO DE 600 MM, JUNTA RÍGIDA, INSTALADO EM LOCAL COM BAIXO NÍVEL DE INTERFERÊNCIAS - FORNECIMENTO E ASSENTAMENTO. AF_12/2015</v>
          </cell>
          <cell r="C3949" t="str">
            <v>M</v>
          </cell>
          <cell r="D3949">
            <v>120.15</v>
          </cell>
          <cell r="E3949">
            <v>26.19</v>
          </cell>
          <cell r="F3949">
            <v>146.34</v>
          </cell>
        </row>
        <row r="3950">
          <cell r="A3950" t="str">
            <v>92213</v>
          </cell>
          <cell r="B3950" t="str">
            <v>TUBO DE CONCRETO PARA REDES COLETORAS DE ÁGUAS PLUVIAIS, DIÂMETRO DE 700 MM, JUNTA RÍGIDA, INSTALADO EM LOCAL COM BAIXO NÍVEL DE INTERFERÊNCIAS - FORNECIMENTO E ASSENTAMENTO. AF_12/2015</v>
          </cell>
          <cell r="C3950" t="str">
            <v>M</v>
          </cell>
          <cell r="D3950">
            <v>169.54</v>
          </cell>
          <cell r="E3950">
            <v>30.21</v>
          </cell>
          <cell r="F3950">
            <v>199.75</v>
          </cell>
        </row>
        <row r="3951">
          <cell r="A3951" t="str">
            <v>92214</v>
          </cell>
          <cell r="B3951" t="str">
            <v>TUBO DE CONCRETO PARA REDES COLETORAS DE ÁGUAS PLUVIAIS, DIÂMETRO DE 800 MM, JUNTA RÍGIDA, INSTALADO EM LOCAL COM BAIXO NÍVEL DE INTERFERÊNCIAS - FORNECIMENTO E ASSENTAMENTO. AF_12/2015</v>
          </cell>
          <cell r="C3951" t="str">
            <v>M</v>
          </cell>
          <cell r="D3951">
            <v>184.34</v>
          </cell>
          <cell r="E3951">
            <v>34.5</v>
          </cell>
          <cell r="F3951">
            <v>218.84</v>
          </cell>
        </row>
        <row r="3952">
          <cell r="A3952" t="str">
            <v>92215</v>
          </cell>
          <cell r="B3952" t="str">
            <v>TUBO DE CONCRETO PARA REDES COLETORAS DE ÁGUAS PLUVIAIS, DIÂMETRO DE 900 MM, JUNTA RÍGIDA, INSTALADO EM LOCAL COM BAIXO NÍVEL DE INTERFERÊNCIAS - FORNECIMENTO E ASSENTAMENTO. AF_12/2015</v>
          </cell>
          <cell r="C3952" t="str">
            <v>M</v>
          </cell>
          <cell r="D3952">
            <v>224.33</v>
          </cell>
          <cell r="E3952">
            <v>38.9</v>
          </cell>
          <cell r="F3952">
            <v>263.23</v>
          </cell>
        </row>
        <row r="3953">
          <cell r="A3953" t="str">
            <v>92216</v>
          </cell>
          <cell r="B3953" t="str">
            <v>TUBO DE CONCRETO PARA REDES COLETORAS DE ÁGUAS PLUVIAIS, DIÂMETRO DE 1000 MM, JUNTA RÍGIDA, INSTALADO EM LOCAL COM BAIXO NÍVEL DE INTERFERÊNCIAS - FORNECIMENTO E ASSENTAMENTO. AF_12/2015</v>
          </cell>
          <cell r="C3953" t="str">
            <v>M</v>
          </cell>
          <cell r="D3953">
            <v>251.52</v>
          </cell>
          <cell r="E3953">
            <v>43.62</v>
          </cell>
          <cell r="F3953">
            <v>295.14</v>
          </cell>
        </row>
        <row r="3954">
          <cell r="A3954" t="str">
            <v>92219</v>
          </cell>
          <cell r="B3954" t="str">
            <v>TUBO DE CONCRETO PARA REDES COLETORAS DE ÁGUAS PLUVIAIS, DIÂMETRO DE 400 MM, JUNTA RÍGIDA, INSTALADO EM LOCAL COM ALTO NÍVEL DE INTERFERÊNCIAS - FORNECIMENTO E ASSENTAMENTO. AF_12/2015</v>
          </cell>
          <cell r="C3954" t="str">
            <v>M</v>
          </cell>
          <cell r="D3954">
            <v>75.989999999999995</v>
          </cell>
          <cell r="E3954">
            <v>21.84</v>
          </cell>
          <cell r="F3954">
            <v>97.83</v>
          </cell>
        </row>
        <row r="3955">
          <cell r="A3955" t="str">
            <v>92220</v>
          </cell>
          <cell r="B3955" t="str">
            <v>TUBO DE CONCRETO PARA REDES COLETORAS DE ÁGUAS PLUVIAIS, DIÂMETRO DE 500 MM, JUNTA RÍGIDA, INSTALADO EM LOCAL COM ALTO NÍVEL DE INTERFERÊNCIAS - FORNECIMENTO E ASSENTAMENTO. AF_12/2015</v>
          </cell>
          <cell r="C3955" t="str">
            <v>M</v>
          </cell>
          <cell r="D3955">
            <v>97.98</v>
          </cell>
          <cell r="E3955">
            <v>26.57</v>
          </cell>
          <cell r="F3955">
            <v>124.55</v>
          </cell>
        </row>
        <row r="3956">
          <cell r="A3956" t="str">
            <v>92221</v>
          </cell>
          <cell r="B3956" t="str">
            <v>TUBO DE CONCRETO PARA REDES COLETORAS DE ÁGUAS PLUVIAIS, DIÂMETRO DE 600 MM, JUNTA RÍGIDA, INSTALADO EM LOCAL COM ALTO NÍVEL DE INTERFERÊNCIAS - FORNECIMENTO E ASSENTAMENTO. AF_12/2015</v>
          </cell>
          <cell r="C3956" t="str">
            <v>M</v>
          </cell>
          <cell r="D3956">
            <v>125.74</v>
          </cell>
          <cell r="E3956">
            <v>31.38</v>
          </cell>
          <cell r="F3956">
            <v>157.12</v>
          </cell>
        </row>
        <row r="3957">
          <cell r="A3957" t="str">
            <v>92222</v>
          </cell>
          <cell r="B3957" t="str">
            <v>TUBO DE CONCRETO PARA REDES COLETORAS DE ÁGUAS PLUVIAIS, DIÂMETRO DE 700 MM, JUNTA RÍGIDA, INSTALADO EM LOCAL COM ALTO NÍVEL DE INTERFERÊNCIAS - FORNECIMENTO E ASSENTAMENTO. AF_12/2015</v>
          </cell>
          <cell r="C3957" t="str">
            <v>M</v>
          </cell>
          <cell r="D3957">
            <v>176.08</v>
          </cell>
          <cell r="E3957">
            <v>36.18</v>
          </cell>
          <cell r="F3957">
            <v>212.26</v>
          </cell>
        </row>
        <row r="3958">
          <cell r="A3958" t="str">
            <v>92223</v>
          </cell>
          <cell r="B3958" t="str">
            <v>TUBO DE CONCRETO PARA REDES COLETORAS DE ÁGUAS PLUVIAIS, DIÂMETRO DE 800 MM, JUNTA RÍGIDA, INSTALADO EM LOCAL COM ALTO NÍVEL DE INTERFERÊNCIAS - FORNECIMENTO E ASSENTAMENTO. AF_12/2015</v>
          </cell>
          <cell r="C3958" t="str">
            <v>M</v>
          </cell>
          <cell r="D3958">
            <v>191.6</v>
          </cell>
          <cell r="E3958">
            <v>41.26</v>
          </cell>
          <cell r="F3958">
            <v>232.86</v>
          </cell>
        </row>
        <row r="3959">
          <cell r="A3959" t="str">
            <v>92224</v>
          </cell>
          <cell r="B3959" t="str">
            <v>TUBO DE CONCRETO PARA REDES COLETORAS DE ÁGUAS PLUVIAIS, DIÂMETRO DE 900 MM, JUNTA RÍGIDA, INSTALADO EM LOCAL COM ALTO NÍVEL DE INTERFERÊNCIAS - FORNECIMENTO E ASSENTAMENTO. AF_12/2015</v>
          </cell>
          <cell r="C3959" t="str">
            <v>M</v>
          </cell>
          <cell r="D3959">
            <v>232.38</v>
          </cell>
          <cell r="E3959">
            <v>46.41</v>
          </cell>
          <cell r="F3959">
            <v>278.79000000000002</v>
          </cell>
        </row>
        <row r="3960">
          <cell r="A3960" t="str">
            <v>92226</v>
          </cell>
          <cell r="B3960" t="str">
            <v>TUBO DE CONCRETO PARA REDES COLETORAS DE ÁGUAS PLUVIAIS, DIÂMETRO DE 1000 MM, JUNTA RÍGIDA, INSTALADO EM LOCAL COM ALTO NÍVEL DE INTERFERÊNCIAS - FORNECIMENTO E ASSENTAMENTO. AF_12/2015</v>
          </cell>
          <cell r="C3960" t="str">
            <v>M</v>
          </cell>
          <cell r="D3960">
            <v>260.57</v>
          </cell>
          <cell r="E3960">
            <v>51.96</v>
          </cell>
          <cell r="F3960">
            <v>312.52999999999997</v>
          </cell>
        </row>
        <row r="3961">
          <cell r="A3961" t="str">
            <v>92816</v>
          </cell>
          <cell r="B3961" t="str">
            <v>TUBO DE CONCRETO PARA REDES COLETORAS DE ÁGUAS PLUVIAIS, DIÂMETRO DE 1200 MM, JUNTA RÍGIDA, INSTALADO EM LOCAL COM BAIXO NÍVEL DE INTERFERÊNCIAS - FORNECIMENTO E ASSENTAMENTO. AF_12/2015</v>
          </cell>
          <cell r="C3961" t="str">
            <v>M</v>
          </cell>
          <cell r="D3961">
            <v>347.57</v>
          </cell>
          <cell r="E3961">
            <v>54.58</v>
          </cell>
          <cell r="F3961">
            <v>402.15</v>
          </cell>
        </row>
        <row r="3962">
          <cell r="A3962" t="str">
            <v>92818</v>
          </cell>
          <cell r="B3962" t="str">
            <v>TUBO DE CONCRETO PARA REDES COLETORAS DE ÁGUAS PLUVIAIS, DIÂMETRO DE 1500 MM, JUNTA RÍGIDA, INSTALADO EM LOCAL COM BAIXO NÍVEL DE INTERFERÊNCIAS - FORNECIMENTO E ASSENTAMENTO. AF_12/2015</v>
          </cell>
          <cell r="C3962" t="str">
            <v>M</v>
          </cell>
          <cell r="D3962">
            <v>507.52</v>
          </cell>
          <cell r="E3962">
            <v>73.459999999999994</v>
          </cell>
          <cell r="F3962">
            <v>580.98</v>
          </cell>
        </row>
        <row r="3963">
          <cell r="A3963" t="str">
            <v>92829</v>
          </cell>
          <cell r="B3963" t="str">
            <v>TUBO DE CONCRETO PARA REDES COLETORAS DE ÁGUAS PLUVIAIS, DIÂMETRO DE 1200 MM, JUNTA RÍGIDA, INSTALADO EM LOCAL COM ALTO NÍVEL DE INTERFERÊNCIAS - FORNECIMENTO E ASSENTAMENTO. AF_12/2015</v>
          </cell>
          <cell r="C3963" t="str">
            <v>M</v>
          </cell>
          <cell r="D3963">
            <v>358.22</v>
          </cell>
          <cell r="E3963">
            <v>64.459999999999994</v>
          </cell>
          <cell r="F3963">
            <v>422.68</v>
          </cell>
        </row>
        <row r="3964">
          <cell r="A3964" t="str">
            <v>92831</v>
          </cell>
          <cell r="B3964" t="str">
            <v>TUBO DE CONCRETO PARA REDES COLETORAS DE ÁGUAS PLUVIAIS, DIÂMETRO DE 1500 MM, JUNTA RÍGIDA, INSTALADO EM LOCAL COM ALTO NÍVEL DE INTERFERÊNCIAS - FORNECIMENTO E ASSENTAMENTO. AF_12/2015</v>
          </cell>
          <cell r="C3964" t="str">
            <v>M</v>
          </cell>
          <cell r="D3964">
            <v>520.55999999999995</v>
          </cell>
          <cell r="E3964">
            <v>85.68</v>
          </cell>
          <cell r="F3964">
            <v>606.24</v>
          </cell>
        </row>
        <row r="3965">
          <cell r="B3965" t="str">
            <v>VERTEDOR</v>
          </cell>
          <cell r="C3965" t="str">
            <v/>
          </cell>
        </row>
        <row r="3966">
          <cell r="A3966" t="str">
            <v>73825/2</v>
          </cell>
          <cell r="B3966" t="str">
            <v>VERTEDOR TRIANGULAR DE ALUMINIO</v>
          </cell>
          <cell r="C3966" t="str">
            <v>M2</v>
          </cell>
          <cell r="D3966">
            <v>587.04999999999995</v>
          </cell>
          <cell r="E3966">
            <v>156.30000000000001</v>
          </cell>
          <cell r="F3966">
            <v>743.35</v>
          </cell>
        </row>
        <row r="3967">
          <cell r="B3967" t="str">
            <v>LEITO FILTRANTE</v>
          </cell>
          <cell r="C3967" t="str">
            <v/>
          </cell>
        </row>
        <row r="3968">
          <cell r="A3968" t="str">
            <v>73660</v>
          </cell>
          <cell r="B3968" t="str">
            <v>LEITO FILTRANTE - ASSENTAMENTO DE BLOCOS LEOPOLD</v>
          </cell>
          <cell r="C3968" t="str">
            <v>M2</v>
          </cell>
          <cell r="D3968">
            <v>35.54</v>
          </cell>
          <cell r="E3968">
            <v>29.62</v>
          </cell>
          <cell r="F3968">
            <v>65.16</v>
          </cell>
        </row>
        <row r="3969">
          <cell r="A3969" t="str">
            <v>73693</v>
          </cell>
          <cell r="B3969" t="str">
            <v>LEITO FILTRANTE - COLOCACAO DE LONA PLASTICA</v>
          </cell>
          <cell r="C3969" t="str">
            <v>M2</v>
          </cell>
          <cell r="D3969">
            <v>8.82</v>
          </cell>
          <cell r="E3969">
            <v>11.72</v>
          </cell>
          <cell r="F3969">
            <v>20.54</v>
          </cell>
        </row>
        <row r="3970">
          <cell r="A3970" t="str">
            <v>73873/1</v>
          </cell>
          <cell r="B3970" t="str">
            <v>LEITO FILTRANTE - COLOCACAO E APILOAMENTO DE TERRA NO FILTRO</v>
          </cell>
          <cell r="C3970" t="str">
            <v>M3</v>
          </cell>
          <cell r="D3970">
            <v>22.78</v>
          </cell>
          <cell r="E3970">
            <v>54.7</v>
          </cell>
          <cell r="F3970">
            <v>77.48</v>
          </cell>
        </row>
        <row r="3971">
          <cell r="A3971" t="str">
            <v>73873/2</v>
          </cell>
          <cell r="B3971" t="str">
            <v>LEITO FILTRANTE - FORN.E ENCHIMENTO C/ BRITA NO. 4</v>
          </cell>
          <cell r="C3971" t="str">
            <v>M3</v>
          </cell>
          <cell r="D3971">
            <v>71.989999999999995</v>
          </cell>
          <cell r="E3971">
            <v>65.12</v>
          </cell>
          <cell r="F3971">
            <v>137.11000000000001</v>
          </cell>
        </row>
        <row r="3972">
          <cell r="A3972" t="str">
            <v>73873/3</v>
          </cell>
          <cell r="B3972" t="str">
            <v>LEITO FILTRANTE - COLOCACAO DE AREIA NOS FILTROS</v>
          </cell>
          <cell r="C3972" t="str">
            <v>M3</v>
          </cell>
          <cell r="D3972">
            <v>22.78</v>
          </cell>
          <cell r="E3972">
            <v>54.7</v>
          </cell>
          <cell r="F3972">
            <v>77.48</v>
          </cell>
        </row>
        <row r="3973">
          <cell r="A3973" t="str">
            <v>73873/4</v>
          </cell>
          <cell r="B3973" t="str">
            <v>LEITO FILTRANTE - COLOCACAO DE PEDREGULHOS NOS FILTROS</v>
          </cell>
          <cell r="C3973" t="str">
            <v>M3</v>
          </cell>
          <cell r="D3973">
            <v>24.95</v>
          </cell>
          <cell r="E3973">
            <v>59.91</v>
          </cell>
          <cell r="F3973">
            <v>84.86</v>
          </cell>
        </row>
        <row r="3974">
          <cell r="A3974" t="str">
            <v>73873/5</v>
          </cell>
          <cell r="B3974" t="str">
            <v>LEITO FILTRANTE - COLOCACAO DE ANTRACITO NOS FILTROS</v>
          </cell>
          <cell r="C3974" t="str">
            <v>M3</v>
          </cell>
          <cell r="D3974">
            <v>22.78</v>
          </cell>
          <cell r="E3974">
            <v>54.7</v>
          </cell>
          <cell r="F3974">
            <v>77.48</v>
          </cell>
        </row>
        <row r="3975">
          <cell r="B3975" t="str">
            <v>CAIXAS E COMPLEMENTOS</v>
          </cell>
          <cell r="C3975" t="str">
            <v/>
          </cell>
        </row>
        <row r="3976">
          <cell r="B3976" t="str">
            <v>MANUTENCAO / REPAROS - CAIXAS E COMPLEMENTOS</v>
          </cell>
          <cell r="C3976" t="str">
            <v/>
          </cell>
        </row>
        <row r="3977">
          <cell r="A3977" t="str">
            <v>73606</v>
          </cell>
          <cell r="B3977" t="str">
            <v>ASSENTAMENTO DE TAMPAO DE FERRO FUNDIDO 900 MM</v>
          </cell>
          <cell r="C3977" t="str">
            <v>UN</v>
          </cell>
          <cell r="D3977">
            <v>46.02</v>
          </cell>
          <cell r="E3977">
            <v>78.150000000000006</v>
          </cell>
          <cell r="F3977">
            <v>124.17</v>
          </cell>
        </row>
        <row r="3978">
          <cell r="A3978" t="str">
            <v>73607</v>
          </cell>
          <cell r="B3978" t="str">
            <v>ASSENTAMENTO DE TAMPAO DE FERRO FUNDIDO 600 MM</v>
          </cell>
          <cell r="C3978" t="str">
            <v>UN</v>
          </cell>
          <cell r="D3978">
            <v>30.68</v>
          </cell>
          <cell r="E3978">
            <v>52.1</v>
          </cell>
          <cell r="F3978">
            <v>82.78</v>
          </cell>
        </row>
        <row r="3979">
          <cell r="A3979" t="str">
            <v>83621</v>
          </cell>
          <cell r="B3979" t="str">
            <v>ASSENTAMENTO TAMPAO FERRO FUNDIDO (FOFO), 30 X 90 CM PARA CAIXA DE RALO, C/ ARG CIM/AREIA 1:4 EM VOLUME, EXCLUSIVE TAMPAO.</v>
          </cell>
          <cell r="C3979" t="str">
            <v>UN</v>
          </cell>
          <cell r="D3979">
            <v>30.18</v>
          </cell>
          <cell r="E3979">
            <v>68.16</v>
          </cell>
          <cell r="F3979">
            <v>98.34</v>
          </cell>
        </row>
        <row r="3980">
          <cell r="A3980" t="str">
            <v>84798</v>
          </cell>
          <cell r="B3980" t="str">
            <v>TAMPAO FOFO P/ CAIXA R1 PADRAO TELEBRAS COMPLETO - FORNECIMENTO E INSTALACAO</v>
          </cell>
          <cell r="C3980" t="str">
            <v>UN</v>
          </cell>
          <cell r="D3980">
            <v>233.33</v>
          </cell>
          <cell r="E3980">
            <v>39.31</v>
          </cell>
          <cell r="F3980">
            <v>272.64</v>
          </cell>
        </row>
        <row r="3981">
          <cell r="A3981" t="str">
            <v>84796</v>
          </cell>
          <cell r="B3981" t="str">
            <v>TAMPAO FOFO P/ CAIXA R2 PADRAO TELEBRAS COMPLETO - FORNECIMENTO E INSTALACAO</v>
          </cell>
          <cell r="C3981" t="str">
            <v>UN</v>
          </cell>
          <cell r="D3981">
            <v>568.05999999999995</v>
          </cell>
          <cell r="E3981">
            <v>44.66</v>
          </cell>
          <cell r="F3981">
            <v>612.72</v>
          </cell>
        </row>
        <row r="3982">
          <cell r="B3982" t="str">
            <v>TAMPAS</v>
          </cell>
          <cell r="C3982" t="str">
            <v/>
          </cell>
        </row>
        <row r="3983">
          <cell r="A3983" t="str">
            <v>6171</v>
          </cell>
          <cell r="B3983" t="str">
            <v>TAMPA DE CONCRETO ARMADO 60X60X5CM PARA CAIXA</v>
          </cell>
          <cell r="C3983" t="str">
            <v>UN</v>
          </cell>
          <cell r="D3983">
            <v>16.48</v>
          </cell>
          <cell r="E3983">
            <v>5.18</v>
          </cell>
          <cell r="F3983">
            <v>21.66</v>
          </cell>
        </row>
        <row r="3984">
          <cell r="A3984" t="str">
            <v>6087</v>
          </cell>
          <cell r="B3984" t="str">
            <v>TAMPA EM CONCRETO ARMADO 60X60X5CM P/CX INSPECAO/FOSSA SEPTICA</v>
          </cell>
          <cell r="C3984" t="str">
            <v>UN</v>
          </cell>
          <cell r="D3984">
            <v>16.23</v>
          </cell>
          <cell r="E3984">
            <v>5.18</v>
          </cell>
          <cell r="F3984">
            <v>21.41</v>
          </cell>
        </row>
        <row r="3985">
          <cell r="A3985" t="str">
            <v>83627</v>
          </cell>
          <cell r="B3985" t="str">
            <v>TAMPAO FOFO ARTICULADO, CLASSE B125 CARGA MAX 12,5 T, REDONDO TAMPA 600 MM, REDE PLUVIAL/ESGOTO, P = CHAMINE CX AREIA / POCO VISITA ASSENTADO COM ARG CIM/AREIA 1:4, FORNECIMENTO E ASSENTAMENTO</v>
          </cell>
          <cell r="C3985" t="str">
            <v>UN</v>
          </cell>
          <cell r="D3985">
            <v>445.29</v>
          </cell>
          <cell r="E3985">
            <v>52.37</v>
          </cell>
          <cell r="F3985">
            <v>497.66</v>
          </cell>
        </row>
        <row r="3986">
          <cell r="B3986" t="str">
            <v>JUNTAS ARGAMASSADA</v>
          </cell>
          <cell r="C3986" t="str">
            <v/>
          </cell>
        </row>
        <row r="3987">
          <cell r="A3987" t="str">
            <v>90724</v>
          </cell>
          <cell r="B3987" t="str">
            <v>JUNTA ARGAMASSADA ENTRE TUBO DN 100 MM E O POÇO DE VISITA/ CAIXA DE CONCRETO OU ALVENARIA EM REDES DE ESGOTO. AF_06/2015</v>
          </cell>
          <cell r="C3987" t="str">
            <v>UN</v>
          </cell>
          <cell r="D3987">
            <v>6.72</v>
          </cell>
          <cell r="E3987">
            <v>16.170000000000002</v>
          </cell>
          <cell r="F3987">
            <v>22.89</v>
          </cell>
        </row>
        <row r="3988">
          <cell r="A3988" t="str">
            <v>90725</v>
          </cell>
          <cell r="B3988" t="str">
            <v>JUNTA ARGAMASSADA ENTRE TUBO DN 150 MM E O POÇO DE VISITA/ CAIXA DE CONCRETO OU ALVENARIA EM REDES DE ESGOTO. AF_06/2015</v>
          </cell>
          <cell r="C3988" t="str">
            <v>UN</v>
          </cell>
          <cell r="D3988">
            <v>8.39</v>
          </cell>
          <cell r="E3988">
            <v>19.82</v>
          </cell>
          <cell r="F3988">
            <v>28.21</v>
          </cell>
        </row>
        <row r="3989">
          <cell r="A3989" t="str">
            <v>90726</v>
          </cell>
          <cell r="B3989" t="str">
            <v>JUNTA ARGAMASSADA ENTRE TUBO DN 200 MM E O POÇO/ CAIXA DE CONCRETO OU ALVENARIA EM REDES DE ESGOTO. AF_06/2015</v>
          </cell>
          <cell r="C3989" t="str">
            <v>UN</v>
          </cell>
          <cell r="D3989">
            <v>10.07</v>
          </cell>
          <cell r="E3989">
            <v>23.47</v>
          </cell>
          <cell r="F3989">
            <v>33.54</v>
          </cell>
        </row>
        <row r="3990">
          <cell r="A3990" t="str">
            <v>90727</v>
          </cell>
          <cell r="B3990" t="str">
            <v>JUNTA ARGAMASSADA ENTRE TUBO DN 250 MM E O POÇO DE VISITA/ CAIXA DE CONCRETO OU ALVENARIA EM REDES DE ESGOTO. AF_06/2015</v>
          </cell>
          <cell r="C3990" t="str">
            <v>UN</v>
          </cell>
          <cell r="D3990">
            <v>11.75</v>
          </cell>
          <cell r="E3990">
            <v>27.12</v>
          </cell>
          <cell r="F3990">
            <v>38.869999999999997</v>
          </cell>
        </row>
        <row r="3991">
          <cell r="A3991" t="str">
            <v>90728</v>
          </cell>
          <cell r="B3991" t="str">
            <v>JUNTA ARGAMASSADA ENTRE TUBO DN 300 MM E O POÇO DE VISITA/ CAIXA DE CONCRETO OU ALVENARIA EM REDES DE ESGOTO. AF_06/2015</v>
          </cell>
          <cell r="C3991" t="str">
            <v>UN</v>
          </cell>
          <cell r="D3991">
            <v>13.43</v>
          </cell>
          <cell r="E3991">
            <v>30.77</v>
          </cell>
          <cell r="F3991">
            <v>44.2</v>
          </cell>
        </row>
        <row r="3992">
          <cell r="A3992" t="str">
            <v>90729</v>
          </cell>
          <cell r="B3992" t="str">
            <v>JUNTA ARGAMASSADA ENTRE TUBO DN 350 MM E O POÇO DE VISITA/ CAIXA DE CONCRETO OU ALVENARIA EM REDES DE ESGOTO. AF_06/2015</v>
          </cell>
          <cell r="C3992" t="str">
            <v>UN</v>
          </cell>
          <cell r="D3992">
            <v>15.11</v>
          </cell>
          <cell r="E3992">
            <v>34.42</v>
          </cell>
          <cell r="F3992">
            <v>49.53</v>
          </cell>
        </row>
        <row r="3993">
          <cell r="A3993" t="str">
            <v>90730</v>
          </cell>
          <cell r="B3993" t="str">
            <v>JUNTA ARGAMASSADA ENTRE TUBO DN 400 MM E O POÇO DE VISITA/ CAIXA DE CONCRETO OU ALVENARIA EM REDES DE ESGOTO. AF_06/2015</v>
          </cell>
          <cell r="C3993" t="str">
            <v>UN</v>
          </cell>
          <cell r="D3993">
            <v>16.82</v>
          </cell>
          <cell r="E3993">
            <v>38.08</v>
          </cell>
          <cell r="F3993">
            <v>54.9</v>
          </cell>
        </row>
        <row r="3994">
          <cell r="A3994" t="str">
            <v>90731</v>
          </cell>
          <cell r="B3994" t="str">
            <v>JUNTA ARGAMASSADA ENTRE TUBO DN 450 MM E O POÇO DE VISITA/ CAIXA DE CONCRETO OU ALVENARIA EM REDES DE ESGOTO. AF_06/2015</v>
          </cell>
          <cell r="C3994" t="str">
            <v>UN</v>
          </cell>
          <cell r="D3994">
            <v>18.5</v>
          </cell>
          <cell r="E3994">
            <v>41.73</v>
          </cell>
          <cell r="F3994">
            <v>60.23</v>
          </cell>
        </row>
        <row r="3995">
          <cell r="A3995" t="str">
            <v>90732</v>
          </cell>
          <cell r="B3995" t="str">
            <v>JUNTA ARGAMASSADA ENTRE TUBO DN 600 MM E O POÇO DE VISITA/ CAIXA DE CONCRETO OU ALVENARIA EM REDES DE ESGOTO. AF_06/2015</v>
          </cell>
          <cell r="C3995" t="str">
            <v>UN</v>
          </cell>
          <cell r="D3995">
            <v>23.53</v>
          </cell>
          <cell r="E3995">
            <v>52.68</v>
          </cell>
          <cell r="F3995">
            <v>76.209999999999994</v>
          </cell>
        </row>
        <row r="3996">
          <cell r="B3996" t="str">
            <v>CAIXAS DE GORDURA</v>
          </cell>
          <cell r="C3996" t="str">
            <v/>
          </cell>
        </row>
        <row r="3997">
          <cell r="A3997" t="str">
            <v>74051/2</v>
          </cell>
          <cell r="B3997" t="str">
            <v>CAIXA DE GORDURA SIMPLES EM CONCRETO PRE-MOLDADO DN 40MM COM TAMPA - FORNECIMENTO E INSTALACAO</v>
          </cell>
          <cell r="C3997" t="str">
            <v>UN</v>
          </cell>
          <cell r="D3997">
            <v>83.83</v>
          </cell>
          <cell r="E3997">
            <v>52.02</v>
          </cell>
          <cell r="F3997">
            <v>135.85</v>
          </cell>
        </row>
        <row r="3998">
          <cell r="A3998" t="str">
            <v>74051/1</v>
          </cell>
          <cell r="B3998" t="str">
            <v>CAIXA DE GORDURA DUPLA EM CONCRETO PRE-MOLDADO DN 60MM COM TAMPA - FORNECIMENTO E INSTALACAO</v>
          </cell>
          <cell r="C3998" t="str">
            <v>UN</v>
          </cell>
          <cell r="D3998">
            <v>154.91</v>
          </cell>
          <cell r="E3998">
            <v>52.02</v>
          </cell>
          <cell r="F3998">
            <v>206.93</v>
          </cell>
        </row>
        <row r="3999">
          <cell r="B3999" t="str">
            <v>CAIXAS DE INSPECAO</v>
          </cell>
          <cell r="C3999" t="str">
            <v/>
          </cell>
        </row>
        <row r="4000">
          <cell r="A4000" t="str">
            <v>72289</v>
          </cell>
          <cell r="B4000" t="str">
            <v>CAIXA DE INSPEÇÃO 80X80X80CM EM ALVENARIA - EXECUÇÃO</v>
          </cell>
          <cell r="C4000" t="str">
            <v>UN</v>
          </cell>
          <cell r="D4000">
            <v>175.11</v>
          </cell>
          <cell r="E4000">
            <v>174.18</v>
          </cell>
          <cell r="F4000">
            <v>349.29</v>
          </cell>
        </row>
        <row r="4001">
          <cell r="A4001" t="str">
            <v>72290</v>
          </cell>
          <cell r="B4001" t="str">
            <v>CAIXA DE INSPEÇÃO 90X90X80CM EM ALVENARIA - EXECUÇÃO</v>
          </cell>
          <cell r="C4001" t="str">
            <v>UN</v>
          </cell>
          <cell r="D4001">
            <v>199.73</v>
          </cell>
          <cell r="E4001">
            <v>192.15</v>
          </cell>
          <cell r="F4001">
            <v>391.88</v>
          </cell>
        </row>
        <row r="4002">
          <cell r="A4002" t="str">
            <v>74104/1</v>
          </cell>
          <cell r="B4002" t="str">
            <v>CAIXA DE INSPEÇÃO EM ALVENARIA DE TIJOLO MACIÇO 60X60X60CM, REVESTIDA INTERNAMENTO COM BARRA LISA (CIMENTO E AREIA, TRAÇO 1:4) E=2,0CM, COM TAMPA PRÉ-MOLDADA DE CONCRETO E FUNDO DE CONCRETO 15MPA TIPO C - ESCAVAÇÃO E CONFECÇÃO</v>
          </cell>
          <cell r="C4002" t="str">
            <v>UN</v>
          </cell>
          <cell r="D4002">
            <v>73.290000000000006</v>
          </cell>
          <cell r="E4002">
            <v>63.84</v>
          </cell>
          <cell r="F4002">
            <v>137.13</v>
          </cell>
        </row>
        <row r="4003">
          <cell r="A4003" t="str">
            <v>74166/1</v>
          </cell>
          <cell r="B4003" t="str">
            <v>CAIXA DE INSPEÇÃO EM CONCRETO PRÉ-MOLDADO DN 60CM COM TAMPA H= 60CM - FORNECIMENTO E INSTALACAO</v>
          </cell>
          <cell r="C4003" t="str">
            <v>UN</v>
          </cell>
          <cell r="D4003">
            <v>143.22999999999999</v>
          </cell>
          <cell r="E4003">
            <v>65.709999999999994</v>
          </cell>
          <cell r="F4003">
            <v>208.94</v>
          </cell>
        </row>
        <row r="4004">
          <cell r="A4004" t="str">
            <v>74166/2</v>
          </cell>
          <cell r="B4004" t="str">
            <v>CAIXA DE INSPECAO EM ANEL DE CONCRETO PRE MOLDADO, COM 950MM DE ALTURA TOTAL. ANEIS COM ESP=50MM, DIAM.=600MM. EXCLUSIVE TAMPAO E ESCAVACAO - FORNECIMENTO E INSTALACAO</v>
          </cell>
          <cell r="C4004" t="str">
            <v>UN</v>
          </cell>
          <cell r="D4004">
            <v>191.25</v>
          </cell>
          <cell r="E4004">
            <v>42.52</v>
          </cell>
          <cell r="F4004">
            <v>233.77</v>
          </cell>
        </row>
        <row r="4005">
          <cell r="B4005" t="str">
            <v>CAIXAS SIFONADAS</v>
          </cell>
          <cell r="C4005" t="str">
            <v/>
          </cell>
        </row>
        <row r="4006">
          <cell r="A4006" t="str">
            <v>89482</v>
          </cell>
          <cell r="B4006" t="str">
            <v>CAIXA SIFONADA, PVC, DN 100 X 100 X 50 MM, FORNECIDA E INSTALADA EM RAMAIS DE ENCAMINHAMENTO DE ÁGUA PLUVIAL. AF_12/2014</v>
          </cell>
          <cell r="C4006" t="str">
            <v>UN</v>
          </cell>
          <cell r="D4006">
            <v>15.48</v>
          </cell>
          <cell r="E4006">
            <v>3.59</v>
          </cell>
          <cell r="F4006">
            <v>19.07</v>
          </cell>
        </row>
        <row r="4007">
          <cell r="A4007" t="str">
            <v>89491</v>
          </cell>
          <cell r="B4007" t="str">
            <v>CAIXA SIFONADA, PVC, DN 150 X 185 X 75 MM, FORNECIDA E INSTALADA EM RAMAIS DE ENCAMINHAMENTO DE ÁGUA PLUVIAL. AF_12/2014</v>
          </cell>
          <cell r="C4007" t="str">
            <v>UN</v>
          </cell>
          <cell r="D4007">
            <v>40.93</v>
          </cell>
          <cell r="E4007">
            <v>5.59</v>
          </cell>
          <cell r="F4007">
            <v>46.52</v>
          </cell>
        </row>
        <row r="4008">
          <cell r="A4008" t="str">
            <v>89707</v>
          </cell>
          <cell r="B4008" t="str">
            <v>CAIXA SIFONADA, PVC, DN 100 X 100 X 50 MM, JUNTA ELÁSTICA, FORNECIDA E INSTALADA EM RAMAL DE DESCARGA OU EM RAMAL DE ESGOTO SANITÁRIO. AF_12/2014</v>
          </cell>
          <cell r="C4008" t="str">
            <v>UN</v>
          </cell>
          <cell r="D4008">
            <v>16.86</v>
          </cell>
          <cell r="E4008">
            <v>6.65</v>
          </cell>
          <cell r="F4008">
            <v>23.51</v>
          </cell>
        </row>
        <row r="4009">
          <cell r="A4009" t="str">
            <v>89708</v>
          </cell>
          <cell r="B4009" t="str">
            <v>CAIXA SIFONADA, PVC, DN 150 X 185 X 75 MM, JUNTA ELÁSTICA, FORNECIDA E INSTALADA EM RAMAL DE DESCARGA OU EM RAMAL DE ESGOTO SANITÁRIO. AF_12/2014</v>
          </cell>
          <cell r="C4009" t="str">
            <v>UN</v>
          </cell>
          <cell r="D4009">
            <v>42.63</v>
          </cell>
          <cell r="E4009">
            <v>10.119999999999999</v>
          </cell>
          <cell r="F4009">
            <v>52.75</v>
          </cell>
        </row>
        <row r="4010">
          <cell r="B4010" t="str">
            <v>RALOS</v>
          </cell>
          <cell r="C4010" t="str">
            <v/>
          </cell>
        </row>
        <row r="4011">
          <cell r="A4011" t="str">
            <v>89495</v>
          </cell>
          <cell r="B4011" t="str">
            <v>RALO SIFONADO, PVC, DN 100 X 40 MM, JUNTA SOLDÁVEL, FORNECIDO E INSTALADO EM RAMAIS DE ENCAMINHAMENTO DE ÁGUA PLUVIAL. AF_12/2014</v>
          </cell>
          <cell r="C4011" t="str">
            <v>UN</v>
          </cell>
          <cell r="D4011">
            <v>6.7</v>
          </cell>
          <cell r="E4011">
            <v>0.93</v>
          </cell>
          <cell r="F4011">
            <v>7.63</v>
          </cell>
        </row>
        <row r="4012">
          <cell r="A4012" t="str">
            <v>89709</v>
          </cell>
          <cell r="B4012" t="str">
            <v>RALO SIFONADO, PVC, DN 100 X 40 MM, JUNTA SOLDÁVEL, FORNECIDO E INSTALADO EM RAMAL DE DESCARGA OU EM RAMAL DE ESGOTO SANITÁRIO. AF_12/2014</v>
          </cell>
          <cell r="C4012" t="str">
            <v>UN</v>
          </cell>
          <cell r="D4012">
            <v>7.09</v>
          </cell>
          <cell r="E4012">
            <v>1.86</v>
          </cell>
          <cell r="F4012">
            <v>8.9499999999999993</v>
          </cell>
        </row>
        <row r="4013">
          <cell r="A4013" t="str">
            <v>89710</v>
          </cell>
          <cell r="B4013" t="str">
            <v>RALO SECO, PVC, DN 100 X 40 MM, JUNTA SOLDÁVEL, FORNECIDO E INSTALADO EM RAMAL DE DESCARGA OU EM RAMAL DE ESGOTO SANITÁRIO. AF_12/2014</v>
          </cell>
          <cell r="C4013" t="str">
            <v>UN</v>
          </cell>
          <cell r="D4013">
            <v>6.92</v>
          </cell>
          <cell r="E4013">
            <v>1.86</v>
          </cell>
          <cell r="F4013">
            <v>8.7799999999999994</v>
          </cell>
        </row>
        <row r="4014">
          <cell r="A4014" t="str">
            <v>86902</v>
          </cell>
          <cell r="B4014" t="str">
            <v>LAVATÓRIO LOUÇA BRANCA COM COLUNA, *44 X 35,5* CM, PADRÃO POPULAR - FORNECIMENTO E INSTALAÇÃO. AF_12/2013</v>
          </cell>
          <cell r="C4014" t="str">
            <v>UN</v>
          </cell>
          <cell r="D4014">
            <v>157.93</v>
          </cell>
          <cell r="E4014">
            <v>18.68</v>
          </cell>
          <cell r="F4014">
            <v>176.61</v>
          </cell>
        </row>
        <row r="4015">
          <cell r="B4015" t="str">
            <v>CAIXAS DE AREIA</v>
          </cell>
          <cell r="C4015" t="str">
            <v/>
          </cell>
        </row>
        <row r="4016">
          <cell r="A4016" t="str">
            <v>72285</v>
          </cell>
          <cell r="B4016" t="str">
            <v>CAIXA DE AREIA 40X40X40CM EM ALVENARIA - EXECUÇÃO</v>
          </cell>
          <cell r="C4016" t="str">
            <v>UN</v>
          </cell>
          <cell r="D4016">
            <v>41.43</v>
          </cell>
          <cell r="E4016">
            <v>37.299999999999997</v>
          </cell>
          <cell r="F4016">
            <v>78.73</v>
          </cell>
        </row>
        <row r="4017">
          <cell r="A4017" t="str">
            <v>72286</v>
          </cell>
          <cell r="B4017" t="str">
            <v>CAIXA DE AREIA 60X60X60CM EM ALVENARIA - EXECUÇÃO</v>
          </cell>
          <cell r="C4017" t="str">
            <v>UN</v>
          </cell>
          <cell r="D4017">
            <v>79.7</v>
          </cell>
          <cell r="E4017">
            <v>77.48</v>
          </cell>
          <cell r="F4017">
            <v>157.18</v>
          </cell>
        </row>
        <row r="4018">
          <cell r="B4018" t="str">
            <v>CAIXAS COLETORAS</v>
          </cell>
          <cell r="C4018" t="str">
            <v/>
          </cell>
        </row>
        <row r="4019">
          <cell r="A4019" t="str">
            <v>74162/1</v>
          </cell>
          <cell r="B4019" t="str">
            <v>CAIXA DE CONCRETO, ALTURA = 1,00 METRO, DIAMETRO REGISTRO &lt; 150 MM</v>
          </cell>
          <cell r="C4019" t="str">
            <v>UN</v>
          </cell>
          <cell r="D4019">
            <v>66.94</v>
          </cell>
          <cell r="E4019">
            <v>47.66</v>
          </cell>
          <cell r="F4019">
            <v>114.6</v>
          </cell>
        </row>
        <row r="4020">
          <cell r="A4020" t="str">
            <v>74206/1</v>
          </cell>
          <cell r="B4020" t="str">
            <v>CAIXA COLETORA, 1,20X1,20X1,50M, COM FUNDO E TAMPA DE CONCRETO E PAREDES EM ALVENARIA</v>
          </cell>
          <cell r="C4020" t="str">
            <v>UN</v>
          </cell>
          <cell r="D4020">
            <v>690.49</v>
          </cell>
          <cell r="E4020">
            <v>619.76</v>
          </cell>
          <cell r="F4020" t="str">
            <v>1.310.25</v>
          </cell>
        </row>
        <row r="4021">
          <cell r="A4021" t="str">
            <v>74206/2</v>
          </cell>
          <cell r="B4021" t="str">
            <v>CAIXA COLETORA, 0,25 X 0,85 X 1,00 M, COM FUNDO E PAREDES EM ALVENARIA</v>
          </cell>
          <cell r="C4021" t="str">
            <v>UN</v>
          </cell>
          <cell r="D4021">
            <v>344.82</v>
          </cell>
          <cell r="E4021">
            <v>419.54</v>
          </cell>
          <cell r="F4021">
            <v>764.36</v>
          </cell>
        </row>
        <row r="4022">
          <cell r="A4022" t="str">
            <v>93350</v>
          </cell>
          <cell r="B402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4022" t="str">
            <v>UN</v>
          </cell>
          <cell r="D4022">
            <v>408.7</v>
          </cell>
          <cell r="E4022">
            <v>325.38</v>
          </cell>
          <cell r="F4022">
            <v>734.08</v>
          </cell>
        </row>
        <row r="4023">
          <cell r="A4023" t="str">
            <v>93351</v>
          </cell>
          <cell r="B402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4023" t="str">
            <v>UN</v>
          </cell>
          <cell r="D4023">
            <v>337.28</v>
          </cell>
          <cell r="E4023">
            <v>261.01</v>
          </cell>
          <cell r="F4023">
            <v>598.29</v>
          </cell>
        </row>
        <row r="4024">
          <cell r="A4024" t="str">
            <v>93352</v>
          </cell>
          <cell r="B402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4024" t="str">
            <v>UN</v>
          </cell>
          <cell r="D4024">
            <v>263.5</v>
          </cell>
          <cell r="E4024">
            <v>198.1</v>
          </cell>
          <cell r="F4024">
            <v>461.6</v>
          </cell>
        </row>
        <row r="4025">
          <cell r="A4025" t="str">
            <v>93353</v>
          </cell>
          <cell r="B402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4025" t="str">
            <v>UN</v>
          </cell>
          <cell r="D4025">
            <v>193.67</v>
          </cell>
          <cell r="E4025">
            <v>136.63</v>
          </cell>
          <cell r="F4025">
            <v>330.3</v>
          </cell>
        </row>
        <row r="4026">
          <cell r="A4026" t="str">
            <v>93354</v>
          </cell>
          <cell r="B402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4026" t="str">
            <v>UN</v>
          </cell>
          <cell r="D4026">
            <v>355.53</v>
          </cell>
          <cell r="E4026">
            <v>122.51</v>
          </cell>
          <cell r="F4026">
            <v>478.04</v>
          </cell>
        </row>
        <row r="4027">
          <cell r="A4027" t="str">
            <v>93355</v>
          </cell>
          <cell r="B402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4027" t="str">
            <v>UN</v>
          </cell>
          <cell r="D4027">
            <v>295.39</v>
          </cell>
          <cell r="E4027">
            <v>101.01</v>
          </cell>
          <cell r="F4027">
            <v>396.4</v>
          </cell>
        </row>
        <row r="4028">
          <cell r="A4028" t="str">
            <v>93356</v>
          </cell>
          <cell r="B402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4028" t="str">
            <v>UN</v>
          </cell>
          <cell r="D4028">
            <v>232.58</v>
          </cell>
          <cell r="E4028">
            <v>79.81</v>
          </cell>
          <cell r="F4028">
            <v>312.39</v>
          </cell>
        </row>
        <row r="4029">
          <cell r="A4029" t="str">
            <v>93357</v>
          </cell>
          <cell r="B402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4029" t="str">
            <v>UN</v>
          </cell>
          <cell r="D4029">
            <v>173.38</v>
          </cell>
          <cell r="E4029">
            <v>58.92</v>
          </cell>
          <cell r="F4029">
            <v>232.3</v>
          </cell>
        </row>
        <row r="4030">
          <cell r="B4030" t="str">
            <v>CAIXAS COM GRELHA E GRELHAS</v>
          </cell>
          <cell r="C4030" t="str">
            <v/>
          </cell>
        </row>
        <row r="4031">
          <cell r="A4031" t="str">
            <v>73714</v>
          </cell>
          <cell r="B4031" t="str">
            <v>CAIXA PARA RALO C OM GRELHA FOFO 135 KG DE ALV TIJOLO MACICO (7X10X20) PAREDES DE UMA VEZ (0.20 M) DE 0.90X1.20X1.50 M (EXTERNA) COM ARGAMASSA 1:4 CIMENTO:AREIA, BASE CONC FCK=10 MPA, EXCLUSIVE ESCAVACAO E REATERRO.</v>
          </cell>
          <cell r="C4031" t="str">
            <v>UN</v>
          </cell>
          <cell r="D4031">
            <v>877.38</v>
          </cell>
          <cell r="E4031">
            <v>445.24</v>
          </cell>
          <cell r="F4031" t="str">
            <v>1.322.62</v>
          </cell>
        </row>
        <row r="4032">
          <cell r="A4032" t="str">
            <v>73799/1</v>
          </cell>
          <cell r="B4032" t="str">
            <v>GRELHA EM FERRO FUNDIDO SIMPLES COM REQUADRO, CARGA MÁXIMA 12,5 T,  300 X 1000 MM, E = 15 MM, FORNECIDA E ASSENTADA COM ARGAMASSA 1:4 CIMENTO:AREIA.</v>
          </cell>
          <cell r="C4032" t="str">
            <v>UN</v>
          </cell>
          <cell r="D4032">
            <v>289.23</v>
          </cell>
          <cell r="E4032">
            <v>68.709999999999994</v>
          </cell>
          <cell r="F4032">
            <v>357.94</v>
          </cell>
        </row>
        <row r="4033">
          <cell r="A4033" t="str">
            <v>83716</v>
          </cell>
          <cell r="B4033" t="str">
            <v>GRELHA FF 30X90CM, 135KG, P/ CX RALO COM ASSENTAMENTO DE ARGAMASSA CIMENTO/AREIA 1:4 - FORNECIMENTO E INSTALAÇÃO</v>
          </cell>
          <cell r="C4033" t="str">
            <v>UN</v>
          </cell>
          <cell r="D4033">
            <v>288.95</v>
          </cell>
          <cell r="E4033">
            <v>68.16</v>
          </cell>
          <cell r="F4033">
            <v>357.11</v>
          </cell>
        </row>
        <row r="4034">
          <cell r="A4034" t="str">
            <v>83623</v>
          </cell>
          <cell r="B4034" t="str">
            <v>GRELHA DE FERRO FUNDIDO PARA CANALETA LARG = 30CM, FORNECIMENTO E ASSENTAMENTO</v>
          </cell>
          <cell r="C4034" t="str">
            <v>M</v>
          </cell>
          <cell r="D4034">
            <v>259.64999999999998</v>
          </cell>
          <cell r="E4034">
            <v>1.72</v>
          </cell>
          <cell r="F4034">
            <v>261.37</v>
          </cell>
        </row>
        <row r="4035">
          <cell r="A4035" t="str">
            <v>83624</v>
          </cell>
          <cell r="B4035" t="str">
            <v>GRELHA DE FERRO FUNDIDO PARA CANALETA LARG = 20CM, FORNECIMENTO E ASSENTAMENTO</v>
          </cell>
          <cell r="C4035" t="str">
            <v>M</v>
          </cell>
          <cell r="D4035">
            <v>182.32</v>
          </cell>
          <cell r="E4035">
            <v>1.72</v>
          </cell>
          <cell r="F4035">
            <v>184.04</v>
          </cell>
        </row>
        <row r="4036">
          <cell r="A4036" t="str">
            <v>83626</v>
          </cell>
          <cell r="B4036" t="str">
            <v>GRELHA DE FERRO FUNDIDO PARA CANALETA LARG = 15CM, FORNECIMENTO E ASSENTAMENTO</v>
          </cell>
          <cell r="C4036" t="str">
            <v>M</v>
          </cell>
          <cell r="D4036">
            <v>143.65</v>
          </cell>
          <cell r="E4036">
            <v>1.72</v>
          </cell>
          <cell r="F4036">
            <v>145.37</v>
          </cell>
        </row>
        <row r="4037">
          <cell r="B4037" t="str">
            <v>DISSIPADOR DE ENERGIA</v>
          </cell>
          <cell r="C4037" t="str">
            <v/>
          </cell>
        </row>
        <row r="4038">
          <cell r="A4038" t="str">
            <v>83690</v>
          </cell>
          <cell r="B4038" t="str">
            <v>DISSIPADOR DE ENERGIA EM PEDRA ARGAMASSADA ESPESSURA 6CM INCL MATERIAIS E COLOCACAO MEDIDO P/ VOLUME DE PEDRA ARGAMASSADA</v>
          </cell>
          <cell r="C4038" t="str">
            <v>M3</v>
          </cell>
          <cell r="D4038">
            <v>204.12</v>
          </cell>
          <cell r="E4038">
            <v>275.81</v>
          </cell>
          <cell r="F4038">
            <v>479.93</v>
          </cell>
        </row>
        <row r="4039">
          <cell r="B4039" t="str">
            <v>BUEIROS / BOCA DE LOBO</v>
          </cell>
          <cell r="C4039" t="str">
            <v/>
          </cell>
        </row>
        <row r="4040">
          <cell r="A4040" t="str">
            <v>73856/1</v>
          </cell>
          <cell r="B4040" t="str">
            <v>BOCA P/BUEIRO SIMPLES TUBULAR D=0,40M EM CONCRETO CICLOPICO, INCLINDO FORMAS, ESCAVACAO, REATERRO E MATERIAIS, EXCLUINDO MATERIAL REATERRO JAZIDA E TRANSPORTE</v>
          </cell>
          <cell r="C4040" t="str">
            <v>UN</v>
          </cell>
          <cell r="D4040">
            <v>265.85000000000002</v>
          </cell>
          <cell r="E4040">
            <v>275.58</v>
          </cell>
          <cell r="F4040">
            <v>541.42999999999995</v>
          </cell>
        </row>
        <row r="4041">
          <cell r="A4041" t="str">
            <v>73856/2</v>
          </cell>
          <cell r="B4041" t="str">
            <v>BOCA PARA BUEIRO SIMPLES TUBULAR, DIAMETRO =0,60M, EM CONCRETO CICLOPICO, INCLUINDO FORMAS, ESCAVACAO, REATERRO E MATERIAIS, EXCLUINDO MATERIAL REATERRO JAZIDA E TRANSPORTE.</v>
          </cell>
          <cell r="C4041" t="str">
            <v>UN</v>
          </cell>
          <cell r="D4041">
            <v>440.05</v>
          </cell>
          <cell r="E4041">
            <v>445.41</v>
          </cell>
          <cell r="F4041">
            <v>885.46</v>
          </cell>
        </row>
        <row r="4042">
          <cell r="A4042" t="str">
            <v>73856/3</v>
          </cell>
          <cell r="B4042" t="str">
            <v>BOCA PARA BUEIRO SIMPLES TUBULAR, DIAMETRO =0,80M, EM CONCRETO CICLOPICO, INCLUINDO FORMAS, ESCAVACAO, REATERRO E MATERIAIS, EXCLUINDO MATERIAL REATERRO JAZIDA E TRANSPORTE.</v>
          </cell>
          <cell r="C4042" t="str">
            <v>UN</v>
          </cell>
          <cell r="D4042">
            <v>664.65</v>
          </cell>
          <cell r="E4042">
            <v>660.1</v>
          </cell>
          <cell r="F4042" t="str">
            <v>1.324.75</v>
          </cell>
        </row>
        <row r="4043">
          <cell r="A4043" t="str">
            <v>73856/4</v>
          </cell>
          <cell r="B4043" t="str">
            <v>BOCA PARA BUEIRO SIMPLES TUBULAR, DIAMETRO =1,00M, EM CONCRETO CICLOPICO, INCLUINDO FORMAS, ESCAVACAO, REATERRO E MATERIAIS, EXCLUINDO MATERIAL REATERRO JAZIDA E TRANSPORTE.</v>
          </cell>
          <cell r="C4043" t="str">
            <v>UN</v>
          </cell>
          <cell r="D4043">
            <v>943.34</v>
          </cell>
          <cell r="E4043">
            <v>922.05</v>
          </cell>
          <cell r="F4043" t="str">
            <v>1.865.39</v>
          </cell>
        </row>
        <row r="4044">
          <cell r="A4044" t="str">
            <v>73856/5</v>
          </cell>
          <cell r="B4044" t="str">
            <v>BOCA PARA BUEIRO SIMPLES TUBULAR, DIAMETRO =1,20M, EM CONCRETO CICLOPICO, INCLUINDO FORMAS, ESCAVACAO, REATERRO E MATERIAIS, EXCLUINDO MATERIAL REATERRO JAZIDA E TRANSPORTE.</v>
          </cell>
          <cell r="C4044" t="str">
            <v>UN</v>
          </cell>
          <cell r="D4044">
            <v>1279.07</v>
          </cell>
          <cell r="E4044" t="str">
            <v>1.233.17</v>
          </cell>
          <cell r="F4044" t="str">
            <v>2.512.24</v>
          </cell>
        </row>
        <row r="4045">
          <cell r="A4045" t="str">
            <v>73856/6</v>
          </cell>
          <cell r="B4045" t="str">
            <v>BOCA PARA BUEIRO DUPLO TUBULAR, DIAMETRO =0,40M, EM CONCRETO CICLOPICO, INCLUINDO FORMAS, ESCAVACAO, REATERRO E MATERIAIS, EXCLUINDO MATERIAL REATERRO JAZIDA E TRANSPORTE.</v>
          </cell>
          <cell r="C4045" t="str">
            <v>UN</v>
          </cell>
          <cell r="D4045">
            <v>377.28</v>
          </cell>
          <cell r="E4045">
            <v>386.25</v>
          </cell>
          <cell r="F4045">
            <v>763.53</v>
          </cell>
        </row>
        <row r="4046">
          <cell r="A4046" t="str">
            <v>73856/7</v>
          </cell>
          <cell r="B4046" t="str">
            <v>BOCA PARA BUEIRO DUPLO TUBULAR, DIAMETRO =0,60M, EM CONCRETO CICLOPICO, INCLUINDO FORMAS, ESCAVACAO, REATERRO E MATERIAIS, EXCLUINDO MATERIAL REATERRO JAZIDA E TRANSPORTE.</v>
          </cell>
          <cell r="C4046" t="str">
            <v>UN</v>
          </cell>
          <cell r="D4046">
            <v>627.65</v>
          </cell>
          <cell r="E4046">
            <v>628.66</v>
          </cell>
          <cell r="F4046" t="str">
            <v>1.256.31</v>
          </cell>
        </row>
        <row r="4047">
          <cell r="A4047" t="str">
            <v>73856/8</v>
          </cell>
          <cell r="B4047" t="str">
            <v>BOCA PARA BUEIRO DUPLO TUBULAR, DIAMETRO =0,80M, EM CONCRETO CICLOPICO, INCLUINDO FORMAS, ESCAVACAO, REATERRO E MATERIAIS, EXCLUINDO MATERIAL REATERRO JAZIDA E TRANSPORTE.</v>
          </cell>
          <cell r="C4047" t="str">
            <v>UN</v>
          </cell>
          <cell r="D4047">
            <v>948.85</v>
          </cell>
          <cell r="E4047">
            <v>934.39</v>
          </cell>
          <cell r="F4047" t="str">
            <v>1.883.24</v>
          </cell>
        </row>
        <row r="4048">
          <cell r="A4048" t="str">
            <v>73856/9</v>
          </cell>
          <cell r="B4048" t="str">
            <v>BOCA PARA BUEIRO DUPLO TUBULAR, DIAMETRO =1,00M, EM CONCRETO CICLOPICO, INCLUINDO FORMAS, ESCAVACAO, REATERRO E MATERIAIS, EXCLUINDO MATERIAL REATERRO JAZIDA E TRANSPORTE.</v>
          </cell>
          <cell r="C4048" t="str">
            <v>UN</v>
          </cell>
          <cell r="D4048">
            <v>1160.6500000000001</v>
          </cell>
          <cell r="E4048" t="str">
            <v>1.168.39</v>
          </cell>
          <cell r="F4048" t="str">
            <v>2.329.04</v>
          </cell>
        </row>
        <row r="4049">
          <cell r="A4049" t="str">
            <v>73856/10</v>
          </cell>
          <cell r="B4049" t="str">
            <v>BOCA PARA BUEIRO DUPLOTUBULAR, DIAMETRO =1,20M, EM CONCRETO CICLOPICO, INCLUINDO FORMAS, ESCAVACAO, REATERRO E MATERIAIS, EXCLUINDO MATERIAL REATERRO JAZIDA E TRANSPORTE.</v>
          </cell>
          <cell r="C4049" t="str">
            <v>UN</v>
          </cell>
          <cell r="D4049">
            <v>1820.07</v>
          </cell>
          <cell r="E4049" t="str">
            <v>1.746.37</v>
          </cell>
          <cell r="F4049" t="str">
            <v>3.566.44</v>
          </cell>
        </row>
        <row r="4050">
          <cell r="A4050" t="str">
            <v>73856/11</v>
          </cell>
          <cell r="B4050" t="str">
            <v>BOCA PARA BUEIRO TRIPLO TUBULAR, DIAMETRO =0,40M, EM CONCRETO CICLOPICO, INCLUINDO FORMAS, ESCAVACAO, REATERRO E MATERIAIS, EXCLUINDO MATERIAL REATERRO JAZIDA E TRANSPORTE.</v>
          </cell>
          <cell r="C4050" t="str">
            <v>UN</v>
          </cell>
          <cell r="D4050">
            <v>488.48</v>
          </cell>
          <cell r="E4050">
            <v>496.75</v>
          </cell>
          <cell r="F4050">
            <v>985.23</v>
          </cell>
        </row>
        <row r="4051">
          <cell r="A4051" t="str">
            <v>73856/12</v>
          </cell>
          <cell r="B4051" t="str">
            <v>BOCA PARA BUEIRO TRIPLO TUBULAR, DIAMETRO =0,60M, EM CONCRETO CICLOPICO, INCLUINDO FORMAS, ESCAVACAO, REATERRO E MATERIAIS, EXCLUINDO MATERIAL REATERRO JAZIDA E TRANSPORTE.</v>
          </cell>
          <cell r="C4051" t="str">
            <v>UN</v>
          </cell>
          <cell r="D4051">
            <v>814.97</v>
          </cell>
          <cell r="E4051">
            <v>811.73</v>
          </cell>
          <cell r="F4051" t="str">
            <v>1.626.70</v>
          </cell>
        </row>
        <row r="4052">
          <cell r="A4052" t="str">
            <v>73856/13</v>
          </cell>
          <cell r="B4052" t="str">
            <v>BOCA PARA BUEIRO TRIPLO TUBULAR, DIAMETRO =0,80M, EM CONCRETO CICLOPICO, INCLUINDO FORMAS, ESCAVACAO, REATERRO E MATERIAIS, EXCLUINDO MATERIAL REATERRO JAZIDA E TRANSPORTE.</v>
          </cell>
          <cell r="C4052" t="str">
            <v>UN</v>
          </cell>
          <cell r="D4052">
            <v>1232.8499999999999</v>
          </cell>
          <cell r="E4052" t="str">
            <v>1.208.54</v>
          </cell>
          <cell r="F4052" t="str">
            <v>2.441.39</v>
          </cell>
        </row>
        <row r="4053">
          <cell r="A4053" t="str">
            <v>73856/14</v>
          </cell>
          <cell r="B4053" t="str">
            <v>BOCA PARA BUEIRO TRIPLO TUBULAR, DIAMETRO =1,00M, EM CONCRETO CICLOPICO, INCLUINDO FORMAS, ESCAVACAO, REATERRO E MATERIAIS, EXCLUINDO MATERIAL REATERRO JAZIDA E TRANSPORTE.</v>
          </cell>
          <cell r="C4053" t="str">
            <v>UN</v>
          </cell>
          <cell r="D4053">
            <v>1746.73</v>
          </cell>
          <cell r="E4053" t="str">
            <v>1.690.20</v>
          </cell>
          <cell r="F4053" t="str">
            <v>3.436.93</v>
          </cell>
        </row>
        <row r="4054">
          <cell r="A4054" t="str">
            <v>73856/15</v>
          </cell>
          <cell r="B4054" t="str">
            <v>BOCA PARA BUEIRO TRIPLO TUBULAR, DIAMETRO =1,20M, EM CONCRETO CICLOPICO, INCLUINDO FORMAS, ESCAVACAO, REATERRO E MATERIAIS, EXCLUINDO MATERIAL REATERRO JAZIDA E TRANSPORTE.</v>
          </cell>
          <cell r="C4054" t="str">
            <v>UN</v>
          </cell>
          <cell r="D4054">
            <v>2361.13</v>
          </cell>
          <cell r="E4054" t="str">
            <v>2.259.61</v>
          </cell>
          <cell r="F4054" t="str">
            <v>4.620.74</v>
          </cell>
        </row>
        <row r="4055">
          <cell r="A4055" t="str">
            <v>83659</v>
          </cell>
          <cell r="B4055" t="str">
            <v>BOCA DE LOBO EM ALVENARIA TIJOLO MACICO, REVESTIDA C/ ARGAMASSA DE CIMENTO E AREIA 1:3, SOBRE LASTRO DE CONCRETO 10CM E TAMPA DE CONCRETO ARMADO</v>
          </cell>
          <cell r="C4055" t="str">
            <v>UN</v>
          </cell>
          <cell r="D4055">
            <v>348.32</v>
          </cell>
          <cell r="E4055">
            <v>357.84</v>
          </cell>
          <cell r="F4055">
            <v>706.16</v>
          </cell>
        </row>
        <row r="4056">
          <cell r="B4056" t="str">
            <v>POCOS DE VISITA</v>
          </cell>
          <cell r="C4056" t="str">
            <v/>
          </cell>
        </row>
        <row r="4057">
          <cell r="A4057" t="str">
            <v>73963/1</v>
          </cell>
          <cell r="B4057" t="str">
            <v>POCO DE VISITA PARA REDE DE ESG. SANIT., EM ANEIS DE CONCRETO, DIÂMETRO = 60CM, PROF=80CM, INCLUINDO DEGRAU,  EXCLUINDO TAMPAO FERRO FUNDIDO.</v>
          </cell>
          <cell r="C4057" t="str">
            <v>UN</v>
          </cell>
          <cell r="D4057">
            <v>215.44</v>
          </cell>
          <cell r="E4057">
            <v>101.46</v>
          </cell>
          <cell r="F4057">
            <v>316.89999999999998</v>
          </cell>
        </row>
        <row r="4058">
          <cell r="A4058" t="str">
            <v>73963/2</v>
          </cell>
          <cell r="B4058" t="str">
            <v>POCO DE VISITA PARA REDE DE ESG. SANIT., EM ANEIS DE CONCRETO, DIÂMETRO = 60CM, PROF = 100CM, EXCLUINDO TAMPAO FERRO FUNDIDO.</v>
          </cell>
          <cell r="C4058" t="str">
            <v>UN</v>
          </cell>
          <cell r="D4058">
            <v>229.93</v>
          </cell>
          <cell r="E4058">
            <v>103.94</v>
          </cell>
          <cell r="F4058">
            <v>333.87</v>
          </cell>
        </row>
        <row r="4059">
          <cell r="A4059" t="str">
            <v>73963/3</v>
          </cell>
          <cell r="B4059" t="str">
            <v>POCO DE VISITA PARA REDE DE ESG. SANIT., EM ANEIS DE CONCRETO, DIÂMETRO = 60CM, PROF = 60CM, INCLUINDO DEGRAU, EXCLUINDO TAMPAO FERRO FUNDIDO.</v>
          </cell>
          <cell r="C4059" t="str">
            <v>UN</v>
          </cell>
          <cell r="D4059">
            <v>220.92</v>
          </cell>
          <cell r="E4059">
            <v>80.03</v>
          </cell>
          <cell r="F4059">
            <v>300.95</v>
          </cell>
        </row>
        <row r="4060">
          <cell r="A4060" t="str">
            <v>73963/5</v>
          </cell>
          <cell r="B4060" t="str">
            <v>POCO DE VISITA PARA REDE DE ESG. SANIT., EM ANEIS DE CONCRETO, DIÂMETRO = 60CM E 110CM, PROF = 120CM, EXCLUINDO TAMPAO FERRO FUNDIDO.</v>
          </cell>
          <cell r="C4060" t="str">
            <v>UN</v>
          </cell>
          <cell r="D4060">
            <v>698.73</v>
          </cell>
          <cell r="E4060">
            <v>280.75</v>
          </cell>
          <cell r="F4060">
            <v>979.48</v>
          </cell>
        </row>
        <row r="4061">
          <cell r="A4061" t="str">
            <v>73963/6</v>
          </cell>
          <cell r="B4061" t="str">
            <v>POCO DE VISITA PARA REDE DE ESG. SANIT., EM ANEIS DE CONCRETO, DIÂMETRO = 60CM E 110CM, PROF = 140CM, EXCLUINDO TAMPAO FERRO FUNDIDO.</v>
          </cell>
          <cell r="C4061" t="str">
            <v>UN</v>
          </cell>
          <cell r="D4061">
            <v>746.68</v>
          </cell>
          <cell r="E4061">
            <v>299.14999999999998</v>
          </cell>
          <cell r="F4061" t="str">
            <v>1.045.83</v>
          </cell>
        </row>
        <row r="4062">
          <cell r="A4062" t="str">
            <v>73963/7</v>
          </cell>
          <cell r="B4062" t="str">
            <v>POCO DE VISITA PARA REDE DE ESG. SANIT., EM ANEIS DE CONCRETO, DIÂMETRO = 60CM E 110CM, PROF = 150CM, EXCLUINDO TAMPAO FERRO FUNDIDO.</v>
          </cell>
          <cell r="C4062" t="str">
            <v>UN</v>
          </cell>
          <cell r="D4062">
            <v>783.5</v>
          </cell>
          <cell r="E4062">
            <v>320.74</v>
          </cell>
          <cell r="F4062" t="str">
            <v>1.104.24</v>
          </cell>
        </row>
        <row r="4063">
          <cell r="A4063" t="str">
            <v>73963/8</v>
          </cell>
          <cell r="B4063" t="str">
            <v>POCO DE VISITA PARA REDE DE ESG. SANIT., EM ANEIS DE CONCRETO, DIÂMETRO = 60CM E 110CM, PROF = 160CM, EXCLUINDO TAMPAO FERRO FUNDIDO.</v>
          </cell>
          <cell r="C4063" t="str">
            <v>UN</v>
          </cell>
          <cell r="D4063">
            <v>789.9</v>
          </cell>
          <cell r="E4063">
            <v>321.56</v>
          </cell>
          <cell r="F4063" t="str">
            <v>1.111.46</v>
          </cell>
        </row>
        <row r="4064">
          <cell r="A4064" t="str">
            <v>73963/9</v>
          </cell>
          <cell r="B4064" t="str">
            <v>POCO DE VISITA PARA REDE DE ESG. SANIT., EM ANEIS DE CONCRETO, DIÂMETRO = 110CM, PROF = 170CM, EXCLUINDO TAMPAO FERRO FUNDIDO.</v>
          </cell>
          <cell r="C4064" t="str">
            <v>UN</v>
          </cell>
          <cell r="D4064">
            <v>833.49</v>
          </cell>
          <cell r="E4064">
            <v>327.72</v>
          </cell>
          <cell r="F4064" t="str">
            <v>1.161.21</v>
          </cell>
        </row>
        <row r="4065">
          <cell r="A4065" t="str">
            <v>73963/10</v>
          </cell>
          <cell r="B4065" t="str">
            <v>POCO DE VISITA PARA REDE DE ESG. SANIT., EM ANEIS DE CONCRETO, DIÂMETRO = 60CM E 110CM, PROF = 200CM, EXCLUINDO TAMPAO FERRO FUNDIDO.</v>
          </cell>
          <cell r="C4065" t="str">
            <v>UN</v>
          </cell>
          <cell r="D4065">
            <v>900.16</v>
          </cell>
          <cell r="E4065">
            <v>354.75</v>
          </cell>
          <cell r="F4065" t="str">
            <v>1.254.91</v>
          </cell>
        </row>
        <row r="4066">
          <cell r="A4066" t="str">
            <v>73963/11</v>
          </cell>
          <cell r="B4066" t="str">
            <v>POCO DE VISITA PARA REDE DE ESG. SANIT., EM ANEIS DE CONCRETO, DIÂMETRO = 60CM E 110CM, PROF = 230CM, EXCLUINDO TAMPAO FERRO FUNDIDO.</v>
          </cell>
          <cell r="C4066" t="str">
            <v>UN</v>
          </cell>
          <cell r="D4066">
            <v>937.92</v>
          </cell>
          <cell r="E4066">
            <v>374.15</v>
          </cell>
          <cell r="F4066" t="str">
            <v>1.312.07</v>
          </cell>
        </row>
        <row r="4067">
          <cell r="A4067" t="str">
            <v>73963/12</v>
          </cell>
          <cell r="B4067" t="str">
            <v>POCO DE VISITA PARA REDE DE ESG. SANIT., EM ANEIS DE CONCRETO, DIÂMETRO = 60CM E 110CM, PROF = 260CM, EXCLUINDO TAMPAO FERRO FUNDIDO.</v>
          </cell>
          <cell r="C4067" t="str">
            <v>UN</v>
          </cell>
          <cell r="D4067">
            <v>1048.43</v>
          </cell>
          <cell r="E4067">
            <v>407.4</v>
          </cell>
          <cell r="F4067" t="str">
            <v>1.455.83</v>
          </cell>
        </row>
        <row r="4068">
          <cell r="A4068" t="str">
            <v>73963/13</v>
          </cell>
          <cell r="B4068" t="str">
            <v>POCO DE VISITA PARA REDE DE ESG. SANIT., EM ANEIS DE CONCRETO, DIÂMETRO = 60CM E 110CM, PROF = 290CM, EXCLUINDO TAMPAO FERRO FUNDIDO.</v>
          </cell>
          <cell r="C4068" t="str">
            <v>UN</v>
          </cell>
          <cell r="D4068">
            <v>1130.25</v>
          </cell>
          <cell r="E4068">
            <v>439.7</v>
          </cell>
          <cell r="F4068" t="str">
            <v>1.569.95</v>
          </cell>
        </row>
        <row r="4069">
          <cell r="A4069" t="str">
            <v>73963/14</v>
          </cell>
          <cell r="B4069" t="str">
            <v>POCO DE VISITA PARA REDE DE ESG. SANIT., EM ANEIS DE CONCRETO, DIÂMETRO = 60CM E 110CM, PROF = 320CM, EXCLUINDO TAMPAO FERRO FUNDIDO.</v>
          </cell>
          <cell r="C4069" t="str">
            <v>UN</v>
          </cell>
          <cell r="D4069">
            <v>1184</v>
          </cell>
          <cell r="E4069">
            <v>469.3</v>
          </cell>
          <cell r="F4069" t="str">
            <v>1.653.30</v>
          </cell>
        </row>
        <row r="4070">
          <cell r="A4070" t="str">
            <v>73963/15</v>
          </cell>
          <cell r="B4070" t="str">
            <v>POCO DE VISITA PARA REDE DE ESG. SANIT., EM ANEIS DE CONCRETO, DIÂMETRO = 60CM E 110CM, PROF = 350CM, EXCLUINDO TAMPAO FERRO FUNDIDO.</v>
          </cell>
          <cell r="C4070" t="str">
            <v>UN</v>
          </cell>
          <cell r="D4070">
            <v>1271.17</v>
          </cell>
          <cell r="E4070">
            <v>516.67999999999995</v>
          </cell>
          <cell r="F4070" t="str">
            <v>1.787.85</v>
          </cell>
        </row>
        <row r="4071">
          <cell r="A4071" t="str">
            <v>73963/16</v>
          </cell>
          <cell r="B4071" t="str">
            <v>POCO DE VISITA PARA REDE DE ESG. SANIT., EM ANEIS DE CONCRETO, DIÂMETRO = 60CM E 110CM, PROF = 380CM, EXCLUINDO TAMPAO FERRO FUNDIDO.</v>
          </cell>
          <cell r="C4071" t="str">
            <v>UN</v>
          </cell>
          <cell r="D4071">
            <v>1347.71</v>
          </cell>
          <cell r="E4071">
            <v>534.1</v>
          </cell>
          <cell r="F4071" t="str">
            <v>1.881.81</v>
          </cell>
        </row>
        <row r="4072">
          <cell r="A4072" t="str">
            <v>73963/17</v>
          </cell>
          <cell r="B4072" t="str">
            <v>POCO DE VISITA PARA REDE DE ESG. SANIT., EM ANEIS DE CONCRETO, DIÂMETRO = 60CM E 110CM, PROF = 410CM, EXCLUINDO TAMPAO FERRO FUNDIDO.</v>
          </cell>
          <cell r="C4072" t="str">
            <v>UN</v>
          </cell>
          <cell r="D4072">
            <v>1437.5</v>
          </cell>
          <cell r="E4072">
            <v>568.01</v>
          </cell>
          <cell r="F4072" t="str">
            <v>2.005.51</v>
          </cell>
        </row>
        <row r="4073">
          <cell r="A4073" t="str">
            <v>73963/18</v>
          </cell>
          <cell r="B4073" t="str">
            <v>POCO DE VISITA PARA REDE DE ESG. SANIT., EM ANEIS DE CONCRETO, DIÂMETRO = 60CM E 110CM, PROF = 440CM, EXCLUINDO TAMPAO FERRO FUNDIDO.</v>
          </cell>
          <cell r="C4073" t="str">
            <v>UN</v>
          </cell>
          <cell r="D4073">
            <v>1519.22</v>
          </cell>
          <cell r="E4073">
            <v>600.08000000000004</v>
          </cell>
          <cell r="F4073" t="str">
            <v>2.119.30</v>
          </cell>
        </row>
        <row r="4074">
          <cell r="A4074" t="str">
            <v>73963/19</v>
          </cell>
          <cell r="B4074" t="str">
            <v>POCO DE VISITA PARA REDE DE ESG. SANIT., EM ANEIS DE CONCRETO, DIÂMETRO = 60CM E 110CM, PROF = 470CM, EXCLUINDO TAMPAO FERRO FUNDIDO.</v>
          </cell>
          <cell r="C4074" t="str">
            <v>UN</v>
          </cell>
          <cell r="D4074">
            <v>1601.19</v>
          </cell>
          <cell r="E4074">
            <v>632.74</v>
          </cell>
          <cell r="F4074" t="str">
            <v>2.233.93</v>
          </cell>
        </row>
        <row r="4075">
          <cell r="A4075" t="str">
            <v>73963/20</v>
          </cell>
          <cell r="B4075" t="str">
            <v>POCO DE VISITA PARA REDE DE ESG. SANIT., EM ANEIS DE CONCRETO, DIÂMETRO = 60CM E 110CM, PROF = 500CM, EXCLUINDO TAMPAO FERRO FUNDIDO.</v>
          </cell>
          <cell r="C4075" t="str">
            <v>UN</v>
          </cell>
          <cell r="D4075">
            <v>1682.92</v>
          </cell>
          <cell r="E4075">
            <v>664.81</v>
          </cell>
          <cell r="F4075" t="str">
            <v>2.347.73</v>
          </cell>
        </row>
        <row r="4076">
          <cell r="A4076" t="str">
            <v>73963/21</v>
          </cell>
          <cell r="B4076" t="str">
            <v>POCO DE VISITA PARA REDE DE ESG. SANIT., EM ANEIS DE CONCRETO, DIÂMETRO = 60CM E 110CM, PROF = 530CM, EXCLUINDO TAMPAO FERRO FUNDIDO.</v>
          </cell>
          <cell r="C4076" t="str">
            <v>UN</v>
          </cell>
          <cell r="D4076">
            <v>1770.99</v>
          </cell>
          <cell r="E4076">
            <v>698.87</v>
          </cell>
          <cell r="F4076" t="str">
            <v>2.469.86</v>
          </cell>
        </row>
        <row r="4077">
          <cell r="A4077" t="str">
            <v>73963/22</v>
          </cell>
          <cell r="B4077" t="str">
            <v>POCO DE VISITA PARA REDE DE ESG. SANIT., EM ANEIS DE CONCRETO, DIÂMETRO = 60CM E 110CM, PROF = 560CM, EXCLUINDO TAMPAO FERRO FUNDIDO.</v>
          </cell>
          <cell r="C4077" t="str">
            <v>UN</v>
          </cell>
          <cell r="D4077">
            <v>1852.71</v>
          </cell>
          <cell r="E4077">
            <v>730.94</v>
          </cell>
          <cell r="F4077" t="str">
            <v>2.583.65</v>
          </cell>
        </row>
        <row r="4078">
          <cell r="A4078" t="str">
            <v>73963/23</v>
          </cell>
          <cell r="B4078" t="str">
            <v>POCO DE VISITA PARA REDE DE ESG. SANIT., EM ANEIS DE CONCRETO, DIÂMETRO = 60CM E 110CM, PROF = 590CM, EXCLUINDO TAMPAO FERRO FUNDIDO.</v>
          </cell>
          <cell r="C4078" t="str">
            <v>UN</v>
          </cell>
          <cell r="D4078">
            <v>1934.44</v>
          </cell>
          <cell r="E4078">
            <v>763.01</v>
          </cell>
          <cell r="F4078" t="str">
            <v>2.697.45</v>
          </cell>
        </row>
        <row r="4079">
          <cell r="A4079" t="str">
            <v>73963/24</v>
          </cell>
          <cell r="B4079" t="str">
            <v>POCO DE VISITA PARA REDE DE ESG. SANIT., EM ANEIS DE CONCRETO, DIÂMETRO = 60CM E 110CM, PROF = 690CM, EXCLUINDO TAMPAO FERRO FUNDIDO.</v>
          </cell>
          <cell r="C4079" t="str">
            <v>UN</v>
          </cell>
          <cell r="D4079">
            <v>2152.5700000000002</v>
          </cell>
          <cell r="E4079">
            <v>795.73</v>
          </cell>
          <cell r="F4079" t="str">
            <v>2.948.30</v>
          </cell>
        </row>
        <row r="4080">
          <cell r="A4080" t="str">
            <v>73963/25</v>
          </cell>
          <cell r="B4080" t="str">
            <v>POCO DE VISITA PARA REDE DE ESG. SANIT., EM ANEIS DE CONCRETO, DIÂMETRO = 60CM E 110CM, PROF = 650CM, EXCLUINDO TAMPAO FERRO FUNDIDO.</v>
          </cell>
          <cell r="C4080" t="str">
            <v>UN</v>
          </cell>
          <cell r="D4080">
            <v>2098.38</v>
          </cell>
          <cell r="E4080">
            <v>827.8</v>
          </cell>
          <cell r="F4080" t="str">
            <v>2.926.18</v>
          </cell>
        </row>
        <row r="4081">
          <cell r="A4081" t="str">
            <v>73963/26</v>
          </cell>
          <cell r="B4081" t="str">
            <v>POCO DE VISITA PARA REDE DE ESG. SANIT., EM ANEIS DE CONCRETO, DIÂMETRO = 60CM E 110CM, PROF = 680CM, EXCLUINDO TAMPAO FERRO FUNDIDO.</v>
          </cell>
          <cell r="C4081" t="str">
            <v>UN</v>
          </cell>
          <cell r="D4081">
            <v>2180.35</v>
          </cell>
          <cell r="E4081">
            <v>860.46</v>
          </cell>
          <cell r="F4081" t="str">
            <v>3.040.81</v>
          </cell>
        </row>
        <row r="4082">
          <cell r="A4082" t="str">
            <v>73963/27</v>
          </cell>
          <cell r="B4082" t="str">
            <v>POCO DE VISITA PARA REDE DE ESG. SANIT., EM ANEIS DE CONCRETO, DIÂMETRO = 60CM E 110CM, PROF = 710CM, EXCLUINDO TAMPAO FERRO FUNDIDO.</v>
          </cell>
          <cell r="C4082" t="str">
            <v>UN</v>
          </cell>
          <cell r="D4082">
            <v>2262.0700000000002</v>
          </cell>
          <cell r="E4082">
            <v>892.53</v>
          </cell>
          <cell r="F4082" t="str">
            <v>3.154.60</v>
          </cell>
        </row>
        <row r="4083">
          <cell r="A4083" t="str">
            <v>73963/28</v>
          </cell>
          <cell r="B4083" t="str">
            <v>POCO VISITA ESG SANIT ANEL CONC PRE-MOLD PROF=1,20M C/ TAMPAO FOFO ARTICULADO, CLASSE B125 CARGA MAX 12,5 T, REDONDO TAMPA 600 MM, REDE PLUVIAL /ESGOTO / REJUNTAMENTO ANEIS / REVEST LISO CALHA INTERNA C/ARG CIM/AREIA 1:4. BASE/BANQUETA EM CONCR FCK=10MPA</v>
          </cell>
          <cell r="C4083" t="str">
            <v>UN</v>
          </cell>
          <cell r="D4083">
            <v>1035.32</v>
          </cell>
          <cell r="E4083">
            <v>284.91000000000003</v>
          </cell>
          <cell r="F4083" t="str">
            <v>1.320.23</v>
          </cell>
        </row>
        <row r="4084">
          <cell r="A4084" t="str">
            <v>73963/29</v>
          </cell>
          <cell r="B4084" t="str">
            <v>POCO VISITA ESG SANIT ANEL CONC PRE-MOLD PROF=1,40M C/ TAMPAO FOFO ARTICULADO, CLASSE B125 CARGA MAX 12,5 T, REDONDO TAMPA 600 MM, REDE PLUVIAL/ESGOTO / REJUNTAMENTO ANEIS / REVEST LISO CALHA INTERNA C/ARG CIM/AREIA 1:4. BASE/BANQUETA EM CONCR FCK=10MPA</v>
          </cell>
          <cell r="C4084" t="str">
            <v>UN</v>
          </cell>
          <cell r="D4084">
            <v>1071.54</v>
          </cell>
          <cell r="E4084">
            <v>302.33999999999997</v>
          </cell>
          <cell r="F4084" t="str">
            <v>1.373.88</v>
          </cell>
        </row>
        <row r="4085">
          <cell r="A4085" t="str">
            <v>73963/30</v>
          </cell>
          <cell r="B4085" t="str">
            <v>POCO VISITA ESG SANIT ANEL CONC PRE-MOLD PROF=1,50M C/ TAMPAO FOFO ARTICULADO, CLASSE B125 CARGA MAX 12,5 T, REDONDO TAMPA 600 MM, REDE PLUVIAL/ESGOTO / REJUNTAMENTO ANEIS / REVEST LISO CALHA INTERNA C/ARG CIM/AREIA 1:4. BASE/BANQUETA EM CONCRFCK=10MPA</v>
          </cell>
          <cell r="C4085" t="str">
            <v>UN</v>
          </cell>
          <cell r="D4085">
            <v>1151.32</v>
          </cell>
          <cell r="E4085">
            <v>326.49</v>
          </cell>
          <cell r="F4085" t="str">
            <v>1.477.81</v>
          </cell>
        </row>
        <row r="4086">
          <cell r="A4086" t="str">
            <v>73963/31</v>
          </cell>
          <cell r="B4086" t="str">
            <v>POCO VISITA ESG SANIT ANEL CONC PRE-MOLD PROF=1,60M C/ TAMPAO FOFO ARTICULADO, CLASSE B125 CARGA MAX 12,5 T, REDONDO TAMPA 600 MM, REDE PLUVIAL / REJUNTAMENTO ANEIS / REVEST LISO CALHA INTERNA C/ARG CIM/AREIA 1:4. BASE/BANQUETA EM CONCR FCK=10MPA</v>
          </cell>
          <cell r="C4086" t="str">
            <v>UN</v>
          </cell>
          <cell r="D4086">
            <v>1158.0999999999999</v>
          </cell>
          <cell r="E4086">
            <v>328.26</v>
          </cell>
          <cell r="F4086" t="str">
            <v>1.486.36</v>
          </cell>
        </row>
        <row r="4087">
          <cell r="A4087" t="str">
            <v>73963/32</v>
          </cell>
          <cell r="B4087" t="str">
            <v>POCO VISITA ESG SANIT ANEL CONC PRE-MOLD PROF=1,70M C/ TAMPAO FOFO ARTICULADO, CLASSE B125 CARGA MAX 12,5 T, REDONDO TAMPA 600 MM, REDE PLUVIAL/ESGOTO /  REJUNTAMENTO ANEIS / REVEST LISO CALHA INTERNA C/ARG CIM/AREIA 1:4. BASE/BANQUETA EM CONCR FCK=10MPA</v>
          </cell>
          <cell r="C4087" t="str">
            <v>UN</v>
          </cell>
          <cell r="D4087">
            <v>1166.48</v>
          </cell>
          <cell r="E4087">
            <v>330.63</v>
          </cell>
          <cell r="F4087" t="str">
            <v>1.497.11</v>
          </cell>
        </row>
        <row r="4088">
          <cell r="A4088" t="str">
            <v>73963/33</v>
          </cell>
          <cell r="B4088" t="str">
            <v>POCO VISITA ESG SANIT ANEL CONC PRE-MOLD PROF=2,00M C/ TAMPAO FOFO ARTICULADO, CLASSE B125 CARGA MAX 12,5 T, REDONDO TAMPA 600 MM, REDE PLUVIAL/ESGOTO / REJUNTAMENTO ANEIS / REVEST LISO CALHA INTERNA C/ARG CIM/AREIA 1:4. BASE/BANQUETA EM CONCR FCK=10MPA</v>
          </cell>
          <cell r="C4088" t="str">
            <v>UN</v>
          </cell>
          <cell r="D4088">
            <v>1249.19</v>
          </cell>
          <cell r="E4088">
            <v>363.45</v>
          </cell>
          <cell r="F4088" t="str">
            <v>1.612.64</v>
          </cell>
        </row>
        <row r="4089">
          <cell r="A4089" t="str">
            <v>73963/34</v>
          </cell>
          <cell r="B4089" t="str">
            <v>POCO VISITA ESG SANIT ANEL CONC PRE MOLD PROF=2,30M C/ TAMPAO FOFO ARTICULADO, CLASSE B125 CARGA MAX 12,5 T, REDONDO TAMPA 600 MM, REDE PLUVIAL/ESGOTO / REJUNTAMENTO ANEIS / REVEST LISO CALHA INTERNA C/ARG CIM/AREIA 1:4. BASE/BANQUETA EM CONCRFCK=10MPA</v>
          </cell>
          <cell r="C4089" t="str">
            <v>UN</v>
          </cell>
          <cell r="D4089">
            <v>1298.8399999999999</v>
          </cell>
          <cell r="E4089">
            <v>383.57</v>
          </cell>
          <cell r="F4089" t="str">
            <v>1.682.41</v>
          </cell>
        </row>
        <row r="4090">
          <cell r="A4090" t="str">
            <v>73963/35</v>
          </cell>
          <cell r="B4090" t="str">
            <v>POCO VISITA ESG SANIT ANEL CONC PRE-MOLD PROF=2,60M C/ TAMPAO FOFO SIMPLES COM BASE, CLASSE B125 CARGA MAX 12,5 T, REDONDO TAMPA 600 MM, REDE PLUVIAL/ESGOTO / REJUNTAMENTO ANEIS / REVEST LISO CALHA INTERNA C/ARG CIM/AREIA 1:4. BASE/BANQUETAEM CONCR FCK=10MPA</v>
          </cell>
          <cell r="C4090" t="str">
            <v>UN</v>
          </cell>
          <cell r="D4090">
            <v>1381.56</v>
          </cell>
          <cell r="E4090">
            <v>416.39</v>
          </cell>
          <cell r="F4090" t="str">
            <v>1.797.95</v>
          </cell>
        </row>
        <row r="4091">
          <cell r="A4091" t="str">
            <v>73963/36</v>
          </cell>
          <cell r="B4091" t="str">
            <v>POCO VISITA ESG SANIT ANEL CONC PRE-MOLD PROF=2,90M C/ TAMPAO FOFO ARTICULADO, CLASSE B125 CARGA MAX 12,5 T, REDONDO TAMPA 600 MM, REDE PLUVIAL / REJUNTAMENTO ANEIS / REVEST LISO CALHA INTERNA C/ARG CIM/AREIA 1:4. BASE/BANQUETA EM CONCR FCK=10MPA</v>
          </cell>
          <cell r="C4091" t="str">
            <v>UN</v>
          </cell>
          <cell r="D4091">
            <v>1464.26</v>
          </cell>
          <cell r="E4091">
            <v>449.22</v>
          </cell>
          <cell r="F4091" t="str">
            <v>1.913.48</v>
          </cell>
        </row>
        <row r="4092">
          <cell r="A4092" t="str">
            <v>73963/37</v>
          </cell>
          <cell r="B4092" t="str">
            <v>POCO VISITA ESG SANIT ANEL CONC PRE-MOLD PROF=3,20M C/ TAMPAO FOFO ARTICULADO, CLASSE B125 CARGA MAX 12,5 T, REDONDO TAMPA 600 MM, REDE PLUVIAL /  REJUNTAMENTOANEIS / REVEST LISO CALHA INTERNA C/ARG CIM/AREIA 1:4. BASE / BANQUETA EM CONCR FCK=10MPA</v>
          </cell>
          <cell r="C4092" t="str">
            <v>UN</v>
          </cell>
          <cell r="D4092">
            <v>1546.98</v>
          </cell>
          <cell r="E4092">
            <v>482.04</v>
          </cell>
          <cell r="F4092" t="str">
            <v>2.029.02</v>
          </cell>
        </row>
        <row r="4093">
          <cell r="A4093" t="str">
            <v>73963/38</v>
          </cell>
          <cell r="B4093" t="str">
            <v>POCO VISITA ESG SANIT ANEL CONC PRE-MOLD PROF=3,50M C/ TAMPAO FOFO ARTICULADO, CLASSE B125 CARGA MAX 12,5 T, REDONDO TAMPA 600 MM, REDE PLUVIAL/ESGOTO /  REJUNTAMENTO / ANEIS / REVEST LISO CALHA INTERNA C/ARG CIM/AREIA 1:4. BASE/BANQUETA EM CONCR FCK=10MPA</v>
          </cell>
          <cell r="C4093" t="str">
            <v>UN</v>
          </cell>
          <cell r="D4093">
            <v>1629.9</v>
          </cell>
          <cell r="E4093">
            <v>515.4</v>
          </cell>
          <cell r="F4093" t="str">
            <v>2.145.30</v>
          </cell>
        </row>
        <row r="4094">
          <cell r="A4094" t="str">
            <v>73963/39</v>
          </cell>
          <cell r="B4094" t="str">
            <v>POCO VISITA ESG SANIT ANEL CONC PRE-MOLD PROF=3,80M C/ TAMPAO FOFO ARTICULADO, CLASSE B125 CARGA MAX 12,5 T, REDONDO TAMPA 600 MM, REDE PLUVIAL / REJUNTAMENTO ANEIS / REVEST LISO CALHA INTERNA C/ARG CIM/AREIA 1:4. BASE/BANQUETA EM CONCR FCK=10MPA</v>
          </cell>
          <cell r="C4094" t="str">
            <v>UN</v>
          </cell>
          <cell r="D4094">
            <v>1712.76</v>
          </cell>
          <cell r="E4094">
            <v>548.58000000000004</v>
          </cell>
          <cell r="F4094" t="str">
            <v>2.261.34</v>
          </cell>
        </row>
        <row r="4095">
          <cell r="A4095" t="str">
            <v>73963/40</v>
          </cell>
          <cell r="B4095" t="str">
            <v>POCO VISITA ESG SANIT ANEL CONC PRE-MOLD PROF=4,10M C/ TAMPAO FOFO ARTICULADO, CLASSE B125 CARGA MAX 12,5 T, REDONDO TAMPA 600 MM, REDE PLUVIAL / REJUNTAMENTO ANEIS / REVEST LISO CALHA INTERNA C/ARG CIM/AREIA 1:4. BASE/BANQUETA EM CONCR FCK=10MPA</v>
          </cell>
          <cell r="C4095" t="str">
            <v>UN</v>
          </cell>
          <cell r="D4095">
            <v>1793.02</v>
          </cell>
          <cell r="E4095">
            <v>580.91999999999996</v>
          </cell>
          <cell r="F4095" t="str">
            <v>2.373.94</v>
          </cell>
        </row>
        <row r="4096">
          <cell r="A4096" t="str">
            <v>73963/41</v>
          </cell>
          <cell r="B4096" t="str">
            <v>POCO VISITA ESG SANIT ANEL CONC PRE MOLD PROF=4,40M C/ TAMPAO FOFO ARTICULADO, CLASSE B125 CARGA MAX 12,5 T, REDONDO TAMPA 600 MM, REDE PLUVIAL / REJUNTAMENTO ANEIS / REVEST LISO CALHA INTERNA C/ARG CIM/AREIA 1:4. BASE/BANQUETA EM CONCR FCK=10MPA</v>
          </cell>
          <cell r="C4096" t="str">
            <v>UN</v>
          </cell>
          <cell r="D4096">
            <v>1875.85</v>
          </cell>
          <cell r="E4096">
            <v>608.54999999999995</v>
          </cell>
          <cell r="F4096" t="str">
            <v>2.484.40</v>
          </cell>
        </row>
        <row r="4097">
          <cell r="A4097" t="str">
            <v>73963/42</v>
          </cell>
          <cell r="B4097" t="str">
            <v>POCO VISITA ESG SANIT ANEL CONC PRE-MOLD PROF=4,70M C/ TAMPAO FOFO ARTICULADO, CLASSE B125 CARGA MAX 12,5 T, REDONDO TAMPA 600 MM, REDE PLUVIAL/ESGOTO /  REJUNTAMENTO ANEIS / REVEST LISO CALHA INTERNA C/ARG CIM/AREIA 1:4. BASE/BANQUETA EM CONCRFCK=10MPA</v>
          </cell>
          <cell r="C4097" t="str">
            <v>UN</v>
          </cell>
          <cell r="D4097">
            <v>1961.07</v>
          </cell>
          <cell r="E4097">
            <v>647.46</v>
          </cell>
          <cell r="F4097" t="str">
            <v>2.608.53</v>
          </cell>
        </row>
        <row r="4098">
          <cell r="A4098" t="str">
            <v>73963/43</v>
          </cell>
          <cell r="B4098" t="str">
            <v>POCO VISITA ESG SANIT ANEL CONC PRE-MOLD PROF=5,00M C/ TAMPAO FOFO ARTICULADO, CLASSE B125 CARGA MAX 12,5 T, REDONDO TAMPA 600 MM, REDE PLUVIAL / ESGOTO / REJUNTAMENTO ANEIS/ REVEST LISO CALHA INTERNA C/ARG CIM/AREIA 1:4. BASE/BANQUETA EM CONCR FCK=10MPA</v>
          </cell>
          <cell r="C4098" t="str">
            <v>UN</v>
          </cell>
          <cell r="D4098">
            <v>2032.28</v>
          </cell>
          <cell r="E4098">
            <v>648.19000000000005</v>
          </cell>
          <cell r="F4098" t="str">
            <v>2.680.47</v>
          </cell>
        </row>
        <row r="4099">
          <cell r="A4099" t="str">
            <v>73963/44</v>
          </cell>
          <cell r="B4099" t="str">
            <v>POCO VISITA ESG SANIT ANEL CONC PRE-MOLD PROF=0,80M C/ TAMPAO FOFO ARTICULADO, CLASSE B125 CARGA MAX 12,5 T, REDONDO TAMPA 600 MM, REDE PLUVIAL/ESGOTO / DEGRAUS FF / REJUNTAMENTO ANEIS / REVEST LISO CALHA INTERNA C/ARG CIM/AREIA 1:4. BASE / BANQUETA EM CONCR FCK=10MPA</v>
          </cell>
          <cell r="C4099" t="str">
            <v>UN</v>
          </cell>
          <cell r="D4099">
            <v>612.4</v>
          </cell>
          <cell r="E4099">
            <v>113.54</v>
          </cell>
          <cell r="F4099">
            <v>725.94</v>
          </cell>
        </row>
        <row r="4100">
          <cell r="A4100" t="str">
            <v>73963/45</v>
          </cell>
          <cell r="B4100" t="str">
            <v>POCO DE VISITA PARA REDE DE ESG. SANIT., EM ANEIS DE CONCRETO, DIÂMETRO = 60CM E 110CM, PROF = 240CM, EXCLUINDO TAMPAO FERRO FUNDIDO.</v>
          </cell>
          <cell r="C4100" t="str">
            <v>UN</v>
          </cell>
          <cell r="D4100">
            <v>1002.61</v>
          </cell>
          <cell r="E4100">
            <v>385.23</v>
          </cell>
          <cell r="F4100" t="str">
            <v>1.387.84</v>
          </cell>
        </row>
        <row r="4101">
          <cell r="A4101" t="str">
            <v>73963/46</v>
          </cell>
          <cell r="B4101" t="str">
            <v>POCO DE VISITA PARA REDE DE ESG. SANIT., EM ANEIS DE CONCRETO, DIÂMETRO = 60CM E 110CM, PROF = 250CM, EXCLUINDO TAMPAO FERRO FUNDIDO.</v>
          </cell>
          <cell r="C4101" t="str">
            <v>UN</v>
          </cell>
          <cell r="D4101">
            <v>1011.6</v>
          </cell>
          <cell r="E4101">
            <v>396.31</v>
          </cell>
          <cell r="F4101" t="str">
            <v>1.407.91</v>
          </cell>
        </row>
        <row r="4102">
          <cell r="A4102" t="str">
            <v>73963/47</v>
          </cell>
          <cell r="B4102" t="str">
            <v>POCO DE VISITA PARA REDE DE ESG. SANIT., EM ANEIS DE CONCRETO, DIÂMETRO = 60CM E 110CM, PROF = 280CM, EXCLUINDO TAMPAO FERRO FUNDIDO.</v>
          </cell>
          <cell r="C4102" t="str">
            <v>UN</v>
          </cell>
          <cell r="D4102">
            <v>1102.98</v>
          </cell>
          <cell r="E4102">
            <v>428.93</v>
          </cell>
          <cell r="F4102" t="str">
            <v>1.531.91</v>
          </cell>
        </row>
        <row r="4103">
          <cell r="A4103" t="str">
            <v>73963/48</v>
          </cell>
          <cell r="B4103" t="str">
            <v>POCO DE VISITA PARA REDE DE ESG. SANIT., EM ANEIS DE CONCRETO, DIÂMETRO = 60CM E 110CM, PROF = 310CM, EXCLUINDO TAMPAO FERRO FUNDIDO.</v>
          </cell>
          <cell r="C4103" t="str">
            <v>UN</v>
          </cell>
          <cell r="D4103">
            <v>1166.07</v>
          </cell>
          <cell r="E4103">
            <v>459.44</v>
          </cell>
          <cell r="F4103" t="str">
            <v>1.625.51</v>
          </cell>
        </row>
        <row r="4104">
          <cell r="A4104" t="str">
            <v>74124/1</v>
          </cell>
          <cell r="B4104" t="str">
            <v>POCO VISITA AG PLUV:CONC ARM 1X1X1,40M COLETOR D=40 A 50CM PAREDE E=15CM BASE CONC FCK=10MPA REVEST C/ARG CIM/AREIA 1:4 INCL FORN TODOS MATERIAIS</v>
          </cell>
          <cell r="C4104" t="str">
            <v>UN</v>
          </cell>
          <cell r="D4104">
            <v>1080.1500000000001</v>
          </cell>
          <cell r="E4104" t="str">
            <v>1.009.15</v>
          </cell>
          <cell r="F4104" t="str">
            <v>2.089.30</v>
          </cell>
        </row>
        <row r="4105">
          <cell r="A4105" t="str">
            <v>74124/2</v>
          </cell>
          <cell r="B4105" t="str">
            <v>POCO VISITA AG PLUV:CONC ARM 1,10X1,10X1,40M COLETOR D=60CM PAREDE E=15CM BASE CONC FCK=10MPA REVEST C/ARG CIM/AREIA 1:4 INCL FORN TODOS MATERIAIS</v>
          </cell>
          <cell r="C4105" t="str">
            <v>UN</v>
          </cell>
          <cell r="D4105">
            <v>1252.8599999999999</v>
          </cell>
          <cell r="E4105" t="str">
            <v>1.134.90</v>
          </cell>
          <cell r="F4105" t="str">
            <v>2.387.76</v>
          </cell>
        </row>
        <row r="4106">
          <cell r="A4106" t="str">
            <v>74124/3</v>
          </cell>
          <cell r="B4106" t="str">
            <v>POCO VISITA AG PLUV:CONC ARM 1,20X1,20X1,40M COLETOR D=70CM PAREDE E=15CM BASE CONC FCK=10MPA REVEST C/ARG CIM/AREIA 1:4 INCL FORN TODOS MATERIAIS</v>
          </cell>
          <cell r="C4106" t="str">
            <v>UN</v>
          </cell>
          <cell r="D4106">
            <v>1356.19</v>
          </cell>
          <cell r="E4106" t="str">
            <v>1.225.98</v>
          </cell>
          <cell r="F4106" t="str">
            <v>2.582.17</v>
          </cell>
        </row>
        <row r="4107">
          <cell r="A4107" t="str">
            <v>74124/4</v>
          </cell>
          <cell r="B4107" t="str">
            <v>POCO VISITA AG PLUV:CONC ARM 1,30X1,30X1,40M COLETOR D=80CM PAREDE E=15CM BASE CONC FCK=10MPA REVEST C/ARG CIM/AREIA 1:4 INCL FORN TODOS MATERIAIS</v>
          </cell>
          <cell r="C4107" t="str">
            <v>UN</v>
          </cell>
          <cell r="D4107">
            <v>1539.79</v>
          </cell>
          <cell r="E4107" t="str">
            <v>1.416.37</v>
          </cell>
          <cell r="F4107" t="str">
            <v>2.956.16</v>
          </cell>
        </row>
        <row r="4108">
          <cell r="A4108" t="str">
            <v>74124/5</v>
          </cell>
          <cell r="B4108" t="str">
            <v>POCO VISITA CONCRETO ARMADO P/AG PLUV 1,40X1,40X1,50M COLETOR D=90CM  PAREDE E=15CM BASE CONCRETO FCK=10MPA REVESTIDO C/ARG CIM/AREIA 1:4 INCL FORN TODOS MATERIAIS</v>
          </cell>
          <cell r="C4108" t="str">
            <v>UN</v>
          </cell>
          <cell r="D4108">
            <v>1787.11</v>
          </cell>
          <cell r="E4108" t="str">
            <v>1.644.54</v>
          </cell>
          <cell r="F4108" t="str">
            <v>3.431.65</v>
          </cell>
        </row>
        <row r="4109">
          <cell r="A4109" t="str">
            <v>74124/6</v>
          </cell>
          <cell r="B4109" t="str">
            <v>POCO VISITA AG PLUV:CONC ARM 1,50X1,50X1,60M COLETOR D=1M PA REDE E=15CM BASE CONC FCK=10MPA REVEST C/ARG CIM/AREIA 1:4 INCL FORN TODOS MATERIAIS</v>
          </cell>
          <cell r="C4109" t="str">
            <v>UN</v>
          </cell>
          <cell r="D4109">
            <v>1982.52</v>
          </cell>
          <cell r="E4109" t="str">
            <v>1.851.02</v>
          </cell>
          <cell r="F4109" t="str">
            <v>3.833.54</v>
          </cell>
        </row>
        <row r="4110">
          <cell r="A4110" t="str">
            <v>74124/7</v>
          </cell>
          <cell r="B4110" t="str">
            <v>POCO VISITA AG PLUV:CONC ARM 1,60X1,60X1,70M COLETOR D=1,10M PAREDE E=15CM BASE CONC FCK=10MPA REVEST C/ARG CIM/AREIA 1:4 INCL FORN TODOS MATERIAIS</v>
          </cell>
          <cell r="C4110" t="str">
            <v>UN</v>
          </cell>
          <cell r="D4110">
            <v>2163.23</v>
          </cell>
          <cell r="E4110" t="str">
            <v>2.007.50</v>
          </cell>
          <cell r="F4110" t="str">
            <v>4.170.73</v>
          </cell>
        </row>
        <row r="4111">
          <cell r="A4111" t="str">
            <v>74124/8</v>
          </cell>
          <cell r="B4111" t="str">
            <v>POCO VISITA AG PLUV:CONC ARM 1,70X1,70X1,80M COLETOR D=1,20M          PAREDE E=15CM BASE CONC FCK=10MPA REVEST C/ARG CIM/AREIA 1:4          DEGRAUS FF INCL FORN TODOS MATERIAIS</v>
          </cell>
          <cell r="C4111" t="str">
            <v>UN</v>
          </cell>
          <cell r="D4111">
            <v>2313.75</v>
          </cell>
          <cell r="E4111" t="str">
            <v>2.154.90</v>
          </cell>
          <cell r="F4111" t="str">
            <v>4.468.65</v>
          </cell>
        </row>
        <row r="4112">
          <cell r="A4112" t="str">
            <v>74212/1</v>
          </cell>
          <cell r="B4112" t="str">
            <v>POCO DE VISITA PARA REDE DE ESGOTO SANITARIO, EM ALVENARIA, DIAMETRO = 60 CM, PROF 160 CM, INCLUINDO TAMPAO FERRO FUNDIDO</v>
          </cell>
          <cell r="C4112" t="str">
            <v>UN</v>
          </cell>
          <cell r="D4112">
            <v>1846.45</v>
          </cell>
          <cell r="E4112" t="str">
            <v>1.605.38</v>
          </cell>
          <cell r="F4112" t="str">
            <v>3.451.83</v>
          </cell>
        </row>
        <row r="4113">
          <cell r="A4113" t="str">
            <v>74214/1</v>
          </cell>
          <cell r="B4113" t="str">
            <v>POCO DE VISITA PARA REDE DE ESGOTO SANITÁRIO, EM ALVENARIA, DIAMETRO 120 CM, PROF ATE 200 CM, INCLUINDO TAMPAO FERRO FUNDIDO</v>
          </cell>
          <cell r="C4113" t="str">
            <v>UN</v>
          </cell>
          <cell r="D4113">
            <v>3055.98</v>
          </cell>
          <cell r="E4113" t="str">
            <v>2.019.82</v>
          </cell>
          <cell r="F4113" t="str">
            <v>5.075.80</v>
          </cell>
        </row>
        <row r="4114">
          <cell r="A4114" t="str">
            <v>74214/2</v>
          </cell>
          <cell r="B4114" t="str">
            <v>POCO DE VISITA PARA REDE DE ESGOTO SANITÁRIO, EM ALVENARIA, DIAMETRO 120 CM, PROF ATE 400 CM, INCLUINDO TAMPAO FERRO FUNDIDO</v>
          </cell>
          <cell r="C4114" t="str">
            <v>UN</v>
          </cell>
          <cell r="D4114">
            <v>4357.2299999999996</v>
          </cell>
          <cell r="E4114" t="str">
            <v>3.233.09</v>
          </cell>
          <cell r="F4114" t="str">
            <v>7.590.32</v>
          </cell>
        </row>
        <row r="4115">
          <cell r="A4115" t="str">
            <v>74224/1</v>
          </cell>
          <cell r="B4115" t="str">
            <v>POCO DE VISITA PARA DRENAGEM PLUVIAL, EM CONCRETO ESTRUTURAL, DIMENSOES INTERNAS DE 90X150X80CM (LARGXCOMPXALT), PARA REDE DE 600 MM, EXCLUSOS TAMPAO E CHAMINE.</v>
          </cell>
          <cell r="C4115" t="str">
            <v>UN</v>
          </cell>
          <cell r="D4115">
            <v>865</v>
          </cell>
          <cell r="E4115">
            <v>464.02</v>
          </cell>
          <cell r="F4115" t="str">
            <v>1.329.02</v>
          </cell>
        </row>
        <row r="4116">
          <cell r="A4116" t="str">
            <v>83708</v>
          </cell>
          <cell r="B4116" t="str">
            <v>POCO DE VISITA EM ALVENARIA, PARA REDE D=0,40 M, PARTE FIXA C/ 1,00 M DE ALTURA</v>
          </cell>
          <cell r="C4116" t="str">
            <v>UN</v>
          </cell>
          <cell r="D4116">
            <v>607.77</v>
          </cell>
          <cell r="E4116">
            <v>520.04</v>
          </cell>
          <cell r="F4116" t="str">
            <v>1.127.81</v>
          </cell>
        </row>
        <row r="4117">
          <cell r="A4117" t="str">
            <v>83709</v>
          </cell>
          <cell r="B4117" t="str">
            <v>POCO DE VISITA EM ALVENARIA, PARA REDE D=0,60 M, PARTE FIXA C/ 1,00 M DE ALTURA</v>
          </cell>
          <cell r="C4117" t="str">
            <v>UN</v>
          </cell>
          <cell r="D4117">
            <v>773.02</v>
          </cell>
          <cell r="E4117">
            <v>617.49</v>
          </cell>
          <cell r="F4117" t="str">
            <v>1.390.51</v>
          </cell>
        </row>
        <row r="4118">
          <cell r="A4118" t="str">
            <v>83710</v>
          </cell>
          <cell r="B4118" t="str">
            <v>POCO DE VISITA EM ALVENARIA, PARA REDE D=0,80 M, PARTE FIXA C/ 1,00 M DE ALTURA</v>
          </cell>
          <cell r="C4118" t="str">
            <v>UN</v>
          </cell>
          <cell r="D4118">
            <v>1664.01</v>
          </cell>
          <cell r="E4118" t="str">
            <v>1.202.54</v>
          </cell>
          <cell r="F4118" t="str">
            <v>2.866.55</v>
          </cell>
        </row>
        <row r="4119">
          <cell r="A4119" t="str">
            <v>83711</v>
          </cell>
          <cell r="B4119" t="str">
            <v>POÇO DE VISITA EM ALVENARIA, PARA REDE D=1,00 M, PARTE FIXA C/ 1,00 M DE ALTURA E USO DE RETROESCAVADEIRA</v>
          </cell>
          <cell r="C4119" t="str">
            <v>UN</v>
          </cell>
          <cell r="D4119">
            <v>1949.2</v>
          </cell>
          <cell r="E4119" t="str">
            <v>1.342.84</v>
          </cell>
          <cell r="F4119" t="str">
            <v>3.292.04</v>
          </cell>
        </row>
        <row r="4120">
          <cell r="A4120" t="str">
            <v>83712</v>
          </cell>
          <cell r="B4120" t="str">
            <v>POCO DE VISITA EM ALVENARIA, PARA REDE D=1,20 M, PARTE FIXA C/ 1,00 M DE ALTURA E USO DE ESCAVADEIRA HIDRAULICA</v>
          </cell>
          <cell r="C4120" t="str">
            <v>UN</v>
          </cell>
          <cell r="D4120">
            <v>2531.6799999999998</v>
          </cell>
          <cell r="E4120" t="str">
            <v>1.773.20</v>
          </cell>
          <cell r="F4120" t="str">
            <v>4.304.88</v>
          </cell>
        </row>
        <row r="4121">
          <cell r="A4121" t="str">
            <v>83713</v>
          </cell>
          <cell r="B4121" t="str">
            <v>POCO DE VISITA EM ALVENARIA, PARA REDE D=1,50 M, PARTE FIXA C/ 1,00 M DE ALTURA E USO DE ESCAVADEIRA HIDRAULICA</v>
          </cell>
          <cell r="C4121" t="str">
            <v>UN</v>
          </cell>
          <cell r="D4121">
            <v>3106.24</v>
          </cell>
          <cell r="E4121" t="str">
            <v>2.139.53</v>
          </cell>
          <cell r="F4121" t="str">
            <v>5.245.77</v>
          </cell>
        </row>
        <row r="4122">
          <cell r="A4122" t="str">
            <v>83714</v>
          </cell>
          <cell r="B4122" t="str">
            <v>ACRESCIMO NA ALTURA DO POCO DE VISITA EM ALVENARIA PARA REDE D=0,40 M</v>
          </cell>
          <cell r="C4122" t="str">
            <v>M</v>
          </cell>
          <cell r="D4122">
            <v>311.97000000000003</v>
          </cell>
          <cell r="E4122">
            <v>291.10000000000002</v>
          </cell>
          <cell r="F4122">
            <v>603.07000000000005</v>
          </cell>
        </row>
        <row r="4123">
          <cell r="A4123" t="str">
            <v>83715</v>
          </cell>
          <cell r="B4123" t="str">
            <v>CHAMINE P/ POCO DE VISITA EM ALVENARIA, EXCLUSOS TAMPAO E ANEL</v>
          </cell>
          <cell r="C4123" t="str">
            <v>M</v>
          </cell>
          <cell r="D4123">
            <v>311.29000000000002</v>
          </cell>
          <cell r="E4123">
            <v>266.89</v>
          </cell>
          <cell r="F4123">
            <v>578.17999999999995</v>
          </cell>
        </row>
        <row r="4124">
          <cell r="B4124" t="str">
            <v>IMPERMEABILIZACOES E PROTECOES</v>
          </cell>
          <cell r="C4124" t="str">
            <v/>
          </cell>
        </row>
        <row r="4125">
          <cell r="B4125" t="str">
            <v>MANUTENCAO / REPAROS - IMPERMEABILIZACOES E PROTECOES</v>
          </cell>
          <cell r="C4125" t="str">
            <v/>
          </cell>
        </row>
        <row r="4126">
          <cell r="A4126" t="str">
            <v>85408</v>
          </cell>
          <cell r="B4126" t="str">
            <v>REMOCAO DE PEITORIL EM MARMORE OU GRANITO</v>
          </cell>
          <cell r="C4126" t="str">
            <v>M2</v>
          </cell>
          <cell r="D4126">
            <v>10.74</v>
          </cell>
          <cell r="E4126">
            <v>22.19</v>
          </cell>
          <cell r="F4126">
            <v>32.93</v>
          </cell>
        </row>
        <row r="4127">
          <cell r="A4127" t="str">
            <v>40675</v>
          </cell>
          <cell r="B4127" t="str">
            <v>ASSENTAMENTO DE PEITORIL COM ARGAMASSA DE CIMENTO COLANTE</v>
          </cell>
          <cell r="C4127" t="str">
            <v>M</v>
          </cell>
          <cell r="D4127">
            <v>1.29</v>
          </cell>
          <cell r="E4127">
            <v>3.06</v>
          </cell>
          <cell r="F4127">
            <v>4.3499999999999996</v>
          </cell>
        </row>
        <row r="4128">
          <cell r="B4128" t="str">
            <v>IMPERMEABILIZACAO COM ARGAMASSAS</v>
          </cell>
          <cell r="C4128" t="str">
            <v/>
          </cell>
        </row>
        <row r="4129">
          <cell r="A4129" t="str">
            <v>5968</v>
          </cell>
          <cell r="B4129" t="str">
            <v>IMPERMEABILIZACAO DE SUPERFICIE COM ARGAMASSA DE CIMENTO E AREIA (MEDIA), TRACO 1:3, COM ADITIVO IMPERMEABILIZANTE, E=2CM.</v>
          </cell>
          <cell r="C4129" t="str">
            <v>M2</v>
          </cell>
          <cell r="D4129">
            <v>17.329999999999998</v>
          </cell>
          <cell r="E4129">
            <v>20.73</v>
          </cell>
          <cell r="F4129">
            <v>38.06</v>
          </cell>
        </row>
        <row r="4130">
          <cell r="A4130" t="str">
            <v>83731</v>
          </cell>
          <cell r="B4130" t="str">
            <v>IMPERMEABILIZACAO DE SUPERFICIE COM ARGAMASSA DE CIMENTO E AREIA, TRACO 1:3, COM ADITIVO IMPERMEABILIZANTE, E=3 CM</v>
          </cell>
          <cell r="C4130" t="str">
            <v>M2</v>
          </cell>
          <cell r="D4130">
            <v>20.21</v>
          </cell>
          <cell r="E4130">
            <v>22.28</v>
          </cell>
          <cell r="F4130">
            <v>42.49</v>
          </cell>
        </row>
        <row r="4131">
          <cell r="A4131" t="str">
            <v>83732</v>
          </cell>
          <cell r="B4131" t="str">
            <v>IMPERMEABILIZACAO DE SUPERFICIE COM ARGAMASSA DE CIMENTO E AREIA, TRACO 1:3, COM ADITIVO IMPERMEABILIZANTE, E=1,5 CM</v>
          </cell>
          <cell r="C4131" t="str">
            <v>M2</v>
          </cell>
          <cell r="D4131">
            <v>12.16</v>
          </cell>
          <cell r="E4131">
            <v>20.45</v>
          </cell>
          <cell r="F4131">
            <v>32.61</v>
          </cell>
        </row>
        <row r="4132">
          <cell r="A4132" t="str">
            <v>83733</v>
          </cell>
          <cell r="B4132" t="str">
            <v>IMPERMEABILIZACAO DE SUPERFICIE COM ARGAMASSA DE CIMENTO E AREIA (GROSSA), TRACO 1:4, COM ADITIVO IMPERMEABILIZANTE, E=2 CM</v>
          </cell>
          <cell r="C4132" t="str">
            <v>M2</v>
          </cell>
          <cell r="D4132">
            <v>15.71</v>
          </cell>
          <cell r="E4132">
            <v>21.39</v>
          </cell>
          <cell r="F4132">
            <v>37.1</v>
          </cell>
        </row>
        <row r="4133">
          <cell r="B4133" t="str">
            <v>IMPERMEABILIZACAO COM LONAS</v>
          </cell>
          <cell r="C4133" t="str">
            <v/>
          </cell>
        </row>
        <row r="4134">
          <cell r="A4134" t="str">
            <v>68053</v>
          </cell>
          <cell r="B4134" t="str">
            <v>FORNECIMENTO/INSTALACAO LONA PLASTICA PRETA, PARA IMPERMEABILIZACAO, ESPESSURA 150 MICRAS.</v>
          </cell>
          <cell r="C4134" t="str">
            <v>M2</v>
          </cell>
          <cell r="D4134">
            <v>2.08</v>
          </cell>
          <cell r="E4134">
            <v>3.2</v>
          </cell>
          <cell r="F4134">
            <v>5.28</v>
          </cell>
        </row>
        <row r="4135">
          <cell r="B4135" t="str">
            <v>IMPERMEABILIZACAO COM MANTAS</v>
          </cell>
          <cell r="C4135" t="str">
            <v/>
          </cell>
        </row>
        <row r="4136">
          <cell r="A4136" t="str">
            <v>73753/1</v>
          </cell>
          <cell r="B4136" t="str">
            <v>IMPERMEABILIZACAO DE SUPERFICIE COM MANTA ASFALTICA PROTEGIDA COM FILME DE ALUMINIO GOFRADO (DE ESPESSURA 0,8MM), INCLUSA APLICACAO DE  EMULSAO ASFALTICA, E=3MM.</v>
          </cell>
          <cell r="C4136" t="str">
            <v>M2</v>
          </cell>
          <cell r="D4136">
            <v>58.43</v>
          </cell>
          <cell r="E4136">
            <v>28.78</v>
          </cell>
          <cell r="F4136">
            <v>87.21</v>
          </cell>
        </row>
        <row r="4137">
          <cell r="A4137" t="str">
            <v>73968/1</v>
          </cell>
          <cell r="B4137" t="str">
            <v>MANTA IMPERMEABILIZANTE A BASE DE ASFALTO - FORNECIMENTO E INSTALACAO</v>
          </cell>
          <cell r="C4137" t="str">
            <v>M2</v>
          </cell>
          <cell r="D4137">
            <v>47.94</v>
          </cell>
          <cell r="E4137">
            <v>1.51</v>
          </cell>
          <cell r="F4137">
            <v>49.45</v>
          </cell>
        </row>
        <row r="4138">
          <cell r="A4138" t="str">
            <v>74033/1</v>
          </cell>
          <cell r="B4138" t="str">
            <v>IMPERMEABILIZACAO DE SUPERFICIE COM GEOMEMBRANA (MANTA TERMOPLASTICA LISA) TIPO PEAD, E=2MM.</v>
          </cell>
          <cell r="C4138" t="str">
            <v>M2</v>
          </cell>
          <cell r="D4138">
            <v>34.299999999999997</v>
          </cell>
          <cell r="E4138">
            <v>5.21</v>
          </cell>
          <cell r="F4138">
            <v>39.51</v>
          </cell>
        </row>
        <row r="4139">
          <cell r="A4139" t="str">
            <v>83737</v>
          </cell>
          <cell r="B4139" t="str">
            <v>IMPERMEABILIZACAO DE SUPERFICIE COM MANTA ASFALTICA (COM POLIMEROS TIPO APP), E=3 MM</v>
          </cell>
          <cell r="C4139" t="str">
            <v>M2</v>
          </cell>
          <cell r="D4139">
            <v>60.88</v>
          </cell>
          <cell r="E4139">
            <v>11.55</v>
          </cell>
          <cell r="F4139">
            <v>72.430000000000007</v>
          </cell>
        </row>
        <row r="4140">
          <cell r="A4140" t="str">
            <v>83738</v>
          </cell>
          <cell r="B4140" t="str">
            <v>IMPERMEABILIZACAO DE SUPERFICIE COM MANTA ASFALTICA (COM POLIMEROS TIPO APP), E=4 MM</v>
          </cell>
          <cell r="C4140" t="str">
            <v>M2</v>
          </cell>
          <cell r="D4140">
            <v>73.13</v>
          </cell>
          <cell r="E4140">
            <v>15.7</v>
          </cell>
          <cell r="F4140">
            <v>88.83</v>
          </cell>
        </row>
        <row r="4141">
          <cell r="A4141" t="str">
            <v>83740</v>
          </cell>
          <cell r="B4141" t="str">
            <v>IMPERMEABILIZACAO COM VÉU DE POLIESTER</v>
          </cell>
          <cell r="C4141" t="str">
            <v>M2</v>
          </cell>
          <cell r="D4141">
            <v>13.16</v>
          </cell>
          <cell r="E4141">
            <v>17.78</v>
          </cell>
          <cell r="F4141">
            <v>30.94</v>
          </cell>
        </row>
        <row r="4142">
          <cell r="B4142" t="str">
            <v>IMPERMEABILIZACAO COM CIMENTO CRISTALIZANTE</v>
          </cell>
          <cell r="C4142" t="str">
            <v/>
          </cell>
        </row>
        <row r="4143">
          <cell r="A4143" t="str">
            <v>73929/1</v>
          </cell>
          <cell r="B4143" t="str">
            <v>IMPERMEABILIZACAO DE SUPERFICIE COM CIMENTO ESPECIAL CRISTALIZANTE COM ADESIVO LIQUIDO, UMA DEMAO.</v>
          </cell>
          <cell r="C4143" t="str">
            <v>M2</v>
          </cell>
          <cell r="D4143">
            <v>15.47</v>
          </cell>
          <cell r="E4143">
            <v>16.03</v>
          </cell>
          <cell r="F4143">
            <v>31.5</v>
          </cell>
        </row>
        <row r="4144">
          <cell r="A4144" t="str">
            <v>73929/4</v>
          </cell>
          <cell r="B4144" t="str">
            <v>IMPERMEABILIZACAO DE ESTRUTURAS ENTERRADAS COM CIMENTO CRISTALIZANTE E ADESIVO LIQUIDO, ATE 7M DE PROFUNDIDADE.</v>
          </cell>
          <cell r="C4144" t="str">
            <v>M2</v>
          </cell>
          <cell r="D4144">
            <v>27.69</v>
          </cell>
          <cell r="E4144">
            <v>32.06</v>
          </cell>
          <cell r="F4144">
            <v>59.75</v>
          </cell>
        </row>
        <row r="4145">
          <cell r="A4145" t="str">
            <v>83735</v>
          </cell>
          <cell r="B4145" t="str">
            <v>IMPERMEABILIZACAO DE SUPERFICIE COM CIMENTO IMPERMEABILIZANTE DE PEGA ULTRA RAPIDA, TRACO 1:1, E=0,5 CM</v>
          </cell>
          <cell r="C4145" t="str">
            <v>M2</v>
          </cell>
          <cell r="D4145">
            <v>38.950000000000003</v>
          </cell>
          <cell r="E4145">
            <v>15.63</v>
          </cell>
          <cell r="F4145">
            <v>54.58</v>
          </cell>
        </row>
        <row r="4146">
          <cell r="B4146" t="str">
            <v>IMPERMEABILIZACAO COM PINTURAS</v>
          </cell>
          <cell r="C4146" t="str">
            <v/>
          </cell>
        </row>
        <row r="4147">
          <cell r="A4147" t="str">
            <v>72075</v>
          </cell>
          <cell r="B4147" t="str">
            <v>IMPERMEABILIZACAO DE SUPERFICIE COM REVESTIMENTO BICOMPONENTE SEMI FLEXIVEL.</v>
          </cell>
          <cell r="C4147" t="str">
            <v>M2</v>
          </cell>
          <cell r="D4147">
            <v>6.7</v>
          </cell>
          <cell r="E4147">
            <v>4.12</v>
          </cell>
          <cell r="F4147">
            <v>10.82</v>
          </cell>
        </row>
        <row r="4148">
          <cell r="A4148" t="str">
            <v>73762/2</v>
          </cell>
          <cell r="B4148" t="str">
            <v>IMPERMEABILIZACAO DE SUPERFICIE COM ADESIVO LIQUIDO SOBRE CIMENTO CRISTALIZANTE, INCLUSO VEU DE FIBRA DE VIDRO.</v>
          </cell>
          <cell r="C4148" t="str">
            <v>M2</v>
          </cell>
          <cell r="D4148">
            <v>59.19</v>
          </cell>
          <cell r="E4148">
            <v>30.04</v>
          </cell>
          <cell r="F4148">
            <v>89.23</v>
          </cell>
        </row>
        <row r="4149">
          <cell r="A4149" t="str">
            <v>73762/4</v>
          </cell>
          <cell r="B4149" t="str">
            <v>IMPERMEABILIZACAO DE SUPERFICIE COM ASFALTO ELASTOMERICO, INCLUSOS PRIMER E VEU DE FIBRA DE VIDRO.</v>
          </cell>
          <cell r="C4149" t="str">
            <v>M2</v>
          </cell>
          <cell r="D4149">
            <v>113.3</v>
          </cell>
          <cell r="E4149">
            <v>32.200000000000003</v>
          </cell>
          <cell r="F4149">
            <v>145.5</v>
          </cell>
        </row>
        <row r="4150">
          <cell r="A4150" t="str">
            <v>74066/2</v>
          </cell>
          <cell r="B4150" t="str">
            <v>IMPERMEABILIZACAO DE SUPERFICIE, COM IMPERMEABILIZANTE FLEXIVEL A BASE ACRILICA.</v>
          </cell>
          <cell r="C4150" t="str">
            <v>M2</v>
          </cell>
          <cell r="D4150">
            <v>46.33</v>
          </cell>
          <cell r="E4150">
            <v>30.01</v>
          </cell>
          <cell r="F4150">
            <v>76.34</v>
          </cell>
        </row>
        <row r="4151">
          <cell r="A4151" t="str">
            <v>74106/1</v>
          </cell>
          <cell r="B4151" t="str">
            <v>IMPERMEABILIZACAO DE ESTRUTURAS ENTERRADAS, COM TINTA ASFALTICA, DUAS DEMAOS.</v>
          </cell>
          <cell r="C4151" t="str">
            <v>M2</v>
          </cell>
          <cell r="D4151">
            <v>5.26</v>
          </cell>
          <cell r="E4151">
            <v>4.32</v>
          </cell>
          <cell r="F4151">
            <v>9.58</v>
          </cell>
        </row>
        <row r="4152">
          <cell r="A4152" t="str">
            <v>73872/1</v>
          </cell>
          <cell r="B4152" t="str">
            <v>IMPERMEABILIZACAO COM PINTURA A BASE DE RESINA EPOXI ALCATRAO, UMA DEMAO.</v>
          </cell>
          <cell r="C4152" t="str">
            <v>M2</v>
          </cell>
          <cell r="D4152">
            <v>14.97</v>
          </cell>
          <cell r="E4152">
            <v>12.86</v>
          </cell>
          <cell r="F4152">
            <v>27.83</v>
          </cell>
        </row>
        <row r="4153">
          <cell r="A4153" t="str">
            <v>73872/2</v>
          </cell>
          <cell r="B4153" t="str">
            <v>IMPERMEABILIZACAO COM PINTURA A BASE DE RESINA EPOXI ALCATRAO, DUAS DEMAOS.</v>
          </cell>
          <cell r="C4153" t="str">
            <v>M2</v>
          </cell>
          <cell r="D4153">
            <v>28.49</v>
          </cell>
          <cell r="E4153">
            <v>25.72</v>
          </cell>
          <cell r="F4153">
            <v>54.21</v>
          </cell>
        </row>
        <row r="4154">
          <cell r="A4154" t="str">
            <v>6225</v>
          </cell>
          <cell r="B4154" t="str">
            <v>IMPERMEABILIZACAO DE CALHAS/LAJES DESCOBERTAS, COM EMULSAO ASFALTICA COM ELASTOMEROS, 3 DEMAOS</v>
          </cell>
          <cell r="C4154" t="str">
            <v>M2</v>
          </cell>
          <cell r="D4154">
            <v>19.95</v>
          </cell>
          <cell r="E4154">
            <v>19.559999999999999</v>
          </cell>
          <cell r="F4154">
            <v>39.51</v>
          </cell>
        </row>
        <row r="4155">
          <cell r="A4155" t="str">
            <v>83741</v>
          </cell>
          <cell r="B4155" t="str">
            <v>IMPERMEABILIZACAO DE SUPERFICIE COM EMULSAO ASFALTICA COM ELASTOMERO, INCLUSOS PRIMER E VEU DE POLIESTER</v>
          </cell>
          <cell r="C4155" t="str">
            <v>M2</v>
          </cell>
          <cell r="D4155">
            <v>62.65</v>
          </cell>
          <cell r="E4155">
            <v>19.25</v>
          </cell>
          <cell r="F4155">
            <v>81.900000000000006</v>
          </cell>
        </row>
        <row r="4156">
          <cell r="A4156" t="str">
            <v>83742</v>
          </cell>
          <cell r="B4156" t="str">
            <v>IMPERMEABILIZACAO DE SUPERFICIE COM EMULSAO ASFALTICA A BASE D'AGUA</v>
          </cell>
          <cell r="C4156" t="str">
            <v>M2</v>
          </cell>
          <cell r="D4156">
            <v>13.6</v>
          </cell>
          <cell r="E4156">
            <v>10.73</v>
          </cell>
          <cell r="F4156">
            <v>24.33</v>
          </cell>
        </row>
        <row r="4157">
          <cell r="B4157" t="str">
            <v>MASTIQUES E SELANTES</v>
          </cell>
          <cell r="C4157" t="str">
            <v/>
          </cell>
        </row>
        <row r="4158">
          <cell r="A4158" t="str">
            <v>74025/1</v>
          </cell>
          <cell r="B4158" t="str">
            <v>IMPERMEABILIZACAO DE SUPERFICIE COM MASTIQUE BETUMINOSO A FRIO, POR METRO.</v>
          </cell>
          <cell r="C4158" t="str">
            <v>M</v>
          </cell>
          <cell r="D4158">
            <v>38.03</v>
          </cell>
          <cell r="E4158">
            <v>14.74</v>
          </cell>
          <cell r="F4158">
            <v>52.77</v>
          </cell>
        </row>
        <row r="4159">
          <cell r="A4159" t="str">
            <v>74190/1</v>
          </cell>
          <cell r="B4159" t="str">
            <v>IMPERMEABILIZACAO DE SUPERFICIE COM MASTIQUE BETUMINOSO A FRIO, POR AREA.</v>
          </cell>
          <cell r="C4159" t="str">
            <v>M2</v>
          </cell>
          <cell r="D4159">
            <v>126</v>
          </cell>
          <cell r="E4159">
            <v>49.01</v>
          </cell>
          <cell r="F4159">
            <v>175.01</v>
          </cell>
        </row>
        <row r="4160">
          <cell r="A4160" t="str">
            <v>72124</v>
          </cell>
          <cell r="B4160" t="str">
            <v>IMPERMEABILIZACAO DE SUPERFICIE COM MASTIQUE ELASTICO A BASE DE SILICONE, POR VOLUME.</v>
          </cell>
          <cell r="C4160" t="str">
            <v>DM3</v>
          </cell>
          <cell r="D4160">
            <v>102.26</v>
          </cell>
          <cell r="E4160">
            <v>5.29</v>
          </cell>
          <cell r="F4160">
            <v>107.55</v>
          </cell>
        </row>
        <row r="4161">
          <cell r="B4161" t="str">
            <v>JUNTA DE DILATACÃO</v>
          </cell>
          <cell r="C4161" t="str">
            <v/>
          </cell>
        </row>
        <row r="4162">
          <cell r="A4162" t="str">
            <v>74121/1</v>
          </cell>
          <cell r="B4162" t="str">
            <v>JUNTA DE DILATACAO PARA IMPERMEABILIZACAO, COM SELANTE ELASTICO MONOCOMPONENTE A BASE DE POLIURETANO, DIMENSOES 1X1CM.</v>
          </cell>
          <cell r="C4162" t="str">
            <v>M</v>
          </cell>
          <cell r="D4162">
            <v>12.01</v>
          </cell>
          <cell r="E4162">
            <v>7.17</v>
          </cell>
          <cell r="F4162">
            <v>19.18</v>
          </cell>
        </row>
        <row r="4163">
          <cell r="A4163" t="str">
            <v>83743</v>
          </cell>
          <cell r="B4163" t="str">
            <v>JUNTA DE DILATACAO PARA IMPERMEABILIZACAO, COM ASFALTO OXIDADO APLICADO A QUENTE, DIMENSOES 2X2 CM</v>
          </cell>
          <cell r="C4163" t="str">
            <v>M</v>
          </cell>
          <cell r="D4163">
            <v>9.24</v>
          </cell>
          <cell r="E4163">
            <v>10.67</v>
          </cell>
          <cell r="F4163">
            <v>19.91</v>
          </cell>
        </row>
        <row r="4164">
          <cell r="A4164" t="str">
            <v>73898/1</v>
          </cell>
          <cell r="B4164" t="str">
            <v>JUNTA DE DILATACAO ELASTICA (PVC) O-220/6 PRESSAO ATE 30 MCA</v>
          </cell>
          <cell r="C4164" t="str">
            <v>M</v>
          </cell>
          <cell r="D4164">
            <v>236.12</v>
          </cell>
          <cell r="E4164">
            <v>3.11</v>
          </cell>
          <cell r="F4164">
            <v>239.23</v>
          </cell>
        </row>
        <row r="4165">
          <cell r="B4165" t="str">
            <v>PROTECAO MECANICA</v>
          </cell>
          <cell r="C4165" t="str">
            <v/>
          </cell>
        </row>
        <row r="4166">
          <cell r="B4166" t="str">
            <v>PEITORIL</v>
          </cell>
          <cell r="C4166" t="str">
            <v/>
          </cell>
        </row>
        <row r="4167">
          <cell r="A4167" t="str">
            <v>84088</v>
          </cell>
          <cell r="B4167" t="str">
            <v>PEITORIL EM MARMORE BRANCO, LARGURA DE 15CM, ASSENTADO COM ARGAMASSA TRACO 1:4 (CIMENTO E AREIA MEDIA), PREPARO MANUAL DA ARGAMASSA</v>
          </cell>
          <cell r="C4167" t="str">
            <v>M</v>
          </cell>
          <cell r="D4167">
            <v>58.53</v>
          </cell>
          <cell r="E4167">
            <v>10.31</v>
          </cell>
          <cell r="F4167">
            <v>68.84</v>
          </cell>
        </row>
        <row r="4168">
          <cell r="A4168" t="str">
            <v>84089</v>
          </cell>
          <cell r="B4168" t="str">
            <v>PEITORIL EM MARMORE BRANCO, LARGURA DE 25CM, ASSENTADO COM ARGAMASSA TRACO 1:3 (CIMENTO E AREIA MEDIA), PREPARO MANUAL DA ARGAMASSA</v>
          </cell>
          <cell r="C4168" t="str">
            <v>M</v>
          </cell>
          <cell r="D4168">
            <v>82.1</v>
          </cell>
          <cell r="E4168">
            <v>15.55</v>
          </cell>
          <cell r="F4168">
            <v>97.65</v>
          </cell>
        </row>
        <row r="4169">
          <cell r="A4169" t="str">
            <v>71623</v>
          </cell>
          <cell r="B4169" t="str">
            <v>CHAPIM DE CONCRETO APARENTE COM ACABAMENTO DESEMPENADO, FORMA DE COMPENSADO PLASTIFICADO (MADEIRIT) DE 14 X 10 CM, FUNDIDO NO LOCAL.</v>
          </cell>
          <cell r="C4169" t="str">
            <v>M</v>
          </cell>
          <cell r="D4169">
            <v>13.27</v>
          </cell>
          <cell r="E4169">
            <v>11.92</v>
          </cell>
          <cell r="F4169">
            <v>25.19</v>
          </cell>
        </row>
        <row r="4170">
          <cell r="B4170" t="str">
            <v>REVESTIMENTOS E ISOLAMENTOS DE PAREDES E TETOS</v>
          </cell>
          <cell r="C4170" t="str">
            <v/>
          </cell>
        </row>
        <row r="4171">
          <cell r="B4171" t="str">
            <v>MANUTENCAO / REPAROS - REVESTIMENTOS E ISOLAMENTOS DE PAREDES E TETOS</v>
          </cell>
          <cell r="C4171" t="str">
            <v/>
          </cell>
        </row>
        <row r="4172">
          <cell r="A4172" t="str">
            <v>73802/1</v>
          </cell>
          <cell r="B4172" t="str">
            <v>DEMOLICAO DE REVESTIMENTO DE ARGAMASSA DE CAL E AREIA</v>
          </cell>
          <cell r="C4172" t="str">
            <v>M2</v>
          </cell>
          <cell r="D4172">
            <v>2.71</v>
          </cell>
          <cell r="E4172">
            <v>5.4</v>
          </cell>
          <cell r="F4172">
            <v>8.11</v>
          </cell>
        </row>
        <row r="4173">
          <cell r="A4173" t="str">
            <v>85369</v>
          </cell>
          <cell r="B4173" t="str">
            <v>REMOCAO DE FORRO DE MADEIRA (LAMBRI) C/ REAPROVEITAMENTO</v>
          </cell>
          <cell r="C4173" t="str">
            <v>M2</v>
          </cell>
          <cell r="D4173">
            <v>11.93</v>
          </cell>
          <cell r="E4173">
            <v>24.63</v>
          </cell>
          <cell r="F4173">
            <v>36.56</v>
          </cell>
        </row>
        <row r="4174">
          <cell r="A4174" t="str">
            <v>85372</v>
          </cell>
          <cell r="B4174" t="str">
            <v>DEMOLICAO DE FORRO DE GESSO</v>
          </cell>
          <cell r="C4174" t="str">
            <v>M2</v>
          </cell>
          <cell r="D4174">
            <v>0.81</v>
          </cell>
          <cell r="E4174">
            <v>1.62</v>
          </cell>
          <cell r="F4174">
            <v>2.4300000000000002</v>
          </cell>
        </row>
        <row r="4175">
          <cell r="A4175" t="str">
            <v>85406</v>
          </cell>
          <cell r="B4175" t="str">
            <v>REMOCAO DE AZULEJO E SUBSTRATO DE ADERENCIA EM ARGAMASSA</v>
          </cell>
          <cell r="C4175" t="str">
            <v>M2</v>
          </cell>
          <cell r="D4175">
            <v>14.91</v>
          </cell>
          <cell r="E4175">
            <v>30.82</v>
          </cell>
          <cell r="F4175">
            <v>45.73</v>
          </cell>
        </row>
        <row r="4176">
          <cell r="A4176" t="str">
            <v>72237</v>
          </cell>
          <cell r="B4176" t="str">
            <v>RETIRADA DE ENTARUGAMENTO DE FORRO</v>
          </cell>
          <cell r="C4176" t="str">
            <v>M2</v>
          </cell>
          <cell r="D4176">
            <v>4.34</v>
          </cell>
          <cell r="E4176">
            <v>10.3</v>
          </cell>
          <cell r="F4176">
            <v>14.64</v>
          </cell>
        </row>
        <row r="4177">
          <cell r="A4177" t="str">
            <v>85375</v>
          </cell>
          <cell r="B4177" t="str">
            <v>REMOCAO DE BLOKRET COM EMPILHAMENTO</v>
          </cell>
          <cell r="C4177" t="str">
            <v>M2</v>
          </cell>
          <cell r="D4177">
            <v>4.18</v>
          </cell>
          <cell r="E4177">
            <v>8.6199999999999992</v>
          </cell>
          <cell r="F4177">
            <v>12.8</v>
          </cell>
        </row>
        <row r="4178">
          <cell r="A4178" t="str">
            <v>72238</v>
          </cell>
          <cell r="B4178" t="str">
            <v>RETIRADA DE FORRO EM REGUAS DE PVC, INCLUSIVE RETIRADA DE PERFIS</v>
          </cell>
          <cell r="C4178" t="str">
            <v>M2</v>
          </cell>
          <cell r="D4178">
            <v>2.17</v>
          </cell>
          <cell r="E4178">
            <v>5.15</v>
          </cell>
          <cell r="F4178">
            <v>7.32</v>
          </cell>
        </row>
        <row r="4179">
          <cell r="A4179" t="str">
            <v>72201</v>
          </cell>
          <cell r="B4179" t="str">
            <v>RECOLOCACO DE FORROS EM REGUA DE PVC E PERFIS, CONSIDERANDO REAPROVEITAMENTO DO MATERIAL</v>
          </cell>
          <cell r="C4179" t="str">
            <v>M2</v>
          </cell>
          <cell r="D4179">
            <v>3.26</v>
          </cell>
          <cell r="E4179">
            <v>7.72</v>
          </cell>
          <cell r="F4179">
            <v>10.98</v>
          </cell>
        </row>
        <row r="4180">
          <cell r="B4180" t="str">
            <v>CHAPISCO</v>
          </cell>
          <cell r="C4180" t="str">
            <v/>
          </cell>
        </row>
        <row r="4181">
          <cell r="A4181" t="str">
            <v>87871</v>
          </cell>
          <cell r="B4181" t="str">
            <v>CHAPISCO APLICADO SOMENTE EM ESTRUTURAS DE CONCRETO EM ALVENARIAS INTERNAS, COM DESEMPENADEIRA DENTADA. ARGAMASSA INDUSTRIALIZADA COM PREPARO MANUAL. AF_06/2014</v>
          </cell>
          <cell r="C4181" t="str">
            <v>M2</v>
          </cell>
          <cell r="D4181">
            <v>10.47</v>
          </cell>
          <cell r="E4181">
            <v>2.92</v>
          </cell>
          <cell r="F4181">
            <v>13.39</v>
          </cell>
        </row>
        <row r="4182">
          <cell r="A4182" t="str">
            <v>87872</v>
          </cell>
          <cell r="B4182" t="str">
            <v>CHAPISCO APLICADO SOMENTE EM ESTRUTURAS DE CONCRETO EM ALVENARIAS INTERNAS, COM DESEMPENADEIRA DENTADA.  ARGAMASSA INDUSTRIALIZADA COM PREPARO EM MISTURADOR 300 KG. AF_06/2014</v>
          </cell>
          <cell r="C4182" t="str">
            <v>M2</v>
          </cell>
          <cell r="D4182">
            <v>10.24</v>
          </cell>
          <cell r="E4182">
            <v>2.5</v>
          </cell>
          <cell r="F4182">
            <v>12.74</v>
          </cell>
        </row>
        <row r="4183">
          <cell r="A4183" t="str">
            <v>87873</v>
          </cell>
          <cell r="B4183" t="str">
            <v>CHAPISCO APLICADO EM ALVENARIAS E ESTRUTURAS DE CONCRETO INTERNAS, COM ROLO PARA TEXTURA ACRÍLICA.  ARGAMASSA TRAÇO 1:4 E EMULSÃO POLIMÉRICA (ADESIVO) COM PREPARO MANUAL. AF_06/2014</v>
          </cell>
          <cell r="C4183" t="str">
            <v>M2</v>
          </cell>
          <cell r="D4183">
            <v>3.33</v>
          </cell>
          <cell r="E4183">
            <v>0.86</v>
          </cell>
          <cell r="F4183">
            <v>4.1900000000000004</v>
          </cell>
        </row>
        <row r="4184">
          <cell r="A4184" t="str">
            <v>87874</v>
          </cell>
          <cell r="B4184" t="str">
            <v>CHAPISCO APLICADO EM ALVENARIAS E ESTRUTURAS DE CONCRETO INTERNAS, COM ROLO PARA TEXTURA ACRÍLICA.  ARGAMASSA TRAÇO 1:4 E EMULSÃO POLIMÉRICA (ADESIVO) COM PREPARO EM BETONEIRA 400L. AF_06/2014</v>
          </cell>
          <cell r="C4184" t="str">
            <v>M2</v>
          </cell>
          <cell r="D4184">
            <v>3.31</v>
          </cell>
          <cell r="E4184">
            <v>0.76</v>
          </cell>
          <cell r="F4184">
            <v>4.07</v>
          </cell>
        </row>
        <row r="4185">
          <cell r="A4185" t="str">
            <v>87876</v>
          </cell>
          <cell r="B4185" t="str">
            <v>CHAPISCO APLICADO EM ALVENARIAS E ESTRUTURAS DE CONCRETO INTERNAS, COM ROLO PARA TEXTURA ACRÍLICA.  ARGAMASSA INDUSTRIALIZADA COM PREPARO MANUAL. AF_06/2014</v>
          </cell>
          <cell r="C4185" t="str">
            <v>M2</v>
          </cell>
          <cell r="D4185">
            <v>5.98</v>
          </cell>
          <cell r="E4185">
            <v>0.97</v>
          </cell>
          <cell r="F4185">
            <v>6.95</v>
          </cell>
        </row>
        <row r="4186">
          <cell r="A4186" t="str">
            <v>87877</v>
          </cell>
          <cell r="B4186" t="str">
            <v>CHAPISCO APLICADO EM ALVENARIAS E ESTRUTURAS DE CONCRETO INTERNAS, COM ROLO PARA TEXTURA ACRÍLICA.  ARGAMASSA INDUSTRIALIZADA COM PREPARO EM MISTURADOR 300 KG. AF_06/2014</v>
          </cell>
          <cell r="C4186" t="str">
            <v>M2</v>
          </cell>
          <cell r="D4186">
            <v>5.87</v>
          </cell>
          <cell r="E4186">
            <v>0.78</v>
          </cell>
          <cell r="F4186">
            <v>6.65</v>
          </cell>
        </row>
        <row r="4187">
          <cell r="A4187" t="str">
            <v>87878</v>
          </cell>
          <cell r="B4187" t="str">
            <v>CHAPISCO APLICADO EM ALVENARIAS E ESTRUTURAS DE CONCRETO INTERNAS, COM COLHER DE PEDREIRO.  ARGAMASSA TRAÇO 1:3 COM PREPARO MANUAL. AF_06/2014</v>
          </cell>
          <cell r="C4187" t="str">
            <v>M2</v>
          </cell>
          <cell r="D4187">
            <v>1.74</v>
          </cell>
          <cell r="E4187">
            <v>1.63</v>
          </cell>
          <cell r="F4187">
            <v>3.37</v>
          </cell>
        </row>
        <row r="4188">
          <cell r="A4188" t="str">
            <v>87879</v>
          </cell>
          <cell r="B4188" t="str">
            <v>CHAPISCO APLICADO EM ALVENARIAS E ESTRUTURAS DE CONCRETO INTERNAS, COM COLHER DE PEDREIRO.  ARGAMASSA TRAÇO 1:3 COM PREPARO EM BETONEIRA 400L. AF_06/2014</v>
          </cell>
          <cell r="C4188" t="str">
            <v>M2</v>
          </cell>
          <cell r="D4188">
            <v>1.6</v>
          </cell>
          <cell r="E4188">
            <v>1.35</v>
          </cell>
          <cell r="F4188">
            <v>2.95</v>
          </cell>
        </row>
        <row r="4189">
          <cell r="A4189" t="str">
            <v>87881</v>
          </cell>
          <cell r="B4189" t="str">
            <v>CHAPISCO APLICADO NO TETO, COM ROLO PARA TEXTURA ACRÍLICA. ARGAMASSA TRAÇO 1:4 E EMULSÃO POLIMÉRICA (ADESIVO) COM PREPARO MANUAL. AF_06/2014</v>
          </cell>
          <cell r="C4189" t="str">
            <v>M2</v>
          </cell>
          <cell r="D4189">
            <v>3.31</v>
          </cell>
          <cell r="E4189">
            <v>0.79</v>
          </cell>
          <cell r="F4189">
            <v>4.0999999999999996</v>
          </cell>
        </row>
        <row r="4190">
          <cell r="A4190" t="str">
            <v>87882</v>
          </cell>
          <cell r="B4190" t="str">
            <v>CHAPISCO APLICADO NO TETO, COM ROLO PARA TEXTURA ACRÍLICA. ARGAMASSA TRAÇO 1:4 E EMULSÃO POLIMÉRICA (ADESIVO) COM PREPARO EM BETONEIRA 400L. AF_06/2014</v>
          </cell>
          <cell r="C4190" t="str">
            <v>M2</v>
          </cell>
          <cell r="D4190">
            <v>3.28</v>
          </cell>
          <cell r="E4190">
            <v>0.7</v>
          </cell>
          <cell r="F4190">
            <v>3.98</v>
          </cell>
        </row>
        <row r="4191">
          <cell r="A4191" t="str">
            <v>87884</v>
          </cell>
          <cell r="B4191" t="str">
            <v>CHAPISCO APLICADO NO TETO, COM ROLO PARA TEXTURA ACRÍLICA. ARGAMASSA INDUSTRIALIZADA COM PREPARO MANUAL. AF_06/2014</v>
          </cell>
          <cell r="C4191" t="str">
            <v>M2</v>
          </cell>
          <cell r="D4191">
            <v>5.95</v>
          </cell>
          <cell r="E4191">
            <v>0.91</v>
          </cell>
          <cell r="F4191">
            <v>6.86</v>
          </cell>
        </row>
        <row r="4192">
          <cell r="A4192" t="str">
            <v>87885</v>
          </cell>
          <cell r="B4192" t="str">
            <v>CHAPISCO APLICADO NO TETO, COM ROLO PARA TEXTURA ACRÍLICA. ARGAMASSA INDUSTRIALIZADA COM PREPARO EM MISTURADOR 300 KG. AF_06/2014</v>
          </cell>
          <cell r="C4192" t="str">
            <v>M2</v>
          </cell>
          <cell r="D4192">
            <v>5.85</v>
          </cell>
          <cell r="E4192">
            <v>0.71</v>
          </cell>
          <cell r="F4192">
            <v>6.56</v>
          </cell>
        </row>
        <row r="4193">
          <cell r="A4193" t="str">
            <v>87886</v>
          </cell>
          <cell r="B4193" t="str">
            <v>CHAPISCO APLICADO NO TETO, COM DESEMPENADEIRA DENTADA. ARGAMASSA INDUSTRIALIZADA COM PREPARO MANUAL. AF_06/2014</v>
          </cell>
          <cell r="C4193" t="str">
            <v>M2</v>
          </cell>
          <cell r="D4193">
            <v>11.92</v>
          </cell>
          <cell r="E4193">
            <v>6.89</v>
          </cell>
          <cell r="F4193">
            <v>18.809999999999999</v>
          </cell>
        </row>
        <row r="4194">
          <cell r="A4194" t="str">
            <v>87887</v>
          </cell>
          <cell r="B4194" t="str">
            <v>CHAPISCO APLICADO NO TETO, COM DESEMPENADEIRA DENTADA. ARGAMASSA INDUSTRIALIZADA COM PREPARO EM MISTURADOR 300 KG. AF_06/2014</v>
          </cell>
          <cell r="C4194" t="str">
            <v>M2</v>
          </cell>
          <cell r="D4194">
            <v>11.69</v>
          </cell>
          <cell r="E4194">
            <v>6.46</v>
          </cell>
          <cell r="F4194">
            <v>18.149999999999999</v>
          </cell>
        </row>
        <row r="4195">
          <cell r="A4195" t="str">
            <v>87888</v>
          </cell>
          <cell r="B4195" t="str">
            <v>CHAPISCO APLICADO EM ALVENARIA (SEM PRESENÇA DE VÃOS) E ESTRUTURAS DE CONCRETO DE FACHADA, COM ROLO PARA TEXTURA ACRÍLICA.  ARGAMASSA TRAÇO 1:4 E EMULSÃO POLIMÉRICA (ADESIVO) COM PREPARO MANUAL. AF_06/2014</v>
          </cell>
          <cell r="C4195" t="str">
            <v>M2</v>
          </cell>
          <cell r="D4195">
            <v>3.68</v>
          </cell>
          <cell r="E4195">
            <v>1.67</v>
          </cell>
          <cell r="F4195">
            <v>5.35</v>
          </cell>
        </row>
        <row r="4196">
          <cell r="A4196" t="str">
            <v>87889</v>
          </cell>
          <cell r="B4196" t="str">
            <v>CHAPISCO APLICADO EM ALVENARIA (SEM PRESENÇA DE VÃOS) E ESTRUTURAS DE CONCRETO DE FACHADA, COM ROLO PARA TEXTURA ACRÍLICA.  ARGAMASSA TRAÇO 1:4 E EMULSÃO POLIMÉRICA (ADESIVO) COM PREPARO EM BETONEIRA 400L. AF_06/2014</v>
          </cell>
          <cell r="C4196" t="str">
            <v>M2</v>
          </cell>
          <cell r="D4196">
            <v>3.64</v>
          </cell>
          <cell r="E4196">
            <v>1.58</v>
          </cell>
          <cell r="F4196">
            <v>5.22</v>
          </cell>
        </row>
        <row r="4197">
          <cell r="A4197" t="str">
            <v>87891</v>
          </cell>
          <cell r="B4197" t="str">
            <v>CHAPISCO APLICADO EM ALVENARIA (SEM PRESENÇA DE VÃOS) E ESTRUTURAS DE CONCRETO DE FACHADA, COM ROLO PARA TEXTURA ACRÍLICA.  ARGAMASSA INDUSTRIALIZADA COM PREPARO MANUAL. AF_06/2014</v>
          </cell>
          <cell r="C4197" t="str">
            <v>M2</v>
          </cell>
          <cell r="D4197">
            <v>6.32</v>
          </cell>
          <cell r="E4197">
            <v>1.79</v>
          </cell>
          <cell r="F4197">
            <v>8.11</v>
          </cell>
        </row>
        <row r="4198">
          <cell r="A4198" t="str">
            <v>87892</v>
          </cell>
          <cell r="B4198" t="str">
            <v>CHAPISCO APLICADO EM ALVENARIA (SEM PRESENÇA DE VÃOS) E ESTRUTURAS DE CONCRETO DE FACHADA, COM ROLO PARA TEXTURA ACRÍLICA.  ARGAMASSA INDUSTRIALIZADA COM PREPARO EM MISTURADOR 300 KG. AF_06/2014</v>
          </cell>
          <cell r="C4198" t="str">
            <v>M2</v>
          </cell>
          <cell r="D4198">
            <v>6.22</v>
          </cell>
          <cell r="E4198">
            <v>1.59</v>
          </cell>
          <cell r="F4198">
            <v>7.81</v>
          </cell>
        </row>
        <row r="4199">
          <cell r="A4199" t="str">
            <v>87893</v>
          </cell>
          <cell r="B4199" t="str">
            <v>CHAPISCO APLICADO EM ALVENARIA (SEM PRESENÇA DE VÃOS) E ESTRUTURAS DE CONCRETO DE FACHADA, COM COLHER DE PEDREIRO.  ARGAMASSA TRAÇO 1:3 COM PREPARO MANUAL. AF_06/2014</v>
          </cell>
          <cell r="C4199" t="str">
            <v>M2</v>
          </cell>
          <cell r="D4199">
            <v>2.33</v>
          </cell>
          <cell r="E4199">
            <v>3.05</v>
          </cell>
          <cell r="F4199">
            <v>5.38</v>
          </cell>
        </row>
        <row r="4200">
          <cell r="A4200" t="str">
            <v>87894</v>
          </cell>
          <cell r="B4200" t="str">
            <v>CHAPISCO APLICADO EM ALVENARIA (SEM PRESENÇA DE VÃOS) E ESTRUTURAS DE CONCRETO DE FACHADA, COM COLHER DE PEDREIRO.  ARGAMASSA TRAÇO 1:3 COM PREPARO EM BETONEIRA 400L. AF_06/2014</v>
          </cell>
          <cell r="C4200" t="str">
            <v>M2</v>
          </cell>
          <cell r="D4200">
            <v>2.19</v>
          </cell>
          <cell r="E4200">
            <v>2.77</v>
          </cell>
          <cell r="F4200">
            <v>4.96</v>
          </cell>
        </row>
        <row r="4201">
          <cell r="A4201" t="str">
            <v>87896</v>
          </cell>
          <cell r="B4201" t="str">
            <v>CHAPISCO APLICADO EM ALVENARIA (SEM PRESENÇA DE VÃOS) E ESTRUTURAS DE CONCRETO DE FACHADA, COM EQUIPAMENTO DE PROJEÇÃO.  ARGAMASSA TRAÇO 1:3 COM PREPARO MANUAL. AF_06/2014</v>
          </cell>
          <cell r="C4201" t="str">
            <v>M2</v>
          </cell>
          <cell r="D4201">
            <v>2.4700000000000002</v>
          </cell>
          <cell r="E4201">
            <v>2.35</v>
          </cell>
          <cell r="F4201">
            <v>4.82</v>
          </cell>
        </row>
        <row r="4202">
          <cell r="A4202" t="str">
            <v>87897</v>
          </cell>
          <cell r="B4202" t="str">
            <v>CHAPISCO APLICADO EM ALVENARIA (SEM PRESENÇA DE VÃOS) E ESTRUTURAS DE CONCRETO DE FACHADA, COM EQUIPAMENTO DE PROJEÇÃO.  ARGAMASSA TRAÇO 1:3 COM PREPARO EM BETONEIRA 400 L. AF_06/2014</v>
          </cell>
          <cell r="C4202" t="str">
            <v>M2</v>
          </cell>
          <cell r="D4202">
            <v>2.34</v>
          </cell>
          <cell r="E4202">
            <v>2.06</v>
          </cell>
          <cell r="F4202">
            <v>4.4000000000000004</v>
          </cell>
        </row>
        <row r="4203">
          <cell r="A4203" t="str">
            <v>87899</v>
          </cell>
          <cell r="B4203" t="str">
            <v>CHAPISCO APLICADO EM ALVENARIA (COM PRESENÇA DE VÃOS) E ESTRUTURAS DE CONCRETO DE FACHADA, COM ROLO PARA TEXTURA ACRÍLICA.  ARGAMASSA TRAÇO 1:4 E EMULSÃO POLIMÉRICA (ADESIVO) COM PREPARO MANUAL. AF_06/2014</v>
          </cell>
          <cell r="C4203" t="str">
            <v>M2</v>
          </cell>
          <cell r="D4203">
            <v>3.96</v>
          </cell>
          <cell r="E4203">
            <v>2.4</v>
          </cell>
          <cell r="F4203">
            <v>6.36</v>
          </cell>
        </row>
        <row r="4204">
          <cell r="A4204" t="str">
            <v>87900</v>
          </cell>
          <cell r="B4204" t="str">
            <v>CHAPISCO APLICADO EM ALVENARIA (COM PRESENÇA DE VÃOS) E ESTRUTURAS DE CONCRETO DE FACHADA, COM ROLO PARA TEXTURA ACRÍLICA.  ARGAMASSA TRAÇO 1:4 E EMULSÃO POLIMÉRICA (ADESIVO) COM PREPARO EM BETONEIRA 400L. AF_06/2014</v>
          </cell>
          <cell r="C4204" t="str">
            <v>M2</v>
          </cell>
          <cell r="D4204">
            <v>3.93</v>
          </cell>
          <cell r="E4204">
            <v>2.31</v>
          </cell>
          <cell r="F4204">
            <v>6.24</v>
          </cell>
        </row>
        <row r="4205">
          <cell r="A4205" t="str">
            <v>87902</v>
          </cell>
          <cell r="B4205" t="str">
            <v>CHAPISCO APLICADO EM ALVENARIA (COM PRESENÇA DE VÃOS) E ESTRUTURAS DE CONCRETO DE FACHADA, COM ROLO PARA TEXTURA ACRÍLICA.  ARGAMASSA INDUSTRIALIZADA COM PREPARO MANUAL. AF_06/2014</v>
          </cell>
          <cell r="C4205" t="str">
            <v>M2</v>
          </cell>
          <cell r="D4205">
            <v>6.6</v>
          </cell>
          <cell r="E4205">
            <v>2.52</v>
          </cell>
          <cell r="F4205">
            <v>9.1199999999999992</v>
          </cell>
        </row>
        <row r="4206">
          <cell r="A4206" t="str">
            <v>87903</v>
          </cell>
          <cell r="B4206" t="str">
            <v>CHAPISCO APLICADO EM ALVENARIA (COM PRESENÇA DE VÃOS) E ESTRUTURAS DE CONCRETO DE FACHADA, COM ROLO PARA TEXTURA ACRÍLICA.  ARGAMASSA INDUSTRIALIZADA COM PREPARO EM MISTURADOR 300 KG. AF_06/2014</v>
          </cell>
          <cell r="C4206" t="str">
            <v>M2</v>
          </cell>
          <cell r="D4206">
            <v>6.51</v>
          </cell>
          <cell r="E4206">
            <v>2.3199999999999998</v>
          </cell>
          <cell r="F4206">
            <v>8.83</v>
          </cell>
        </row>
        <row r="4207">
          <cell r="A4207" t="str">
            <v>87904</v>
          </cell>
          <cell r="B4207" t="str">
            <v>CHAPISCO APLICADO EM ALVENARIA (COM PRESENÇA DE VÃOS) E ESTRUTURAS DE CONCRETO DE FACHADA, COM COLHER DE PEDREIRO.  ARGAMASSA TRAÇO 1:3 COM PREPARO MANUAL. AF_06/2014</v>
          </cell>
          <cell r="C4207" t="str">
            <v>M2</v>
          </cell>
          <cell r="D4207">
            <v>2.81</v>
          </cell>
          <cell r="E4207">
            <v>4.26</v>
          </cell>
          <cell r="F4207">
            <v>7.07</v>
          </cell>
        </row>
        <row r="4208">
          <cell r="A4208" t="str">
            <v>87905</v>
          </cell>
          <cell r="B4208" t="str">
            <v>CHAPISCO APLICADO EM ALVENARIA (COM PRESENÇA DE VÃOS) E ESTRUTURAS DE CONCRETO DE FACHADA, COM COLHER DE PEDREIRO.  ARGAMASSA TRAÇO 1:3 COM PREPARO EM BETONEIRA 400L. AF_06/2014</v>
          </cell>
          <cell r="C4208" t="str">
            <v>M2</v>
          </cell>
          <cell r="D4208">
            <v>2.67</v>
          </cell>
          <cell r="E4208">
            <v>3.98</v>
          </cell>
          <cell r="F4208">
            <v>6.65</v>
          </cell>
        </row>
        <row r="4209">
          <cell r="A4209" t="str">
            <v>87907</v>
          </cell>
          <cell r="B4209" t="str">
            <v>CHAPISCO APLICADO EM ALVENARIA (COM PRESENÇA DE VÃOS) E ESTRUTURAS DE CONCRETO DE FACHADA, COM EQUIPAMENTO DE PROJEÇÃO.  ARGAMASSA TRAÇO 1:3 COM PREPARO MANUAL. AF_06/2014</v>
          </cell>
          <cell r="C4209" t="str">
            <v>M2</v>
          </cell>
          <cell r="D4209">
            <v>3.03</v>
          </cell>
          <cell r="E4209">
            <v>3.24</v>
          </cell>
          <cell r="F4209">
            <v>6.27</v>
          </cell>
        </row>
        <row r="4210">
          <cell r="A4210" t="str">
            <v>87908</v>
          </cell>
          <cell r="B4210" t="str">
            <v>CHAPISCO APLICADO EM ALVENARIA (COM PRESENÇA DE VÃOS) E ESTRUTURAS DE CONCRETO DE FACHADA, COM EQUIPAMENTO DE PROJEÇÃO.  ARGAMASSA TRAÇO 1:3 COM PREPARO EM BETONEIRA 400 L. AF_06/2014</v>
          </cell>
          <cell r="C4210" t="str">
            <v>M2</v>
          </cell>
          <cell r="D4210">
            <v>2.89</v>
          </cell>
          <cell r="E4210">
            <v>2.96</v>
          </cell>
          <cell r="F4210">
            <v>5.85</v>
          </cell>
        </row>
        <row r="4211">
          <cell r="A4211" t="str">
            <v>87910</v>
          </cell>
          <cell r="B4211" t="str">
            <v>CHAPISCO APLICADO SOMENTE NA ESTRUTURA DE CONCRETO DA FACHADA, COM DESEMPENADEIRA DENTADA. ARGAMASSA INDUSTRIALIZADA COM PREPARO MANUAL. AF_06/2014</v>
          </cell>
          <cell r="C4211" t="str">
            <v>M2</v>
          </cell>
          <cell r="D4211">
            <v>12</v>
          </cell>
          <cell r="E4211">
            <v>6.65</v>
          </cell>
          <cell r="F4211">
            <v>18.649999999999999</v>
          </cell>
        </row>
        <row r="4212">
          <cell r="A4212" t="str">
            <v>87911</v>
          </cell>
          <cell r="B4212" t="str">
            <v>CHAPISCO APLICADO SOMENTE NA ESTRUTURA DE CONCRETO DA FACHADA, COM DESEMPENADEIRA DENTADA. ARGAMASSA INDUSTRIALIZADA COM PREPARO EM MISTURADOR 300 KG. AF_06/2014</v>
          </cell>
          <cell r="C4212" t="str">
            <v>M2</v>
          </cell>
          <cell r="D4212">
            <v>11.78</v>
          </cell>
          <cell r="E4212">
            <v>6.22</v>
          </cell>
          <cell r="F4212">
            <v>18</v>
          </cell>
        </row>
        <row r="4213">
          <cell r="B4213" t="str">
            <v>EMBOCO</v>
          </cell>
          <cell r="C4213" t="str">
            <v/>
          </cell>
        </row>
        <row r="4214">
          <cell r="A4214" t="str">
            <v>89173</v>
          </cell>
          <cell r="B4214" t="str">
            <v>(COMPOSIÇÃO REPRESENTATIVA) DO SERVIÇO DE EMBOÇO/MASSA ÚNICA, APLICADO MANUALMENTE, TRAÇO 1:2:8, EM BETONEIRA DE 400L, PAREDES INTERNAS, COM EXECUÇÃO DE TALISCAS, EDIFICAÇÃO HABITACIONAL UNIFAMILIAR (CASAS) E EDIFICAÇÃO PÚBLICA PADRÃO. AF_12/2014</v>
          </cell>
          <cell r="C4214" t="str">
            <v>M2</v>
          </cell>
          <cell r="D4214">
            <v>12.64</v>
          </cell>
          <cell r="E4214">
            <v>11.23</v>
          </cell>
          <cell r="F4214">
            <v>23.87</v>
          </cell>
        </row>
        <row r="4215">
          <cell r="A4215" t="str">
            <v>89048</v>
          </cell>
          <cell r="B4215" t="str">
            <v>(COMPOSIÇÃO REPRESENTATIVA) DO SERVIÇO DE EMBOÇO/MASSA ÚNICA, TRAÇO 1:2:8, PREPARO MECÂNICO, COM BETONEIRA DE 400L, EM PAREDES DE AMBIENTES INTERNOS, COM EXECUÇÃO DE TALISCAS, PARA EDIFICAÇÃO HABITACIONAL MULTIFAMILIAR (PRÉDIO). AF_11/2014</v>
          </cell>
          <cell r="C4215" t="str">
            <v>M2</v>
          </cell>
          <cell r="D4215">
            <v>12.77</v>
          </cell>
          <cell r="E4215">
            <v>11.57</v>
          </cell>
          <cell r="F4215">
            <v>24.34</v>
          </cell>
        </row>
        <row r="4216">
          <cell r="A4216" t="str">
            <v>94224</v>
          </cell>
          <cell r="B4216" t="str">
            <v>EMBOÇAMENTO COM ARGAMASSA TRAÇO 1:2:9 (CIMENTO, CAL E AREIA). AF_06/2016</v>
          </cell>
          <cell r="C4216" t="str">
            <v>M</v>
          </cell>
          <cell r="D4216">
            <v>6.88</v>
          </cell>
          <cell r="E4216">
            <v>10.87</v>
          </cell>
          <cell r="F4216">
            <v>17.75</v>
          </cell>
        </row>
        <row r="4217">
          <cell r="A4217" t="str">
            <v>87527</v>
          </cell>
          <cell r="B4217" t="str">
            <v>EMBOÇO, PARA RECEBIMENTO DE CERÂMICA, EM ARGAMASSA TRAÇO 1:2:8, PREPARO MECÂNICO COM BETONEIRA 400L, APLICADO MANUALMENTE EM FACES INTERNAS DE PAREDES, PARA AMBIENTE COM ÁREA MENOR QUE 5M2, ESPESSURA DE 20MM, COM EXECUÇÃO DE TALISCAS. AF_06/2014</v>
          </cell>
          <cell r="C4217" t="str">
            <v>M2</v>
          </cell>
          <cell r="D4217">
            <v>13.41</v>
          </cell>
          <cell r="E4217">
            <v>13.22</v>
          </cell>
          <cell r="F4217">
            <v>26.63</v>
          </cell>
        </row>
        <row r="4218">
          <cell r="A4218" t="str">
            <v>87528</v>
          </cell>
          <cell r="B4218" t="str">
            <v>EMBOÇO, PARA RECEBIMENTO DE CERÂMICA, EM ARGAMASSA TRAÇO 1:2:8, PREPARO MANUAL, APLICADO MANUALMENTE EM FACES INTERNAS DE PAREDES, PARA AMBIENTE COM ÁREA MENOR QUE 5M2, ESPESSURA DE 20MM, COM EXECUÇÃO DE TALISCAS. AF_06/2014</v>
          </cell>
          <cell r="C4218" t="str">
            <v>M2</v>
          </cell>
          <cell r="D4218">
            <v>14.58</v>
          </cell>
          <cell r="E4218">
            <v>15.74</v>
          </cell>
          <cell r="F4218">
            <v>30.32</v>
          </cell>
        </row>
        <row r="4219">
          <cell r="A4219" t="str">
            <v>87531</v>
          </cell>
          <cell r="B4219" t="str">
            <v>EMBOÇO, PARA RECEBIMENTO DE CERÂMICA, EM ARGAMASSA TRAÇO 1:2:8, PREPARO MECÂNICO COM BETONEIRA 400L, APLICADO MANUALMENTE EM FACES INTERNAS DE PAREDES, PARA AMBIENTE COM ÁREA ENTRE 5M2 E 10M2, ESPESSURA DE 20MM, COM EXECUÇÃO DE TALISCAS. AF_06/2014</v>
          </cell>
          <cell r="C4219" t="str">
            <v>M2</v>
          </cell>
          <cell r="D4219">
            <v>12.31</v>
          </cell>
          <cell r="E4219">
            <v>10.36</v>
          </cell>
          <cell r="F4219">
            <v>22.67</v>
          </cell>
        </row>
        <row r="4220">
          <cell r="A4220" t="str">
            <v>87532</v>
          </cell>
          <cell r="B4220" t="str">
            <v>EMBOÇO, PARA RECEBIMENTO DE CERÂMICA, EM ARGAMASSA TRAÇO 1:2:8, PREPARO MANUAL, APLICADO MANUALMENTE EM FACES INTERNAS DE PAREDES, PARA AMBIENTE COM ÁREA  ENTRE 5M2 E 10M2, ESPESSURA DE 20MM, COM EXECUÇÃO DE TALISCAS. AF_06/2014</v>
          </cell>
          <cell r="C4220" t="str">
            <v>M2</v>
          </cell>
          <cell r="D4220">
            <v>13.48</v>
          </cell>
          <cell r="E4220">
            <v>12.88</v>
          </cell>
          <cell r="F4220">
            <v>26.36</v>
          </cell>
        </row>
        <row r="4221">
          <cell r="A4221" t="str">
            <v>87535</v>
          </cell>
          <cell r="B4221" t="str">
            <v>EMBOÇO, PARA RECEBIMENTO DE CERÂMICA, EM ARGAMASSA TRAÇO 1:2:8, PREPARO MECÂNICO COM BETONEIRA 400L, APLICADO MANUALMENTE EM FACES INTERNAS DE PAREDES, PARA AMBIENTE COM ÁREA  MAIOR QUE 10M2, ESPESSURA DE 20MM, COM EXECUÇÃO DE TALISCAS. AF_06/2014</v>
          </cell>
          <cell r="C4221" t="str">
            <v>M2</v>
          </cell>
          <cell r="D4221">
            <v>11.49</v>
          </cell>
          <cell r="E4221">
            <v>8.25</v>
          </cell>
          <cell r="F4221">
            <v>19.739999999999998</v>
          </cell>
        </row>
        <row r="4222">
          <cell r="A4222" t="str">
            <v>87536</v>
          </cell>
          <cell r="B4222" t="str">
            <v>EMBOÇO, PARA RECEBIMENTO DE CERÂMICA, EM ARGAMASSA TRAÇO 1:2:8, PREPARO MANUAL, APLICADO MANUALMENTE EM FACES INTERNAS DE PAREDES, PARA AMBIENTE COM ÁREA  MAIOR QUE 10M2, ESPESSURA DE 20MM, COM EXECUÇÃO DE TALISCAS. AF_06/2014</v>
          </cell>
          <cell r="C4222" t="str">
            <v>M2</v>
          </cell>
          <cell r="D4222">
            <v>12.66</v>
          </cell>
          <cell r="E4222">
            <v>10.77</v>
          </cell>
          <cell r="F4222">
            <v>23.43</v>
          </cell>
        </row>
        <row r="4223">
          <cell r="A4223" t="str">
            <v>87537</v>
          </cell>
          <cell r="B422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223" t="str">
            <v>M2</v>
          </cell>
          <cell r="D4223">
            <v>32.21</v>
          </cell>
          <cell r="E4223">
            <v>10.83</v>
          </cell>
          <cell r="F4223">
            <v>43.04</v>
          </cell>
        </row>
        <row r="4224">
          <cell r="A4224" t="str">
            <v>87539</v>
          </cell>
          <cell r="B422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224" t="str">
            <v>M2</v>
          </cell>
          <cell r="D4224">
            <v>31.3</v>
          </cell>
          <cell r="E4224">
            <v>8.35</v>
          </cell>
          <cell r="F4224">
            <v>39.65</v>
          </cell>
        </row>
        <row r="4225">
          <cell r="A4225" t="str">
            <v>87541</v>
          </cell>
          <cell r="B422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225" t="str">
            <v>M2</v>
          </cell>
          <cell r="D4225">
            <v>30.63</v>
          </cell>
          <cell r="E4225">
            <v>6.52</v>
          </cell>
          <cell r="F4225">
            <v>37.15</v>
          </cell>
        </row>
        <row r="4226">
          <cell r="A4226" t="str">
            <v>87545</v>
          </cell>
          <cell r="B4226" t="str">
            <v>EMBOÇO, PARA RECEBIMENTO DE CERÂMICA, EM ARGAMASSA TRAÇO 1:2:8, PREPARO MECÂNICO COM BETONEIRA 400L, APLICADO MANUALMENTE EM FACES INTERNAS DE PAREDES, PARA AMBIENTE COM ÁREA MENOR QUE 5M2, ESPESSURA DE 10MM, COM EXECUÇÃO DE TALISCAS. AF_06/2014</v>
          </cell>
          <cell r="C4226" t="str">
            <v>M2</v>
          </cell>
          <cell r="D4226">
            <v>8.57</v>
          </cell>
          <cell r="E4226">
            <v>10</v>
          </cell>
          <cell r="F4226">
            <v>18.57</v>
          </cell>
        </row>
        <row r="4227">
          <cell r="A4227" t="str">
            <v>87546</v>
          </cell>
          <cell r="B4227" t="str">
            <v>EMBOÇO, PARA RECEBIMENTO DE CERÂMICA, EM ARGAMASSA TRAÇO 1:2:8, PREPARO MANUAL, APLICADO MANUALMENTE EM FACES INTERNAS DE PAREDES, PARA AMBIENTE COM ÁREA MENOR QUE 5M2, ESPESSURA DE 10MM, COM EXECUÇÃO DE TALISCAS. AF_06/2014</v>
          </cell>
          <cell r="C4227" t="str">
            <v>M2</v>
          </cell>
          <cell r="D4227">
            <v>9.23</v>
          </cell>
          <cell r="E4227">
            <v>11.43</v>
          </cell>
          <cell r="F4227">
            <v>20.66</v>
          </cell>
        </row>
        <row r="4228">
          <cell r="A4228" t="str">
            <v>87549</v>
          </cell>
          <cell r="B4228" t="str">
            <v>EMBOÇO, PARA RECEBIMENTO DE CERÂMICA, EM ARGAMASSA TRAÇO 1:2:8, PREPARO MECÂNICO COM BETONEIRA 400L, APLICADO MANUALMENTE EM FACES INTERNAS DE PAREDES, PARA AMBIENTE COM ÁREA ENTRE 5M2 E 10M2, ESPESSURA DE 10MM, COM EXECUÇÃO DE TALISCAS. AF_06/2014</v>
          </cell>
          <cell r="C4228" t="str">
            <v>M2</v>
          </cell>
          <cell r="D4228">
            <v>7.47</v>
          </cell>
          <cell r="E4228">
            <v>7.14</v>
          </cell>
          <cell r="F4228">
            <v>14.61</v>
          </cell>
        </row>
        <row r="4229">
          <cell r="A4229" t="str">
            <v>87550</v>
          </cell>
          <cell r="B4229" t="str">
            <v>EMBOÇO, PARA RECEBIMENTO DE CERÂMICA, EM ARGAMASSA TRAÇO 1:2:8, PREPARO MANUAL, APLICADO MANUALMENTE EM FACES INTERNAS DE PAREDES, PARA AMBIENTE COM ÁREA ENTRE 5M2 E 10M2, ESPESSURA DE 10MM, COM EXECUÇÃO DE TALISCAS. AF_06/2014</v>
          </cell>
          <cell r="C4229" t="str">
            <v>M2</v>
          </cell>
          <cell r="D4229">
            <v>8.1300000000000008</v>
          </cell>
          <cell r="E4229">
            <v>8.57</v>
          </cell>
          <cell r="F4229">
            <v>16.7</v>
          </cell>
        </row>
        <row r="4230">
          <cell r="A4230" t="str">
            <v>87553</v>
          </cell>
          <cell r="B4230" t="str">
            <v>EMBOÇO, PARA RECEBIMENTO DE CERÂMICA, EM ARGAMASSA TRAÇO 1:2:8, PREPARO MECÂNICO COM BETONEIRA 400L, APLICADO MANUALMENTE EM FACES INTERNAS DE PAREDES, PARA AMBIENTE COM ÁREA MAIOR QUE 10M2, ESPESSURA DE 10MM, COM EXECUÇÃO DE TALISCAS. AF_06/2014</v>
          </cell>
          <cell r="C4230" t="str">
            <v>M2</v>
          </cell>
          <cell r="D4230">
            <v>6.66</v>
          </cell>
          <cell r="E4230">
            <v>5.03</v>
          </cell>
          <cell r="F4230">
            <v>11.69</v>
          </cell>
        </row>
        <row r="4231">
          <cell r="A4231" t="str">
            <v>87554</v>
          </cell>
          <cell r="B4231" t="str">
            <v>EMBOÇO, PARA RECEBIMENTO DE CERÂMICA, EM ARGAMASSA TRAÇO 1:2:8, PREPARO MANUAL, APLICADO MANUALMENTE EM FACES INTERNAS DE PAREDES, PARA AMBIENTE COM ÁREA MAIOR QUE 10M2, ESPESSURA DE 10MM, COM EXECUÇÃO DE TALISCAS. AF_06/2014</v>
          </cell>
          <cell r="C4231" t="str">
            <v>M2</v>
          </cell>
          <cell r="D4231">
            <v>7.32</v>
          </cell>
          <cell r="E4231">
            <v>6.46</v>
          </cell>
          <cell r="F4231">
            <v>13.78</v>
          </cell>
        </row>
        <row r="4232">
          <cell r="A4232" t="str">
            <v>87555</v>
          </cell>
          <cell r="B423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232" t="str">
            <v>M2</v>
          </cell>
          <cell r="D4232">
            <v>18.95</v>
          </cell>
          <cell r="E4232">
            <v>8.02</v>
          </cell>
          <cell r="F4232">
            <v>26.97</v>
          </cell>
        </row>
        <row r="4233">
          <cell r="A4233" t="str">
            <v>87557</v>
          </cell>
          <cell r="B423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233" t="str">
            <v>M2</v>
          </cell>
          <cell r="D4233">
            <v>18.04</v>
          </cell>
          <cell r="E4233">
            <v>5.54</v>
          </cell>
          <cell r="F4233">
            <v>23.58</v>
          </cell>
        </row>
        <row r="4234">
          <cell r="A4234" t="str">
            <v>87559</v>
          </cell>
          <cell r="B423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234" t="str">
            <v>M2</v>
          </cell>
          <cell r="D4234">
            <v>17.37</v>
          </cell>
          <cell r="E4234">
            <v>3.71</v>
          </cell>
          <cell r="F4234">
            <v>21.08</v>
          </cell>
        </row>
        <row r="4235">
          <cell r="A4235" t="str">
            <v>87775</v>
          </cell>
          <cell r="B4235" t="str">
            <v>EMBOÇO OU MASSA ÚNICA EM ARGAMASSA TRAÇO 1:2:8, PREPARO MECÂNICO COM BETONEIRA 400 L, APLICADA MANUALMENTE EM PANOS DE FACHADA COM PRESENÇA DE VÃOS, ESPESSURA DE 25 MM. AF_06/2014</v>
          </cell>
          <cell r="C4235" t="str">
            <v>M2</v>
          </cell>
          <cell r="D4235">
            <v>17.239999999999998</v>
          </cell>
          <cell r="E4235">
            <v>22.07</v>
          </cell>
          <cell r="F4235">
            <v>39.31</v>
          </cell>
        </row>
        <row r="4236">
          <cell r="A4236" t="str">
            <v>87777</v>
          </cell>
          <cell r="B4236" t="str">
            <v>EMBOÇO OU MASSA ÚNICA EM ARGAMASSA TRAÇO 1:2:8, PREPARO MANUAL, APLICADA MANUALMENTE EM PANOS DE FACHADA COM PRESENÇA DE VÃOS, ESPESSURA DE 25 MM. AF_06/2014</v>
          </cell>
          <cell r="C4236" t="str">
            <v>M2</v>
          </cell>
          <cell r="D4236">
            <v>18.21</v>
          </cell>
          <cell r="E4236">
            <v>24.17</v>
          </cell>
          <cell r="F4236">
            <v>42.38</v>
          </cell>
        </row>
        <row r="4237">
          <cell r="A4237" t="str">
            <v>87778</v>
          </cell>
          <cell r="B4237" t="str">
            <v>EMBOÇO OU MASSA ÚNICA EM ARGAMASSA INDUSTRIALIZADA, PREPARO MECÂNICO E APLICAÇÃO COM EQUIPAMENTO DE MISTURA E PROJEÇÃO DE 1,5 M3/H DE ARGAMASSA EM PANOS DE FACHADA COM PRESENÇA DE VÃOS, ESPESSURA DE 25 MM. AF_06/2014</v>
          </cell>
          <cell r="C4237" t="str">
            <v>M2</v>
          </cell>
          <cell r="D4237">
            <v>32.369999999999997</v>
          </cell>
          <cell r="E4237">
            <v>18.489999999999998</v>
          </cell>
          <cell r="F4237">
            <v>50.86</v>
          </cell>
        </row>
        <row r="4238">
          <cell r="A4238" t="str">
            <v>87779</v>
          </cell>
          <cell r="B4238" t="str">
            <v>EMBOÇO OU MASSA ÚNICA EM ARGAMASSA TRAÇO 1:2:8, PREPARO MECÂNICO COM BETONEIRA 400 L, APLICADA MANUALMENTE EM PANOS DE FACHADA COM PRESENÇA DE VÃOS, ESPESSURA DE 35 MM. AF_06/2014</v>
          </cell>
          <cell r="C4238" t="str">
            <v>M2</v>
          </cell>
          <cell r="D4238">
            <v>20.7</v>
          </cell>
          <cell r="E4238">
            <v>24.75</v>
          </cell>
          <cell r="F4238">
            <v>45.45</v>
          </cell>
        </row>
        <row r="4239">
          <cell r="A4239" t="str">
            <v>87781</v>
          </cell>
          <cell r="B4239" t="str">
            <v>EMBOÇO OU MASSA ÚNICA EM ARGAMASSA TRAÇO 1:2:8, PREPARO MANUAL, APLICADA MANUALMENTE EM PANOS DE FACHADA COM PRESENÇA DE VÃOS, ESPESSURA DE 35 MM. AF_06/2014</v>
          </cell>
          <cell r="C4239" t="str">
            <v>M2</v>
          </cell>
          <cell r="D4239">
            <v>22.01</v>
          </cell>
          <cell r="E4239">
            <v>27.57</v>
          </cell>
          <cell r="F4239">
            <v>49.58</v>
          </cell>
        </row>
        <row r="4240">
          <cell r="A4240" t="str">
            <v>87783</v>
          </cell>
          <cell r="B4240" t="str">
            <v>EMBOÇO OU MASSA ÚNICA EM ARGAMASSA INDUSTRIALIZADA, PREPARO MECÂNICO E APLICAÇÃO COM EQUIPAMENTO DE MISTURA E PROJEÇÃO DE 1,5 M3/H DE ARGAMASSA EM PANOS DE FACHADA COM PRESENÇA DE VÃOS, ESPESSURA DE 35 MM. AF_06/2014</v>
          </cell>
          <cell r="C4240" t="str">
            <v>M2</v>
          </cell>
          <cell r="D4240">
            <v>41.46</v>
          </cell>
          <cell r="E4240">
            <v>21.11</v>
          </cell>
          <cell r="F4240">
            <v>62.57</v>
          </cell>
        </row>
        <row r="4241">
          <cell r="A4241" t="str">
            <v>87784</v>
          </cell>
          <cell r="B4241" t="str">
            <v>EMBOÇO OU MASSA ÚNICA EM ARGAMASSA TRAÇO 1:2:8, PREPARO MECÂNICO COM BETONEIRA 400 L, APLICADA MANUALMENTE EM PANOS DE FACHADA COM PRESENÇA DE VÃOS, ESPESSURA DE 45 MM. AF_06/2014</v>
          </cell>
          <cell r="C4241" t="str">
            <v>M2</v>
          </cell>
          <cell r="D4241">
            <v>24.16</v>
          </cell>
          <cell r="E4241">
            <v>27.43</v>
          </cell>
          <cell r="F4241">
            <v>51.59</v>
          </cell>
        </row>
        <row r="4242">
          <cell r="A4242" t="str">
            <v>87786</v>
          </cell>
          <cell r="B4242" t="str">
            <v>EMBOÇO OU MASSA ÚNICA EM ARGAMASSA TRAÇO 1:2:8, PREPARO MANUAL, APLICADA MANUALMENTE EM PANOS DE FACHADA COM PRESENÇA DE VÃOS, ESPESSURA DE 45 MM. AF_06/2014</v>
          </cell>
          <cell r="C4242" t="str">
            <v>M2</v>
          </cell>
          <cell r="D4242">
            <v>25.8</v>
          </cell>
          <cell r="E4242">
            <v>30.97</v>
          </cell>
          <cell r="F4242">
            <v>56.77</v>
          </cell>
        </row>
        <row r="4243">
          <cell r="A4243" t="str">
            <v>87787</v>
          </cell>
          <cell r="B4243" t="str">
            <v>EMBOÇO OU MASSA ÚNICA EM ARGAMASSA INDUSTRIALIZADA, PREPARO MECÂNICO E APLICAÇÃO COM EQUIPAMENTO DE MISTURA E PROJEÇÃO DE 1,5 M3/H DE ARGAMASSA EM PANOS DE FACHADA COM PRESENÇA DE VÃOS, ESPESSURA DE 45 MM. AF_06/2014</v>
          </cell>
          <cell r="C4243" t="str">
            <v>M2</v>
          </cell>
          <cell r="D4243">
            <v>50.56</v>
          </cell>
          <cell r="E4243">
            <v>23.73</v>
          </cell>
          <cell r="F4243">
            <v>74.290000000000006</v>
          </cell>
        </row>
        <row r="4244">
          <cell r="A4244" t="str">
            <v>87788</v>
          </cell>
          <cell r="B4244" t="str">
            <v>EMBOÇO OU MASSA ÚNICA EM ARGAMASSA TRAÇO 1:2:8, PREPARO MECÂNICO COM BETONEIRA 400 L, APLICADA MANUALMENTE EM PANOS DE FACHADA COM PRESENÇA DE VÃOS, ESPESSURA MAIOR OU IGUAL A 50 MM. AF_06/2014</v>
          </cell>
          <cell r="C4244" t="str">
            <v>M2</v>
          </cell>
          <cell r="D4244">
            <v>29.67</v>
          </cell>
          <cell r="E4244">
            <v>37.89</v>
          </cell>
          <cell r="F4244">
            <v>67.56</v>
          </cell>
        </row>
        <row r="4245">
          <cell r="A4245" t="str">
            <v>87790</v>
          </cell>
          <cell r="B4245" t="str">
            <v>EMBOÇO OU MASSA ÚNICA EM ARGAMASSA TRAÇO 1:2:8, PREPARO MANUAL, APLICADA MANUALMENTE EM PANOS DE FACHADA COM PRESENÇA DE VÃOS, ESPESSURA MAIOR OU IGUAL A 50 MM. AF_06/2014</v>
          </cell>
          <cell r="C4245" t="str">
            <v>M2</v>
          </cell>
          <cell r="D4245">
            <v>31.48</v>
          </cell>
          <cell r="E4245">
            <v>41.78</v>
          </cell>
          <cell r="F4245">
            <v>73.260000000000005</v>
          </cell>
        </row>
        <row r="4246">
          <cell r="A4246" t="str">
            <v>87791</v>
          </cell>
          <cell r="B4246" t="str">
            <v>EMBOÇO OU MASSA ÚNICA EM ARGAMASSA INDUSTRIALIZADA, PREPARO MECÂNICO E APLICAÇÃO COM EQUIPAMENTO DE MISTURA E PROJEÇÃO DE 1,5 M3/H DE ARGAMASSA EM PANOS DE FACHADA COM PRESENÇA DE VÃOS, ESPESSURA MAIOR OU IGUAL A 50 MM. AF_06/2014</v>
          </cell>
          <cell r="C4246" t="str">
            <v>M2</v>
          </cell>
          <cell r="D4246">
            <v>57.89</v>
          </cell>
          <cell r="E4246">
            <v>31.81</v>
          </cell>
          <cell r="F4246">
            <v>89.7</v>
          </cell>
        </row>
        <row r="4247">
          <cell r="A4247" t="str">
            <v>87792</v>
          </cell>
          <cell r="B4247" t="str">
            <v>EMBOÇO OU MASSA ÚNICA EM ARGAMASSA TRAÇO 1:2:8, PREPARO MECÂNICO COM BETONEIRA 400 L, APLICADA MANUALMENTE EM PANOS CEGOS DE FACHADA (SEM PRESENÇA DE VÃOS), ESPESSURA DE 25 MM. AF_06/2014</v>
          </cell>
          <cell r="C4247" t="str">
            <v>M2</v>
          </cell>
          <cell r="D4247">
            <v>12.77</v>
          </cell>
          <cell r="E4247">
            <v>12.05</v>
          </cell>
          <cell r="F4247">
            <v>24.82</v>
          </cell>
        </row>
        <row r="4248">
          <cell r="A4248" t="str">
            <v>87794</v>
          </cell>
          <cell r="B4248" t="str">
            <v>EMBOÇO OU MASSA ÚNICA EM ARGAMASSA TRAÇO 1:2:8, PREPARO MANUAL, APLICADA MANUALMENTE EM PANOS CEGOS DE FACHADA (SEM PRESENÇA DE VÃOS), ESPESSURA DE 25 MM. AF_06/2014</v>
          </cell>
          <cell r="C4248" t="str">
            <v>M2</v>
          </cell>
          <cell r="D4248">
            <v>13.68</v>
          </cell>
          <cell r="E4248">
            <v>14.01</v>
          </cell>
          <cell r="F4248">
            <v>27.69</v>
          </cell>
        </row>
        <row r="4249">
          <cell r="A4249" t="str">
            <v>87795</v>
          </cell>
          <cell r="B4249" t="str">
            <v>EMBOÇO OU MASSA ÚNICA EM ARGAMASSA INDUSTRIALIZADA, PREPARO MECÂNICO E APLICAÇÃO COM EQUIPAMENTO DE MISTURA E PROJEÇÃO DE 1,5 M3/H DE ARGAMASSA EM PANOS CEGOS DE FACHADA (SEM PRESENÇA DE VÃOS), ESPESSURA DE 25 MM. AF_06/2014</v>
          </cell>
          <cell r="C4249" t="str">
            <v>M2</v>
          </cell>
          <cell r="D4249">
            <v>26.79</v>
          </cell>
          <cell r="E4249">
            <v>8.49</v>
          </cell>
          <cell r="F4249">
            <v>35.28</v>
          </cell>
        </row>
        <row r="4250">
          <cell r="A4250" t="str">
            <v>87797</v>
          </cell>
          <cell r="B4250" t="str">
            <v>EMBOÇO OU MASSA ÚNICA EM ARGAMASSA TRAÇO 1:2:8, PREPARO MECÂNICO COM BETONEIRA 400 L, APLICADA MANUALMENTE EM PANOS CEGOS DE FACHADA (SEM PRESENÇA DE VÃOS), ESPESSURA DE 35 MM. AF_06/2014</v>
          </cell>
          <cell r="C4250" t="str">
            <v>M2</v>
          </cell>
          <cell r="D4250">
            <v>16.059999999999999</v>
          </cell>
          <cell r="E4250">
            <v>14.7</v>
          </cell>
          <cell r="F4250">
            <v>30.76</v>
          </cell>
        </row>
        <row r="4251">
          <cell r="A4251" t="str">
            <v>87799</v>
          </cell>
          <cell r="B4251" t="str">
            <v>EMBOÇO OU MASSA ÚNICA EM ARGAMASSA TRAÇO 1:2:8, PREPARO MANUAL, APLICADA MANUALMENTE EM PANOS CEGOS DE FACHADA (SEM PRESENÇA DE VÃOS), ESPESSURA DE 35 MM. AF_06/2014</v>
          </cell>
          <cell r="C4251" t="str">
            <v>M2</v>
          </cell>
          <cell r="D4251">
            <v>17.28</v>
          </cell>
          <cell r="E4251">
            <v>17.329999999999998</v>
          </cell>
          <cell r="F4251">
            <v>34.61</v>
          </cell>
        </row>
        <row r="4252">
          <cell r="A4252" t="str">
            <v>87800</v>
          </cell>
          <cell r="B4252" t="str">
            <v>EMBOÇO OU MASSA ÚNICA EM ARGAMASSA INDUSTRIALIZADA, PREPARO MECÂNICO E APLICAÇÃO COM EQUIPAMENTO DE MISTURA E PROJEÇÃO DE 1,5 M3/H DE ARGAMASSA EM PANOS CEGOS DE FACHADA (SEM PRESENÇA DE VÃOS), ESPESSURA DE 35 MM. AF_06/2014</v>
          </cell>
          <cell r="C4252" t="str">
            <v>M2</v>
          </cell>
          <cell r="D4252">
            <v>35.35</v>
          </cell>
          <cell r="E4252">
            <v>11.07</v>
          </cell>
          <cell r="F4252">
            <v>46.42</v>
          </cell>
        </row>
        <row r="4253">
          <cell r="A4253" t="str">
            <v>87801</v>
          </cell>
          <cell r="B4253" t="str">
            <v>EMBOÇO OU MASSA ÚNICA EM ARGAMASSA TRAÇO 1:2:8, PREPARO MECÂNICO COM BETONEIRA 400 L, APLICADA MANUALMENTE EM PANOS CEGOS DE FACHADA (SEM PRESENÇA DE VÃOS), ESPESSURA DE 45 MM. AF_06/2014</v>
          </cell>
          <cell r="C4253" t="str">
            <v>M2</v>
          </cell>
          <cell r="D4253">
            <v>19.350000000000001</v>
          </cell>
          <cell r="E4253">
            <v>17.34</v>
          </cell>
          <cell r="F4253">
            <v>36.69</v>
          </cell>
        </row>
        <row r="4254">
          <cell r="A4254" t="str">
            <v>87803</v>
          </cell>
          <cell r="B4254" t="str">
            <v>EMBOÇO OU MASSA ÚNICA EM ARGAMASSA TRAÇO 1:2:8, PREPARO MANUAL, APLICADA MANUALMENTE EM PANOS CEGOS DE FACHADA (SEM PRESENÇA DE VÃOS), ESPESSURA DE 45 MM. AF_06/2014</v>
          </cell>
          <cell r="C4254" t="str">
            <v>M2</v>
          </cell>
          <cell r="D4254">
            <v>20.89</v>
          </cell>
          <cell r="E4254">
            <v>20.64</v>
          </cell>
          <cell r="F4254">
            <v>41.53</v>
          </cell>
        </row>
        <row r="4255">
          <cell r="A4255" t="str">
            <v>87804</v>
          </cell>
          <cell r="B4255" t="str">
            <v>EMBOÇO OU MASSA ÚNICA EM ARGAMASSA INDUSTRIALIZADA, PREPARO MECÂNICO E APLICAÇÃO COM EQUIPAMENTO DE MISTURA E PROJEÇÃO DE 1,5 M3/H DE ARGAMASSA EM PANOS CEGOS DE FACHADA (SEM PRESENÇA DE VÃOS), ESPESSURA DE 45 MM. AF_06/2014</v>
          </cell>
          <cell r="C4255" t="str">
            <v>M2</v>
          </cell>
          <cell r="D4255">
            <v>43.9</v>
          </cell>
          <cell r="E4255">
            <v>13.66</v>
          </cell>
          <cell r="F4255">
            <v>57.56</v>
          </cell>
        </row>
        <row r="4256">
          <cell r="A4256" t="str">
            <v>87805</v>
          </cell>
          <cell r="B4256" t="str">
            <v>EMBOÇO OU MASSA ÚNICA EM ARGAMASSA TRAÇO 1:2:8, PREPARO MECÂNICO COM BETONEIRA 400 L, APLICADA MANUALMENTE EM PANOS CEGOS DE FACHADA (SEM PRESENÇA DE VÃOS), ESPESSURA MAIOR OU IGUAL A 50 MM. AF_06/2014</v>
          </cell>
          <cell r="C4256" t="str">
            <v>M2</v>
          </cell>
          <cell r="D4256">
            <v>21.87</v>
          </cell>
          <cell r="E4256">
            <v>20.74</v>
          </cell>
          <cell r="F4256">
            <v>42.61</v>
          </cell>
        </row>
        <row r="4257">
          <cell r="A4257" t="str">
            <v>87807</v>
          </cell>
          <cell r="B4257" t="str">
            <v>EMBOÇO OU MASSA ÚNICA EM ARGAMASSA TRAÇO 1:2:8, PREPARO MANUAL, APLICADA MANUALMENTE EM PANOS CEGOS DE FACHADA (SEM PRESENÇA DE VÃOS), ESPESSURA MAIOR OU IGUAL A 50 MM. AF_06/2014</v>
          </cell>
          <cell r="C4257" t="str">
            <v>M2</v>
          </cell>
          <cell r="D4257">
            <v>23.55</v>
          </cell>
          <cell r="E4257">
            <v>24.38</v>
          </cell>
          <cell r="F4257">
            <v>47.93</v>
          </cell>
        </row>
        <row r="4258">
          <cell r="A4258" t="str">
            <v>87808</v>
          </cell>
          <cell r="B4258" t="str">
            <v>EMBOÇO OU MASSA ÚNICA EM ARGAMASSA INDUSTRIALIZADA, PREPARO MECÂNICO E APLICAÇÃO COM EQUIPAMENTO DE MISTURA E PROJEÇÃO DE 1,5 M3/H DE ARGAMASSA EM PANOS CEGOS DE FACHADA (SEM PRESENÇA DE VÃOS), ESPESSURA MAIOR OU IGUAL A 50 MM. AF_06/2014</v>
          </cell>
          <cell r="C4258" t="str">
            <v>M2</v>
          </cell>
          <cell r="D4258">
            <v>48.08</v>
          </cell>
          <cell r="E4258">
            <v>14.69</v>
          </cell>
          <cell r="F4258">
            <v>62.77</v>
          </cell>
        </row>
        <row r="4259">
          <cell r="A4259" t="str">
            <v>87809</v>
          </cell>
          <cell r="B4259" t="str">
            <v>EMBOÇO OU MASSA ÚNICA EM ARGAMASSA TRAÇO 1:2:8, PREPARO MECÂNICO COM BETONEIRA 400 L, APLICADA MANUALMENTE EM SUPERFÍCIES EXTERNAS DA SACADA, ESPESSURA DE 25 MM, SEM USO DE TELA METÁLICA DE REFORÇO CONTRA FISSURAÇÃO. AF_06/2014</v>
          </cell>
          <cell r="C4259" t="str">
            <v>M2</v>
          </cell>
          <cell r="D4259">
            <v>23.92</v>
          </cell>
          <cell r="E4259">
            <v>42.01</v>
          </cell>
          <cell r="F4259">
            <v>65.930000000000007</v>
          </cell>
        </row>
        <row r="4260">
          <cell r="A4260" t="str">
            <v>87811</v>
          </cell>
          <cell r="B4260" t="str">
            <v>EMBOÇO OU MASSA ÚNICA EM ARGAMASSA TRAÇO 1:2:8, PREPARO MANUAL, APLICADA MANUALMENTE EM SUPERFÍCIES EXTERNAS DA SACADA, ESPESSURA DE 25 MM, SEM USO DE TELA METÁLICA DE REFORÇO CONTRA FISSURAÇÃO. AF_06/2014</v>
          </cell>
          <cell r="C4260" t="str">
            <v>M2</v>
          </cell>
          <cell r="D4260">
            <v>24.83</v>
          </cell>
          <cell r="E4260">
            <v>43.97</v>
          </cell>
          <cell r="F4260">
            <v>68.8</v>
          </cell>
        </row>
        <row r="4261">
          <cell r="A4261" t="str">
            <v>87812</v>
          </cell>
          <cell r="B4261" t="str">
            <v>EMBOÇO OU MASSA ÚNICA EM ARGAMASSA INDUSTRIALIZADA, PREPARO MECÂNICO E APLICAÇÃO COM EQUIPAMENTO DE MISTURA E PROJEÇÃO DE 1,5 M3/H EM SUPERFÍCIES EXTERNAS DA SACADA, ESPESSURA 25 MM, SEM USO DE TELA METÁLICA. AF_06/2014</v>
          </cell>
          <cell r="C4261" t="str">
            <v>M2</v>
          </cell>
          <cell r="D4261">
            <v>37.83</v>
          </cell>
          <cell r="E4261">
            <v>38.19</v>
          </cell>
          <cell r="F4261">
            <v>76.02</v>
          </cell>
        </row>
        <row r="4262">
          <cell r="A4262" t="str">
            <v>87813</v>
          </cell>
          <cell r="B4262" t="str">
            <v>EMBOÇO OU MASSA ÚNICA EM ARGAMASSA TRAÇO 1:2:8, PREPARO MECÂNICO COM BETONEIRA 400 L, APLICADA MANUALMENTE EM SUPERFÍCIES EXTERNAS DA SACADA, ESPESSURA DE 35 MM, SEM USO DE TELA METÁLICA DE REFORÇO CONTRA FISSURAÇÃO. AF_06/2014</v>
          </cell>
          <cell r="C4262" t="str">
            <v>M2</v>
          </cell>
          <cell r="D4262">
            <v>27.21</v>
          </cell>
          <cell r="E4262">
            <v>44.65</v>
          </cell>
          <cell r="F4262">
            <v>71.86</v>
          </cell>
        </row>
        <row r="4263">
          <cell r="A4263" t="str">
            <v>87815</v>
          </cell>
          <cell r="B4263" t="str">
            <v>EMBOÇO OU MASSA ÚNICA EM ARGAMASSA TRAÇO 1:2:8, PREPARO MANUAL, APLICADA MANUALMENTE EM SUPERFÍCIES EXTERNAS DA SACADA, ESPESSURA DE 35 MM, SEM USO DE TELA METÁLICA DE REFORÇO CONTRA FISSURAÇÃO. AF_06/2014</v>
          </cell>
          <cell r="C4263" t="str">
            <v>M2</v>
          </cell>
          <cell r="D4263">
            <v>28.42</v>
          </cell>
          <cell r="E4263">
            <v>47.29</v>
          </cell>
          <cell r="F4263">
            <v>75.709999999999994</v>
          </cell>
        </row>
        <row r="4264">
          <cell r="A4264" t="str">
            <v>87816</v>
          </cell>
          <cell r="B4264" t="str">
            <v>EMBOÇO OU MASSA ÚNICA EM ARGAMASSA INDUSTRIALIZADA, PREPARO MECÂNICO E APLICAÇÃO COM EQUIPAMENTO DE MISTURA E PROJEÇÃO DE 1,5 M3/H EM SUPERFÍCIES EXTERNAS DA SACADA, ESPESSURA 35 MM, SEM USO DE TELA METÁLICA. AF_06/2014</v>
          </cell>
          <cell r="C4264" t="str">
            <v>M2</v>
          </cell>
          <cell r="D4264">
            <v>46.39</v>
          </cell>
          <cell r="E4264">
            <v>40.770000000000003</v>
          </cell>
          <cell r="F4264">
            <v>87.16</v>
          </cell>
        </row>
        <row r="4265">
          <cell r="A4265" t="str">
            <v>87817</v>
          </cell>
          <cell r="B4265" t="str">
            <v>EMBOÇO OU MASSA ÚNICA EM ARGAMASSA TRAÇO 1:2:8, PREPARO MECÂNICO COM BETONEIRA 400 L, APLICADA MANUALMENTE EM SUPERFÍCIES EXTERNAS DA SACADA, ESPESSURA DE 45 MM, SEM USO DE TELA METÁLICA DE REFORÇO CONTRA FISSURAÇÃO. AF_06/2014</v>
          </cell>
          <cell r="C4265" t="str">
            <v>M2</v>
          </cell>
          <cell r="D4265">
            <v>30.39</v>
          </cell>
          <cell r="E4265">
            <v>47.04</v>
          </cell>
          <cell r="F4265">
            <v>77.430000000000007</v>
          </cell>
        </row>
        <row r="4266">
          <cell r="A4266" t="str">
            <v>87819</v>
          </cell>
          <cell r="B4266" t="str">
            <v>EMBOÇO OU MASSA ÚNICA EM ARGAMASSA TRAÇO 1:2:8, PREPARO MANUAL, APLICADA MANUALMENTE EM SUPERFÍCIES EXTERNAS DA SACADA, ESPESSURA DE 45 MM, SEM USO DE TELA METÁLICA DE REFORÇO CONTRA FISSURAÇÃO. AF_06/2014</v>
          </cell>
          <cell r="C4266" t="str">
            <v>M2</v>
          </cell>
          <cell r="D4266">
            <v>31.92</v>
          </cell>
          <cell r="E4266">
            <v>50.34</v>
          </cell>
          <cell r="F4266">
            <v>82.26</v>
          </cell>
        </row>
        <row r="4267">
          <cell r="A4267" t="str">
            <v>87820</v>
          </cell>
          <cell r="B4267" t="str">
            <v>EMBOÇO OU MASSA ÚNICA EM ARGAMASSA INDUSTRIALIZADA, PREPARO MECÂNICO E APLICAÇÃO COM EQUIPAMENTO DE MISTURA E PROJEÇÃO DE 1,5 M3/H EM SUPERFÍCIES EXTERNAS DA SACADA, ESPESSURA 45 MM, SEM USO DE TELA METÁLICA. AF_06/2014</v>
          </cell>
          <cell r="C4267" t="str">
            <v>M2</v>
          </cell>
          <cell r="D4267">
            <v>54.95</v>
          </cell>
          <cell r="E4267">
            <v>43.35</v>
          </cell>
          <cell r="F4267">
            <v>98.3</v>
          </cell>
        </row>
        <row r="4268">
          <cell r="A4268" t="str">
            <v>87821</v>
          </cell>
          <cell r="B4268" t="str">
            <v>EMBOÇO OU MASSA ÚNICA EM ARGAMASSA TRAÇO 1:2:8, PREPARO MECÂNICO COM BETONEIRA 400 L, APLICADA MANUALMENTE EM SUPERFÍCIES EXTERNAS DA SACADA, ESPESSURA MAIOR OU IGUAL A 50 MM, SEM USO DE TELA METÁLICA DE REFORÇO CONTRA FISSURAÇÃO. AF_06/2014</v>
          </cell>
          <cell r="C4268" t="str">
            <v>M2</v>
          </cell>
          <cell r="D4268">
            <v>41.69</v>
          </cell>
          <cell r="E4268">
            <v>71.540000000000006</v>
          </cell>
          <cell r="F4268">
            <v>113.23</v>
          </cell>
        </row>
        <row r="4269">
          <cell r="A4269" t="str">
            <v>87823</v>
          </cell>
          <cell r="B4269" t="str">
            <v>EMBOÇO OU MASSA ÚNICA EM ARGAMASSA TRAÇO 1:2:8, PREPARO MANUAL, APLICADA MANUALMENTE EM SUPERFÍCIES EXTERNAS DA SACADA, ESPESSURA MAIOR OU IGUAL A 50 MM, SEM USO DE TELA METÁLICA DE REFORÇO CONTRA FISSURAÇÃO. AF_06/2014</v>
          </cell>
          <cell r="C4269" t="str">
            <v>M2</v>
          </cell>
          <cell r="D4269">
            <v>43.37</v>
          </cell>
          <cell r="E4269">
            <v>75.180000000000007</v>
          </cell>
          <cell r="F4269">
            <v>118.55</v>
          </cell>
        </row>
        <row r="4270">
          <cell r="A4270" t="str">
            <v>87824</v>
          </cell>
          <cell r="B4270" t="str">
            <v>EMBOÇO OU MASSA ÚNICA EM ARGAMASSA INDUSTRIALIZADA, PREPARO MECÂNICO E APLICAÇÃO COM EQUIPAMENTO DE MISTURA E PROJEÇÃO DE 1,5 M3/H EM SUPERFÍCIES EXTERNAS DA SACADA, ESPESSURA MAIOR OU IGUAL A 50 MM, SEM USO DE TELA METÁLICA. AF_06/2014</v>
          </cell>
          <cell r="C4270" t="str">
            <v>M2</v>
          </cell>
          <cell r="D4270">
            <v>67.790000000000006</v>
          </cell>
          <cell r="E4270">
            <v>65.23</v>
          </cell>
          <cell r="F4270">
            <v>133.02000000000001</v>
          </cell>
        </row>
        <row r="4271">
          <cell r="A4271" t="str">
            <v>87825</v>
          </cell>
          <cell r="B4271" t="str">
            <v>EMBOÇO OU MASSA ÚNICA EM ARGAMASSA TRAÇO 1:2:8, PREPARO MECÂNICO COM BETONEIRA 400 L, APLICADA MANUALMENTE NAS PAREDES INTERNAS DA SACADA, ESPESSURA DE 25 MM, SEM USO DE TELA METÁLICA DE REFORÇO CONTRA FISSURAÇÃO. AF_06/2014</v>
          </cell>
          <cell r="C4271" t="str">
            <v>M2</v>
          </cell>
          <cell r="D4271">
            <v>20.52</v>
          </cell>
          <cell r="E4271">
            <v>30.4</v>
          </cell>
          <cell r="F4271">
            <v>50.92</v>
          </cell>
        </row>
        <row r="4272">
          <cell r="A4272" t="str">
            <v>87827</v>
          </cell>
          <cell r="B4272" t="str">
            <v>EMBOÇO OU MASSA ÚNICA EM ARGAMASSA TRAÇO 1:2:8, PREPARO MANUAL, APLICADA MANUALMENTE NAS PAREDES INTERNAS DA SACADA, ESPESSURA DE 25 MM, SEM USO DE TELA METÁLICA DE REFORÇO CONTRA FISSURAÇÃO. AF_06/2014</v>
          </cell>
          <cell r="C4272" t="str">
            <v>M2</v>
          </cell>
          <cell r="D4272">
            <v>21.64</v>
          </cell>
          <cell r="E4272">
            <v>32.799999999999997</v>
          </cell>
          <cell r="F4272">
            <v>54.44</v>
          </cell>
        </row>
        <row r="4273">
          <cell r="A4273" t="str">
            <v>87828</v>
          </cell>
          <cell r="B4273" t="str">
            <v>EMBOÇO OU MASSA ÚNICA EM ARGAMASSA INDUSTRIALIZADA, PREPARO MECÂNICO E APLICAÇÃO COM EQUIPAMENTO DE MISTURA E PROJEÇÃO DE 1,5 M3/H NAS PAREDES INTERNAS DA SACADA, ESPESSURA 25 MM, SEM USO DE TELA METÁLICA. AF_06/2014</v>
          </cell>
          <cell r="C4273" t="str">
            <v>M2</v>
          </cell>
          <cell r="D4273">
            <v>38.03</v>
          </cell>
          <cell r="E4273">
            <v>26.79</v>
          </cell>
          <cell r="F4273">
            <v>64.819999999999993</v>
          </cell>
        </row>
        <row r="4274">
          <cell r="A4274" t="str">
            <v>87829</v>
          </cell>
          <cell r="B4274" t="str">
            <v>EMBOÇO OU MASSA ÚNICA EM ARGAMASSA TRAÇO 1:2:8, PREPARO MECÂNICO COM BETONEIRA 400 L, APLICADA MANUALMENTE NAS PAREDES INTERNAS DA SACADA, ESPESSURA DE 35 MM, SEM USO DE TELA METÁLICA DE REFORÇO CONTRA FISSURAÇÃO. AF_06/2014</v>
          </cell>
          <cell r="C4274" t="str">
            <v>M2</v>
          </cell>
          <cell r="D4274">
            <v>24.35</v>
          </cell>
          <cell r="E4274">
            <v>33.159999999999997</v>
          </cell>
          <cell r="F4274">
            <v>57.51</v>
          </cell>
        </row>
        <row r="4275">
          <cell r="A4275" t="str">
            <v>87831</v>
          </cell>
          <cell r="B4275" t="str">
            <v>EMBOÇO OU MASSA ÚNICA EM ARGAMASSA TRAÇO 1:2:8, PREPARO MANUAL, APLICADA MANUALMENTE NAS PAREDES INTERNAS DA SACADA, ESPESSURA DE 35 MM, SEM USO DE TELA METÁLICA DE REFORÇO CONTRA FISSURAÇÃO. AF_06/2014</v>
          </cell>
          <cell r="C4275" t="str">
            <v>M2</v>
          </cell>
          <cell r="D4275">
            <v>25.85</v>
          </cell>
          <cell r="E4275">
            <v>36.380000000000003</v>
          </cell>
          <cell r="F4275">
            <v>62.23</v>
          </cell>
        </row>
        <row r="4276">
          <cell r="A4276" t="str">
            <v>87832</v>
          </cell>
          <cell r="B4276" t="str">
            <v>EMBOÇO OU MASSA ÚNICA EM ARGAMASSA INDUSTRIALIZADA, PREPARO MECÂNICO E APLICAÇÃO COM EQUIPAMENTO DE MISTURA E PROJEÇÃO DE 1,5 M3/H DE ARGAMASSA NAS PAREDES INTERNAS DA SACADA, ESPESSURA 35 MM, SEM USO DE TELA METÁLICA. AF_06/2014</v>
          </cell>
          <cell r="C4276" t="str">
            <v>M2</v>
          </cell>
          <cell r="D4276">
            <v>48.27</v>
          </cell>
          <cell r="E4276">
            <v>29.49</v>
          </cell>
          <cell r="F4276">
            <v>77.760000000000005</v>
          </cell>
        </row>
        <row r="4277">
          <cell r="B4277" t="str">
            <v>REBOCO</v>
          </cell>
          <cell r="C4277" t="str">
            <v/>
          </cell>
        </row>
        <row r="4278">
          <cell r="A4278" t="str">
            <v>5998</v>
          </cell>
          <cell r="B4278" t="str">
            <v>PASTA DE CIMENTO PORTLAND, ESPESSURA 1MM</v>
          </cell>
          <cell r="C4278" t="str">
            <v>M2</v>
          </cell>
          <cell r="D4278">
            <v>0.68</v>
          </cell>
          <cell r="E4278">
            <v>0.1</v>
          </cell>
          <cell r="F4278">
            <v>0.78</v>
          </cell>
        </row>
        <row r="4279">
          <cell r="B4279" t="str">
            <v>BARRA LISA</v>
          </cell>
          <cell r="C4279" t="str">
            <v/>
          </cell>
        </row>
        <row r="4280">
          <cell r="A4280" t="str">
            <v>84027</v>
          </cell>
          <cell r="B4280" t="str">
            <v>BARRA LISA TRACO 1:3 (CIMENTO E AREIA MEDIA), ESPESSURA 0,5CM, PREPARO MANUAL DA ARGAMASSA</v>
          </cell>
          <cell r="C4280" t="str">
            <v>M2</v>
          </cell>
          <cell r="D4280">
            <v>10.78</v>
          </cell>
          <cell r="E4280">
            <v>21.29</v>
          </cell>
          <cell r="F4280">
            <v>32.07</v>
          </cell>
        </row>
        <row r="4281">
          <cell r="A4281" t="str">
            <v>84072</v>
          </cell>
          <cell r="B4281" t="str">
            <v>BARRA LISA TRACO 1:3 (CIMENTO E AREIA MEDIA NAO PENEIRADA), INCLUSO ADITIVO IMPERMEABILIZANTE, ESPESSURA 0,5CM, PREPARO MANUAL DA ARGAMASSA</v>
          </cell>
          <cell r="C4281" t="str">
            <v>M2</v>
          </cell>
          <cell r="D4281">
            <v>11.17</v>
          </cell>
          <cell r="E4281">
            <v>21.29</v>
          </cell>
          <cell r="F4281">
            <v>32.46</v>
          </cell>
        </row>
        <row r="4282">
          <cell r="A4282" t="str">
            <v>84024</v>
          </cell>
          <cell r="B4282" t="str">
            <v>BARRA LISA TRACO 1:3 (CIMENTO E AREIA MEDIA), ESPESSURA 1,0CM, PREPARO MANUAL DA ARGAMASSA</v>
          </cell>
          <cell r="C4282" t="str">
            <v>M2</v>
          </cell>
          <cell r="D4282">
            <v>13.47</v>
          </cell>
          <cell r="E4282">
            <v>24.36</v>
          </cell>
          <cell r="F4282">
            <v>37.83</v>
          </cell>
        </row>
        <row r="4283">
          <cell r="A4283" t="str">
            <v>84023</v>
          </cell>
          <cell r="B4283" t="str">
            <v>BARRA LISA TRACO 1:3 (CIMENTO E AREIA MEDIA), ESPESSURA 1,5CM, PREPARO MANUAL DA ARGAMASSA</v>
          </cell>
          <cell r="C4283" t="str">
            <v>M2</v>
          </cell>
          <cell r="D4283">
            <v>15.09</v>
          </cell>
          <cell r="E4283">
            <v>24.81</v>
          </cell>
          <cell r="F4283">
            <v>39.9</v>
          </cell>
        </row>
        <row r="4284">
          <cell r="A4284" t="str">
            <v>84026</v>
          </cell>
          <cell r="B4284" t="str">
            <v>BARRA LISA TRACO 1:4 (CIMENTO E AREIA MEDIA), ESPESSURA 2,0CM, PREPARO MANUAL DA ARGAMASSA</v>
          </cell>
          <cell r="C4284" t="str">
            <v>M2</v>
          </cell>
          <cell r="D4284">
            <v>18.47</v>
          </cell>
          <cell r="E4284">
            <v>28.53</v>
          </cell>
          <cell r="F4284">
            <v>47</v>
          </cell>
        </row>
        <row r="4285">
          <cell r="A4285" t="str">
            <v>84028</v>
          </cell>
          <cell r="B4285" t="str">
            <v>BARRA LISA TRACO 1:4 (CIMENTO E AREIA MEDIA), COM CORANTE AMARELO, ESPESSURA 2,0CM, PREPARO MANUAL DA ARGAMASSA</v>
          </cell>
          <cell r="C4285" t="str">
            <v>M2</v>
          </cell>
          <cell r="D4285">
            <v>23.76</v>
          </cell>
          <cell r="E4285">
            <v>28.53</v>
          </cell>
          <cell r="F4285">
            <v>52.29</v>
          </cell>
        </row>
        <row r="4286">
          <cell r="A4286" t="str">
            <v>5991</v>
          </cell>
          <cell r="B4286" t="str">
            <v>BARRA LISA COM ARGAMASSA TRACO 1:4 (CIMENTO E AREIA GROSSA), ESPESSURA 2,0CM, INCLUSO ADITIVO IMPERMEABILIZANTE, PREPARO MECANICO DA ARGAMASSA</v>
          </cell>
          <cell r="C4286" t="str">
            <v>M2</v>
          </cell>
          <cell r="D4286">
            <v>16.940000000000001</v>
          </cell>
          <cell r="E4286">
            <v>24.96</v>
          </cell>
          <cell r="F4286">
            <v>41.9</v>
          </cell>
        </row>
        <row r="4287">
          <cell r="B4287" t="str">
            <v>PASTILHAS</v>
          </cell>
          <cell r="C4287" t="str">
            <v/>
          </cell>
        </row>
        <row r="4288">
          <cell r="A4288" t="str">
            <v>87242</v>
          </cell>
          <cell r="B4288" t="str">
            <v>REVESTIMENTO CERÂMICO PARA PAREDES EXTERNAS EM PASTILHAS DE PORCELANA 5 X 5 CM (PLACAS DE 30 X 30 CM), ALINHADAS A PRUMO, APLICADO EM PANOS COM VÃOS. AF_06/2014</v>
          </cell>
          <cell r="C4288" t="str">
            <v>M2</v>
          </cell>
          <cell r="D4288">
            <v>138.5</v>
          </cell>
          <cell r="E4288">
            <v>24.81</v>
          </cell>
          <cell r="F4288">
            <v>163.31</v>
          </cell>
        </row>
        <row r="4289">
          <cell r="A4289" t="str">
            <v>87243</v>
          </cell>
          <cell r="B4289" t="str">
            <v>REVESTIMENTO CERÂMICO PARA PAREDES EXTERNAS EM PASTILHAS DE PORCELANA 5 X 5 CM (PLACAS DE 30 X 30 CM), ALINHADAS A PRUMO, APLICADO EM PANOS SEM VÃOS. AF_06/2014</v>
          </cell>
          <cell r="C4289" t="str">
            <v>M2</v>
          </cell>
          <cell r="D4289">
            <v>129.51</v>
          </cell>
          <cell r="E4289">
            <v>19.71</v>
          </cell>
          <cell r="F4289">
            <v>149.22</v>
          </cell>
        </row>
        <row r="4290">
          <cell r="A4290" t="str">
            <v>87244</v>
          </cell>
          <cell r="B4290" t="str">
            <v>REVESTIMENTO CERÂMICO PARA PAREDES EXTERNAS EM PASTILHAS DE PORCELANA 5 X 5 CM (PLACAS DE 30 X 30 CM), ALINHADAS A PRUMO, APLICADO EM SUPERFÍCIES EXTERNAS DA SACADA. AF_06/2014</v>
          </cell>
          <cell r="C4290" t="str">
            <v>M2</v>
          </cell>
          <cell r="D4290">
            <v>132.38999999999999</v>
          </cell>
          <cell r="E4290">
            <v>26.48</v>
          </cell>
          <cell r="F4290">
            <v>158.87</v>
          </cell>
        </row>
        <row r="4291">
          <cell r="A4291" t="str">
            <v>87245</v>
          </cell>
          <cell r="B4291" t="str">
            <v>REVESTIMENTO CERÂMICO PARA PAREDES EXTERNAS EM PASTILHAS DE PORCELANA 5 X 5 CM (PLACAS DE 30 X 30 CM), ALINHADAS A PRUMO, APLICADO EM SUPERFÍCIES INTERNAS DA SACADA. AF_06/2014</v>
          </cell>
          <cell r="C4291" t="str">
            <v>M2</v>
          </cell>
          <cell r="D4291">
            <v>158.36000000000001</v>
          </cell>
          <cell r="E4291">
            <v>32.630000000000003</v>
          </cell>
          <cell r="F4291">
            <v>190.99</v>
          </cell>
        </row>
        <row r="4292">
          <cell r="A4292" t="str">
            <v>88786</v>
          </cell>
          <cell r="B4292" t="str">
            <v>REVESTIMENTO CERÂMICO PARA PAREDES EXTERNAS EM PASTILHAS DE PORCELANA 2,5 X 2,5 CM (PLACAS DE 30 X 30 CM), ALINHADAS A PRUMO, APLICADO EM PANOS COM VÃOS. AF_10/2014</v>
          </cell>
          <cell r="C4292" t="str">
            <v>M2</v>
          </cell>
          <cell r="D4292">
            <v>156.13999999999999</v>
          </cell>
          <cell r="E4292">
            <v>24.81</v>
          </cell>
          <cell r="F4292">
            <v>180.95</v>
          </cell>
        </row>
        <row r="4293">
          <cell r="A4293" t="str">
            <v>88787</v>
          </cell>
          <cell r="B4293" t="str">
            <v>REVESTIMENTO CERÂMICO PARA PAREDES EXTERNAS EM PASTILHAS DE PORCELANA 2,5 X 2,5 CM (PLACAS DE 30 X 30 CM), ALINHADAS A PRUMO, APLICADO EM PANOS SEM VÃOS. AF_10/2014</v>
          </cell>
          <cell r="C4293" t="str">
            <v>M2</v>
          </cell>
          <cell r="D4293">
            <v>146.34</v>
          </cell>
          <cell r="E4293">
            <v>19.71</v>
          </cell>
          <cell r="F4293">
            <v>166.05</v>
          </cell>
        </row>
        <row r="4294">
          <cell r="A4294" t="str">
            <v>88788</v>
          </cell>
          <cell r="B4294" t="str">
            <v>REVESTIMENTO CERÂMICO PARA PAREDES EXTERNAS EM PASTILHAS DE PORCELANA 2,5 X 2,5 CM (PLACAS DE 30 X 30 CM), ALINHADAS A PRUMO, APLICADO EM SUPERFÍCIES EXTERNAS DA SACADA. AF_10/2014</v>
          </cell>
          <cell r="C4294" t="str">
            <v>M2</v>
          </cell>
          <cell r="D4294">
            <v>149.22</v>
          </cell>
          <cell r="E4294">
            <v>26.48</v>
          </cell>
          <cell r="F4294">
            <v>175.7</v>
          </cell>
        </row>
        <row r="4295">
          <cell r="A4295" t="str">
            <v>88789</v>
          </cell>
          <cell r="B4295" t="str">
            <v>REVESTIMENTO CERÂMICO PARA PAREDES EXTERNAS EM PASTILHAS DE PORCELANA 2,5 X 2,5 CM (PLACAS DE 30 X 30 CM), ALINHADAS A PRUMO, APLICADO EM SUPERFÍCIES INTERNAS DA SACADA. AF_10/2014</v>
          </cell>
          <cell r="C4295" t="str">
            <v>M2</v>
          </cell>
          <cell r="D4295">
            <v>177.97</v>
          </cell>
          <cell r="E4295">
            <v>32.630000000000003</v>
          </cell>
          <cell r="F4295">
            <v>210.6</v>
          </cell>
        </row>
        <row r="4296">
          <cell r="B4296" t="str">
            <v>CERAMICAS</v>
          </cell>
          <cell r="C4296" t="str">
            <v/>
          </cell>
        </row>
        <row r="4297">
          <cell r="A4297" t="str">
            <v>89170</v>
          </cell>
          <cell r="B4297" t="str">
            <v>(COMPOSIÇÃO REPRESENTATIVA) DO SERVIÇO DE REVESTIMENTO CERÂMICO PARA PAREDES INTERNAS, MEIA PAREDE, OU PAREDE INTEIRA, PLACAS GRÊS OU SEMI-GRÊS DE 20X20 CM, PARA EDIFICAÇÕES HABITACIONAIS UNIFAMILIAR (CASAS) E EDIFICAÇÕES PÚBLICAS PADRÃO. AF_11/2014</v>
          </cell>
          <cell r="C4297" t="str">
            <v>M2</v>
          </cell>
          <cell r="D4297">
            <v>29.05</v>
          </cell>
          <cell r="E4297">
            <v>12.9</v>
          </cell>
          <cell r="F4297">
            <v>41.95</v>
          </cell>
        </row>
        <row r="4298">
          <cell r="A4298" t="str">
            <v>89045</v>
          </cell>
          <cell r="B4298" t="str">
            <v>(COMPOSIÇÃO REPRESENTATIVA) DO SERVIÇO DE REVESTIMENTO CERÂMICO PARA AMBIENTES DE ÁREAS MOLHADAS, MEIA PAREDE OU PAREDE INTEIRA, COM PLACAS TIPO GRÊS OU SEMI-GRÊS, DIMENSÕES 20X20 CM, PARA EDIFICAÇÃO HABITACIONAL MULTIFAMILIAR (PRÉDIO). AF_11/2014</v>
          </cell>
          <cell r="C4298" t="str">
            <v>M2</v>
          </cell>
          <cell r="D4298">
            <v>29.54</v>
          </cell>
          <cell r="E4298">
            <v>13.95</v>
          </cell>
          <cell r="F4298">
            <v>43.49</v>
          </cell>
        </row>
        <row r="4299">
          <cell r="A4299" t="str">
            <v>87267</v>
          </cell>
          <cell r="B4299" t="str">
            <v>REVESTIMENTO CERÂMICO PARA PAREDES INTERNAS COM PLACAS TIPO GRÊS OU SEMI-GRÊS DE DIMENSÕES 20X20 CM APLICADAS EM AMBIENTES DE ÁREA MAIOR QUE 5 M² A MEIA ALTURA DAS PAREDES. AF_06/2014</v>
          </cell>
          <cell r="C4299" t="str">
            <v>M2</v>
          </cell>
          <cell r="D4299">
            <v>29.42</v>
          </cell>
          <cell r="E4299">
            <v>13.65</v>
          </cell>
          <cell r="F4299">
            <v>43.07</v>
          </cell>
        </row>
        <row r="4300">
          <cell r="A4300" t="str">
            <v>87265</v>
          </cell>
          <cell r="B4300" t="str">
            <v>REVESTIMENTO CERÂMICO PARA PAREDES INTERNAS COM PLACAS TIPO GRÊS OU SEMI-GRÊS DE DIMENSÕES 20X20 CM APLICADAS EM AMBIENTES DE ÁREA MAIOR QUE 5 M² NA ALTURA INTEIRA DAS PAREDES. AF_06/2014</v>
          </cell>
          <cell r="C4300" t="str">
            <v>M2</v>
          </cell>
          <cell r="D4300">
            <v>27.66</v>
          </cell>
          <cell r="E4300">
            <v>9.89</v>
          </cell>
          <cell r="F4300">
            <v>37.549999999999997</v>
          </cell>
        </row>
        <row r="4301">
          <cell r="A4301" t="str">
            <v>87266</v>
          </cell>
          <cell r="B4301" t="str">
            <v>REVESTIMENTO CERÂMICO PARA PAREDES INTERNAS COM PLACAS TIPO GRÊS OU SEMI-GRÊS DE DIMENSÕES 20X20 CM APLICADAS EM AMBIENTES DE ÁREA MENOR QUE 5 M² A MEIA ALTURA DAS PAREDES. AF_06/2014</v>
          </cell>
          <cell r="C4301" t="str">
            <v>M2</v>
          </cell>
          <cell r="D4301">
            <v>30.23</v>
          </cell>
          <cell r="E4301">
            <v>15.57</v>
          </cell>
          <cell r="F4301">
            <v>45.8</v>
          </cell>
        </row>
        <row r="4302">
          <cell r="A4302" t="str">
            <v>87264</v>
          </cell>
          <cell r="B4302" t="str">
            <v>REVESTIMENTO CERÂMICO PARA PAREDES INTERNAS COM PLACAS TIPO GRÊS OU SEMI-GRÊS DE DIMENSÕES 20X20 CM APLICADAS EM AMBIENTES DE ÁREA MENOR QUE 5 M² NA ALTURA INTEIRA DAS PAREDES. AF_06/2014</v>
          </cell>
          <cell r="C4302" t="str">
            <v>M2</v>
          </cell>
          <cell r="D4302">
            <v>29.59</v>
          </cell>
          <cell r="E4302">
            <v>14.03</v>
          </cell>
          <cell r="F4302">
            <v>43.62</v>
          </cell>
        </row>
        <row r="4303">
          <cell r="A4303" t="str">
            <v>87271</v>
          </cell>
          <cell r="B4303" t="str">
            <v>REVESTIMENTO CERÂMICO PARA PAREDES INTERNAS COM PLACAS TIPO GRÊS OU SEMI-GRÊS DE DIMENSÕES 25X35 CM APLICADAS EM AMBIENTES DE ÁREA MAIOR QUE 5 M² A MEIA ALTURA DAS PAREDES. AF_06/2014</v>
          </cell>
          <cell r="C4303" t="str">
            <v>M2</v>
          </cell>
          <cell r="D4303">
            <v>30.18</v>
          </cell>
          <cell r="E4303">
            <v>15.84</v>
          </cell>
          <cell r="F4303">
            <v>46.02</v>
          </cell>
        </row>
        <row r="4304">
          <cell r="A4304" t="str">
            <v>87269</v>
          </cell>
          <cell r="B4304" t="str">
            <v>REVESTIMENTO CERÂMICO PARA PAREDES INTERNAS COM PLACAS TIPO GRÊS OU SEMI-GRÊS DE DIMENSÕES 25X35 CM APLICADAS EM AMBIENTES DE ÁREA MAIOR QUE 5 M² NA ALTURA INTEIRA DAS PAREDES. AF_06/2014</v>
          </cell>
          <cell r="C4304" t="str">
            <v>M2</v>
          </cell>
          <cell r="D4304">
            <v>28.61</v>
          </cell>
          <cell r="E4304">
            <v>12.08</v>
          </cell>
          <cell r="F4304">
            <v>40.69</v>
          </cell>
        </row>
        <row r="4305">
          <cell r="A4305" t="str">
            <v>87270</v>
          </cell>
          <cell r="B4305" t="str">
            <v>REVESTIMENTO CERÂMICO PARA PAREDES INTERNAS COM PLACAS TIPO GRÊS OU SEMI-GRÊS DE DIMENSÕES 25X35 CM APLICADAS EM AMBIENTES DE ÁREA MENOR QUE 5 M² A MEIA ALTURA DAS PAREDES. AF_06/2014</v>
          </cell>
          <cell r="C4305" t="str">
            <v>M2</v>
          </cell>
          <cell r="D4305">
            <v>31.24</v>
          </cell>
          <cell r="E4305">
            <v>17.899999999999999</v>
          </cell>
          <cell r="F4305">
            <v>49.14</v>
          </cell>
        </row>
        <row r="4306">
          <cell r="A4306" t="str">
            <v>87268</v>
          </cell>
          <cell r="B4306" t="str">
            <v>REVESTIMENTO CERÂMICO PARA PAREDES INTERNAS COM PLACAS TIPO GRÊS OU SEMI-GRÊS DE DIMENSÕES 25X35 CM APLICADAS EM AMBIENTES DE ÁREA MENOR QUE 5 M² NA ALTURA INTEIRA DAS PAREDES. AF_06/2014</v>
          </cell>
          <cell r="C4306" t="str">
            <v>M2</v>
          </cell>
          <cell r="D4306">
            <v>30.7</v>
          </cell>
          <cell r="E4306">
            <v>16.61</v>
          </cell>
          <cell r="F4306">
            <v>47.31</v>
          </cell>
        </row>
        <row r="4307">
          <cell r="A4307" t="str">
            <v>87273</v>
          </cell>
          <cell r="B4307" t="str">
            <v>REVESTIMENTO CERÂMICO PARA PAREDES INTERNAS COM PLACAS TIPO GRÊS OU SEMI-GRÊS DE DIMENSÕES 33X45 CM APLICADAS EM AMBIENTES DE ÁREA MAIOR QUE 5 M² NA ALTURA INTEIRA DAS PAREDES. AF_06/2014</v>
          </cell>
          <cell r="C4307" t="str">
            <v>M2</v>
          </cell>
          <cell r="D4307">
            <v>29.54</v>
          </cell>
          <cell r="E4307">
            <v>12.99</v>
          </cell>
          <cell r="F4307">
            <v>42.53</v>
          </cell>
        </row>
        <row r="4308">
          <cell r="A4308" t="str">
            <v>87274</v>
          </cell>
          <cell r="B4308" t="str">
            <v>REVESTIMENTO CERÂMICO PARA PAREDES INTERNAS COM PLACAS TIPO GRÊS OU SEMI-GRÊS DE DIMENSÕES 33X45 CM APLICADAS EM AMBIENTES DE ÁREA MENOR QUE 5 M² A MEIA ALTURA DAS PAREDES. AF_06/2014</v>
          </cell>
          <cell r="C4308" t="str">
            <v>M2</v>
          </cell>
          <cell r="D4308">
            <v>32.44</v>
          </cell>
          <cell r="E4308">
            <v>19.47</v>
          </cell>
          <cell r="F4308">
            <v>51.91</v>
          </cell>
        </row>
        <row r="4309">
          <cell r="A4309" t="str">
            <v>87272</v>
          </cell>
          <cell r="B4309" t="str">
            <v>REVESTIMENTO CERÂMICO PARA PAREDES INTERNAS COM PLACAS TIPO GRÊS OU SEMI-GRÊS DE DIMENSÕES 33X45 CM APLICADAS EM AMBIENTES DE ÁREA MENOR QUE 5 M² NA ALTURA INTEIRA DAS PAREDES. AF_06/2014</v>
          </cell>
          <cell r="C4309" t="str">
            <v>M2</v>
          </cell>
          <cell r="D4309">
            <v>32.06</v>
          </cell>
          <cell r="E4309">
            <v>18.559999999999999</v>
          </cell>
          <cell r="F4309">
            <v>50.62</v>
          </cell>
        </row>
        <row r="4310">
          <cell r="A4310" t="str">
            <v>87275</v>
          </cell>
          <cell r="B4310" t="str">
            <v>REVESTIMENTO CERÂMICO PARA PAREDES INTERNAS COM PLACAS TIPO GRÊS OU SEMI-GRÊS DE DIMENSÕES 33X45 CM APLICADAS EM AMBIENTES DE ÁREA MAIOR QUE 5 M² A MEIA ALTURA DAS PAREDES. AF_06/2014</v>
          </cell>
          <cell r="C4310" t="str">
            <v>M2</v>
          </cell>
          <cell r="D4310">
            <v>31.62</v>
          </cell>
          <cell r="E4310">
            <v>17.52</v>
          </cell>
          <cell r="F4310">
            <v>49.14</v>
          </cell>
        </row>
        <row r="4311">
          <cell r="B4311" t="str">
            <v>CERAMICAS - PADRÃO POPULAR</v>
          </cell>
          <cell r="C4311" t="str">
            <v/>
          </cell>
        </row>
        <row r="4312">
          <cell r="A4312" t="str">
            <v>93392</v>
          </cell>
          <cell r="B4312" t="str">
            <v>REVESTIMENTO CERÂMICO PARA PAREDES INTERNAS COM PLACAS TIPO GRÊS OU SEMI-GRÊS PADRÃO POPULAR DE DIMENSÕES 20X20 CM APLICADAS EM AMBIENTES DE ÁREA MENOR QUE 5 M2 NA ALTURA INTEIRA DAS PAREDES. AF_06/2014</v>
          </cell>
          <cell r="C4312" t="str">
            <v>M2</v>
          </cell>
          <cell r="D4312">
            <v>21.25</v>
          </cell>
          <cell r="E4312">
            <v>14.03</v>
          </cell>
          <cell r="F4312">
            <v>35.28</v>
          </cell>
        </row>
        <row r="4313">
          <cell r="A4313" t="str">
            <v>93393</v>
          </cell>
          <cell r="B4313" t="str">
            <v>REVESTIMENTO CERÂMICO PARA PAREDES INTERNAS COM PLACAS TIPO GRÊS OU SEMI-GRÊS PADRÃO POPULAR DE DIMENSÕES 20X20 CM APLICADAS EM AMBIENTES DE ÁREA MAIOR QUE 5 M2 NA ALTURA INTEIRA DAS PAREDES. AF_06/2014</v>
          </cell>
          <cell r="C4313" t="str">
            <v>M2</v>
          </cell>
          <cell r="D4313">
            <v>19.39</v>
          </cell>
          <cell r="E4313">
            <v>9.89</v>
          </cell>
          <cell r="F4313">
            <v>29.28</v>
          </cell>
        </row>
        <row r="4314">
          <cell r="A4314" t="str">
            <v>93394</v>
          </cell>
          <cell r="B4314" t="str">
            <v>REVESTIMENTO CERÂMICO PARA PAREDES INTERNAS COM PLACAS TIPO GRÊS OU SEMI-GRÊS PADRÃO POPULAR DE DIMENSÕES 20X20 CM APLICADAS EM AMBIENTES DE ÁREA MENOR QUE 5 M2 A MEIA ALTURA DAS PAREDES. AF_06/2014</v>
          </cell>
          <cell r="C4314" t="str">
            <v>M2</v>
          </cell>
          <cell r="D4314">
            <v>21.89</v>
          </cell>
          <cell r="E4314">
            <v>15.57</v>
          </cell>
          <cell r="F4314">
            <v>37.46</v>
          </cell>
        </row>
        <row r="4315">
          <cell r="A4315" t="str">
            <v>93395</v>
          </cell>
          <cell r="B4315" t="str">
            <v>REVESTIMENTO CERÂMICO PARA PAREDES INTERNAS COM PLACAS TIPO GRÊS OU SEMI-GRÊS PADRÃO POPULAR DE DIMENSÕES 20X20 CM APLICADAS EM AMBIENTES DE ÁREA MAIOR QUE 5 M2 A MEIA ALTURA DAS PAREDES. AF_06/2014</v>
          </cell>
          <cell r="C4315" t="str">
            <v>M2</v>
          </cell>
          <cell r="D4315">
            <v>21.08</v>
          </cell>
          <cell r="E4315">
            <v>13.65</v>
          </cell>
          <cell r="F4315">
            <v>34.729999999999997</v>
          </cell>
        </row>
        <row r="4316">
          <cell r="B4316" t="str">
            <v>REVESTIMENTO COM PEDRA</v>
          </cell>
          <cell r="C4316" t="str">
            <v/>
          </cell>
        </row>
        <row r="4317">
          <cell r="A4317" t="str">
            <v>87261</v>
          </cell>
          <cell r="B4317" t="str">
            <v>REVESTIMENTO CERÂMICO PARA PISO COM PLACAS TIPO PORCELANATO DE DIMENSÕES 60X60 CM APLICADA EM AMBIENTES DE ÁREA MENOR QUE 5 M². AF_06/2014</v>
          </cell>
          <cell r="C4317" t="str">
            <v>M2</v>
          </cell>
          <cell r="D4317">
            <v>77.069999999999993</v>
          </cell>
          <cell r="E4317">
            <v>18.61</v>
          </cell>
          <cell r="F4317">
            <v>95.68</v>
          </cell>
        </row>
        <row r="4318">
          <cell r="A4318" t="str">
            <v>87262</v>
          </cell>
          <cell r="B4318" t="str">
            <v>REVESTIMENTO CERÂMICO PARA PISO COM PLACAS TIPO PORCELANATO DE DIMENSÕES 60X60 CM APLICADA EM AMBIENTES DE ÁREA ENTRE 5 M² E 10 M². AF_06/2014</v>
          </cell>
          <cell r="C4318" t="str">
            <v>M2</v>
          </cell>
          <cell r="D4318">
            <v>72.510000000000005</v>
          </cell>
          <cell r="E4318">
            <v>12.57</v>
          </cell>
          <cell r="F4318">
            <v>85.08</v>
          </cell>
        </row>
        <row r="4319">
          <cell r="A4319" t="str">
            <v>87263</v>
          </cell>
          <cell r="B4319" t="str">
            <v>REVESTIMENTO CERÂMICO PARA PISO COM PLACAS TIPO PORCELANATO DE DIMENSÕES 60X60 CM APLICADA EM AMBIENTES DE ÁREA MAIOR QUE 10 M². AF_06/2014</v>
          </cell>
          <cell r="C4319" t="str">
            <v>M2</v>
          </cell>
          <cell r="D4319">
            <v>70.22</v>
          </cell>
          <cell r="E4319">
            <v>8.2200000000000006</v>
          </cell>
          <cell r="F4319">
            <v>78.44</v>
          </cell>
        </row>
        <row r="4320">
          <cell r="B4320" t="str">
            <v>REVESTIMENTOS EM PEDRA</v>
          </cell>
          <cell r="C4320" t="str">
            <v/>
          </cell>
        </row>
        <row r="4321">
          <cell r="A4321" t="str">
            <v>73807/1</v>
          </cell>
          <cell r="B4321" t="str">
            <v>CORRIMAO EM MARMORITE, LARGURA 15CM</v>
          </cell>
          <cell r="C4321" t="str">
            <v>M</v>
          </cell>
          <cell r="D4321">
            <v>34.020000000000003</v>
          </cell>
          <cell r="E4321">
            <v>59.4</v>
          </cell>
          <cell r="F4321">
            <v>93.42</v>
          </cell>
        </row>
        <row r="4322">
          <cell r="B4322" t="str">
            <v>REVESTIMENTOS DIVERSOS</v>
          </cell>
          <cell r="C4322" t="str">
            <v/>
          </cell>
        </row>
        <row r="4323">
          <cell r="A4323" t="str">
            <v>40780</v>
          </cell>
          <cell r="B4323" t="str">
            <v>REGULARIZAÇÃO DE SUPERFICIE DE CONCRETO APARENTE</v>
          </cell>
          <cell r="C4323" t="str">
            <v>M2</v>
          </cell>
          <cell r="D4323">
            <v>3</v>
          </cell>
          <cell r="E4323">
            <v>6.73</v>
          </cell>
          <cell r="F4323">
            <v>9.73</v>
          </cell>
        </row>
        <row r="4324">
          <cell r="B4324" t="str">
            <v>FORRO DE MADEIRA</v>
          </cell>
          <cell r="C4324" t="str">
            <v/>
          </cell>
        </row>
        <row r="4325">
          <cell r="A4325" t="str">
            <v>9536</v>
          </cell>
          <cell r="B4325" t="str">
            <v>FORRO DE MADEIRA PARA BEIRAL, TABUAS DE 10X1CM COM FRISO MACHO/FEMEA, INCLUSA MEIA-CANA E TESTEIRA COM ALTURA DE 15CM</v>
          </cell>
          <cell r="C4325" t="str">
            <v>M2</v>
          </cell>
          <cell r="D4325">
            <v>80.36</v>
          </cell>
          <cell r="E4325">
            <v>31.06</v>
          </cell>
          <cell r="F4325">
            <v>111.42</v>
          </cell>
        </row>
        <row r="4326">
          <cell r="A4326" t="str">
            <v>74250/1</v>
          </cell>
          <cell r="B4326" t="str">
            <v>FORRO DE MADEIRA, TABUAS 10X1CM COM FRISO MACHO/FEMEA, EXCLUSIVE ENTARUGAMENTO</v>
          </cell>
          <cell r="C4326" t="str">
            <v>M2</v>
          </cell>
          <cell r="D4326">
            <v>48.74</v>
          </cell>
          <cell r="E4326">
            <v>15.91</v>
          </cell>
          <cell r="F4326">
            <v>64.650000000000006</v>
          </cell>
        </row>
        <row r="4327">
          <cell r="A4327" t="str">
            <v>84090</v>
          </cell>
          <cell r="B4327" t="str">
            <v>FORRO DE MADEIRA COM TABUAS 10X1CM FIXADAS EM SARRAFOS DE 2X10CM COM ESPACAMENTO DE 50CM</v>
          </cell>
          <cell r="C4327" t="str">
            <v>M2</v>
          </cell>
          <cell r="D4327">
            <v>58.68</v>
          </cell>
          <cell r="E4327">
            <v>29.18</v>
          </cell>
          <cell r="F4327">
            <v>87.86</v>
          </cell>
        </row>
        <row r="4328">
          <cell r="A4328" t="str">
            <v>84091</v>
          </cell>
          <cell r="B4328" t="str">
            <v>BARROTEAMENTO PARA FORRO, COM PECAS DE MADEIRA 2,5X10CM, ESPACADAS DE 50CM</v>
          </cell>
          <cell r="C4328" t="str">
            <v>M2</v>
          </cell>
          <cell r="D4328">
            <v>19.760000000000002</v>
          </cell>
          <cell r="E4328">
            <v>21.22</v>
          </cell>
          <cell r="F4328">
            <v>40.98</v>
          </cell>
        </row>
        <row r="4329">
          <cell r="A4329" t="str">
            <v>84093</v>
          </cell>
          <cell r="B4329" t="str">
            <v>TABEIRA DE MADEIRA LEI, 1A QUALIDADE, 2,5X30,0CM PARA BEIRAL DE TELHADO</v>
          </cell>
          <cell r="C4329" t="str">
            <v>M</v>
          </cell>
          <cell r="D4329">
            <v>14.5</v>
          </cell>
          <cell r="E4329">
            <v>6.82</v>
          </cell>
          <cell r="F4329">
            <v>21.32</v>
          </cell>
        </row>
        <row r="4330">
          <cell r="A4330" t="str">
            <v>84094</v>
          </cell>
          <cell r="B4330" t="str">
            <v>MEIA CANA 2,5X2,5CM COM ACABAMENTO PARA FORRO DE MADEIRA</v>
          </cell>
          <cell r="C4330" t="str">
            <v>M</v>
          </cell>
          <cell r="D4330">
            <v>4.34</v>
          </cell>
          <cell r="E4330">
            <v>3.18</v>
          </cell>
          <cell r="F4330">
            <v>7.52</v>
          </cell>
        </row>
        <row r="4331">
          <cell r="A4331" t="str">
            <v>84095</v>
          </cell>
          <cell r="B4331" t="str">
            <v>RODATETO EM MADEIRA DE LEI 7,0X2,5CM</v>
          </cell>
          <cell r="C4331" t="str">
            <v>M</v>
          </cell>
          <cell r="D4331">
            <v>8.3800000000000008</v>
          </cell>
          <cell r="E4331">
            <v>9.4700000000000006</v>
          </cell>
          <cell r="F4331">
            <v>17.850000000000001</v>
          </cell>
        </row>
        <row r="4332">
          <cell r="A4332" t="str">
            <v>84096</v>
          </cell>
          <cell r="B4332" t="str">
            <v>RODATETO EM MADEIRA DE LEI NATIVA/REGIONAL 1,5 X 5 CM</v>
          </cell>
          <cell r="C4332" t="str">
            <v>M</v>
          </cell>
          <cell r="D4332">
            <v>6.78</v>
          </cell>
          <cell r="E4332">
            <v>9.4700000000000006</v>
          </cell>
          <cell r="F4332">
            <v>16.25</v>
          </cell>
        </row>
        <row r="4333">
          <cell r="B4333" t="str">
            <v>FORRO DE GESSO</v>
          </cell>
          <cell r="C4333" t="str">
            <v/>
          </cell>
        </row>
        <row r="4334">
          <cell r="A4334" t="str">
            <v>72197</v>
          </cell>
          <cell r="B4334" t="str">
            <v>SANCA DE GESSO, ALTURA 15CM, MOLDADA NA OBRA</v>
          </cell>
          <cell r="C4334" t="str">
            <v>M</v>
          </cell>
          <cell r="D4334">
            <v>11.2</v>
          </cell>
          <cell r="E4334">
            <v>16.899999999999999</v>
          </cell>
          <cell r="F4334">
            <v>28.1</v>
          </cell>
        </row>
        <row r="4335">
          <cell r="A4335" t="str">
            <v>73792/1</v>
          </cell>
          <cell r="B4335" t="str">
            <v>FORRO EM PLACAS PRE-MOLDADAS DE GESSO LISO, BISOTADO, 60X60CM COM ESPESSURA CENTRAL 1,2CM E NAS BORDAS 3,0CM, INCLUSO FIXACAO COM ARAME E ESTRUTURA DE MADEIRA</v>
          </cell>
          <cell r="C4335" t="str">
            <v>M2</v>
          </cell>
          <cell r="D4335">
            <v>35.270000000000003</v>
          </cell>
          <cell r="E4335">
            <v>30.58</v>
          </cell>
          <cell r="F4335">
            <v>65.849999999999994</v>
          </cell>
        </row>
        <row r="4336">
          <cell r="A4336" t="str">
            <v>73986/1</v>
          </cell>
          <cell r="B4336" t="str">
            <v>FORRO DE GESSO EM PLACAS 60X60CM, ESPESSURA 1,2CM, INCLUSIVE FIXACAO COM ARAME</v>
          </cell>
          <cell r="C4336" t="str">
            <v>M2</v>
          </cell>
          <cell r="D4336">
            <v>18.739999999999998</v>
          </cell>
          <cell r="E4336">
            <v>12.07</v>
          </cell>
          <cell r="F4336">
            <v>30.81</v>
          </cell>
        </row>
        <row r="4337">
          <cell r="B4337" t="str">
            <v>FORRO DE PVC</v>
          </cell>
          <cell r="C4337" t="str">
            <v/>
          </cell>
        </row>
        <row r="4338">
          <cell r="B4338" t="str">
            <v>FORROS ESPECIAIS</v>
          </cell>
          <cell r="C4338" t="str">
            <v/>
          </cell>
        </row>
        <row r="4339">
          <cell r="B4339" t="str">
            <v>ISOLAMENTO ACÚSTICO</v>
          </cell>
          <cell r="C4339" t="str">
            <v/>
          </cell>
        </row>
        <row r="4340">
          <cell r="A4340" t="str">
            <v>73747/1</v>
          </cell>
          <cell r="B4340" t="str">
            <v>ISOLAMENTO ACUSTICO EM ESPUMA DE POLIURETANO ESPESSURA 20 MM, DENSIDADE 29KG/M3</v>
          </cell>
          <cell r="C4340" t="str">
            <v>M2</v>
          </cell>
          <cell r="D4340">
            <v>50.61</v>
          </cell>
          <cell r="E4340">
            <v>4.8099999999999996</v>
          </cell>
          <cell r="F4340">
            <v>55.42</v>
          </cell>
        </row>
        <row r="4341">
          <cell r="A4341" t="str">
            <v>84098</v>
          </cell>
          <cell r="B4341" t="str">
            <v>ISOLAMENTO ACUSTICO COM ESPUMA POLIURETANO E=25MM, FLEXIVEL 100X100X2CM, DENSIDADE 29 A 35 KG/M3</v>
          </cell>
          <cell r="C4341" t="str">
            <v>M2</v>
          </cell>
          <cell r="D4341">
            <v>50.61</v>
          </cell>
          <cell r="E4341">
            <v>4.1500000000000004</v>
          </cell>
          <cell r="F4341">
            <v>54.76</v>
          </cell>
        </row>
        <row r="4342">
          <cell r="B4342" t="str">
            <v>ISOLAMENTO TERMICO</v>
          </cell>
          <cell r="C4342" t="str">
            <v/>
          </cell>
        </row>
        <row r="4343">
          <cell r="A4343" t="str">
            <v>72198</v>
          </cell>
          <cell r="B4343" t="str">
            <v>ISOLAMENTO TERMICO COM ARGAMASSA TRACO 1:3 (CIMENTO E AREIA GROSSA NAO PENEIRADA), COM ADICAO DE PEROLAS DE ISOPOR, ESPESSURA 6CM, PREPARO MANUAL DA ARGAMASSA</v>
          </cell>
          <cell r="C4343" t="str">
            <v>M2</v>
          </cell>
          <cell r="D4343">
            <v>60.62</v>
          </cell>
          <cell r="E4343">
            <v>42.09</v>
          </cell>
          <cell r="F4343">
            <v>102.71</v>
          </cell>
        </row>
        <row r="4344">
          <cell r="A4344" t="str">
            <v>73833/1</v>
          </cell>
          <cell r="B4344" t="str">
            <v>ISOLAMENTO TERMICO COM MANTA DE LA DE VIDRO, ESPESSURA 2,5CM</v>
          </cell>
          <cell r="C4344" t="str">
            <v>M2</v>
          </cell>
          <cell r="D4344">
            <v>41.81</v>
          </cell>
          <cell r="E4344">
            <v>16.100000000000001</v>
          </cell>
          <cell r="F4344">
            <v>57.91</v>
          </cell>
        </row>
        <row r="4345">
          <cell r="B4345" t="str">
            <v>REVESTIMENTO DE PISOS</v>
          </cell>
          <cell r="C4345" t="str">
            <v/>
          </cell>
        </row>
        <row r="4346">
          <cell r="B4346" t="str">
            <v>MANUTENCAO / REPAROS - REVESTIMENTO DE PISOS</v>
          </cell>
          <cell r="C4346" t="str">
            <v/>
          </cell>
        </row>
        <row r="4347">
          <cell r="A4347" t="str">
            <v>84084</v>
          </cell>
          <cell r="B4347" t="str">
            <v>APICOAMENTO MANUAL DE SUPERFICIE DE CONCRETO</v>
          </cell>
          <cell r="C4347" t="str">
            <v>M2</v>
          </cell>
          <cell r="D4347">
            <v>2.17</v>
          </cell>
          <cell r="E4347">
            <v>4.32</v>
          </cell>
          <cell r="F4347">
            <v>6.49</v>
          </cell>
        </row>
        <row r="4348">
          <cell r="A4348" t="str">
            <v>73801/1</v>
          </cell>
          <cell r="B4348" t="str">
            <v>DEMOLICAO DE PISO DE ALTA RESISTENCIA</v>
          </cell>
          <cell r="C4348" t="str">
            <v>M2</v>
          </cell>
          <cell r="D4348">
            <v>8.14</v>
          </cell>
          <cell r="E4348">
            <v>16.2</v>
          </cell>
          <cell r="F4348">
            <v>24.34</v>
          </cell>
        </row>
        <row r="4349">
          <cell r="A4349" t="str">
            <v>85376</v>
          </cell>
          <cell r="B4349" t="str">
            <v>DEMOLICAO DE PISO VINILICO</v>
          </cell>
          <cell r="C4349" t="str">
            <v>M2</v>
          </cell>
          <cell r="D4349">
            <v>1.8</v>
          </cell>
          <cell r="E4349">
            <v>3.69</v>
          </cell>
          <cell r="F4349">
            <v>5.49</v>
          </cell>
        </row>
        <row r="4350">
          <cell r="A4350" t="str">
            <v>85371</v>
          </cell>
          <cell r="B4350" t="str">
            <v>REMOCAO DE PISO EM CARPETE</v>
          </cell>
          <cell r="C4350" t="str">
            <v>M2</v>
          </cell>
          <cell r="D4350">
            <v>0.98</v>
          </cell>
          <cell r="E4350">
            <v>2.0299999999999998</v>
          </cell>
          <cell r="F4350">
            <v>3.01</v>
          </cell>
        </row>
        <row r="4351">
          <cell r="A4351" t="str">
            <v>85409</v>
          </cell>
          <cell r="B4351" t="str">
            <v>REMOCAO DE PISO EM PLACAS DE BORRACHA COLADA</v>
          </cell>
          <cell r="C4351" t="str">
            <v>M2</v>
          </cell>
          <cell r="D4351">
            <v>2.17</v>
          </cell>
          <cell r="E4351">
            <v>4.54</v>
          </cell>
          <cell r="F4351">
            <v>6.71</v>
          </cell>
        </row>
        <row r="4352">
          <cell r="A4352" t="str">
            <v>85411</v>
          </cell>
          <cell r="B4352" t="str">
            <v>REMOCAO DE RODAPE CERAMICO</v>
          </cell>
          <cell r="C4352" t="str">
            <v>M</v>
          </cell>
          <cell r="D4352">
            <v>1.1200000000000001</v>
          </cell>
          <cell r="E4352">
            <v>2.3199999999999998</v>
          </cell>
          <cell r="F4352">
            <v>3.44</v>
          </cell>
        </row>
        <row r="4353">
          <cell r="A4353" t="str">
            <v>72191</v>
          </cell>
          <cell r="B4353" t="str">
            <v>RECOLOCACAO DE TACOS DE MADEIRA COM REAPROVEITAMENTO DE MATERIAL E ASSENTAMENTO COM ARGAMASSA 1:4 (CIMENTO E AREIA)</v>
          </cell>
          <cell r="C4353" t="str">
            <v>M2</v>
          </cell>
          <cell r="D4353">
            <v>30.45</v>
          </cell>
          <cell r="E4353">
            <v>47.49</v>
          </cell>
          <cell r="F4353">
            <v>77.94</v>
          </cell>
        </row>
        <row r="4354">
          <cell r="A4354" t="str">
            <v>72192</v>
          </cell>
          <cell r="B4354" t="str">
            <v>RECOLOCACAO DE PISO DE TABUAS DE MADEIRA, CONSIDERANDO REAPROVEITAMENTO DO MATERIAL, EXCLUSIVE VIGAMENTO</v>
          </cell>
          <cell r="C4354" t="str">
            <v>M2</v>
          </cell>
          <cell r="D4354">
            <v>7.32</v>
          </cell>
          <cell r="E4354">
            <v>12.87</v>
          </cell>
          <cell r="F4354">
            <v>20.190000000000001</v>
          </cell>
        </row>
        <row r="4355">
          <cell r="A4355" t="str">
            <v>72193</v>
          </cell>
          <cell r="B4355" t="str">
            <v>RECOLOCACAO DE PISO DE TABUAS DE MADEIRA, CONSIDERANDO REAPROVEITAMENTO DO MATERIAL, INCLUSIVE VIGAMENTO</v>
          </cell>
          <cell r="C4355" t="str">
            <v>M2</v>
          </cell>
          <cell r="D4355">
            <v>18.170000000000002</v>
          </cell>
          <cell r="E4355">
            <v>38.619999999999997</v>
          </cell>
          <cell r="F4355">
            <v>56.79</v>
          </cell>
        </row>
        <row r="4356">
          <cell r="A4356" t="str">
            <v>84117</v>
          </cell>
          <cell r="B4356" t="str">
            <v>RASPAGEM / CALAFETACAO TACOS MADEIRA 1 DEMAO CERA</v>
          </cell>
          <cell r="C4356" t="str">
            <v>M2</v>
          </cell>
          <cell r="D4356">
            <v>7.77</v>
          </cell>
          <cell r="E4356">
            <v>12.36</v>
          </cell>
          <cell r="F4356">
            <v>20.13</v>
          </cell>
        </row>
        <row r="4357">
          <cell r="A4357" t="str">
            <v>84120</v>
          </cell>
          <cell r="B4357" t="str">
            <v>ENCERAMENTO MANUAL EM MADEIRA - 3 DEMAOS</v>
          </cell>
          <cell r="C4357" t="str">
            <v>M2</v>
          </cell>
          <cell r="D4357">
            <v>11.36</v>
          </cell>
          <cell r="E4357">
            <v>3.49</v>
          </cell>
          <cell r="F4357">
            <v>14.85</v>
          </cell>
        </row>
        <row r="4358">
          <cell r="A4358" t="str">
            <v>84663</v>
          </cell>
          <cell r="B4358" t="str">
            <v>APLICACAO DE VERNIZ POLIURETANO FOSCO SOBRE PISO DE PEDRAS DECORATIVAS, 3 DEMAOS</v>
          </cell>
          <cell r="C4358" t="str">
            <v>M2</v>
          </cell>
          <cell r="D4358">
            <v>11.15</v>
          </cell>
          <cell r="E4358">
            <v>10.18</v>
          </cell>
          <cell r="F4358">
            <v>21.33</v>
          </cell>
        </row>
        <row r="4359">
          <cell r="B4359" t="str">
            <v>CONTRAPISO</v>
          </cell>
          <cell r="C4359" t="str">
            <v/>
          </cell>
        </row>
        <row r="4360">
          <cell r="A4360" t="str">
            <v>94438</v>
          </cell>
          <cell r="B4360" t="str">
            <v>(COMPOSIÇÃO REPRESENTATIVA) DO SERVIÇO DE CONTRAPISO EM ARGAMASSA TRAÇO 1:4 (CIM E AREIA), EM BETONEIRA 400 L, ESPESSURA 3 CM ÁREAS SECAS E 3 CM ÁREAS MOLHADAS, PARA EDIFICAÇÃO HABITACIONAL UNIFAMILIAR (CASA) E EDIFICAÇÃO PÚBLICA PADRÃO. AF_11/2014</v>
          </cell>
          <cell r="C4360" t="str">
            <v>M2</v>
          </cell>
          <cell r="D4360">
            <v>21.5</v>
          </cell>
          <cell r="E4360">
            <v>11.7</v>
          </cell>
          <cell r="F4360">
            <v>33.200000000000003</v>
          </cell>
        </row>
        <row r="4361">
          <cell r="A4361" t="str">
            <v>94439</v>
          </cell>
          <cell r="B4361"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361">
            <v>0</v>
          </cell>
          <cell r="D4361">
            <v>0</v>
          </cell>
          <cell r="E4361">
            <v>0</v>
          </cell>
          <cell r="F4361">
            <v>0</v>
          </cell>
        </row>
        <row r="4362">
          <cell r="A4362" t="str">
            <v>89047</v>
          </cell>
          <cell r="B4362" t="str">
            <v>(COMPOSIÇÃO REPRESENTATIVA) DO SERVIÇO DE CONTRAPISO EM ARGAMASSA TRAÇO 1:4 (CIMENTO E AREIA), PREPARO COM BETONEIRA 400 L, ESPESSURA 4 CM PARA ÁREAS SECAS E 3 CM PARA ÁREAS MOLHADAS, PARA EDIFICAÇÃO HABITACIONAL MULTIFAMILIAR (PRÉDIO). AF_11/2014</v>
          </cell>
          <cell r="C4362" t="str">
            <v>M2</v>
          </cell>
          <cell r="D4362">
            <v>23.82</v>
          </cell>
          <cell r="E4362">
            <v>11.59</v>
          </cell>
          <cell r="F4362">
            <v>35.409999999999997</v>
          </cell>
        </row>
        <row r="4363">
          <cell r="A4363" t="str">
            <v>94782</v>
          </cell>
          <cell r="B436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363">
            <v>0</v>
          </cell>
          <cell r="D4363">
            <v>0</v>
          </cell>
          <cell r="E4363">
            <v>0</v>
          </cell>
          <cell r="F4363">
            <v>0</v>
          </cell>
        </row>
        <row r="4364">
          <cell r="A4364" t="str">
            <v>94779</v>
          </cell>
          <cell r="B4364" t="str">
            <v>(COMPOSIÇÃO REPRESENTATIVA) DO SERVIÇO DE CONTRAPISO EM ARGAMASSA TRAÇO 1:4 (CIM E AREIA), EM BETONEIRA 400 L, ESPESSURA 3 CM ÁREAS SECAS E 3 CM ÁREAS MOLHADAS, PARA EDIFICAÇÃO HABITACIONAL MULTIFAMILIAR (PRÉDIO). AF_11/2014</v>
          </cell>
          <cell r="C4364">
            <v>0</v>
          </cell>
          <cell r="D4364">
            <v>0</v>
          </cell>
          <cell r="E4364">
            <v>0</v>
          </cell>
          <cell r="F4364">
            <v>0</v>
          </cell>
        </row>
        <row r="4365">
          <cell r="A4365" t="str">
            <v>87620</v>
          </cell>
          <cell r="B4365" t="str">
            <v>CONTRAPISO EM ARGAMASSA TRAÇO 1:4 (CIMENTO E AREIA), PREPARO MECÂNICO COM BETONEIRA 400 L, APLICADO EM ÁREAS SECAS SOBRE LAJE, ADERIDO, ESPESSURA 2CM. AF_06/2014</v>
          </cell>
          <cell r="C4365" t="str">
            <v>M2</v>
          </cell>
          <cell r="D4365">
            <v>17</v>
          </cell>
          <cell r="E4365">
            <v>7.81</v>
          </cell>
          <cell r="F4365">
            <v>24.81</v>
          </cell>
        </row>
        <row r="4366">
          <cell r="A4366" t="str">
            <v>87622</v>
          </cell>
          <cell r="B4366" t="str">
            <v>CONTRAPISO EM ARGAMASSA TRAÇO 1:4 (CIMENTO E AREIA), PREPARO MANUAL, APLICADO EM ÁREAS SECAS SOBRE LAJE, ADERIDO, ESPESSURA 2CM. AF_06/2014</v>
          </cell>
          <cell r="C4366" t="str">
            <v>M2</v>
          </cell>
          <cell r="D4366">
            <v>17.940000000000001</v>
          </cell>
          <cell r="E4366">
            <v>9.83</v>
          </cell>
          <cell r="F4366">
            <v>27.77</v>
          </cell>
        </row>
        <row r="4367">
          <cell r="A4367" t="str">
            <v>87630</v>
          </cell>
          <cell r="B4367" t="str">
            <v>CONTRAPISO EM ARGAMASSA TRAÇO 1:4 (CIMENTO E AREIA), PREPARO MECÂNICO COM BETONEIRA 400 L, APLICADO EM ÁREAS SECAS SOBRE LAJE, ADERIDO, ESPESSURA 3CM. AF_06/2014</v>
          </cell>
          <cell r="C4367" t="str">
            <v>M2</v>
          </cell>
          <cell r="D4367">
            <v>21.28</v>
          </cell>
          <cell r="E4367">
            <v>9.35</v>
          </cell>
          <cell r="F4367">
            <v>30.63</v>
          </cell>
        </row>
        <row r="4368">
          <cell r="A4368" t="str">
            <v>87632</v>
          </cell>
          <cell r="B4368" t="str">
            <v>CONTRAPISO EM ARGAMASSA TRAÇO 1:4 (CIMENTO E AREIA), PREPARO MANUAL, APLICADO EM ÁREAS SECAS SOBRE LAJE, ADERIDO, ESPESSURA 3CM. AF_06/2014</v>
          </cell>
          <cell r="C4368" t="str">
            <v>M2</v>
          </cell>
          <cell r="D4368">
            <v>22.58</v>
          </cell>
          <cell r="E4368">
            <v>12.16</v>
          </cell>
          <cell r="F4368">
            <v>34.74</v>
          </cell>
        </row>
        <row r="4369">
          <cell r="A4369" t="str">
            <v>87640</v>
          </cell>
          <cell r="B4369" t="str">
            <v>CONTRAPISO EM ARGAMASSA TRAÇO 1:4 (CIMENTO E AREIA), PREPARO MECÂNICO COM BETONEIRA 400 L, APLICADO EM ÁREAS SECAS SOBRE LAJE, ADERIDO, ESPESSURA 4CM. AF_06/2014</v>
          </cell>
          <cell r="C4369" t="str">
            <v>M2</v>
          </cell>
          <cell r="D4369">
            <v>24.75</v>
          </cell>
          <cell r="E4369">
            <v>10.56</v>
          </cell>
          <cell r="F4369">
            <v>35.31</v>
          </cell>
        </row>
        <row r="4370">
          <cell r="A4370" t="str">
            <v>87642</v>
          </cell>
          <cell r="B4370" t="str">
            <v>CONTRAPISO EM ARGAMASSA TRAÇO 1:4 (CIMENTO E AREIA), PREPARO MANUAL, APLICADO EM ÁREAS SECAS SOBRE LAJE, ADERIDO, ESPESSURA 4CM. AF_06/2014</v>
          </cell>
          <cell r="C4370" t="str">
            <v>M2</v>
          </cell>
          <cell r="D4370">
            <v>26.36</v>
          </cell>
          <cell r="E4370">
            <v>14.01</v>
          </cell>
          <cell r="F4370">
            <v>40.369999999999997</v>
          </cell>
        </row>
        <row r="4371">
          <cell r="A4371" t="str">
            <v>87680</v>
          </cell>
          <cell r="B4371" t="str">
            <v>CONTRAPISO EM ARGAMASSA TRAÇO 1:4 (CIMENTO E AREIA), PREPARO MECÂNICO COM BETONEIRA 400 L, APLICADO EM ÁREAS SECAS SOBRE LAJE, NÃO ADERIDO, ESPESSURA 4CM. AF_06/2014</v>
          </cell>
          <cell r="C4371" t="str">
            <v>M2</v>
          </cell>
          <cell r="D4371">
            <v>19.68</v>
          </cell>
          <cell r="E4371">
            <v>9.11</v>
          </cell>
          <cell r="F4371">
            <v>28.79</v>
          </cell>
        </row>
        <row r="4372">
          <cell r="A4372" t="str">
            <v>87682</v>
          </cell>
          <cell r="B4372" t="str">
            <v>CONTRAPISO EM ARGAMASSA TRAÇO 1:4 (CIMENTO E AREIA), PREPARO MANUAL, APLICADO EM ÁREAS SECAS SOBRE LAJE, NÃO ADERIDO, ESPESSURA 4CM. AF_06/2014</v>
          </cell>
          <cell r="C4372" t="str">
            <v>M2</v>
          </cell>
          <cell r="D4372">
            <v>21.29</v>
          </cell>
          <cell r="E4372">
            <v>12.56</v>
          </cell>
          <cell r="F4372">
            <v>33.85</v>
          </cell>
        </row>
        <row r="4373">
          <cell r="A4373" t="str">
            <v>87690</v>
          </cell>
          <cell r="B4373" t="str">
            <v>CONTRAPISO EM ARGAMASSA TRAÇO 1:4 (CIMENTO E AREIA), PREPARO MECÂNICO COM BETONEIRA 400 L, APLICADO EM ÁREAS SECAS SOBRE LAJE, NÃO ADERIDO, ESPESSURA 5CM. AF_06/2014</v>
          </cell>
          <cell r="C4373" t="str">
            <v>M2</v>
          </cell>
          <cell r="D4373">
            <v>22.68</v>
          </cell>
          <cell r="E4373">
            <v>10.81</v>
          </cell>
          <cell r="F4373">
            <v>33.49</v>
          </cell>
        </row>
        <row r="4374">
          <cell r="A4374" t="str">
            <v>87692</v>
          </cell>
          <cell r="B4374" t="str">
            <v>CONTRAPISO EM ARGAMASSA TRAÇO 1:4 (CIMENTO E AREIA), PREPARO MANUAL, APLICADO EM ÁREAS SECAS SOBRE LAJE, NÃO ADERIDO, ESPESSURA 5CM. AF_06/2014</v>
          </cell>
          <cell r="C4374" t="str">
            <v>M2</v>
          </cell>
          <cell r="D4374">
            <v>24.52</v>
          </cell>
          <cell r="E4374">
            <v>14.76</v>
          </cell>
          <cell r="F4374">
            <v>39.28</v>
          </cell>
        </row>
        <row r="4375">
          <cell r="A4375" t="str">
            <v>87700</v>
          </cell>
          <cell r="B4375" t="str">
            <v>CONTRAPISO EM ARGAMASSA TRAÇO 1:4 (CIMENTO E AREIA), PREPARO MECÂNICO COM BETONEIRA 400 L, APLICADO EM ÁREAS SECAS SOBRE LAJE, NÃO ADERIDO, ESPESSURA 6CM. AF_06/2014</v>
          </cell>
          <cell r="C4375" t="str">
            <v>M2</v>
          </cell>
          <cell r="D4375">
            <v>24.6</v>
          </cell>
          <cell r="E4375">
            <v>11.54</v>
          </cell>
          <cell r="F4375">
            <v>36.14</v>
          </cell>
        </row>
        <row r="4376">
          <cell r="A4376" t="str">
            <v>87702</v>
          </cell>
          <cell r="B4376" t="str">
            <v>CONTRAPISO EM ARGAMASSA TRAÇO 1:4 (CIMENTO E AREIA), PREPARO MANUAL, APLICADO EM ÁREAS SECAS SOBRE LAJE, NÃO ADERIDO, ESPESSURA 6CM. AF_06/2014</v>
          </cell>
          <cell r="C4376" t="str">
            <v>M2</v>
          </cell>
          <cell r="D4376">
            <v>26.62</v>
          </cell>
          <cell r="E4376">
            <v>15.84</v>
          </cell>
          <cell r="F4376">
            <v>42.46</v>
          </cell>
        </row>
        <row r="4377">
          <cell r="A4377" t="str">
            <v>87735</v>
          </cell>
          <cell r="B4377" t="str">
            <v>CONTRAPISO EM ARGAMASSA TRAÇO 1:4 (CIMENTO E AREIA), PREPARO MECÂNICO COM BETONEIRA 400 L, APLICADO EM ÁREAS MOLHADAS SOBRE LAJE, ADERIDO, ESPESSURA 2CM. AF_06/2014</v>
          </cell>
          <cell r="C4377" t="str">
            <v>M2</v>
          </cell>
          <cell r="D4377">
            <v>19.43</v>
          </cell>
          <cell r="E4377">
            <v>14.01</v>
          </cell>
          <cell r="F4377">
            <v>33.44</v>
          </cell>
        </row>
        <row r="4378">
          <cell r="A4378" t="str">
            <v>87737</v>
          </cell>
          <cell r="B4378" t="str">
            <v>CONTRAPISO EM ARGAMASSA TRAÇO 1:4 (CIMENTO E AREIA), PREPARO MANUAL, APLICADO EM ÁREAS MOLHADAS SOBRE LAJE, ADERIDO, ESPESSURA 2CM. AF_06/2014</v>
          </cell>
          <cell r="C4378" t="str">
            <v>M2</v>
          </cell>
          <cell r="D4378">
            <v>20.37</v>
          </cell>
          <cell r="E4378">
            <v>16.03</v>
          </cell>
          <cell r="F4378">
            <v>36.4</v>
          </cell>
        </row>
        <row r="4379">
          <cell r="A4379" t="str">
            <v>87745</v>
          </cell>
          <cell r="B4379" t="str">
            <v>CONTRAPISO EM ARGAMASSA TRAÇO 1:4 (CIMENTO E AREIA), PREPARO MECÂNICO COM BETONEIRA 400 L, APLICADO EM ÁREAS MOLHADAS SOBRE LAJE, ADERIDO, ESPESSURA 3CM. AF_06/2014</v>
          </cell>
          <cell r="C4379" t="str">
            <v>M2</v>
          </cell>
          <cell r="D4379">
            <v>23.71</v>
          </cell>
          <cell r="E4379">
            <v>15.55</v>
          </cell>
          <cell r="F4379">
            <v>39.26</v>
          </cell>
        </row>
        <row r="4380">
          <cell r="A4380" t="str">
            <v>87747</v>
          </cell>
          <cell r="B4380" t="str">
            <v>CONTRAPISO EM ARGAMASSA TRAÇO 1:4 (CIMENTO E AREIA), PREPARO MANUAL, APLICADO EM ÁREAS MOLHADAS SOBRE LAJE, ADERIDO, ESPESSURA 3CM. AF_06/2014</v>
          </cell>
          <cell r="C4380" t="str">
            <v>M2</v>
          </cell>
          <cell r="D4380">
            <v>25.03</v>
          </cell>
          <cell r="E4380">
            <v>18.350000000000001</v>
          </cell>
          <cell r="F4380">
            <v>43.38</v>
          </cell>
        </row>
        <row r="4381">
          <cell r="A4381" t="str">
            <v>87755</v>
          </cell>
          <cell r="B4381" t="str">
            <v>CONTRAPISO EM ARGAMASSA TRAÇO 1:4 (CIMENTO E AREIA), PREPARO MECÂNICO COM BETONEIRA 400 L, APLICADO EM ÁREAS MOLHADAS SOBRE IMPERMEABILIZAÇÃO, ESPESSURA 3CM. AF_06/2014</v>
          </cell>
          <cell r="C4381" t="str">
            <v>M2</v>
          </cell>
          <cell r="D4381">
            <v>19.690000000000001</v>
          </cell>
          <cell r="E4381">
            <v>16.170000000000002</v>
          </cell>
          <cell r="F4381">
            <v>35.86</v>
          </cell>
        </row>
        <row r="4382">
          <cell r="A4382" t="str">
            <v>87757</v>
          </cell>
          <cell r="B4382" t="str">
            <v>CONTRAPISO EM ARGAMASSA TRAÇO 1:4 (CIMENTO E AREIA), PREPARO MANUAL, APLICADO EM ÁREAS MOLHADAS SOBRE IMPERMEABILIZAÇÃO, ESPESSURA 3CM. AF_06/2014</v>
          </cell>
          <cell r="C4382" t="str">
            <v>M2</v>
          </cell>
          <cell r="D4382">
            <v>21</v>
          </cell>
          <cell r="E4382">
            <v>18.97</v>
          </cell>
          <cell r="F4382">
            <v>39.97</v>
          </cell>
        </row>
        <row r="4383">
          <cell r="A4383" t="str">
            <v>87765</v>
          </cell>
          <cell r="B4383" t="str">
            <v>CONTRAPISO EM ARGAMASSA TRAÇO 1:4 (CIMENTO E AREIA), PREPARO MECÂNICO COM BETONEIRA 400 L, APLICADO EM ÁREAS MOLHADAS SOBRE IMPERMEABILIZAÇÃO, ESPESSURA 4CM. AF_06/2014</v>
          </cell>
          <cell r="C4383" t="str">
            <v>M2</v>
          </cell>
          <cell r="D4383">
            <v>23.17</v>
          </cell>
          <cell r="E4383">
            <v>17.37</v>
          </cell>
          <cell r="F4383">
            <v>40.54</v>
          </cell>
        </row>
        <row r="4384">
          <cell r="A4384" t="str">
            <v>87767</v>
          </cell>
          <cell r="B4384" t="str">
            <v>CONTRAPISO EM ARGAMASSA TRAÇO 1:4 (CIMENTO E AREIA), PREPARO MANUAL, APLICADO EM ÁREAS MOLHADAS SOBRE IMPERMEABILIZAÇÃO, ESPESSURA 4CM. AF_06/2014</v>
          </cell>
          <cell r="C4384" t="str">
            <v>M2</v>
          </cell>
          <cell r="D4384">
            <v>24.78</v>
          </cell>
          <cell r="E4384">
            <v>20.82</v>
          </cell>
          <cell r="F4384">
            <v>45.6</v>
          </cell>
        </row>
        <row r="4385">
          <cell r="A4385" t="str">
            <v>87623</v>
          </cell>
          <cell r="B4385" t="str">
            <v>CONTRAPISO EM ARGAMASSA PRONTA, PREPARO MECÂNICO COM MISTURADOR 300 KG, APLICADO EM ÁREAS SECAS SOBRE LAJE, ADERIDO, ESPESSURA 2CM. AF_06/2014</v>
          </cell>
          <cell r="C4385" t="str">
            <v>M2</v>
          </cell>
          <cell r="D4385">
            <v>37.24</v>
          </cell>
          <cell r="E4385">
            <v>7.56</v>
          </cell>
          <cell r="F4385">
            <v>44.8</v>
          </cell>
        </row>
        <row r="4386">
          <cell r="A4386" t="str">
            <v>87624</v>
          </cell>
          <cell r="B4386" t="str">
            <v>CONTRAPISO EM ARGAMASSA PRONTA, PREPARO MANUAL, APLICADO EM ÁREAS SECAS SOBRE LAJE, ADERIDO, ESPESSURA 2CM. AF_06/2014</v>
          </cell>
          <cell r="C4386" t="str">
            <v>M2</v>
          </cell>
          <cell r="D4386">
            <v>39.28</v>
          </cell>
          <cell r="E4386">
            <v>10.94</v>
          </cell>
          <cell r="F4386">
            <v>50.22</v>
          </cell>
        </row>
        <row r="4387">
          <cell r="A4387" t="str">
            <v>87633</v>
          </cell>
          <cell r="B4387" t="str">
            <v>CONTRAPISO EM ARGAMASSA PRONTA, PREPARO MECÂNICO COM MISTURADOR 300 KG, APLICADO EM ÁREAS SECAS SOBRE LAJE, ADERIDO, ESPESSURA 3CM. AF_06/2014</v>
          </cell>
          <cell r="C4387" t="str">
            <v>M2</v>
          </cell>
          <cell r="D4387">
            <v>49.42</v>
          </cell>
          <cell r="E4387">
            <v>9</v>
          </cell>
          <cell r="F4387">
            <v>58.42</v>
          </cell>
        </row>
        <row r="4388">
          <cell r="A4388" t="str">
            <v>87634</v>
          </cell>
          <cell r="B4388" t="str">
            <v>CONTRAPISO EM ARGAMASSA PRONTA, PREPARO MANUAL, APLICADO EM ÁREAS SECAS SOBRE LAJE, ADERIDO, ESPESSURA 3CM. AF_06/2014</v>
          </cell>
          <cell r="C4388" t="str">
            <v>M2</v>
          </cell>
          <cell r="D4388">
            <v>52.25</v>
          </cell>
          <cell r="E4388">
            <v>13.71</v>
          </cell>
          <cell r="F4388">
            <v>65.959999999999994</v>
          </cell>
        </row>
        <row r="4389">
          <cell r="A4389" t="str">
            <v>87643</v>
          </cell>
          <cell r="B4389" t="str">
            <v>CONTRAPISO EM ARGAMASSA PRONTA, PREPARO MECÂNICO COM MISTURADOR 300 KG, APLICADO EM ÁREAS SECAS SOBRE LAJE, ADERIDO, ESPESSURA 4CM. AF_06/2014</v>
          </cell>
          <cell r="C4389" t="str">
            <v>M2</v>
          </cell>
          <cell r="D4389">
            <v>59.36</v>
          </cell>
          <cell r="E4389">
            <v>10.130000000000001</v>
          </cell>
          <cell r="F4389">
            <v>69.489999999999995</v>
          </cell>
        </row>
        <row r="4390">
          <cell r="A4390" t="str">
            <v>87644</v>
          </cell>
          <cell r="B4390" t="str">
            <v>CONTRAPISO EM ARGAMASSA PRONTA, PREPARO MANUAL, APLICADO EM ÁREAS SECAS SOBRE LAJE, ADERIDO, ESPESSURA 4CM. AF_06/2014</v>
          </cell>
          <cell r="C4390" t="str">
            <v>M2</v>
          </cell>
          <cell r="D4390">
            <v>62.85</v>
          </cell>
          <cell r="E4390">
            <v>15.91</v>
          </cell>
          <cell r="F4390">
            <v>78.760000000000005</v>
          </cell>
        </row>
        <row r="4391">
          <cell r="A4391" t="str">
            <v>87683</v>
          </cell>
          <cell r="B4391" t="str">
            <v>CONTRAPISO EM ARGAMASSA PRONTA, PREPARO MECÂNICO COM MISTURADOR 300 KG, APLICADO EM ÁREAS SECAS SOBRE LAJE, NÃO ADERIDO, ESPESSURA 4CM. AF_06/2014</v>
          </cell>
          <cell r="C4391" t="str">
            <v>M2</v>
          </cell>
          <cell r="D4391">
            <v>54.28</v>
          </cell>
          <cell r="E4391">
            <v>8.68</v>
          </cell>
          <cell r="F4391">
            <v>62.96</v>
          </cell>
        </row>
        <row r="4392">
          <cell r="A4392" t="str">
            <v>87684</v>
          </cell>
          <cell r="B4392" t="str">
            <v>CONTRAPISO EM ARGAMASSA PRONTA, PREPARO MANUAL, APLICADO EM ÁREAS SECAS SOBRE LAJE, NÃO ADERIDO, ESPESSURA 4CM. AF_06/2014</v>
          </cell>
          <cell r="C4392" t="str">
            <v>M2</v>
          </cell>
          <cell r="D4392">
            <v>57.77</v>
          </cell>
          <cell r="E4392">
            <v>14.46</v>
          </cell>
          <cell r="F4392">
            <v>72.23</v>
          </cell>
        </row>
        <row r="4393">
          <cell r="A4393" t="str">
            <v>87693</v>
          </cell>
          <cell r="B4393" t="str">
            <v>CONTRAPISO EM ARGAMASSA PRONTA, PREPARO MECÂNICO COM MISTURADOR 300 KG, APLICADO EM ÁREAS SECAS SOBRE LAJE, NÃO ADERIDO, ESPESSURA 5CM. AF_06/2014</v>
          </cell>
          <cell r="C4393" t="str">
            <v>M2</v>
          </cell>
          <cell r="D4393">
            <v>62.32</v>
          </cell>
          <cell r="E4393">
            <v>10.31</v>
          </cell>
          <cell r="F4393">
            <v>72.63</v>
          </cell>
        </row>
        <row r="4394">
          <cell r="A4394" t="str">
            <v>87694</v>
          </cell>
          <cell r="B4394" t="str">
            <v>CONTRAPISO EM ARGAMASSA PRONTA, PREPARO MANUAL, APLICADO EM ÁREAS SECAS SOBRE LAJE, NÃO ADERIDO, ESPESSURA 5CM. AF_06/2014</v>
          </cell>
          <cell r="C4394" t="str">
            <v>M2</v>
          </cell>
          <cell r="D4394">
            <v>66.31</v>
          </cell>
          <cell r="E4394">
            <v>16.93</v>
          </cell>
          <cell r="F4394">
            <v>83.24</v>
          </cell>
        </row>
        <row r="4395">
          <cell r="A4395" t="str">
            <v>87703</v>
          </cell>
          <cell r="B4395" t="str">
            <v>CONTRAPISO EM ARGAMASSA PRONTA, PREPARO MECÂNICO COM MISTURADOR 300 KG, APLICADO EM ÁREAS SECAS SOBRE LAJE, NÃO ADERIDO, ESPESSURA 6CM. AF_06/2014</v>
          </cell>
          <cell r="C4395" t="str">
            <v>M2</v>
          </cell>
          <cell r="D4395">
            <v>67.77</v>
          </cell>
          <cell r="E4395">
            <v>11</v>
          </cell>
          <cell r="F4395">
            <v>78.77</v>
          </cell>
        </row>
        <row r="4396">
          <cell r="A4396" t="str">
            <v>87704</v>
          </cell>
          <cell r="B4396" t="str">
            <v>CONTRAPISO EM ARGAMASSA PRONTA, PREPARO MANUAL, APLICADO EM ÁREAS SECAS SOBRE LAJE, NÃO ADERIDO, ESPESSURA 6CM. AF_06/2014</v>
          </cell>
          <cell r="C4396" t="str">
            <v>M2</v>
          </cell>
          <cell r="D4396">
            <v>72.12</v>
          </cell>
          <cell r="E4396">
            <v>18.21</v>
          </cell>
          <cell r="F4396">
            <v>90.33</v>
          </cell>
        </row>
        <row r="4397">
          <cell r="A4397" t="str">
            <v>87738</v>
          </cell>
          <cell r="B4397" t="str">
            <v>CONTRAPISO EM ARGAMASSA PRONTA, PREPARO MECÂNICO COM MISTURADOR 300 KG, APLICADO EM ÁREAS MOLHADAS SOBRE LAJE, ADERIDO, ESPESSURA 2CM. AF_06/2014</v>
          </cell>
          <cell r="C4397" t="str">
            <v>M2</v>
          </cell>
          <cell r="D4397">
            <v>39.67</v>
          </cell>
          <cell r="E4397">
            <v>13.76</v>
          </cell>
          <cell r="F4397">
            <v>53.43</v>
          </cell>
        </row>
        <row r="4398">
          <cell r="A4398" t="str">
            <v>87739</v>
          </cell>
          <cell r="B4398" t="str">
            <v>CONTRAPISO EM ARGAMASSA PRONTA, PREPARO MANUAL, APLICADO EM ÁREAS MOLHADAS SOBRE LAJE, ADERIDO, ESPESSURA 2CM. AF_06/2014</v>
          </cell>
          <cell r="C4398" t="str">
            <v>M2</v>
          </cell>
          <cell r="D4398">
            <v>41.72</v>
          </cell>
          <cell r="E4398">
            <v>17.14</v>
          </cell>
          <cell r="F4398">
            <v>58.86</v>
          </cell>
        </row>
        <row r="4399">
          <cell r="A4399" t="str">
            <v>87748</v>
          </cell>
          <cell r="B4399" t="str">
            <v>CONTRAPISO EM ARGAMASSA PRONTA, PREPARO MECÂNICO COM MISTURADOR 300 KG, APLICADO EM ÁREAS MOLHADAS SOBRE LAJE, ADERIDO, ESPESSURA 3CM. AF_06/2014</v>
          </cell>
          <cell r="C4399" t="str">
            <v>M2</v>
          </cell>
          <cell r="D4399">
            <v>51.85</v>
          </cell>
          <cell r="E4399">
            <v>15.2</v>
          </cell>
          <cell r="F4399">
            <v>67.05</v>
          </cell>
        </row>
        <row r="4400">
          <cell r="A4400" t="str">
            <v>87749</v>
          </cell>
          <cell r="B4400" t="str">
            <v>CONTRAPISO EM ARGAMASSA PRONTA, PREPARO MANUAL, APLICADO EM ÁREAS MOLHADAS SOBRE LAJE, ADERIDO, ESPESSURA 3CM. AF_06/2014</v>
          </cell>
          <cell r="C4400" t="str">
            <v>M2</v>
          </cell>
          <cell r="D4400">
            <v>54.69</v>
          </cell>
          <cell r="E4400">
            <v>19.899999999999999</v>
          </cell>
          <cell r="F4400">
            <v>74.59</v>
          </cell>
        </row>
        <row r="4401">
          <cell r="A4401" t="str">
            <v>87758</v>
          </cell>
          <cell r="B4401" t="str">
            <v>CONTRAPISO EM ARGAMASSA PRONTA, PREPARO MECÂNICO COM MISTURADOR 300 KG, APLICADO EM ÁREAS MOLHADAS SOBRE IMPERMEABILIZAÇÃO, ESPESSURA 3CM. AF_06/2014</v>
          </cell>
          <cell r="C4401" t="str">
            <v>M2</v>
          </cell>
          <cell r="D4401">
            <v>47.83</v>
          </cell>
          <cell r="E4401">
            <v>15.82</v>
          </cell>
          <cell r="F4401">
            <v>63.65</v>
          </cell>
        </row>
        <row r="4402">
          <cell r="A4402" t="str">
            <v>87759</v>
          </cell>
          <cell r="B4402" t="str">
            <v>CONTRAPISO EM ARGAMASSA PRONTA, PREPARO MANUAL, APLICADO EM ÁREAS MOLHADAS SOBRE IMPERMEABILIZAÇÃO, ESPESSURA 3CM. AF_06/2014</v>
          </cell>
          <cell r="C4402" t="str">
            <v>M2</v>
          </cell>
          <cell r="D4402">
            <v>50.67</v>
          </cell>
          <cell r="E4402">
            <v>20.52</v>
          </cell>
          <cell r="F4402">
            <v>71.19</v>
          </cell>
        </row>
        <row r="4403">
          <cell r="A4403" t="str">
            <v>87768</v>
          </cell>
          <cell r="B4403" t="str">
            <v>CONTRAPISO EM ARGAMASSA PRONTA, PREPARO MECÂNICO COM MISTURADOR 300 KG, APLICADO EM ÁREAS MOLHADAS SOBRE IMPERMEABILIZAÇÃO, ESPESSURA 4CM. AF_06/2014</v>
          </cell>
          <cell r="C4403" t="str">
            <v>M2</v>
          </cell>
          <cell r="D4403">
            <v>57.78</v>
          </cell>
          <cell r="E4403">
            <v>16.940000000000001</v>
          </cell>
          <cell r="F4403">
            <v>74.72</v>
          </cell>
        </row>
        <row r="4404">
          <cell r="A4404" t="str">
            <v>87769</v>
          </cell>
          <cell r="B4404" t="str">
            <v>CONTRAPISO EM ARGAMASSA PRONTA, PREPARO MANUAL, APLICADO EM ÁREAS MOLHADAS SOBRE IMPERMEABILIZAÇÃO, ESPESSURA 4CM. AF_06/2014</v>
          </cell>
          <cell r="C4404" t="str">
            <v>M2</v>
          </cell>
          <cell r="D4404">
            <v>61.27</v>
          </cell>
          <cell r="E4404">
            <v>22.72</v>
          </cell>
          <cell r="F4404">
            <v>83.99</v>
          </cell>
        </row>
        <row r="4405">
          <cell r="A4405" t="str">
            <v>88470</v>
          </cell>
          <cell r="B4405" t="str">
            <v>CONTRAPISO AUTONIVELANTE, APLICADO SOBRE LAJE, NÃO ADERIDO, ESPESSURA 3CM. AF_06/2014</v>
          </cell>
          <cell r="C4405" t="str">
            <v>M2</v>
          </cell>
          <cell r="D4405">
            <v>13.99</v>
          </cell>
          <cell r="E4405">
            <v>2.85</v>
          </cell>
          <cell r="F4405">
            <v>16.84</v>
          </cell>
        </row>
        <row r="4406">
          <cell r="A4406" t="str">
            <v>88471</v>
          </cell>
          <cell r="B4406" t="str">
            <v>CONTRAPISO AUTONIVELANTE, APLICADO SOBRE LAJE, NÃO ADERIDO, ESPESSURA 4CM. AF_06/2014</v>
          </cell>
          <cell r="C4406" t="str">
            <v>M2</v>
          </cell>
          <cell r="D4406">
            <v>17.23</v>
          </cell>
          <cell r="E4406">
            <v>3.62</v>
          </cell>
          <cell r="F4406">
            <v>20.85</v>
          </cell>
        </row>
        <row r="4407">
          <cell r="A4407" t="str">
            <v>88472</v>
          </cell>
          <cell r="B4407" t="str">
            <v>CONTRAPISO AUTONIVELANTE, APLICADO SOBRE LAJE, NÃO ADERIDO, ESPESSURA 5CM. AF_06/2014</v>
          </cell>
          <cell r="C4407" t="str">
            <v>M2</v>
          </cell>
          <cell r="D4407">
            <v>19.79</v>
          </cell>
          <cell r="E4407">
            <v>4.21</v>
          </cell>
          <cell r="F4407">
            <v>24</v>
          </cell>
        </row>
        <row r="4408">
          <cell r="A4408" t="str">
            <v>88476</v>
          </cell>
          <cell r="B4408" t="str">
            <v>CONTRAPISO AUTONIVELANTE, APLICADO SOBRE LAJE, ADERIDO, ESPESSURA 2CM. AF_06/2014</v>
          </cell>
          <cell r="C4408" t="str">
            <v>M2</v>
          </cell>
          <cell r="D4408">
            <v>12.04</v>
          </cell>
          <cell r="E4408">
            <v>2.11</v>
          </cell>
          <cell r="F4408">
            <v>14.15</v>
          </cell>
        </row>
        <row r="4409">
          <cell r="A4409" t="str">
            <v>88477</v>
          </cell>
          <cell r="B4409" t="str">
            <v>CONTRAPISO AUTONIVELANTE, APLICADO SOBRE LAJE, ADERIDO, ESPESSURA 3CM. AF_06/2014</v>
          </cell>
          <cell r="C4409" t="str">
            <v>M2</v>
          </cell>
          <cell r="D4409">
            <v>16.11</v>
          </cell>
          <cell r="E4409">
            <v>3.25</v>
          </cell>
          <cell r="F4409">
            <v>19.36</v>
          </cell>
        </row>
        <row r="4410">
          <cell r="A4410" t="str">
            <v>88478</v>
          </cell>
          <cell r="B4410" t="str">
            <v>CONTRAPISO AUTONIVELANTE, APLICADO SOBRE LAJE, ADERIDO, ESPESSURA 4CM. AF_06/2014</v>
          </cell>
          <cell r="C4410" t="str">
            <v>M2</v>
          </cell>
          <cell r="D4410">
            <v>19.41</v>
          </cell>
          <cell r="E4410">
            <v>4.17</v>
          </cell>
          <cell r="F4410">
            <v>23.58</v>
          </cell>
        </row>
        <row r="4411">
          <cell r="A4411" t="str">
            <v>90900</v>
          </cell>
          <cell r="B4411" t="str">
            <v>CONTRAPISO ACÚSTICO EM ARGAMASSA TRAÇO 1:4 (CIMENTO E AREIA), PREPARO MECÂNICO COM BETONEIRA 400L, APLICADO EM ÁREAS SECAS MENORES QUE 15M2, ESPESSURA 5CM. AF_10/2014</v>
          </cell>
          <cell r="C4411" t="str">
            <v>M2</v>
          </cell>
          <cell r="D4411">
            <v>40.659999999999997</v>
          </cell>
          <cell r="E4411">
            <v>16.53</v>
          </cell>
          <cell r="F4411">
            <v>57.19</v>
          </cell>
        </row>
        <row r="4412">
          <cell r="A4412" t="str">
            <v>90902</v>
          </cell>
          <cell r="B4412" t="str">
            <v>CONTRAPISO ACÚSTICO EM ARGAMASSA TRAÇO 1:4 (CIMENTO E AREIA), PREPARO MANUAL, APLICADO EM ÁREAS SECAS MENORES QUE 15M2, ESPESSURA 5CM. AF_10/2014</v>
          </cell>
          <cell r="C4412" t="str">
            <v>M2</v>
          </cell>
          <cell r="D4412">
            <v>42.51</v>
          </cell>
          <cell r="E4412">
            <v>20.48</v>
          </cell>
          <cell r="F4412">
            <v>62.99</v>
          </cell>
        </row>
        <row r="4413">
          <cell r="A4413" t="str">
            <v>90903</v>
          </cell>
          <cell r="B4413" t="str">
            <v>CONTRAPISO ACÚSTICO EM ARGAMASSA PRONTA, PREPARO MECÂNICO COM MISTURADOR 300 KG, APLICADO EM ÁREAS SECAS MENORES QUE 15M2, ESPESSURA 5CM. AF_10/2014</v>
          </cell>
          <cell r="C4413" t="str">
            <v>M2</v>
          </cell>
          <cell r="D4413">
            <v>80.31</v>
          </cell>
          <cell r="E4413">
            <v>16.03</v>
          </cell>
          <cell r="F4413">
            <v>96.34</v>
          </cell>
        </row>
        <row r="4414">
          <cell r="A4414" t="str">
            <v>90904</v>
          </cell>
          <cell r="B4414" t="str">
            <v>CONTRAPISO ACÚSTICO EM ARGAMASSA PRONTA, PREPARO MANUAL, APLICADO EM ÁREAS SECAS MENORES QUE 15M2, ESPESSURA 5CM. AF_10/2014</v>
          </cell>
          <cell r="C4414" t="str">
            <v>M2</v>
          </cell>
          <cell r="D4414">
            <v>84.3</v>
          </cell>
          <cell r="E4414">
            <v>22.65</v>
          </cell>
          <cell r="F4414">
            <v>106.95</v>
          </cell>
        </row>
        <row r="4415">
          <cell r="A4415" t="str">
            <v>90910</v>
          </cell>
          <cell r="B4415" t="str">
            <v>CONTRAPISO ACÚSTICO EM ARGAMASSA TRAÇO 1:4 (CIMENTO E AREIA), PREPARO MECÂNICO COM BETONEIRA 400L, APLICADO EM ÁREAS SECAS MENORES QUE 15M2, ESPESSURA 6CM. AF_10/2014</v>
          </cell>
          <cell r="C4415" t="str">
            <v>M2</v>
          </cell>
          <cell r="D4415">
            <v>42.81</v>
          </cell>
          <cell r="E4415">
            <v>17.82</v>
          </cell>
          <cell r="F4415">
            <v>60.63</v>
          </cell>
        </row>
        <row r="4416">
          <cell r="A4416" t="str">
            <v>90912</v>
          </cell>
          <cell r="B4416" t="str">
            <v>CONTRAPISO ACÚSTICO EM ARGAMASSA TRAÇO 1:4 (CIMENTO E AREIA), PREPARO MANUAL, APLICADO EM ÁREAS SECAS MENORES QUE 15M2, ESPESSURA 6CM. AF_10/2014</v>
          </cell>
          <cell r="C4416" t="str">
            <v>M2</v>
          </cell>
          <cell r="D4416">
            <v>44.82</v>
          </cell>
          <cell r="E4416">
            <v>22.12</v>
          </cell>
          <cell r="F4416">
            <v>66.94</v>
          </cell>
        </row>
        <row r="4417">
          <cell r="A4417" t="str">
            <v>90913</v>
          </cell>
          <cell r="B4417" t="str">
            <v>CONTRAPISO ACÚSTICO EM ARGAMASSA PRONTA, PREPARO MECÂNICO COM MISTURADOR 300 KG, APLICADO EM ÁREAS SECAS MENORES QUE 15M2, ESPESSURA 6CM. AF_10/2014</v>
          </cell>
          <cell r="C4417" t="str">
            <v>M2</v>
          </cell>
          <cell r="D4417">
            <v>85.97</v>
          </cell>
          <cell r="E4417">
            <v>17.28</v>
          </cell>
          <cell r="F4417">
            <v>103.25</v>
          </cell>
        </row>
        <row r="4418">
          <cell r="A4418" t="str">
            <v>90914</v>
          </cell>
          <cell r="B4418" t="str">
            <v>CONTRAPISO ACÚSTICO EM ARGAMASSA PRONTA, PREPARO MANUAL, APLICADO EM ÁREAS SECAS MENORES QUE 15M2, ESPESSURA 6CM. AF_10/2014</v>
          </cell>
          <cell r="C4418" t="str">
            <v>M2</v>
          </cell>
          <cell r="D4418">
            <v>90.32</v>
          </cell>
          <cell r="E4418">
            <v>24.49</v>
          </cell>
          <cell r="F4418">
            <v>114.81</v>
          </cell>
        </row>
        <row r="4419">
          <cell r="A4419" t="str">
            <v>90920</v>
          </cell>
          <cell r="B4419" t="str">
            <v>CONTRAPISO ACÚSTICO EM ARGAMASSA TRAÇO 1:4 (CIMENTO E AREIA), PREPARO MECÂNICO COM BETONEIRA 400L, APLICADO EM ÁREAS SECAS MENORES QUE 15M2, ESPESSURA 7CM. AF_10/2014</v>
          </cell>
          <cell r="C4419" t="str">
            <v>M2</v>
          </cell>
          <cell r="D4419">
            <v>46.76</v>
          </cell>
          <cell r="E4419">
            <v>20.22</v>
          </cell>
          <cell r="F4419">
            <v>66.98</v>
          </cell>
        </row>
        <row r="4420">
          <cell r="A4420" t="str">
            <v>90922</v>
          </cell>
          <cell r="B4420" t="str">
            <v>CONTRAPISO ACÚSTICO EM ARGAMASSA TRAÇO 1:4 (CIMENTO E AREIA), PREPARO MANUAL, APLICADO EM ÁREAS SECAS MENORES QUE 15M2, ESPESSURA 7CM. AF_10/2014</v>
          </cell>
          <cell r="C4420" t="str">
            <v>M2</v>
          </cell>
          <cell r="D4420">
            <v>49.08</v>
          </cell>
          <cell r="E4420">
            <v>25.16</v>
          </cell>
          <cell r="F4420">
            <v>74.239999999999995</v>
          </cell>
        </row>
        <row r="4421">
          <cell r="A4421" t="str">
            <v>90923</v>
          </cell>
          <cell r="B4421" t="str">
            <v>CONTRAPISO ACÚSTICO EM ARGAMASSA PRONTA, PREPARO MECÂNICO COM MISTURADOR 300 KG, APLICADO EM ÁREAS SECAS MENORES QUE 15M2, ESPESSURA 7CM. AF_10/2014</v>
          </cell>
          <cell r="C4421" t="str">
            <v>M2</v>
          </cell>
          <cell r="D4421">
            <v>96.39</v>
          </cell>
          <cell r="E4421">
            <v>19.600000000000001</v>
          </cell>
          <cell r="F4421">
            <v>115.99</v>
          </cell>
        </row>
        <row r="4422">
          <cell r="A4422" t="str">
            <v>90924</v>
          </cell>
          <cell r="B4422" t="str">
            <v>CONTRAPISO ACÚSTICO EM ARGAMASSA PRONTA, PREPARO MANUAL, APLICADO EM ÁREAS SECAS MENORES QUE 15M2, ESPESSURA 7CM. AF_10/2014</v>
          </cell>
          <cell r="C4422" t="str">
            <v>M2</v>
          </cell>
          <cell r="D4422">
            <v>101.39</v>
          </cell>
          <cell r="E4422">
            <v>27.89</v>
          </cell>
          <cell r="F4422">
            <v>129.28</v>
          </cell>
        </row>
        <row r="4423">
          <cell r="A4423" t="str">
            <v>90930</v>
          </cell>
          <cell r="B4423" t="str">
            <v>CONTRAPISO ACÚSTICO EM ARGAMASSA TRAÇO 1:4 (CIMENTO E AREIA), PREPARO MECÂNICO COM BETONEIRA 400L, APLICADO EM ÁREAS SECAS MAIORES QUE 15M2, ESPESSURA 5CM. AF_10/2014</v>
          </cell>
          <cell r="C4423" t="str">
            <v>M2</v>
          </cell>
          <cell r="D4423">
            <v>38.76</v>
          </cell>
          <cell r="E4423">
            <v>12.95</v>
          </cell>
          <cell r="F4423">
            <v>51.71</v>
          </cell>
        </row>
        <row r="4424">
          <cell r="A4424" t="str">
            <v>90932</v>
          </cell>
          <cell r="B4424" t="str">
            <v>CONTRAPISO ACÚSTICO EM ARGAMASSA TRAÇO 1:4 (CIMENTO E AREIA), PREPARO MANUAL, APLICADO EM ÁREAS SECAS MAIORES QUE 15M2, ESPESSURA 5CM. AF_10/2014</v>
          </cell>
          <cell r="C4424" t="str">
            <v>M2</v>
          </cell>
          <cell r="D4424">
            <v>40.61</v>
          </cell>
          <cell r="E4424">
            <v>16.899999999999999</v>
          </cell>
          <cell r="F4424">
            <v>57.51</v>
          </cell>
        </row>
        <row r="4425">
          <cell r="A4425" t="str">
            <v>90933</v>
          </cell>
          <cell r="B4425" t="str">
            <v>CONTRAPISO ACÚSTICO EM ARGAMASSA PRONTA, PREPARO MECÂNICO COM MISTURADOR 300 KG, APLICADO EM ÁREAS SECAS MAIORES QUE 15M2, ESPESSURA 5CM. AF_10/2014</v>
          </cell>
          <cell r="C4425" t="str">
            <v>M2</v>
          </cell>
          <cell r="D4425">
            <v>78.39</v>
          </cell>
          <cell r="E4425">
            <v>12.46</v>
          </cell>
          <cell r="F4425">
            <v>90.85</v>
          </cell>
        </row>
        <row r="4426">
          <cell r="A4426" t="str">
            <v>90934</v>
          </cell>
          <cell r="B4426" t="str">
            <v>CONTRAPISO ACÚSTICO EM ARGAMASSA PRONTA, PREPARO MANUAL, APLICADO EM ÁREAS SECAS MAIORES QUE 15M2, ESPESSURA 5CM. AF_10/2014</v>
          </cell>
          <cell r="C4426" t="str">
            <v>M2</v>
          </cell>
          <cell r="D4426">
            <v>82.39</v>
          </cell>
          <cell r="E4426">
            <v>19.079999999999998</v>
          </cell>
          <cell r="F4426">
            <v>101.47</v>
          </cell>
        </row>
        <row r="4427">
          <cell r="A4427" t="str">
            <v>90940</v>
          </cell>
          <cell r="B4427" t="str">
            <v>CONTRAPISO ACÚSTICO EM ARGAMASSA TRAÇO 1:4 (CIMENTO E AREIA), PREPARO MECÂNICO COM BETONEIRA 400L, APLICADO EM ÁREAS SECAS MAIORES QUE 15M2, ESPESSURA 6CM. AF_10/2014</v>
          </cell>
          <cell r="C4427" t="str">
            <v>M2</v>
          </cell>
          <cell r="D4427">
            <v>40.92</v>
          </cell>
          <cell r="E4427">
            <v>14.26</v>
          </cell>
          <cell r="F4427">
            <v>55.18</v>
          </cell>
        </row>
        <row r="4428">
          <cell r="A4428" t="str">
            <v>90942</v>
          </cell>
          <cell r="B4428" t="str">
            <v>CONTRAPISO ACÚSTICO EM ARGAMASSA TRAÇO 1:4 (CIMENTO E AREIA), PREPARO MANUAL, APLICADO EM ÁREAS SECAS MAIORES QUE 15M2, ESPESSURA 6CM. AF_10/2014</v>
          </cell>
          <cell r="C4428" t="str">
            <v>M2</v>
          </cell>
          <cell r="D4428">
            <v>42.92</v>
          </cell>
          <cell r="E4428">
            <v>18.57</v>
          </cell>
          <cell r="F4428">
            <v>61.49</v>
          </cell>
        </row>
        <row r="4429">
          <cell r="A4429" t="str">
            <v>90943</v>
          </cell>
          <cell r="B4429" t="str">
            <v>CONTRAPISO ACÚSTICO EM ARGAMASSA PRONTA, PREPARO MECÂNICO COM MISTURADOR 300 KG, APLICADO EM ÁREAS SECAS MAIORES QUE 15M2, ESPESSURA 6CM. AF_10/2014</v>
          </cell>
          <cell r="C4429" t="str">
            <v>M2</v>
          </cell>
          <cell r="D4429">
            <v>84.07</v>
          </cell>
          <cell r="E4429">
            <v>13.73</v>
          </cell>
          <cell r="F4429">
            <v>97.8</v>
          </cell>
        </row>
        <row r="4430">
          <cell r="A4430" t="str">
            <v>90944</v>
          </cell>
          <cell r="B4430" t="str">
            <v>CONTRAPISO ACÚSTICO EM ARGAMASSA PRONTA, PREPARO MANUAL, APLICADO EM ÁREAS SECAS MAIORES QUE 15M2, ESPESSURA 6CM. AF_10/2014</v>
          </cell>
          <cell r="C4430" t="str">
            <v>M2</v>
          </cell>
          <cell r="D4430">
            <v>88.42</v>
          </cell>
          <cell r="E4430">
            <v>20.94</v>
          </cell>
          <cell r="F4430">
            <v>109.36</v>
          </cell>
        </row>
        <row r="4431">
          <cell r="A4431" t="str">
            <v>90950</v>
          </cell>
          <cell r="B4431" t="str">
            <v>CONTRAPISO ACÚSTICO EM ARGAMASSA TRAÇO 1:4 (CIMENTO E AREIA), PREPARO MECÂNICO COM BETONEIRA 400L, APLICADO EM ÁREAS SECAS MAIORES QUE 15M2, ESPESSURA 7CM. AF_10/2014</v>
          </cell>
          <cell r="C4431" t="str">
            <v>M2</v>
          </cell>
          <cell r="D4431">
            <v>44.86</v>
          </cell>
          <cell r="E4431">
            <v>16.64</v>
          </cell>
          <cell r="F4431">
            <v>61.5</v>
          </cell>
        </row>
        <row r="4432">
          <cell r="A4432" t="str">
            <v>90952</v>
          </cell>
          <cell r="B4432" t="str">
            <v>CONTRAPISO ACÚSTICO EM ARGAMASSA TRAÇO 1:4 (CIMENTO E AREIA), PREPARO MANUAL, APLICADO EM ÁREAS SECAS MAIORES QUE 15M2, ESPESSURA 7CM. AF_10/2014</v>
          </cell>
          <cell r="C4432" t="str">
            <v>M2</v>
          </cell>
          <cell r="D4432">
            <v>47.17</v>
          </cell>
          <cell r="E4432">
            <v>21.59</v>
          </cell>
          <cell r="F4432">
            <v>68.760000000000005</v>
          </cell>
        </row>
        <row r="4433">
          <cell r="A4433" t="str">
            <v>90953</v>
          </cell>
          <cell r="B4433" t="str">
            <v>CONTRAPISO ACÚSTICO EM ARGAMASSA PRONTA, PREPARO MECÂNICO COM MISTURADOR 300 KG, APLICADO EM ÁREAS SECAS MAIORES QUE 15M2, ESPESSURA 7CM. AF_10/2014</v>
          </cell>
          <cell r="C4433" t="str">
            <v>M2</v>
          </cell>
          <cell r="D4433">
            <v>94.48</v>
          </cell>
          <cell r="E4433">
            <v>16.03</v>
          </cell>
          <cell r="F4433">
            <v>110.51</v>
          </cell>
        </row>
        <row r="4434">
          <cell r="A4434" t="str">
            <v>90954</v>
          </cell>
          <cell r="B4434" t="str">
            <v>CONTRAPISO ACÚSTICO EM ARGAMASSA PRONTA, PREPARO MANUAL, APLICADO EM ÁREAS SECAS MAIORES QUE 15M2, ESPESSURA 7CM. AF_10/2014</v>
          </cell>
          <cell r="C4434" t="str">
            <v>M2</v>
          </cell>
          <cell r="D4434">
            <v>99.48</v>
          </cell>
          <cell r="E4434">
            <v>24.32</v>
          </cell>
          <cell r="F4434">
            <v>123.8</v>
          </cell>
        </row>
        <row r="4435">
          <cell r="B4435" t="str">
            <v>PREPARO E REGULARIZACAO DE PISO</v>
          </cell>
          <cell r="C4435" t="str">
            <v/>
          </cell>
        </row>
        <row r="4436">
          <cell r="B4436" t="str">
            <v>PISO CIMENTADO</v>
          </cell>
          <cell r="C4436" t="str">
            <v/>
          </cell>
        </row>
        <row r="4437">
          <cell r="A4437" t="str">
            <v>73676</v>
          </cell>
          <cell r="B4437" t="str">
            <v>PISO CIMENTADO TRAÇO 1:3 (CIMENTO E AREIA) ACABAMENTO LISO PIGMENTADO ESPESSURA 1,5CM COM JUNTAS PLASTICAS DE DILATACAO E ARGAMASSA EM PREPARO MANUAL</v>
          </cell>
          <cell r="C4437" t="str">
            <v>M2</v>
          </cell>
          <cell r="D4437">
            <v>27.35</v>
          </cell>
          <cell r="E4437">
            <v>29.04</v>
          </cell>
          <cell r="F4437">
            <v>56.39</v>
          </cell>
        </row>
        <row r="4438">
          <cell r="A4438" t="str">
            <v>73922/1</v>
          </cell>
          <cell r="B4438" t="str">
            <v>PISO CIMENTADO TRACO 1:3 (CIMENTO E AREIA) ACABAMENTO LISO ESPESSURA 3,5CM, PREPARO MANUAL DA ARGAMASSA</v>
          </cell>
          <cell r="C4438" t="str">
            <v>M2</v>
          </cell>
          <cell r="D4438">
            <v>22.16</v>
          </cell>
          <cell r="E4438">
            <v>29.25</v>
          </cell>
          <cell r="F4438">
            <v>51.41</v>
          </cell>
        </row>
        <row r="4439">
          <cell r="A4439" t="str">
            <v>73922/2</v>
          </cell>
          <cell r="B4439" t="str">
            <v>PISO CIMENTADO TRACO 1:4 (CIMENTO E AREIA) ACABAMENTO LISO ESPESSURA 2,5CM PREPARO MANUAL DA ARGAMASSA</v>
          </cell>
          <cell r="C4439" t="str">
            <v>M2</v>
          </cell>
          <cell r="D4439">
            <v>18.02</v>
          </cell>
          <cell r="E4439">
            <v>28.37</v>
          </cell>
          <cell r="F4439">
            <v>46.39</v>
          </cell>
        </row>
        <row r="4440">
          <cell r="A4440" t="str">
            <v>73922/3</v>
          </cell>
          <cell r="B4440" t="str">
            <v>PISO CIMENTADO TRACO 1:3 (CIMENTO E AREIA) ACABAMENTO LISO ESPESSURA 2,0CM, PREPARO MANUAL DA ARGAMASSA</v>
          </cell>
          <cell r="C4440" t="str">
            <v>M2</v>
          </cell>
          <cell r="D4440">
            <v>17.309999999999999</v>
          </cell>
          <cell r="E4440">
            <v>27.88</v>
          </cell>
          <cell r="F4440">
            <v>45.19</v>
          </cell>
        </row>
        <row r="4441">
          <cell r="A4441" t="str">
            <v>73922/4</v>
          </cell>
          <cell r="B4441" t="str">
            <v>PISO CIMENTADO TRACO 1:4 (CIMENTO E AREIA) ACABAMENTO LISO ESPESSURA 2,0CM, PREPARO MANUAL DA ARGAMASSA</v>
          </cell>
          <cell r="C4441" t="str">
            <v>M2</v>
          </cell>
          <cell r="D4441">
            <v>16.59</v>
          </cell>
          <cell r="E4441">
            <v>27.9</v>
          </cell>
          <cell r="F4441">
            <v>44.49</v>
          </cell>
        </row>
        <row r="4442">
          <cell r="A4442" t="str">
            <v>73922/5</v>
          </cell>
          <cell r="B4442" t="str">
            <v>PISO CIMENTADO TRACO 1:3 (CIMENTO E AREIA) ACABAMENTO LISO ESPESSURA 3,0CM, PREPARO MANUAL DA ARGAMASSA</v>
          </cell>
          <cell r="C4442" t="str">
            <v>M2</v>
          </cell>
          <cell r="D4442">
            <v>20.55</v>
          </cell>
          <cell r="E4442">
            <v>28.79</v>
          </cell>
          <cell r="F4442">
            <v>49.34</v>
          </cell>
        </row>
        <row r="4443">
          <cell r="A4443" t="str">
            <v>73923/1</v>
          </cell>
          <cell r="B4443" t="str">
            <v>PISO CIMENTADO TRACO 1:4 (CIMENTO E AREIA) ACABAMENTO RUSTICO ESPESSURA 2CM, ARGAMASSA COM PREPARO MANUAL</v>
          </cell>
          <cell r="C4443" t="str">
            <v>M2</v>
          </cell>
          <cell r="D4443">
            <v>14.97</v>
          </cell>
          <cell r="E4443">
            <v>23.99</v>
          </cell>
          <cell r="F4443">
            <v>38.96</v>
          </cell>
        </row>
        <row r="4444">
          <cell r="A4444" t="str">
            <v>73923/2</v>
          </cell>
          <cell r="B4444" t="str">
            <v>PISO CIMENTADO TRACO 1:4 (CIMENTO E AREIA), COM ACABAMENTO RUSTICO ESPESSURA 3CM, PREPARO MANUAL</v>
          </cell>
          <cell r="C4444" t="str">
            <v>M2</v>
          </cell>
          <cell r="D4444">
            <v>28.54</v>
          </cell>
          <cell r="E4444">
            <v>28.65</v>
          </cell>
          <cell r="F4444">
            <v>57.19</v>
          </cell>
        </row>
        <row r="4445">
          <cell r="A4445" t="str">
            <v>73923/3</v>
          </cell>
          <cell r="B4445" t="str">
            <v>PISO CIMENTADO TRACO 1:3 (CIMENTO E AREIA), COM ACABAMENTO RUSTICO E FRISADO ESPESSURA 2CM, PREPARO MANUAL</v>
          </cell>
          <cell r="C4445" t="str">
            <v>M2</v>
          </cell>
          <cell r="D4445">
            <v>17.309999999999999</v>
          </cell>
          <cell r="E4445">
            <v>27.88</v>
          </cell>
          <cell r="F4445">
            <v>45.19</v>
          </cell>
        </row>
        <row r="4446">
          <cell r="A4446" t="str">
            <v>73974/1</v>
          </cell>
          <cell r="B4446" t="str">
            <v>PISO CIMENTADO TRACO 1:3 (CIMENTO E AREIA) ACABAMENTO RUSTICO ESPESSURA 2CM, PREPARO MECANICO DA ARGAMASSA</v>
          </cell>
          <cell r="C4446" t="str">
            <v>M2</v>
          </cell>
          <cell r="D4446">
            <v>15.13</v>
          </cell>
          <cell r="E4446">
            <v>22.94</v>
          </cell>
          <cell r="F4446">
            <v>38.07</v>
          </cell>
        </row>
        <row r="4447">
          <cell r="A4447" t="str">
            <v>84172</v>
          </cell>
          <cell r="B4447" t="str">
            <v>PISO CIMENTADO TRACO 1:3 (CIMENTO E AREIA) ACABAMENTO RUSTICO ESPESSURA 2 CM COM JUNTAS PLASTICAS DE DILATACAO, PREPARO MANUAL DA ARGAMASSA</v>
          </cell>
          <cell r="C4447" t="str">
            <v>M2</v>
          </cell>
          <cell r="D4447">
            <v>23.08</v>
          </cell>
          <cell r="E4447">
            <v>33.090000000000003</v>
          </cell>
          <cell r="F4447">
            <v>56.17</v>
          </cell>
        </row>
        <row r="4448">
          <cell r="A4448" t="str">
            <v>84173</v>
          </cell>
          <cell r="B4448" t="str">
            <v>PISO CIMENTADO TRACO 1:3 (CIMENTO/AREIA) ACABAMENTO LISO ESPESSURA 2,0 CM PREPARO MANUAL DA ARGAMASSA INCLUSO ADITIVO IMPERMEABILIZANTE</v>
          </cell>
          <cell r="C4448" t="str">
            <v>M2</v>
          </cell>
          <cell r="D4448">
            <v>19.14</v>
          </cell>
          <cell r="E4448">
            <v>27.88</v>
          </cell>
          <cell r="F4448">
            <v>47.02</v>
          </cell>
        </row>
        <row r="4449">
          <cell r="A4449" t="str">
            <v>84174</v>
          </cell>
          <cell r="B4449" t="str">
            <v>PISO CIMENTADO TRACO 1:3 (CIMENTO E AREIA) COM ACABAMENTO LISO ESPESSURA 3CM COM JUNTAS DE MADEIRA, PREPARO MANUAL DA ARGAMASSA INCLUSO ADITIVO IMPERMEABILIZANTE</v>
          </cell>
          <cell r="C4449" t="str">
            <v>M2</v>
          </cell>
          <cell r="D4449">
            <v>28.74</v>
          </cell>
          <cell r="E4449">
            <v>37.909999999999997</v>
          </cell>
          <cell r="F4449">
            <v>66.650000000000006</v>
          </cell>
        </row>
        <row r="4450">
          <cell r="A4450" t="str">
            <v>73991/1</v>
          </cell>
          <cell r="B4450" t="str">
            <v>PISO CIMENTADO TRACO 1:4 (CIMENTO E AREIA) COM ACABAMENTO LISO ESPESSURA 1,5CM, PREPARO MANUAL DA ARGAMASSA  INCLUSO ADITIVO IMPERMEABILIZANTE</v>
          </cell>
          <cell r="C4450" t="str">
            <v>M2</v>
          </cell>
          <cell r="D4450">
            <v>16.53</v>
          </cell>
          <cell r="E4450">
            <v>27.44</v>
          </cell>
          <cell r="F4450">
            <v>43.97</v>
          </cell>
        </row>
        <row r="4451">
          <cell r="A4451" t="str">
            <v>73991/2</v>
          </cell>
          <cell r="B4451" t="str">
            <v>PISO CIMENTADO TRACO 1:3 (CIMENTO E AREIA) COM ACABAMENTO LISO ESPESSURA 1,5CM PREPARO MANUAL DA ARGAMASSA</v>
          </cell>
          <cell r="C4451" t="str">
            <v>M2</v>
          </cell>
          <cell r="D4451">
            <v>15.69</v>
          </cell>
          <cell r="E4451">
            <v>27.42</v>
          </cell>
          <cell r="F4451">
            <v>43.11</v>
          </cell>
        </row>
        <row r="4452">
          <cell r="A4452" t="str">
            <v>73991/3</v>
          </cell>
          <cell r="B4452" t="str">
            <v>PISO CIMENTADO TRACO 1:3 (CIMENTO E AREIA) COM ACABAMENTO LISO ESPESSURA 3CM PREPARO MECANICO ARGAMASSA  INCLUSO ADITIVO IMPERMEABILIZANTE</v>
          </cell>
          <cell r="C4452" t="str">
            <v>M2</v>
          </cell>
          <cell r="D4452">
            <v>22.31</v>
          </cell>
          <cell r="E4452">
            <v>27.25</v>
          </cell>
          <cell r="F4452">
            <v>49.56</v>
          </cell>
        </row>
        <row r="4453">
          <cell r="A4453" t="str">
            <v>73991/4</v>
          </cell>
          <cell r="B4453" t="str">
            <v>PISO CIMENTADO TRACO 1:3 (CIMENTO E AREIA) COM ACABAMENTO LISO ESPESSURA 1,5CM, PREPARO MANUAL DA ARGAMASSA INCLUSO ADITIVO IMPERMEABILIZANTE</v>
          </cell>
          <cell r="C4453" t="str">
            <v>M2</v>
          </cell>
          <cell r="D4453">
            <v>17</v>
          </cell>
          <cell r="E4453">
            <v>27.42</v>
          </cell>
          <cell r="F4453">
            <v>44.42</v>
          </cell>
        </row>
        <row r="4454">
          <cell r="A4454" t="str">
            <v>74079/1</v>
          </cell>
          <cell r="B4454" t="str">
            <v>PISO CIMENTADO TRACO 1:4 (CIMENTO E AREIA) COM ACABAMENTO LISO  ESPESSURA 2,0CM COM JUNTAS PLASTICAS DE DILATACAO E PREPARO MANUAL DA ARGAMASSA</v>
          </cell>
          <cell r="C4454" t="str">
            <v>M2</v>
          </cell>
          <cell r="D4454">
            <v>23.43</v>
          </cell>
          <cell r="E4454">
            <v>37.020000000000003</v>
          </cell>
          <cell r="F4454">
            <v>60.45</v>
          </cell>
        </row>
        <row r="4455">
          <cell r="A4455" t="str">
            <v>76447/1</v>
          </cell>
          <cell r="B4455" t="str">
            <v>PISO CIMENTADO TRACO 1:3 (CIMENTO E AREIA) ACABAMENTO LISO ESPESSURA 2,5 CM PREPARO MECANICO DA ARGAMASSA</v>
          </cell>
          <cell r="C4455" t="str">
            <v>M2</v>
          </cell>
          <cell r="D4455">
            <v>18.23</v>
          </cell>
          <cell r="E4455">
            <v>27.05</v>
          </cell>
          <cell r="F4455">
            <v>45.28</v>
          </cell>
        </row>
        <row r="4456">
          <cell r="A4456" t="str">
            <v>76448/1</v>
          </cell>
          <cell r="B4456" t="str">
            <v>PISO CIMENTADO TRACO 1:4 (CIMENTO E AREIA) ACABAMENTO RUSTICO ESPESSURA 1,5 CM PREPARO MANUAL DA ARGAMASSA</v>
          </cell>
          <cell r="C4456" t="str">
            <v>M2</v>
          </cell>
          <cell r="D4456">
            <v>13.53</v>
          </cell>
          <cell r="E4456">
            <v>23.53</v>
          </cell>
          <cell r="F4456">
            <v>37.06</v>
          </cell>
        </row>
        <row r="4457">
          <cell r="A4457" t="str">
            <v>76448/2</v>
          </cell>
          <cell r="B4457" t="str">
            <v>PISO CIMENTADO TRAÇO 1:4 (CIMENTO E AREIA) ACABAMENTO RUSTICO ESPESSURA 3,5 CM PREPARO MANUAL DA ARGAMASSA</v>
          </cell>
          <cell r="C4457" t="str">
            <v>M2</v>
          </cell>
          <cell r="D4457">
            <v>19.260000000000002</v>
          </cell>
          <cell r="E4457">
            <v>25.39</v>
          </cell>
          <cell r="F4457">
            <v>44.65</v>
          </cell>
        </row>
        <row r="4458">
          <cell r="A4458" t="str">
            <v>76448/3</v>
          </cell>
          <cell r="B4458" t="str">
            <v>PISO CIMENTADO TRAÇO 1:4 (CIMENTO E AREIA) ACABAMENTO RUSTICO ESPESSURA 2,5 CM PREPARO MANUAL DA ARGAMASSA</v>
          </cell>
          <cell r="C4458" t="str">
            <v>M2</v>
          </cell>
          <cell r="D4458">
            <v>16.39</v>
          </cell>
          <cell r="E4458">
            <v>24.46</v>
          </cell>
          <cell r="F4458">
            <v>40.85</v>
          </cell>
        </row>
        <row r="4459">
          <cell r="A4459" t="str">
            <v>73465</v>
          </cell>
          <cell r="B4459" t="str">
            <v>PISO CIMENTADO E=1,5CM C/ARGAMASSA 1:3 CIMENTO AREIA ALISADO COLHER   SOBRE BASE EXISTENTE E ARGAMASSA EM PREPARO MECANIZADO</v>
          </cell>
          <cell r="C4459" t="str">
            <v>M2</v>
          </cell>
          <cell r="D4459">
            <v>13.12</v>
          </cell>
          <cell r="E4459">
            <v>21.47</v>
          </cell>
          <cell r="F4459">
            <v>34.590000000000003</v>
          </cell>
        </row>
        <row r="4460">
          <cell r="B4460" t="str">
            <v>PISO EM MADEIRA</v>
          </cell>
          <cell r="C4460" t="str">
            <v/>
          </cell>
        </row>
        <row r="4461">
          <cell r="A4461" t="str">
            <v>73655</v>
          </cell>
          <cell r="B4461" t="str">
            <v>PISO EM TABUA CORRIDA DE MADEIRA ESPESSURA 2,5CM FIXADO EM PECAS DE MADEIRA E ASSENTADO EM ARGAMASSA TRACO 1:4 (CIMENTO/AREIA)</v>
          </cell>
          <cell r="C4461" t="str">
            <v>M2</v>
          </cell>
          <cell r="D4461">
            <v>79.59</v>
          </cell>
          <cell r="E4461">
            <v>49.16</v>
          </cell>
          <cell r="F4461">
            <v>128.75</v>
          </cell>
        </row>
        <row r="4462">
          <cell r="A4462" t="str">
            <v>73734/1</v>
          </cell>
          <cell r="B4462" t="str">
            <v>PISO EM TACO DE MADEIRA 7X21CM, ASSENTADO COM ARGAMASSA TRACO 1:4 (CIMENTO E AREIA MEDIA)</v>
          </cell>
          <cell r="C4462" t="str">
            <v>M2</v>
          </cell>
          <cell r="D4462">
            <v>73.36</v>
          </cell>
          <cell r="E4462">
            <v>29.47</v>
          </cell>
          <cell r="F4462">
            <v>102.83</v>
          </cell>
        </row>
        <row r="4463">
          <cell r="A4463" t="str">
            <v>84181</v>
          </cell>
          <cell r="B4463" t="str">
            <v>PISO EM TACO DE MADEIRA 7X21CM, FIXADO COM COLA BASE DE PVA</v>
          </cell>
          <cell r="C4463" t="str">
            <v>M2</v>
          </cell>
          <cell r="D4463">
            <v>62.56</v>
          </cell>
          <cell r="E4463">
            <v>9.74</v>
          </cell>
          <cell r="F4463">
            <v>72.3</v>
          </cell>
        </row>
        <row r="4464">
          <cell r="B4464" t="str">
            <v>PISO CERAMICO</v>
          </cell>
          <cell r="C4464" t="str">
            <v/>
          </cell>
        </row>
        <row r="4465">
          <cell r="A4465" t="str">
            <v>89171</v>
          </cell>
          <cell r="B4465" t="str">
            <v>(COMPOSIÇÃO REPRESENTATIVA) DO SERVIÇO DE REVESTIMENTO CERÂMICO PARA PISO COM PLACAS TIPO GRÉS DE DIMENSÕES 35X35 CM, PARA EDIFICAÇÃO HABITACIONAL UNIFAMILIAR (CASA) E EDIFICAÇÃO PÚBLICA PADRÃO. AF_11/2014</v>
          </cell>
          <cell r="C4465" t="str">
            <v>M2</v>
          </cell>
          <cell r="D4465">
            <v>22.48</v>
          </cell>
          <cell r="E4465">
            <v>6.36</v>
          </cell>
          <cell r="F4465">
            <v>28.84</v>
          </cell>
        </row>
        <row r="4466">
          <cell r="A4466" t="str">
            <v>89046</v>
          </cell>
          <cell r="B4466" t="str">
            <v>(COMPOSIÇÃO REPRESENTATIVA) DO SERVIÇO DE REVESTIMENTO CERÂMICO PARA PISO COM PLACAS TIPO GRÉS DE DIMENSÕES 35X35 CM, PARA EDIFICAÇÃO HABITACIONAL MULTIFAMILIAR (PRÉDIO). AF_11/2014</v>
          </cell>
          <cell r="C4466" t="str">
            <v>M2</v>
          </cell>
          <cell r="D4466">
            <v>23.15</v>
          </cell>
          <cell r="E4466">
            <v>7.85</v>
          </cell>
          <cell r="F4466">
            <v>31</v>
          </cell>
        </row>
        <row r="4467">
          <cell r="A4467" t="str">
            <v>87246</v>
          </cell>
          <cell r="B4467" t="str">
            <v>REVESTIMENTO CERÂMICO PARA PISO COM PLACAS TIPO GRÊS DE DIMENSÕES 35X35 CM APLICADA EM AMBIENTES DE ÁREA MENOR QUE 5 M2. AF_06/2014</v>
          </cell>
          <cell r="C4467" t="str">
            <v>M2</v>
          </cell>
          <cell r="D4467">
            <v>24.97</v>
          </cell>
          <cell r="E4467">
            <v>11.63</v>
          </cell>
          <cell r="F4467">
            <v>36.6</v>
          </cell>
        </row>
        <row r="4468">
          <cell r="A4468" t="str">
            <v>87247</v>
          </cell>
          <cell r="B4468" t="str">
            <v>REVESTIMENTO CERÂMICO PARA PISO COM PLACAS TIPO GRÊS DE DIMENSÕES 35X35 CM APLICADA EM AMBIENTES DE ÁREA ENTRE 5 M2 E 10 M2. AF_06/2014</v>
          </cell>
          <cell r="C4468" t="str">
            <v>M2</v>
          </cell>
          <cell r="D4468">
            <v>23.18</v>
          </cell>
          <cell r="E4468">
            <v>8.09</v>
          </cell>
          <cell r="F4468">
            <v>31.27</v>
          </cell>
        </row>
        <row r="4469">
          <cell r="A4469" t="str">
            <v>87248</v>
          </cell>
          <cell r="B4469" t="str">
            <v>REVESTIMENTO CERÂMICO PARA PISO COM PLACAS TIPO GRÊS DE DIMENSÕES 35X35 CM APLICADA EM AMBIENTES DE ÁREA MAIOR QUE 10 M2. AF_06/2014</v>
          </cell>
          <cell r="C4469" t="str">
            <v>M2</v>
          </cell>
          <cell r="D4469">
            <v>21.88</v>
          </cell>
          <cell r="E4469">
            <v>4.93</v>
          </cell>
          <cell r="F4469">
            <v>26.81</v>
          </cell>
        </row>
        <row r="4470">
          <cell r="A4470" t="str">
            <v>87249</v>
          </cell>
          <cell r="B4470" t="str">
            <v>REVESTIMENTO CERÂMICO PARA PISO COM PLACAS TIPO GRÊS DE DIMENSÕES 45X45 CM APLICADA EM AMBIENTES DE ÁREA MENOR QUE 5 M2. AF_06/2014</v>
          </cell>
          <cell r="C4470" t="str">
            <v>M2</v>
          </cell>
          <cell r="D4470">
            <v>26.95</v>
          </cell>
          <cell r="E4470">
            <v>14.65</v>
          </cell>
          <cell r="F4470">
            <v>41.6</v>
          </cell>
        </row>
        <row r="4471">
          <cell r="A4471" t="str">
            <v>87250</v>
          </cell>
          <cell r="B4471" t="str">
            <v>REVESTIMENTO CERÂMICO PARA PISO COM PLACAS TIPO GRÊS DE DIMENSÕES 45X45 CM APLICADA EM AMBIENTES DE ÁREA ENTRE 5 M2 E 10 M2. AF_06/2014</v>
          </cell>
          <cell r="C4471" t="str">
            <v>M2</v>
          </cell>
          <cell r="D4471">
            <v>24.14</v>
          </cell>
          <cell r="E4471">
            <v>9.02</v>
          </cell>
          <cell r="F4471">
            <v>33.159999999999997</v>
          </cell>
        </row>
        <row r="4472">
          <cell r="A4472" t="str">
            <v>87251</v>
          </cell>
          <cell r="B4472" t="str">
            <v>REVESTIMENTO CERÂMICO PARA PISO COM PLACAS TIPO GRÊS DE DIMENSÕES 45X45 CM APLICADA EM AMBIENTES DE ÁREA MAIOR QUE 10 M2. AF_06/2014</v>
          </cell>
          <cell r="C4472" t="str">
            <v>M2</v>
          </cell>
          <cell r="D4472">
            <v>22.41</v>
          </cell>
          <cell r="E4472">
            <v>5.2</v>
          </cell>
          <cell r="F4472">
            <v>27.61</v>
          </cell>
        </row>
        <row r="4473">
          <cell r="A4473" t="str">
            <v>87255</v>
          </cell>
          <cell r="B4473" t="str">
            <v>REVESTIMENTO CERÂMICO PARA PISO COM PLACAS TIPO GRÊS DE DIMENSÕES 60X60 CM APLICADA EM AMBIENTES DE ÁREA MENOR QUE 5 M2. AF_06/2014</v>
          </cell>
          <cell r="C4473" t="str">
            <v>M2</v>
          </cell>
          <cell r="D4473">
            <v>47.61</v>
          </cell>
          <cell r="E4473">
            <v>16.5</v>
          </cell>
          <cell r="F4473">
            <v>64.11</v>
          </cell>
        </row>
        <row r="4474">
          <cell r="A4474" t="str">
            <v>87256</v>
          </cell>
          <cell r="B4474" t="str">
            <v>REVESTIMENTO CERÂMICO PARA PISO COM PLACAS TIPO GRÊS DE DIMENSÕES 60X60 CM APLICADA EM AMBIENTES DE ÁREA ENTRE 5 M2 E 10 M2. AF_06/2014</v>
          </cell>
          <cell r="C4474" t="str">
            <v>M2</v>
          </cell>
          <cell r="D4474">
            <v>43.81</v>
          </cell>
          <cell r="E4474">
            <v>10.45</v>
          </cell>
          <cell r="F4474">
            <v>54.26</v>
          </cell>
        </row>
        <row r="4475">
          <cell r="A4475" t="str">
            <v>87257</v>
          </cell>
          <cell r="B4475" t="str">
            <v>REVESTIMENTO CERÂMICO PARA PISO COM PLACAS TIPO GRÊS DE DIMENSÕES 60X60 CM APLICADA EM AMBIENTES DE ÁREA MAIOR QUE 10 M2. AF_06/2014</v>
          </cell>
          <cell r="C4475" t="str">
            <v>M2</v>
          </cell>
          <cell r="D4475">
            <v>41.69</v>
          </cell>
          <cell r="E4475">
            <v>6.11</v>
          </cell>
          <cell r="F4475">
            <v>47.8</v>
          </cell>
        </row>
        <row r="4476">
          <cell r="A4476" t="str">
            <v>87258</v>
          </cell>
          <cell r="B4476" t="str">
            <v>REVESTIMENTO CERÂMICO PARA PISO COM PLACAS TIPO PORCELANATO DE DIMENSÕES 45X45 CM APLICADA EM AMBIENTES DE ÁREA MENOR QUE 5 M². AF_06/2014</v>
          </cell>
          <cell r="C4476" t="str">
            <v>M2</v>
          </cell>
          <cell r="D4476">
            <v>66.88</v>
          </cell>
          <cell r="E4476">
            <v>16.77</v>
          </cell>
          <cell r="F4476">
            <v>83.65</v>
          </cell>
        </row>
        <row r="4477">
          <cell r="A4477" t="str">
            <v>87259</v>
          </cell>
          <cell r="B4477" t="str">
            <v>REVESTIMENTO CERÂMICO PARA PISO COM PLACAS TIPO PORCELANATO DE DIMENSÕES 45X45 CM APLICADA EM AMBIENTES DE ÁREA ENTRE 5 M² E 10 M². AF_06/2014</v>
          </cell>
          <cell r="C4477" t="str">
            <v>M2</v>
          </cell>
          <cell r="D4477">
            <v>63.24</v>
          </cell>
          <cell r="E4477">
            <v>11.11</v>
          </cell>
          <cell r="F4477">
            <v>74.349999999999994</v>
          </cell>
        </row>
        <row r="4478">
          <cell r="A4478" t="str">
            <v>87260</v>
          </cell>
          <cell r="B4478" t="str">
            <v>REVESTIMENTO CERÂMICO PARA PISO COM PLACAS TIPO PORCELANATO DE DIMENSÕES 45X45 CM APLICADA EM AMBIENTES DE ÁREA MAIOR QUE 10 M². AF_06/2014</v>
          </cell>
          <cell r="C4478" t="str">
            <v>M2</v>
          </cell>
          <cell r="D4478">
            <v>61.29</v>
          </cell>
          <cell r="E4478">
            <v>7.43</v>
          </cell>
          <cell r="F4478">
            <v>68.72</v>
          </cell>
        </row>
        <row r="4479">
          <cell r="B4479" t="str">
            <v>PISO CERAMICO - PADRÃO POPULAR</v>
          </cell>
          <cell r="C4479" t="str">
            <v/>
          </cell>
        </row>
        <row r="4480">
          <cell r="A4480" t="str">
            <v>93389</v>
          </cell>
          <cell r="B4480" t="str">
            <v>REVESTIMENTO CERÂMICO PARA PISO COM PLACAS TIPO GRÊS PADRÃO POPULAR DE DIMENSÕES 35X35 CM APLICADA EM AMBIENTES DE ÁREA MENOR QUE 5 M2. AF_06/2014</v>
          </cell>
          <cell r="C4480" t="str">
            <v>M2</v>
          </cell>
          <cell r="D4480">
            <v>19.89</v>
          </cell>
          <cell r="E4480">
            <v>11.63</v>
          </cell>
          <cell r="F4480">
            <v>31.52</v>
          </cell>
        </row>
        <row r="4481">
          <cell r="A4481" t="str">
            <v>93390</v>
          </cell>
          <cell r="B4481" t="str">
            <v>REVESTIMENTO CERÂMICO PARA PISO COM PLACAS TIPO GRÊS PADRÃO POPULAR DE DIMENSÕES 35X35 CM APLICADA EM AMBIENTES DE ÁREA ENTRE 5 M2 E 10 M2. AF_06/2014</v>
          </cell>
          <cell r="C4481" t="str">
            <v>M2</v>
          </cell>
          <cell r="D4481">
            <v>18.2</v>
          </cell>
          <cell r="E4481">
            <v>8.09</v>
          </cell>
          <cell r="F4481">
            <v>26.29</v>
          </cell>
        </row>
        <row r="4482">
          <cell r="A4482" t="str">
            <v>93391</v>
          </cell>
          <cell r="B4482" t="str">
            <v>REVESTIMENTO CERÂMICO PARA PISO COM PLACAS TIPO GRÊS PADRÃO POPULAR DE DIMENSÕES 35X35 CM APLICADA EM AMBIENTES DE ÁREA MAIOR QUE 10 M2. AF_06/2014</v>
          </cell>
          <cell r="C4482" t="str">
            <v>M2</v>
          </cell>
          <cell r="D4482">
            <v>16.899999999999999</v>
          </cell>
          <cell r="E4482">
            <v>4.93</v>
          </cell>
          <cell r="F4482">
            <v>21.83</v>
          </cell>
        </row>
        <row r="4483">
          <cell r="B4483" t="str">
            <v>PISO DE PEDRA E GRANILITE/MARMORITE</v>
          </cell>
          <cell r="C4483" t="str">
            <v/>
          </cell>
        </row>
        <row r="4484">
          <cell r="A4484" t="str">
            <v>84191</v>
          </cell>
          <cell r="B4484" t="str">
            <v>PISO EM GRANILITE, MARMORITE OU GRANITINA ESPESSURA 8 MM, INCLUSO JUNTAS DE DILATACAO PLASTICAS</v>
          </cell>
          <cell r="C4484" t="str">
            <v>M2</v>
          </cell>
          <cell r="D4484">
            <v>80.31</v>
          </cell>
          <cell r="E4484">
            <v>14.87</v>
          </cell>
          <cell r="F4484">
            <v>95.18</v>
          </cell>
        </row>
        <row r="4485">
          <cell r="A4485" t="str">
            <v>72138</v>
          </cell>
          <cell r="B4485" t="str">
            <v>PISO EM GRANITO BRANCO 50X50CM LEVIGADO ESPESSURA 2CM, ASSENTADO COM ARGAMASSA COLANTE DUPLA COLAGEM, COM REJUNTAMENTO EM CIMENTO BRANCO</v>
          </cell>
          <cell r="C4485" t="str">
            <v>M2</v>
          </cell>
          <cell r="D4485">
            <v>222.13</v>
          </cell>
          <cell r="E4485">
            <v>12.54</v>
          </cell>
          <cell r="F4485">
            <v>234.67</v>
          </cell>
        </row>
        <row r="4486">
          <cell r="A4486" t="str">
            <v>84190</v>
          </cell>
          <cell r="B4486" t="str">
            <v>PISO GRANITO ASSENTADO SOBRE ARGAMASSA CIMENTO / CAL / AREIA TRACO 1:0,25:3 INCLUSIVE REJUNTE EM CIMENTO</v>
          </cell>
          <cell r="C4486" t="str">
            <v>M2</v>
          </cell>
          <cell r="D4486">
            <v>178.06</v>
          </cell>
          <cell r="E4486">
            <v>21.18</v>
          </cell>
          <cell r="F4486">
            <v>199.24</v>
          </cell>
        </row>
        <row r="4487">
          <cell r="A4487" t="str">
            <v>84195</v>
          </cell>
          <cell r="B4487" t="str">
            <v>PISO MARMORE BRANCO ASSENTADO SOBRE ARGAMASSA TRACO 1:4 (CIMENTO/AREIA)</v>
          </cell>
          <cell r="C4487" t="str">
            <v>M2</v>
          </cell>
          <cell r="D4487">
            <v>227.66</v>
          </cell>
          <cell r="E4487">
            <v>15.02</v>
          </cell>
          <cell r="F4487">
            <v>242.68</v>
          </cell>
        </row>
        <row r="4488">
          <cell r="A4488" t="str">
            <v>73743/1</v>
          </cell>
          <cell r="B4488" t="str">
            <v>PISO EM PEDRA SÃO TOME ASSENTADO SOBRE ARGAMASSA 1:3 (CIMENTO E AREIA) REJUNTADO COM CIMENTO BRANCO</v>
          </cell>
          <cell r="C4488" t="str">
            <v>M2</v>
          </cell>
          <cell r="D4488">
            <v>103.89</v>
          </cell>
          <cell r="E4488">
            <v>19.260000000000002</v>
          </cell>
          <cell r="F4488">
            <v>123.15</v>
          </cell>
        </row>
        <row r="4489">
          <cell r="A4489" t="str">
            <v>73921/2</v>
          </cell>
          <cell r="B4489" t="str">
            <v>PISO EM PEDRA ARDOSIA ASSENTADO SOBRE ARGAMASSA COLANTE REJUNTADO COM CIMENTO COMUM</v>
          </cell>
          <cell r="C4489" t="str">
            <v>M2</v>
          </cell>
          <cell r="D4489">
            <v>20.8</v>
          </cell>
          <cell r="E4489">
            <v>6.73</v>
          </cell>
          <cell r="F4489">
            <v>27.53</v>
          </cell>
        </row>
        <row r="4490">
          <cell r="A4490" t="str">
            <v>84183</v>
          </cell>
          <cell r="B4490" t="str">
            <v>PISO EM PEDRA PORTUGUESA ASSENTADO SOBRE BASE DE AREIA, REJUNTADO COM CIMENTO COMUM</v>
          </cell>
          <cell r="C4490" t="str">
            <v>M2</v>
          </cell>
          <cell r="D4490">
            <v>68.66</v>
          </cell>
          <cell r="E4490">
            <v>26.46</v>
          </cell>
          <cell r="F4490">
            <v>95.12</v>
          </cell>
        </row>
        <row r="4491">
          <cell r="B4491" t="str">
            <v>PISO VINILICO E BORRACHA</v>
          </cell>
          <cell r="C4491" t="str">
            <v/>
          </cell>
        </row>
        <row r="4492">
          <cell r="A4492" t="str">
            <v>72185</v>
          </cell>
          <cell r="B4492" t="str">
            <v>PISO VINILICO SEMIFLEXIVEL PADRAO LISO, ESPESSURA 2MM, FIXADO COM COLA</v>
          </cell>
          <cell r="C4492" t="str">
            <v>M2</v>
          </cell>
          <cell r="D4492">
            <v>90.35</v>
          </cell>
          <cell r="E4492">
            <v>4.42</v>
          </cell>
          <cell r="F4492">
            <v>94.77</v>
          </cell>
        </row>
        <row r="4493">
          <cell r="A4493" t="str">
            <v>72186</v>
          </cell>
          <cell r="B4493" t="str">
            <v>PISO VINILICO SEMIFLEXIVEL PADRAO LISO, ESPESSURA 3,2MM, FIXADO COM COLA</v>
          </cell>
          <cell r="C4493" t="str">
            <v>M2</v>
          </cell>
          <cell r="D4493">
            <v>147.38999999999999</v>
          </cell>
          <cell r="E4493">
            <v>4.42</v>
          </cell>
          <cell r="F4493">
            <v>151.81</v>
          </cell>
        </row>
        <row r="4494">
          <cell r="A4494" t="str">
            <v>72200</v>
          </cell>
          <cell r="B4494" t="str">
            <v>REVESTIMENTO EM LAMINADO MELAMINICO TEXTURIZADO, ESPESSURA 0,8 MM, FIXADO COM COLA</v>
          </cell>
          <cell r="C4494" t="str">
            <v>M2</v>
          </cell>
          <cell r="D4494">
            <v>54.05</v>
          </cell>
          <cell r="E4494">
            <v>21.72</v>
          </cell>
          <cell r="F4494">
            <v>75.77</v>
          </cell>
        </row>
        <row r="4495">
          <cell r="A4495" t="str">
            <v>72187</v>
          </cell>
          <cell r="B4495" t="str">
            <v>PISO DE BORRACHA FRISADO, ESPESSURA 7MM, ASSENTADO COM ARGAMASSA TRACO 1:3 (CIMENTO E AREIA)</v>
          </cell>
          <cell r="C4495" t="str">
            <v>M2</v>
          </cell>
          <cell r="D4495">
            <v>194.42</v>
          </cell>
          <cell r="E4495">
            <v>12.66</v>
          </cell>
          <cell r="F4495">
            <v>207.08</v>
          </cell>
        </row>
        <row r="4496">
          <cell r="A4496" t="str">
            <v>84186</v>
          </cell>
          <cell r="B4496" t="str">
            <v>PISO DE BORRACHA CANELADA, ESPESSURA 3,5MM, FIXADO COM COLA</v>
          </cell>
          <cell r="C4496" t="str">
            <v>M2</v>
          </cell>
          <cell r="D4496">
            <v>75.900000000000006</v>
          </cell>
          <cell r="E4496">
            <v>4.42</v>
          </cell>
          <cell r="F4496">
            <v>80.319999999999993</v>
          </cell>
        </row>
        <row r="4497">
          <cell r="A4497" t="str">
            <v>72188</v>
          </cell>
          <cell r="B4497" t="str">
            <v>PISO DE BORRACHA PASTILHADO, ESPESSURA 7MM, ASSENTADO COM ARGAMASSA TRACO 1:3 (CIMENTO E AREIA)</v>
          </cell>
          <cell r="C4497" t="str">
            <v>M2</v>
          </cell>
          <cell r="D4497">
            <v>194.42</v>
          </cell>
          <cell r="E4497">
            <v>12.66</v>
          </cell>
          <cell r="F4497">
            <v>207.08</v>
          </cell>
        </row>
        <row r="4498">
          <cell r="A4498" t="str">
            <v>84187</v>
          </cell>
          <cell r="B4498" t="str">
            <v>ASSENTAMENTO DE PISO DE BORRACHA PASTILHADA FIXADO COM COLA</v>
          </cell>
          <cell r="C4498" t="str">
            <v>M2</v>
          </cell>
          <cell r="D4498">
            <v>9</v>
          </cell>
          <cell r="E4498">
            <v>4.42</v>
          </cell>
          <cell r="F4498">
            <v>13.42</v>
          </cell>
        </row>
        <row r="4499">
          <cell r="A4499" t="str">
            <v>73876/1</v>
          </cell>
          <cell r="B4499" t="str">
            <v>PISO DE BORRACHA PASTILHADO, ESPESSURA 7MM, FIXADO COM COLA</v>
          </cell>
          <cell r="C4499" t="str">
            <v>M2</v>
          </cell>
          <cell r="D4499">
            <v>184.72</v>
          </cell>
          <cell r="E4499">
            <v>4.42</v>
          </cell>
          <cell r="F4499">
            <v>189.14</v>
          </cell>
        </row>
        <row r="4500">
          <cell r="B4500" t="str">
            <v>PISO DE ALTA RESISTENCIA</v>
          </cell>
          <cell r="C4500" t="str">
            <v/>
          </cell>
        </row>
        <row r="4501">
          <cell r="A4501" t="str">
            <v>72136</v>
          </cell>
          <cell r="B4501" t="str">
            <v>PISO INDUSTRIAL DE ALTA RESISTENCIA, ESPESSURA 8MM, INCLUSO JUNTAS DE DILATACAO PLASTICAS E POLIMENTO MECANIZADO</v>
          </cell>
          <cell r="C4501" t="str">
            <v>M2</v>
          </cell>
          <cell r="D4501">
            <v>39.74</v>
          </cell>
          <cell r="E4501">
            <v>41.55</v>
          </cell>
          <cell r="F4501">
            <v>81.290000000000006</v>
          </cell>
        </row>
        <row r="4502">
          <cell r="A4502" t="str">
            <v>72137</v>
          </cell>
          <cell r="B4502" t="str">
            <v>PISO INDUSTRIAL ALTA RESISTENCIA, ESPESSURA 12MM, INCLUSO JUNTAS DE DILATACAO PLASTICAS E POLIMENTO MECANIZADO</v>
          </cell>
          <cell r="C4502" t="str">
            <v>M2</v>
          </cell>
          <cell r="D4502">
            <v>47.74</v>
          </cell>
          <cell r="E4502">
            <v>47.08</v>
          </cell>
          <cell r="F4502">
            <v>94.82</v>
          </cell>
        </row>
        <row r="4503">
          <cell r="A4503" t="str">
            <v>72815</v>
          </cell>
          <cell r="B4503" t="str">
            <v>APLICACAO DE TINTA A BASE DE EPOXI SOBRE PISO</v>
          </cell>
          <cell r="C4503" t="str">
            <v>M2</v>
          </cell>
          <cell r="D4503">
            <v>32.590000000000003</v>
          </cell>
          <cell r="E4503">
            <v>13.02</v>
          </cell>
          <cell r="F4503">
            <v>45.61</v>
          </cell>
        </row>
        <row r="4504">
          <cell r="B4504" t="str">
            <v>PISO EM BLOCO DE CONCRETO</v>
          </cell>
          <cell r="C4504" t="str">
            <v/>
          </cell>
        </row>
        <row r="4505">
          <cell r="A4505" t="str">
            <v>92391</v>
          </cell>
          <cell r="B4505" t="str">
            <v>EXECUÇÃO DE PAVIMENTO EM PISO INTERTRAVADO, COM BLOCO PISOGRAMA DE 35 X 25 CM, ESPESSURA 6 CM. AF_12/2015</v>
          </cell>
          <cell r="C4505" t="str">
            <v>M2</v>
          </cell>
          <cell r="D4505">
            <v>36.549999999999997</v>
          </cell>
          <cell r="E4505">
            <v>2.56</v>
          </cell>
          <cell r="F4505">
            <v>39.11</v>
          </cell>
        </row>
        <row r="4506">
          <cell r="A4506" t="str">
            <v>92392</v>
          </cell>
          <cell r="B4506" t="str">
            <v>EXECUÇÃO DE PAVIMENTO EM PISO INTERTRAVADO, COM BLOCO PISOGRAMA DE 35 X 25 CM, ESPESSURA 8 CM. AF_12/2015</v>
          </cell>
          <cell r="C4506" t="str">
            <v>M2</v>
          </cell>
          <cell r="D4506">
            <v>40.729999999999997</v>
          </cell>
          <cell r="E4506">
            <v>2.86</v>
          </cell>
          <cell r="F4506">
            <v>43.59</v>
          </cell>
        </row>
        <row r="4507">
          <cell r="A4507" t="str">
            <v>92393</v>
          </cell>
          <cell r="B4507" t="str">
            <v>EXECUÇÃO DE PAVIMENTO EM PISO INTERTRAVADO, COM BLOCO SEXTAVADO DE 25 X 25 CM, ESPESSURA 6 CM. AF_12/2015</v>
          </cell>
          <cell r="C4507" t="str">
            <v>M2</v>
          </cell>
          <cell r="D4507">
            <v>41.54</v>
          </cell>
          <cell r="E4507">
            <v>3.33</v>
          </cell>
          <cell r="F4507">
            <v>44.87</v>
          </cell>
        </row>
        <row r="4508">
          <cell r="A4508" t="str">
            <v>92394</v>
          </cell>
          <cell r="B4508" t="str">
            <v>EXECUÇÃO DE PAVIMENTO EM PISO INTERTRAVADO, COM BLOCO SEXTAVADO DE 25 X 25 CM, ESPESSURA 8 CM. AF_12/2015</v>
          </cell>
          <cell r="C4508" t="str">
            <v>M2</v>
          </cell>
          <cell r="D4508">
            <v>49.01</v>
          </cell>
          <cell r="E4508">
            <v>4.9000000000000004</v>
          </cell>
          <cell r="F4508">
            <v>53.91</v>
          </cell>
        </row>
        <row r="4509">
          <cell r="A4509" t="str">
            <v>92395</v>
          </cell>
          <cell r="B4509" t="str">
            <v>EXECUÇÃO DE PAVIMENTO EM PISO INTERTRAVADO, COM BLOCO SEXTAVADO DE 25 X 25 CM, ESPESSURA 10 CM. AF_12/2015</v>
          </cell>
          <cell r="C4509" t="str">
            <v>M2</v>
          </cell>
          <cell r="D4509">
            <v>61.01</v>
          </cell>
          <cell r="E4509">
            <v>7.38</v>
          </cell>
          <cell r="F4509">
            <v>68.39</v>
          </cell>
        </row>
        <row r="4510">
          <cell r="A4510" t="str">
            <v>92396</v>
          </cell>
          <cell r="B4510" t="str">
            <v>EXECUÇÃO DE PASSEIO EM PISO INTERTRAVADO, COM BLOCO RETANGULAR COR NATURAL DE 20 X 10 CM, ESPESSURA 6 CM. AF_12/2015</v>
          </cell>
          <cell r="C4510" t="str">
            <v>M2</v>
          </cell>
          <cell r="D4510">
            <v>44.71</v>
          </cell>
          <cell r="E4510">
            <v>10.52</v>
          </cell>
          <cell r="F4510">
            <v>55.23</v>
          </cell>
        </row>
        <row r="4511">
          <cell r="A4511" t="str">
            <v>92397</v>
          </cell>
          <cell r="B4511" t="str">
            <v>EXECUÇÃO DE PÁTIO/ESTACIONAMENTO EM PISO INTERTRAVADO, COM BLOCO RETANGULAR COR NATURAL DE 20 X 10 CM, ESPESSURA 6 CM. AF_12/2015</v>
          </cell>
          <cell r="C4511" t="str">
            <v>M2</v>
          </cell>
          <cell r="D4511">
            <v>39.82</v>
          </cell>
          <cell r="E4511">
            <v>4.22</v>
          </cell>
          <cell r="F4511">
            <v>44.04</v>
          </cell>
        </row>
        <row r="4512">
          <cell r="A4512" t="str">
            <v>92398</v>
          </cell>
          <cell r="B4512" t="str">
            <v>EXECUÇÃO DE PÁTIO/ESTACIONAMENTO EM PISO INTERTRAVADO, COM BLOCO RETANGULAR COR NATURAL DE 20 X 10 CM, ESPESSURA 8 CM. AF_12/2015</v>
          </cell>
          <cell r="C4512" t="str">
            <v>M2</v>
          </cell>
          <cell r="D4512">
            <v>47.46</v>
          </cell>
          <cell r="E4512">
            <v>6.69</v>
          </cell>
          <cell r="F4512">
            <v>54.15</v>
          </cell>
        </row>
        <row r="4513">
          <cell r="A4513" t="str">
            <v>92399</v>
          </cell>
          <cell r="B4513" t="str">
            <v>EXECUÇÃO DE VIA EM PISO INTERTRAVADO, COM BLOCO RETANGULAR COR NATURAL DE 20 X 10 CM, ESPESSURA 8 CM. AF_12/2015</v>
          </cell>
          <cell r="C4513" t="str">
            <v>M2</v>
          </cell>
          <cell r="D4513">
            <v>48.18</v>
          </cell>
          <cell r="E4513">
            <v>7.15</v>
          </cell>
          <cell r="F4513">
            <v>55.33</v>
          </cell>
        </row>
        <row r="4514">
          <cell r="A4514" t="str">
            <v>92400</v>
          </cell>
          <cell r="B4514" t="str">
            <v>EXECUÇÃO DE PÁTIO/ESTACIONAMENTO EM PISO INTERTRAVADO, COM BLOCO RETANGULAR DE 20 X 10 CM, ESPESSURA 10 CM. AF_12/2015</v>
          </cell>
          <cell r="C4514" t="str">
            <v>M2</v>
          </cell>
          <cell r="D4514">
            <v>51.73</v>
          </cell>
          <cell r="E4514">
            <v>9.17</v>
          </cell>
          <cell r="F4514">
            <v>60.9</v>
          </cell>
        </row>
        <row r="4515">
          <cell r="A4515" t="str">
            <v>92401</v>
          </cell>
          <cell r="B4515" t="str">
            <v>EXECUÇÃO DE VIA EM PISO INTERTRAVADO, COM BLOCO RETANGULAR DE 20 X 10 CM, ESPESSURA 10 CM. AF_12/2015</v>
          </cell>
          <cell r="C4515" t="str">
            <v>M2</v>
          </cell>
          <cell r="D4515">
            <v>52.48</v>
          </cell>
          <cell r="E4515">
            <v>9.6199999999999992</v>
          </cell>
          <cell r="F4515">
            <v>62.1</v>
          </cell>
        </row>
        <row r="4516">
          <cell r="A4516" t="str">
            <v>92402</v>
          </cell>
          <cell r="B4516" t="str">
            <v>EXECUÇÃO DE PASSEIO EM PISO INTERTRAVADO, COM BLOCO 16 FACES DE 22 X 11 CM, ESPESSURA 6 CM. AF_12/2015</v>
          </cell>
          <cell r="C4516" t="str">
            <v>M2</v>
          </cell>
          <cell r="D4516">
            <v>45.32</v>
          </cell>
          <cell r="E4516">
            <v>11.51</v>
          </cell>
          <cell r="F4516">
            <v>56.83</v>
          </cell>
        </row>
        <row r="4517">
          <cell r="A4517" t="str">
            <v>92403</v>
          </cell>
          <cell r="B4517" t="str">
            <v>EXECUÇÃO DE PÁTIO/ESTACIONAMENTO EM PISO INTERTRAVADO, COM BLOCO 16 FACES DE 22 X 11 CM, ESPESSURA 6 CM. AF_12/2015</v>
          </cell>
          <cell r="C4517" t="str">
            <v>M2</v>
          </cell>
          <cell r="D4517">
            <v>40.33</v>
          </cell>
          <cell r="E4517">
            <v>5.21</v>
          </cell>
          <cell r="F4517">
            <v>45.54</v>
          </cell>
        </row>
        <row r="4518">
          <cell r="A4518" t="str">
            <v>92404</v>
          </cell>
          <cell r="B4518" t="str">
            <v>EXECUÇÃO DE PÁTIO/ESTACIONAMENTO EM PISO INTERTRAVADO, COM BLOCO 16 FACES DE 22 X 11 CM, ESPESSURA 8 CM. AF_12/2015</v>
          </cell>
          <cell r="C4518" t="str">
            <v>M2</v>
          </cell>
          <cell r="D4518">
            <v>49.05</v>
          </cell>
          <cell r="E4518">
            <v>7.69</v>
          </cell>
          <cell r="F4518">
            <v>56.74</v>
          </cell>
        </row>
        <row r="4519">
          <cell r="A4519" t="str">
            <v>92405</v>
          </cell>
          <cell r="B4519" t="str">
            <v>EXECUÇÃO DE VIA EM PISO INTERTRAVADO, COM BLOCO 16 FACES DE 22 X 11 CM, ESPESSURA 8 CM. AF_12/2015</v>
          </cell>
          <cell r="C4519" t="str">
            <v>M2</v>
          </cell>
          <cell r="D4519">
            <v>49.76</v>
          </cell>
          <cell r="E4519">
            <v>8.15</v>
          </cell>
          <cell r="F4519">
            <v>57.91</v>
          </cell>
        </row>
        <row r="4520">
          <cell r="A4520" t="str">
            <v>92406</v>
          </cell>
          <cell r="B4520" t="str">
            <v>EXECUÇÃO DE PÁTIO/ESTACIONAMENTO EM PISO INTERTRAVADO, COM BLOCO 16 FACES DE 22 X 11 CM, ESPESSURA 10 CM. AF_12/2015</v>
          </cell>
          <cell r="C4520" t="str">
            <v>M2</v>
          </cell>
          <cell r="D4520">
            <v>53.99</v>
          </cell>
          <cell r="E4520">
            <v>10.17</v>
          </cell>
          <cell r="F4520">
            <v>64.16</v>
          </cell>
        </row>
        <row r="4521">
          <cell r="A4521" t="str">
            <v>92407</v>
          </cell>
          <cell r="B4521" t="str">
            <v>EXECUÇÃO DE VIA EM PISO INTERTRAVADO, COM BLOCO 16 FACES DE 22 X 11 CM, ESPESSURA 10 CM. AF_12/2015</v>
          </cell>
          <cell r="C4521" t="str">
            <v>M2</v>
          </cell>
          <cell r="D4521">
            <v>54.73</v>
          </cell>
          <cell r="E4521">
            <v>10.63</v>
          </cell>
          <cell r="F4521">
            <v>65.36</v>
          </cell>
        </row>
        <row r="4522">
          <cell r="A4522" t="str">
            <v>93679</v>
          </cell>
          <cell r="B4522" t="str">
            <v>EXECUÇÃO DE PASSEIO EM PISO INTERTRAVADO, COM BLOCO RETANGULAR COLORIDO DE 20 X 10 CM, ESPESSURA 6 CM. AF_12/2015</v>
          </cell>
          <cell r="C4522" t="str">
            <v>M2</v>
          </cell>
          <cell r="D4522">
            <v>53.69</v>
          </cell>
          <cell r="E4522">
            <v>10.52</v>
          </cell>
          <cell r="F4522">
            <v>64.209999999999994</v>
          </cell>
        </row>
        <row r="4523">
          <cell r="A4523" t="str">
            <v>93680</v>
          </cell>
          <cell r="B4523" t="str">
            <v>EXECUÇÃO DE PÁTIO/ESTACIONAMENTO EM PISO INTERTRAVADO, COM BLOCO RETANGULAR COLORIDO DE 20 X 10 CM, ESPESSURA 6 CM. AF_12/2015</v>
          </cell>
          <cell r="C4523" t="str">
            <v>M2</v>
          </cell>
          <cell r="D4523">
            <v>48.41</v>
          </cell>
          <cell r="E4523">
            <v>4.22</v>
          </cell>
          <cell r="F4523">
            <v>52.63</v>
          </cell>
        </row>
        <row r="4524">
          <cell r="A4524" t="str">
            <v>93681</v>
          </cell>
          <cell r="B4524" t="str">
            <v>EXECUÇÃO DE PÁTIO/ESTACIONAMENTO EM PISO INTERTRAVADO, COM BLOCO RETANGULAR COLORIDO DE 20 X 10 CM, ESPESSURA 8 CM. AF_12/2015</v>
          </cell>
          <cell r="C4524" t="str">
            <v>M2</v>
          </cell>
          <cell r="D4524">
            <v>56.7</v>
          </cell>
          <cell r="E4524">
            <v>6.69</v>
          </cell>
          <cell r="F4524">
            <v>0</v>
          </cell>
        </row>
        <row r="4525">
          <cell r="A4525" t="str">
            <v>93682</v>
          </cell>
          <cell r="B4525" t="str">
            <v>EXECUÇÃO DE VIA EM PISO INTERTRAVADO, COM BLOCO RETANGULAR COLORIDO DE 20 X 10 CM, ESPESSURA 8 CM. AF_12/2015</v>
          </cell>
          <cell r="C4525" t="str">
            <v>M2</v>
          </cell>
          <cell r="D4525">
            <v>57.51</v>
          </cell>
          <cell r="E4525">
            <v>7.15</v>
          </cell>
          <cell r="F4525">
            <v>0</v>
          </cell>
        </row>
        <row r="4526">
          <cell r="A4526" t="str">
            <v>94294</v>
          </cell>
          <cell r="B4526" t="str">
            <v>EXECUÇÃO DE ESCORAS DE CONCRETO PARA CONTENÇÃO DE GUIAS PRÉ-FABRICADAS. AF_06/2016</v>
          </cell>
          <cell r="C4526" t="str">
            <v>M</v>
          </cell>
          <cell r="D4526">
            <v>4.07</v>
          </cell>
          <cell r="E4526">
            <v>1.84</v>
          </cell>
          <cell r="F4526">
            <v>0</v>
          </cell>
        </row>
        <row r="4527">
          <cell r="B4527" t="str">
            <v>PISO EM CONCRETO</v>
          </cell>
          <cell r="C4527" t="str">
            <v/>
          </cell>
        </row>
        <row r="4528">
          <cell r="A4528" t="str">
            <v>68325</v>
          </cell>
          <cell r="B4528" t="str">
            <v>PISO EM CONCRETO 20 MPA PREPARO MECANICO, ESPESSURA 7CM, INCLUSO SELANTE ELASTICO A BASE DE POLIURETANO</v>
          </cell>
          <cell r="C4528" t="str">
            <v>M2</v>
          </cell>
          <cell r="D4528">
            <v>26.31</v>
          </cell>
          <cell r="E4528">
            <v>16.32</v>
          </cell>
          <cell r="F4528">
            <v>42.63</v>
          </cell>
        </row>
        <row r="4529">
          <cell r="A4529" t="str">
            <v>68333</v>
          </cell>
          <cell r="B4529" t="str">
            <v>PISO EM CONCRETO 20 MPA PREPARO MECANICO, ESPESSURA 7CM, INCLUSO JUNTAS DE DILATACAO EM MADEIRA</v>
          </cell>
          <cell r="C4529" t="str">
            <v>M2</v>
          </cell>
          <cell r="D4529">
            <v>26</v>
          </cell>
          <cell r="E4529">
            <v>17.39</v>
          </cell>
          <cell r="F4529">
            <v>43.39</v>
          </cell>
        </row>
        <row r="4530">
          <cell r="A4530" t="str">
            <v>72183</v>
          </cell>
          <cell r="B4530" t="str">
            <v>PISO EM CONCRETO 20MPA PREPARO MECANICO, ESPESSURA 7 CM, COM ARMACAO EM TELA SOLDADA</v>
          </cell>
          <cell r="C4530" t="str">
            <v>M2</v>
          </cell>
          <cell r="D4530">
            <v>42.91</v>
          </cell>
          <cell r="E4530">
            <v>28.09</v>
          </cell>
          <cell r="F4530">
            <v>71</v>
          </cell>
        </row>
        <row r="4531">
          <cell r="A4531" t="str">
            <v>94990</v>
          </cell>
          <cell r="B4531" t="str">
            <v>EXECUÇÃO DE PASSEIO (CALÇADA) OU PISO DE CONCRETO COM CONCRETO MOLDADO IN LOCO, FEITO EM OBRA, ACABAMENTO CONVENCIONAL, NÃO ARMADO. AF_07/2016</v>
          </cell>
          <cell r="C4531" t="str">
            <v>M3</v>
          </cell>
          <cell r="D4531">
            <v>363.5</v>
          </cell>
          <cell r="E4531">
            <v>180.24</v>
          </cell>
          <cell r="F4531">
            <v>0</v>
          </cell>
        </row>
        <row r="4532">
          <cell r="A4532" t="str">
            <v>94991</v>
          </cell>
          <cell r="B4532" t="str">
            <v>EXECUÇÃO DE PASSEIO (CALÇADA) OU PISO DE CONCRETO COM CONCRETO MOLDADO IN LOCO, USINADO, ACABAMENTO CONVENCIONAL, NÃO ARMADO. AF_07/2016</v>
          </cell>
          <cell r="C4532" t="str">
            <v>M3</v>
          </cell>
          <cell r="D4532">
            <v>303.49</v>
          </cell>
          <cell r="E4532">
            <v>65.28</v>
          </cell>
          <cell r="F4532">
            <v>0</v>
          </cell>
        </row>
        <row r="4533">
          <cell r="A4533" t="str">
            <v>94992</v>
          </cell>
          <cell r="B4533" t="str">
            <v>EXECUÇÃO DE PASSEIO (CALÇADA) OU PISO DE CONCRETO COM CONCRETO MOLDADO IN LOCO, FEITO EM OBRA, ACABAMENTO CONVENCIONAL, ESPESSURA 6 CM, ARMADO. AF_07/2016</v>
          </cell>
          <cell r="C4533" t="str">
            <v>M2</v>
          </cell>
          <cell r="D4533">
            <v>38.33</v>
          </cell>
          <cell r="E4533">
            <v>13.49</v>
          </cell>
          <cell r="F4533">
            <v>0</v>
          </cell>
        </row>
        <row r="4534">
          <cell r="A4534" t="str">
            <v>94993</v>
          </cell>
          <cell r="B4534" t="str">
            <v>EXECUÇÃO DE PASSEIO (CALÇADA) OU PISO DE CONCRETO COM CONCRETO MOLDADO IN LOCO, USINADO, ACABAMENTO CONVENCIONAL, ESPESSURA 6 CM, ARMADO. AF_07/2016</v>
          </cell>
          <cell r="C4534" t="str">
            <v>M2</v>
          </cell>
          <cell r="D4534">
            <v>34.729999999999997</v>
          </cell>
          <cell r="E4534">
            <v>6.59</v>
          </cell>
          <cell r="F4534">
            <v>0</v>
          </cell>
        </row>
        <row r="4535">
          <cell r="A4535" t="str">
            <v>94994</v>
          </cell>
          <cell r="B4535" t="str">
            <v>EXECUÇÃO DE PASSEIO (CALÇADA) OU PISO DE CONCRETO COM CONCRETO MOLDADO IN LOCO, FEITO EM OBRA, ACABAMENTO CONVENCIONAL, ESPESSURA 8 CM, ARMADO. AF_07/2016</v>
          </cell>
          <cell r="C4535" t="str">
            <v>M2</v>
          </cell>
          <cell r="D4535">
            <v>46.28</v>
          </cell>
          <cell r="E4535">
            <v>17.489999999999998</v>
          </cell>
          <cell r="F4535">
            <v>0</v>
          </cell>
        </row>
        <row r="4536">
          <cell r="A4536" t="str">
            <v>94995</v>
          </cell>
          <cell r="B4536" t="str">
            <v>EXECUÇÃO DE PASSEIO (CALÇADA) OU PISO DE CONCRETO COM CONCRETO MOLDADO IN LOCO, USINADO, ACABAMENTO CONVENCIONAL, ESPESSURA 8 CM, ARMADO. AF_07/2016</v>
          </cell>
          <cell r="C4536" t="str">
            <v>M2</v>
          </cell>
          <cell r="D4536">
            <v>41.48</v>
          </cell>
          <cell r="E4536">
            <v>8.2899999999999991</v>
          </cell>
          <cell r="F4536">
            <v>0</v>
          </cell>
        </row>
        <row r="4537">
          <cell r="A4537" t="str">
            <v>94996</v>
          </cell>
          <cell r="B4537" t="str">
            <v>EXECUÇÃO DE PASSEIO (CALÇADA) OU PISO DE CONCRETO COM CONCRETO MOLDADO IN LOCO, FEITO EM OBRA, ACABAMENTO CONVENCIONAL, ESPESSURA 10 CM, ARMADO. AF_07/2016</v>
          </cell>
          <cell r="C4537" t="str">
            <v>M2</v>
          </cell>
          <cell r="D4537">
            <v>53.45</v>
          </cell>
          <cell r="E4537">
            <v>21.49</v>
          </cell>
          <cell r="F4537">
            <v>0</v>
          </cell>
        </row>
        <row r="4538">
          <cell r="A4538" t="str">
            <v>94997</v>
          </cell>
          <cell r="B4538" t="str">
            <v>EXECUÇÃO DE PASSEIO (CALÇADA) OU PISO DE CONCRETO COM CONCRETO MOLDADO IN LOCO, USINADO, ACABAMENTO CONVENCIONAL, ESPESSURA 10 CM, ARMADO. AF_07/2016</v>
          </cell>
          <cell r="C4538" t="str">
            <v>M2</v>
          </cell>
          <cell r="D4538">
            <v>47.44</v>
          </cell>
          <cell r="E4538">
            <v>10</v>
          </cell>
          <cell r="F4538">
            <v>0</v>
          </cell>
        </row>
        <row r="4539">
          <cell r="A4539" t="str">
            <v>94998</v>
          </cell>
          <cell r="B4539" t="str">
            <v>EXECUÇÃO DE PASSEIO (CALÇADA) OU PISO DE CONCRETO COM CONCRETO MOLDADO IN LOCO, FEITO EM OBRA, ACABAMENTO CONVENCIONAL, ESPESSURA 12 CM, ARMADO. AF_07/2016</v>
          </cell>
          <cell r="C4539" t="str">
            <v>M2</v>
          </cell>
          <cell r="D4539">
            <v>60.41</v>
          </cell>
          <cell r="E4539">
            <v>25.49</v>
          </cell>
          <cell r="F4539">
            <v>0</v>
          </cell>
        </row>
        <row r="4540">
          <cell r="A4540" t="str">
            <v>94999</v>
          </cell>
          <cell r="B4540" t="str">
            <v>EXECUÇÃO DE PASSEIO (CALÇADA) OU PISO DE CONCRETO COM CONCRETO MOLDADO IN LOCO, USINADO, ACABAMENTO CONVENCIONAL, ESPESSURA 12 CM, ARMADO. AF_07/2016</v>
          </cell>
          <cell r="C4540" t="str">
            <v>M2</v>
          </cell>
          <cell r="D4540">
            <v>53.21</v>
          </cell>
          <cell r="E4540">
            <v>11.7</v>
          </cell>
          <cell r="F4540">
            <v>0</v>
          </cell>
        </row>
        <row r="4541">
          <cell r="B4541" t="str">
            <v>SOLEIRAS E RODAPES</v>
          </cell>
          <cell r="C4541" t="str">
            <v/>
          </cell>
        </row>
        <row r="4542">
          <cell r="A4542" t="str">
            <v>84161</v>
          </cell>
          <cell r="B4542" t="str">
            <v>SOLEIRA DE MARMORE BRANCO, LARGURA 15CM, ESPESSURA 3CM, ASSENTADA SOBRE ARGAMASSA TRACO 1:4 (CIMENTO E AREIA)</v>
          </cell>
          <cell r="C4542" t="str">
            <v>M</v>
          </cell>
          <cell r="D4542">
            <v>41.65</v>
          </cell>
          <cell r="E4542">
            <v>8.24</v>
          </cell>
          <cell r="F4542">
            <v>49.89</v>
          </cell>
        </row>
        <row r="4543">
          <cell r="A4543" t="str">
            <v>74111/1</v>
          </cell>
          <cell r="B4543" t="str">
            <v>SOLEIRA / TABEIRA EM MARMORE BRANCO COMUM, POLIDO, LARGURA 5 CM, ESPESSURA 2 CM, ASSENTADA COM ARGAMASSA COLANTE</v>
          </cell>
          <cell r="C4543" t="str">
            <v>M</v>
          </cell>
          <cell r="D4543">
            <v>21.86</v>
          </cell>
          <cell r="E4543">
            <v>3.36</v>
          </cell>
          <cell r="F4543">
            <v>25.22</v>
          </cell>
        </row>
        <row r="4544">
          <cell r="A4544" t="str">
            <v>84162</v>
          </cell>
          <cell r="B4544" t="str">
            <v>RODAPE EM MADEIRA, ALTURA 7CM, FIXADO COM COLA</v>
          </cell>
          <cell r="C4544" t="str">
            <v>M</v>
          </cell>
          <cell r="D4544">
            <v>7.2</v>
          </cell>
          <cell r="E4544">
            <v>3.99</v>
          </cell>
          <cell r="F4544">
            <v>11.19</v>
          </cell>
        </row>
        <row r="4545">
          <cell r="A4545" t="str">
            <v>73886/1</v>
          </cell>
          <cell r="B4545" t="str">
            <v>RODAPE EM MADEIRA, ALTURA 7CM, FIXADO EM PECAS DE MADEIRA</v>
          </cell>
          <cell r="C4545" t="str">
            <v>M</v>
          </cell>
          <cell r="D4545">
            <v>7.15</v>
          </cell>
          <cell r="E4545">
            <v>3.89</v>
          </cell>
          <cell r="F4545">
            <v>11.04</v>
          </cell>
        </row>
        <row r="4546">
          <cell r="A4546" t="str">
            <v>73850/1</v>
          </cell>
          <cell r="B4546" t="str">
            <v>RODAPE EM MARMORITE, ALTURA 10CM</v>
          </cell>
          <cell r="C4546" t="str">
            <v>M</v>
          </cell>
          <cell r="D4546">
            <v>9.7200000000000006</v>
          </cell>
          <cell r="E4546">
            <v>14.71</v>
          </cell>
          <cell r="F4546">
            <v>24.43</v>
          </cell>
        </row>
        <row r="4547">
          <cell r="A4547" t="str">
            <v>84188</v>
          </cell>
          <cell r="B4547" t="str">
            <v>TESTEIRA OU RODAPE VINILICO 6CM FIXADO COM COLA</v>
          </cell>
          <cell r="C4547" t="str">
            <v>M</v>
          </cell>
          <cell r="D4547">
            <v>20.149999999999999</v>
          </cell>
          <cell r="E4547">
            <v>1.06</v>
          </cell>
          <cell r="F4547">
            <v>21.21</v>
          </cell>
        </row>
        <row r="4548">
          <cell r="A4548" t="str">
            <v>84168</v>
          </cell>
          <cell r="B4548" t="str">
            <v>RODAPE EM ARDOSIA ASSENTADO COM ARGAMASSA TRACO 1:4 (CIMENTO E AREIA) ALTURA 10CM</v>
          </cell>
          <cell r="C4548" t="str">
            <v>M</v>
          </cell>
          <cell r="D4548">
            <v>8.7100000000000009</v>
          </cell>
          <cell r="E4548">
            <v>4.95</v>
          </cell>
          <cell r="F4548">
            <v>13.66</v>
          </cell>
        </row>
        <row r="4549">
          <cell r="A4549" t="str">
            <v>72189</v>
          </cell>
          <cell r="B4549" t="str">
            <v>RODAPE VINILICO ALTURA 5CM, ESPESSURA 1MM, FIXADO COM COLA</v>
          </cell>
          <cell r="C4549" t="str">
            <v>M</v>
          </cell>
          <cell r="D4549">
            <v>24.31</v>
          </cell>
          <cell r="E4549">
            <v>4.76</v>
          </cell>
          <cell r="F4549">
            <v>29.07</v>
          </cell>
        </row>
        <row r="4550">
          <cell r="A4550" t="str">
            <v>72190</v>
          </cell>
          <cell r="B4550" t="str">
            <v>RODAPE BORRACHA LISO, ALTURA = 7CM, ESPESSURA = 2 MM, PARA ARGAMASSA</v>
          </cell>
          <cell r="C4550" t="str">
            <v>M</v>
          </cell>
          <cell r="D4550">
            <v>30.27</v>
          </cell>
          <cell r="E4550">
            <v>4.76</v>
          </cell>
          <cell r="F4550">
            <v>35.03</v>
          </cell>
        </row>
        <row r="4551">
          <cell r="A4551" t="str">
            <v>84168</v>
          </cell>
          <cell r="B4551" t="str">
            <v>RODAPE EM ARDOSIA ASSENTADO COM ARGAMASSA TRACO 1:4 (CIMENTO E AREIA) ALTURA 10CM</v>
          </cell>
          <cell r="C4551" t="str">
            <v>M</v>
          </cell>
          <cell r="D4551">
            <v>8.7100000000000009</v>
          </cell>
          <cell r="E4551">
            <v>4.95</v>
          </cell>
          <cell r="F4551">
            <v>13.66</v>
          </cell>
        </row>
        <row r="4552">
          <cell r="A4552" t="str">
            <v>88648</v>
          </cell>
          <cell r="B4552" t="str">
            <v>RODAPÉ CERÂMICO DE 7CM DE ALTURA COM PLACAS TIPO GRÊS DE DIMENSÕES 35X35CM. AF_06/2014</v>
          </cell>
          <cell r="C4552" t="str">
            <v>M</v>
          </cell>
          <cell r="D4552">
            <v>3.02</v>
          </cell>
          <cell r="E4552">
            <v>1.3</v>
          </cell>
          <cell r="F4552">
            <v>4.32</v>
          </cell>
        </row>
        <row r="4553">
          <cell r="A4553" t="str">
            <v>88649</v>
          </cell>
          <cell r="B4553" t="str">
            <v>RODAPÉ CERÂMICO DE 7CM DE ALTURA COM PLACAS TIPO GRÊS DE DIMENSÕES 45X45CM. AF_06/2014</v>
          </cell>
          <cell r="C4553" t="str">
            <v>M</v>
          </cell>
          <cell r="D4553">
            <v>3.47</v>
          </cell>
          <cell r="E4553">
            <v>1.35</v>
          </cell>
          <cell r="F4553">
            <v>4.82</v>
          </cell>
        </row>
        <row r="4554">
          <cell r="A4554" t="str">
            <v>88650</v>
          </cell>
          <cell r="B4554" t="str">
            <v>RODAPÉ CERÂMICO DE 7CM DE ALTURA COM PLACAS TIPO GRÊS DE DIMENSÕES 60X60CM. AF_06/2014</v>
          </cell>
          <cell r="C4554" t="str">
            <v>M</v>
          </cell>
          <cell r="D4554">
            <v>7.27</v>
          </cell>
          <cell r="E4554">
            <v>1.5</v>
          </cell>
          <cell r="F4554">
            <v>8.77</v>
          </cell>
        </row>
        <row r="4555">
          <cell r="A4555" t="str">
            <v>84167</v>
          </cell>
          <cell r="B4555" t="str">
            <v>RODAPE EM MARMORE BRANCO ASSENTADO COM ARGAMASSA TRACO 1:4 (CIMENTO E AREIA) ALTURA 7CM</v>
          </cell>
          <cell r="C4555" t="str">
            <v>M</v>
          </cell>
          <cell r="D4555">
            <v>30.25</v>
          </cell>
          <cell r="E4555">
            <v>4.8600000000000003</v>
          </cell>
          <cell r="F4555">
            <v>35.11</v>
          </cell>
        </row>
        <row r="4556">
          <cell r="B4556" t="str">
            <v>JUNTAS EM PISOS</v>
          </cell>
          <cell r="C4556" t="str">
            <v/>
          </cell>
        </row>
        <row r="4557">
          <cell r="A4557" t="str">
            <v>84175</v>
          </cell>
          <cell r="B4557" t="str">
            <v>JUNTA 5X5CM COM ARGAMASSA TRACO 1:3 (CIMENTO E AREIA) PARA PISO EM PLACAS</v>
          </cell>
          <cell r="C4557" t="str">
            <v>M</v>
          </cell>
          <cell r="D4557">
            <v>4.1900000000000004</v>
          </cell>
          <cell r="E4557">
            <v>7.96</v>
          </cell>
          <cell r="F4557">
            <v>12.15</v>
          </cell>
        </row>
        <row r="4558">
          <cell r="A4558" t="str">
            <v>84176</v>
          </cell>
          <cell r="B4558" t="str">
            <v>JUNTA 2,5X2,5CM COM ARGAMASSA 1:1:3 IMPERMEABILIZANTE DE HIDRO-ASFALTO CIMENTO E AREIA PARA PISO EM PLACAS</v>
          </cell>
          <cell r="C4558" t="str">
            <v>M</v>
          </cell>
          <cell r="D4558">
            <v>9.61</v>
          </cell>
          <cell r="E4558">
            <v>11.46</v>
          </cell>
          <cell r="F4558">
            <v>21.07</v>
          </cell>
        </row>
        <row r="4559">
          <cell r="A4559" t="str">
            <v>84177</v>
          </cell>
          <cell r="B4559" t="str">
            <v>JUNTA GRAMADA 5CM DE LARGURA</v>
          </cell>
          <cell r="C4559" t="str">
            <v>M</v>
          </cell>
          <cell r="D4559">
            <v>4.71</v>
          </cell>
          <cell r="E4559">
            <v>8.8800000000000008</v>
          </cell>
          <cell r="F4559">
            <v>13.59</v>
          </cell>
        </row>
        <row r="4560">
          <cell r="B4560" t="str">
            <v>CARPETE</v>
          </cell>
          <cell r="C4560" t="str">
            <v/>
          </cell>
        </row>
        <row r="4561">
          <cell r="B4561" t="str">
            <v>PINTURAS</v>
          </cell>
          <cell r="C4561" t="str">
            <v/>
          </cell>
        </row>
        <row r="4562">
          <cell r="B4562" t="str">
            <v>MANUTENCAO / REPAROS - PINTURAS</v>
          </cell>
          <cell r="C4562" t="str">
            <v/>
          </cell>
        </row>
        <row r="4563">
          <cell r="A4563" t="str">
            <v>73874/1</v>
          </cell>
          <cell r="B4563" t="str">
            <v>REMOCAO DE PINTURAS COM JATEAMENTO DE AREIA, EM SUPERFICIES METALICAS</v>
          </cell>
          <cell r="C4563" t="str">
            <v>M2</v>
          </cell>
          <cell r="D4563">
            <v>22.94</v>
          </cell>
          <cell r="E4563">
            <v>3.79</v>
          </cell>
          <cell r="F4563">
            <v>26.73</v>
          </cell>
        </row>
        <row r="4564">
          <cell r="A4564" t="str">
            <v>73656</v>
          </cell>
          <cell r="B4564" t="str">
            <v>JATEAMENTO COM AREIA EM ESTRUTURA METALICA</v>
          </cell>
          <cell r="C4564" t="str">
            <v>M2</v>
          </cell>
          <cell r="D4564">
            <v>10.4</v>
          </cell>
          <cell r="E4564">
            <v>3.4</v>
          </cell>
          <cell r="F4564">
            <v>13.8</v>
          </cell>
        </row>
        <row r="4565">
          <cell r="B4565" t="str">
            <v>EMASSAMENTO</v>
          </cell>
          <cell r="C4565" t="str">
            <v/>
          </cell>
        </row>
        <row r="4566">
          <cell r="A4566" t="str">
            <v>74133/1</v>
          </cell>
          <cell r="B4566" t="str">
            <v>EMASSAMENTO COM MASSA A OLEO, UMA DEMAO</v>
          </cell>
          <cell r="C4566" t="str">
            <v>M2</v>
          </cell>
          <cell r="D4566">
            <v>10.08</v>
          </cell>
          <cell r="E4566">
            <v>6.71</v>
          </cell>
          <cell r="F4566">
            <v>16.79</v>
          </cell>
        </row>
        <row r="4567">
          <cell r="A4567" t="str">
            <v>74133/2</v>
          </cell>
          <cell r="B4567" t="str">
            <v>EMASSAMENTO COM MASSA A OLEO, DUAS DEMAOS</v>
          </cell>
          <cell r="C4567" t="str">
            <v>M2</v>
          </cell>
          <cell r="D4567">
            <v>13.05</v>
          </cell>
          <cell r="E4567">
            <v>8.01</v>
          </cell>
          <cell r="F4567">
            <v>21.06</v>
          </cell>
        </row>
        <row r="4568">
          <cell r="A4568" t="str">
            <v>79462</v>
          </cell>
          <cell r="B4568" t="str">
            <v>EMASSAMENTO COM MASSA EPOXI, 2 DEMAOS</v>
          </cell>
          <cell r="C4568" t="str">
            <v>M2</v>
          </cell>
          <cell r="D4568">
            <v>44.26</v>
          </cell>
          <cell r="E4568">
            <v>10.38</v>
          </cell>
          <cell r="F4568">
            <v>54.64</v>
          </cell>
        </row>
        <row r="4569">
          <cell r="A4569" t="str">
            <v>88497</v>
          </cell>
          <cell r="B4569" t="str">
            <v>APLICAÇÃO E LIXAMENTO DE MASSA LÁTEX EM PAREDES, DUAS DEMÃOS. AF_06/2014</v>
          </cell>
          <cell r="C4569" t="str">
            <v>M2</v>
          </cell>
          <cell r="D4569">
            <v>6.15</v>
          </cell>
          <cell r="E4569">
            <v>5.96</v>
          </cell>
          <cell r="F4569">
            <v>12.11</v>
          </cell>
        </row>
        <row r="4570">
          <cell r="A4570" t="str">
            <v>88495</v>
          </cell>
          <cell r="B4570" t="str">
            <v>APLICAÇÃO E LIXAMENTO DE MASSA LÁTEX EM PAREDES, UMA DEMÃO. AF_06/2014</v>
          </cell>
          <cell r="C4570" t="str">
            <v>M2</v>
          </cell>
          <cell r="D4570">
            <v>4.33</v>
          </cell>
          <cell r="E4570">
            <v>4.47</v>
          </cell>
          <cell r="F4570">
            <v>8.8000000000000007</v>
          </cell>
        </row>
        <row r="4571">
          <cell r="A4571" t="str">
            <v>88496</v>
          </cell>
          <cell r="B4571" t="str">
            <v>APLICAÇÃO E LIXAMENTO DE MASSA LÁTEX EM TETO, DUAS DEMÃOS. AF_06/2014</v>
          </cell>
          <cell r="C4571" t="str">
            <v>M2</v>
          </cell>
          <cell r="D4571">
            <v>8.82</v>
          </cell>
          <cell r="E4571">
            <v>12.86</v>
          </cell>
          <cell r="F4571">
            <v>21.68</v>
          </cell>
        </row>
        <row r="4572">
          <cell r="A4572" t="str">
            <v>88494</v>
          </cell>
          <cell r="B4572" t="str">
            <v>APLICAÇÃO E LIXAMENTO DE MASSA LÁTEX EM TETO, UMA DEMÃO. AF_06/2014</v>
          </cell>
          <cell r="C4572" t="str">
            <v>M2</v>
          </cell>
          <cell r="D4572">
            <v>6.33</v>
          </cell>
          <cell r="E4572">
            <v>9.64</v>
          </cell>
          <cell r="F4572">
            <v>15.97</v>
          </cell>
        </row>
        <row r="4573">
          <cell r="B4573" t="str">
            <v>MASSA ÚNICA</v>
          </cell>
          <cell r="C4573" t="str">
            <v/>
          </cell>
        </row>
        <row r="4574">
          <cell r="A4574" t="str">
            <v>87529</v>
          </cell>
          <cell r="B4574" t="str">
            <v>MASSA ÚNICA, PARA RECEBIMENTO DE PINTURA, EM ARGAMASSA TRAÇO 1:2:8, PREPARO MECÂNICO COM BETONEIRA 400L, APLICADA MANUALMENTE EM FACES INTERNAS DE PAREDES, ESPESSURA DE 20MM, COM EXECUÇÃO DE TALISCAS. AF_06/2014</v>
          </cell>
          <cell r="C4574" t="str">
            <v>M2</v>
          </cell>
          <cell r="D4574">
            <v>12.59</v>
          </cell>
          <cell r="E4574">
            <v>11.11</v>
          </cell>
          <cell r="F4574">
            <v>23.7</v>
          </cell>
        </row>
        <row r="4575">
          <cell r="A4575" t="str">
            <v>87530</v>
          </cell>
          <cell r="B4575" t="str">
            <v>MASSA ÚNICA, PARA RECEBIMENTO DE PINTURA, EM ARGAMASSA TRAÇO 1:2:8, PREPARO MANUAL, APLICADA MANUALMENTE EM FACES INTERNAS DE PAREDES, ESPESSURA DE 20MM, COM EXECUÇÃO DE TALISCAS. AF_06/2014</v>
          </cell>
          <cell r="C4575" t="str">
            <v>M2</v>
          </cell>
          <cell r="D4575">
            <v>13.76</v>
          </cell>
          <cell r="E4575">
            <v>13.63</v>
          </cell>
          <cell r="F4575">
            <v>27.39</v>
          </cell>
        </row>
        <row r="4576">
          <cell r="A4576" t="str">
            <v>87538</v>
          </cell>
          <cell r="B4576" t="str">
            <v>MASSA ÚNICA, PARA RECEBIMENTO DE PINTURA, EM ARGAMASSA INDUSTRIALIZADA, PREPARO MECÂNICO, APLICADO COM EQUIPAMENTO DE MISTURA E PROJEÇÃO DE 1,5 M3/H DE ARGAMASSA EM FACES INTERNAS DE PAREDES, ESPESSURA DE 20MM, COM EXECUÇÃO DE TALISCAS. AF_06/2014</v>
          </cell>
          <cell r="C4576" t="str">
            <v>M2</v>
          </cell>
          <cell r="D4576">
            <v>31.54</v>
          </cell>
          <cell r="E4576">
            <v>9</v>
          </cell>
          <cell r="F4576">
            <v>40.54</v>
          </cell>
        </row>
        <row r="4577">
          <cell r="A4577" t="str">
            <v>87543</v>
          </cell>
          <cell r="B4577" t="str">
            <v>MASSA ÚNICA, PARA RECEBIMENTO DE PINTURA OU CERÂMICA, EM ARGAMASSA INDUSTRIALIZADA, PREPARO MECÂNICO, APLICADO COM EQUIPAMENTO DE MISTURA E PROJEÇÃO DE 1,5 M3/H DE ARGAMASSA EM FACES INTERNAS DE PAREDES, ESPESSURA DE 5MM, SEM EXECUÇÃO DE TALISCAS. AF_06/2014</v>
          </cell>
          <cell r="C4577" t="str">
            <v>M2</v>
          </cell>
          <cell r="D4577">
            <v>9.91</v>
          </cell>
          <cell r="E4577">
            <v>3.88</v>
          </cell>
          <cell r="F4577">
            <v>13.79</v>
          </cell>
        </row>
        <row r="4578">
          <cell r="A4578" t="str">
            <v>87547</v>
          </cell>
          <cell r="B4578" t="str">
            <v>MASSA ÚNICA, PARA RECEBIMENTO DE PINTURA, EM ARGAMASSA TRAÇO 1:2:8, PREPARO MECÂNICO COM BETONEIRA 400L, APLICADA MANUALMENTE EM FACES INTERNAS DE PAREDES, ESPESSURA DE 10MM, COM EXECUÇÃO DE TALISCAS. AF_06/2014</v>
          </cell>
          <cell r="C4578" t="str">
            <v>M2</v>
          </cell>
          <cell r="D4578">
            <v>7.76</v>
          </cell>
          <cell r="E4578">
            <v>7.9</v>
          </cell>
          <cell r="F4578">
            <v>15.66</v>
          </cell>
        </row>
        <row r="4579">
          <cell r="A4579" t="str">
            <v>87548</v>
          </cell>
          <cell r="B4579" t="str">
            <v>MASSA ÚNICA, PARA RECEBIMENTO DE PINTURA, EM ARGAMASSA TRAÇO 1:2:8, PREPARO MANUAL, APLICADA MANUALMENTE EM FACES INTERNAS DE PAREDES, ESPESSURA DE 10MM, COM EXECUÇÃO DE TALISCAS. AF_06/2014</v>
          </cell>
          <cell r="C4579" t="str">
            <v>M2</v>
          </cell>
          <cell r="D4579">
            <v>8.42</v>
          </cell>
          <cell r="E4579">
            <v>9.33</v>
          </cell>
          <cell r="F4579">
            <v>17.75</v>
          </cell>
        </row>
        <row r="4580">
          <cell r="A4580" t="str">
            <v>87556</v>
          </cell>
          <cell r="B4580" t="str">
            <v>MASSA ÚNICA, PARA RECEBIMENTO DE PINTURA, EM ARGAMASSA INDUSTRIALIZADA, PREPARO MECÂNICO, APLICADO COM EQUIPAMENTO DE MISTURA E PROJEÇÃO DE 1,5 M3/H DE ARGAMASSA EM FACES INTERNAS DE PAREDES, ESPESSURA DE 10MM, COM EXECUÇÃO DE TALISCAS. AF_06/2014</v>
          </cell>
          <cell r="C4580" t="str">
            <v>M2</v>
          </cell>
          <cell r="D4580">
            <v>18.28</v>
          </cell>
          <cell r="E4580">
            <v>6.21</v>
          </cell>
          <cell r="F4580">
            <v>24.49</v>
          </cell>
        </row>
        <row r="4581">
          <cell r="A4581" t="str">
            <v>87561</v>
          </cell>
          <cell r="B4581" t="str">
            <v>MASSA ÚNICA, PARA RECEBIMENTO DE PINTURA OU CERÂMICA, EM ARGAMASSA INDUSTRIALIZADA, PREPARO MECÂNICO, APLICADO COM EQUIPAMENTO DE MISTURA E PROJEÇÃO DE 1,5 M3/H DE ARGAMASSA EM FACES INTERNAS DE PAREDES, ESPESSURA DE 10MM, SEM EXECUÇÃO DE TALISCAS. AF_06/2014</v>
          </cell>
          <cell r="C4581" t="str">
            <v>M2</v>
          </cell>
          <cell r="D4581">
            <v>18.100000000000001</v>
          </cell>
          <cell r="E4581">
            <v>5.7</v>
          </cell>
          <cell r="F4581">
            <v>23.8</v>
          </cell>
        </row>
        <row r="4582">
          <cell r="A4582" t="str">
            <v>90406</v>
          </cell>
          <cell r="B4582" t="str">
            <v>MASSA ÚNICA, PARA RECEBIMENTO DE PINTURA, EM ARGAMASSA TRAÇO 1:2:8, PREPARO MECÂNICO COM BETONEIRA 400L, APLICADA MANUALMENTE EM TETO, ESPESSURA DE 20MM, COM EXECUÇÃO DE TALISCAS. AF_03/2015</v>
          </cell>
          <cell r="C4582" t="str">
            <v>M2</v>
          </cell>
          <cell r="D4582">
            <v>14.97</v>
          </cell>
          <cell r="E4582">
            <v>17.260000000000002</v>
          </cell>
          <cell r="F4582">
            <v>32.229999999999997</v>
          </cell>
        </row>
        <row r="4583">
          <cell r="A4583" t="str">
            <v>90407</v>
          </cell>
          <cell r="B4583" t="str">
            <v>MASSA ÚNICA, PARA RECEBIMENTO DE PINTURA, EM ARGAMASSA TRAÇO 1:2:8, PREPARO MANUAL, APLICADA MANUALMENTE EM TETO, ESPESSURA DE 20MM, COM EXECUÇÃO DE TALISCAS. AF_03/2015</v>
          </cell>
          <cell r="C4583" t="str">
            <v>M2</v>
          </cell>
          <cell r="D4583">
            <v>16.14</v>
          </cell>
          <cell r="E4583">
            <v>19.78</v>
          </cell>
          <cell r="F4583">
            <v>35.92</v>
          </cell>
        </row>
        <row r="4584">
          <cell r="A4584" t="str">
            <v>90408</v>
          </cell>
          <cell r="B4584" t="str">
            <v>MASSA ÚNICA, PARA RECEBIMENTO DE PINTURA, EM ARGAMASSA TRAÇO 1:2:8, PREPARO MECÂNICO COM BETONEIRA 400L, APLICADA MANUALMENTE EM TETO, ESPESSURA DE 10MM, COM EXECUÇÃO DE TALISCAS. AF_03/2015</v>
          </cell>
          <cell r="C4584" t="str">
            <v>M2</v>
          </cell>
          <cell r="D4584">
            <v>10.07</v>
          </cell>
          <cell r="E4584">
            <v>13.87</v>
          </cell>
          <cell r="F4584">
            <v>23.94</v>
          </cell>
        </row>
        <row r="4585">
          <cell r="A4585" t="str">
            <v>90409</v>
          </cell>
          <cell r="B4585" t="str">
            <v>MASSA ÚNICA, PARA RECEBIMENTO DE PINTURA, EM ARGAMASSA TRAÇO 1:2:8, PREPARO MANUAL, APLICADA MANUALMENTE EM TETO, ESPESSURA DE 10MM, COM EXECUÇÃO DE TALISCAS. AF_03/2015</v>
          </cell>
          <cell r="C4585" t="str">
            <v>M2</v>
          </cell>
          <cell r="D4585">
            <v>10.73</v>
          </cell>
          <cell r="E4585">
            <v>15.3</v>
          </cell>
          <cell r="F4585">
            <v>26.03</v>
          </cell>
        </row>
        <row r="4586">
          <cell r="B4586" t="str">
            <v>MONOCAMADAS</v>
          </cell>
          <cell r="C4586" t="str">
            <v/>
          </cell>
        </row>
        <row r="4587">
          <cell r="A4587" t="str">
            <v>87834</v>
          </cell>
          <cell r="B4587" t="str">
            <v>REVESTIMENTO DECORATIVO MONOCAMADA APLICADO MANUALMENTE EM PANOS CEGOS DA FACHADA DE UM EDIFÍCIO DE ESTRUTURA CONVENCIONAL, COM ACABAMENTO RASPADO. AF_06/2014</v>
          </cell>
          <cell r="C4587" t="str">
            <v>M2</v>
          </cell>
          <cell r="D4587">
            <v>93.59</v>
          </cell>
          <cell r="E4587">
            <v>12.68</v>
          </cell>
          <cell r="F4587">
            <v>106.27</v>
          </cell>
        </row>
        <row r="4588">
          <cell r="A4588" t="str">
            <v>87835</v>
          </cell>
          <cell r="B4588" t="str">
            <v>REVESTIMENTO DECORATIVO MONOCAMADA APLICADO MANUALMENTE EM PANOS CEGOS DA FACHADA DE UM EDIFÍCIO DE ALVENARIA ESTRUTURAL, COM ACABAMENTO RASPADO. AF_06/2014</v>
          </cell>
          <cell r="C4588" t="str">
            <v>M2</v>
          </cell>
          <cell r="D4588">
            <v>62.62</v>
          </cell>
          <cell r="E4588">
            <v>10.33</v>
          </cell>
          <cell r="F4588">
            <v>72.95</v>
          </cell>
        </row>
        <row r="4589">
          <cell r="A4589" t="str">
            <v>87836</v>
          </cell>
          <cell r="B4589" t="str">
            <v>REVESTIMENTO DECORATIVO MONOCAMADA APLICADO COM EQUIPAMENTO DE PROJEÇÃO EM PANOS CEGOS DA FACHADA DE UM EDIFÍCIO DE ESTRUTURA CONVENCIONAL, COM ACABAMENTO RASPADO. AF_06/2014</v>
          </cell>
          <cell r="C4589" t="str">
            <v>M2</v>
          </cell>
          <cell r="D4589">
            <v>91.43</v>
          </cell>
          <cell r="E4589">
            <v>8.4700000000000006</v>
          </cell>
          <cell r="F4589">
            <v>99.9</v>
          </cell>
        </row>
        <row r="4590">
          <cell r="A4590" t="str">
            <v>87837</v>
          </cell>
          <cell r="B4590" t="str">
            <v>REVESTIMENTO DECORATIVO MONOCAMADA APLICADO COM EQUIPAMENTO DE PROJEÇÃO EM PANOS CEGOS DA FACHADA DE UM EDIFÍCIO DE ALVENARIA ESTRUTURAL, COM ACABAMENTO RASPADO. AF_06/2014</v>
          </cell>
          <cell r="C4590" t="str">
            <v>M2</v>
          </cell>
          <cell r="D4590">
            <v>60.78</v>
          </cell>
          <cell r="E4590">
            <v>6.5</v>
          </cell>
          <cell r="F4590">
            <v>67.28</v>
          </cell>
        </row>
        <row r="4591">
          <cell r="A4591" t="str">
            <v>87838</v>
          </cell>
          <cell r="B4591" t="str">
            <v>REVESTIMENTO DECORATIVO MONOCAMADA APLICADO MANUALMENTE EM PANOS DA FACHADA COM PRESENÇA DE VÃOS, DE UM EDIFÍCIO DE ESTRUTURA CONVENCIONAL E ACABAMENTO RASPADO. AF_06/2014</v>
          </cell>
          <cell r="C4591" t="str">
            <v>M2</v>
          </cell>
          <cell r="D4591">
            <v>96.99</v>
          </cell>
          <cell r="E4591">
            <v>15.58</v>
          </cell>
          <cell r="F4591">
            <v>112.57</v>
          </cell>
        </row>
        <row r="4592">
          <cell r="A4592" t="str">
            <v>87839</v>
          </cell>
          <cell r="B4592" t="str">
            <v>REVESTIMENTO DECORATIVO MONOCAMADA APLICADO MANUALMENTE EM PANOS DA FACHADA COM PRESENÇA DE VÃOS, DE UM EDIFÍCIO DE ALVENARIA ESTRUTURAL E ACABAMENTO RASPADO. AF_06/2014</v>
          </cell>
          <cell r="C4592" t="str">
            <v>M2</v>
          </cell>
          <cell r="D4592">
            <v>64.27</v>
          </cell>
          <cell r="E4592">
            <v>13.24</v>
          </cell>
          <cell r="F4592">
            <v>77.510000000000005</v>
          </cell>
        </row>
        <row r="4593">
          <cell r="A4593" t="str">
            <v>87840</v>
          </cell>
          <cell r="B4593" t="str">
            <v>REVESTIMENTO DECORATIVO MONOCAMADA APLICADO COM EQUIPAMENTO DE PROJEÇÃO EM PANOS DA FACHADA COM PRESENÇA DE VÃOS, DE UM EDIFÍCIO DE ESTRUTURA CONVENCIONAL E ACABAMENTO RASPADO. AF_06/2014</v>
          </cell>
          <cell r="C4593" t="str">
            <v>M2</v>
          </cell>
          <cell r="D4593">
            <v>94.35</v>
          </cell>
          <cell r="E4593">
            <v>10.37</v>
          </cell>
          <cell r="F4593">
            <v>104.72</v>
          </cell>
        </row>
        <row r="4594">
          <cell r="A4594" t="str">
            <v>87841</v>
          </cell>
          <cell r="B4594" t="str">
            <v>REVESTIMENTO DECORATIVO MONOCAMADA APLICADO COM EQUIPAMENTO DE PROJEÇÃO EM PANOS DA FACHADA COM PRESENÇA DE VÃOS, DE UM EDIFÍCIO DE ALVENARIA ESTRUTURAL E ACABAMENTO RASPADO. AF_06/2014</v>
          </cell>
          <cell r="C4594" t="str">
            <v>M2</v>
          </cell>
          <cell r="D4594">
            <v>61.93</v>
          </cell>
          <cell r="E4594">
            <v>8.4</v>
          </cell>
          <cell r="F4594">
            <v>70.33</v>
          </cell>
        </row>
        <row r="4595">
          <cell r="A4595" t="str">
            <v>87842</v>
          </cell>
          <cell r="B4595" t="str">
            <v>REVESTIMENTO DECORATIVO MONOCAMADA APLICADO MANUALMENTE EM SUPERFÍCIES EXTERNAS DA SACADA DE UM EDIFÍCIO DE ESTRUTURA CONVENCIONAL E ACABAMENTO RASPADO. AF_06/2014</v>
          </cell>
          <cell r="C4595" t="str">
            <v>M2</v>
          </cell>
          <cell r="D4595">
            <v>89.95</v>
          </cell>
          <cell r="E4595">
            <v>23.1</v>
          </cell>
          <cell r="F4595">
            <v>113.05</v>
          </cell>
        </row>
        <row r="4596">
          <cell r="A4596" t="str">
            <v>87843</v>
          </cell>
          <cell r="B4596" t="str">
            <v>REVESTIMENTO DECORATIVO MONOCAMADA APLICADO MANUALMENTE EM SUPERFÍCIES EXTERNAS DA SACADA DE UM EDIFÍCIO DE ALVENARIA ESTRUTURAL E ACABAMENTO RASPADO. AF_06/2014</v>
          </cell>
          <cell r="C4596" t="str">
            <v>M2</v>
          </cell>
          <cell r="D4596">
            <v>64.62</v>
          </cell>
          <cell r="E4596">
            <v>20.75</v>
          </cell>
          <cell r="F4596">
            <v>85.37</v>
          </cell>
        </row>
        <row r="4597">
          <cell r="A4597" t="str">
            <v>87844</v>
          </cell>
          <cell r="B4597" t="str">
            <v>REVESTIMENTO DECORATIVO MONOCAMADA APLICADO COM EQUIPAMENTO DE PROJEÇÃO EM SUPERFÍCIES EXTERNAS DA SACADA DE UM EDIFÍCIO DE ESTRUTURA CONVENCIONAL E ACABAMENTO RASPADO. AF_06/2014</v>
          </cell>
          <cell r="C4597" t="str">
            <v>M2</v>
          </cell>
          <cell r="D4597">
            <v>85.98</v>
          </cell>
          <cell r="E4597">
            <v>15.27</v>
          </cell>
          <cell r="F4597">
            <v>101.25</v>
          </cell>
        </row>
        <row r="4598">
          <cell r="A4598" t="str">
            <v>87845</v>
          </cell>
          <cell r="B4598" t="str">
            <v>REVESTIMENTO DECORATIVO MONOCAMADA APLICADO COM EQUIPAMENTO DE PROJEÇÃO EM SUPERFÍCIES EXTERNAS DA SACADA DE UM EDIFÍCIO DE ALVENARIA ESTRUTURAL E ACABAMENTO RASPADO. AF_06/2014</v>
          </cell>
          <cell r="C4598" t="str">
            <v>M2</v>
          </cell>
          <cell r="D4598">
            <v>60.98</v>
          </cell>
          <cell r="E4598">
            <v>13.31</v>
          </cell>
          <cell r="F4598">
            <v>74.290000000000006</v>
          </cell>
        </row>
        <row r="4599">
          <cell r="A4599" t="str">
            <v>87846</v>
          </cell>
          <cell r="B4599" t="str">
            <v>REVESTIMENTO DECORATIVO MONOCAMADA APLICADO MANUALMENTE EM PANOS CEGOS DA FACHADA DE UM EDIFÍCIO DE ESTRUTURA CONVENCIONAL, COM ACABAMENTO TRAVERTINO. AF_06/2014</v>
          </cell>
          <cell r="C4599" t="str">
            <v>M2</v>
          </cell>
          <cell r="D4599">
            <v>100.31</v>
          </cell>
          <cell r="E4599">
            <v>15.53</v>
          </cell>
          <cell r="F4599">
            <v>115.84</v>
          </cell>
        </row>
        <row r="4600">
          <cell r="A4600" t="str">
            <v>87847</v>
          </cell>
          <cell r="B4600" t="str">
            <v>REVESTIMENTO DECORATIVO MONOCAMADA APLICADO MANUALMENTE EM PANOS CEGOS DA FACHADA DE UM EDIFÍCIO DE ALVENARIA ESTRUTURAL, COM ACABAMENTO TRAVERTINO. AF_06/2014</v>
          </cell>
          <cell r="C4600" t="str">
            <v>M2</v>
          </cell>
          <cell r="D4600">
            <v>69.34</v>
          </cell>
          <cell r="E4600">
            <v>13.18</v>
          </cell>
          <cell r="F4600">
            <v>82.52</v>
          </cell>
        </row>
        <row r="4601">
          <cell r="A4601" t="str">
            <v>87848</v>
          </cell>
          <cell r="B4601" t="str">
            <v>REVESTIMENTO DECORATIVO MONOCAMADA APLICADO COM EQUIPAMENTO DE PROJEÇÃO EM PANOS CEGOS DA FACHADA DE UM EDIFÍCIO DE ESTRUTURA CONVENCIONAL, COM ACABAMENTO TRAVERTINO. AF_06/2014</v>
          </cell>
          <cell r="C4601" t="str">
            <v>M2</v>
          </cell>
          <cell r="D4601">
            <v>97.85</v>
          </cell>
          <cell r="E4601">
            <v>10.45</v>
          </cell>
          <cell r="F4601">
            <v>108.3</v>
          </cell>
        </row>
        <row r="4602">
          <cell r="A4602" t="str">
            <v>87849</v>
          </cell>
          <cell r="B4602" t="str">
            <v>REVESTIMENTO DECORATIVO MONOCAMADA APLICADO COM EQUIPAMENTO DE PROJEÇÃO EM PANOS CEGOS DA FACHADA DE UM EDIFÍCIO DE ALVENARIA ESTRUTURAL, COM ACABAMENTO TRAVERTINO. AF_06/2014</v>
          </cell>
          <cell r="C4602" t="str">
            <v>M2</v>
          </cell>
          <cell r="D4602">
            <v>67.209999999999994</v>
          </cell>
          <cell r="E4602">
            <v>8.4700000000000006</v>
          </cell>
          <cell r="F4602">
            <v>75.680000000000007</v>
          </cell>
        </row>
        <row r="4603">
          <cell r="A4603" t="str">
            <v>87850</v>
          </cell>
          <cell r="B4603" t="str">
            <v>REVESTIMENTO DECORATIVO MONOCAMADA APLICADO MANUALMENTE EM PANOS DA FACHADA COM PRESENÇA DE VÃOS, DE UM EDIFÍCIO DE ESTRUTURA CONVENCIONAL E ACABAMENTO TRAVERTINO. AF_06/2014</v>
          </cell>
          <cell r="C4603" t="str">
            <v>M2</v>
          </cell>
          <cell r="D4603">
            <v>103.73</v>
          </cell>
          <cell r="E4603">
            <v>18.440000000000001</v>
          </cell>
          <cell r="F4603">
            <v>122.17</v>
          </cell>
        </row>
        <row r="4604">
          <cell r="A4604" t="str">
            <v>87851</v>
          </cell>
          <cell r="B4604" t="str">
            <v>REVESTIMENTO DECORATIVO MONOCAMADA APLICADO MANUALMENTE EM PANOS DA FACHADA COM PRESENÇA DE VÃOS, DE UM EDIFÍCIO DE ALVENARIA ESTRUTURAL E ACABAMENTO TRAVERTINO. AF_06/2014</v>
          </cell>
          <cell r="C4604" t="str">
            <v>M2</v>
          </cell>
          <cell r="D4604">
            <v>71</v>
          </cell>
          <cell r="E4604">
            <v>16.100000000000001</v>
          </cell>
          <cell r="F4604">
            <v>87.1</v>
          </cell>
        </row>
        <row r="4605">
          <cell r="A4605" t="str">
            <v>87852</v>
          </cell>
          <cell r="B4605" t="str">
            <v>REVESTIMENTO DECORATIVO MONOCAMADA APLICADO COM EQUIPAMENTO DE PROJEÇÃO EM PANOS DA FACHADA COM PRESENÇA DE VÃOS, DE UM EDIFÍCIO DE ESTRUTURA CONVENCIONAL E ACABAMENTO TRAVERTINO. AF_06/2014</v>
          </cell>
          <cell r="C4605" t="str">
            <v>M2</v>
          </cell>
          <cell r="D4605">
            <v>100.75</v>
          </cell>
          <cell r="E4605">
            <v>12.34</v>
          </cell>
          <cell r="F4605">
            <v>113.09</v>
          </cell>
        </row>
        <row r="4606">
          <cell r="A4606" t="str">
            <v>87853</v>
          </cell>
          <cell r="B4606" t="str">
            <v>REVESTIMENTO DECORATIVO MONOCAMADA APLICADO COM EQUIPAMENTO DE PROJEÇÃO EM PANOS DA FACHADA COM PRESENÇA DE VÃOS, DE UM EDIFÍCIO DE ALVENARIA ESTRUTURAL E ACABAMENTO TRAVERTINO. AF_06/2014</v>
          </cell>
          <cell r="C4606" t="str">
            <v>M2</v>
          </cell>
          <cell r="D4606">
            <v>68.349999999999994</v>
          </cell>
          <cell r="E4606">
            <v>10.36</v>
          </cell>
          <cell r="F4606">
            <v>78.709999999999994</v>
          </cell>
        </row>
        <row r="4607">
          <cell r="A4607" t="str">
            <v>87854</v>
          </cell>
          <cell r="B4607" t="str">
            <v>REVESTIMENTO DECORATIVO MONOCAMADA APLICADO MANUALMENTE EM SUPERFÍCIES EXTERNAS DA SACADA DE UM EDIFÍCIO DE ESTRUTURA CONVENCIONAL E ACABAMENTO TRAVERTINO. AF_06/2014</v>
          </cell>
          <cell r="C4607" t="str">
            <v>M2</v>
          </cell>
          <cell r="D4607">
            <v>96.67</v>
          </cell>
          <cell r="E4607">
            <v>25.95</v>
          </cell>
          <cell r="F4607">
            <v>122.62</v>
          </cell>
        </row>
        <row r="4608">
          <cell r="A4608" t="str">
            <v>87855</v>
          </cell>
          <cell r="B4608" t="str">
            <v>REVESTIMENTO DECORATIVO MONOCAMADA APLICADO MANUALMENTE EM SUPERFÍCIES EXTERNAS DA SACADA DE UM EDIFÍCIO DE ALVENARIA ESTRUTURAL E ACABAMENTO TRAVERTINO. AF_06/2014</v>
          </cell>
          <cell r="C4608" t="str">
            <v>M2</v>
          </cell>
          <cell r="D4608">
            <v>71.349999999999994</v>
          </cell>
          <cell r="E4608">
            <v>23.61</v>
          </cell>
          <cell r="F4608">
            <v>94.96</v>
          </cell>
        </row>
        <row r="4609">
          <cell r="A4609" t="str">
            <v>87856</v>
          </cell>
          <cell r="B4609" t="str">
            <v>REVESTIMENTO DECORATIVO MONOCAMADA APLICADO COM EQUIPAMENTO DE PROJEÇÃO EM SUPERFÍCIES EXTERNAS DA SACADA DE UM EDIFÍCIO DE ESTRUTURA CONVENCIONAL E ACABAMENTO TRAVERTINO. AF_06/2014</v>
          </cell>
          <cell r="C4609" t="str">
            <v>M2</v>
          </cell>
          <cell r="D4609">
            <v>92.39</v>
          </cell>
          <cell r="E4609">
            <v>17.25</v>
          </cell>
          <cell r="F4609">
            <v>109.64</v>
          </cell>
        </row>
        <row r="4610">
          <cell r="A4610" t="str">
            <v>87857</v>
          </cell>
          <cell r="B4610" t="str">
            <v>REVESTIMENTO DECORATIVO MONOCAMADA APLICADO COM EQUIPAMENTO DE PROJEÇÃO EM SUPERFÍCIES EXTERNAS DA SACADA DE UM EDIFÍCIO DE ALVENARIA ESTRUTURAL E ACABAMENTO TRAVERTINO. AF_06/2014</v>
          </cell>
          <cell r="C4610" t="str">
            <v>M2</v>
          </cell>
          <cell r="D4610">
            <v>67.39</v>
          </cell>
          <cell r="E4610">
            <v>15.27</v>
          </cell>
          <cell r="F4610">
            <v>82.66</v>
          </cell>
        </row>
        <row r="4611">
          <cell r="A4611" t="str">
            <v>87858</v>
          </cell>
          <cell r="B4611" t="str">
            <v>REVESTIMENTO DECORATIVO MONOCAMADA APLICADO MANUALMENTE NAS PAREDES INTERNAS DA SACADA COM ACABAMENTO RASPADO. AF_06/2014</v>
          </cell>
          <cell r="C4611" t="str">
            <v>M2</v>
          </cell>
          <cell r="D4611">
            <v>64.13</v>
          </cell>
          <cell r="E4611">
            <v>16.95</v>
          </cell>
          <cell r="F4611">
            <v>81.08</v>
          </cell>
        </row>
        <row r="4612">
          <cell r="A4612" t="str">
            <v>87859</v>
          </cell>
          <cell r="B4612" t="str">
            <v>REVESTIMENTO DECORATIVO MONOCAMADA APLICADO MANUALMENTE NAS PAREDES INTERNAS DA SACADA COM ACABAMENTO TRAVERTINO. AF_06/2014</v>
          </cell>
          <cell r="C4612" t="str">
            <v>M2</v>
          </cell>
          <cell r="D4612">
            <v>72.25</v>
          </cell>
          <cell r="E4612">
            <v>23.22</v>
          </cell>
          <cell r="F4612">
            <v>95.47</v>
          </cell>
        </row>
        <row r="4613">
          <cell r="A4613" t="str">
            <v>95305</v>
          </cell>
          <cell r="B4613" t="str">
            <v>TEXTURA ACRÍLICA, APLICAÇÃO MANUAL EM PAREDE, UMA DEMÃO. AF_09/2016</v>
          </cell>
          <cell r="C4613" t="str">
            <v>M2</v>
          </cell>
          <cell r="D4613">
            <v>7.49</v>
          </cell>
          <cell r="E4613">
            <v>3.59</v>
          </cell>
          <cell r="F4613">
            <v>11.08</v>
          </cell>
        </row>
        <row r="4614">
          <cell r="A4614" t="str">
            <v>95306</v>
          </cell>
          <cell r="B4614" t="str">
            <v>TEXTURA ACRÍLICA, APLICAÇÃO MANUAL EM TETO, UMA DEMÃO. AF_09/2016</v>
          </cell>
          <cell r="C4614" t="str">
            <v>M2</v>
          </cell>
          <cell r="D4614">
            <v>8.02</v>
          </cell>
          <cell r="E4614">
            <v>4.96</v>
          </cell>
          <cell r="F4614">
            <v>12.98</v>
          </cell>
        </row>
        <row r="4615">
          <cell r="B4615" t="str">
            <v>ESTUQUES</v>
          </cell>
          <cell r="C4615" t="str">
            <v/>
          </cell>
        </row>
        <row r="4616">
          <cell r="A4616" t="str">
            <v>91514</v>
          </cell>
          <cell r="B4616" t="str">
            <v>ESTUCAMENTO DE PANOS DE FACHADA SEM VÃOS DO SISTEMA DE PAREDES DE CONCRETO EM EDIFICAÇÕES DE MÚLTIPLOS PAVIMENTOS. AF_06/2015</v>
          </cell>
          <cell r="C4616" t="str">
            <v>M2</v>
          </cell>
          <cell r="D4616">
            <v>1.54</v>
          </cell>
          <cell r="E4616">
            <v>3.86</v>
          </cell>
          <cell r="F4616">
            <v>5.4</v>
          </cell>
        </row>
        <row r="4617">
          <cell r="A4617" t="str">
            <v>91515</v>
          </cell>
          <cell r="B4617" t="str">
            <v>ESTUCAMENTO DE PANOS DE FACHADA COM VÃOS DO SISTEMA DE PAREDES DE CONCRETO EM EDIFICAÇÕES DE MÚLTIPLOS PAVIMENTOS. AF_06/2015</v>
          </cell>
          <cell r="C4617" t="str">
            <v>M2</v>
          </cell>
          <cell r="D4617">
            <v>2.02</v>
          </cell>
          <cell r="E4617">
            <v>5.13</v>
          </cell>
          <cell r="F4617">
            <v>7.15</v>
          </cell>
        </row>
        <row r="4618">
          <cell r="A4618" t="str">
            <v>91516</v>
          </cell>
          <cell r="B4618" t="str">
            <v>ESTUCAMENTO DE SUPERFÍCIE EXTERNA DA SACADA DO SISTEMA DE PAREDES DE CONCRETO EM EDIFICAÇÕES DE MÚLTIPLOS PAVIMENTOS. AF_06/2015</v>
          </cell>
          <cell r="C4618" t="str">
            <v>M2</v>
          </cell>
          <cell r="D4618">
            <v>2.92</v>
          </cell>
          <cell r="E4618">
            <v>7.53</v>
          </cell>
          <cell r="F4618">
            <v>10.45</v>
          </cell>
        </row>
        <row r="4619">
          <cell r="A4619" t="str">
            <v>91517</v>
          </cell>
          <cell r="B4619" t="str">
            <v>ESTUCAMENTO DE PANOS DE FACHADA SEM VÃOS DO SISTEMA DE PAREDES DE CONCRETO EM EDIFICAÇÕES DE PAVIMENTO ÚNICO. AF_06/2015</v>
          </cell>
          <cell r="C4619" t="str">
            <v>M2</v>
          </cell>
          <cell r="D4619">
            <v>3.24</v>
          </cell>
          <cell r="E4619">
            <v>8.4</v>
          </cell>
          <cell r="F4619">
            <v>11.64</v>
          </cell>
        </row>
        <row r="4620">
          <cell r="A4620" t="str">
            <v>91519</v>
          </cell>
          <cell r="B4620" t="str">
            <v>ESTUCAMENTO DE PANOS DE FACHADA COM VÃOS DO SISTEMA DE PAREDES DE CONCRETO EM EDIFICAÇÕES DE PAVIMENTO ÚNICO. AF_06/2015</v>
          </cell>
          <cell r="C4620" t="str">
            <v>M2</v>
          </cell>
          <cell r="D4620">
            <v>3.71</v>
          </cell>
          <cell r="E4620">
            <v>9.65</v>
          </cell>
          <cell r="F4620">
            <v>13.36</v>
          </cell>
        </row>
        <row r="4621">
          <cell r="A4621" t="str">
            <v>91520</v>
          </cell>
          <cell r="B4621" t="str">
            <v>ESTUCAMENTO DE DENSIDADE BAIXA NAS FACES INTERNAS DE PAREDES DO SISTEMA DE PAREDES DE CONCRETO. AF_06/2015</v>
          </cell>
          <cell r="C4621" t="str">
            <v>M2</v>
          </cell>
          <cell r="D4621">
            <v>0.6</v>
          </cell>
          <cell r="E4621">
            <v>1.35</v>
          </cell>
          <cell r="F4621">
            <v>1.95</v>
          </cell>
        </row>
        <row r="4622">
          <cell r="A4622" t="str">
            <v>91522</v>
          </cell>
          <cell r="B4622" t="str">
            <v>ESTUCAMENTO, PARA QUALQUER REVESTIMENTO, EM TETO DO SISTEMA DE PAREDES DE CONCRETO. AF_06/2015</v>
          </cell>
          <cell r="C4622" t="str">
            <v>M2</v>
          </cell>
          <cell r="D4622">
            <v>0.7</v>
          </cell>
          <cell r="E4622">
            <v>1.64</v>
          </cell>
          <cell r="F4622">
            <v>2.34</v>
          </cell>
        </row>
        <row r="4623">
          <cell r="A4623" t="str">
            <v>91525</v>
          </cell>
          <cell r="B4623" t="str">
            <v>ESTUCAMENTO DE DENSIDADE ALTA, NAS FACES INTERNAS DE PAREDES DO SISTEMA DE PAREDES DE CONCRETO. AF_06/2015</v>
          </cell>
          <cell r="C4623" t="str">
            <v>M2</v>
          </cell>
          <cell r="D4623">
            <v>1.47</v>
          </cell>
          <cell r="E4623">
            <v>2.73</v>
          </cell>
          <cell r="F4623">
            <v>4.2</v>
          </cell>
        </row>
        <row r="4624">
          <cell r="B4624" t="str">
            <v>GESSO</v>
          </cell>
          <cell r="C4624" t="str">
            <v/>
          </cell>
        </row>
        <row r="4625">
          <cell r="A4625" t="str">
            <v>89049</v>
          </cell>
          <cell r="B4625" t="str">
            <v>(COMPOSIÇÃO REPRESENTATIVA) DO SERVIÇO DE APLICAÇÃO MANUAL DE GESSO DESEMPENADO (SEM TALISCAS) EM TETO, ESPESSURA 0,5 CM, PARA EDIFICAÇÃO HABITACIONAL MULTIFAMILIAR (PRÉDIO). AF_11/2014</v>
          </cell>
          <cell r="C4625" t="str">
            <v>M2</v>
          </cell>
          <cell r="D4625">
            <v>7.69</v>
          </cell>
          <cell r="E4625">
            <v>7.96</v>
          </cell>
          <cell r="F4625">
            <v>15.65</v>
          </cell>
        </row>
        <row r="4626">
          <cell r="A4626" t="str">
            <v>87418</v>
          </cell>
          <cell r="B4626" t="str">
            <v>APLICAÇÃO MANUAL DE GESSO DESEMPENADO (SEM TALISCAS) EM PAREDES DE AMBIENTES DE ÁREA ENTRE 5M² E 10M², ESPESSURA DE 0,5CM. AF_06/2014</v>
          </cell>
          <cell r="C4626" t="str">
            <v>M2</v>
          </cell>
          <cell r="D4626">
            <v>6.63</v>
          </cell>
          <cell r="E4626">
            <v>5.42</v>
          </cell>
          <cell r="F4626">
            <v>12.05</v>
          </cell>
        </row>
        <row r="4627">
          <cell r="A4627" t="str">
            <v>87421</v>
          </cell>
          <cell r="B4627" t="str">
            <v>APLICAÇÃO MANUAL DE GESSO DESEMPENADO (SEM TALISCAS) EM PAREDES DE AMBIENTES DE ÁREA ENTRE 5M² E 10M², ESPESSURA DE 1,0CM. AF_06/2014</v>
          </cell>
          <cell r="C4627" t="str">
            <v>M2</v>
          </cell>
          <cell r="D4627">
            <v>10.66</v>
          </cell>
          <cell r="E4627">
            <v>6.97</v>
          </cell>
          <cell r="F4627">
            <v>17.63</v>
          </cell>
        </row>
        <row r="4628">
          <cell r="A4628" t="str">
            <v>87417</v>
          </cell>
          <cell r="B4628" t="str">
            <v>APLICAÇÃO MANUAL DE GESSO DESEMPENADO (SEM TALISCAS) EM PAREDES DE AMBIENTES DE ÁREA MAIOR QUE 10M², ESPESSURA DE 0,5CM. AF_06/2014</v>
          </cell>
          <cell r="C4628" t="str">
            <v>M2</v>
          </cell>
          <cell r="D4628">
            <v>6.52</v>
          </cell>
          <cell r="E4628">
            <v>5.16</v>
          </cell>
          <cell r="F4628">
            <v>11.68</v>
          </cell>
        </row>
        <row r="4629">
          <cell r="A4629" t="str">
            <v>87420</v>
          </cell>
          <cell r="B4629" t="str">
            <v>APLICAÇÃO MANUAL DE GESSO DESEMPENADO (SEM TALISCAS) EM PAREDES DE AMBIENTES DE ÁREA MAIOR QUE 10M², ESPESSURA DE 1,0CM. AF_06/2014</v>
          </cell>
          <cell r="C4629" t="str">
            <v>M2</v>
          </cell>
          <cell r="D4629">
            <v>10.54</v>
          </cell>
          <cell r="E4629">
            <v>6.71</v>
          </cell>
          <cell r="F4629">
            <v>17.25</v>
          </cell>
        </row>
        <row r="4630">
          <cell r="A4630" t="str">
            <v>87419</v>
          </cell>
          <cell r="B4630" t="str">
            <v>APLICAÇÃO MANUAL DE GESSO DESEMPENADO (SEM TALISCAS) EM PAREDES DE AMBIENTES DE ÁREA MENOR QUE 5M², ESPESSURA DE 0,5CM. AF_06/2014</v>
          </cell>
          <cell r="C4630" t="str">
            <v>M2</v>
          </cell>
          <cell r="D4630">
            <v>6.95</v>
          </cell>
          <cell r="E4630">
            <v>6.2</v>
          </cell>
          <cell r="F4630">
            <v>13.15</v>
          </cell>
        </row>
        <row r="4631">
          <cell r="A4631" t="str">
            <v>87422</v>
          </cell>
          <cell r="B4631" t="str">
            <v>APLICAÇÃO MANUAL DE GESSO DESEMPENADO (SEM TALISCAS) EM PAREDES DE AMBIENTES DE ÁREA MENOR QUE 5M², ESPESSURA DE 1,0CM. AF_06/2014</v>
          </cell>
          <cell r="C4631" t="str">
            <v>M2</v>
          </cell>
          <cell r="D4631">
            <v>10.98</v>
          </cell>
          <cell r="E4631">
            <v>7.75</v>
          </cell>
          <cell r="F4631">
            <v>18.73</v>
          </cell>
        </row>
        <row r="4632">
          <cell r="A4632" t="str">
            <v>87412</v>
          </cell>
          <cell r="B4632" t="str">
            <v>APLICAÇÃO MANUAL DE GESSO DESEMPENADO (SEM TALISCAS) EM TETO DE AMBIENTES DE ÁREA ENTRE 5M² E 10M², ESPESSURA DE 0,5CM. AF_06/2014</v>
          </cell>
          <cell r="C4632" t="str">
            <v>M2</v>
          </cell>
          <cell r="D4632">
            <v>7.82</v>
          </cell>
          <cell r="E4632">
            <v>8.26</v>
          </cell>
          <cell r="F4632">
            <v>16.079999999999998</v>
          </cell>
        </row>
        <row r="4633">
          <cell r="A4633" t="str">
            <v>87415</v>
          </cell>
          <cell r="B4633" t="str">
            <v>APLICAÇÃO MANUAL DE GESSO DESEMPENADO (SEM TALISCAS) EM TETO DE AMBIENTES DE ÁREA ENTRE 5M² E 10M², ESPESSURA DE 1,0CM. AF_06/2014</v>
          </cell>
          <cell r="C4633" t="str">
            <v>M2</v>
          </cell>
          <cell r="D4633">
            <v>11.63</v>
          </cell>
          <cell r="E4633">
            <v>9.3000000000000007</v>
          </cell>
          <cell r="F4633">
            <v>20.93</v>
          </cell>
        </row>
        <row r="4634">
          <cell r="A4634" t="str">
            <v>87411</v>
          </cell>
          <cell r="B4634" t="str">
            <v>APLICAÇÃO MANUAL DE GESSO DESEMPENADO (SEM TALISCAS) EM TETO DE AMBIENTES DE ÁREA MAIOR QUE 10M², ESPESSURA DE 0,5CM. AF_06/2014</v>
          </cell>
          <cell r="C4634" t="str">
            <v>M2</v>
          </cell>
          <cell r="D4634">
            <v>6.3</v>
          </cell>
          <cell r="E4634">
            <v>4.6500000000000004</v>
          </cell>
          <cell r="F4634">
            <v>10.95</v>
          </cell>
        </row>
        <row r="4635">
          <cell r="A4635" t="str">
            <v>87414</v>
          </cell>
          <cell r="B4635" t="str">
            <v>APLICAÇÃO MANUAL DE GESSO DESEMPENADO (SEM TALISCAS) EM TETO DE AMBIENTES DE ÁREA MAIOR QUE 10M², ESPESSURA DE 1,0CM. AF_06/2014</v>
          </cell>
          <cell r="C4635" t="str">
            <v>M2</v>
          </cell>
          <cell r="D4635">
            <v>10.16</v>
          </cell>
          <cell r="E4635">
            <v>5.8</v>
          </cell>
          <cell r="F4635">
            <v>15.96</v>
          </cell>
        </row>
        <row r="4636">
          <cell r="A4636" t="str">
            <v>87413</v>
          </cell>
          <cell r="B4636" t="str">
            <v>APLICAÇÃO MANUAL DE GESSO DESEMPENADO (SEM TALISCAS) EM TETO DE AMBIENTES DE ÁREA MENOR QUE 5M², ESPESSURA DE 0,5CM. AF_06/2014</v>
          </cell>
          <cell r="C4636" t="str">
            <v>M2</v>
          </cell>
          <cell r="D4636">
            <v>8.69</v>
          </cell>
          <cell r="E4636">
            <v>10.32</v>
          </cell>
          <cell r="F4636">
            <v>19.010000000000002</v>
          </cell>
        </row>
        <row r="4637">
          <cell r="A4637" t="str">
            <v>87416</v>
          </cell>
          <cell r="B4637" t="str">
            <v>APLICAÇÃO MANUAL DE GESSO DESEMPENADO (SEM TALISCAS) EM TETO DE AMBIENTES DE ÁREA MENOR QUE 5M², ESPESSURA DE 1,0CM. AF_06/2014</v>
          </cell>
          <cell r="C4637" t="str">
            <v>M2</v>
          </cell>
          <cell r="D4637">
            <v>12.55</v>
          </cell>
          <cell r="E4637">
            <v>11.49</v>
          </cell>
          <cell r="F4637">
            <v>24.04</v>
          </cell>
        </row>
        <row r="4638">
          <cell r="A4638" t="str">
            <v>87424</v>
          </cell>
          <cell r="B4638" t="str">
            <v>APLICAÇÃO MANUAL DE GESSO SARRAFEADO (COM TALISCAS) EM PAREDES DE AMBIENTES DE ÁREA ENTRE 5M² E 10M², ESPESSURA DE 1,0CM. AF_06/2014</v>
          </cell>
          <cell r="C4638" t="str">
            <v>M2</v>
          </cell>
          <cell r="D4638">
            <v>12.55</v>
          </cell>
          <cell r="E4638">
            <v>11.49</v>
          </cell>
          <cell r="F4638">
            <v>24.04</v>
          </cell>
        </row>
        <row r="4639">
          <cell r="A4639" t="str">
            <v>87427</v>
          </cell>
          <cell r="B4639" t="str">
            <v>APLICAÇÃO MANUAL DE GESSO SARRAFEADO (COM TALISCAS) EM PAREDES DE AMBIENTES DE ÁREA ENTRE 5M² E 10M², ESPESSURA DE 1,5CM. AF_06/2014</v>
          </cell>
          <cell r="C4639" t="str">
            <v>M2</v>
          </cell>
          <cell r="D4639">
            <v>15.37</v>
          </cell>
          <cell r="E4639">
            <v>12.54</v>
          </cell>
          <cell r="F4639">
            <v>27.91</v>
          </cell>
        </row>
        <row r="4640">
          <cell r="A4640" t="str">
            <v>87423</v>
          </cell>
          <cell r="B4640" t="str">
            <v>APLICAÇÃO MANUAL DE GESSO SARRAFEADO (COM TALISCAS) EM PAREDES DE AMBIENTES DE ÁREA MAIOR QUE 10M², ESPESSURA DE 1,0CM. AF_06/2014</v>
          </cell>
          <cell r="C4640" t="str">
            <v>M2</v>
          </cell>
          <cell r="D4640">
            <v>12.39</v>
          </cell>
          <cell r="E4640">
            <v>11.09</v>
          </cell>
          <cell r="F4640">
            <v>23.48</v>
          </cell>
        </row>
        <row r="4641">
          <cell r="A4641" t="str">
            <v>87426</v>
          </cell>
          <cell r="B4641" t="str">
            <v>APLICAÇÃO MANUAL DE GESSO SARRAFEADO (COM TALISCAS) EM PAREDES DE AMBIENTES DE ÁREA MAIOR QUE 10M², ESPESSURA DE 1,5CM. AF_06/2014</v>
          </cell>
          <cell r="C4641" t="str">
            <v>M2</v>
          </cell>
          <cell r="D4641">
            <v>15.2</v>
          </cell>
          <cell r="E4641">
            <v>12.14</v>
          </cell>
          <cell r="F4641">
            <v>27.34</v>
          </cell>
        </row>
        <row r="4642">
          <cell r="A4642" t="str">
            <v>87425</v>
          </cell>
          <cell r="B4642" t="str">
            <v>APLICAÇÃO MANUAL DE GESSO SARRAFEADO (COM TALISCAS) EM PAREDES DE AMBIENTES DE ÁREA MENOR QUE 5M², ESPESSURA DE 1,0CM. AF_06/2014</v>
          </cell>
          <cell r="C4642" t="str">
            <v>M2</v>
          </cell>
          <cell r="D4642">
            <v>12.82</v>
          </cell>
          <cell r="E4642">
            <v>12.14</v>
          </cell>
          <cell r="F4642">
            <v>24.96</v>
          </cell>
        </row>
        <row r="4643">
          <cell r="A4643" t="str">
            <v>87428</v>
          </cell>
          <cell r="B4643" t="str">
            <v>APLICAÇÃO MANUAL DE GESSO SARRAFEADO (COM TALISCAS) EM PAREDES DE AMBIENTES DE ÁREA MENOR QUE 5M², ESPESSURA DE 1,5CM. AF_06/2014</v>
          </cell>
          <cell r="C4643" t="str">
            <v>M2</v>
          </cell>
          <cell r="D4643">
            <v>15.64</v>
          </cell>
          <cell r="E4643">
            <v>13.18</v>
          </cell>
          <cell r="F4643">
            <v>28.82</v>
          </cell>
        </row>
        <row r="4644">
          <cell r="A4644" t="str">
            <v>87429</v>
          </cell>
          <cell r="B4644" t="str">
            <v>APLICAÇÃO DE GESSO PROJETADO COM EQUIPAMENTO DE PROJEÇÃO EM PAREDES DE AMBIENTES DE ÁREA MAIOR QUE 10M², DESEMPENADO (SEM TALISCAS), ESPESSURA DE 0,5CM. AF_06/2014</v>
          </cell>
          <cell r="C4644" t="str">
            <v>M2</v>
          </cell>
          <cell r="D4644">
            <v>7.54</v>
          </cell>
          <cell r="E4644">
            <v>5.83</v>
          </cell>
          <cell r="F4644">
            <v>13.37</v>
          </cell>
        </row>
        <row r="4645">
          <cell r="A4645" t="str">
            <v>87430</v>
          </cell>
          <cell r="B4645" t="str">
            <v>APLICAÇÃO DE GESSO PROJETADO COM EQUIPAMENTO DE PROJEÇÃO EM PAREDES DE AMBIENTES DE ÁREA ENTRE 5M² E 10M², DESEMPENADO (SEM TALISCAS), ESPESSURA DE 0,5CM. AF_06/2014</v>
          </cell>
          <cell r="C4645" t="str">
            <v>M2</v>
          </cell>
          <cell r="D4645">
            <v>7.64</v>
          </cell>
          <cell r="E4645">
            <v>6.1</v>
          </cell>
          <cell r="F4645">
            <v>13.74</v>
          </cell>
        </row>
        <row r="4646">
          <cell r="A4646" t="str">
            <v>87431</v>
          </cell>
          <cell r="B4646" t="str">
            <v>APLICAÇÃO DE GESSO PROJETADO COM EQUIPAMENTO DE PROJEÇÃO EM PAREDES DE AMBIENTES DE ÁREA MENOR QUE 5M², DESEMPENADO (SEM TALISCAS), ESPESSURA DE 0,5CM. AF_06/2014</v>
          </cell>
          <cell r="C4646" t="str">
            <v>M2</v>
          </cell>
          <cell r="D4646">
            <v>7.7</v>
          </cell>
          <cell r="E4646">
            <v>6.23</v>
          </cell>
          <cell r="F4646">
            <v>13.93</v>
          </cell>
        </row>
        <row r="4647">
          <cell r="A4647" t="str">
            <v>87432</v>
          </cell>
          <cell r="B4647" t="str">
            <v>APLICAÇÃO DE GESSO PROJETADO COM EQUIPAMENTO DE PROJEÇÃO EM PAREDES DE AMBIENTES DE ÁREA MAIOR QUE 10M², DESEMPENADO (SEM TALISCAS), ESPESSURA DE 1,0CM. AF_06/2014</v>
          </cell>
          <cell r="C4647" t="str">
            <v>M2</v>
          </cell>
          <cell r="D4647">
            <v>11.96</v>
          </cell>
          <cell r="E4647">
            <v>6.99</v>
          </cell>
          <cell r="F4647">
            <v>18.95</v>
          </cell>
        </row>
        <row r="4648">
          <cell r="A4648" t="str">
            <v>87433</v>
          </cell>
          <cell r="B4648" t="str">
            <v>APLICAÇÃO DE GESSO PROJETADO COM EQUIPAMENTO DE PROJEÇÃO EM PAREDES DE AMBIENTES DE ÁREA ENTRE 5M² E 10M², DESEMPENADO (SEM TALISCAS), ESPESSURA DE 1,0CM. AF_06/2014</v>
          </cell>
          <cell r="C4648" t="str">
            <v>M2</v>
          </cell>
          <cell r="D4648">
            <v>12.17</v>
          </cell>
          <cell r="E4648">
            <v>7.53</v>
          </cell>
          <cell r="F4648">
            <v>19.7</v>
          </cell>
        </row>
        <row r="4649">
          <cell r="A4649" t="str">
            <v>87434</v>
          </cell>
          <cell r="B4649" t="str">
            <v>APLICAÇÃO DE GESSO PROJETADO COM EQUIPAMENTO DE PROJEÇÃO EM PAREDES DE AMBIENTES DE ÁREA MENOR QUE 5M², DESEMPENADO (SEM TALISCAS), ESPESSURA DE 1,0CM. AF_06/2014</v>
          </cell>
          <cell r="C4649" t="str">
            <v>M2</v>
          </cell>
          <cell r="D4649">
            <v>12.34</v>
          </cell>
          <cell r="E4649">
            <v>7.9</v>
          </cell>
          <cell r="F4649">
            <v>20.239999999999998</v>
          </cell>
        </row>
        <row r="4650">
          <cell r="A4650" t="str">
            <v>87435</v>
          </cell>
          <cell r="B4650" t="str">
            <v>APLICAÇÃO DE GESSO PROJETADO COM EQUIPAMENTO DE PROJEÇÃO EM PAREDES DE AMBIENTES DE ÁREA MAIOR QUE 10M², SARRAFEADO (COM TALISCAS), ESPESSURA DE 1,0CM. AF_06/2014</v>
          </cell>
          <cell r="C4650" t="str">
            <v>M2</v>
          </cell>
          <cell r="D4650">
            <v>12.66</v>
          </cell>
          <cell r="E4650">
            <v>8.68</v>
          </cell>
          <cell r="F4650">
            <v>21.34</v>
          </cell>
        </row>
        <row r="4651">
          <cell r="A4651" t="str">
            <v>87436</v>
          </cell>
          <cell r="B4651" t="str">
            <v>APLICAÇÃO DE GESSO PROJETADO COM EQUIPAMENTO DE PROJEÇÃO EM PAREDES DE AMBIENTES DE ÁREA ENTRE 5M² E 10M², SARRAFEADO (COM TALISCAS), ESPESSURA DE 1,0CM. AF_06/2014</v>
          </cell>
          <cell r="C4651" t="str">
            <v>M2</v>
          </cell>
          <cell r="D4651">
            <v>13.04</v>
          </cell>
          <cell r="E4651">
            <v>9.59</v>
          </cell>
          <cell r="F4651">
            <v>22.63</v>
          </cell>
        </row>
        <row r="4652">
          <cell r="A4652" t="str">
            <v>87437</v>
          </cell>
          <cell r="B4652" t="str">
            <v>APLICAÇÃO DE GESSO PROJETADO COM EQUIPAMENTO DE PROJEÇÃO EM PAREDES DE AMBIENTES DE ÁREA MENOR QUE 5M², SARRAFEADO (COM TALISCAS), ESPESSURA DE 1,0CM. AF_06/2014</v>
          </cell>
          <cell r="C4652" t="str">
            <v>M2</v>
          </cell>
          <cell r="D4652">
            <v>13.31</v>
          </cell>
          <cell r="E4652">
            <v>10.23</v>
          </cell>
          <cell r="F4652">
            <v>23.54</v>
          </cell>
        </row>
        <row r="4653">
          <cell r="A4653" t="str">
            <v>87438</v>
          </cell>
          <cell r="B4653" t="str">
            <v>APLICAÇÃO DE GESSO PROJETADO COM EQUIPAMENTO DE PROJEÇÃO EM PAREDES DE AMBIENTES DE ÁREA MAIOR QUE 10M², SARRAFEADO (COM TALISCAS), ESPESSURA DE 1,5CM. AF_06/2014</v>
          </cell>
          <cell r="C4653" t="str">
            <v>M2</v>
          </cell>
          <cell r="D4653">
            <v>16.079999999999998</v>
          </cell>
          <cell r="E4653">
            <v>10.1</v>
          </cell>
          <cell r="F4653">
            <v>26.18</v>
          </cell>
        </row>
        <row r="4654">
          <cell r="A4654" t="str">
            <v>87439</v>
          </cell>
          <cell r="B4654" t="str">
            <v>APLICAÇÃO DE GESSO PROJETADO COM EQUIPAMENTO DE PROJEÇÃO EM PAREDES DE AMBIENTES DE ÁREA ENTRE 5M² E 10M², SARRAFEADO (COM TALISCAS), ESPESSURA DE 1,5CM. AF_06/2014</v>
          </cell>
          <cell r="C4654" t="str">
            <v>M2</v>
          </cell>
          <cell r="D4654">
            <v>16.57</v>
          </cell>
          <cell r="E4654">
            <v>11.25</v>
          </cell>
          <cell r="F4654">
            <v>27.82</v>
          </cell>
        </row>
        <row r="4655">
          <cell r="A4655" t="str">
            <v>87440</v>
          </cell>
          <cell r="B4655" t="str">
            <v>APLICAÇÃO DE GESSO PROJETADO COM EQUIPAMENTO DE PROJEÇÃO EM PAREDES DE AMBIENTES DE ÁREA MENOR QUE 5M², SARRAFEADO (COM TALISCAS), ESPESSURA DE 1,5CM. AF_06/2014</v>
          </cell>
          <cell r="C4655" t="str">
            <v>M2</v>
          </cell>
          <cell r="D4655">
            <v>16.79</v>
          </cell>
          <cell r="E4655">
            <v>11.78</v>
          </cell>
          <cell r="F4655">
            <v>28.57</v>
          </cell>
        </row>
        <row r="4656">
          <cell r="B4656" t="str">
            <v>FUNDO PREPARADOR</v>
          </cell>
          <cell r="C4656" t="str">
            <v/>
          </cell>
        </row>
        <row r="4657">
          <cell r="A4657" t="str">
            <v>88485</v>
          </cell>
          <cell r="B4657" t="str">
            <v>APLICAÇÃO DE FUNDO SELADOR ACRÍLICO EM PAREDES, UMA DEMÃO. AF_06/2014</v>
          </cell>
          <cell r="C4657" t="str">
            <v>M2</v>
          </cell>
          <cell r="D4657">
            <v>1.18</v>
          </cell>
          <cell r="E4657">
            <v>0.74</v>
          </cell>
          <cell r="F4657">
            <v>1.92</v>
          </cell>
        </row>
        <row r="4658">
          <cell r="A4658" t="str">
            <v>88484</v>
          </cell>
          <cell r="B4658" t="str">
            <v>APLICAÇÃO DE FUNDO SELADOR ACRÍLICO EM TETO, UMA DEMÃO. AF_06/2014</v>
          </cell>
          <cell r="C4658" t="str">
            <v>M2</v>
          </cell>
          <cell r="D4658">
            <v>1.28</v>
          </cell>
          <cell r="E4658">
            <v>0.97</v>
          </cell>
          <cell r="F4658">
            <v>2.25</v>
          </cell>
        </row>
        <row r="4659">
          <cell r="A4659" t="str">
            <v>88483</v>
          </cell>
          <cell r="B4659" t="str">
            <v>APLICAÇÃO DE FUNDO SELADOR LÁTEX PVA EM PAREDES, UMA DEMÃO. AF_06/2014</v>
          </cell>
          <cell r="C4659" t="str">
            <v>M2</v>
          </cell>
          <cell r="D4659">
            <v>1.9</v>
          </cell>
          <cell r="E4659">
            <v>0.51</v>
          </cell>
          <cell r="F4659">
            <v>2.41</v>
          </cell>
        </row>
        <row r="4660">
          <cell r="A4660" t="str">
            <v>88482</v>
          </cell>
          <cell r="B4660" t="str">
            <v>APLICAÇÃO DE FUNDO SELADOR LÁTEX PVA EM TETO, UMA DEMÃO. AF_06/2014</v>
          </cell>
          <cell r="C4660" t="str">
            <v>M2</v>
          </cell>
          <cell r="D4660">
            <v>1.96</v>
          </cell>
          <cell r="E4660">
            <v>0.68</v>
          </cell>
          <cell r="F4660">
            <v>2.64</v>
          </cell>
        </row>
        <row r="4661">
          <cell r="A4661" t="str">
            <v>88412</v>
          </cell>
          <cell r="B4661" t="str">
            <v>APLICAÇÃO MANUAL DE FUNDO SELADOR ACRÍLICO EM PANOS CEGOS DE FACHADA (SEM PRESENÇA DE VÃOS) DE EDIFÍCIOS DE MÚLTIPLOS PAVIMENTOS. AF_06/2014</v>
          </cell>
          <cell r="C4661" t="str">
            <v>M2</v>
          </cell>
          <cell r="D4661">
            <v>1.06</v>
          </cell>
          <cell r="E4661">
            <v>0.44</v>
          </cell>
          <cell r="F4661">
            <v>1.5</v>
          </cell>
        </row>
        <row r="4662">
          <cell r="A4662" t="str">
            <v>88411</v>
          </cell>
          <cell r="B4662" t="str">
            <v>APLICAÇÃO MANUAL DE FUNDO SELADOR ACRÍLICO EM PANOS COM PRESENÇA DE VÃOS DE EDIFÍCIOS DE MÚLTIPLOS PAVIMENTOS. AF_06/2014</v>
          </cell>
          <cell r="C4662" t="str">
            <v>M2</v>
          </cell>
          <cell r="D4662">
            <v>1.21</v>
          </cell>
          <cell r="E4662">
            <v>0.84</v>
          </cell>
          <cell r="F4662">
            <v>2.0499999999999998</v>
          </cell>
        </row>
        <row r="4663">
          <cell r="A4663" t="str">
            <v>88415</v>
          </cell>
          <cell r="B4663" t="str">
            <v>APLICAÇÃO MANUAL DE FUNDO SELADOR ACRÍLICO EM PAREDES EXTERNAS DE CASAS. AF_06/2014</v>
          </cell>
          <cell r="C4663" t="str">
            <v>M2</v>
          </cell>
          <cell r="D4663">
            <v>1.26</v>
          </cell>
          <cell r="E4663">
            <v>0.97</v>
          </cell>
          <cell r="F4663">
            <v>2.23</v>
          </cell>
        </row>
        <row r="4664">
          <cell r="A4664" t="str">
            <v>88413</v>
          </cell>
          <cell r="B4664" t="str">
            <v>APLICAÇÃO MANUAL DE FUNDO SELADOR ACRÍLICO EM SUPERFÍCIES EXTERNAS DE SACADA DE EDIFÍCIOS DE MÚLTIPLOS PAVIMENTOS. AF_06/2014</v>
          </cell>
          <cell r="C4664" t="str">
            <v>M2</v>
          </cell>
          <cell r="D4664">
            <v>1.52</v>
          </cell>
          <cell r="E4664">
            <v>1.64</v>
          </cell>
          <cell r="F4664">
            <v>3.16</v>
          </cell>
        </row>
        <row r="4665">
          <cell r="A4665" t="str">
            <v>88414</v>
          </cell>
          <cell r="B4665" t="str">
            <v>APLICAÇÃO MANUAL DE FUNDO SELADOR ACRÍLICO EM SUPERFÍCIES INTERNAS DA SACADA DE EDIFÍCIOS DE MÚLTIPLOS PAVIMENTOS. AF_06/2014</v>
          </cell>
          <cell r="C4665" t="str">
            <v>M2</v>
          </cell>
          <cell r="D4665">
            <v>1.62</v>
          </cell>
          <cell r="E4665">
            <v>1.89</v>
          </cell>
          <cell r="F4665">
            <v>3.51</v>
          </cell>
        </row>
        <row r="4666">
          <cell r="A4666" t="str">
            <v>73865/1</v>
          </cell>
          <cell r="B4666" t="str">
            <v>FUNDO PREPARADOR PRIMER A BASE DE EPOXI, PARA ESTRUTURA METALICA, UMA DEMAO, ESPESSURA DE 25 MICRA.</v>
          </cell>
          <cell r="C4666" t="str">
            <v>M2</v>
          </cell>
          <cell r="D4666">
            <v>6.82</v>
          </cell>
          <cell r="E4666">
            <v>1.64</v>
          </cell>
          <cell r="F4666">
            <v>8.4600000000000009</v>
          </cell>
        </row>
        <row r="4667">
          <cell r="A4667" t="str">
            <v>74064/1</v>
          </cell>
          <cell r="B4667" t="str">
            <v>FUNDO ANTICORROSIVO A BASE DE OXIDO DE FERRO (ZARCAO), DUAS DEMAOS</v>
          </cell>
          <cell r="C4667" t="str">
            <v>M2</v>
          </cell>
          <cell r="D4667">
            <v>8.99</v>
          </cell>
          <cell r="E4667">
            <v>9.3000000000000007</v>
          </cell>
          <cell r="F4667">
            <v>18.29</v>
          </cell>
        </row>
        <row r="4668">
          <cell r="A4668" t="str">
            <v>74064/2</v>
          </cell>
          <cell r="B4668" t="str">
            <v>FUNDO ANTICORROSIVO A BASE DE OXIDO DE FERRO (ZARCAO), UMA DEMAO</v>
          </cell>
          <cell r="C4668" t="str">
            <v>M2</v>
          </cell>
          <cell r="D4668">
            <v>5.31</v>
          </cell>
          <cell r="E4668">
            <v>6.71</v>
          </cell>
          <cell r="F4668">
            <v>12.02</v>
          </cell>
        </row>
        <row r="4669">
          <cell r="A4669" t="str">
            <v>84660</v>
          </cell>
          <cell r="B4669" t="str">
            <v>FUNDO PREPARADOR PRIMER SINTETICO, PARA ESTRUTURA METALICA, UMA DEMÃO, ESPESSURA DE 25 MICRA</v>
          </cell>
          <cell r="C4669" t="str">
            <v>M2</v>
          </cell>
          <cell r="D4669">
            <v>4.43</v>
          </cell>
          <cell r="E4669">
            <v>1.64</v>
          </cell>
          <cell r="F4669">
            <v>6.07</v>
          </cell>
        </row>
        <row r="4670">
          <cell r="A4670" t="str">
            <v>84657</v>
          </cell>
          <cell r="B4670" t="str">
            <v>FUNDO SINTETICO NIVELADOR BRANCO</v>
          </cell>
          <cell r="C4670" t="str">
            <v>M2</v>
          </cell>
          <cell r="D4670">
            <v>6.37</v>
          </cell>
          <cell r="E4670">
            <v>3.27</v>
          </cell>
          <cell r="F4670">
            <v>9.64</v>
          </cell>
        </row>
        <row r="4671">
          <cell r="B4671" t="str">
            <v>PINTURA EM MADEIRA</v>
          </cell>
          <cell r="C4671" t="str">
            <v/>
          </cell>
        </row>
        <row r="4672">
          <cell r="A4672" t="str">
            <v>95464</v>
          </cell>
          <cell r="B4672" t="str">
            <v>PINTURA VERNIZ POLIURETANO BRILHANTE EM MADEIRA, TRES DEMAOS</v>
          </cell>
          <cell r="C4672" t="str">
            <v>M2</v>
          </cell>
          <cell r="D4672">
            <v>10.61</v>
          </cell>
          <cell r="E4672">
            <v>9.3000000000000007</v>
          </cell>
          <cell r="F4672">
            <v>19.91</v>
          </cell>
        </row>
        <row r="4673">
          <cell r="A4673" t="str">
            <v>6082</v>
          </cell>
          <cell r="B4673" t="str">
            <v>PINTURA EM VERNIZ SINTETICO BRILHANTE EM MADEIRA, TRES DEMAOS</v>
          </cell>
          <cell r="C4673" t="str">
            <v>M2</v>
          </cell>
          <cell r="D4673">
            <v>6.71</v>
          </cell>
          <cell r="E4673">
            <v>9.3000000000000007</v>
          </cell>
          <cell r="F4673">
            <v>16.010000000000002</v>
          </cell>
        </row>
        <row r="4674">
          <cell r="A4674" t="str">
            <v>84645</v>
          </cell>
          <cell r="B4674" t="str">
            <v>VERNIZ SINTETICO BRILHANTE, 2 DEMAOS</v>
          </cell>
          <cell r="C4674" t="str">
            <v>M2</v>
          </cell>
          <cell r="D4674">
            <v>8.81</v>
          </cell>
          <cell r="E4674">
            <v>8.01</v>
          </cell>
          <cell r="F4674">
            <v>16.82</v>
          </cell>
        </row>
        <row r="4675">
          <cell r="A4675" t="str">
            <v>40905</v>
          </cell>
          <cell r="B4675" t="str">
            <v>VERNIZ SINTETICO EM MADEIRA, DUAS DEMAOS</v>
          </cell>
          <cell r="C4675" t="str">
            <v>M2</v>
          </cell>
          <cell r="D4675">
            <v>10.54</v>
          </cell>
          <cell r="E4675">
            <v>9.3000000000000007</v>
          </cell>
          <cell r="F4675">
            <v>19.84</v>
          </cell>
        </row>
        <row r="4676">
          <cell r="A4676" t="str">
            <v>79466</v>
          </cell>
          <cell r="B4676" t="str">
            <v>PINTURA COM VERNIZ POLIURETANO, 2 DEMAOS</v>
          </cell>
          <cell r="C4676" t="str">
            <v>M2</v>
          </cell>
          <cell r="D4676">
            <v>10.06</v>
          </cell>
          <cell r="E4676">
            <v>8.01</v>
          </cell>
          <cell r="F4676">
            <v>18.07</v>
          </cell>
        </row>
        <row r="4677">
          <cell r="A4677" t="str">
            <v>73739/1</v>
          </cell>
          <cell r="B4677" t="str">
            <v>PINTURA ESMALTE ACETINADO EM MADEIRA, DUAS DEMAOS</v>
          </cell>
          <cell r="C4677" t="str">
            <v>M2</v>
          </cell>
          <cell r="D4677">
            <v>7.4</v>
          </cell>
          <cell r="E4677">
            <v>8.2200000000000006</v>
          </cell>
          <cell r="F4677">
            <v>15.62</v>
          </cell>
        </row>
        <row r="4678">
          <cell r="A4678" t="str">
            <v>74065/2</v>
          </cell>
          <cell r="B4678" t="str">
            <v>PINTURA ESMALTE ACETINADO PARA MADEIRA, DUAS DEMAOS, SOBRE FUNDO NIVELADOR BRANCO</v>
          </cell>
          <cell r="C4678" t="str">
            <v>M2</v>
          </cell>
          <cell r="D4678">
            <v>12.51</v>
          </cell>
          <cell r="E4678">
            <v>9.84</v>
          </cell>
          <cell r="F4678">
            <v>22.35</v>
          </cell>
        </row>
        <row r="4679">
          <cell r="A4679" t="str">
            <v>84659</v>
          </cell>
          <cell r="B4679" t="str">
            <v>PINTURA ESMALTE FOSCO EM MADEIRA, DUAS DEMAOS</v>
          </cell>
          <cell r="C4679" t="str">
            <v>M2</v>
          </cell>
          <cell r="D4679">
            <v>7.2</v>
          </cell>
          <cell r="E4679">
            <v>7.25</v>
          </cell>
          <cell r="F4679">
            <v>14.45</v>
          </cell>
        </row>
        <row r="4680">
          <cell r="A4680" t="str">
            <v>74065/1</v>
          </cell>
          <cell r="B4680" t="str">
            <v>PINTURA ESMALTE FOSCO PARA MADEIRA, DUAS DEMAOS, SOBRE FUNDO NIVELADOR BRANCO</v>
          </cell>
          <cell r="C4680" t="str">
            <v>M2</v>
          </cell>
          <cell r="D4680">
            <v>12.86</v>
          </cell>
          <cell r="E4680">
            <v>9.84</v>
          </cell>
          <cell r="F4680">
            <v>22.7</v>
          </cell>
        </row>
        <row r="4681">
          <cell r="A4681" t="str">
            <v>74065/3</v>
          </cell>
          <cell r="B4681" t="str">
            <v>PINTURA ESMALTE BRILHANTE PARA MADEIRA, DUAS DEMAOS, SOBRE FUNDO NIVELADOR BRANCO</v>
          </cell>
          <cell r="C4681" t="str">
            <v>M2</v>
          </cell>
          <cell r="D4681">
            <v>12.41</v>
          </cell>
          <cell r="E4681">
            <v>9.84</v>
          </cell>
          <cell r="F4681">
            <v>22.25</v>
          </cell>
        </row>
        <row r="4682">
          <cell r="A4682" t="str">
            <v>79463</v>
          </cell>
          <cell r="B4682" t="str">
            <v>PINTURA A OLEO, 1 DEMAO</v>
          </cell>
          <cell r="C4682" t="str">
            <v>M2</v>
          </cell>
          <cell r="D4682">
            <v>5.63</v>
          </cell>
          <cell r="E4682">
            <v>7.79</v>
          </cell>
          <cell r="F4682">
            <v>13.42</v>
          </cell>
        </row>
        <row r="4683">
          <cell r="A4683" t="str">
            <v>79464</v>
          </cell>
          <cell r="B4683" t="str">
            <v>PINTURA A OLEO, 2 DEMAOS</v>
          </cell>
          <cell r="C4683" t="str">
            <v>M2</v>
          </cell>
          <cell r="D4683">
            <v>8.01</v>
          </cell>
          <cell r="E4683">
            <v>9.84</v>
          </cell>
          <cell r="F4683">
            <v>17.850000000000001</v>
          </cell>
        </row>
        <row r="4684">
          <cell r="A4684" t="str">
            <v>79497/1</v>
          </cell>
          <cell r="B4684" t="str">
            <v>PINTURA A OLEO, 3 DEMAOS</v>
          </cell>
          <cell r="C4684" t="str">
            <v>M2</v>
          </cell>
          <cell r="D4684">
            <v>10.14</v>
          </cell>
          <cell r="E4684">
            <v>11.9</v>
          </cell>
          <cell r="F4684">
            <v>22.04</v>
          </cell>
        </row>
        <row r="4685">
          <cell r="A4685" t="str">
            <v>84664</v>
          </cell>
          <cell r="B4685" t="str">
            <v>PINTURA IMUNIZANTE FUNGICIDA A BASE DE CARBOLINEUM, DUAS DEMAOS</v>
          </cell>
          <cell r="C4685" t="str">
            <v>M2</v>
          </cell>
          <cell r="D4685">
            <v>1.82</v>
          </cell>
          <cell r="E4685">
            <v>2.16</v>
          </cell>
          <cell r="F4685">
            <v>3.98</v>
          </cell>
        </row>
        <row r="4686">
          <cell r="A4686" t="str">
            <v>84679</v>
          </cell>
          <cell r="B4686" t="str">
            <v>PINTURA IMUNIZANTE PARA MADEIRA, DUAS DEMAOS</v>
          </cell>
          <cell r="C4686" t="str">
            <v>M2</v>
          </cell>
          <cell r="D4686">
            <v>8.4700000000000006</v>
          </cell>
          <cell r="E4686">
            <v>9.84</v>
          </cell>
          <cell r="F4686">
            <v>18.309999999999999</v>
          </cell>
        </row>
        <row r="4687">
          <cell r="A4687" t="str">
            <v>79494/1</v>
          </cell>
          <cell r="B4687" t="str">
            <v>PINTURA DE QUADRO ESCOLAR COM TINTA ESMALTE ACABAMENTO FOSCO, DUAS DEMAOS SOBRE MASSA ACRILICA</v>
          </cell>
          <cell r="C4687" t="str">
            <v>M2</v>
          </cell>
          <cell r="D4687">
            <v>7.2</v>
          </cell>
          <cell r="E4687">
            <v>4.1100000000000003</v>
          </cell>
          <cell r="F4687">
            <v>11.31</v>
          </cell>
        </row>
        <row r="4688">
          <cell r="B4688" t="str">
            <v>PINTURA EM SUPERFICIES METALICAS</v>
          </cell>
          <cell r="C4688" t="str">
            <v/>
          </cell>
        </row>
        <row r="4689">
          <cell r="A4689" t="str">
            <v>73794/1</v>
          </cell>
          <cell r="B4689" t="str">
            <v>PINTURA COM TINTA PROTETORA ACABAMENTO GRAFITE ESMALTE SOBRE SUPERFICIE METALICA, 2 DEMAOS</v>
          </cell>
          <cell r="C4689" t="str">
            <v>M2</v>
          </cell>
          <cell r="D4689">
            <v>12.75</v>
          </cell>
          <cell r="E4689">
            <v>20.77</v>
          </cell>
          <cell r="F4689">
            <v>33.520000000000003</v>
          </cell>
        </row>
        <row r="4690">
          <cell r="A4690" t="str">
            <v>73446</v>
          </cell>
          <cell r="B4690" t="str">
            <v>PINTURA DE SUPERFICIE C/TINTA GRAFITE</v>
          </cell>
          <cell r="C4690" t="str">
            <v>M2</v>
          </cell>
          <cell r="D4690">
            <v>7.56</v>
          </cell>
          <cell r="E4690">
            <v>11.26</v>
          </cell>
          <cell r="F4690">
            <v>18.82</v>
          </cell>
        </row>
        <row r="4691">
          <cell r="A4691" t="str">
            <v>73924/1</v>
          </cell>
          <cell r="B4691" t="str">
            <v>PINTURA ESMALTE ALTO BRILHO, DUAS DEMAOS, SOBRE SUPERFICIE METALICA</v>
          </cell>
          <cell r="C4691" t="str">
            <v>M2</v>
          </cell>
          <cell r="D4691">
            <v>11.24</v>
          </cell>
          <cell r="E4691">
            <v>12.98</v>
          </cell>
          <cell r="F4691">
            <v>24.22</v>
          </cell>
        </row>
        <row r="4692">
          <cell r="A4692" t="str">
            <v>73924/2</v>
          </cell>
          <cell r="B4692" t="str">
            <v>PINTURA ESMALTE ACETINADO, DUAS DEMAOS, SOBRE SUPERFICIE METALICA</v>
          </cell>
          <cell r="C4692" t="str">
            <v>M2</v>
          </cell>
          <cell r="D4692">
            <v>11.34</v>
          </cell>
          <cell r="E4692">
            <v>12.98</v>
          </cell>
          <cell r="F4692">
            <v>24.32</v>
          </cell>
        </row>
        <row r="4693">
          <cell r="A4693" t="str">
            <v>73924/3</v>
          </cell>
          <cell r="B4693" t="str">
            <v>PINTURA ESMALTE FOSCO, DUAS DEMAOS, SOBRE SUPERFICIE METALICA</v>
          </cell>
          <cell r="C4693" t="str">
            <v>M2</v>
          </cell>
          <cell r="D4693">
            <v>11.68</v>
          </cell>
          <cell r="E4693">
            <v>12.98</v>
          </cell>
          <cell r="F4693">
            <v>24.66</v>
          </cell>
        </row>
        <row r="4694">
          <cell r="A4694" t="str">
            <v>95468</v>
          </cell>
          <cell r="B4694" t="str">
            <v>PINTURA ESMALTE BRILHANTE (2 DEMAOS) SOBRE SUPERFICIE METALICA, INCLUSIVE PROTECAO COM ZARCAO (1 DEMAO)</v>
          </cell>
          <cell r="C4694" t="str">
            <v>M2</v>
          </cell>
          <cell r="D4694">
            <v>15.46</v>
          </cell>
          <cell r="E4694">
            <v>20.77</v>
          </cell>
          <cell r="F4694">
            <v>36.229999999999997</v>
          </cell>
        </row>
        <row r="4695">
          <cell r="A4695" t="str">
            <v>74145/1</v>
          </cell>
          <cell r="B4695" t="str">
            <v>PINTURA ESMALTE FOSCO, DUAS DEMAOS, SOBRE SUPERFICIE METALICA, INCLUSO UMA DEMAO DE FUNDO ANTICORROSIVO. UTILIZACAO DE REVOLVER ( AR-COMPRIMIDO).</v>
          </cell>
          <cell r="C4695" t="str">
            <v>M2</v>
          </cell>
          <cell r="D4695">
            <v>11.61</v>
          </cell>
          <cell r="E4695">
            <v>4.37</v>
          </cell>
          <cell r="F4695">
            <v>15.98</v>
          </cell>
        </row>
        <row r="4696">
          <cell r="A4696" t="str">
            <v>79498/1</v>
          </cell>
          <cell r="B4696" t="str">
            <v>PINTURA A OLEO BRILHANTE SOBRE SUPERFICIE METALICA, UMA DEMAO INCLUSO UMA DEMAO DE FUNDO ANTICORROSIVO</v>
          </cell>
          <cell r="C4696" t="str">
            <v>M2</v>
          </cell>
          <cell r="D4696">
            <v>8.41</v>
          </cell>
          <cell r="E4696">
            <v>6.73</v>
          </cell>
          <cell r="F4696">
            <v>15.14</v>
          </cell>
        </row>
        <row r="4697">
          <cell r="A4697" t="str">
            <v>79499/1</v>
          </cell>
          <cell r="B4697" t="str">
            <v>PINTURA POSTE RETO DE ACO 3,5 A 6M C/1 DEMAO D/TINTA GRAFITE C/PROPRIEDADES DE PRIMER E ACABAMENTO - OBS: C/ALTO TEOR DE ZARCAO</v>
          </cell>
          <cell r="C4697" t="str">
            <v>UN</v>
          </cell>
          <cell r="D4697">
            <v>11.69</v>
          </cell>
          <cell r="E4697">
            <v>7.79</v>
          </cell>
          <cell r="F4697">
            <v>19.48</v>
          </cell>
        </row>
        <row r="4698">
          <cell r="A4698" t="str">
            <v>84661</v>
          </cell>
          <cell r="B4698" t="str">
            <v>PINTURA COM TINTA PROTETORA ACABAMENTO ALUMINIO, UMA DEMAO SOBRE SUPERFCIE METALICA</v>
          </cell>
          <cell r="C4698" t="str">
            <v>M2</v>
          </cell>
          <cell r="D4698">
            <v>7.76</v>
          </cell>
          <cell r="E4698">
            <v>7.79</v>
          </cell>
          <cell r="F4698">
            <v>15.55</v>
          </cell>
        </row>
        <row r="4699">
          <cell r="A4699" t="str">
            <v>84662</v>
          </cell>
          <cell r="B4699" t="str">
            <v>PINTURA COM TINTA PROTETORA ACABAMENTO ALUMINIO, DUAS DEMAOS SOBRE SUPERFICIE METALICA</v>
          </cell>
          <cell r="C4699" t="str">
            <v>M2</v>
          </cell>
          <cell r="D4699">
            <v>11.63</v>
          </cell>
          <cell r="E4699">
            <v>12.98</v>
          </cell>
          <cell r="F4699">
            <v>24.61</v>
          </cell>
        </row>
        <row r="4700">
          <cell r="A4700" t="str">
            <v>79515/1</v>
          </cell>
          <cell r="B4700" t="str">
            <v>PINTURA COM TINTA PROTETORA ACABAMENTO ALUMINIO, TRES DEMAOS</v>
          </cell>
          <cell r="C4700" t="str">
            <v>M2</v>
          </cell>
          <cell r="D4700">
            <v>15.17</v>
          </cell>
          <cell r="E4700">
            <v>15.58</v>
          </cell>
          <cell r="F4700">
            <v>30.75</v>
          </cell>
        </row>
        <row r="4701">
          <cell r="A4701" t="str">
            <v>79460</v>
          </cell>
          <cell r="B4701" t="str">
            <v>PINTURA EPOXI, DUAS DEMAOS</v>
          </cell>
          <cell r="C4701" t="str">
            <v>M2</v>
          </cell>
          <cell r="D4701">
            <v>29.33</v>
          </cell>
          <cell r="E4701">
            <v>9.84</v>
          </cell>
          <cell r="F4701">
            <v>39.17</v>
          </cell>
        </row>
        <row r="4702">
          <cell r="A4702" t="str">
            <v>79514/1</v>
          </cell>
          <cell r="B4702" t="str">
            <v>PINTURA EPOXI, TRES DEMAOS</v>
          </cell>
          <cell r="C4702" t="str">
            <v>M2</v>
          </cell>
          <cell r="D4702">
            <v>42.61</v>
          </cell>
          <cell r="E4702">
            <v>11.9</v>
          </cell>
          <cell r="F4702">
            <v>54.51</v>
          </cell>
        </row>
        <row r="4703">
          <cell r="A4703" t="str">
            <v>84647</v>
          </cell>
          <cell r="B4703" t="str">
            <v>PINTURA EPOXI INCLUSO EMASSAMENTO E FUNDO PREPARADOR</v>
          </cell>
          <cell r="C4703" t="str">
            <v>M2</v>
          </cell>
          <cell r="D4703">
            <v>80.48</v>
          </cell>
          <cell r="E4703">
            <v>49.34</v>
          </cell>
          <cell r="F4703">
            <v>129.82</v>
          </cell>
        </row>
        <row r="4704">
          <cell r="B4704" t="str">
            <v>PINTURA EM CONCRETO</v>
          </cell>
          <cell r="C4704" t="str">
            <v/>
          </cell>
        </row>
        <row r="4705">
          <cell r="A4705" t="str">
            <v>83693</v>
          </cell>
          <cell r="B4705" t="str">
            <v>CAIACAO EM MEIO FIO</v>
          </cell>
          <cell r="C4705" t="str">
            <v>M2</v>
          </cell>
          <cell r="D4705">
            <v>0.96</v>
          </cell>
          <cell r="E4705">
            <v>2.35</v>
          </cell>
          <cell r="F4705">
            <v>3.31</v>
          </cell>
        </row>
        <row r="4706">
          <cell r="A4706" t="str">
            <v>84678</v>
          </cell>
          <cell r="B4706" t="str">
            <v>VERNIZ POLIURETANO BRILHANTE EM CONCRETO OU TIJOLO, TRES DEMAOS</v>
          </cell>
          <cell r="C4706" t="str">
            <v>M2</v>
          </cell>
          <cell r="D4706">
            <v>8.3699999999999992</v>
          </cell>
          <cell r="E4706">
            <v>9.42</v>
          </cell>
          <cell r="F4706">
            <v>17.79</v>
          </cell>
        </row>
        <row r="4707">
          <cell r="A4707" t="str">
            <v>84677</v>
          </cell>
          <cell r="B4707" t="str">
            <v>VERNIZ SINTETICO BRILHANTE EM CONCRETO OU TIJOLO, DUAS DEMAOS</v>
          </cell>
          <cell r="C4707" t="str">
            <v>M2</v>
          </cell>
          <cell r="D4707">
            <v>5.25</v>
          </cell>
          <cell r="E4707">
            <v>5.14</v>
          </cell>
          <cell r="F4707">
            <v>10.39</v>
          </cell>
        </row>
        <row r="4708">
          <cell r="A4708" t="str">
            <v>84656</v>
          </cell>
          <cell r="B4708" t="str">
            <v>TRATAMENTO EM  CONCRETO COM ESTUQUE E LIXAMENTO</v>
          </cell>
          <cell r="C4708" t="str">
            <v>M2</v>
          </cell>
          <cell r="D4708">
            <v>11.23</v>
          </cell>
          <cell r="E4708">
            <v>20.64</v>
          </cell>
          <cell r="F4708">
            <v>31.87</v>
          </cell>
        </row>
        <row r="4709">
          <cell r="A4709" t="str">
            <v>83696/1</v>
          </cell>
          <cell r="B4709" t="str">
            <v>PINTURA GUARDA-CORPO GUARDA-RODA E MURETA PROTECAO COM CAL EM PONTES EVIADUTOS MEDIDA PELO DOBRO DA AREA TOTAL (LARGURAXALTURA).</v>
          </cell>
          <cell r="C4709" t="str">
            <v>M2</v>
          </cell>
          <cell r="D4709">
            <v>1.94</v>
          </cell>
          <cell r="E4709">
            <v>3.24</v>
          </cell>
          <cell r="F4709">
            <v>5.18</v>
          </cell>
        </row>
        <row r="4710">
          <cell r="B4710" t="str">
            <v>PINTURA EM PAREDES / ALVENARIA</v>
          </cell>
          <cell r="C4710" t="str">
            <v/>
          </cell>
        </row>
        <row r="4711">
          <cell r="A4711" t="str">
            <v>88491</v>
          </cell>
          <cell r="B4711" t="str">
            <v>APLICAÇÃO MECÂNICA DE PINTURA COM TINTA LÁTEX PVA EM PAREDES, DUAS DEMÃOS. AF_06/2014</v>
          </cell>
          <cell r="C4711" t="str">
            <v>M2</v>
          </cell>
          <cell r="D4711">
            <v>6.12</v>
          </cell>
          <cell r="E4711">
            <v>1.44</v>
          </cell>
          <cell r="F4711">
            <v>7.56</v>
          </cell>
        </row>
        <row r="4712">
          <cell r="A4712" t="str">
            <v>88493</v>
          </cell>
          <cell r="B4712" t="str">
            <v>APLICAÇÃO MECÂNICA DE PINTURA COM TINTA LÁTEX ACRÍLICA EM PAREDES, DUAS DEMÃOS. AF_06/2014</v>
          </cell>
          <cell r="C4712" t="str">
            <v>M2</v>
          </cell>
          <cell r="D4712">
            <v>7.1</v>
          </cell>
          <cell r="E4712">
            <v>1.69</v>
          </cell>
          <cell r="F4712">
            <v>8.7899999999999991</v>
          </cell>
        </row>
        <row r="4713">
          <cell r="A4713" t="str">
            <v>95622</v>
          </cell>
          <cell r="B4713" t="str">
            <v>APLICAÇÃO MANUAL DE TINTA LÁTEX ACRÍLICA EM PANOS COM PRESENÇA DE VÃOS DE EDIFÍCIOS DE MÚLTIPLOS PAVIMENTOS, DUAS DEMÃOS. AF_11/2016</v>
          </cell>
          <cell r="C4713" t="str">
            <v>M2</v>
          </cell>
          <cell r="D4713">
            <v>5.57</v>
          </cell>
          <cell r="E4713">
            <v>5.51</v>
          </cell>
          <cell r="F4713">
            <v>11.08</v>
          </cell>
        </row>
        <row r="4714">
          <cell r="A4714" t="str">
            <v>95623</v>
          </cell>
          <cell r="B4714" t="str">
            <v>APLICAÇÃO MANUAL DE TINTA LÁTEX ACRÍLICA EM PANOS SEM PRESENÇA DE VÃOS DE EDIFÍCIOS DE MÚLTIPLOS PAVIMENTOS, DUAS DEMÃOS. AF_11/2016</v>
          </cell>
          <cell r="C4714" t="str">
            <v>M2</v>
          </cell>
          <cell r="D4714">
            <v>4.84</v>
          </cell>
          <cell r="E4714">
            <v>3.58</v>
          </cell>
          <cell r="F4714">
            <v>8.42</v>
          </cell>
        </row>
        <row r="4715">
          <cell r="A4715" t="str">
            <v>95625</v>
          </cell>
          <cell r="B4715" t="str">
            <v>APLICAÇÃO MANUAL DE TINTA LÁTEX ACRÍLICA EM SUPERFÍCIES INTERNAS DE SACADA DE EDIFÍCIOS DE MÚLTIPLOS PAVIMENTOS, DUAS DEMÃOS. AF_11/2016</v>
          </cell>
          <cell r="C4715" t="str">
            <v>M2</v>
          </cell>
          <cell r="D4715">
            <v>7.52</v>
          </cell>
          <cell r="E4715">
            <v>10.69</v>
          </cell>
          <cell r="F4715">
            <v>18.21</v>
          </cell>
        </row>
        <row r="4716">
          <cell r="A4716" t="str">
            <v>88489</v>
          </cell>
          <cell r="B4716" t="str">
            <v>APLICAÇÃO MANUAL DE PINTURA COM TINTA LÁTEX ACRÍLICA EM PAREDES, DUAS DEMÃOS. AF_06/2014</v>
          </cell>
          <cell r="C4716" t="str">
            <v>M2</v>
          </cell>
          <cell r="D4716">
            <v>7.11</v>
          </cell>
          <cell r="E4716">
            <v>3.58</v>
          </cell>
          <cell r="F4716">
            <v>10.69</v>
          </cell>
        </row>
        <row r="4717">
          <cell r="A4717" t="str">
            <v>88487</v>
          </cell>
          <cell r="B4717" t="str">
            <v>APLICAÇÃO MANUAL DE PINTURA COM TINTA LÁTEX PVA EM PAREDES, DUAS DEMÃOS. AF_06/2014</v>
          </cell>
          <cell r="C4717" t="str">
            <v>M2</v>
          </cell>
          <cell r="D4717">
            <v>5.91</v>
          </cell>
          <cell r="E4717">
            <v>2.4900000000000002</v>
          </cell>
          <cell r="F4717">
            <v>8.4</v>
          </cell>
        </row>
        <row r="4718">
          <cell r="A4718" t="str">
            <v>88431</v>
          </cell>
          <cell r="B4718" t="str">
            <v>APLICAÇÃO MANUAL DE PINTURA COM TINTA TEXTURIZADA ACRÍLICA EM PAREDES EXTERNAS DE CASAS, DUAS CORES. AF_06/2014</v>
          </cell>
          <cell r="C4718" t="str">
            <v>M2</v>
          </cell>
          <cell r="D4718">
            <v>12.41</v>
          </cell>
          <cell r="E4718">
            <v>5.41</v>
          </cell>
          <cell r="F4718">
            <v>17.82</v>
          </cell>
        </row>
        <row r="4719">
          <cell r="A4719" t="str">
            <v>88423</v>
          </cell>
          <cell r="B4719" t="str">
            <v>APLICAÇÃO MANUAL DE PINTURA COM TINTA TEXTURIZADA ACRÍLICA EM PAREDES EXTERNAS DE CASAS, UMA COR. AF_06/2014</v>
          </cell>
          <cell r="C4719" t="str">
            <v>M2</v>
          </cell>
          <cell r="D4719">
            <v>11.55</v>
          </cell>
          <cell r="E4719">
            <v>3.14</v>
          </cell>
          <cell r="F4719">
            <v>14.69</v>
          </cell>
        </row>
        <row r="4720">
          <cell r="A4720" t="str">
            <v>88428</v>
          </cell>
          <cell r="B4720" t="str">
            <v>APLICAÇÃO MANUAL DE PINTURA COM TINTA TEXTURIZADA ACRÍLICA EM SUPERFÍCIES EXTERNAS DE SACADA DE EDIFÍCIOS DE MÚLTIPLOS PAVIMENTOS, DUAS CORES. AF_06/2014</v>
          </cell>
          <cell r="C4720" t="str">
            <v>M2</v>
          </cell>
          <cell r="D4720">
            <v>13.98</v>
          </cell>
          <cell r="E4720">
            <v>9.56</v>
          </cell>
          <cell r="F4720">
            <v>23.54</v>
          </cell>
        </row>
        <row r="4721">
          <cell r="A4721" t="str">
            <v>88420</v>
          </cell>
          <cell r="B4721" t="str">
            <v>APLICAÇÃO MANUAL DE PINTURA COM TINTA TEXTURIZADA ACRÍLICA EM SUPERFÍCIES EXTERNAS DE SACADA DE EDIFÍCIOS DE MÚLTIPLOS PAVIMENTOS, UMA COR. AF_06/2014</v>
          </cell>
          <cell r="C4721" t="str">
            <v>M2</v>
          </cell>
          <cell r="D4721">
            <v>12.46</v>
          </cell>
          <cell r="E4721">
            <v>5.56</v>
          </cell>
          <cell r="F4721">
            <v>18.02</v>
          </cell>
        </row>
        <row r="4722">
          <cell r="A4722" t="str">
            <v>88429</v>
          </cell>
          <cell r="B4722" t="str">
            <v>APLICAÇÃO MANUAL DE PINTURA COM TINTA TEXTURIZADA ACRÍLICA EM SUPERFÍCIES INTERNAS DA SACADA DE EDIFÍCIOS DE MÚLTIPLOS PAVIMENTOS, DUAS CORES. AF_06/2014</v>
          </cell>
          <cell r="C4722" t="str">
            <v>M2</v>
          </cell>
          <cell r="D4722">
            <v>14.58</v>
          </cell>
          <cell r="E4722">
            <v>11.13</v>
          </cell>
          <cell r="F4722">
            <v>25.71</v>
          </cell>
        </row>
        <row r="4723">
          <cell r="A4723" t="str">
            <v>88421</v>
          </cell>
          <cell r="B4723" t="str">
            <v>APLICAÇÃO MANUAL DE PINTURA COM TINTA TEXTURIZADA ACRÍLICA EM SUPERFÍCIES INTERNAS DA SACADA DE EDIFÍCIOS DE MÚLTIPLOS PAVIMENTOS, UMA COR. AF_06/2014</v>
          </cell>
          <cell r="C4723" t="str">
            <v>M2</v>
          </cell>
          <cell r="D4723">
            <v>12.8</v>
          </cell>
          <cell r="E4723">
            <v>6.46</v>
          </cell>
          <cell r="F4723">
            <v>19.260000000000002</v>
          </cell>
        </row>
        <row r="4724">
          <cell r="A4724" t="str">
            <v>73445</v>
          </cell>
          <cell r="B4724" t="str">
            <v>CAIACAO INT OU EXT SOBRE REVESTIMENTO LISO C/ADOCAO DE FIXADOR COM    COM DUAS DEMAOS</v>
          </cell>
          <cell r="C4724" t="str">
            <v>M2</v>
          </cell>
          <cell r="D4724">
            <v>2.4300000000000002</v>
          </cell>
          <cell r="E4724">
            <v>5.91</v>
          </cell>
          <cell r="F4724">
            <v>8.34</v>
          </cell>
        </row>
        <row r="4725">
          <cell r="A4725" t="str">
            <v>84651</v>
          </cell>
          <cell r="B4725" t="str">
            <v>PINTURA COM TINTA IMPERMEAVEL MINERAL EM PO, DUAS DEMAOS</v>
          </cell>
          <cell r="C4725" t="str">
            <v>M2</v>
          </cell>
          <cell r="D4725">
            <v>3.04</v>
          </cell>
          <cell r="E4725">
            <v>6.38</v>
          </cell>
          <cell r="F4725">
            <v>9.42</v>
          </cell>
        </row>
        <row r="4726">
          <cell r="B4726" t="str">
            <v>PINTURA EM FACHADAS</v>
          </cell>
          <cell r="C4726" t="str">
            <v/>
          </cell>
        </row>
        <row r="4727">
          <cell r="A4727" t="str">
            <v>95626</v>
          </cell>
          <cell r="B4727" t="str">
            <v>APLICAÇÃO MANUAL DE TINTA LÁTEX ACRÍLICA EM PAREDE EXTERNAS DE CASAS, DUAS DEMÃOS. AF_11/2016</v>
          </cell>
          <cell r="C4727" t="str">
            <v>M2</v>
          </cell>
          <cell r="D4727">
            <v>5.81</v>
          </cell>
          <cell r="E4727">
            <v>6.14</v>
          </cell>
          <cell r="F4727">
            <v>11.95</v>
          </cell>
        </row>
        <row r="4728">
          <cell r="A4728" t="str">
            <v>95624</v>
          </cell>
          <cell r="B4728" t="str">
            <v>APLICAÇÃO MANUAL DE TINTA LÁTEX ACRÍLICA EM SUPERFÍCIES EXTERNAS DE SACADA DE EDIFÍCIOS DE MÚLTIPLOS PAVIMENTOS, DUAS DEMÃOS. AF_11/2016</v>
          </cell>
          <cell r="C4728" t="str">
            <v>M2</v>
          </cell>
          <cell r="D4728">
            <v>7.05</v>
          </cell>
          <cell r="E4728">
            <v>9.4499999999999993</v>
          </cell>
          <cell r="F4728">
            <v>16.5</v>
          </cell>
        </row>
        <row r="4729">
          <cell r="A4729" t="str">
            <v>88426</v>
          </cell>
          <cell r="B4729" t="str">
            <v>APLICAÇÃO MANUAL DE PINTURA COM TINTA TEXTURIZADA ACRÍLICA EM PANOS CEGOS DE FACHADA (SEM PRESENÇA DE VÃOS) DE EDIFÍCIOS DE MÚLTIPLOS PAVIMENTOS, DUAS CORES. AF_06/2014</v>
          </cell>
          <cell r="C4729" t="str">
            <v>M2</v>
          </cell>
          <cell r="D4729">
            <v>11.18</v>
          </cell>
          <cell r="E4729">
            <v>2.2000000000000002</v>
          </cell>
          <cell r="F4729">
            <v>13.38</v>
          </cell>
        </row>
        <row r="4730">
          <cell r="A4730" t="str">
            <v>88417</v>
          </cell>
          <cell r="B4730" t="str">
            <v>APLICAÇÃO MANUAL DE PINTURA COM TINTA TEXTURIZADA ACRÍLICA EM PANOS CEGOS DE FACHADA (SEM PRESENÇA DE VÃOS) DE EDIFÍCIOS DE MÚLTIPLOS PAVIMENTOS, UMA COR. AF_06/2014</v>
          </cell>
          <cell r="C4730" t="str">
            <v>M2</v>
          </cell>
          <cell r="D4730">
            <v>10.84</v>
          </cell>
          <cell r="E4730">
            <v>1.28</v>
          </cell>
          <cell r="F4730">
            <v>12.12</v>
          </cell>
        </row>
        <row r="4731">
          <cell r="A4731" t="str">
            <v>88424</v>
          </cell>
          <cell r="B4731" t="str">
            <v>APLICAÇÃO MANUAL DE PINTURA COM TINTA TEXTURIZADA ACRÍLICA EM PANOS COM PRESENÇA DE VÃOS DE EDIFÍCIOS DE MÚLTIPLOS PAVIMENTOS, DUAS CORES. AF_06/2014</v>
          </cell>
          <cell r="C4731" t="str">
            <v>M2</v>
          </cell>
          <cell r="D4731">
            <v>12.12</v>
          </cell>
          <cell r="E4731">
            <v>4.6399999999999997</v>
          </cell>
          <cell r="F4731">
            <v>16.760000000000002</v>
          </cell>
        </row>
        <row r="4732">
          <cell r="A4732" t="str">
            <v>88416</v>
          </cell>
          <cell r="B4732" t="str">
            <v>APLICAÇÃO MANUAL DE PINTURA COM TINTA TEXTURIZADA ACRÍLICA EM PANOS COM PRESENÇA DE VÃOS DE EDIFÍCIOS DE MÚLTIPLOS PAVIMENTOS, UMA COR. AF_06/2014</v>
          </cell>
          <cell r="C4732" t="str">
            <v>M2</v>
          </cell>
          <cell r="D4732">
            <v>11.38</v>
          </cell>
          <cell r="E4732">
            <v>2.7</v>
          </cell>
          <cell r="F4732">
            <v>14.08</v>
          </cell>
        </row>
        <row r="4733">
          <cell r="B4733" t="str">
            <v>PINTURA EM TETOS</v>
          </cell>
          <cell r="C4733" t="str">
            <v/>
          </cell>
        </row>
        <row r="4734">
          <cell r="A4734" t="str">
            <v>88488</v>
          </cell>
          <cell r="B4734" t="str">
            <v>APLICAÇÃO MANUAL DE PINTURA COM TINTA LÁTEX ACRÍLICA EM TETO, DUAS DEMÃOS. AF_06/2014</v>
          </cell>
          <cell r="C4734" t="str">
            <v>M2</v>
          </cell>
          <cell r="D4734">
            <v>7.53</v>
          </cell>
          <cell r="E4734">
            <v>4.66</v>
          </cell>
          <cell r="F4734">
            <v>12.19</v>
          </cell>
        </row>
        <row r="4735">
          <cell r="A4735" t="str">
            <v>88486</v>
          </cell>
          <cell r="B4735" t="str">
            <v>APLICAÇÃO MANUAL DE PINTURA COM TINTA LÁTEX PVA EM TETO, DUAS DEMÃOS. AF_06/2014</v>
          </cell>
          <cell r="C4735" t="str">
            <v>M2</v>
          </cell>
          <cell r="D4735">
            <v>6.21</v>
          </cell>
          <cell r="E4735">
            <v>3.24</v>
          </cell>
          <cell r="F4735">
            <v>9.4499999999999993</v>
          </cell>
        </row>
        <row r="4736">
          <cell r="A4736" t="str">
            <v>88490</v>
          </cell>
          <cell r="B4736" t="str">
            <v>APLICAÇÃO MECÂNICA DE PINTURA COM TINTA LÁTEX PVA EM TETO, DUAS DEMÃOS. AF_06/2014</v>
          </cell>
          <cell r="C4736" t="str">
            <v>M2</v>
          </cell>
          <cell r="D4736">
            <v>6.19</v>
          </cell>
          <cell r="E4736">
            <v>1.61</v>
          </cell>
          <cell r="F4736">
            <v>7.8</v>
          </cell>
        </row>
        <row r="4737">
          <cell r="A4737" t="str">
            <v>88492</v>
          </cell>
          <cell r="B4737" t="str">
            <v>APLICAÇÃO MECÂNICA DE PINTURA COM TINTA LÁTEX ACRÍLICA EM TETO, DUAS DEMÃOS. AF_06/2014</v>
          </cell>
          <cell r="C4737" t="str">
            <v>M2</v>
          </cell>
          <cell r="D4737">
            <v>7.21</v>
          </cell>
          <cell r="E4737">
            <v>1.96</v>
          </cell>
          <cell r="F4737">
            <v>9.17</v>
          </cell>
        </row>
        <row r="4738">
          <cell r="B4738" t="str">
            <v>PINTURA EM MOLDURAS</v>
          </cell>
          <cell r="C4738" t="str">
            <v/>
          </cell>
        </row>
        <row r="4739">
          <cell r="A4739" t="str">
            <v>88432</v>
          </cell>
          <cell r="B4739" t="str">
            <v>APLICAÇÃO MANUAL DE PINTURA COM TINTA TEXTURIZADA ACRÍLICA EM MOLDURAS DE EPS, PRÉ-FABRICADOS, OU OUTROS. AF_06/2014</v>
          </cell>
          <cell r="C4739" t="str">
            <v>M2</v>
          </cell>
          <cell r="D4739">
            <v>6.72</v>
          </cell>
          <cell r="E4739">
            <v>6.67</v>
          </cell>
          <cell r="F4739">
            <v>13.39</v>
          </cell>
        </row>
        <row r="4740">
          <cell r="B4740" t="str">
            <v>PINTURA EM TELHAS</v>
          </cell>
          <cell r="C4740" t="str">
            <v/>
          </cell>
        </row>
        <row r="4741">
          <cell r="A4741" t="str">
            <v>75889</v>
          </cell>
          <cell r="B4741" t="str">
            <v>PINTURA PARA TELHAS DE ALUMINIO COM TINTA ESMALTE AUTOMOTIVA</v>
          </cell>
          <cell r="C4741" t="str">
            <v>M2</v>
          </cell>
          <cell r="D4741">
            <v>9.64</v>
          </cell>
          <cell r="E4741">
            <v>7.79</v>
          </cell>
          <cell r="F4741">
            <v>17.43</v>
          </cell>
        </row>
        <row r="4742">
          <cell r="B4742" t="str">
            <v>PINTURA EM PISO</v>
          </cell>
          <cell r="C4742" t="str">
            <v/>
          </cell>
        </row>
        <row r="4743">
          <cell r="A4743" t="str">
            <v>79467</v>
          </cell>
          <cell r="B4743" t="str">
            <v>PINTURA COM TINTA A BASE DE BORRACHA CLORADA , DE FAIXAS DE DEMARCACAO, EM QUADRA POLIESPORTIVA, 5 CM DE LARGURA.</v>
          </cell>
          <cell r="C4743" t="str">
            <v>ML</v>
          </cell>
          <cell r="D4743">
            <v>5.89</v>
          </cell>
          <cell r="E4743">
            <v>6.91</v>
          </cell>
          <cell r="F4743">
            <v>12.8</v>
          </cell>
        </row>
        <row r="4744">
          <cell r="A4744" t="str">
            <v>41595</v>
          </cell>
          <cell r="B4744" t="str">
            <v>PINTURA ACRILICA DE FAIXAS DE DEMARCACAO EM QUADRA POLIESPORTIVA, 5 CM DE LARGURA</v>
          </cell>
          <cell r="C4744" t="str">
            <v>M</v>
          </cell>
          <cell r="D4744">
            <v>3.73</v>
          </cell>
          <cell r="E4744">
            <v>6.91</v>
          </cell>
          <cell r="F4744">
            <v>10.64</v>
          </cell>
        </row>
        <row r="4745">
          <cell r="A4745" t="str">
            <v>74245/1</v>
          </cell>
          <cell r="B4745" t="str">
            <v>PINTURA ACRILICA EM PISO CIMENTADO DUAS DEMAOS</v>
          </cell>
          <cell r="C4745" t="str">
            <v>M2</v>
          </cell>
          <cell r="D4745">
            <v>5.22</v>
          </cell>
          <cell r="E4745">
            <v>8.01</v>
          </cell>
          <cell r="F4745">
            <v>13.23</v>
          </cell>
        </row>
        <row r="4746">
          <cell r="A4746" t="str">
            <v>79500/2</v>
          </cell>
          <cell r="B4746" t="str">
            <v>PINTURA ACRILICA EM PISO CIMENTADO, TRES DEMAOS</v>
          </cell>
          <cell r="C4746" t="str">
            <v>M2</v>
          </cell>
          <cell r="D4746">
            <v>7.57</v>
          </cell>
          <cell r="E4746">
            <v>10.82</v>
          </cell>
          <cell r="F4746">
            <v>18.39</v>
          </cell>
        </row>
        <row r="4747">
          <cell r="A4747" t="str">
            <v>73978/1</v>
          </cell>
          <cell r="B4747" t="str">
            <v>PINTURA HIDROFUGANTE COM SILICONE SOBRE PISO CIMENTADO, UMA DEMAO</v>
          </cell>
          <cell r="C4747" t="str">
            <v>M2</v>
          </cell>
          <cell r="D4747">
            <v>10.58</v>
          </cell>
          <cell r="E4747">
            <v>7.79</v>
          </cell>
          <cell r="F4747">
            <v>18.37</v>
          </cell>
        </row>
        <row r="4748">
          <cell r="A4748" t="str">
            <v>79465</v>
          </cell>
          <cell r="B4748" t="str">
            <v>PINTURA COM TINTA A BASE DE BORRACHA CLORADA, 2 DEMAOS</v>
          </cell>
          <cell r="C4748" t="str">
            <v>M2</v>
          </cell>
          <cell r="D4748">
            <v>25.32</v>
          </cell>
          <cell r="E4748">
            <v>11.9</v>
          </cell>
          <cell r="F4748">
            <v>37.22</v>
          </cell>
        </row>
        <row r="4749">
          <cell r="A4749" t="str">
            <v>84665</v>
          </cell>
          <cell r="B4749" t="str">
            <v>PINTURA ACRILICA PARA SINALIZAÇÃO HORIZONTAL EM PISO CIMENTADO</v>
          </cell>
          <cell r="C4749" t="str">
            <v>M2</v>
          </cell>
          <cell r="D4749">
            <v>8.06</v>
          </cell>
          <cell r="E4749">
            <v>11.14</v>
          </cell>
          <cell r="F4749">
            <v>19.2</v>
          </cell>
        </row>
        <row r="4750">
          <cell r="B4750" t="str">
            <v>PAVIMENTACAO E CALCAMENTO</v>
          </cell>
          <cell r="C4750" t="str">
            <v/>
          </cell>
        </row>
        <row r="4751">
          <cell r="B4751" t="str">
            <v>MANUTENCAO / REPAROS - PAVIMENTACAO E CALCAMENTO</v>
          </cell>
          <cell r="C4751" t="str">
            <v/>
          </cell>
        </row>
        <row r="4752">
          <cell r="A4752" t="str">
            <v>92970</v>
          </cell>
          <cell r="B4752" t="str">
            <v>DEMOLIÇÃO DE PAVIMENTAÇÃO ASFÁLTICA COM UTILIZAÇÃO DE MARTELO PERFURADOR, ESPESSURA ATÉ 15 CM, EXCLUSIVE CARGA E TRANSPORTE</v>
          </cell>
          <cell r="C4752" t="str">
            <v>M2</v>
          </cell>
          <cell r="D4752">
            <v>6.73</v>
          </cell>
          <cell r="E4752">
            <v>3.74</v>
          </cell>
          <cell r="F4752">
            <v>10.47</v>
          </cell>
        </row>
        <row r="4753">
          <cell r="A4753" t="str">
            <v>85366</v>
          </cell>
          <cell r="B4753" t="str">
            <v>DEMOLICAO MANUAL DE PAVIMENTACAO EM CONCRETO ASFALTICO, ESPESSURA 5CM</v>
          </cell>
          <cell r="C4753" t="str">
            <v>M2</v>
          </cell>
          <cell r="D4753">
            <v>7.05</v>
          </cell>
          <cell r="E4753">
            <v>14.04</v>
          </cell>
          <cell r="F4753">
            <v>21.09</v>
          </cell>
        </row>
        <row r="4754">
          <cell r="A4754" t="str">
            <v>85335</v>
          </cell>
          <cell r="B4754" t="str">
            <v>RETIRADA DE MEIO FIO C/ EMPILHAMENTO E S/ REMOCAO</v>
          </cell>
          <cell r="C4754" t="str">
            <v>M</v>
          </cell>
          <cell r="D4754">
            <v>2.2799999999999998</v>
          </cell>
          <cell r="E4754">
            <v>5.47</v>
          </cell>
          <cell r="F4754">
            <v>7.75</v>
          </cell>
        </row>
        <row r="4755">
          <cell r="A4755" t="str">
            <v>73790/2</v>
          </cell>
          <cell r="B4755" t="str">
            <v>REASSENTAMENTO DE PARALELEPIPEDO SOBRE COLCHAO DE PO DE PEDRA ESPESSURA 10CM, REJUNTADO COM BETUME E PEDRISCO, CONSIDERANDO APROVEITAMENTO DO PARALELEPIPEDO</v>
          </cell>
          <cell r="C4755" t="str">
            <v>M2</v>
          </cell>
          <cell r="D4755">
            <v>23.11</v>
          </cell>
          <cell r="E4755">
            <v>20.309999999999999</v>
          </cell>
          <cell r="F4755">
            <v>43.42</v>
          </cell>
        </row>
        <row r="4756">
          <cell r="A4756" t="str">
            <v>73790/4</v>
          </cell>
          <cell r="B4756" t="str">
            <v>REASSENTAMENTO DE PARALELEPIPEDO SOBRE COLCHAO DE PO DE PEDRA ESPESSURA 10CM, REJUNTADO COM ARGAMASSA TRACO 1:3 (CIMENTO E AREIA), CONSIDERANDO APROVEITAMENTO DO PARALELEPIPEDO</v>
          </cell>
          <cell r="C4756" t="str">
            <v>M2</v>
          </cell>
          <cell r="D4756">
            <v>18.13</v>
          </cell>
          <cell r="E4756">
            <v>21.21</v>
          </cell>
          <cell r="F4756">
            <v>39.340000000000003</v>
          </cell>
        </row>
        <row r="4757">
          <cell r="A4757" t="str">
            <v>83694</v>
          </cell>
          <cell r="B4757" t="str">
            <v>RECOMPOSICAO DE PAVIMENTACAO TIPO BLOKRET SOBRE COLCHAO DE AREIA COM REAPROVEITAMENTO DE MATERIAL</v>
          </cell>
          <cell r="C4757" t="str">
            <v>M2</v>
          </cell>
          <cell r="D4757">
            <v>8.4700000000000006</v>
          </cell>
          <cell r="E4757">
            <v>6.28</v>
          </cell>
          <cell r="F4757">
            <v>14.75</v>
          </cell>
        </row>
        <row r="4758">
          <cell r="A4758" t="str">
            <v>83695/1</v>
          </cell>
          <cell r="B4758" t="str">
            <v>REJUNTAMENTO PAVIMENTACAO PARALELEPIPEDO BETUME CASCALH INCL MATERIAIS</v>
          </cell>
          <cell r="C4758" t="str">
            <v>M2</v>
          </cell>
          <cell r="D4758">
            <v>12.86</v>
          </cell>
          <cell r="E4758">
            <v>5.4</v>
          </cell>
          <cell r="F4758">
            <v>18.260000000000002</v>
          </cell>
        </row>
        <row r="4759">
          <cell r="A4759" t="str">
            <v>83771</v>
          </cell>
          <cell r="B4759" t="str">
            <v>RECOMPOSICAO DE REVESTIMENTO PRIMARIO MEDIDO P/ VOLUME COMPACTADO</v>
          </cell>
          <cell r="C4759" t="str">
            <v>M3</v>
          </cell>
          <cell r="D4759">
            <v>4.88</v>
          </cell>
          <cell r="E4759">
            <v>1.77</v>
          </cell>
          <cell r="F4759">
            <v>6.65</v>
          </cell>
        </row>
        <row r="4760">
          <cell r="B4760" t="str">
            <v>REGULARIZACAO</v>
          </cell>
          <cell r="C4760" t="str">
            <v/>
          </cell>
        </row>
        <row r="4761">
          <cell r="A4761" t="str">
            <v>72961</v>
          </cell>
          <cell r="B4761" t="str">
            <v>REGULARIZACAO E COMPACTACAO DE SUBLEITO ATE 20 CM DE ESPESSURA</v>
          </cell>
          <cell r="C4761" t="str">
            <v>M2</v>
          </cell>
          <cell r="D4761">
            <v>0.92</v>
          </cell>
          <cell r="E4761">
            <v>0.27</v>
          </cell>
          <cell r="F4761">
            <v>1.19</v>
          </cell>
        </row>
        <row r="4762">
          <cell r="A4762" t="str">
            <v>79472</v>
          </cell>
          <cell r="B4762" t="str">
            <v>REGULARIZACAO DE SUPERFICIES EM TERRA COM MOTONIVELADORA</v>
          </cell>
          <cell r="C4762" t="str">
            <v>M2</v>
          </cell>
          <cell r="D4762">
            <v>0.4</v>
          </cell>
          <cell r="E4762">
            <v>0.06</v>
          </cell>
          <cell r="F4762">
            <v>0.46</v>
          </cell>
        </row>
        <row r="4763">
          <cell r="B4763" t="str">
            <v>CONFORMACAO GEOMETRICA</v>
          </cell>
          <cell r="C4763" t="str">
            <v/>
          </cell>
        </row>
        <row r="4764">
          <cell r="A4764" t="str">
            <v>41879</v>
          </cell>
          <cell r="B4764" t="str">
            <v>CONFORMACAO GEOMETRICA DE PLATAFORMA PARA EXECUCAO DE REVESTIMENTO PRIMARIO EM RODOVIAS VICINAIS</v>
          </cell>
          <cell r="C4764" t="str">
            <v>M2</v>
          </cell>
          <cell r="D4764">
            <v>0.11</v>
          </cell>
          <cell r="E4764">
            <v>0.02</v>
          </cell>
          <cell r="F4764">
            <v>0.13</v>
          </cell>
        </row>
        <row r="4765">
          <cell r="B4765" t="str">
            <v>BASE</v>
          </cell>
          <cell r="C4765" t="str">
            <v/>
          </cell>
        </row>
        <row r="4766">
          <cell r="A4766" t="str">
            <v>73710</v>
          </cell>
          <cell r="B4766" t="str">
            <v>BASE PARA PAVIMENTACAO COM BRITA GRADUADA, INCLUSIVE COMPACTACAO</v>
          </cell>
          <cell r="C4766" t="str">
            <v>M3</v>
          </cell>
          <cell r="D4766">
            <v>67.680000000000007</v>
          </cell>
          <cell r="E4766">
            <v>2.66</v>
          </cell>
          <cell r="F4766">
            <v>70.34</v>
          </cell>
        </row>
        <row r="4767">
          <cell r="A4767" t="str">
            <v>73711</v>
          </cell>
          <cell r="B4767" t="str">
            <v>BASE PARA PAVIMENTACAO COM BRITA CORRIDA, INCLUSIVE COMPACTACAO</v>
          </cell>
          <cell r="C4767" t="str">
            <v>M3</v>
          </cell>
          <cell r="D4767">
            <v>60.4</v>
          </cell>
          <cell r="E4767">
            <v>1.96</v>
          </cell>
          <cell r="F4767">
            <v>62.36</v>
          </cell>
        </row>
        <row r="4768">
          <cell r="A4768" t="str">
            <v>72910</v>
          </cell>
          <cell r="B4768" t="str">
            <v>BASE DE SOLO ARENOSO FINO, COMPACTACAO 100% PROCTOR MODIFICADO</v>
          </cell>
          <cell r="C4768" t="str">
            <v>M3</v>
          </cell>
          <cell r="D4768">
            <v>5.12</v>
          </cell>
          <cell r="E4768">
            <v>2.4300000000000002</v>
          </cell>
          <cell r="F4768">
            <v>7.55</v>
          </cell>
        </row>
        <row r="4769">
          <cell r="A4769" t="str">
            <v>72911</v>
          </cell>
          <cell r="B4769" t="str">
            <v>BASE DE SOLO ESTABILIZADO SEM MISTURA, COMPACTACAO 100% PROCTOR NORMAL, EXCLUSIVE ESCAVACAO, CARGA E TRANSPORTE DO SOLO</v>
          </cell>
          <cell r="C4769" t="str">
            <v>M3</v>
          </cell>
          <cell r="D4769">
            <v>6.59</v>
          </cell>
          <cell r="E4769">
            <v>2.44</v>
          </cell>
          <cell r="F4769">
            <v>9.0299999999999994</v>
          </cell>
        </row>
        <row r="4770">
          <cell r="A4770" t="str">
            <v>72912</v>
          </cell>
          <cell r="B4770" t="str">
            <v>BASE DE SOLO CIMENTO 2% MISTURA EM PISTA, COMPACTACAO 100% PROCTOR INTERMEDIARIO, EXCLUSIVE ESCAVACAO, CARGA E TRANSPORTE DO SOLO</v>
          </cell>
          <cell r="C4770" t="str">
            <v>M3</v>
          </cell>
          <cell r="D4770">
            <v>23.06</v>
          </cell>
          <cell r="E4770">
            <v>3.93</v>
          </cell>
          <cell r="F4770">
            <v>26.99</v>
          </cell>
        </row>
        <row r="4771">
          <cell r="A4771" t="str">
            <v>72913</v>
          </cell>
          <cell r="B4771" t="str">
            <v>BASE DE SOLO CIMENTO 4% MISTURA EM PISTA, COMPACTACAO 100% PROCTOR NORMAL, EXCLUSIVE TRANSPORTE DO SOLO</v>
          </cell>
          <cell r="C4771" t="str">
            <v>M3</v>
          </cell>
          <cell r="D4771">
            <v>38.83</v>
          </cell>
          <cell r="E4771">
            <v>4.24</v>
          </cell>
          <cell r="F4771">
            <v>43.07</v>
          </cell>
        </row>
        <row r="4772">
          <cell r="A4772" t="str">
            <v>72914</v>
          </cell>
          <cell r="B4772" t="str">
            <v>BASE DE SOLO CIMENTO 6% MISTURA EM PISTA, COMPACTACAO 100% PROCTOR NORMAL, EXCLUSIVE ESCAVACAO, CARGA E TRANSPORTE DO SOLO</v>
          </cell>
          <cell r="C4772" t="str">
            <v>M3</v>
          </cell>
          <cell r="D4772">
            <v>55.93</v>
          </cell>
          <cell r="E4772">
            <v>5.68</v>
          </cell>
          <cell r="F4772">
            <v>61.61</v>
          </cell>
        </row>
        <row r="4773">
          <cell r="A4773" t="str">
            <v>72916</v>
          </cell>
          <cell r="B4773" t="str">
            <v>BASE DE SOLO CIMENTO 2% MISTURA EM USINA, COMPACTACAO 100% PROCTOR INTERMEDIARIO, EXCLUSIVE ESCAVACAO, CARGA E TRANSPORTE DO SOLO</v>
          </cell>
          <cell r="C4773" t="str">
            <v>M3</v>
          </cell>
          <cell r="D4773">
            <v>25.64</v>
          </cell>
          <cell r="E4773">
            <v>2.73</v>
          </cell>
          <cell r="F4773">
            <v>28.37</v>
          </cell>
        </row>
        <row r="4774">
          <cell r="A4774" t="str">
            <v>72919</v>
          </cell>
          <cell r="B4774" t="str">
            <v>BASE DE SOLO CIMENTO 4% MISTURA EM USINA, COMPACTACAO 100% PROCTOR NORMAL, EXCLUSIVE ESCAVACAO, CARGA E TRANSPORTE DO SOLO</v>
          </cell>
          <cell r="C4774" t="str">
            <v>M3</v>
          </cell>
          <cell r="D4774">
            <v>40.549999999999997</v>
          </cell>
          <cell r="E4774">
            <v>1.95</v>
          </cell>
          <cell r="F4774">
            <v>42.5</v>
          </cell>
        </row>
        <row r="4775">
          <cell r="A4775" t="str">
            <v>72922</v>
          </cell>
          <cell r="B4775" t="str">
            <v>BASE DE SOLO CIMENTO 6% COM MISTURA EM USINA, COMPACTACAO 100% PROCTOR NORMAL, EXCLUSIVE ESCAVACAO, CARGA E TRANSPORTE DO SOLO</v>
          </cell>
          <cell r="C4775" t="str">
            <v>M3</v>
          </cell>
          <cell r="D4775">
            <v>56.8</v>
          </cell>
          <cell r="E4775">
            <v>1.95</v>
          </cell>
          <cell r="F4775">
            <v>58.75</v>
          </cell>
        </row>
        <row r="4776">
          <cell r="A4776" t="str">
            <v>72923</v>
          </cell>
          <cell r="B4776" t="str">
            <v>BASE DE SOLO - BRITA (40/60), MISTURA EM USINA, COMPACTACAO 100% PROCTOR MODIFICADO, EXCLUSIVE ESCAVACAO, CARGA E TRANSPORTE</v>
          </cell>
          <cell r="C4776" t="str">
            <v>M3</v>
          </cell>
          <cell r="D4776">
            <v>41.05</v>
          </cell>
          <cell r="E4776">
            <v>1.95</v>
          </cell>
          <cell r="F4776">
            <v>43</v>
          </cell>
        </row>
        <row r="4777">
          <cell r="A4777" t="str">
            <v>72924</v>
          </cell>
          <cell r="B4777" t="str">
            <v>BASE DE SOLO - BRITA (50/50), MISTURA EM USINA, COMPACTACAO 100% PROCTOR MODIFICADO, EXCLUSIVE ESCAVACAO, CARGA E TRANSPORTE</v>
          </cell>
          <cell r="C4777" t="str">
            <v>M3</v>
          </cell>
          <cell r="D4777">
            <v>35.26</v>
          </cell>
          <cell r="E4777">
            <v>1.95</v>
          </cell>
          <cell r="F4777">
            <v>37.21</v>
          </cell>
        </row>
        <row r="4778">
          <cell r="A4778" t="str">
            <v>73766/1</v>
          </cell>
          <cell r="B4778" t="str">
            <v>BASE PARA PAVIMENTACAO COM MACADAME HIDRAULICO, INCLUSIVE COMPACTACAO</v>
          </cell>
          <cell r="C4778" t="str">
            <v>M3</v>
          </cell>
          <cell r="D4778">
            <v>76.44</v>
          </cell>
          <cell r="E4778">
            <v>10.19</v>
          </cell>
          <cell r="F4778">
            <v>86.63</v>
          </cell>
        </row>
        <row r="4779">
          <cell r="A4779" t="str">
            <v>83772</v>
          </cell>
          <cell r="B4779" t="str">
            <v>BASE SOLO ESTABIL C/ MATERIAIS MISTURADOS NA USINA / TRANSP AGUA EXCL. ESCAV., CARGA E TRANSPORTE DOS SOLOS UTILIZADOS E BRITA</v>
          </cell>
          <cell r="C4779" t="str">
            <v>M3</v>
          </cell>
          <cell r="D4779">
            <v>8.6199999999999992</v>
          </cell>
          <cell r="E4779">
            <v>2.86</v>
          </cell>
          <cell r="F4779">
            <v>11.48</v>
          </cell>
        </row>
        <row r="4780">
          <cell r="B4780" t="str">
            <v>EMBASAMENTO COM MATERIAL GRANULAR / AGULHAMENTO</v>
          </cell>
          <cell r="C4780" t="str">
            <v/>
          </cell>
        </row>
        <row r="4781">
          <cell r="A4781" t="str">
            <v>73817/1</v>
          </cell>
          <cell r="B4781" t="str">
            <v>EMBASAMENTO DE MATERIAL GRANULAR - PO DE PEDRA</v>
          </cell>
          <cell r="C4781" t="str">
            <v>M3</v>
          </cell>
          <cell r="D4781">
            <v>50.05</v>
          </cell>
          <cell r="E4781">
            <v>14.04</v>
          </cell>
          <cell r="F4781">
            <v>64.09</v>
          </cell>
        </row>
        <row r="4782">
          <cell r="A4782" t="str">
            <v>73817/2</v>
          </cell>
          <cell r="B4782" t="str">
            <v>EMBASAMENTO DE MATERIAL GRANULAR - RACHAO</v>
          </cell>
          <cell r="C4782" t="str">
            <v>M3</v>
          </cell>
          <cell r="D4782">
            <v>62.71</v>
          </cell>
          <cell r="E4782">
            <v>27</v>
          </cell>
          <cell r="F4782">
            <v>89.71</v>
          </cell>
        </row>
        <row r="4783">
          <cell r="A4783" t="str">
            <v>74078/1</v>
          </cell>
          <cell r="B4783" t="str">
            <v>AGULHAMENTO FUNDO DE VALAS C/MACO 30KG PEDRA-DE-MAO H=10CM</v>
          </cell>
          <cell r="C4783" t="str">
            <v>M2</v>
          </cell>
          <cell r="D4783">
            <v>12.23</v>
          </cell>
          <cell r="E4783">
            <v>16.2</v>
          </cell>
          <cell r="F4783">
            <v>28.43</v>
          </cell>
        </row>
        <row r="4784">
          <cell r="B4784" t="str">
            <v>PAVIMENTACAO COM PEDRAS E BLOCOS</v>
          </cell>
          <cell r="C4784" t="str">
            <v/>
          </cell>
        </row>
        <row r="4785">
          <cell r="A4785" t="str">
            <v>72799</v>
          </cell>
          <cell r="B4785" t="str">
            <v>PAVIMENTO EM PARALELEPIPEDO SOBRE COLCHAO DE AREIA REJUNTADO COM ARGAMASSA DE CIMENTO E AREIA NO TRAÇO 1:3 (PEDRAS PEQUENAS 30 A 35 PECAS POR M2)</v>
          </cell>
          <cell r="C4785" t="str">
            <v>M2</v>
          </cell>
          <cell r="D4785">
            <v>60.8</v>
          </cell>
          <cell r="E4785">
            <v>16.09</v>
          </cell>
          <cell r="F4785">
            <v>76.89</v>
          </cell>
        </row>
        <row r="4786">
          <cell r="A4786" t="str">
            <v>72972</v>
          </cell>
          <cell r="B4786" t="str">
            <v>CONTENCAO LATERAL COM SOLO LOCAL PARA PAVIMENTO POLIEDRICO</v>
          </cell>
          <cell r="C4786" t="str">
            <v>M2</v>
          </cell>
          <cell r="D4786">
            <v>0.3</v>
          </cell>
          <cell r="E4786">
            <v>0.56999999999999995</v>
          </cell>
          <cell r="F4786">
            <v>0.87</v>
          </cell>
        </row>
        <row r="4787">
          <cell r="A4787" t="str">
            <v>72973</v>
          </cell>
          <cell r="B4787" t="str">
            <v>CORTE E PREPARO DE CORDAO DE PEDRA PARA PAVIMENTO POLIEDRICO</v>
          </cell>
          <cell r="C4787" t="str">
            <v>M</v>
          </cell>
          <cell r="D4787">
            <v>0.54</v>
          </cell>
          <cell r="E4787">
            <v>1.08</v>
          </cell>
          <cell r="F4787">
            <v>1.62</v>
          </cell>
        </row>
        <row r="4788">
          <cell r="A4788" t="str">
            <v>72974</v>
          </cell>
          <cell r="B4788" t="str">
            <v>CORTE E PREPARO DE PEDRA PARA PAVIMENTO POLIEDRICO</v>
          </cell>
          <cell r="C4788" t="str">
            <v>M2</v>
          </cell>
          <cell r="D4788">
            <v>1.81</v>
          </cell>
          <cell r="E4788">
            <v>3.6</v>
          </cell>
          <cell r="F4788">
            <v>5.41</v>
          </cell>
        </row>
        <row r="4789">
          <cell r="A4789" t="str">
            <v>72975</v>
          </cell>
          <cell r="B4789" t="str">
            <v>DESMONTE MANUAL DE PEDRA PARA PAVIMENTO POLIEDRICO</v>
          </cell>
          <cell r="C4789" t="str">
            <v>M2</v>
          </cell>
          <cell r="D4789">
            <v>0.21</v>
          </cell>
          <cell r="E4789">
            <v>0.4</v>
          </cell>
          <cell r="F4789">
            <v>0.61</v>
          </cell>
        </row>
        <row r="4790">
          <cell r="A4790" t="str">
            <v>72978</v>
          </cell>
          <cell r="B4790" t="str">
            <v>EXTRACAO, CARGA E ASSENTAMENTO DE CORDAO DE PEDRA PARA PAVIMENTO POLIEDRICO, EXCLUSIVE TRANSPORTE DE PEDRA E INDENIZACAO PEDREIRA</v>
          </cell>
          <cell r="C4790" t="str">
            <v>M</v>
          </cell>
          <cell r="D4790">
            <v>1.81</v>
          </cell>
          <cell r="E4790">
            <v>3.6</v>
          </cell>
          <cell r="F4790">
            <v>5.41</v>
          </cell>
        </row>
        <row r="4791">
          <cell r="A4791" t="str">
            <v>72979</v>
          </cell>
          <cell r="B4791" t="str">
            <v>EXTRACAO, CARGA, PREPARO E ASSENTAMENTO DE PEDRAS POLIEDRICAS, EXCLUSIVE TRANSPORTE DE PEDRA E INDENIZACAO PEDREIRA</v>
          </cell>
          <cell r="C4791" t="str">
            <v>M2</v>
          </cell>
          <cell r="D4791">
            <v>3.46</v>
          </cell>
          <cell r="E4791">
            <v>6.88</v>
          </cell>
          <cell r="F4791">
            <v>10.34</v>
          </cell>
        </row>
        <row r="4792">
          <cell r="B4792" t="str">
            <v>PINTURA DE LIGACAO/IMPRIMACAO</v>
          </cell>
          <cell r="C4792" t="str">
            <v/>
          </cell>
        </row>
        <row r="4793">
          <cell r="A4793" t="str">
            <v>72942</v>
          </cell>
          <cell r="B4793" t="str">
            <v>PINTURA DE LIGACAO COM EMULSAO RR-1C</v>
          </cell>
          <cell r="C4793" t="str">
            <v>M2</v>
          </cell>
          <cell r="D4793">
            <v>1.08</v>
          </cell>
          <cell r="E4793">
            <v>0.16</v>
          </cell>
          <cell r="F4793">
            <v>1.24</v>
          </cell>
        </row>
        <row r="4794">
          <cell r="A4794" t="str">
            <v>72943</v>
          </cell>
          <cell r="B4794" t="str">
            <v>PINTURA DE LIGACAO COM EMULSAO RR-2C</v>
          </cell>
          <cell r="C4794" t="str">
            <v>M2</v>
          </cell>
          <cell r="D4794">
            <v>1.1499999999999999</v>
          </cell>
          <cell r="E4794">
            <v>0.16</v>
          </cell>
          <cell r="F4794">
            <v>1.31</v>
          </cell>
        </row>
        <row r="4795">
          <cell r="A4795" t="str">
            <v>72945</v>
          </cell>
          <cell r="B4795" t="str">
            <v>IMPRIMACAO DE BASE DE PAVIMENTACAO COM ADP CM-30</v>
          </cell>
          <cell r="C4795" t="str">
            <v>M2</v>
          </cell>
          <cell r="D4795">
            <v>4.47</v>
          </cell>
          <cell r="E4795">
            <v>0.22</v>
          </cell>
          <cell r="F4795">
            <v>4.6900000000000004</v>
          </cell>
        </row>
        <row r="4796">
          <cell r="B4796" t="str">
            <v>REVESTIMENTO ASFALTICO</v>
          </cell>
          <cell r="C4796" t="str">
            <v/>
          </cell>
        </row>
        <row r="4797">
          <cell r="A4797" t="str">
            <v>73760/1</v>
          </cell>
          <cell r="B4797" t="str">
            <v>CAPA SELANTE COMPREENDENDO APLICAÇÃO DE ASFALTO NA PROPORÇÃO DE 0,7 A 1,5L / M2, DISTRIBUIÇÃO DE AGREGADOS DE 5 A 15KG/M2 E COMPACTAÇÃO COM ROLO - COM USO DA EMULSAO RR-2C, INCLUSO APLICACAO E COMPACTACAO</v>
          </cell>
          <cell r="C4797" t="str">
            <v>M2</v>
          </cell>
          <cell r="D4797">
            <v>2.5499999999999998</v>
          </cell>
          <cell r="E4797">
            <v>7.0000000000000007E-2</v>
          </cell>
          <cell r="F4797">
            <v>2.62</v>
          </cell>
        </row>
        <row r="4798">
          <cell r="A4798" t="str">
            <v>72956</v>
          </cell>
          <cell r="B4798" t="str">
            <v>TRATAMENTO SUPERFICIAL SIMPLES - TSS, COM EMULSAO RR-2C</v>
          </cell>
          <cell r="C4798" t="str">
            <v>M2</v>
          </cell>
          <cell r="D4798">
            <v>4.1399999999999997</v>
          </cell>
          <cell r="E4798">
            <v>0.69</v>
          </cell>
          <cell r="F4798">
            <v>4.83</v>
          </cell>
        </row>
        <row r="4799">
          <cell r="A4799" t="str">
            <v>72958</v>
          </cell>
          <cell r="B4799" t="str">
            <v>TRATAMENTO SUPERFICIAL DUPLO - TSD, COM EMULSAO RR-2C</v>
          </cell>
          <cell r="C4799" t="str">
            <v>M2</v>
          </cell>
          <cell r="D4799">
            <v>7.41</v>
          </cell>
          <cell r="E4799">
            <v>0.97</v>
          </cell>
          <cell r="F4799">
            <v>8.3800000000000008</v>
          </cell>
        </row>
        <row r="4800">
          <cell r="A4800" t="str">
            <v>72960</v>
          </cell>
          <cell r="B4800" t="str">
            <v>TRATAMENTO SUPERFICIAL TRIPLO - TST, COM EMULSAO RR-2C</v>
          </cell>
          <cell r="C4800" t="str">
            <v>M2</v>
          </cell>
          <cell r="D4800">
            <v>9.82</v>
          </cell>
          <cell r="E4800">
            <v>1.27</v>
          </cell>
          <cell r="F4800">
            <v>11.09</v>
          </cell>
        </row>
        <row r="4801">
          <cell r="A4801" t="str">
            <v>73849/1</v>
          </cell>
          <cell r="B4801" t="str">
            <v>AREIA ASFALTO A QUENTE (AAUQ) COM CAP 50/70, INCLUSO USINAGEM E APLICACAO, EXCLUSIVE TRANSPORTE</v>
          </cell>
          <cell r="C4801" t="str">
            <v>M3</v>
          </cell>
          <cell r="D4801">
            <v>538.44000000000005</v>
          </cell>
          <cell r="E4801">
            <v>22</v>
          </cell>
          <cell r="F4801">
            <v>560.44000000000005</v>
          </cell>
        </row>
        <row r="4802">
          <cell r="A4802" t="str">
            <v>73849/2</v>
          </cell>
          <cell r="B4802" t="str">
            <v>AREIA ASFALTO A FRIO (AAUF), COM EMULSAO RR-2C INCLUSO USINAGEM E APLICACAO, EXCLUSIVE TRANSPORTE</v>
          </cell>
          <cell r="C4802" t="str">
            <v>M3</v>
          </cell>
          <cell r="D4802">
            <v>409.9</v>
          </cell>
          <cell r="E4802">
            <v>20.72</v>
          </cell>
          <cell r="F4802">
            <v>430.62</v>
          </cell>
        </row>
        <row r="4803">
          <cell r="A4803" t="str">
            <v>72964</v>
          </cell>
          <cell r="B4803" t="str">
            <v>CONCRETO BETUMINOSO USINADO A QUENTE COM CAP 50/70, BINDER, INCLUSO USINAGEM E APLICACAO, EXCLUSIVE TRANSPORTE</v>
          </cell>
          <cell r="C4803" t="str">
            <v>T</v>
          </cell>
          <cell r="D4803">
            <v>155.21</v>
          </cell>
          <cell r="E4803">
            <v>4.5</v>
          </cell>
          <cell r="F4803">
            <v>159.71</v>
          </cell>
        </row>
        <row r="4804">
          <cell r="A4804" t="str">
            <v>72965</v>
          </cell>
          <cell r="B4804" t="str">
            <v>FABRICAÇÃO E APLICAÇÃO DE CONCRETO BETUMINOSO USINADO A QUENTE(CBUQ),CAP 50/70,  EXCLUSIVE TRANSPORTE</v>
          </cell>
          <cell r="C4804" t="str">
            <v>T</v>
          </cell>
          <cell r="D4804">
            <v>189.3</v>
          </cell>
          <cell r="E4804">
            <v>5.13</v>
          </cell>
          <cell r="F4804">
            <v>194.43</v>
          </cell>
        </row>
        <row r="4805">
          <cell r="A4805" t="str">
            <v>73759/2</v>
          </cell>
          <cell r="B4805" t="str">
            <v>PRE-MISTURADO A FRIO COM EMULSAO RM-1C, INCLUSO USINAGEM E APLICACAO, EXCLUSIVE TRANSPORTE</v>
          </cell>
          <cell r="C4805" t="str">
            <v>M3</v>
          </cell>
          <cell r="D4805">
            <v>331.61</v>
          </cell>
          <cell r="E4805">
            <v>13.89</v>
          </cell>
          <cell r="F4805">
            <v>345.5</v>
          </cell>
        </row>
        <row r="4806">
          <cell r="B4806" t="str">
            <v>MEIO-FIO E SARJETA</v>
          </cell>
          <cell r="C4806" t="str">
            <v/>
          </cell>
        </row>
        <row r="4807">
          <cell r="A4807" t="str">
            <v>94273</v>
          </cell>
          <cell r="B4807" t="str">
            <v>ASSENTAMENTO DE GUIA (MEIO-FIO) EM TRECHO RETO, CONFECCIONADA EM CONCRETO PRÉ-FABRICADO, DIMENSÕES 100X15X13X30 CM (COMPRIMENTO X BASE INFERIOR X BASE SUPERIOR X ALTURA), PARA VIAS URBANAS (USO VIÁRIO). AF_06/2016</v>
          </cell>
          <cell r="C4807" t="str">
            <v>M</v>
          </cell>
          <cell r="D4807">
            <v>21.29</v>
          </cell>
          <cell r="E4807">
            <v>10.44</v>
          </cell>
          <cell r="F4807">
            <v>31.73</v>
          </cell>
        </row>
        <row r="4808">
          <cell r="A4808" t="str">
            <v>94274</v>
          </cell>
          <cell r="B4808" t="str">
            <v>ASSENTAMENTO DE GUIA (MEIO-FIO) EM TRECHO CURVO, CONFECCIONADA EM CONCRETO PRÉ-FABRICADO, DIMENSÕES 100X15X13X30 CM (COMPRIMENTO X BASE INFERIOR X BASE SUPERIOR X ALTURA), PARA VIAS URBANAS (USO VIÁRIO). AF_06/2016</v>
          </cell>
          <cell r="C4808" t="str">
            <v>M</v>
          </cell>
          <cell r="D4808">
            <v>22.25</v>
          </cell>
          <cell r="E4808">
            <v>12.76</v>
          </cell>
          <cell r="F4808">
            <v>35.01</v>
          </cell>
        </row>
        <row r="4809">
          <cell r="A4809" t="str">
            <v>94275</v>
          </cell>
          <cell r="B4809" t="str">
            <v>ASSENTAMENTO DE GUIA (MEIO-FIO) EM TRECHO RETO, CONFECCIONADA EM CONCRETO PRÉ-FABRICADO, DIMENSÕES 100X15X13X20 CM (COMPRIMENTO X BASE INFERIOR X BASE SUPERIOR X ALTURA), PARA URBANIZAÇÃO INTERNA DE EMPREENDIMENTOS. AF_06/2016_P</v>
          </cell>
          <cell r="C4809" t="str">
            <v>M</v>
          </cell>
          <cell r="D4809">
            <v>20.6</v>
          </cell>
          <cell r="E4809">
            <v>9.4600000000000009</v>
          </cell>
          <cell r="F4809">
            <v>30.06</v>
          </cell>
        </row>
        <row r="4810">
          <cell r="A4810" t="str">
            <v>94276</v>
          </cell>
          <cell r="B4810" t="str">
            <v>ASSENTAMENTO DE GUIA (MEIO-FIO) EM TRECHO CURVO, CONFECCIONADA EM CONCRETO PRÉ-FABRICADO, DIMENSÕES 100X15X13X20 CM (COMPRIMENTO X BASE INFERIOR X BASE SUPERIOR X ALTURA), PARA URBANIZAÇÃO INTERNA DE EMPREENDIMENTOS. AF_06/2016_P</v>
          </cell>
          <cell r="C4810" t="str">
            <v>M</v>
          </cell>
          <cell r="D4810">
            <v>21.56</v>
          </cell>
          <cell r="E4810">
            <v>11.78</v>
          </cell>
          <cell r="F4810">
            <v>33.340000000000003</v>
          </cell>
        </row>
        <row r="4811">
          <cell r="A4811" t="str">
            <v>94263</v>
          </cell>
          <cell r="B4811" t="str">
            <v>GUIA (MEIO-FIO) CONCRETO, MOLDADA  IN LOCO  EM TRECHO RETO COM EXTRUSORA, 11,5 CM BASE X 22 CM ALTURA. AF_06/2016</v>
          </cell>
          <cell r="C4811" t="str">
            <v>M</v>
          </cell>
          <cell r="D4811">
            <v>11.92</v>
          </cell>
          <cell r="E4811">
            <v>9.34</v>
          </cell>
          <cell r="F4811">
            <v>21.26</v>
          </cell>
        </row>
        <row r="4812">
          <cell r="A4812" t="str">
            <v>94264</v>
          </cell>
          <cell r="B4812" t="str">
            <v>GUIA (MEIO-FIO) CONCRETO, MOLDADA  IN LOCO  EM TRECHO CURVO COM EXTRUSORA, 11,5 CM BASE X 22 CM ALTURA. AF_06/2016</v>
          </cell>
          <cell r="C4812" t="str">
            <v>M</v>
          </cell>
          <cell r="D4812">
            <v>12.9</v>
          </cell>
          <cell r="E4812">
            <v>11.14</v>
          </cell>
          <cell r="F4812">
            <v>24.04</v>
          </cell>
        </row>
        <row r="4813">
          <cell r="A4813" t="str">
            <v>94265</v>
          </cell>
          <cell r="B4813" t="str">
            <v>GUIA (MEIO-FIO) CONCRETO, MOLDADA  IN LOCO  EM TRECHO RETO COM EXTRUSORA, 14 CM BASE X 30 CM ALTURA. AF_06/2016</v>
          </cell>
          <cell r="C4813" t="str">
            <v>M</v>
          </cell>
          <cell r="D4813">
            <v>16.579999999999998</v>
          </cell>
          <cell r="E4813">
            <v>9.9499999999999993</v>
          </cell>
          <cell r="F4813">
            <v>26.53</v>
          </cell>
        </row>
        <row r="4814">
          <cell r="A4814" t="str">
            <v>94266</v>
          </cell>
          <cell r="B4814" t="str">
            <v>GUIA (MEIO-FIO) CONCRETO, MOLDADA  IN LOCO  EM TRECHO CURVO COM EXTRUSORA, 14 CM BASE X 30 CM ALTURA. AF_06/2016</v>
          </cell>
          <cell r="C4814" t="str">
            <v>M</v>
          </cell>
          <cell r="D4814">
            <v>17.7</v>
          </cell>
          <cell r="E4814">
            <v>12.01</v>
          </cell>
          <cell r="F4814">
            <v>29.71</v>
          </cell>
        </row>
        <row r="4815">
          <cell r="A4815" t="str">
            <v>94281</v>
          </cell>
          <cell r="B4815" t="str">
            <v>EXECUÇÃO DE SARJETA DE CONCRETO USINADO, MOLDADA  IN LOCO  EM TRECHO RETO, 30 CM BASE X 15 CM ALTURA. AF_06/2016</v>
          </cell>
          <cell r="C4815" t="str">
            <v>M</v>
          </cell>
          <cell r="D4815">
            <v>19.34</v>
          </cell>
          <cell r="E4815">
            <v>12.97</v>
          </cell>
          <cell r="F4815">
            <v>32.31</v>
          </cell>
        </row>
        <row r="4816">
          <cell r="A4816" t="str">
            <v>94282</v>
          </cell>
          <cell r="B4816" t="str">
            <v>EXECUÇÃO DE SARJETA DE CONCRETO USINADO, MOLDADA  IN LOCO  EM TRECHO CURVO, 30 CM BASE X 15 CM ALTURA. AF_06/2016</v>
          </cell>
          <cell r="C4816" t="str">
            <v>M</v>
          </cell>
          <cell r="D4816">
            <v>22.27</v>
          </cell>
          <cell r="E4816">
            <v>20.03</v>
          </cell>
          <cell r="F4816">
            <v>42.3</v>
          </cell>
        </row>
        <row r="4817">
          <cell r="A4817" t="str">
            <v>94283</v>
          </cell>
          <cell r="B4817" t="str">
            <v>EXECUÇÃO DE SARJETA DE CONCRETO USINADO, MOLDADA  IN LOCO  EM TRECHO RETO, 45 CM BASE X 15 CM ALTURA. AF_06/2016</v>
          </cell>
          <cell r="C4817" t="str">
            <v>M</v>
          </cell>
          <cell r="D4817">
            <v>26.16</v>
          </cell>
          <cell r="E4817">
            <v>14.14</v>
          </cell>
          <cell r="F4817">
            <v>40.299999999999997</v>
          </cell>
        </row>
        <row r="4818">
          <cell r="A4818" t="str">
            <v>94284</v>
          </cell>
          <cell r="B4818" t="str">
            <v>EXECUÇÃO DE SARJETA DE CONCRETO USINADO, MOLDADA  IN LOCO  EM TRECHO CURVO, 45 CM BASE X 15 CM ALTURA. AF_06/2016</v>
          </cell>
          <cell r="C4818" t="str">
            <v>M</v>
          </cell>
          <cell r="D4818">
            <v>29.1</v>
          </cell>
          <cell r="E4818">
            <v>21.2</v>
          </cell>
          <cell r="F4818">
            <v>50.3</v>
          </cell>
        </row>
        <row r="4819">
          <cell r="A4819" t="str">
            <v>94285</v>
          </cell>
          <cell r="B4819" t="str">
            <v>EXECUÇÃO DE SARJETA DE CONCRETO USINADO, MOLDADA  IN LOCO  EM TRECHO RETO, 60 CM BASE X 15 CM ALTURA. AF_06/2016</v>
          </cell>
          <cell r="C4819" t="str">
            <v>M</v>
          </cell>
          <cell r="D4819">
            <v>32.840000000000003</v>
          </cell>
          <cell r="E4819">
            <v>14.97</v>
          </cell>
          <cell r="F4819">
            <v>47.81</v>
          </cell>
        </row>
        <row r="4820">
          <cell r="A4820" t="str">
            <v>94286</v>
          </cell>
          <cell r="B4820" t="str">
            <v>EXECUÇÃO DE SARJETA DE CONCRETO USINADO, MOLDADA  IN LOCO  EM TRECHO CURVO, 60 CM BASE X 15 CM ALTURA. AF_06/2016</v>
          </cell>
          <cell r="C4820" t="str">
            <v>M</v>
          </cell>
          <cell r="D4820">
            <v>35.78</v>
          </cell>
          <cell r="E4820">
            <v>22.03</v>
          </cell>
          <cell r="F4820">
            <v>57.81</v>
          </cell>
        </row>
        <row r="4821">
          <cell r="A4821" t="str">
            <v>94287</v>
          </cell>
          <cell r="B4821" t="str">
            <v>EXECUÇÃO DE SARJETA DE CONCRETO USINADO, MOLDADA  IN LOCO  EM TRECHO RETO, 30 CM BASE X 10 CM ALTURA. AF_06/2016</v>
          </cell>
          <cell r="C4821" t="str">
            <v>M</v>
          </cell>
          <cell r="D4821">
            <v>14.43</v>
          </cell>
          <cell r="E4821">
            <v>11.82</v>
          </cell>
          <cell r="F4821">
            <v>26.25</v>
          </cell>
        </row>
        <row r="4822">
          <cell r="A4822" t="str">
            <v>94288</v>
          </cell>
          <cell r="B4822" t="str">
            <v>EXECUÇÃO DE SARJETA DE CONCRETO USINADO, MOLDADA  IN LOCO  EM TRECHO CURVO, 30 CM BASE X 10 CM ALTURA. AF_06/2016</v>
          </cell>
          <cell r="C4822" t="str">
            <v>M</v>
          </cell>
          <cell r="D4822">
            <v>16.989999999999998</v>
          </cell>
          <cell r="E4822">
            <v>18</v>
          </cell>
          <cell r="F4822">
            <v>34.99</v>
          </cell>
        </row>
        <row r="4823">
          <cell r="A4823" t="str">
            <v>94289</v>
          </cell>
          <cell r="B4823" t="str">
            <v>EXECUÇÃO DE SARJETA DE CONCRETO USINADO, MOLDADA  IN LOCO  EM TRECHO RETO, 45 CM BASE X 10 CM ALTURA. AF_06/2016</v>
          </cell>
          <cell r="C4823" t="str">
            <v>M</v>
          </cell>
          <cell r="D4823">
            <v>19.25</v>
          </cell>
          <cell r="E4823">
            <v>12.86</v>
          </cell>
          <cell r="F4823">
            <v>32.11</v>
          </cell>
        </row>
        <row r="4824">
          <cell r="A4824" t="str">
            <v>94290</v>
          </cell>
          <cell r="B4824" t="str">
            <v>EXECUÇÃO DE SARJETA DE CONCRETO USINADO, MOLDADA  IN LOCO  EM TRECHO CURVO, 45 CM BASE X 10 CM ALTURA. AF_06/2016</v>
          </cell>
          <cell r="C4824" t="str">
            <v>M</v>
          </cell>
          <cell r="D4824">
            <v>21.82</v>
          </cell>
          <cell r="E4824">
            <v>19.04</v>
          </cell>
          <cell r="F4824">
            <v>40.86</v>
          </cell>
        </row>
        <row r="4825">
          <cell r="A4825" t="str">
            <v>94291</v>
          </cell>
          <cell r="B4825" t="str">
            <v>EXECUÇÃO DE SARJETA DE CONCRETO USINADO, MOLDADA  IN LOCO  EM TRECHO RETO, 60 CM BASE X 10 CM ALTURA. AF_06/2016</v>
          </cell>
          <cell r="C4825" t="str">
            <v>M</v>
          </cell>
          <cell r="D4825">
            <v>23.94</v>
          </cell>
          <cell r="E4825">
            <v>13.59</v>
          </cell>
          <cell r="F4825">
            <v>37.53</v>
          </cell>
        </row>
        <row r="4826">
          <cell r="A4826" t="str">
            <v>94292</v>
          </cell>
          <cell r="B4826" t="str">
            <v>EXECUÇÃO DE SARJETA DE CONCRETO USINADO, MOLDADA  IN LOCO  EM TRECHO CURVO, 60 CM BASE X 10 CM ALTURA. AF_06/2016</v>
          </cell>
          <cell r="C4826" t="str">
            <v>M</v>
          </cell>
          <cell r="D4826">
            <v>26.51</v>
          </cell>
          <cell r="E4826">
            <v>19.77</v>
          </cell>
          <cell r="F4826">
            <v>46.28</v>
          </cell>
        </row>
        <row r="4827">
          <cell r="A4827" t="str">
            <v>94293</v>
          </cell>
          <cell r="B4827" t="str">
            <v>EXECUÇÃO DE SARJETÃO DE CONCRETO USINADO, MOLDADA  IN LOCO  EM TRECHO RETO, 100 CM BASE X 20 CM ALTURA. AF_06/2016</v>
          </cell>
          <cell r="C4827" t="str">
            <v>M</v>
          </cell>
          <cell r="D4827">
            <v>67.989999999999995</v>
          </cell>
          <cell r="E4827">
            <v>21.67</v>
          </cell>
          <cell r="F4827">
            <v>89.66</v>
          </cell>
        </row>
        <row r="4828">
          <cell r="A4828" t="str">
            <v>94267</v>
          </cell>
          <cell r="B4828" t="str">
            <v>GUIA (MEIO-FIO) E SARJETA CONJUGADOS DE CONCRETO, MOLDADA IN LOCO EM TRECHO RETO COM EXTRUSORA, GUIA 13 CM BASE X 22 CM ALTURA, SARJETA 30 CM BASE X 8,5 CM ALTURA. AF_06/2016</v>
          </cell>
          <cell r="C4828" t="str">
            <v>M</v>
          </cell>
          <cell r="D4828">
            <v>20.38</v>
          </cell>
          <cell r="E4828">
            <v>10.53</v>
          </cell>
          <cell r="F4828">
            <v>30.91</v>
          </cell>
        </row>
        <row r="4829">
          <cell r="A4829" t="str">
            <v>94268</v>
          </cell>
          <cell r="B4829" t="str">
            <v>GUIA (MEIO-FIO) E SARJETA CONJUGADOS DE CONCRETO, MOLDADA IN LOCO EM TRECHO CURVO COM EXTRUSORA, GUIA 12,5 CM BASE X 22 CM ALTURA, SARJETA 30 CM BASE X 8,5 CM ALTURA. AF_06/2016</v>
          </cell>
          <cell r="C4829" t="str">
            <v>M</v>
          </cell>
          <cell r="D4829">
            <v>21.62</v>
          </cell>
          <cell r="E4829">
            <v>12.79</v>
          </cell>
          <cell r="F4829">
            <v>34.409999999999997</v>
          </cell>
        </row>
        <row r="4830">
          <cell r="A4830" t="str">
            <v>94269</v>
          </cell>
          <cell r="B4830" t="str">
            <v>GUIA (MEIO-FIO) E SARJETA CONJUGADOS DE CONCRETO, MOLDADA IN LOCO EM TRECHO RETO COM EXTRUSORA, GUIA 13,5 CM BASE X 26 CM ALTURA, SARJETA 45 CM BASE X 11 CM ALTURA. AF_06/2016</v>
          </cell>
          <cell r="C4830" t="str">
            <v>M</v>
          </cell>
          <cell r="D4830">
            <v>30.08</v>
          </cell>
          <cell r="E4830">
            <v>12.69</v>
          </cell>
          <cell r="F4830">
            <v>42.77</v>
          </cell>
        </row>
        <row r="4831">
          <cell r="A4831" t="str">
            <v>94270</v>
          </cell>
          <cell r="B4831" t="str">
            <v>GUIA (MEIO-FIO) E SARJETA CONJUGADOS DE CONCRETO, MOLDADA IN LOCO EM TRECHO CURVO COM EXTRUSORA, GUIA 13,5 CM BASE X 26 CM ALTURA, SARJETA 45 CM BASE X 11 CM ALTURA. AF_06/2016</v>
          </cell>
          <cell r="C4831" t="str">
            <v>M</v>
          </cell>
          <cell r="D4831">
            <v>31.79</v>
          </cell>
          <cell r="E4831">
            <v>15.86</v>
          </cell>
          <cell r="F4831">
            <v>47.65</v>
          </cell>
        </row>
        <row r="4832">
          <cell r="A4832" t="str">
            <v>94271</v>
          </cell>
          <cell r="B4832" t="str">
            <v>GUIA (MEIO-FIO) E SARJETA CONJUGADOS DE CONCRETO, MOLDADA IN LOCO EM TRECHO RETO COM EXTRUSORA, GUIA 13,5 CM BASE X 30 CM ALTURA, SARJETA 50 CM BASE X 12,5 CM ALTURA. AF_06/2016</v>
          </cell>
          <cell r="C4832" t="str">
            <v>M</v>
          </cell>
          <cell r="D4832">
            <v>36.729999999999997</v>
          </cell>
          <cell r="E4832">
            <v>15.26</v>
          </cell>
          <cell r="F4832">
            <v>51.99</v>
          </cell>
        </row>
        <row r="4833">
          <cell r="A4833" t="str">
            <v>94272</v>
          </cell>
          <cell r="B4833" t="str">
            <v>GUIA (MEIO-FIO) E SARJETA CONJUGADOS DE CONCRETO, MOLDADA IN LOCO EM TRECHO CURVO COM EXTRUSORA, GUIA 13,5 CM BASE X 30 CM ALTURA, SARJETA 50 CM BASE X 12,5 CM ALTURA. AF_06/2016</v>
          </cell>
          <cell r="C4833" t="str">
            <v>M</v>
          </cell>
          <cell r="D4833">
            <v>39.020000000000003</v>
          </cell>
          <cell r="E4833">
            <v>19.48</v>
          </cell>
          <cell r="F4833">
            <v>58.5</v>
          </cell>
        </row>
        <row r="4834">
          <cell r="A4834" t="str">
            <v>92960</v>
          </cell>
          <cell r="B4834" t="str">
            <v>MÁQUINA EXTRUSORA DE CONCRETO PARA GUIAS E SARJETAS, MOTOR A DIESEL, POTÊNCIA 14 CV - CHP DIURNO. AF_12/2015</v>
          </cell>
          <cell r="C4834" t="str">
            <v>CHP</v>
          </cell>
          <cell r="D4834">
            <v>11.6</v>
          </cell>
          <cell r="E4834">
            <v>0</v>
          </cell>
          <cell r="F4834">
            <v>11.6</v>
          </cell>
        </row>
        <row r="4835">
          <cell r="A4835" t="str">
            <v>92961</v>
          </cell>
          <cell r="B4835" t="str">
            <v>MÁQUINA EXTRUSORA DE CONCRETO PARA GUIAS E SARJETAS, MOTOR A DIESEL, POTÊNCIA 14 CV - CHI DIURNO. AF_12/2015</v>
          </cell>
          <cell r="C4835" t="str">
            <v>CHI</v>
          </cell>
          <cell r="D4835">
            <v>3.26</v>
          </cell>
          <cell r="E4835">
            <v>0</v>
          </cell>
          <cell r="F4835">
            <v>3.26</v>
          </cell>
        </row>
        <row r="4836">
          <cell r="A4836" t="str">
            <v>92956</v>
          </cell>
          <cell r="B4836" t="str">
            <v>MÁQUINA EXTRUSORA DE CONCRETO PARA GUIAS E SARJETAS, MOTOR A DIESEL, POTÊNCIA 14 CV - DEPRECIAÇÃO. AF_12/2015</v>
          </cell>
          <cell r="C4836" t="str">
            <v>H</v>
          </cell>
          <cell r="D4836">
            <v>2.5</v>
          </cell>
          <cell r="E4836">
            <v>0</v>
          </cell>
          <cell r="F4836">
            <v>2.5</v>
          </cell>
        </row>
        <row r="4837">
          <cell r="A4837" t="str">
            <v>92957</v>
          </cell>
          <cell r="B4837" t="str">
            <v>MÁQUINA EXTRUSORA DE CONCRETO PARA GUIAS E SARJETAS, MOTOR A DIESEL, POTÊNCIA 14 CV - JUROS. AF_12/2015</v>
          </cell>
          <cell r="C4837" t="str">
            <v>H</v>
          </cell>
          <cell r="D4837">
            <v>0.75</v>
          </cell>
          <cell r="E4837">
            <v>0</v>
          </cell>
          <cell r="F4837">
            <v>0.75</v>
          </cell>
        </row>
        <row r="4838">
          <cell r="A4838" t="str">
            <v>92958</v>
          </cell>
          <cell r="B4838" t="str">
            <v>MÁQUINA EXTRUSORA DE CONCRETO PARA GUIAS E SARJETAS, MOTOR A DIESEL, POTÊNCIA 14 CV - MANUTENÇÃO. AF_12/2015</v>
          </cell>
          <cell r="C4838" t="str">
            <v>H</v>
          </cell>
          <cell r="D4838">
            <v>2.4300000000000002</v>
          </cell>
          <cell r="E4838">
            <v>0</v>
          </cell>
          <cell r="F4838">
            <v>2.4300000000000002</v>
          </cell>
        </row>
        <row r="4839">
          <cell r="A4839" t="str">
            <v>92959</v>
          </cell>
          <cell r="B4839" t="str">
            <v>MÁQUINA EXTRUSORA DE CONCRETO PARA GUIAS E SARJETAS, MOTOR A DIESEL, POTÊNCIA 14 CV - MATERIAIS NA OPERAÇÃO. AF_12/2015</v>
          </cell>
          <cell r="C4839" t="str">
            <v>H</v>
          </cell>
          <cell r="D4839">
            <v>5.91</v>
          </cell>
          <cell r="E4839">
            <v>0</v>
          </cell>
          <cell r="F4839">
            <v>5.91</v>
          </cell>
        </row>
        <row r="4840">
          <cell r="B4840" t="str">
            <v>SINALIZACAO</v>
          </cell>
          <cell r="C4840" t="str">
            <v/>
          </cell>
        </row>
        <row r="4841">
          <cell r="A4841" t="str">
            <v>72947</v>
          </cell>
          <cell r="B4841" t="str">
            <v>SINALIZACAO HORIZONTAL COM TINTA RETRORREFLETIVA A BASE DE RESINA ACRILICA COM MICROESFERAS DE VIDRO</v>
          </cell>
          <cell r="C4841" t="str">
            <v>M2</v>
          </cell>
          <cell r="D4841">
            <v>19.98</v>
          </cell>
          <cell r="E4841">
            <v>0.45</v>
          </cell>
          <cell r="F4841">
            <v>20.43</v>
          </cell>
        </row>
        <row r="4842">
          <cell r="B4842" t="str">
            <v>BARREIRA</v>
          </cell>
          <cell r="C4842" t="str">
            <v/>
          </cell>
        </row>
        <row r="4843">
          <cell r="A4843" t="str">
            <v>73770/1</v>
          </cell>
          <cell r="B4843" t="str">
            <v>BARREIRA PRE-MOLDADA EXTERNA CONCRETO ARMADO 0,25X0,40X1,14M FCK=25MPA ACO CA-50 INCL VIGOTA HORIZONTAL MONTANTE A CADA 1,00M  FERROS DE LIGACAO E MATERIAIS.</v>
          </cell>
          <cell r="C4843" t="str">
            <v>M</v>
          </cell>
          <cell r="D4843">
            <v>295.14999999999998</v>
          </cell>
          <cell r="E4843">
            <v>163.30000000000001</v>
          </cell>
          <cell r="F4843">
            <v>458.45</v>
          </cell>
        </row>
        <row r="4844">
          <cell r="A4844" t="str">
            <v>73770/2</v>
          </cell>
          <cell r="B4844" t="str">
            <v>BARREIRA DUPLA PRE-MOL INTER CONCRETO ARMADO 0,15X0,65X0,77M FCK=25MPA ACO CA-50 INCL FERROS DE LIGACAO E MATERIAIS.</v>
          </cell>
          <cell r="C4844" t="str">
            <v>M</v>
          </cell>
          <cell r="D4844">
            <v>256.10000000000002</v>
          </cell>
          <cell r="E4844">
            <v>152.86000000000001</v>
          </cell>
          <cell r="F4844">
            <v>408.96</v>
          </cell>
        </row>
        <row r="4845">
          <cell r="B4845" t="str">
            <v>MUROS E FECHOS</v>
          </cell>
          <cell r="C4845" t="str">
            <v/>
          </cell>
        </row>
        <row r="4846">
          <cell r="B4846" t="str">
            <v>PORTOES EM MADEIRA</v>
          </cell>
          <cell r="C4846" t="str">
            <v/>
          </cell>
        </row>
        <row r="4847">
          <cell r="A4847" t="str">
            <v>74038/1</v>
          </cell>
          <cell r="B4847" t="str">
            <v>PORTAO COM MOUROES DE MADEIRA ROLICA, DIAMETRO 11CM, COM 5 FIOS DE ARAME FARPADO Nº 14 CLASSE 250, SEM DOBRADICAS</v>
          </cell>
          <cell r="C4847" t="str">
            <v>M</v>
          </cell>
          <cell r="D4847">
            <v>14.06</v>
          </cell>
          <cell r="E4847">
            <v>12.53</v>
          </cell>
          <cell r="F4847">
            <v>26.59</v>
          </cell>
        </row>
        <row r="4848">
          <cell r="B4848" t="str">
            <v>CERCAS / MOUROES EM CONCRETO</v>
          </cell>
          <cell r="C4848" t="str">
            <v/>
          </cell>
        </row>
        <row r="4849">
          <cell r="A4849" t="str">
            <v>74142/1</v>
          </cell>
          <cell r="B4849" t="str">
            <v>CERCA COM MOUROES DE CONCRETO, RETO, ESPACAMENTO DE 3M, CRAVADOS 0,5M, COM 4 FIOS DE ARAME FARPADO Nº 14 CLASSE 250</v>
          </cell>
          <cell r="C4849" t="str">
            <v>M</v>
          </cell>
          <cell r="D4849">
            <v>24.61</v>
          </cell>
          <cell r="E4849">
            <v>13.86</v>
          </cell>
          <cell r="F4849">
            <v>38.47</v>
          </cell>
        </row>
        <row r="4850">
          <cell r="A4850" t="str">
            <v>74142/4</v>
          </cell>
          <cell r="B4850" t="str">
            <v>CERCA COM MOUROES DE CONCRETO, SECAO "T" PONTA INCLINADA, 10X10CM, ESPACAMENTO DE 3M, CRAVADOS 0,5M, COM 11 FIOS DE ARAME FARPADO Nº 16</v>
          </cell>
          <cell r="C4850" t="str">
            <v>M</v>
          </cell>
          <cell r="D4850">
            <v>33.840000000000003</v>
          </cell>
          <cell r="E4850">
            <v>12.34</v>
          </cell>
          <cell r="F4850">
            <v>46.18</v>
          </cell>
        </row>
        <row r="4851">
          <cell r="A4851" t="str">
            <v>74143/1</v>
          </cell>
          <cell r="B4851" t="str">
            <v>CERCA COM MOUROES DE CONCRETO, RETO, 15X15CM, ESPACAMENTO DE 3M, CRAVADOS 0,5M, ESCORAS DE 10X10CM NOS CANTOS, COM 12 FIOS DE ARAME DE ACO OVALADO 15X17</v>
          </cell>
          <cell r="C4851" t="str">
            <v>M</v>
          </cell>
          <cell r="D4851">
            <v>31.55</v>
          </cell>
          <cell r="E4851">
            <v>13.64</v>
          </cell>
          <cell r="F4851">
            <v>45.19</v>
          </cell>
        </row>
        <row r="4852">
          <cell r="A4852" t="str">
            <v>74143/2</v>
          </cell>
          <cell r="B4852" t="str">
            <v>CERCA COM MOUROES DE CONCRETO, RETO, 15X15CM, ESPACAMENTO DE 3M, CRAVADOS 0,5M, ESCORAS DE 10X10CM NOS CANTOS, COM 9 FIOS DE ARAME DE ACO OVALADO 15X17</v>
          </cell>
          <cell r="C4852" t="str">
            <v>M</v>
          </cell>
          <cell r="D4852">
            <v>29.61</v>
          </cell>
          <cell r="E4852">
            <v>13.64</v>
          </cell>
          <cell r="F4852">
            <v>43.25</v>
          </cell>
        </row>
        <row r="4853">
          <cell r="A4853" t="str">
            <v>85171</v>
          </cell>
          <cell r="B4853" t="str">
            <v>RECOMPOSICAO PARCIAL DO ARAME FARPADO Nº 14 CLASSE 250, FIXADO EM CERCA COM MOURÕES DE CONCRETO, RETO, 15X15CM</v>
          </cell>
          <cell r="C4853" t="str">
            <v>M</v>
          </cell>
          <cell r="D4853">
            <v>1.97</v>
          </cell>
          <cell r="E4853">
            <v>1.8</v>
          </cell>
          <cell r="F4853">
            <v>3.77</v>
          </cell>
        </row>
        <row r="4854">
          <cell r="B4854" t="str">
            <v>CERCAS / MOUROES EM MADEIRA</v>
          </cell>
          <cell r="C4854" t="str">
            <v/>
          </cell>
        </row>
        <row r="4855">
          <cell r="A4855" t="str">
            <v>74142/3</v>
          </cell>
          <cell r="B4855" t="str">
            <v>CERCA COM MOUROES DE MADEIRA, 7,5X7,5CM, ESPACAMENTO DE 2M, ALTURA LIVRE DE 2M, CRAVADOS 0,5M, COM 8 FIOS DE ARAME FARPADO Nº 14 CLASSE 250</v>
          </cell>
          <cell r="C4855" t="str">
            <v>M</v>
          </cell>
          <cell r="D4855">
            <v>16.55</v>
          </cell>
          <cell r="E4855">
            <v>12.53</v>
          </cell>
          <cell r="F4855">
            <v>29.08</v>
          </cell>
        </row>
        <row r="4856">
          <cell r="A4856" t="str">
            <v>74039/1</v>
          </cell>
          <cell r="B4856" t="str">
            <v>CERCA COM MOUROES DE MADEIRA ROLICA, DIAMETRO 11CM, ESPACAMENTO DE 2M, ALTURA LIVRE DE 1M, CRAVADOS 0,5M, COM 5 FIOS DE ARAME FARPADO Nº 14 CLASSE 250</v>
          </cell>
          <cell r="C4856" t="str">
            <v>M</v>
          </cell>
          <cell r="D4856">
            <v>14.06</v>
          </cell>
          <cell r="E4856">
            <v>12.53</v>
          </cell>
          <cell r="F4856">
            <v>26.59</v>
          </cell>
        </row>
        <row r="4857">
          <cell r="A4857" t="str">
            <v>74142/2</v>
          </cell>
          <cell r="B4857" t="str">
            <v>CERCA COM MOUROES DE MADEIRA, 7,5X7,5CM, ESPACAMENTO DE 2M, ALTURA LIVRE DE 2M, CRAVADOS 0,5M, COM 4 FIOS DE ARAME FARPADO Nº 14 CLASSE 250</v>
          </cell>
          <cell r="C4857" t="str">
            <v>M</v>
          </cell>
          <cell r="D4857">
            <v>11.34</v>
          </cell>
          <cell r="E4857">
            <v>6.26</v>
          </cell>
          <cell r="F4857">
            <v>17.600000000000001</v>
          </cell>
        </row>
        <row r="4858">
          <cell r="B4858" t="str">
            <v>ALAMBRADOS</v>
          </cell>
          <cell r="C4858" t="str">
            <v/>
          </cell>
        </row>
        <row r="4859">
          <cell r="A4859" t="str">
            <v>73787/1</v>
          </cell>
          <cell r="B4859" t="str">
            <v>ALAMBRADO EM TUBOS DE ACO GALVANIZADO, COM COSTURA, DIN 2440, DIAMETRO 2", ALTURA 3M, FIXADOS A CADA 2M EM BLOCOS DE CONCRETO, COM TELA DE ARAME GALVANIZADO REVESTIDO COM PVC, FIO 12 BWG E MALHA 7,5X7,5CM</v>
          </cell>
          <cell r="C4859" t="str">
            <v>M2</v>
          </cell>
          <cell r="D4859">
            <v>101.65</v>
          </cell>
          <cell r="E4859">
            <v>74.59</v>
          </cell>
          <cell r="F4859">
            <v>176.24</v>
          </cell>
        </row>
        <row r="4860">
          <cell r="A4860" t="str">
            <v>74244/1</v>
          </cell>
          <cell r="B4860" t="str">
            <v>ALAMBRADO PARA QUADRA POLIESPORTIVA, ESTRUTURADO POR TUBOS DE ACO GALVANIZADO, COM COSTURA, DIN 2440, DIAMETRO 2", COM TELA DE ARAME GALVANIZADO, FIO 14 BWG E MALHA QUADRADA 5X5CM</v>
          </cell>
          <cell r="C4860" t="str">
            <v>M2</v>
          </cell>
          <cell r="D4860">
            <v>77.260000000000005</v>
          </cell>
          <cell r="E4860">
            <v>17.95</v>
          </cell>
          <cell r="F4860">
            <v>95.21</v>
          </cell>
        </row>
        <row r="4861">
          <cell r="A4861" t="str">
            <v>85172</v>
          </cell>
          <cell r="B4861" t="str">
            <v>ALAMBRADO EM MOUROES DE CONCRETO "T", ALTURA LIVRE 2M, ESPACADOS A CADA 2M, COM TELA DE ARAME GALVANIZADO, FIO 14 BWG E MALHA QUADRADA 5X5CM</v>
          </cell>
          <cell r="C4861" t="str">
            <v>M</v>
          </cell>
          <cell r="D4861">
            <v>53.95</v>
          </cell>
          <cell r="E4861">
            <v>32.72</v>
          </cell>
          <cell r="F4861">
            <v>86.67</v>
          </cell>
        </row>
        <row r="4862">
          <cell r="B4862" t="str">
            <v>CONTENCOES</v>
          </cell>
          <cell r="C4862" t="str">
            <v/>
          </cell>
        </row>
        <row r="4863">
          <cell r="B4863" t="str">
            <v>PEDRA</v>
          </cell>
          <cell r="C4863" t="str">
            <v/>
          </cell>
        </row>
        <row r="4864">
          <cell r="A4864" t="str">
            <v>73843/1</v>
          </cell>
          <cell r="B4864" t="str">
            <v>MURO DE ARRIMO DE CONCRETO CICLOPICO COM 30% DE PEDRA DE MAO</v>
          </cell>
          <cell r="C4864" t="str">
            <v>M3</v>
          </cell>
          <cell r="D4864">
            <v>204.03</v>
          </cell>
          <cell r="E4864">
            <v>116.92</v>
          </cell>
          <cell r="F4864">
            <v>320.95</v>
          </cell>
        </row>
        <row r="4865">
          <cell r="A4865" t="str">
            <v>73844/1</v>
          </cell>
          <cell r="B4865" t="str">
            <v>MURO DE ARRIMO DE ALVENARIA DE PEDRA ARGAMASSADA</v>
          </cell>
          <cell r="C4865" t="str">
            <v>M3</v>
          </cell>
          <cell r="D4865">
            <v>230.54</v>
          </cell>
          <cell r="E4865">
            <v>254.53</v>
          </cell>
          <cell r="F4865">
            <v>485.07</v>
          </cell>
        </row>
        <row r="4866">
          <cell r="A4866" t="str">
            <v>73844/2</v>
          </cell>
          <cell r="B4866" t="str">
            <v>MURO DE ARRIMO DE ALVENARIA DE TIJOLOS</v>
          </cell>
          <cell r="C4866" t="str">
            <v>M3</v>
          </cell>
          <cell r="D4866">
            <v>246.98</v>
          </cell>
          <cell r="E4866">
            <v>182.54</v>
          </cell>
          <cell r="F4866">
            <v>429.52</v>
          </cell>
        </row>
        <row r="4867">
          <cell r="A4867" t="str">
            <v>73846/1</v>
          </cell>
          <cell r="B4867" t="str">
            <v>MURO DE ARRIMO CELULAR PECAS PRE-MOLDADAS CONCRETO EXCL FORMAS INCL   CONFECCAO DAS PECAS MONTAGEM E COMPACTACAO DO SOLO DE ENCHIMENTO.</v>
          </cell>
          <cell r="C4867" t="str">
            <v>M3</v>
          </cell>
          <cell r="D4867">
            <v>138.78</v>
          </cell>
          <cell r="E4867">
            <v>94.98</v>
          </cell>
          <cell r="F4867">
            <v>233.76</v>
          </cell>
        </row>
        <row r="4868">
          <cell r="A4868" t="str">
            <v>73846/2</v>
          </cell>
          <cell r="B4868" t="str">
            <v>MURO DE ARRIMO CELULAR PECAS PRE-MOLDADAS CONCRETO EXCL MATERIAIS E   FORMAS INCL CONFECCAO PECAS MONTAGEM E COMPACTACAO DO SOLO(ENCHIMENTO)</v>
          </cell>
          <cell r="C4868" t="str">
            <v>M3</v>
          </cell>
          <cell r="D4868">
            <v>38.770000000000003</v>
          </cell>
          <cell r="E4868">
            <v>90.06</v>
          </cell>
          <cell r="F4868">
            <v>128.83000000000001</v>
          </cell>
        </row>
        <row r="4869">
          <cell r="B4869" t="str">
            <v>ENROCAMENTO</v>
          </cell>
          <cell r="C4869" t="str">
            <v/>
          </cell>
        </row>
        <row r="4870">
          <cell r="A4870" t="str">
            <v>6454</v>
          </cell>
          <cell r="B4870" t="str">
            <v>FORNECIMENTO E LANCAMENTO DE PEDRA DE MAO</v>
          </cell>
          <cell r="C4870" t="str">
            <v>M3</v>
          </cell>
          <cell r="D4870">
            <v>77.58</v>
          </cell>
          <cell r="E4870">
            <v>64.819999999999993</v>
          </cell>
          <cell r="F4870">
            <v>142.4</v>
          </cell>
        </row>
        <row r="4871">
          <cell r="A4871" t="str">
            <v>73611</v>
          </cell>
          <cell r="B4871" t="str">
            <v>ENROCAMENTO COM PEDRA ARGAMASSADA TRAÇO 1:4 COM PEDRA DE MÃO</v>
          </cell>
          <cell r="C4871" t="str">
            <v>M3</v>
          </cell>
          <cell r="D4871">
            <v>188.08</v>
          </cell>
          <cell r="E4871">
            <v>160.61000000000001</v>
          </cell>
          <cell r="F4871">
            <v>348.69</v>
          </cell>
        </row>
        <row r="4872">
          <cell r="A4872" t="str">
            <v>73697</v>
          </cell>
          <cell r="B4872" t="str">
            <v>ENROCAMENTO MANUAL, SEM ARRUMACAO DO MATERIAL</v>
          </cell>
          <cell r="C4872" t="str">
            <v>M3</v>
          </cell>
          <cell r="D4872">
            <v>74.87</v>
          </cell>
          <cell r="E4872">
            <v>67.040000000000006</v>
          </cell>
          <cell r="F4872">
            <v>141.91</v>
          </cell>
        </row>
        <row r="4873">
          <cell r="A4873" t="str">
            <v>73698</v>
          </cell>
          <cell r="B4873" t="str">
            <v>ENROCAMENTO MANUAL, COM ARRUMACAO DO MATERIAL</v>
          </cell>
          <cell r="C4873" t="str">
            <v>M3</v>
          </cell>
          <cell r="D4873">
            <v>91.13</v>
          </cell>
          <cell r="E4873">
            <v>106.48</v>
          </cell>
          <cell r="F4873">
            <v>197.61</v>
          </cell>
        </row>
        <row r="4874">
          <cell r="B4874" t="str">
            <v>GABIOES</v>
          </cell>
          <cell r="C4874" t="str">
            <v/>
          </cell>
        </row>
        <row r="4875">
          <cell r="A4875" t="str">
            <v>92743</v>
          </cell>
          <cell r="B4875" t="str">
            <v>MURO DE GABIÃO, ENCHIMENTO COM PEDRA DE MÃO TIPO RACHÃO, DE GRAVIDADE, COM GAIOLAS DE COMPRIMENTO IGUAL A 2 METROS, ALTURA DO MURO DE ATÉ 4 METROS - FORNECIMENTO E EXECUÇÃO. AF_12/2015</v>
          </cell>
          <cell r="C4875" t="str">
            <v>M3</v>
          </cell>
          <cell r="D4875">
            <v>286.64</v>
          </cell>
          <cell r="E4875">
            <v>80.13</v>
          </cell>
          <cell r="F4875">
            <v>366.77</v>
          </cell>
        </row>
        <row r="4876">
          <cell r="A4876" t="str">
            <v>92744</v>
          </cell>
          <cell r="B4876" t="str">
            <v>MURO DE GABIÃO, ENCHIMENTO COM PEDRA DE MÃO TIPO RACHÃO, DE GRAVIDADE, COM GAIOLAS DE COMPRIMENTO IGUAL A 5 METROS, ALTURA DO MURO DE ATÉ 4 METROS - FORNECIMENTO E EXECUÇÃO. AF_12/2015</v>
          </cell>
          <cell r="C4876" t="str">
            <v>M3</v>
          </cell>
          <cell r="D4876">
            <v>288.89999999999998</v>
          </cell>
          <cell r="E4876">
            <v>38.71</v>
          </cell>
          <cell r="F4876">
            <v>327.61</v>
          </cell>
        </row>
        <row r="4877">
          <cell r="A4877" t="str">
            <v>92745</v>
          </cell>
          <cell r="B4877" t="str">
            <v>MURO DE GABIÃO, ENCHIMENTO COM PEDRA DE MÃO TIPO RACHÃO, DE GRAVIDADE, COM GAIOLAS DE COMPRIMENTO IGUAL A 2 METROS, ALTURA DO MURO ACIMA DE 4 E ATÉ 6 METROS - FORNECIMENTO E EXECUÇÃO. AF_12/2015</v>
          </cell>
          <cell r="C4877" t="str">
            <v>M3</v>
          </cell>
          <cell r="D4877">
            <v>357.01</v>
          </cell>
          <cell r="E4877">
            <v>96.43</v>
          </cell>
          <cell r="F4877">
            <v>453.44</v>
          </cell>
        </row>
        <row r="4878">
          <cell r="A4878" t="str">
            <v>92746</v>
          </cell>
          <cell r="B4878" t="str">
            <v>MURO DE GABIÃO, ENCHIMENTO COM PEDRA DE MÃO TIPO RACHÃO, DE GRAVIDADE, COM GAIOLAS DE COMPRIMENTO IGUAL A 5 METROS, ALTURA DO MURO ACIMA DE 4 E ATÉ 6 METROS - FORNECIMENTO E EXECUÇÃO. AF_12/2015</v>
          </cell>
          <cell r="C4878" t="str">
            <v>M3</v>
          </cell>
          <cell r="D4878">
            <v>339.96</v>
          </cell>
          <cell r="E4878">
            <v>54.44</v>
          </cell>
          <cell r="F4878">
            <v>394.4</v>
          </cell>
        </row>
        <row r="4879">
          <cell r="A4879" t="str">
            <v>92747</v>
          </cell>
          <cell r="B4879" t="str">
            <v>MURO DE GABIÃO, ENCHIMENTO COM PEDRA DE MÃO TIPO RACHÃO, DE GRAVIDADE, COM GAIOLAS DE COMPRIMENTO IGUAL A 2 METROS, ALTURA DO MURO ACIMA DE 6 E ATÉ 10 METROS - FORNECIMENTO E EXECUÇÃO. AF_12/2015</v>
          </cell>
          <cell r="C4879" t="str">
            <v>M3</v>
          </cell>
          <cell r="D4879">
            <v>397.05</v>
          </cell>
          <cell r="E4879">
            <v>105.85</v>
          </cell>
          <cell r="F4879">
            <v>502.9</v>
          </cell>
        </row>
        <row r="4880">
          <cell r="A4880" t="str">
            <v>92748</v>
          </cell>
          <cell r="B4880" t="str">
            <v>MURO DE GABIÃO, ENCHIMENTO COM PEDRA DE MÃO TIPO RACHÃO, DE GRAVIDADE, COM GAIOLAS DE COMPRIMENTO IGUAL A 5 METROS, ALTURA DO MURO MAIOR QUE 6 ATÉ 10 METROS - FORNECIMENTO E EXECUÇÃO. AF_12/2015</v>
          </cell>
          <cell r="C4880" t="str">
            <v>M3</v>
          </cell>
          <cell r="D4880">
            <v>369.07</v>
          </cell>
          <cell r="E4880">
            <v>63.79</v>
          </cell>
          <cell r="F4880">
            <v>432.86</v>
          </cell>
        </row>
        <row r="4881">
          <cell r="A4881" t="str">
            <v>92749</v>
          </cell>
          <cell r="B4881" t="str">
            <v>MURO DE GABIÃO, ENCHIMENTO COM PEDRA DE MÃO TIPO RACHÃO, COM SOLO REFORÇADO, ALTURA DO MURO DE ATÉ 4 METROS - FORNECIMENTO E EXECUÇÃO. AF_12/2015</v>
          </cell>
          <cell r="C4881" t="str">
            <v>M3</v>
          </cell>
          <cell r="D4881">
            <v>427.75</v>
          </cell>
          <cell r="E4881">
            <v>79.23</v>
          </cell>
          <cell r="F4881">
            <v>506.98</v>
          </cell>
        </row>
        <row r="4882">
          <cell r="A4882" t="str">
            <v>92750</v>
          </cell>
          <cell r="B4882" t="str">
            <v>MURO DE GABIÃO, ENCHIMENTO COM PEDRA DE MÃO TIPO RACHÃO, COM SOLO REFORÇADO, ALTURA DO MURO ACIMA DE 4 E ATÉ 12 METROS - FORNECIMENTO E EXECUÇÃO. AF_12/2015</v>
          </cell>
          <cell r="C4882" t="str">
            <v>M3</v>
          </cell>
          <cell r="D4882">
            <v>747.66</v>
          </cell>
          <cell r="E4882">
            <v>108.92</v>
          </cell>
          <cell r="F4882">
            <v>856.58</v>
          </cell>
        </row>
        <row r="4883">
          <cell r="A4883" t="str">
            <v>92751</v>
          </cell>
          <cell r="B4883" t="str">
            <v>MURO DE GABIÃO, ENCHIMENTO COM PEDRA DE MÃO TIPO RACHÃO, COM SOLO REFORÇADO, ALTURA DO MURO ACIMA DE 12 E ATÉ 20 METROS - FORNECIMENTO E EXECUÇÃO. AF_12/2015</v>
          </cell>
          <cell r="C4883" t="str">
            <v>M3</v>
          </cell>
          <cell r="D4883">
            <v>933.56</v>
          </cell>
          <cell r="E4883">
            <v>125.64</v>
          </cell>
          <cell r="F4883" t="str">
            <v>1.059.20</v>
          </cell>
        </row>
        <row r="4884">
          <cell r="A4884" t="str">
            <v>92752</v>
          </cell>
          <cell r="B4884" t="str">
            <v>MURO DE GABIÃO, ENCHIMENTO COM PEDRA DE MÃO TIPO RACHÃO, COM SOLO REFORÇADO, ALTURA DO MURO ACIMA DE 20 E ATÉ 28 METROS - FORNECIMENTO E EXECUÇÃO. AF_12/2015</v>
          </cell>
          <cell r="C4884" t="str">
            <v>M3</v>
          </cell>
          <cell r="D4884">
            <v>1118.9000000000001</v>
          </cell>
          <cell r="E4884">
            <v>141.80000000000001</v>
          </cell>
          <cell r="F4884" t="str">
            <v>1.260.70</v>
          </cell>
        </row>
        <row r="4885">
          <cell r="A4885" t="str">
            <v>92753</v>
          </cell>
          <cell r="B4885" t="str">
            <v>MURO DE GABIÃO, ENCHIMENTO COM RESÍDUO DE CONSTRUÇÃO E DEMOLIÇÃO, DE GRAVIDADE, COM GAIOLA TRAPEZOIDAL DE COMPRIMENTO IGUAL A 2 METROS, ALTURA DO MURO DE ATÉ 2 METROS - FORNECIMENTO E EXECUÇÃO. AF_12/2015</v>
          </cell>
          <cell r="C4885" t="str">
            <v>M3</v>
          </cell>
          <cell r="D4885">
            <v>285.31</v>
          </cell>
          <cell r="E4885">
            <v>55.89</v>
          </cell>
          <cell r="F4885">
            <v>341.2</v>
          </cell>
        </row>
        <row r="4886">
          <cell r="A4886" t="str">
            <v>92754</v>
          </cell>
          <cell r="B4886" t="str">
            <v>MURO DE GABIÃO, ENCHIMENTO COM RESÍDUO DE CONSTRUÇÃO E DEMOLIÇÃO, DE GRAVIDADE, COM GAIOLA TRAPEZOIDAL DE COMPRIMENTO IGUAL A 2 METROS, ALTURA DO MURO ACIMA DE 2 E ATÉ 4 METROS - FORNECIMENTO E EXECUÇÃO. AF_12/2015</v>
          </cell>
          <cell r="C4886" t="str">
            <v>M3</v>
          </cell>
          <cell r="D4886">
            <v>258.87</v>
          </cell>
          <cell r="E4886">
            <v>51.46</v>
          </cell>
          <cell r="F4886">
            <v>310.33</v>
          </cell>
        </row>
        <row r="4887">
          <cell r="A4887" t="str">
            <v>92755</v>
          </cell>
          <cell r="B4887" t="str">
            <v>PROTEÇÃO SUPERFICIAL DE CANAL EM GABIÃO TIPO COLCHÃO, ALTURA DE 17 CENTÍMETROS, ENCHIMENTO COM PEDRA DE MÃO TIPO RACHÃO - FORNECIMENTO E EXECUÇÃO. AF_12/2015</v>
          </cell>
          <cell r="C4887" t="str">
            <v>M2</v>
          </cell>
          <cell r="D4887">
            <v>109.06</v>
          </cell>
          <cell r="E4887">
            <v>26.42</v>
          </cell>
          <cell r="F4887">
            <v>135.47999999999999</v>
          </cell>
        </row>
        <row r="4888">
          <cell r="A4888" t="str">
            <v>92756</v>
          </cell>
          <cell r="B4888" t="str">
            <v>PROTEÇÃO SUPERFICIAL DE CANAL EM GABIÃO TIPO COLCHÃO, ALTURA DE 23 CENTÍMETROS, ENCHIMENTO COM PEDRA DE MÃO TIPO RACHÃO - FORNECIMENTO E EXECUÇÃO. AF_12/2015</v>
          </cell>
          <cell r="C4888" t="str">
            <v>M2</v>
          </cell>
          <cell r="D4888">
            <v>122.93</v>
          </cell>
          <cell r="E4888">
            <v>31.35</v>
          </cell>
          <cell r="F4888">
            <v>154.28</v>
          </cell>
        </row>
        <row r="4889">
          <cell r="A4889" t="str">
            <v>92757</v>
          </cell>
          <cell r="B4889" t="str">
            <v>PROTEÇÃO SUPERFICIAL DE CANAL EM GABIÃO TIPO COLCHÃO, ALTURA DE 30 CENTÍMETROS, ENCHIMENTO COM PEDRA DE MÃO TIPO RACHÃO - FORNECIMENTO E EXECUÇÃO. AF_12/2015</v>
          </cell>
          <cell r="C4889" t="str">
            <v>M2</v>
          </cell>
          <cell r="D4889">
            <v>139.88</v>
          </cell>
          <cell r="E4889">
            <v>37.119999999999997</v>
          </cell>
          <cell r="F4889">
            <v>177</v>
          </cell>
        </row>
        <row r="4890">
          <cell r="A4890" t="str">
            <v>92758</v>
          </cell>
          <cell r="B4890" t="str">
            <v>PROTEÇÃO SUPERFICIAL DE CANAL EM GABIÃO TIPO SACO, DIÂMETRO DE 65 CENTÍMETROS, ENCHIMENTO MANUAL COM PEDRA DE MÃO TIPO RACHÃO - FORNECIMENTO E EXECUÇÃO. AF_12/2015</v>
          </cell>
          <cell r="C4890" t="str">
            <v>M3</v>
          </cell>
          <cell r="D4890">
            <v>329.34</v>
          </cell>
          <cell r="E4890">
            <v>59.96</v>
          </cell>
          <cell r="F4890">
            <v>389.3</v>
          </cell>
        </row>
        <row r="4891">
          <cell r="B4891" t="str">
            <v>MARROAMENTO</v>
          </cell>
          <cell r="C4891" t="str">
            <v/>
          </cell>
        </row>
        <row r="4892">
          <cell r="A4892" t="str">
            <v>79518/1</v>
          </cell>
          <cell r="B4892" t="str">
            <v>MARROAMENTO EM MATERIAL DE 3A CATEGORIA, ROCHA VIVA PARA REDUÇÃO A PEDRA-DE-MÃO</v>
          </cell>
          <cell r="C4892" t="str">
            <v>M3</v>
          </cell>
          <cell r="D4892">
            <v>13.02</v>
          </cell>
          <cell r="E4892">
            <v>25.92</v>
          </cell>
          <cell r="F4892">
            <v>38.94</v>
          </cell>
        </row>
        <row r="4893">
          <cell r="A4893" t="str">
            <v>79518/2</v>
          </cell>
          <cell r="B4893" t="str">
            <v>MARROAMENTO DE MATERIAL DE 2A CATEGORIA, ROCHA DECOMPOSTA PARA REDUÇÃO A PEDRA-DE-MÃO</v>
          </cell>
          <cell r="C4893" t="str">
            <v>M3</v>
          </cell>
          <cell r="D4893">
            <v>11.72</v>
          </cell>
          <cell r="E4893">
            <v>23.33</v>
          </cell>
          <cell r="F4893">
            <v>35.049999999999997</v>
          </cell>
        </row>
        <row r="4894">
          <cell r="B4894" t="str">
            <v>ENSECADEIRA</v>
          </cell>
          <cell r="C4894" t="str">
            <v/>
          </cell>
        </row>
        <row r="4895">
          <cell r="A4895" t="str">
            <v>73890/1</v>
          </cell>
          <cell r="B4895" t="str">
            <v>ENSECADEIRA DE MADEIRA COM PAREDE SIMPLES</v>
          </cell>
          <cell r="C4895" t="str">
            <v>M2</v>
          </cell>
          <cell r="D4895">
            <v>56.27</v>
          </cell>
          <cell r="E4895">
            <v>51.86</v>
          </cell>
          <cell r="F4895">
            <v>108.13</v>
          </cell>
        </row>
        <row r="4896">
          <cell r="A4896" t="str">
            <v>73890/2</v>
          </cell>
          <cell r="B4896" t="str">
            <v>ENSECADEIRA DE MADEIRA COM PAREDE DUPLA</v>
          </cell>
          <cell r="C4896" t="str">
            <v>M2</v>
          </cell>
          <cell r="D4896">
            <v>142.38</v>
          </cell>
          <cell r="E4896">
            <v>129.66</v>
          </cell>
          <cell r="F4896">
            <v>272.04000000000002</v>
          </cell>
        </row>
        <row r="4897">
          <cell r="B4897" t="str">
            <v>SOLO GRAMPEADO</v>
          </cell>
          <cell r="C4897" t="str">
            <v/>
          </cell>
        </row>
        <row r="4898">
          <cell r="A4898" t="str">
            <v>93952</v>
          </cell>
          <cell r="B4898" t="str">
            <v>EXECUÇÃO DE GRAMPO PARA SOLO GRAMPEADO COM COMPRIMENTO MENOR OU IGUAL A 4 M, DIÂMETRO DE 10 CM, PERFURAÇÃO COM EQUIPAMENTO MANUAL E ARMADURA COM DIÂMETRO DE 16 MM. AF_05/2016</v>
          </cell>
          <cell r="C4898" t="str">
            <v>M</v>
          </cell>
          <cell r="D4898">
            <v>77.75</v>
          </cell>
          <cell r="E4898">
            <v>40.07</v>
          </cell>
          <cell r="F4898">
            <v>117.82</v>
          </cell>
        </row>
        <row r="4899">
          <cell r="A4899" t="str">
            <v>93953</v>
          </cell>
          <cell r="B4899" t="str">
            <v>EXECUÇÃO DE GRAMPO PARA SOLO GRAMPEADO COM COMPRIMENTO MAIOR QUE 4 M E MENOR OU IGUAL A 6 M, DIÂMETRO DE 10 CM, PERFURAÇÃO COM EQUIPAMENTO MANUAL E ARMADURA COM DIÂMETRO DE 16 MM. AF_05/2016</v>
          </cell>
          <cell r="C4899" t="str">
            <v>M</v>
          </cell>
          <cell r="D4899">
            <v>73.78</v>
          </cell>
          <cell r="E4899">
            <v>35.74</v>
          </cell>
          <cell r="F4899">
            <v>109.52</v>
          </cell>
        </row>
        <row r="4900">
          <cell r="A4900" t="str">
            <v>93954</v>
          </cell>
          <cell r="B4900" t="str">
            <v>EXECUÇÃO DE GRAMPO PARA SOLO GRAMPEADO COM COMPRIMENTO MAIOR QUE 6 M E MENOR OU IGUAL A 8 M, DIÂMETRO DE 10 CM, PERFURAÇÃO COM EQUIPAMENTO MANUAL E ARMADURA COM DIÂMETRO DE 16 MM. AF_05/2016</v>
          </cell>
          <cell r="C4900" t="str">
            <v>M</v>
          </cell>
          <cell r="D4900">
            <v>71.37</v>
          </cell>
          <cell r="E4900">
            <v>33.200000000000003</v>
          </cell>
          <cell r="F4900">
            <v>104.57</v>
          </cell>
        </row>
        <row r="4901">
          <cell r="A4901" t="str">
            <v>93955</v>
          </cell>
          <cell r="B4901" t="str">
            <v>EXECUÇÃO DE GRAMPO PARA SOLO GRAMPEADO COM COMPRIMENTO MAIOR QUE 8 M E MENOR OU IGUAL A 10 M, DIÂMETRO DE 10 CM, PERFURAÇÃO COM EQUIPAMENTO MANUAL E ARMADURA COM DIÂMETRO DE 16 MM. AF_05/2016</v>
          </cell>
          <cell r="C4901" t="str">
            <v>M</v>
          </cell>
          <cell r="D4901">
            <v>69.67</v>
          </cell>
          <cell r="E4901">
            <v>31.43</v>
          </cell>
          <cell r="F4901">
            <v>101.1</v>
          </cell>
        </row>
        <row r="4902">
          <cell r="A4902" t="str">
            <v>93956</v>
          </cell>
          <cell r="B4902" t="str">
            <v>EXECUÇÃO DE GRAMPO PARA SOLO GRAMPEADO COM COMPRIMENTO MAIOR QUE 10 M, DIÂMETRO DE 10 CM, PERFURAÇÃO COM EQUIPAMENTO MANUAL E ARMADURA COM DIÂMETRO DE 16 MM. AF_05/2016</v>
          </cell>
          <cell r="C4902" t="str">
            <v>M</v>
          </cell>
          <cell r="D4902">
            <v>68.290000000000006</v>
          </cell>
          <cell r="E4902">
            <v>30.06</v>
          </cell>
          <cell r="F4902">
            <v>98.35</v>
          </cell>
        </row>
        <row r="4903">
          <cell r="A4903" t="str">
            <v>93957</v>
          </cell>
          <cell r="B4903" t="str">
            <v>EXECUÇÃO DE GRAMPO PARA SOLO GRAMPEADO COM COMPRIMENTO MENOR OU IGUAL A 4 M, DIÂMETRO DE 10 CM, PERFURAÇÃO COM EQUIPAMENTO MANUAL E ARMADURA COM DIÂMETRO DE 20 MM. AF_05/2016</v>
          </cell>
          <cell r="C4903" t="str">
            <v>M</v>
          </cell>
          <cell r="D4903">
            <v>80.75</v>
          </cell>
          <cell r="E4903">
            <v>40.99</v>
          </cell>
          <cell r="F4903">
            <v>121.74</v>
          </cell>
        </row>
        <row r="4904">
          <cell r="A4904" t="str">
            <v>93958</v>
          </cell>
          <cell r="B4904" t="str">
            <v>EXECUÇÃO DE GRAMPO PARA SOLO GRAMPEADO COM COMPRIMENTO MAIOR QUE 4 M E MENOR OU IGUAL A 6 M, DIÂMETRO DE 10 CM, PERFURAÇÃO COM EQUIPAMENTO MANUAL E ARMADURA COM DIÂMETRO DE 20 MM. AF_05/2016</v>
          </cell>
          <cell r="C4904" t="str">
            <v>M</v>
          </cell>
          <cell r="D4904">
            <v>76.569999999999993</v>
          </cell>
          <cell r="E4904">
            <v>36.44</v>
          </cell>
          <cell r="F4904">
            <v>113.01</v>
          </cell>
        </row>
        <row r="4905">
          <cell r="A4905" t="str">
            <v>93959</v>
          </cell>
          <cell r="B4905" t="str">
            <v>EXECUÇÃO DE GRAMPO PARA SOLO GRAMPEADO COM COMPRIMENTO MAIOR QUE 6 M E MENOR OU IGUAL A 8 M, DIÂMETRO DE 10 CM, PERFURAÇÃO COM EQUIPAMENTO MANUAL E ARMADURA COM DIÂMETRO DE 20 MM. AF_05/2016</v>
          </cell>
          <cell r="C4905" t="str">
            <v>M</v>
          </cell>
          <cell r="D4905">
            <v>74.069999999999993</v>
          </cell>
          <cell r="E4905">
            <v>33.79</v>
          </cell>
          <cell r="F4905">
            <v>107.86</v>
          </cell>
        </row>
        <row r="4906">
          <cell r="A4906" t="str">
            <v>93960</v>
          </cell>
          <cell r="B4906" t="str">
            <v>EXECUÇÃO DE GRAMPO PARA SOLO GRAMPEADO COM COMPRIMENTO MAIOR QUE 8 M E MENOR OU IGUAL A 10 M, DIÂMETRO DE 10 CM, PERFURAÇÃO COM EQUIPAMENTO MANUAL E ARMADURA COM DIÂMETRO DE 20 MM. AF_05/2016</v>
          </cell>
          <cell r="C4906" t="str">
            <v>M</v>
          </cell>
          <cell r="D4906">
            <v>72.290000000000006</v>
          </cell>
          <cell r="E4906">
            <v>31.96</v>
          </cell>
          <cell r="F4906">
            <v>104.25</v>
          </cell>
        </row>
        <row r="4907">
          <cell r="A4907" t="str">
            <v>93961</v>
          </cell>
          <cell r="B4907" t="str">
            <v>EXECUÇÃO DE GRAMPO PARA SOLO GRAMPEADO COM COMPRIMENTO MAIOR QUE 10 M, DIÂMETRO DE 10 CM, PERFURAÇÃO COM EQUIPAMENTO MANUAL E ARMADURA COM DIÂMETRO DE 20 MM. AF_05/2016</v>
          </cell>
          <cell r="C4907" t="str">
            <v>M</v>
          </cell>
          <cell r="D4907">
            <v>70.88</v>
          </cell>
          <cell r="E4907">
            <v>30.54</v>
          </cell>
          <cell r="F4907">
            <v>101.42</v>
          </cell>
        </row>
        <row r="4908">
          <cell r="A4908" t="str">
            <v>93962</v>
          </cell>
          <cell r="B4908" t="str">
            <v>EXECUÇÃO DE GRAMPO PARA SOLO GRAMPEADO COM COMPRIMENTO MENOR OU IGUAL A 4 M, DIÂMETRO DE 7 CM, PERFURAÇÃO COM EQUIPAMENTO MANUAL E ARMADURA COM DIÂMETRO DE 16 MM. AF_05/2016</v>
          </cell>
          <cell r="C4908" t="str">
            <v>M</v>
          </cell>
          <cell r="D4908">
            <v>70.959999999999994</v>
          </cell>
          <cell r="E4908">
            <v>38.71</v>
          </cell>
          <cell r="F4908">
            <v>109.67</v>
          </cell>
        </row>
        <row r="4909">
          <cell r="A4909" t="str">
            <v>93963</v>
          </cell>
          <cell r="B4909" t="str">
            <v>EXECUÇÃO DE GRAMPO PARA SOLO GRAMPEADO COM COMPRIMENTO MAIOR QUE 4 E MENOR OU IGUAL A 6 M, DIÂMETRO DE 7 CM, PERFURAÇÃO COM EQUIPAMENTO MANUAL E ARMADURA COM DIÂMETRO DE 16 MM. AF_05/2016</v>
          </cell>
          <cell r="C4909" t="str">
            <v>M</v>
          </cell>
          <cell r="D4909">
            <v>67.010000000000005</v>
          </cell>
          <cell r="E4909">
            <v>34.380000000000003</v>
          </cell>
          <cell r="F4909">
            <v>101.39</v>
          </cell>
        </row>
        <row r="4910">
          <cell r="A4910" t="str">
            <v>93964</v>
          </cell>
          <cell r="B4910" t="str">
            <v>EXECUÇÃO DE GRAMPO PARA SOLO GRAMPEADO COM COMPRIMENTO MAIOR QUE 6 M E MENOR OU IGUAL A 8 M, DIÂMETRO DE 7 CM, PERFURAÇÃO COM EQUIPAMENTO MANUAL E ARMADURA COM DIÂMETRO DE 16 MM. AF_05/2016</v>
          </cell>
          <cell r="C4910" t="str">
            <v>M</v>
          </cell>
          <cell r="D4910">
            <v>64.61</v>
          </cell>
          <cell r="E4910">
            <v>31.86</v>
          </cell>
          <cell r="F4910">
            <v>96.47</v>
          </cell>
        </row>
        <row r="4911">
          <cell r="A4911" t="str">
            <v>93965</v>
          </cell>
          <cell r="B4911" t="str">
            <v>EXECUÇÃO DE GRAMPO PARA SOLO GRAMPEADO COM COMPRIMENTO MAIOR QUE 8 M E MENOR OU IGUAL A 10 M, DIÂMETRO DE 7 CM, PERFURAÇÃO COM EQUIPAMENTO MANUAL E ARMADURA COM DIÂMETRO DE 16 MM. AF_05/2016</v>
          </cell>
          <cell r="C4911" t="str">
            <v>M</v>
          </cell>
          <cell r="D4911">
            <v>62.42</v>
          </cell>
          <cell r="E4911">
            <v>28.8</v>
          </cell>
          <cell r="F4911">
            <v>91.22</v>
          </cell>
        </row>
        <row r="4912">
          <cell r="A4912" t="str">
            <v>93966</v>
          </cell>
          <cell r="B4912" t="str">
            <v>EXECUÇÃO DE GRAMPO PARA SOLO GRAMPEADO COM COMPRIMENTO MAIOR QUE 10 M, DIÂMETRO DE 7 CM, PERFURAÇÃO COM EQUIPAMENTO MANUAL E ARMADURA COM DIÂMETRO DE 16 MM. AF_05/2016</v>
          </cell>
          <cell r="C4912" t="str">
            <v>M</v>
          </cell>
          <cell r="D4912">
            <v>61.55</v>
          </cell>
          <cell r="E4912">
            <v>28.74</v>
          </cell>
          <cell r="F4912">
            <v>90.29</v>
          </cell>
        </row>
        <row r="4913">
          <cell r="A4913" t="str">
            <v>93967</v>
          </cell>
          <cell r="B4913" t="str">
            <v>EXECUÇÃO DE GRAMPO PARA SOLO GRAMPEADO COM COMPRIMENTO MENOR OU IGUAL A 4 M, DIÂMETRO DE 7 CM, PERFURAÇÃO COM EQUIPAMENTO MANUAL E ARMADURA COM DIÂMETRO DE 20 MM. AF_05/2016</v>
          </cell>
          <cell r="C4913" t="str">
            <v>M</v>
          </cell>
          <cell r="D4913">
            <v>73.98</v>
          </cell>
          <cell r="E4913">
            <v>39.619999999999997</v>
          </cell>
          <cell r="F4913">
            <v>113.6</v>
          </cell>
        </row>
        <row r="4914">
          <cell r="A4914" t="str">
            <v>93968</v>
          </cell>
          <cell r="B4914" t="str">
            <v>EXECUÇÃO DE GRAMPO PARA SOLO GRAMPEADO COM COMPRIMENTO MAIOR QUE 4 E MENOR OU IGUAL A 6 M, DIÂMETRO DE 7 CM, PERFURAÇÃO COM EQUIPAMENTO MANUAL E ARMADURA COM DIÂMETRO DE 20 MM. AF_05/2016</v>
          </cell>
          <cell r="C4914" t="str">
            <v>M</v>
          </cell>
          <cell r="D4914">
            <v>69.81</v>
          </cell>
          <cell r="E4914">
            <v>35.08</v>
          </cell>
          <cell r="F4914">
            <v>104.89</v>
          </cell>
        </row>
        <row r="4915">
          <cell r="A4915" t="str">
            <v>93969</v>
          </cell>
          <cell r="B4915" t="str">
            <v>EXECUÇÃO DE GRAMPO PARA SOLO GRAMPEADO COM COMPRIMENTO MAIOR QUE 6 M E MENOR OU IGUAL A 8 M, DIÂMETRO DE 7 CM, PERFURAÇÃO COM EQUIPAMENTO MANUAL E ARMADURA COM DIÂMETRO DE 20 MM. AF_05/2016</v>
          </cell>
          <cell r="C4915" t="str">
            <v>M</v>
          </cell>
          <cell r="D4915">
            <v>67.3</v>
          </cell>
          <cell r="E4915">
            <v>32.450000000000003</v>
          </cell>
          <cell r="F4915">
            <v>99.75</v>
          </cell>
        </row>
        <row r="4916">
          <cell r="A4916" t="str">
            <v>93970</v>
          </cell>
          <cell r="B4916" t="str">
            <v>EXECUÇÃO DE GRAMPO PARA SOLO GRAMPEADO COM COMPRIMENTO MAIOR QUE 8 MENOR OU IGUAL A 10 M, DIÂMETRO DE 7 CM, PERFURAÇÃO COM EQUIPAMENTO MANUAL E ARMADURA COM DIÂMETRO DE 20 MM. AF_05/2016</v>
          </cell>
          <cell r="C4916" t="str">
            <v>M</v>
          </cell>
          <cell r="D4916">
            <v>65.55</v>
          </cell>
          <cell r="E4916">
            <v>30.62</v>
          </cell>
          <cell r="F4916">
            <v>96.17</v>
          </cell>
        </row>
        <row r="4917">
          <cell r="A4917" t="str">
            <v>93971</v>
          </cell>
          <cell r="B4917" t="str">
            <v>EXECUÇÃO DE GRAMPO PARA SOLO GRAMPEADO COM COMPRIMENTO MAIOR QUE 10 M, DIÂMETRO DE 7 CM, PERFURAÇÃO COM EQUIPAMENTO MANUAL E ARMADURA COM DIÂMETRO DE 20 MM. AF_05/2016</v>
          </cell>
          <cell r="C4917" t="str">
            <v>M</v>
          </cell>
          <cell r="D4917">
            <v>61.33</v>
          </cell>
          <cell r="E4917">
            <v>28.24</v>
          </cell>
          <cell r="F4917">
            <v>89.57</v>
          </cell>
        </row>
        <row r="4918">
          <cell r="B4918" t="str">
            <v>PAISAGISMO E EQUIPAMENTOS EXTERNOS</v>
          </cell>
          <cell r="C4918" t="str">
            <v/>
          </cell>
        </row>
        <row r="4919">
          <cell r="B4919" t="str">
            <v>MANUTENCAO / REPAROS - PAISAGISMO E EQUIPAMENTOS EXTERNOS</v>
          </cell>
          <cell r="C4919" t="str">
            <v/>
          </cell>
        </row>
        <row r="4920">
          <cell r="A4920" t="str">
            <v>85184</v>
          </cell>
          <cell r="B4920" t="str">
            <v>RETIRADA DE GRAMA EM PLACAS</v>
          </cell>
          <cell r="C4920" t="str">
            <v>M2</v>
          </cell>
          <cell r="D4920">
            <v>1.36</v>
          </cell>
          <cell r="E4920">
            <v>2.7</v>
          </cell>
          <cell r="F4920">
            <v>4.0599999999999996</v>
          </cell>
        </row>
        <row r="4921">
          <cell r="A4921" t="str">
            <v>73967/4</v>
          </cell>
          <cell r="B4921" t="str">
            <v>IRRIGAÇÃO DE ÁRVORE COM CARRO PIPA</v>
          </cell>
          <cell r="C4921" t="str">
            <v>UN</v>
          </cell>
          <cell r="D4921">
            <v>0.23</v>
          </cell>
          <cell r="E4921">
            <v>0.1</v>
          </cell>
          <cell r="F4921">
            <v>0.33</v>
          </cell>
        </row>
        <row r="4922">
          <cell r="A4922" t="str">
            <v>85182</v>
          </cell>
          <cell r="B4922" t="str">
            <v>REVOLVIMENTO E DESTORROAMENTO MANUAL DE SUPERFÍCIE GRAMADA COM PROFUNDIDADE ATÉ 20CM</v>
          </cell>
          <cell r="C4922" t="str">
            <v>M2</v>
          </cell>
          <cell r="D4922">
            <v>0.88</v>
          </cell>
          <cell r="E4922">
            <v>1.72</v>
          </cell>
          <cell r="F4922">
            <v>2.6</v>
          </cell>
        </row>
        <row r="4923">
          <cell r="A4923" t="str">
            <v>85183</v>
          </cell>
          <cell r="B4923" t="str">
            <v>REVOLVIMENTO MANUAL DE SOLO, PROFUNDIDADE ATÉ 20CM</v>
          </cell>
          <cell r="C4923" t="str">
            <v>M2</v>
          </cell>
          <cell r="D4923">
            <v>0.81</v>
          </cell>
          <cell r="E4923">
            <v>1.62</v>
          </cell>
          <cell r="F4923">
            <v>2.4300000000000002</v>
          </cell>
        </row>
        <row r="4924">
          <cell r="B4924" t="str">
            <v>PLANTAS</v>
          </cell>
          <cell r="C4924" t="str">
            <v/>
          </cell>
        </row>
        <row r="4925">
          <cell r="A4925" t="str">
            <v>74118/1</v>
          </cell>
          <cell r="B4925" t="str">
            <v>PLANTIO DE CERCA VIVA COM ARBUSTOS DE ALTURA 50 A 100CM, COM 4UN/M</v>
          </cell>
          <cell r="C4925" t="str">
            <v>M</v>
          </cell>
          <cell r="D4925">
            <v>141.80000000000001</v>
          </cell>
          <cell r="E4925">
            <v>3.88</v>
          </cell>
          <cell r="F4925">
            <v>145.68</v>
          </cell>
        </row>
        <row r="4926">
          <cell r="A4926" t="str">
            <v>73788/2</v>
          </cell>
          <cell r="B4926" t="str">
            <v>GRADE EM MADEIRA PARA PROTECAO DE MUDAS DE ARVORES</v>
          </cell>
          <cell r="C4926" t="str">
            <v>UN</v>
          </cell>
          <cell r="D4926">
            <v>85.61</v>
          </cell>
          <cell r="E4926">
            <v>29.89</v>
          </cell>
          <cell r="F4926">
            <v>115.5</v>
          </cell>
        </row>
        <row r="4927">
          <cell r="A4927" t="str">
            <v>85178</v>
          </cell>
          <cell r="B4927" t="str">
            <v>PLANTIO DE ARBUSTO COM ALTURA 50 A 100CM, EM CAVA DE 60X60X60CM</v>
          </cell>
          <cell r="C4927" t="str">
            <v>UN</v>
          </cell>
          <cell r="D4927">
            <v>44.7</v>
          </cell>
          <cell r="E4927">
            <v>1.99</v>
          </cell>
          <cell r="F4927">
            <v>46.69</v>
          </cell>
        </row>
        <row r="4928">
          <cell r="A4928" t="str">
            <v>73967/1</v>
          </cell>
          <cell r="B4928" t="str">
            <v>PLANTIO DE ARVORE, ALTURA DE 1,00M, EM CAVAS DE 80X80X80CM</v>
          </cell>
          <cell r="C4928" t="str">
            <v>UN</v>
          </cell>
          <cell r="D4928">
            <v>69</v>
          </cell>
          <cell r="E4928">
            <v>15.37</v>
          </cell>
          <cell r="F4928">
            <v>84.37</v>
          </cell>
        </row>
        <row r="4929">
          <cell r="A4929" t="str">
            <v>73967/2</v>
          </cell>
          <cell r="B4929" t="str">
            <v>PLANTIO DE ARVORE REGIONAL, ALTURA MAIOR QUE 2,00M, EM CAVAS DE 80X80X80CM</v>
          </cell>
          <cell r="C4929" t="str">
            <v>UN</v>
          </cell>
          <cell r="D4929">
            <v>91.41</v>
          </cell>
          <cell r="E4929">
            <v>15.37</v>
          </cell>
          <cell r="F4929">
            <v>106.78</v>
          </cell>
        </row>
        <row r="4930">
          <cell r="A4930" t="str">
            <v>74236/1</v>
          </cell>
          <cell r="B4930" t="str">
            <v>PLANTIO DE GRAMA BATATAIS EM PLACAS</v>
          </cell>
          <cell r="C4930" t="str">
            <v>M2</v>
          </cell>
          <cell r="D4930">
            <v>4.43</v>
          </cell>
          <cell r="E4930">
            <v>2.2200000000000002</v>
          </cell>
          <cell r="F4930">
            <v>6.65</v>
          </cell>
        </row>
        <row r="4931">
          <cell r="A4931" t="str">
            <v>85180</v>
          </cell>
          <cell r="B4931" t="str">
            <v>PLANTIO DE GRAMA ESMERALDA EM ROLO</v>
          </cell>
          <cell r="C4931" t="str">
            <v>M2</v>
          </cell>
          <cell r="D4931">
            <v>5.57</v>
          </cell>
          <cell r="E4931">
            <v>2.2200000000000002</v>
          </cell>
          <cell r="F4931">
            <v>7.79</v>
          </cell>
        </row>
        <row r="4932">
          <cell r="A4932" t="str">
            <v>85179</v>
          </cell>
          <cell r="B4932" t="str">
            <v>PLANTIO DE GRAMA SAO CARLOS EM LEIVAS</v>
          </cell>
          <cell r="C4932" t="str">
            <v>M2</v>
          </cell>
          <cell r="D4932">
            <v>5.57</v>
          </cell>
          <cell r="E4932">
            <v>2.2200000000000002</v>
          </cell>
          <cell r="F4932">
            <v>7.79</v>
          </cell>
        </row>
        <row r="4933">
          <cell r="A4933" t="str">
            <v>85186</v>
          </cell>
          <cell r="B4933" t="str">
            <v>PODA DE ARVORES, COM LIMPEZA DE GALHOS SECOS E RETIRADA DE PARASITAS, INCLUINDO REMOCAO DE ENTULHO</v>
          </cell>
          <cell r="C4933" t="str">
            <v>UN</v>
          </cell>
          <cell r="D4933">
            <v>29.86</v>
          </cell>
          <cell r="E4933">
            <v>57.44</v>
          </cell>
          <cell r="F4933">
            <v>87.3</v>
          </cell>
        </row>
        <row r="4934">
          <cell r="A4934" t="str">
            <v>85185</v>
          </cell>
          <cell r="B4934" t="str">
            <v>PODA E LIMPEZA DE ARBUSTO TIPO CERCA VIVA</v>
          </cell>
          <cell r="C4934" t="str">
            <v>M2</v>
          </cell>
          <cell r="D4934">
            <v>1.36</v>
          </cell>
          <cell r="E4934">
            <v>2.85</v>
          </cell>
          <cell r="F4934">
            <v>4.21</v>
          </cell>
        </row>
        <row r="4935">
          <cell r="B4935" t="str">
            <v>POSTE DECORATIVO</v>
          </cell>
          <cell r="C4935" t="str">
            <v/>
          </cell>
        </row>
        <row r="4936">
          <cell r="B4936" t="str">
            <v>ESTACA MANGUE</v>
          </cell>
          <cell r="C4936" t="str">
            <v/>
          </cell>
        </row>
        <row r="4937">
          <cell r="B4937" t="str">
            <v>LIMPEZAS</v>
          </cell>
          <cell r="C4937" t="str">
            <v/>
          </cell>
        </row>
        <row r="4938">
          <cell r="B4938" t="str">
            <v>LIMPEZA GERAL</v>
          </cell>
          <cell r="C4938" t="str">
            <v/>
          </cell>
        </row>
        <row r="4939">
          <cell r="A4939" t="str">
            <v>9537</v>
          </cell>
          <cell r="B4939" t="str">
            <v>LIMPEZA FINAL DA OBRA</v>
          </cell>
          <cell r="C4939" t="str">
            <v>M2</v>
          </cell>
          <cell r="D4939">
            <v>0.91</v>
          </cell>
          <cell r="E4939">
            <v>1.51</v>
          </cell>
          <cell r="F4939">
            <v>2.42</v>
          </cell>
        </row>
        <row r="4940">
          <cell r="B4940" t="str">
            <v>LIMPEZA DE PISOS</v>
          </cell>
          <cell r="C4940" t="str">
            <v/>
          </cell>
        </row>
        <row r="4941">
          <cell r="A4941" t="str">
            <v>73948/11</v>
          </cell>
          <cell r="B4941" t="str">
            <v>LIMPEZA PISO CERAMICO</v>
          </cell>
          <cell r="C4941" t="str">
            <v>M2</v>
          </cell>
          <cell r="D4941">
            <v>7.93</v>
          </cell>
          <cell r="E4941">
            <v>12.96</v>
          </cell>
          <cell r="F4941">
            <v>20.89</v>
          </cell>
        </row>
        <row r="4942">
          <cell r="A4942" t="str">
            <v>73948/15</v>
          </cell>
          <cell r="B4942" t="str">
            <v>LIMPEZA PISO MARMORITE/GRANILITE</v>
          </cell>
          <cell r="C4942" t="str">
            <v>M2</v>
          </cell>
          <cell r="D4942">
            <v>5.93</v>
          </cell>
          <cell r="E4942">
            <v>7.56</v>
          </cell>
          <cell r="F4942">
            <v>13.49</v>
          </cell>
        </row>
        <row r="4943">
          <cell r="B4943" t="str">
            <v>LIMPEZAS DIVERSAS</v>
          </cell>
          <cell r="C4943" t="str">
            <v/>
          </cell>
        </row>
        <row r="4944">
          <cell r="A4944" t="str">
            <v>84125</v>
          </cell>
          <cell r="B4944" t="str">
            <v>LIMPEZA DE REVESTIMENTO EM PAREDE C/ SOLUCAO DE ACIDO MURIATICO/AMONIA</v>
          </cell>
          <cell r="C4944" t="str">
            <v>M2</v>
          </cell>
          <cell r="D4944">
            <v>3.02</v>
          </cell>
          <cell r="E4944">
            <v>4.32</v>
          </cell>
          <cell r="F4944">
            <v>7.34</v>
          </cell>
        </row>
        <row r="4945">
          <cell r="A4945" t="str">
            <v>73806/1</v>
          </cell>
          <cell r="B4945" t="str">
            <v>LIMPEZA DE SUPERFICIES COM JATO DE ALTA PRESSAO DE AR E AGUA</v>
          </cell>
          <cell r="C4945" t="str">
            <v>M2</v>
          </cell>
          <cell r="D4945">
            <v>0.59</v>
          </cell>
          <cell r="E4945">
            <v>1.08</v>
          </cell>
          <cell r="F4945">
            <v>1.67</v>
          </cell>
        </row>
        <row r="4946">
          <cell r="A4946" t="str">
            <v>73948/2</v>
          </cell>
          <cell r="B4946" t="str">
            <v>LIMPEZA/PREPARO SUPERFICIE CONCRETO P/PINTURA</v>
          </cell>
          <cell r="C4946" t="str">
            <v>M2</v>
          </cell>
          <cell r="D4946">
            <v>3.14</v>
          </cell>
          <cell r="E4946">
            <v>5.4</v>
          </cell>
          <cell r="F4946">
            <v>8.5399999999999991</v>
          </cell>
        </row>
        <row r="4947">
          <cell r="A4947" t="str">
            <v>73948/3</v>
          </cell>
          <cell r="B4947" t="str">
            <v>LIMPEZA AZULEJO</v>
          </cell>
          <cell r="C4947" t="str">
            <v>M2</v>
          </cell>
          <cell r="D4947">
            <v>2.82</v>
          </cell>
          <cell r="E4947">
            <v>3.24</v>
          </cell>
          <cell r="F4947">
            <v>6.06</v>
          </cell>
        </row>
        <row r="4948">
          <cell r="A4948" t="str">
            <v>73948/8</v>
          </cell>
          <cell r="B4948" t="str">
            <v>LIMPEZA VIDRO COMUM</v>
          </cell>
          <cell r="C4948" t="str">
            <v>M2</v>
          </cell>
          <cell r="D4948">
            <v>5.17</v>
          </cell>
          <cell r="E4948">
            <v>6.48</v>
          </cell>
          <cell r="F4948">
            <v>11.65</v>
          </cell>
        </row>
        <row r="4949">
          <cell r="A4949" t="str">
            <v>73948/9</v>
          </cell>
          <cell r="B4949" t="str">
            <v>LIMPEZA FORRO</v>
          </cell>
          <cell r="C4949" t="str">
            <v>M2</v>
          </cell>
          <cell r="D4949">
            <v>8.57</v>
          </cell>
          <cell r="E4949">
            <v>16.2</v>
          </cell>
          <cell r="F4949">
            <v>24.77</v>
          </cell>
        </row>
        <row r="4950">
          <cell r="A4950" t="str">
            <v>74086/1</v>
          </cell>
          <cell r="B4950" t="str">
            <v>LIMPEZA LOUCAS E METAIS</v>
          </cell>
          <cell r="C4950" t="str">
            <v>UN</v>
          </cell>
          <cell r="D4950">
            <v>11.52</v>
          </cell>
          <cell r="E4950">
            <v>14.04</v>
          </cell>
          <cell r="F4950">
            <v>25.56</v>
          </cell>
        </row>
        <row r="4951">
          <cell r="B4951" t="str">
            <v>DRAGAGEM</v>
          </cell>
          <cell r="C4951" t="str">
            <v/>
          </cell>
        </row>
        <row r="4952">
          <cell r="A4952" t="str">
            <v>88548</v>
          </cell>
          <cell r="B4952" t="str">
            <v>DRAGAGEM (C/ ESCAVADEIRA DRAG LINE DE ARRASTE 140HP)</v>
          </cell>
          <cell r="C4952" t="str">
            <v>M3</v>
          </cell>
          <cell r="D4952">
            <v>17.579999999999998</v>
          </cell>
          <cell r="E4952">
            <v>1.62</v>
          </cell>
          <cell r="F4952">
            <v>19.2</v>
          </cell>
        </row>
        <row r="4953">
          <cell r="B4953" t="str">
            <v>ARGAMASSAS</v>
          </cell>
          <cell r="C4953" t="str">
            <v/>
          </cell>
        </row>
        <row r="4954">
          <cell r="B4954" t="str">
            <v>À BASE DE GESSO</v>
          </cell>
          <cell r="C4954" t="str">
            <v/>
          </cell>
        </row>
        <row r="4955">
          <cell r="A4955" t="str">
            <v>87410</v>
          </cell>
          <cell r="B4955" t="str">
            <v>ARGAMASSA À BASE DE GESSO, MISTURA E PROJEÇÃO DE 1,5 M³/H DE ARGAMASSA. AF_06/2014</v>
          </cell>
          <cell r="C4955" t="str">
            <v>M3</v>
          </cell>
          <cell r="D4955">
            <v>553.13</v>
          </cell>
          <cell r="E4955">
            <v>69.510000000000005</v>
          </cell>
          <cell r="F4955">
            <v>622.64</v>
          </cell>
        </row>
        <row r="4956">
          <cell r="B4956" t="str">
            <v>MONOCAMADAS</v>
          </cell>
          <cell r="C4956" t="str">
            <v/>
          </cell>
        </row>
        <row r="4957">
          <cell r="A4957" t="str">
            <v>87388</v>
          </cell>
          <cell r="B4957" t="str">
            <v>ARGAMASSA PARA REVESTIMENTO DECORATIVO MONOCAMADA (MONOCAPA), PREPARO COM MISTURADOR DE EIXO HORIZONTAL DE 160 KG. AF_06/2014</v>
          </cell>
          <cell r="C4957" t="str">
            <v>M3</v>
          </cell>
          <cell r="D4957">
            <v>2323.79</v>
          </cell>
          <cell r="E4957">
            <v>59.04</v>
          </cell>
          <cell r="F4957" t="str">
            <v>2.382.83</v>
          </cell>
        </row>
        <row r="4958">
          <cell r="A4958" t="str">
            <v>87389</v>
          </cell>
          <cell r="B4958" t="str">
            <v>ARGAMASSA PARA REVESTIMENTO DECORATIVO MONOCAMADA (MONOCAPA), PREPARO COM MISTURADOR DE EIXO HORIZONTAL DE 300 KG. AF_06/2014</v>
          </cell>
          <cell r="C4958" t="str">
            <v>M3</v>
          </cell>
          <cell r="D4958">
            <v>2340.17</v>
          </cell>
          <cell r="E4958">
            <v>46.1</v>
          </cell>
          <cell r="F4958" t="str">
            <v>2.386.27</v>
          </cell>
        </row>
        <row r="4959">
          <cell r="A4959" t="str">
            <v>87390</v>
          </cell>
          <cell r="B4959" t="str">
            <v>ARGAMASSA PARA REVESTIMENTO DECORATIVO MONOCAMADA (MONOCAPA), PREPARO COM MISTURADOR DE EIXO HORIZONTAL DE 600 KG. AF_06/2014</v>
          </cell>
          <cell r="C4959" t="str">
            <v>M3</v>
          </cell>
          <cell r="D4959">
            <v>2350.5700000000002</v>
          </cell>
          <cell r="E4959">
            <v>37.49</v>
          </cell>
          <cell r="F4959" t="str">
            <v>2.388.06</v>
          </cell>
        </row>
        <row r="4960">
          <cell r="A4960" t="str">
            <v>87404</v>
          </cell>
          <cell r="B4960" t="str">
            <v>ARGAMASSA PARA REVESTIMENTO DECORATIVO MONOCAMADA (MONOCAPA), MISTURA E PROJEÇÃO DE 1,5 M3/H DE ARGAMASSA. AF_06/2014</v>
          </cell>
          <cell r="C4960" t="str">
            <v>M3</v>
          </cell>
          <cell r="D4960">
            <v>2409.15</v>
          </cell>
          <cell r="E4960">
            <v>73.86</v>
          </cell>
          <cell r="F4960" t="str">
            <v>2.483.01</v>
          </cell>
        </row>
        <row r="4961">
          <cell r="A4961" t="str">
            <v>87405</v>
          </cell>
          <cell r="B4961" t="str">
            <v>ARGAMASSA PARA REVESTIMENTO DECORATIVO MONOCAMADA (MONOCAPA), MISTURA E PROJEÇÃO DE 2 M3/H DE ARGAMASSA. AF_06/2014</v>
          </cell>
          <cell r="C4961" t="str">
            <v>M3</v>
          </cell>
          <cell r="D4961">
            <v>2422.48</v>
          </cell>
          <cell r="E4961">
            <v>55.4</v>
          </cell>
          <cell r="F4961" t="str">
            <v>2.477.88</v>
          </cell>
        </row>
        <row r="4962">
          <cell r="B4962" t="str">
            <v>INDUSTRIALIZADAS</v>
          </cell>
          <cell r="C4962" t="str">
            <v/>
          </cell>
        </row>
        <row r="4963">
          <cell r="A4963" t="str">
            <v>87382</v>
          </cell>
          <cell r="B4963" t="str">
            <v>ARGAMASSA INDUSTRIALIZADA MULTIUSO PARA REVESTIMENTOS E ASSENTAMENTO DA ALVENARIA, PREPARO COM MISTURADOR DE EIXO HORIZONTAL DE 160 KG. AF_06/2014</v>
          </cell>
          <cell r="C4963" t="str">
            <v>M3</v>
          </cell>
          <cell r="D4963">
            <v>748.25</v>
          </cell>
          <cell r="E4963">
            <v>57.51</v>
          </cell>
          <cell r="F4963">
            <v>805.76</v>
          </cell>
        </row>
        <row r="4964">
          <cell r="A4964" t="str">
            <v>87383</v>
          </cell>
          <cell r="B4964" t="str">
            <v>ARGAMASSA INDUSTRIALIZADA MULTIUSO PARA REVESTIMENTOS E ASSENTAMENTO DA ALVENARIA, PREPARO COM MISTURADOR DE EIXO HORIZONTAL DE 300 KG. AF_06/2014</v>
          </cell>
          <cell r="C4964" t="str">
            <v>M3</v>
          </cell>
          <cell r="D4964">
            <v>751.26</v>
          </cell>
          <cell r="E4964">
            <v>46.1</v>
          </cell>
          <cell r="F4964">
            <v>797.36</v>
          </cell>
        </row>
        <row r="4965">
          <cell r="A4965" t="str">
            <v>87384</v>
          </cell>
          <cell r="B4965" t="str">
            <v>ARGAMASSA INDUSTRIALIZADA MULTIUSO PARA REVESTIMENTOS E ASSENTAMENTO DA ALVENARIA, PREPARO COM MISTURADOR DE EIXO HORIZONTAL DE 600 KG. AF_06/2014</v>
          </cell>
          <cell r="C4965" t="str">
            <v>M3</v>
          </cell>
          <cell r="D4965">
            <v>751.53</v>
          </cell>
          <cell r="E4965">
            <v>38.53</v>
          </cell>
          <cell r="F4965">
            <v>790.06</v>
          </cell>
        </row>
        <row r="4966">
          <cell r="A4966" t="str">
            <v>87391</v>
          </cell>
          <cell r="B4966" t="str">
            <v>ARGAMASSA INDUSTRIALIZADA PARA CHAPISCO ROLADO, PREPARO COM MISTURADOR DE EIXO HORIZONTAL DE 160 KG. AF_06/2014</v>
          </cell>
          <cell r="C4966" t="str">
            <v>M3</v>
          </cell>
          <cell r="D4966">
            <v>3695.66</v>
          </cell>
          <cell r="E4966">
            <v>77.63</v>
          </cell>
          <cell r="F4966" t="str">
            <v>3.773.29</v>
          </cell>
        </row>
        <row r="4967">
          <cell r="A4967" t="str">
            <v>87393</v>
          </cell>
          <cell r="B4967" t="str">
            <v>ARGAMASSA INDUSTRIALIZADA PARA CHAPISCO ROLADO, PREPARO COM MISTURADOR DE EIXO HORIZONTAL DE 300 KG. AF_06/2014</v>
          </cell>
          <cell r="C4967" t="str">
            <v>M3</v>
          </cell>
          <cell r="D4967">
            <v>3747.77</v>
          </cell>
          <cell r="E4967">
            <v>63.86</v>
          </cell>
          <cell r="F4967" t="str">
            <v>3.811.63</v>
          </cell>
        </row>
        <row r="4968">
          <cell r="A4968" t="str">
            <v>87394</v>
          </cell>
          <cell r="B4968" t="str">
            <v>ARGAMASSA INDUSTRIALIZADA PARA CHAPISCO ROLADO, PREPARO COM MISTURADOR DE EIXO HORIZONTAL DE 600 KG. AF_06/2014</v>
          </cell>
          <cell r="C4968" t="str">
            <v>M3</v>
          </cell>
          <cell r="D4968">
            <v>3771.79</v>
          </cell>
          <cell r="E4968">
            <v>53.92</v>
          </cell>
          <cell r="F4968" t="str">
            <v>3.825.71</v>
          </cell>
        </row>
        <row r="4969">
          <cell r="A4969" t="str">
            <v>87395</v>
          </cell>
          <cell r="B4969" t="str">
            <v>ARGAMASSA INDUSTRIALIZADA PARA CHAPISCO COLANTE, PREPARO COM MISTURADOR DE EIXO HORIZONTAL DE 160 KG. AF_06/2014</v>
          </cell>
          <cell r="C4969" t="str">
            <v>M3</v>
          </cell>
          <cell r="D4969">
            <v>2896.02</v>
          </cell>
          <cell r="E4969">
            <v>74.569999999999993</v>
          </cell>
          <cell r="F4969" t="str">
            <v>2.970.59</v>
          </cell>
        </row>
        <row r="4970">
          <cell r="A4970" t="str">
            <v>87396</v>
          </cell>
          <cell r="B4970" t="str">
            <v>ARGAMASSA INDUSTRIALIZADA PARA CHAPISCO COLANTE, PREPARO COM MISTURADOR DE EIXO HORIZONTAL DE 300 KG. AF_06/2014</v>
          </cell>
          <cell r="C4970" t="str">
            <v>M3</v>
          </cell>
          <cell r="D4970">
            <v>2936.16</v>
          </cell>
          <cell r="E4970">
            <v>62.22</v>
          </cell>
          <cell r="F4970" t="str">
            <v>2.998.38</v>
          </cell>
        </row>
        <row r="4971">
          <cell r="A4971" t="str">
            <v>87397</v>
          </cell>
          <cell r="B4971" t="str">
            <v>ARGAMASSA INDUSTRIALIZADA PARA CHAPISCO COLANTE, PREPARO COM MISTURADOR DE EIXO HORIZONTAL DE 600 KG. AF_06/2014</v>
          </cell>
          <cell r="C4971" t="str">
            <v>M3</v>
          </cell>
          <cell r="D4971">
            <v>2952.43</v>
          </cell>
          <cell r="E4971">
            <v>52.07</v>
          </cell>
          <cell r="F4971" t="str">
            <v>3.004.50</v>
          </cell>
        </row>
        <row r="4972">
          <cell r="A4972" t="str">
            <v>87398</v>
          </cell>
          <cell r="B4972" t="str">
            <v>ARGAMASSA INDUSTRIALIZADA MULTIUSO PARA REVESTIMENTOS E ASSENTAMENTO DA ALVENARIA, PREPARO MANUAL. AF_06/2014</v>
          </cell>
          <cell r="C4972" t="str">
            <v>M3</v>
          </cell>
          <cell r="D4972">
            <v>811.06</v>
          </cell>
          <cell r="E4972">
            <v>147.35</v>
          </cell>
          <cell r="F4972">
            <v>958.41</v>
          </cell>
        </row>
        <row r="4973">
          <cell r="A4973" t="str">
            <v>87401</v>
          </cell>
          <cell r="B4973" t="str">
            <v>ARGAMASSA INDUSTRIALIZADA PARA CHAPISCO ROLADO, PREPARO MANUAL. AF_06/2014</v>
          </cell>
          <cell r="C4973" t="str">
            <v>M3</v>
          </cell>
          <cell r="D4973">
            <v>3815.05</v>
          </cell>
          <cell r="E4973">
            <v>194.35</v>
          </cell>
          <cell r="F4973" t="str">
            <v>4.009.40</v>
          </cell>
        </row>
        <row r="4974">
          <cell r="A4974" t="str">
            <v>87402</v>
          </cell>
          <cell r="B4974" t="str">
            <v>ARGAMASSA INDUSTRIALIZADA PARA CHAPISCO COLANTE, PREPARO MANUAL. AF_06/2014</v>
          </cell>
          <cell r="C4974" t="str">
            <v>M3</v>
          </cell>
          <cell r="D4974">
            <v>3007.32</v>
          </cell>
          <cell r="E4974">
            <v>194.35</v>
          </cell>
          <cell r="F4974" t="str">
            <v>3.201.67</v>
          </cell>
        </row>
        <row r="4975">
          <cell r="A4975" t="str">
            <v>87407</v>
          </cell>
          <cell r="B4975" t="str">
            <v>ARGAMASSA INDUSTRIALIZADA PARA REVESTIMENTOS, MISTURA E PROJEÇÃO DE 1,5 M³/H DE ARGAMASSA. AF_06/2014</v>
          </cell>
          <cell r="C4975" t="str">
            <v>M3</v>
          </cell>
          <cell r="D4975">
            <v>769.14</v>
          </cell>
          <cell r="E4975">
            <v>49.87</v>
          </cell>
          <cell r="F4975">
            <v>819.01</v>
          </cell>
        </row>
        <row r="4976">
          <cell r="A4976" t="str">
            <v>87408</v>
          </cell>
          <cell r="B4976" t="str">
            <v>ARGAMASSA INDUSTRIALIZADA PARA REVESTIMENTOS, MISTURA E PROJEÇÃO DE 2 M³/H DE ARGAMASSA. AF_06/2014</v>
          </cell>
          <cell r="C4976" t="str">
            <v>M3</v>
          </cell>
          <cell r="D4976">
            <v>768.07</v>
          </cell>
          <cell r="E4976">
            <v>37.4</v>
          </cell>
          <cell r="F4976">
            <v>805.47</v>
          </cell>
        </row>
        <row r="4977">
          <cell r="A4977" t="str">
            <v>87385</v>
          </cell>
          <cell r="B4977" t="str">
            <v>ARGAMASSA PRONTA PARA CONTRAPISO, PREPARO COM MISTURADOR DE EIXO HORIZONTAL DE 160 KG. AF_06/2014</v>
          </cell>
          <cell r="C4977" t="str">
            <v>M3</v>
          </cell>
          <cell r="D4977">
            <v>975.72</v>
          </cell>
          <cell r="E4977">
            <v>65.98</v>
          </cell>
          <cell r="F4977" t="str">
            <v>1.041.70</v>
          </cell>
        </row>
        <row r="4978">
          <cell r="A4978" t="str">
            <v>87386</v>
          </cell>
          <cell r="B4978" t="str">
            <v>ARGAMASSA PRONTA PARA CONTRAPISO, PREPARO COM MISTURADOR DE EIXO HORIZONTAL DE 300 KG. AF_06/2014</v>
          </cell>
          <cell r="C4978" t="str">
            <v>M3</v>
          </cell>
          <cell r="D4978">
            <v>979.59</v>
          </cell>
          <cell r="E4978">
            <v>50.93</v>
          </cell>
          <cell r="F4978" t="str">
            <v>1.030.52</v>
          </cell>
        </row>
        <row r="4979">
          <cell r="A4979" t="str">
            <v>87387</v>
          </cell>
          <cell r="B4979" t="str">
            <v>ARGAMASSA PRONTA PARA CONTRAPISO, PREPARO COM MISTURADOR DE EIXO HORIZONTAL DE 600 KG. AF_06/2014</v>
          </cell>
          <cell r="C4979" t="str">
            <v>M3</v>
          </cell>
          <cell r="D4979">
            <v>982.02</v>
          </cell>
          <cell r="E4979">
            <v>43.02</v>
          </cell>
          <cell r="F4979" t="str">
            <v>1.025.04</v>
          </cell>
        </row>
        <row r="4980">
          <cell r="A4980" t="str">
            <v>87399</v>
          </cell>
          <cell r="B4980" t="str">
            <v>ARGAMASSA PRONTA PARA CONTRAPISO, PREPARO MANUAL. AF_06/2014</v>
          </cell>
          <cell r="C4980" t="str">
            <v>M3</v>
          </cell>
          <cell r="D4980">
            <v>1045.43</v>
          </cell>
          <cell r="E4980">
            <v>159.99</v>
          </cell>
          <cell r="F4980" t="str">
            <v>1.205.42</v>
          </cell>
        </row>
        <row r="4981">
          <cell r="B4981" t="str">
            <v>CIMENTO E AGREGADO</v>
          </cell>
          <cell r="C4981" t="str">
            <v/>
          </cell>
        </row>
        <row r="4982">
          <cell r="A4982" t="str">
            <v>95563</v>
          </cell>
          <cell r="B4982" t="str">
            <v>ARGAMASSA TRAÇO 1:1,65 (CIMENTO E AREIA MÉDIA), FCK 20 MPA, PREPARO MECÂNICO COM MISTURADOR DUPLO HORIZONTAL DE ALTA TURBULÊNCIA. AF_11/2016</v>
          </cell>
          <cell r="C4982" t="str">
            <v>M3</v>
          </cell>
          <cell r="D4982">
            <v>444.48</v>
          </cell>
          <cell r="E4982">
            <v>94.4</v>
          </cell>
          <cell r="F4982">
            <v>538.88</v>
          </cell>
        </row>
        <row r="4983">
          <cell r="A4983" t="str">
            <v>73548</v>
          </cell>
          <cell r="B4983" t="str">
            <v>ARGAMASSA TRACO 1:3 (CIMENTO E AREIA), PREPARO MANUAL, INCLUSO ADITIVO IMPERMEABILIZANTE</v>
          </cell>
          <cell r="C4983" t="str">
            <v>M3</v>
          </cell>
          <cell r="D4983">
            <v>402.34</v>
          </cell>
          <cell r="E4983">
            <v>91.61</v>
          </cell>
          <cell r="F4983">
            <v>493.95</v>
          </cell>
        </row>
        <row r="4984">
          <cell r="A4984" t="str">
            <v>87299</v>
          </cell>
          <cell r="B4984" t="str">
            <v>ARGAMASSA TRAÇO 1:3 (CIMENTO E AREIA MÉDIA) PARA CONTRAPISO, PREPARO MECÂNICO COM BETONEIRA 600 L. AF_06/2014</v>
          </cell>
          <cell r="C4984" t="str">
            <v>M3</v>
          </cell>
          <cell r="D4984">
            <v>372.46</v>
          </cell>
          <cell r="E4984">
            <v>47.56</v>
          </cell>
          <cell r="F4984">
            <v>420.02</v>
          </cell>
        </row>
        <row r="4985">
          <cell r="A4985" t="str">
            <v>87298</v>
          </cell>
          <cell r="B4985" t="str">
            <v>ARGAMASSA TRAÇO 1:3 (CIMENTO E AREIA MÉDIA) PARA CONTRAPISO, PREPARO MECÂNICO COM BETONEIRA 400 L. AF_06/2014</v>
          </cell>
          <cell r="C4985" t="str">
            <v>M3</v>
          </cell>
          <cell r="D4985">
            <v>373.09</v>
          </cell>
          <cell r="E4985">
            <v>59.86</v>
          </cell>
          <cell r="F4985">
            <v>432.95</v>
          </cell>
        </row>
        <row r="4986">
          <cell r="A4986" t="str">
            <v>87313</v>
          </cell>
          <cell r="B4986" t="str">
            <v>ARGAMASSA TRAÇO 1:3 (CIMENTO E AREIA GROSSA) PARA CHAPISCO CONVENCIONAL, PREPARO MECÂNICO COM BETONEIRA 400 L. AF_06/2014</v>
          </cell>
          <cell r="C4986" t="str">
            <v>M3</v>
          </cell>
          <cell r="D4986">
            <v>280.60000000000002</v>
          </cell>
          <cell r="E4986">
            <v>50.34</v>
          </cell>
          <cell r="F4986">
            <v>330.94</v>
          </cell>
        </row>
        <row r="4987">
          <cell r="A4987" t="str">
            <v>87314</v>
          </cell>
          <cell r="B4987" t="str">
            <v>ARGAMASSA TRAÇO 1:3 (CIMENTO E AREIA GROSSA) PARA CHAPISCO CONVENCIONAL, PREPARO MECÂNICO COM BETONEIRA 600 L. AF_06/2014</v>
          </cell>
          <cell r="C4987" t="str">
            <v>M3</v>
          </cell>
          <cell r="D4987">
            <v>282.3</v>
          </cell>
          <cell r="E4987">
            <v>43.54</v>
          </cell>
          <cell r="F4987">
            <v>325.83999999999997</v>
          </cell>
        </row>
        <row r="4988">
          <cell r="A4988" t="str">
            <v>87322</v>
          </cell>
          <cell r="B4988" t="str">
            <v>ARGAMASSA TRAÇO 1:3 (CIMENTO E AREIA GROSSA) COM ADIÇÃO DE EMULSÃO POLIMÉRICA PARA CHAPISCO ROLADO, PREPARO MECÂNICO COM BETONEIRA 400 L. AF_06/2014</v>
          </cell>
          <cell r="C4988" t="str">
            <v>M3</v>
          </cell>
          <cell r="D4988">
            <v>2072.4499999999998</v>
          </cell>
          <cell r="E4988">
            <v>50.93</v>
          </cell>
          <cell r="F4988" t="str">
            <v>2.123.38</v>
          </cell>
        </row>
        <row r="4989">
          <cell r="A4989" t="str">
            <v>87323</v>
          </cell>
          <cell r="B4989" t="str">
            <v>ARGAMASSA TRAÇO 1:3 (CIMENTO E AREIA GROSSA) COM ADIÇÃO DE EMULSÃO POLIMÉRICA PARA CHAPISCO ROLADO, PREPARO MECÂNICO COM BETONEIRA 600 L. AF_06/2014</v>
          </cell>
          <cell r="C4989" t="str">
            <v>M3</v>
          </cell>
          <cell r="D4989">
            <v>2067.9899999999998</v>
          </cell>
          <cell r="E4989">
            <v>43.48</v>
          </cell>
          <cell r="F4989" t="str">
            <v>2.111.47</v>
          </cell>
        </row>
        <row r="4990">
          <cell r="A4990" t="str">
            <v>87339</v>
          </cell>
          <cell r="B4990" t="str">
            <v>ARGAMASSA TRAÇO 1:3 (CIMENTO E AREIA MÉDIA) PARA CONTRAPISO, PREPARO MECÂNICO COM MISTURADOR DE EIXO HORIZONTAL DE 160 KG. AF_06/2014</v>
          </cell>
          <cell r="C4990" t="str">
            <v>M3</v>
          </cell>
          <cell r="D4990">
            <v>390.87</v>
          </cell>
          <cell r="E4990">
            <v>116.79</v>
          </cell>
          <cell r="F4990">
            <v>507.66</v>
          </cell>
        </row>
        <row r="4991">
          <cell r="A4991" t="str">
            <v>87340</v>
          </cell>
          <cell r="B4991" t="str">
            <v>ARGAMASSA TRAÇO 1:3 (CIMENTO E AREIA MÉDIA) PARA CONTRAPISO, PREPARO MECÂNICO COM MISTURADOR DE EIXO HORIZONTAL DE 300 KG. AF_06/2014</v>
          </cell>
          <cell r="C4991" t="str">
            <v>M3</v>
          </cell>
          <cell r="D4991">
            <v>365.55</v>
          </cell>
          <cell r="E4991">
            <v>56.57</v>
          </cell>
          <cell r="F4991">
            <v>422.12</v>
          </cell>
        </row>
        <row r="4992">
          <cell r="A4992" t="str">
            <v>87341</v>
          </cell>
          <cell r="B4992" t="str">
            <v>ARGAMASSA TRAÇO 1:3 (CIMENTO E AREIA MÉDIA) PARA CONTRAPISO, PREPARO MECÂNICO COM MISTURADOR DE EIXO HORIZONTAL DE 600 KG. AF_06/2014</v>
          </cell>
          <cell r="C4992" t="str">
            <v>M3</v>
          </cell>
          <cell r="D4992">
            <v>361.58</v>
          </cell>
          <cell r="E4992">
            <v>44.99</v>
          </cell>
          <cell r="F4992">
            <v>406.57</v>
          </cell>
        </row>
        <row r="4993">
          <cell r="A4993" t="str">
            <v>87352</v>
          </cell>
          <cell r="B4993" t="str">
            <v>ARGAMASSA TRAÇO 1:3 (CIMENTO E AREIA GROSSA) PARA CHAPISCO CONVENCIONAL, PREPARO MECÂNICO COM MISTURADOR DE EIXO HORIZONTAL DE 160 KG. AF_06/2014</v>
          </cell>
          <cell r="C4993" t="str">
            <v>M3</v>
          </cell>
          <cell r="D4993">
            <v>294.76</v>
          </cell>
          <cell r="E4993">
            <v>90.8</v>
          </cell>
          <cell r="F4993">
            <v>385.56</v>
          </cell>
        </row>
        <row r="4994">
          <cell r="A4994" t="str">
            <v>87353</v>
          </cell>
          <cell r="B4994" t="str">
            <v>ARGAMASSA TRAÇO 1:3 (CIMENTO E AREIA GROSSA) PARA CHAPISCO CONVENCIONAL, PREPARO MECÂNICO COM MISTURADOR DE EIXO HORIZONTAL DE 300 KG. AF_06/2014</v>
          </cell>
          <cell r="C4994" t="str">
            <v>M3</v>
          </cell>
          <cell r="D4994">
            <v>279.8</v>
          </cell>
          <cell r="E4994">
            <v>55.87</v>
          </cell>
          <cell r="F4994">
            <v>335.67</v>
          </cell>
        </row>
        <row r="4995">
          <cell r="A4995" t="str">
            <v>87354</v>
          </cell>
          <cell r="B4995" t="str">
            <v>ARGAMASSA TRAÇO 1:3 (CIMENTO E AREIA GROSSA) PARA CHAPISCO CONVENCIONAL, PREPARO MECÂNICO COM MISTURADOR DE EIXO HORIZONTAL DE 600 KG. AF_06/2014</v>
          </cell>
          <cell r="C4995" t="str">
            <v>M3</v>
          </cell>
          <cell r="D4995">
            <v>273.88</v>
          </cell>
          <cell r="E4995">
            <v>39.33</v>
          </cell>
          <cell r="F4995">
            <v>313.20999999999998</v>
          </cell>
        </row>
        <row r="4996">
          <cell r="A4996" t="str">
            <v>87360</v>
          </cell>
          <cell r="B4996" t="str">
            <v>ARGAMASSA TRAÇO 1:3 (CIMENTO E AREIA GROSSA) COM ADIÇÃO DE EMULSÃO POLIMÉRICA PARA CHAPISCO ROLADO, PREPARO MECÂNICO COM MISTURADOR DE EIXO HORIZONTAL DE 160 KG. AF_06/2014</v>
          </cell>
          <cell r="C4996" t="str">
            <v>M3</v>
          </cell>
          <cell r="D4996">
            <v>2029.85</v>
          </cell>
          <cell r="E4996">
            <v>76.92</v>
          </cell>
          <cell r="F4996" t="str">
            <v>2.106.77</v>
          </cell>
        </row>
        <row r="4997">
          <cell r="A4997" t="str">
            <v>87361</v>
          </cell>
          <cell r="B4997" t="str">
            <v>ARGAMASSA TRAÇO 1:3 (CIMENTO E AREIA GROSSA) COM ADIÇÃO DE EMULSÃO POLIMÉRICA PARA CHAPISCO ROLADO, PREPARO MECÂNICO COM MISTURADOR DE EIXO HORIZONTAL DE 300 KG. AF_06/2014</v>
          </cell>
          <cell r="C4997" t="str">
            <v>M3</v>
          </cell>
          <cell r="D4997">
            <v>2030.77</v>
          </cell>
          <cell r="E4997">
            <v>48.22</v>
          </cell>
          <cell r="F4997" t="str">
            <v>2.078.99</v>
          </cell>
        </row>
        <row r="4998">
          <cell r="A4998" t="str">
            <v>87362</v>
          </cell>
          <cell r="B4998" t="str">
            <v>ARGAMASSA TRAÇO 1:3 (CIMENTO E AREIA GROSSA) COM ADIÇÃO DE EMULSÃO POLIMÉRICA PARA CHAPISCO ROLADO, PREPARO MECÂNICO COM MISTURADOR DE EIXO HORIZONTAL DE 600 KG. AF_06/2014</v>
          </cell>
          <cell r="C4998" t="str">
            <v>M3</v>
          </cell>
          <cell r="D4998">
            <v>2033.39</v>
          </cell>
          <cell r="E4998">
            <v>40.950000000000003</v>
          </cell>
          <cell r="F4998" t="str">
            <v>2.074.34</v>
          </cell>
        </row>
        <row r="4999">
          <cell r="A4999" t="str">
            <v>87372</v>
          </cell>
          <cell r="B4999" t="str">
            <v>ARGAMASSA TRAÇO 1:3 (CIMENTO E AREIA MÉDIA) PARA CONTRAPISO, PREPARO MANUAL. AF_06/2014</v>
          </cell>
          <cell r="C4999" t="str">
            <v>M3</v>
          </cell>
          <cell r="D4999">
            <v>402.12</v>
          </cell>
          <cell r="E4999">
            <v>124.45</v>
          </cell>
          <cell r="F4999">
            <v>526.57000000000005</v>
          </cell>
        </row>
        <row r="5000">
          <cell r="A5000" t="str">
            <v>87377</v>
          </cell>
          <cell r="B5000" t="str">
            <v>ARGAMASSA TRAÇO 1:3 (CIMENTO E AREIA GROSSA) PARA CHAPISCO CONVENCIONAL, PREPARO MANUAL. AF_06/2014</v>
          </cell>
          <cell r="C5000" t="str">
            <v>M3</v>
          </cell>
          <cell r="D5000">
            <v>314.02999999999997</v>
          </cell>
          <cell r="E5000">
            <v>117.64</v>
          </cell>
          <cell r="F5000">
            <v>431.67</v>
          </cell>
        </row>
        <row r="5001">
          <cell r="A5001" t="str">
            <v>87380</v>
          </cell>
          <cell r="B5001" t="str">
            <v>ARGAMASSA TRAÇO 1:3 (CIMENTO E AREIA GROSSA) COM ADIÇÃO DE EMULSÃO POLIMÉRICA PARA CHAPISCO ROLADO, PREPARO MANUAL. AF_06/2014</v>
          </cell>
          <cell r="C5001" t="str">
            <v>M3</v>
          </cell>
          <cell r="D5001">
            <v>2086.4499999999998</v>
          </cell>
          <cell r="E5001">
            <v>116.02</v>
          </cell>
          <cell r="F5001" t="str">
            <v>2.202.47</v>
          </cell>
        </row>
        <row r="5002">
          <cell r="A5002" t="str">
            <v>88628</v>
          </cell>
          <cell r="B5002" t="str">
            <v>ARGAMASSA TRAÇO 1:3 (CIMENTO E AREIA MÉDIA), PREPARO MECÂNICO COM BETONEIRA 400 L. AF_08/2014</v>
          </cell>
          <cell r="C5002" t="str">
            <v>M3</v>
          </cell>
          <cell r="D5002">
            <v>295.32</v>
          </cell>
          <cell r="E5002">
            <v>40.1</v>
          </cell>
          <cell r="F5002">
            <v>335.42</v>
          </cell>
        </row>
        <row r="5003">
          <cell r="A5003" t="str">
            <v>88629</v>
          </cell>
          <cell r="B5003" t="str">
            <v>ARGAMASSA TRAÇO 1:3 (CIMENTO E AREIA MÉDIA), PREPARO MANUAL. AF_08/2014</v>
          </cell>
          <cell r="C5003" t="str">
            <v>M3</v>
          </cell>
          <cell r="D5003">
            <v>323.14</v>
          </cell>
          <cell r="E5003">
            <v>91.61</v>
          </cell>
          <cell r="F5003">
            <v>414.75</v>
          </cell>
        </row>
        <row r="5004">
          <cell r="A5004" t="str">
            <v>73549</v>
          </cell>
          <cell r="B5004" t="str">
            <v>ARGAMASSA TRACO 1:4 (CIMENTO E AREIA), PREPARO MANUAL, INCLUSO ADITIVO IMPERMEABILIZANTE</v>
          </cell>
          <cell r="C5004" t="str">
            <v>M3</v>
          </cell>
          <cell r="D5004">
            <v>378.66</v>
          </cell>
          <cell r="E5004">
            <v>92.8</v>
          </cell>
          <cell r="F5004">
            <v>471.46</v>
          </cell>
        </row>
        <row r="5005">
          <cell r="A5005" t="str">
            <v>87301</v>
          </cell>
          <cell r="B5005" t="str">
            <v>ARGAMASSA TRAÇO 1:4 (CIMENTO E AREIA MÉDIA) PARA CONTRAPISO, PREPARO MECÂNICO COM BETONEIRA 400 L. AF_06/2014</v>
          </cell>
          <cell r="C5005" t="str">
            <v>M3</v>
          </cell>
          <cell r="D5005">
            <v>326.66000000000003</v>
          </cell>
          <cell r="E5005">
            <v>59.04</v>
          </cell>
          <cell r="F5005">
            <v>385.7</v>
          </cell>
        </row>
        <row r="5006">
          <cell r="A5006" t="str">
            <v>87302</v>
          </cell>
          <cell r="B5006" t="str">
            <v>ARGAMASSA TRAÇO 1:4 (CIMENTO E AREIA MÉDIA) PARA CONTRAPISO, PREPARO MECÂNICO COM BETONEIRA 600 L. AF_06/2014</v>
          </cell>
          <cell r="C5006" t="str">
            <v>M3</v>
          </cell>
          <cell r="D5006">
            <v>326.64</v>
          </cell>
          <cell r="E5006">
            <v>48.74</v>
          </cell>
          <cell r="F5006">
            <v>375.38</v>
          </cell>
        </row>
        <row r="5007">
          <cell r="A5007" t="str">
            <v>87316</v>
          </cell>
          <cell r="B5007" t="str">
            <v>ARGAMASSA TRAÇO 1:4 (CIMENTO E AREIA GROSSA) PARA CHAPISCO CONVENCIONAL, PREPARO MECÂNICO COM BETONEIRA 400 L. AF_06/2014</v>
          </cell>
          <cell r="C5007" t="str">
            <v>M3</v>
          </cell>
          <cell r="D5007">
            <v>248.04</v>
          </cell>
          <cell r="E5007">
            <v>53.75</v>
          </cell>
          <cell r="F5007">
            <v>301.79000000000002</v>
          </cell>
        </row>
        <row r="5008">
          <cell r="A5008" t="str">
            <v>87317</v>
          </cell>
          <cell r="B5008" t="str">
            <v>ARGAMASSA TRAÇO 1:4 (CIMENTO E AREIA GROSSA) PARA CHAPISCO CONVENCIONAL, PREPARO MECÂNICO COM BETONEIRA 600 L. AF_06/2014</v>
          </cell>
          <cell r="C5008" t="str">
            <v>M3</v>
          </cell>
          <cell r="D5008">
            <v>248.76</v>
          </cell>
          <cell r="E5008">
            <v>43.3</v>
          </cell>
          <cell r="F5008">
            <v>292.06</v>
          </cell>
        </row>
        <row r="5009">
          <cell r="A5009" t="str">
            <v>87325</v>
          </cell>
          <cell r="B5009" t="str">
            <v>ARGAMASSA TRAÇO 1:4 (CIMENTO E AREIA GROSSA) COM ADIÇÃO DE EMULSÃO POLIMÉRICA PARA CHAPISCO ROLADO, PREPARO MECÂNICO COM BETONEIRA 400 L. AF_06/2014</v>
          </cell>
          <cell r="C5009" t="str">
            <v>M3</v>
          </cell>
          <cell r="D5009">
            <v>2030.36</v>
          </cell>
          <cell r="E5009">
            <v>56.1</v>
          </cell>
          <cell r="F5009" t="str">
            <v>2.086.46</v>
          </cell>
        </row>
        <row r="5010">
          <cell r="A5010" t="str">
            <v>87326</v>
          </cell>
          <cell r="B5010" t="str">
            <v>ARGAMASSA TRAÇO 1:4 (CIMENTO E AREIA GROSSA) COM ADIÇÃO DE EMULSÃO POLIMÉRICA PARA CHAPISCO ROLADO, PREPARO MECÂNICO COM BETONEIRA 600 L. AF_06/2014</v>
          </cell>
          <cell r="C5010" t="str">
            <v>M3</v>
          </cell>
          <cell r="D5010">
            <v>2034.96</v>
          </cell>
          <cell r="E5010">
            <v>46.61</v>
          </cell>
          <cell r="F5010" t="str">
            <v>2.081.57</v>
          </cell>
        </row>
        <row r="5011">
          <cell r="A5011" t="str">
            <v>87342</v>
          </cell>
          <cell r="B5011" t="str">
            <v>ARGAMASSA TRAÇO 1:4 (CIMENTO E AREIA MÉDIA) PARA CONTRAPISO, PREPARO MECÂNICO COM MISTURADOR DE EIXO HORIZONTAL DE 160 KG. AF_06/2014</v>
          </cell>
          <cell r="C5011" t="str">
            <v>M3</v>
          </cell>
          <cell r="D5011">
            <v>338.98</v>
          </cell>
          <cell r="E5011">
            <v>99.97</v>
          </cell>
          <cell r="F5011">
            <v>438.95</v>
          </cell>
        </row>
        <row r="5012">
          <cell r="A5012" t="str">
            <v>87343</v>
          </cell>
          <cell r="B5012" t="str">
            <v>ARGAMASSA TRAÇO 1:4 (CIMENTO E AREIA MÉDIA) PARA CONTRAPISO, PREPARO MECÂNICO COM MISTURADOR DE EIXO HORIZONTAL DE 300 KG. AF_06/2014</v>
          </cell>
          <cell r="C5012" t="str">
            <v>M3</v>
          </cell>
          <cell r="D5012">
            <v>322.33999999999997</v>
          </cell>
          <cell r="E5012">
            <v>61.39</v>
          </cell>
          <cell r="F5012">
            <v>383.73</v>
          </cell>
        </row>
        <row r="5013">
          <cell r="A5013" t="str">
            <v>87344</v>
          </cell>
          <cell r="B5013" t="str">
            <v>ARGAMASSA TRAÇO 1:4 (CIMENTO E AREIA MÉDIA) PARA CONTRAPISO, PREPARO MECÂNICO COM MISTURADOR DE EIXO HORIZONTAL DE 600 KG. AF_06/2014</v>
          </cell>
          <cell r="C5013" t="str">
            <v>M3</v>
          </cell>
          <cell r="D5013">
            <v>316.83999999999997</v>
          </cell>
          <cell r="E5013">
            <v>44.76</v>
          </cell>
          <cell r="F5013">
            <v>361.6</v>
          </cell>
        </row>
        <row r="5014">
          <cell r="A5014" t="str">
            <v>87355</v>
          </cell>
          <cell r="B5014" t="str">
            <v>ARGAMASSA TRAÇO 1:4 (CIMENTO E AREIA GROSSA) PARA CHAPISCO CONVENCIONAL, PREPARO MECÂNICO COM MISTURADOR DE EIXO HORIZONTAL DE 160 KG. AF_06/2014</v>
          </cell>
          <cell r="C5014" t="str">
            <v>M3</v>
          </cell>
          <cell r="D5014">
            <v>256.01</v>
          </cell>
          <cell r="E5014">
            <v>77.39</v>
          </cell>
          <cell r="F5014">
            <v>333.4</v>
          </cell>
        </row>
        <row r="5015">
          <cell r="A5015" t="str">
            <v>87356</v>
          </cell>
          <cell r="B5015" t="str">
            <v>ARGAMASSA TRAÇO 1:4 (CIMENTO E AREIA GROSSA) PARA CHAPISCO CONVENCIONAL, PREPARO MECÂNICO COM MISTURADOR DE EIXO HORIZONTAL DE 300 KG. AF_06/2014</v>
          </cell>
          <cell r="C5015" t="str">
            <v>M3</v>
          </cell>
          <cell r="D5015">
            <v>244.1</v>
          </cell>
          <cell r="E5015">
            <v>48.81</v>
          </cell>
          <cell r="F5015">
            <v>292.91000000000003</v>
          </cell>
        </row>
        <row r="5016">
          <cell r="A5016" t="str">
            <v>87357</v>
          </cell>
          <cell r="B5016" t="str">
            <v>ARGAMASSA TRAÇO 1:4 (CIMENTO E AREIA GROSSA) PARA CHAPISCO CONVENCIONAL, PREPARO MECÂNICO COM MISTURADOR DE EIXO HORIZONTAL DE 600 KG. AF_06/2014</v>
          </cell>
          <cell r="C5016" t="str">
            <v>M3</v>
          </cell>
          <cell r="D5016">
            <v>241.96</v>
          </cell>
          <cell r="E5016">
            <v>42</v>
          </cell>
          <cell r="F5016">
            <v>283.95999999999998</v>
          </cell>
        </row>
        <row r="5017">
          <cell r="A5017" t="str">
            <v>87363</v>
          </cell>
          <cell r="B5017" t="str">
            <v>ARGAMASSA TRAÇO 1:4 (CIMENTO E AREIA GROSSA) COM ADIÇÃO DE EMULSÃO POLIMÉRICA PARA CHAPISCO ROLADO, PREPARO MECÂNICO COM MISTURADOR DE EIXO HORIZONTAL DE 300 KG. AF_06/2014</v>
          </cell>
          <cell r="C5017" t="str">
            <v>M3</v>
          </cell>
          <cell r="D5017">
            <v>2003.64</v>
          </cell>
          <cell r="E5017">
            <v>71.27</v>
          </cell>
          <cell r="F5017" t="str">
            <v>2.074.91</v>
          </cell>
        </row>
        <row r="5018">
          <cell r="A5018" t="str">
            <v>87364</v>
          </cell>
          <cell r="B5018" t="str">
            <v>ARGAMASSA TRAÇO 1:4 (CIMENTO E AREIA GROSSA) COM ADIÇÃO DE EMULSÃO POLIMÉRICA PARA CHAPISCO ROLADO, PREPARO MECÂNICO COM MISTURADOR DE EIXO HORIZONTAL DE 600 KG. AF_06/2014</v>
          </cell>
          <cell r="C5018" t="str">
            <v>M3</v>
          </cell>
          <cell r="D5018">
            <v>1994.92</v>
          </cell>
          <cell r="E5018">
            <v>44.25</v>
          </cell>
          <cell r="F5018" t="str">
            <v>2.039.17</v>
          </cell>
        </row>
        <row r="5019">
          <cell r="A5019" t="str">
            <v>87373</v>
          </cell>
          <cell r="B5019" t="str">
            <v>ARGAMASSA TRAÇO 1:4 (CIMENTO E AREIA MÉDIA) PARA CONTRAPISO, PREPARO MANUAL. AF_06/2014</v>
          </cell>
          <cell r="C5019" t="str">
            <v>M3</v>
          </cell>
          <cell r="D5019">
            <v>357.06</v>
          </cell>
          <cell r="E5019">
            <v>124.13</v>
          </cell>
          <cell r="F5019">
            <v>481.19</v>
          </cell>
        </row>
        <row r="5020">
          <cell r="A5020" t="str">
            <v>87378</v>
          </cell>
          <cell r="B5020" t="str">
            <v>ARGAMASSA TRAÇO 1:4 (CIMENTO E AREIA GROSSA) PARA CHAPISCO CONVENCIONAL, PREPARO MANUAL. AF_06/2014</v>
          </cell>
          <cell r="C5020" t="str">
            <v>M3</v>
          </cell>
          <cell r="D5020">
            <v>280.8</v>
          </cell>
          <cell r="E5020">
            <v>118.51</v>
          </cell>
          <cell r="F5020">
            <v>399.31</v>
          </cell>
        </row>
        <row r="5021">
          <cell r="A5021" t="str">
            <v>87381</v>
          </cell>
          <cell r="B5021" t="str">
            <v>ARGAMASSA TRAÇO 1:4 (CIMENTO E AREIA GROSSA) COM ADIÇÃO DE EMULSÃO POLIMÉRICA PARA CHAPISCO ROLADO, PREPARO MANUAL. AF_06/2014</v>
          </cell>
          <cell r="C5021" t="str">
            <v>M3</v>
          </cell>
          <cell r="D5021">
            <v>2053.13</v>
          </cell>
          <cell r="E5021">
            <v>117</v>
          </cell>
          <cell r="F5021" t="str">
            <v>2.170.13</v>
          </cell>
        </row>
        <row r="5022">
          <cell r="A5022" t="str">
            <v>88630</v>
          </cell>
          <cell r="B5022" t="str">
            <v>ARGAMASSA TRAÇO 1:4 (CIMENTO E AREIA MÉDIA), PREPARO MECÂNICO COM BETONEIRA 400 L. AF_08/2014</v>
          </cell>
          <cell r="C5022" t="str">
            <v>M3</v>
          </cell>
          <cell r="D5022">
            <v>258.32</v>
          </cell>
          <cell r="E5022">
            <v>39.520000000000003</v>
          </cell>
          <cell r="F5022">
            <v>297.83999999999997</v>
          </cell>
        </row>
        <row r="5023">
          <cell r="A5023" t="str">
            <v>88631</v>
          </cell>
          <cell r="B5023" t="str">
            <v>ARGAMASSA TRAÇO 1:4 (CIMENTO E AREIA MÉDIA), PREPARO MANUAL. AF_08/2014</v>
          </cell>
          <cell r="C5023" t="str">
            <v>M3</v>
          </cell>
          <cell r="D5023">
            <v>287.01</v>
          </cell>
          <cell r="E5023">
            <v>92.8</v>
          </cell>
          <cell r="F5023">
            <v>379.81</v>
          </cell>
        </row>
        <row r="5024">
          <cell r="A5024" t="str">
            <v>87302</v>
          </cell>
          <cell r="B5024" t="str">
            <v>ARGAMASSA TRAÇO 1:4 (CIMENTO E AREIA MÉDIA) PARA CONTRAPISO, PREPARO MECÂNICO COM BETONEIRA 600 L. AF_06/2014</v>
          </cell>
          <cell r="C5024" t="str">
            <v>M3</v>
          </cell>
          <cell r="D5024">
            <v>326.64</v>
          </cell>
          <cell r="E5024">
            <v>48.74</v>
          </cell>
          <cell r="F5024">
            <v>375.38</v>
          </cell>
        </row>
        <row r="5025">
          <cell r="A5025" t="str">
            <v>87304</v>
          </cell>
          <cell r="B5025" t="str">
            <v>ARGAMASSA TRAÇO 1:5 (CIMENTO E AREIA MÉDIA) PARA CONTRAPISO, PREPARO MECÂNICO COM BETONEIRA 400 L. AF_06/2014</v>
          </cell>
          <cell r="C5025" t="str">
            <v>M3</v>
          </cell>
          <cell r="D5025">
            <v>296.23</v>
          </cell>
          <cell r="E5025">
            <v>62.1</v>
          </cell>
          <cell r="F5025">
            <v>358.33</v>
          </cell>
        </row>
        <row r="5026">
          <cell r="A5026" t="str">
            <v>87305</v>
          </cell>
          <cell r="B5026" t="str">
            <v>ARGAMASSA TRAÇO 1:5 (CIMENTO E AREIA MÉDIA) PARA CONTRAPISO, PREPARO MECÂNICO COM BETONEIRA 600 L. AF_06/2014</v>
          </cell>
          <cell r="C5026" t="str">
            <v>M3</v>
          </cell>
          <cell r="D5026">
            <v>297.19</v>
          </cell>
          <cell r="E5026">
            <v>50.35</v>
          </cell>
          <cell r="F5026">
            <v>347.54</v>
          </cell>
        </row>
        <row r="5027">
          <cell r="A5027" t="str">
            <v>87308</v>
          </cell>
          <cell r="B5027" t="str">
            <v>ARGAMASSA TRAÇO 1:6 (CIMENTO E AREIA MÉDIA) PARA CONTRAPISO, PREPARO MECÂNICO COM BETONEIRA 600 L. AF_06/2014</v>
          </cell>
          <cell r="C5027" t="str">
            <v>M3</v>
          </cell>
          <cell r="D5027">
            <v>274.32</v>
          </cell>
          <cell r="E5027">
            <v>50.03</v>
          </cell>
          <cell r="F5027">
            <v>324.35000000000002</v>
          </cell>
        </row>
        <row r="5028">
          <cell r="A5028" t="str">
            <v>87310</v>
          </cell>
          <cell r="B5028" t="str">
            <v>ARGAMASSA TRAÇO 1:5 (CIMENTO E AREIA GROSSA) PARA CHAPISCO CONVENCIONAL, PREPARO MECÂNICO COM BETONEIRA 400 L. AF_06/2014</v>
          </cell>
          <cell r="C5028" t="str">
            <v>M3</v>
          </cell>
          <cell r="D5028">
            <v>224.91</v>
          </cell>
          <cell r="E5028">
            <v>49.63</v>
          </cell>
          <cell r="F5028">
            <v>274.54000000000002</v>
          </cell>
        </row>
        <row r="5029">
          <cell r="A5029" t="str">
            <v>87311</v>
          </cell>
          <cell r="B5029" t="str">
            <v>ARGAMASSA TRAÇO 1:5 (CIMENTO E AREIA GROSSA) PARA CHAPISCO CONVENCIONAL, PREPARO MECÂNICO COM BETONEIRA 600 L. AF_06/2014</v>
          </cell>
          <cell r="C5029" t="str">
            <v>M3</v>
          </cell>
          <cell r="D5029">
            <v>225.51</v>
          </cell>
          <cell r="E5029">
            <v>43.08</v>
          </cell>
          <cell r="F5029">
            <v>268.58999999999997</v>
          </cell>
        </row>
        <row r="5030">
          <cell r="A5030" t="str">
            <v>87319</v>
          </cell>
          <cell r="B5030" t="str">
            <v>ARGAMASSA TRAÇO 1:5 (CIMENTO E AREIA GROSSA) COM ADIÇÃO DE EMULSÃO POLIMÉRICA PARA CHAPISCO ROLADO, PREPARO MECÂNICO COM BETONEIRA 400 L. AF_06/2014</v>
          </cell>
          <cell r="C5030" t="str">
            <v>M3</v>
          </cell>
          <cell r="D5030">
            <v>2012.02</v>
          </cell>
          <cell r="E5030">
            <v>50.1</v>
          </cell>
          <cell r="F5030" t="str">
            <v>2.062.12</v>
          </cell>
        </row>
        <row r="5031">
          <cell r="A5031" t="str">
            <v>87320</v>
          </cell>
          <cell r="B5031" t="str">
            <v>ARGAMASSA TRAÇO 1:5 (CIMENTO E AREIA GROSSA) COM ADIÇÃO DE EMULSÃO POLIMÉRICA PARA CHAPISCO ROLADO, PREPARO MECÂNICO COM BETONEIRA 600 L. AF_06/2014</v>
          </cell>
          <cell r="C5031" t="str">
            <v>M3</v>
          </cell>
          <cell r="D5031">
            <v>2021.02</v>
          </cell>
          <cell r="E5031">
            <v>43.21</v>
          </cell>
          <cell r="F5031" t="str">
            <v>2.064.23</v>
          </cell>
        </row>
        <row r="5032">
          <cell r="A5032" t="str">
            <v>87345</v>
          </cell>
          <cell r="B5032" t="str">
            <v>ARGAMASSA TRAÇO 1:5 (CIMENTO E AREIA MÉDIA) PARA CONTRAPISO, PREPARO MECÂNICO COM MISTURADOR DE EIXO HORIZONTAL DE 160 KG. AF_06/2014</v>
          </cell>
          <cell r="C5032" t="str">
            <v>M3</v>
          </cell>
          <cell r="D5032">
            <v>301.44</v>
          </cell>
          <cell r="E5032">
            <v>83.62</v>
          </cell>
          <cell r="F5032">
            <v>385.06</v>
          </cell>
        </row>
        <row r="5033">
          <cell r="A5033" t="str">
            <v>87346</v>
          </cell>
          <cell r="B5033" t="str">
            <v>ARGAMASSA TRAÇO 1:5 (CIMENTO E AREIA MÉDIA) PARA CONTRAPISO, PREPARO MECÂNICO COM MISTURADOR DE EIXO HORIZONTAL DE 300 KG. AF_06/2014</v>
          </cell>
          <cell r="C5033" t="str">
            <v>M3</v>
          </cell>
          <cell r="D5033">
            <v>290.76</v>
          </cell>
          <cell r="E5033">
            <v>56.34</v>
          </cell>
          <cell r="F5033">
            <v>347.1</v>
          </cell>
        </row>
        <row r="5034">
          <cell r="A5034" t="str">
            <v>87347</v>
          </cell>
          <cell r="B5034" t="str">
            <v>ARGAMASSA TRAÇO 1:5 (CIMENTO E AREIA MÉDIA) PARA CONTRAPISO, PREPARO MECÂNICO COM MISTURADOR DE EIXO HORIZONTAL DE 600 KG. AF_06/2014</v>
          </cell>
          <cell r="C5034" t="str">
            <v>M3</v>
          </cell>
          <cell r="D5034">
            <v>287.93</v>
          </cell>
          <cell r="E5034">
            <v>47.11</v>
          </cell>
          <cell r="F5034">
            <v>335.04</v>
          </cell>
        </row>
        <row r="5035">
          <cell r="A5035" t="str">
            <v>87350</v>
          </cell>
          <cell r="B5035" t="str">
            <v>ARGAMASSA TRAÇO 1:5 (CIMENTO E AREIA GROSSA) PARA CHAPISCO CONVENCIONAL, PREPARO MECÂNICO COM MISTURADOR DE EIXO HORIZONTAL DE 300 KG. AF_06/2014</v>
          </cell>
          <cell r="C5035" t="str">
            <v>M3</v>
          </cell>
          <cell r="D5035">
            <v>232.38</v>
          </cell>
          <cell r="E5035">
            <v>71.16</v>
          </cell>
          <cell r="F5035">
            <v>303.54000000000002</v>
          </cell>
        </row>
        <row r="5036">
          <cell r="A5036" t="str">
            <v>87351</v>
          </cell>
          <cell r="B5036" t="str">
            <v>ARGAMASSA TRAÇO 1:5 (CIMENTO E AREIA GROSSA) PARA CHAPISCO CONVENCIONAL, PREPARO MECÂNICO COM MISTURADOR DE EIXO HORIZONTAL DE 600 KG. AF_06/2014</v>
          </cell>
          <cell r="C5036" t="str">
            <v>M3</v>
          </cell>
          <cell r="D5036">
            <v>221.49</v>
          </cell>
          <cell r="E5036">
            <v>47.05</v>
          </cell>
          <cell r="F5036">
            <v>268.54000000000002</v>
          </cell>
        </row>
        <row r="5037">
          <cell r="A5037" t="str">
            <v>87358</v>
          </cell>
          <cell r="B5037" t="str">
            <v>ARGAMASSA TRAÇO 1:5 (CIMENTO E AREIA GROSSA) COM ADIÇÃO DE EMULSÃO POLIMÉRICA PARA CHAPISCO ROLADO, PREPARO MECÂNICO COM MISTURADOR DE EIXO HORIZONTAL DE 300 KG. AF_06/2014</v>
          </cell>
          <cell r="C5037" t="str">
            <v>M3</v>
          </cell>
          <cell r="D5037">
            <v>1974.68</v>
          </cell>
          <cell r="E5037">
            <v>59.51</v>
          </cell>
          <cell r="F5037" t="str">
            <v>2.034.19</v>
          </cell>
        </row>
        <row r="5038">
          <cell r="A5038" t="str">
            <v>87359</v>
          </cell>
          <cell r="B5038" t="str">
            <v>ARGAMASSA TRAÇO 1:5 (CIMENTO E AREIA GROSSA) COM ADIÇÃO DE EMULSÃO POLIMÉRICA PARA CHAPISCO ROLADO, PREPARO MECÂNICO COM MISTURADOR DE EIXO HORIZONTAL DE 600 KG. AF_06/2014</v>
          </cell>
          <cell r="C5038" t="str">
            <v>M3</v>
          </cell>
          <cell r="D5038">
            <v>1976.83</v>
          </cell>
          <cell r="E5038">
            <v>40.840000000000003</v>
          </cell>
          <cell r="F5038" t="str">
            <v>2.017.67</v>
          </cell>
        </row>
        <row r="5039">
          <cell r="A5039" t="str">
            <v>87374</v>
          </cell>
          <cell r="B5039" t="str">
            <v>ARGAMASSA TRAÇO 1:5 (CIMENTO E AREIA MÉDIA) PARA CONTRAPISO, PREPARO MANUAL. AF_06/2014</v>
          </cell>
          <cell r="C5039" t="str">
            <v>M3</v>
          </cell>
          <cell r="D5039">
            <v>326.87</v>
          </cell>
          <cell r="E5039">
            <v>123.8</v>
          </cell>
          <cell r="F5039">
            <v>450.67</v>
          </cell>
        </row>
        <row r="5040">
          <cell r="A5040" t="str">
            <v>87376</v>
          </cell>
          <cell r="B5040" t="str">
            <v>ARGAMASSA TRAÇO 1:5 (CIMENTO E AREIA GROSSA) PARA CHAPISCO CONVENCIONAL, PREPARO MANUAL. AF_06/2014</v>
          </cell>
          <cell r="C5040" t="str">
            <v>M3</v>
          </cell>
          <cell r="D5040">
            <v>258.7</v>
          </cell>
          <cell r="E5040">
            <v>119.05</v>
          </cell>
          <cell r="F5040">
            <v>377.75</v>
          </cell>
        </row>
        <row r="5041">
          <cell r="A5041" t="str">
            <v>87379</v>
          </cell>
          <cell r="B5041" t="str">
            <v>ARGAMASSA TRAÇO 1:5 (CIMENTO E AREIA GROSSA) COM ADIÇÃO DE EMULSÃO POLIMÉRICA PARA CHAPISCO ROLADO, PREPARO MANUAL. AF_06/2014</v>
          </cell>
          <cell r="C5041" t="str">
            <v>M3</v>
          </cell>
          <cell r="D5041">
            <v>2030.41</v>
          </cell>
          <cell r="E5041">
            <v>116.67</v>
          </cell>
          <cell r="F5041" t="str">
            <v>2.147.08</v>
          </cell>
        </row>
        <row r="5042">
          <cell r="A5042" t="str">
            <v>87283</v>
          </cell>
          <cell r="B5042" t="str">
            <v>ARGAMASSA TRAÇO 1:6 (CIMENTO E AREIA MÉDIA) COM ADIÇÃO DE PLASTIFICANTE PARA EMBOÇO/MASSA ÚNICA/ASSENTAMENTO DE ALVENARIA DE VEDAÇÃO, PREPARO MECÂNICO COM BETONEIRA 400 L. AF_06/2014</v>
          </cell>
          <cell r="C5042" t="str">
            <v>M3</v>
          </cell>
          <cell r="D5042">
            <v>244.84</v>
          </cell>
          <cell r="E5042">
            <v>61.63</v>
          </cell>
          <cell r="F5042">
            <v>306.47000000000003</v>
          </cell>
        </row>
        <row r="5043">
          <cell r="A5043" t="str">
            <v>87284</v>
          </cell>
          <cell r="B5043" t="str">
            <v>ARGAMASSA TRAÇO 1:6 (CIMENTO E AREIA MÉDIA) COM ADIÇÃO DE PLASTIFICANTE PARA EMBOÇO/MASSA ÚNICA/ASSENTAMENTO DE ALVENARIA DE VEDAÇÃO, PREPARO MECÂNICO COM BETONEIRA 600 L. AF_06/2014</v>
          </cell>
          <cell r="C5043" t="str">
            <v>M3</v>
          </cell>
          <cell r="D5043">
            <v>243.52</v>
          </cell>
          <cell r="E5043">
            <v>45.03</v>
          </cell>
          <cell r="F5043">
            <v>288.55</v>
          </cell>
        </row>
        <row r="5044">
          <cell r="A5044" t="str">
            <v>87307</v>
          </cell>
          <cell r="B5044" t="str">
            <v>ARGAMASSA TRAÇO 1:6 (CIMENTO E AREIA MÉDIA) PARA CONTRAPISO, PREPARO MECÂNICO COM BETONEIRA 400 L. AF_06/2014</v>
          </cell>
          <cell r="C5044" t="str">
            <v>M3</v>
          </cell>
          <cell r="D5044">
            <v>274.33</v>
          </cell>
          <cell r="E5044">
            <v>58.81</v>
          </cell>
          <cell r="F5044">
            <v>333.14</v>
          </cell>
        </row>
        <row r="5045">
          <cell r="A5045" t="str">
            <v>87329</v>
          </cell>
          <cell r="B5045" t="str">
            <v>ARGAMASSA TRAÇO 1:6 (CIMENTO E AREIA MÉDIA) COM ADIÇÃO DE PLASTIFICANTE PARA EMBOÇO/MASSA ÚNICA/ASSENTAMENTO DE ALVENARIA DE VEDAÇÃO, PREPARO MECÂNICO COM MISTURADOR DE EIXO HORIZONTAL DE 300 KG. AF_06/2014</v>
          </cell>
          <cell r="C5045" t="str">
            <v>M3</v>
          </cell>
          <cell r="D5045">
            <v>250.72</v>
          </cell>
          <cell r="E5045">
            <v>74.69</v>
          </cell>
          <cell r="F5045">
            <v>325.41000000000003</v>
          </cell>
        </row>
        <row r="5046">
          <cell r="A5046" t="str">
            <v>87330</v>
          </cell>
          <cell r="B5046" t="str">
            <v>ARGAMASSA TRAÇO 1:6 (CIMENTO E AREIA MÉDIA) COM ADIÇÃO DE PLASTIFICANTE PARA EMBOÇO/MASSA ÚNICA/ASSENTAMENTO DE ALVENARIA DE VEDAÇÃO, PREPARO MECÂNICO COM MISTURADOR DE EIXO HORIZONTAL DE 600 KG. AF_06/2014</v>
          </cell>
          <cell r="C5046" t="str">
            <v>M3</v>
          </cell>
          <cell r="D5046">
            <v>239.01</v>
          </cell>
          <cell r="E5046">
            <v>48.88</v>
          </cell>
          <cell r="F5046">
            <v>287.89</v>
          </cell>
        </row>
        <row r="5047">
          <cell r="A5047" t="str">
            <v>87348</v>
          </cell>
          <cell r="B5047" t="str">
            <v>ARGAMASSA TRAÇO 1:6 (CIMENTO E AREIA MÉDIA) PARA CONTRAPISO, PREPARO MECÂNICO COM MISTURADOR DE EIXO HORIZONTAL DE 160 KG. AF_06/2014</v>
          </cell>
          <cell r="C5047" t="str">
            <v>M3</v>
          </cell>
          <cell r="D5047">
            <v>278.7</v>
          </cell>
          <cell r="E5047">
            <v>79.510000000000005</v>
          </cell>
          <cell r="F5047">
            <v>358.21</v>
          </cell>
        </row>
        <row r="5048">
          <cell r="A5048" t="str">
            <v>87349</v>
          </cell>
          <cell r="B5048" t="str">
            <v>ARGAMASSA TRAÇO 1:6 (CIMENTO E AREIA MÉDIA) PARA CONTRAPISO, PREPARO MECÂNICO COM MISTURADOR DE EIXO HORIZONTAL DE 600 KG. AF_06/2014</v>
          </cell>
          <cell r="C5048" t="str">
            <v>M3</v>
          </cell>
          <cell r="D5048">
            <v>265.58</v>
          </cell>
          <cell r="E5048">
            <v>44.4</v>
          </cell>
          <cell r="F5048">
            <v>309.98</v>
          </cell>
        </row>
        <row r="5049">
          <cell r="A5049" t="str">
            <v>87366</v>
          </cell>
          <cell r="B5049" t="str">
            <v>ARGAMASSA TRAÇO 1:6 (CIMENTO E AREIA MÉDIA) COM ADIÇÃO DE PLASTIFICANTE PARA EMBOÇO/MASSA ÚNICA/ASSENTAMENTO DE ALVENARIA DE VEDAÇÃO, PREPARO MANUAL. AF_06/2014</v>
          </cell>
          <cell r="C5049" t="str">
            <v>M3</v>
          </cell>
          <cell r="D5049">
            <v>275.14999999999998</v>
          </cell>
          <cell r="E5049">
            <v>118.94</v>
          </cell>
          <cell r="F5049">
            <v>394.09</v>
          </cell>
        </row>
        <row r="5050">
          <cell r="A5050" t="str">
            <v>87367</v>
          </cell>
          <cell r="B5050" t="str">
            <v>ARGAMASSA TRAÇO 1:1:6 (CIMENTO, CAL E AREIA MÉDIA) PARA EMBOÇO/MASSA ÚNICA/ASSENTAMENTO DE ALVENARIA DE VEDAÇÃO, PREPARO MANUAL. AF_06/2014</v>
          </cell>
          <cell r="C5050" t="str">
            <v>M3</v>
          </cell>
          <cell r="D5050">
            <v>288.81</v>
          </cell>
          <cell r="E5050">
            <v>119.59</v>
          </cell>
          <cell r="F5050">
            <v>408.4</v>
          </cell>
        </row>
        <row r="5051">
          <cell r="A5051" t="str">
            <v>87375</v>
          </cell>
          <cell r="B5051" t="str">
            <v>ARGAMASSA TRAÇO 1:6 (CIMENTO E AREIA MÉDIA) PARA CONTRAPISO, PREPARO MANUAL. AF_06/2014</v>
          </cell>
          <cell r="C5051" t="str">
            <v>M3</v>
          </cell>
          <cell r="D5051">
            <v>303.7</v>
          </cell>
          <cell r="E5051">
            <v>120.67</v>
          </cell>
          <cell r="F5051">
            <v>424.37</v>
          </cell>
        </row>
        <row r="5052">
          <cell r="A5052" t="str">
            <v>87280</v>
          </cell>
          <cell r="B5052" t="str">
            <v>ARGAMASSA TRAÇO 1:7 (CIMENTO E AREIA MÉDIA) COM ADIÇÃO DE PLASTIFICANTE PARA EMBOÇO/MASSA ÚNICA/ASSENTAMENTO DE ALVENARIA DE VEDAÇÃO, PREPARO MECÂNICO COM BETONEIRA 400 L. AF_06/2014</v>
          </cell>
          <cell r="C5052" t="str">
            <v>M3</v>
          </cell>
          <cell r="D5052">
            <v>227.75</v>
          </cell>
          <cell r="E5052">
            <v>56.45</v>
          </cell>
          <cell r="F5052">
            <v>284.2</v>
          </cell>
        </row>
        <row r="5053">
          <cell r="A5053" t="str">
            <v>87281</v>
          </cell>
          <cell r="B5053" t="str">
            <v>ARGAMASSA TRAÇO 1:7 (CIMENTO E AREIA MÉDIA) COM ADIÇÃO DE PLASTIFICANTE PARA EMBOÇO/MASSA ÚNICA/ASSENTAMENTO DE ALVENARIA DE VEDAÇÃO, PREPARO MECÂNICO COM BETONEIRA 600 L. AF_06/2014</v>
          </cell>
          <cell r="C5053" t="str">
            <v>M3</v>
          </cell>
          <cell r="D5053">
            <v>230.82</v>
          </cell>
          <cell r="E5053">
            <v>50.15</v>
          </cell>
          <cell r="F5053">
            <v>280.97000000000003</v>
          </cell>
        </row>
        <row r="5054">
          <cell r="A5054" t="str">
            <v>87327</v>
          </cell>
          <cell r="B5054" t="str">
            <v>ARGAMASSA TRAÇO 1:7 (CIMENTO E AREIA MÉDIA) COM ADIÇÃO DE PLASTIFICANTE PARA EMBOÇO/MASSA ÚNICA/ASSENTAMENTO DE ALVENARIA DE VEDAÇÃO, PREPARO MECÂNICO COM MISTURADOR DE EIXO HORIZONTAL DE 300 KG. AF_06/2014</v>
          </cell>
          <cell r="C5054" t="str">
            <v>M3</v>
          </cell>
          <cell r="D5054">
            <v>233.18</v>
          </cell>
          <cell r="E5054">
            <v>68.69</v>
          </cell>
          <cell r="F5054">
            <v>301.87</v>
          </cell>
        </row>
        <row r="5055">
          <cell r="A5055" t="str">
            <v>87328</v>
          </cell>
          <cell r="B5055" t="str">
            <v>ARGAMASSA TRAÇO 1:7 (CIMENTO E AREIA MÉDIA) COM ADIÇÃO DE PLASTIFICANTE PARA EMBOÇO/MASSA ÚNICA/ASSENTAMENTO DE ALVENARIA DE VEDAÇÃO, PREPARO MECÂNICO COM MISTURADOR DE EIXO HORIZONTAL DE 600 KG. AF_06/2014</v>
          </cell>
          <cell r="C5055" t="str">
            <v>M3</v>
          </cell>
          <cell r="D5055">
            <v>222.63</v>
          </cell>
          <cell r="E5055">
            <v>44.45</v>
          </cell>
          <cell r="F5055">
            <v>267.08</v>
          </cell>
        </row>
        <row r="5056">
          <cell r="A5056" t="str">
            <v>87365</v>
          </cell>
          <cell r="B5056" t="str">
            <v>ARGAMASSA TRAÇO 1:7 (CIMENTO E AREIA MÉDIA) COM ADIÇÃO DE PLASTIFICANTE PARA EMBOÇO/MASSA ÚNICA/ASSENTAMENTO DE ALVENARIA DE VEDAÇÃO, PREPARO MANUAL. AF_06/2014</v>
          </cell>
          <cell r="C5056" t="str">
            <v>M3</v>
          </cell>
          <cell r="D5056">
            <v>260.17</v>
          </cell>
          <cell r="E5056">
            <v>118.83</v>
          </cell>
          <cell r="F5056">
            <v>379</v>
          </cell>
        </row>
        <row r="5057">
          <cell r="B5057" t="str">
            <v>CAL E AGREGADO</v>
          </cell>
          <cell r="C5057" t="str">
            <v/>
          </cell>
        </row>
        <row r="5058">
          <cell r="B5058" t="str">
            <v>CIMENTO, CAL E AGREGADO</v>
          </cell>
          <cell r="C5058" t="str">
            <v/>
          </cell>
        </row>
        <row r="5059">
          <cell r="A5059" t="str">
            <v>87289</v>
          </cell>
          <cell r="B5059" t="str">
            <v>ARGAMASSA TRAÇO 1:1,5:7,5 (CIMENTO, CAL E AREIA MÉDIA) PARA EMBOÇO/MASSA ÚNICA/ASSENTAMENTO DE ALVENARIA DE VEDAÇÃO, PREPARO MECÂNICO COM BETONEIRA 400 L. AF_06/2014</v>
          </cell>
          <cell r="C5059" t="str">
            <v>M3</v>
          </cell>
          <cell r="D5059">
            <v>239.54</v>
          </cell>
          <cell r="E5059">
            <v>55.98</v>
          </cell>
          <cell r="F5059">
            <v>295.52</v>
          </cell>
        </row>
        <row r="5060">
          <cell r="A5060" t="str">
            <v>87290</v>
          </cell>
          <cell r="B5060" t="str">
            <v>ARGAMASSA TRAÇO 1:1,5:7,5 (CIMENTO, CAL E AREIA MÉDIA) PARA EMBOÇO/MASSA ÚNICA/ASSENTAMENTO DE ALVENARIA DE VEDAÇÃO, PREPARO MECÂNICO COM BETONEIRA 600 L. AF_06/2014</v>
          </cell>
          <cell r="C5060" t="str">
            <v>M3</v>
          </cell>
          <cell r="D5060">
            <v>242.19</v>
          </cell>
          <cell r="E5060">
            <v>49.28</v>
          </cell>
          <cell r="F5060">
            <v>291.47000000000003</v>
          </cell>
        </row>
        <row r="5061">
          <cell r="A5061" t="str">
            <v>87333</v>
          </cell>
          <cell r="B5061" t="str">
            <v>ARGAMASSA TRAÇO 1:1,5:7,5 (CIMENTO, CAL E AREIA MÉDIA) PARA EMBOÇO/MASSA ÚNICA/ASSENTAMENTO DE ALVENARIA DE VEDAÇÃO, PREPARO MECÂNICO COM MISTURADOR DE EIXO HORIZONTAL DE 300 KG. AF_06/2014</v>
          </cell>
          <cell r="C5061" t="str">
            <v>M3</v>
          </cell>
          <cell r="D5061">
            <v>240.48</v>
          </cell>
          <cell r="E5061">
            <v>62.22</v>
          </cell>
          <cell r="F5061">
            <v>302.7</v>
          </cell>
        </row>
        <row r="5062">
          <cell r="A5062" t="str">
            <v>87334</v>
          </cell>
          <cell r="B5062" t="str">
            <v>ARGAMASSA TRAÇO 1:1,5:7,5 (CIMENTO, CAL E AREIA MÉDIA) PARA EMBOÇO/MASSA ÚNICA/ASSENTAMENTO DE ALVENARIA DE VEDAÇÃO, PREPARO MECÂNICO COM MISTURADOR DE EIXO HORIZONTAL DE 600 KG. AF_06/2014</v>
          </cell>
          <cell r="C5062" t="str">
            <v>M3</v>
          </cell>
          <cell r="D5062">
            <v>232.23</v>
          </cell>
          <cell r="E5062">
            <v>43</v>
          </cell>
          <cell r="F5062">
            <v>275.23</v>
          </cell>
        </row>
        <row r="5063">
          <cell r="A5063" t="str">
            <v>87368</v>
          </cell>
          <cell r="B5063" t="str">
            <v>ARGAMASSA TRAÇO 1:1,5:7,5 (CIMENTO, CAL E AREIA MÉDIA) PARA EMBOÇO/MASSA ÚNICA/ASSENTAMENTO DE ALVENARIA DE VEDAÇÃO, PREPARO MANUAL. AF_06/2014</v>
          </cell>
          <cell r="C5063" t="str">
            <v>M3</v>
          </cell>
          <cell r="D5063">
            <v>272.69</v>
          </cell>
          <cell r="E5063">
            <v>124.23</v>
          </cell>
          <cell r="F5063">
            <v>396.92</v>
          </cell>
        </row>
        <row r="5064">
          <cell r="A5064" t="str">
            <v>88626</v>
          </cell>
          <cell r="B5064" t="str">
            <v>ARGAMASSA TRAÇO 1:0,5:4,5 (CIMENTO, CAL E AREIA MÉDIA), PREPARO MECÂNICO COM BETONEIRA 400 L. AF_08/2014</v>
          </cell>
          <cell r="C5064" t="str">
            <v>M3</v>
          </cell>
          <cell r="D5064">
            <v>258.86</v>
          </cell>
          <cell r="E5064">
            <v>45.04</v>
          </cell>
          <cell r="F5064">
            <v>303.89999999999998</v>
          </cell>
        </row>
        <row r="5065">
          <cell r="A5065" t="str">
            <v>88627</v>
          </cell>
          <cell r="B5065" t="str">
            <v>ARGAMASSA TRAÇO 1:0,5:4,5 (CIMENTO, CAL E AREIA MÉDIA) PARA ASSENTAMENTO DE ALVENARIA, PREPARO MANUAL. AF_08/2014</v>
          </cell>
          <cell r="C5065" t="str">
            <v>M3</v>
          </cell>
          <cell r="D5065">
            <v>285.48</v>
          </cell>
          <cell r="E5065">
            <v>93.66</v>
          </cell>
          <cell r="F5065">
            <v>379.14</v>
          </cell>
        </row>
        <row r="5066">
          <cell r="A5066" t="str">
            <v>87286</v>
          </cell>
          <cell r="B5066" t="str">
            <v>ARGAMASSA TRAÇO 1:1:6 (CIMENTO, CAL E AREIA MÉDIA) PARA EMBOÇO/MASSA ÚNICA/ASSENTAMENTO DE ALVENARIA DE VEDAÇÃO, PREPARO MECÂNICO COM BETONEIRA 400 L. AF_06/2014</v>
          </cell>
          <cell r="C5066" t="str">
            <v>M3</v>
          </cell>
          <cell r="D5066">
            <v>238.08</v>
          </cell>
          <cell r="E5066">
            <v>11.76</v>
          </cell>
          <cell r="F5066">
            <v>249.84</v>
          </cell>
        </row>
        <row r="5067">
          <cell r="A5067" t="str">
            <v>87287</v>
          </cell>
          <cell r="B5067" t="str">
            <v>ARGAMASSA TRAÇO 1:1:6 (CIMENTO, CAL E AREIA MÉDIA) PARA EMBOÇO/MASSA ÚNICA/ASSENTAMENTO DE ALVENARIA DE VEDAÇÃO, PREPARO MECÂNICO COM BETONEIRA 600 L. AF_06/2014</v>
          </cell>
          <cell r="C5067" t="str">
            <v>M3</v>
          </cell>
          <cell r="D5067">
            <v>261.44</v>
          </cell>
          <cell r="E5067">
            <v>53.5</v>
          </cell>
          <cell r="F5067">
            <v>314.94</v>
          </cell>
        </row>
        <row r="5068">
          <cell r="A5068" t="str">
            <v>87331</v>
          </cell>
          <cell r="B5068" t="str">
            <v>ARGAMASSA TRAÇO 1:1:6 (CIMENTO, CAL E AREIA MÉDIA) PARA EMBOÇO/MASSA ÚNICA/ASSENTAMENTO DE ALVENARIA DE VEDAÇÃO, PREPARO MECÂNICO COM MISTURADOR DE EIXO HORIZONTAL DE 300 KG. AF_06/2014</v>
          </cell>
          <cell r="C5068" t="str">
            <v>M3</v>
          </cell>
          <cell r="D5068">
            <v>263.60000000000002</v>
          </cell>
          <cell r="E5068">
            <v>72.45</v>
          </cell>
          <cell r="F5068">
            <v>336.05</v>
          </cell>
        </row>
        <row r="5069">
          <cell r="A5069" t="str">
            <v>87332</v>
          </cell>
          <cell r="B5069" t="str">
            <v>ARGAMASSA TRAÇO 1:1:6 (CIMENTO, CAL E AREIA MÉDIA) PARA EMBOÇO/MASSA ÚNICA/ASSENTAMENTO DE ALVENARIA DE VEDAÇÃO, PREPARO MECÂNICO COM MISTURADOR DE EIXO HORIZONTAL DE 600 KG. AF_06/2014</v>
          </cell>
          <cell r="C5069" t="str">
            <v>M3</v>
          </cell>
          <cell r="D5069">
            <v>251.91</v>
          </cell>
          <cell r="E5069">
            <v>46.89</v>
          </cell>
          <cell r="F5069">
            <v>298.8</v>
          </cell>
        </row>
        <row r="5070">
          <cell r="A5070" t="str">
            <v>87292</v>
          </cell>
          <cell r="B5070" t="str">
            <v>ARGAMASSA TRAÇO 1:2:8 (CIMENTO, CAL E AREIA MÉDIA) PARA EMBOÇO/MASSA ÚNICA/ASSENTAMENTO DE ALVENARIA DE VEDAÇÃO, PREPARO MECÂNICO COM BETONEIRA 400 L. AF_06/2014</v>
          </cell>
          <cell r="C5070" t="str">
            <v>M3</v>
          </cell>
          <cell r="D5070">
            <v>242.43</v>
          </cell>
          <cell r="E5070">
            <v>55.87</v>
          </cell>
          <cell r="F5070">
            <v>298.3</v>
          </cell>
        </row>
        <row r="5071">
          <cell r="A5071" t="str">
            <v>87335</v>
          </cell>
          <cell r="B5071" t="str">
            <v>ARGAMASSA TRAÇO 1:2:8 (CIMENTO, CAL E AREIA MÉDIA) PARA EMBOÇO/MASSA ÚNICA/ASSENTAMENTO DE ALVENARIA DE VEDAÇÃO, PREPARO MECÂNICO COM MISTURADOR DE EIXO HORIZONTAL DE 300 KG. AF_06/2014</v>
          </cell>
          <cell r="C5071" t="str">
            <v>M3</v>
          </cell>
          <cell r="D5071">
            <v>239.55</v>
          </cell>
          <cell r="E5071">
            <v>57.39</v>
          </cell>
          <cell r="F5071">
            <v>296.94</v>
          </cell>
        </row>
        <row r="5072">
          <cell r="A5072" t="str">
            <v>87336</v>
          </cell>
          <cell r="B5072" t="str">
            <v>ARGAMASSA TRAÇO 1:2:8 (CIMENTO, CAL E AREIA MÉDIA) PARA EMBOÇO/MASSA ÚNICA/ASSENTAMENTO DE ALVENARIA DE VEDAÇÃO, PREPARO MECÂNICO COM MISTURADOR DE EIXO HORIZONTAL DE 600 KG. AF_06/2014</v>
          </cell>
          <cell r="C5072" t="str">
            <v>M3</v>
          </cell>
          <cell r="D5072">
            <v>234.23</v>
          </cell>
          <cell r="E5072">
            <v>42.17</v>
          </cell>
          <cell r="F5072">
            <v>276.39999999999998</v>
          </cell>
        </row>
        <row r="5073">
          <cell r="A5073" t="str">
            <v>87369</v>
          </cell>
          <cell r="B5073" t="str">
            <v>ARGAMASSA TRAÇO 1:2:8 (CIMENTO, CAL E AREIA MÉDIA) PARA EMBOÇO/MASSA ÚNICA/ASSENTAMENTO DE ALVENARIA DE VEDAÇÃO, PREPARO MANUAL. AF_06/2014</v>
          </cell>
          <cell r="C5073" t="str">
            <v>M3</v>
          </cell>
          <cell r="D5073">
            <v>273.55</v>
          </cell>
          <cell r="E5073">
            <v>122.83</v>
          </cell>
          <cell r="F5073">
            <v>396.38</v>
          </cell>
        </row>
        <row r="5074">
          <cell r="A5074" t="str">
            <v>87337</v>
          </cell>
          <cell r="B5074" t="str">
            <v>ARGAMASSA TRAÇO 1:2:9 (CIMENTO, CAL E AREIA MÉDIA) PARA EMBOÇO/MASSA ÚNICA/ASSENTAMENTO DE ALVENARIA DE VEDAÇÃO, PREPARO MECÂNICO COM MISTURADOR DE EIXO HORIZONTAL DE 300 KG. AF_06/2014</v>
          </cell>
          <cell r="C5074" t="str">
            <v>M3</v>
          </cell>
          <cell r="D5074">
            <v>228.82</v>
          </cell>
          <cell r="E5074">
            <v>56.34</v>
          </cell>
          <cell r="F5074">
            <v>285.16000000000003</v>
          </cell>
        </row>
        <row r="5075">
          <cell r="A5075" t="str">
            <v>87370</v>
          </cell>
          <cell r="B5075" t="str">
            <v>ARGAMASSA TRAÇO 1:2:9 (CIMENTO, CAL E AREIA MÉDIA) PARA EMBOÇO/MASSA ÚNICA/ASSENTAMENTO DE ALVENARIA DE VEDAÇÃO, PREPARO MANUAL. AF_06/2014</v>
          </cell>
          <cell r="C5075" t="str">
            <v>M3</v>
          </cell>
          <cell r="D5075">
            <v>263.06</v>
          </cell>
          <cell r="E5075">
            <v>123.15</v>
          </cell>
          <cell r="F5075">
            <v>386.21</v>
          </cell>
        </row>
        <row r="5076">
          <cell r="A5076" t="str">
            <v>88715</v>
          </cell>
          <cell r="B5076" t="str">
            <v>ARGAMASSA TRAÇO 1:2:9 (CIMENTO, CAL E AREIA MÉDIA) PARA EMBOÇO/MASSA ÚNICA/ASSENTAMENTO DE ALVENARIA DE VEDAÇÃO, PREPARO MECÂNICO COM BETONEIRA 400 L. AF_09/2014</v>
          </cell>
          <cell r="C5076" t="str">
            <v>M3</v>
          </cell>
          <cell r="D5076">
            <v>231.38</v>
          </cell>
          <cell r="E5076">
            <v>53.4</v>
          </cell>
          <cell r="F5076">
            <v>284.77999999999997</v>
          </cell>
        </row>
        <row r="5077">
          <cell r="A5077" t="str">
            <v>87294</v>
          </cell>
          <cell r="B5077" t="str">
            <v>ARGAMASSA TRAÇO 1:2:9 (CIMENTO, CAL E AREIA MÉDIA) PARA EMBOÇO/MASSA ÚNICA/ASSENTAMENTO DE ALVENARIA DE VEDAÇÃO, PREPARO MECÂNICO COM BETONEIRA 600 L. AF_06/2014</v>
          </cell>
          <cell r="C5077" t="str">
            <v>M3</v>
          </cell>
          <cell r="D5077">
            <v>233.63</v>
          </cell>
          <cell r="E5077">
            <v>53.73</v>
          </cell>
          <cell r="F5077">
            <v>287.36</v>
          </cell>
        </row>
        <row r="5078">
          <cell r="A5078" t="str">
            <v>87295</v>
          </cell>
          <cell r="B5078" t="str">
            <v>ARGAMASSA TRAÇO 1:3:12 (CIMENTO, CAL E AREIA MÉDIA) PARA EMBOÇO/MASSA ÚNICA/ASSENTAMENTO DE ALVENARIA DE VEDAÇÃO, PREPARO MECÂNICO COM BETONEIRA 400 L. AF_06/2014</v>
          </cell>
          <cell r="C5078" t="str">
            <v>M3</v>
          </cell>
          <cell r="D5078">
            <v>221.59</v>
          </cell>
          <cell r="E5078">
            <v>64.92</v>
          </cell>
          <cell r="F5078">
            <v>286.51</v>
          </cell>
        </row>
        <row r="5079">
          <cell r="A5079" t="str">
            <v>87296</v>
          </cell>
          <cell r="B5079" t="str">
            <v>ARGAMASSA TRAÇO 1:3:12 (CIMENTO, CAL E AREIA MÉDIA) PARA EMBOÇO/MASSA ÚNICA/ASSENTAMENTO DE ALVENARIA DE VEDAÇÃO, PREPARO MECÂNICO COM BETONEIRA 600 L. AF_06/2014</v>
          </cell>
          <cell r="C5079" t="str">
            <v>M3</v>
          </cell>
          <cell r="D5079">
            <v>220.4</v>
          </cell>
          <cell r="E5079">
            <v>47.42</v>
          </cell>
          <cell r="F5079">
            <v>267.82</v>
          </cell>
        </row>
        <row r="5080">
          <cell r="A5080" t="str">
            <v>87338</v>
          </cell>
          <cell r="B5080" t="str">
            <v>ARGAMASSA TRAÇO 1:3:12 (CIMENTO, CAL E AREIA MÉDIA) PARA EMBOÇO/MASSA ÚNICA/ASSENTAMENTO DE ALVENARIA DE VEDAÇÃO, PREPARO MECÂNICO COM MISTURADOR DE EIXO HORIZONTAL DE 600 KG. AF_06/2014</v>
          </cell>
          <cell r="C5080" t="str">
            <v>M3</v>
          </cell>
          <cell r="D5080">
            <v>215.64</v>
          </cell>
          <cell r="E5080">
            <v>50.34</v>
          </cell>
          <cell r="F5080">
            <v>265.98</v>
          </cell>
        </row>
        <row r="5081">
          <cell r="A5081" t="str">
            <v>87371</v>
          </cell>
          <cell r="B5081" t="str">
            <v>ARGAMASSA TRAÇO 1:3:12 (CIMENTO, CAL E AREIA MÉDIA) PARA EMBOÇO/MASSA ÚNICA/ASSENTAMENTO DE ALVENARIA DE VEDAÇÃO, PREPARO MANUAL. AF_06/2014</v>
          </cell>
          <cell r="C5081" t="str">
            <v>M3</v>
          </cell>
          <cell r="D5081">
            <v>251.05</v>
          </cell>
          <cell r="E5081">
            <v>121.53</v>
          </cell>
          <cell r="F5081">
            <v>372.58</v>
          </cell>
        </row>
        <row r="5082">
          <cell r="B5082" t="str">
            <v>AGREGADOS</v>
          </cell>
          <cell r="C5082" t="str">
            <v/>
          </cell>
        </row>
        <row r="5083">
          <cell r="B5083" t="str">
            <v>AREIA</v>
          </cell>
          <cell r="C5083" t="str">
            <v/>
          </cell>
        </row>
        <row r="5084">
          <cell r="B5084" t="str">
            <v>BRITA</v>
          </cell>
          <cell r="C5084" t="str">
            <v/>
          </cell>
        </row>
        <row r="5085">
          <cell r="A5085" t="str">
            <v>6514</v>
          </cell>
          <cell r="B5085" t="str">
            <v>FORNECIMENTO E LANCAMENTO DE BRITA N. 4</v>
          </cell>
          <cell r="C5085" t="str">
            <v>M3</v>
          </cell>
          <cell r="D5085">
            <v>55.72</v>
          </cell>
          <cell r="E5085">
            <v>21.6</v>
          </cell>
          <cell r="F5085">
            <v>77.319999999999993</v>
          </cell>
        </row>
        <row r="5086">
          <cell r="A5086" t="str">
            <v>88549</v>
          </cell>
          <cell r="B5086" t="str">
            <v>FORNECIMENTO E ASSENTAMENTO DE BRITA 2-DRENOS E FILTROS   MM</v>
          </cell>
          <cell r="C5086" t="str">
            <v>M3</v>
          </cell>
          <cell r="D5086">
            <v>46.55</v>
          </cell>
          <cell r="E5086">
            <v>10.8</v>
          </cell>
          <cell r="F5086">
            <v>57.35</v>
          </cell>
        </row>
        <row r="5087">
          <cell r="B5087" t="str">
            <v>ENSAIOS TECNOLOGICOS</v>
          </cell>
          <cell r="C5087" t="str">
            <v/>
          </cell>
        </row>
        <row r="5088">
          <cell r="B5088" t="str">
            <v>ENSAIO EM CONCRETO</v>
          </cell>
          <cell r="C5088" t="str">
            <v/>
          </cell>
        </row>
        <row r="5089">
          <cell r="A5089" t="str">
            <v>74022/30</v>
          </cell>
          <cell r="B5089" t="str">
            <v>ENSAIO DE RESISTENCIA A COMPRESSAO SIMPLES - CONCRETO</v>
          </cell>
          <cell r="C5089" t="str">
            <v>UN</v>
          </cell>
          <cell r="D5089">
            <v>29.28</v>
          </cell>
          <cell r="E5089">
            <v>87.25</v>
          </cell>
          <cell r="F5089">
            <v>116.53</v>
          </cell>
        </row>
        <row r="5090">
          <cell r="A5090" t="str">
            <v>74022/31</v>
          </cell>
          <cell r="B5090" t="str">
            <v>ENSAIO DE RESISTENCIA A TRACAO POR COMPRESSAO DIAMETRAL - CONCRETO</v>
          </cell>
          <cell r="C5090" t="str">
            <v>UN</v>
          </cell>
          <cell r="D5090">
            <v>29.28</v>
          </cell>
          <cell r="E5090">
            <v>87.25</v>
          </cell>
          <cell r="F5090">
            <v>116.53</v>
          </cell>
        </row>
        <row r="5091">
          <cell r="A5091" t="str">
            <v>74022/32</v>
          </cell>
          <cell r="B5091" t="str">
            <v>ENSAIO DE RESISTENCIA A TRACAO NA FLEXAO DE CONCRETO</v>
          </cell>
          <cell r="C5091" t="str">
            <v>UN</v>
          </cell>
          <cell r="D5091">
            <v>32.53</v>
          </cell>
          <cell r="E5091">
            <v>96.94</v>
          </cell>
          <cell r="F5091">
            <v>129.47</v>
          </cell>
        </row>
        <row r="5092">
          <cell r="A5092" t="str">
            <v>74022/58</v>
          </cell>
          <cell r="B5092" t="str">
            <v>ENSAIO DE ABATIMENTO DO TRONCO DE CONE</v>
          </cell>
          <cell r="C5092" t="str">
            <v>UN</v>
          </cell>
          <cell r="D5092">
            <v>10.85</v>
          </cell>
          <cell r="E5092">
            <v>36.630000000000003</v>
          </cell>
          <cell r="F5092">
            <v>47.48</v>
          </cell>
        </row>
        <row r="5093">
          <cell r="B5093" t="str">
            <v>ENSAIO EM CIMENTO</v>
          </cell>
          <cell r="C5093" t="str">
            <v/>
          </cell>
        </row>
        <row r="5094">
          <cell r="A5094" t="str">
            <v>72742</v>
          </cell>
          <cell r="B5094" t="str">
            <v>ENSAIO DE RECEBIMENTO E ACEITACAO DE CIMENTO PORTLAND</v>
          </cell>
          <cell r="C5094" t="str">
            <v>UN</v>
          </cell>
          <cell r="D5094">
            <v>130.12</v>
          </cell>
          <cell r="E5094">
            <v>387.78</v>
          </cell>
          <cell r="F5094">
            <v>517.9</v>
          </cell>
        </row>
        <row r="5095">
          <cell r="A5095" t="str">
            <v>74022/54</v>
          </cell>
          <cell r="B5095" t="str">
            <v>ENSAIO DE GRANULOMETRIA DO FILLER</v>
          </cell>
          <cell r="C5095" t="str">
            <v>UN</v>
          </cell>
          <cell r="D5095">
            <v>14.64</v>
          </cell>
          <cell r="E5095">
            <v>43.62</v>
          </cell>
          <cell r="F5095">
            <v>58.26</v>
          </cell>
        </row>
        <row r="5096">
          <cell r="B5096" t="str">
            <v>ENSAIO EM AGREGADOS</v>
          </cell>
          <cell r="C5096" t="str">
            <v/>
          </cell>
        </row>
        <row r="5097">
          <cell r="A5097" t="str">
            <v>72743</v>
          </cell>
          <cell r="B5097" t="str">
            <v>ENSAIO DE RECEBIMENTO E ACEITACAO DE AGREGADO GRAUDO</v>
          </cell>
          <cell r="C5097" t="str">
            <v>UN</v>
          </cell>
          <cell r="D5097">
            <v>65.06</v>
          </cell>
          <cell r="E5097">
            <v>193.89</v>
          </cell>
          <cell r="F5097">
            <v>258.95</v>
          </cell>
        </row>
        <row r="5098">
          <cell r="A5098" t="str">
            <v>74022/17</v>
          </cell>
          <cell r="B5098" t="str">
            <v>ENSAIO DE ABRASAO LOS ANGELES - AGREGADOS</v>
          </cell>
          <cell r="C5098" t="str">
            <v>UN</v>
          </cell>
          <cell r="D5098">
            <v>68.319999999999993</v>
          </cell>
          <cell r="E5098">
            <v>203.58</v>
          </cell>
          <cell r="F5098">
            <v>271.89999999999998</v>
          </cell>
        </row>
        <row r="5099">
          <cell r="A5099" t="str">
            <v>74022/41</v>
          </cell>
          <cell r="B5099" t="str">
            <v>ENSAIO DE DETERMINACAO DO INDICE DE FORMA - AGREGADOS</v>
          </cell>
          <cell r="C5099" t="str">
            <v>UN</v>
          </cell>
          <cell r="D5099">
            <v>16.27</v>
          </cell>
          <cell r="E5099">
            <v>48.47</v>
          </cell>
          <cell r="F5099">
            <v>64.739999999999995</v>
          </cell>
        </row>
        <row r="5100">
          <cell r="A5100" t="str">
            <v>74022/52</v>
          </cell>
          <cell r="B5100" t="str">
            <v>ENSAIO DE GRANULOMETRIA DO AGREGADO</v>
          </cell>
          <cell r="C5100" t="str">
            <v>UN</v>
          </cell>
          <cell r="D5100">
            <v>16.27</v>
          </cell>
          <cell r="E5100">
            <v>48.47</v>
          </cell>
          <cell r="F5100">
            <v>64.739999999999995</v>
          </cell>
        </row>
        <row r="5101">
          <cell r="B5101" t="str">
            <v>ENSAIO EM SOLO</v>
          </cell>
          <cell r="C5101" t="str">
            <v/>
          </cell>
        </row>
        <row r="5102">
          <cell r="A5102" t="str">
            <v>72733</v>
          </cell>
          <cell r="B5102" t="str">
            <v>MOBILIZACAO E INSTALACAO DE 01  EQUIPAMENTO DE SONDAGEM, DISTANCIA ACIMA DE 20KM</v>
          </cell>
          <cell r="C5102" t="str">
            <v>UN</v>
          </cell>
          <cell r="D5102">
            <v>346.59</v>
          </cell>
          <cell r="E5102">
            <v>296.57</v>
          </cell>
          <cell r="F5102">
            <v>643.16</v>
          </cell>
        </row>
        <row r="5103">
          <cell r="A5103" t="str">
            <v>72871</v>
          </cell>
          <cell r="B5103" t="str">
            <v>MOBILIZACAO E INSTALACAO DE 01 EQUIPAMENTO DE SONDAGEM, DISTANCIA ATE 10KM</v>
          </cell>
          <cell r="C5103" t="str">
            <v>UN</v>
          </cell>
          <cell r="D5103">
            <v>137.21</v>
          </cell>
          <cell r="E5103">
            <v>167.49</v>
          </cell>
          <cell r="F5103">
            <v>304.7</v>
          </cell>
        </row>
        <row r="5104">
          <cell r="A5104" t="str">
            <v>72872</v>
          </cell>
          <cell r="B5104" t="str">
            <v>MOBILIZACAO E INSTALACAO DE 01 EQUIPAMENTO DE SONDAGEM, DISTANCIA DE 10KM ATE 20KM</v>
          </cell>
          <cell r="C5104" t="str">
            <v>UN</v>
          </cell>
          <cell r="D5104">
            <v>241.9</v>
          </cell>
          <cell r="E5104">
            <v>232.03</v>
          </cell>
          <cell r="F5104">
            <v>473.93</v>
          </cell>
        </row>
        <row r="5105">
          <cell r="A5105" t="str">
            <v>74021/1</v>
          </cell>
          <cell r="B5105" t="str">
            <v>ENSAIOS DE TERRAPLENAGEM - CORPO DO ATERRO</v>
          </cell>
          <cell r="C5105" t="str">
            <v>M3</v>
          </cell>
          <cell r="D5105">
            <v>0.13</v>
          </cell>
          <cell r="E5105">
            <v>0.36</v>
          </cell>
          <cell r="F5105">
            <v>0.49</v>
          </cell>
        </row>
        <row r="5106">
          <cell r="A5106" t="str">
            <v>74021/2</v>
          </cell>
          <cell r="B5106" t="str">
            <v>ENSAIO DE TERRAPLENAGEM - CAMADA FINAL DO ATERRO</v>
          </cell>
          <cell r="C5106" t="str">
            <v>M3</v>
          </cell>
          <cell r="D5106">
            <v>0.39</v>
          </cell>
          <cell r="E5106">
            <v>1.1599999999999999</v>
          </cell>
          <cell r="F5106">
            <v>1.55</v>
          </cell>
        </row>
        <row r="5107">
          <cell r="A5107" t="str">
            <v>74022/6</v>
          </cell>
          <cell r="B5107" t="str">
            <v>ENSAIO DE GRANULOMETRIA POR PENEIRAMENTO - SOLOS</v>
          </cell>
          <cell r="C5107" t="str">
            <v>UN</v>
          </cell>
          <cell r="D5107">
            <v>26.03</v>
          </cell>
          <cell r="E5107">
            <v>77.55</v>
          </cell>
          <cell r="F5107">
            <v>103.58</v>
          </cell>
        </row>
        <row r="5108">
          <cell r="A5108" t="str">
            <v>74022/7</v>
          </cell>
          <cell r="B5108" t="str">
            <v>ENSAIO DE GRANULOMETRIA POR PENEIRAMENTO E SEDIMENTACAO - SOLOS</v>
          </cell>
          <cell r="C5108" t="str">
            <v>UN</v>
          </cell>
          <cell r="D5108">
            <v>30.91</v>
          </cell>
          <cell r="E5108">
            <v>92.09</v>
          </cell>
          <cell r="F5108">
            <v>123</v>
          </cell>
        </row>
        <row r="5109">
          <cell r="A5109" t="str">
            <v>74022/8</v>
          </cell>
          <cell r="B5109" t="str">
            <v>ENSAIO DE LIMITE DE LIQUIDEZ - SOLOS</v>
          </cell>
          <cell r="C5109" t="str">
            <v>UN</v>
          </cell>
          <cell r="D5109">
            <v>16.27</v>
          </cell>
          <cell r="E5109">
            <v>48.47</v>
          </cell>
          <cell r="F5109">
            <v>64.739999999999995</v>
          </cell>
        </row>
        <row r="5110">
          <cell r="A5110" t="str">
            <v>74022/9</v>
          </cell>
          <cell r="B5110" t="str">
            <v>ENSAIO DE LIMITE DE PLASTICIDADE - SOLOS</v>
          </cell>
          <cell r="C5110" t="str">
            <v>UN</v>
          </cell>
          <cell r="D5110">
            <v>14.64</v>
          </cell>
          <cell r="E5110">
            <v>43.62</v>
          </cell>
          <cell r="F5110">
            <v>58.26</v>
          </cell>
        </row>
        <row r="5111">
          <cell r="A5111" t="str">
            <v>74022/10</v>
          </cell>
          <cell r="B5111" t="str">
            <v>ENSAIO DE COMPACTACAO - AMOSTRAS NAO TRABALHADAS - ENERGIA NORMAL - SOLOS</v>
          </cell>
          <cell r="C5111" t="str">
            <v>UN</v>
          </cell>
          <cell r="D5111">
            <v>30.91</v>
          </cell>
          <cell r="E5111">
            <v>92.09</v>
          </cell>
          <cell r="F5111">
            <v>123</v>
          </cell>
        </row>
        <row r="5112">
          <cell r="A5112" t="str">
            <v>74022/11</v>
          </cell>
          <cell r="B5112" t="str">
            <v>ENSAIO DE COMPACTACAO - AMOSTRAS NAO TRABALHADAS - ENERGIA INTERMEDIARIA - SOLOS</v>
          </cell>
          <cell r="C5112" t="str">
            <v>UN</v>
          </cell>
          <cell r="D5112">
            <v>47.17</v>
          </cell>
          <cell r="E5112">
            <v>140.57</v>
          </cell>
          <cell r="F5112">
            <v>187.74</v>
          </cell>
        </row>
        <row r="5113">
          <cell r="A5113" t="str">
            <v>74022/12</v>
          </cell>
          <cell r="B5113" t="str">
            <v>ENSAIO DE COMPACTACAO - AMOSTRAS NAO TRABALHADAS - ENERGIA MODIFICADA - SOLOS</v>
          </cell>
          <cell r="C5113" t="str">
            <v>UN</v>
          </cell>
          <cell r="D5113">
            <v>61.81</v>
          </cell>
          <cell r="E5113">
            <v>184.19</v>
          </cell>
          <cell r="F5113">
            <v>246</v>
          </cell>
        </row>
        <row r="5114">
          <cell r="A5114" t="str">
            <v>74022/13</v>
          </cell>
          <cell r="B5114" t="str">
            <v>ENSAIO DE COMPACTACAO - AMOSTRAS TRABALHADAS - SOLOS</v>
          </cell>
          <cell r="C5114" t="str">
            <v>UN</v>
          </cell>
          <cell r="D5114">
            <v>32.53</v>
          </cell>
          <cell r="E5114">
            <v>96.94</v>
          </cell>
          <cell r="F5114">
            <v>129.47</v>
          </cell>
        </row>
        <row r="5115">
          <cell r="A5115" t="str">
            <v>74022/14</v>
          </cell>
          <cell r="B5115" t="str">
            <v>ENSAIO DE MASSA ESPECIFICA - IN SITU - METODO FRASCO DE AREIA - SOLOS</v>
          </cell>
          <cell r="C5115" t="str">
            <v>UN</v>
          </cell>
          <cell r="D5115">
            <v>11.39</v>
          </cell>
          <cell r="E5115">
            <v>33.93</v>
          </cell>
          <cell r="F5115">
            <v>45.32</v>
          </cell>
        </row>
        <row r="5116">
          <cell r="A5116" t="str">
            <v>74022/15</v>
          </cell>
          <cell r="B5116" t="str">
            <v>ENSAIO DE MASSA ESPECIFICA - IN SITU - METODO BALAO DE BORRACHA - SOLOS</v>
          </cell>
          <cell r="C5116" t="str">
            <v>UN</v>
          </cell>
          <cell r="D5116">
            <v>13.02</v>
          </cell>
          <cell r="E5116">
            <v>38.770000000000003</v>
          </cell>
          <cell r="F5116">
            <v>51.79</v>
          </cell>
        </row>
        <row r="5117">
          <cell r="A5117" t="str">
            <v>74022/16</v>
          </cell>
          <cell r="B5117" t="str">
            <v>ENSAIO DE DENSIDADE REAL - SOLOS</v>
          </cell>
          <cell r="C5117" t="str">
            <v>UN</v>
          </cell>
          <cell r="D5117">
            <v>14.64</v>
          </cell>
          <cell r="E5117">
            <v>43.62</v>
          </cell>
          <cell r="F5117">
            <v>58.26</v>
          </cell>
        </row>
        <row r="5118">
          <cell r="A5118" t="str">
            <v>74022/18</v>
          </cell>
          <cell r="B5118" t="str">
            <v>ENSAIO DE MASSA ESPECIFICA - IN SITU - EMPREGO DO OLEO - SOLOS</v>
          </cell>
          <cell r="C5118" t="str">
            <v>UN</v>
          </cell>
          <cell r="D5118">
            <v>17.89</v>
          </cell>
          <cell r="E5118">
            <v>53.32</v>
          </cell>
          <cell r="F5118">
            <v>71.209999999999994</v>
          </cell>
        </row>
        <row r="5119">
          <cell r="A5119" t="str">
            <v>74022/19</v>
          </cell>
          <cell r="B5119" t="str">
            <v>ENSAIO DE INDICE DE SUPORTE CALIFORNIA - AMOSTRAS NAO TRABALHADAS - ENERGIA NORMAL - SOLOS</v>
          </cell>
          <cell r="C5119" t="str">
            <v>UN</v>
          </cell>
          <cell r="D5119">
            <v>37.42</v>
          </cell>
          <cell r="E5119">
            <v>111.48</v>
          </cell>
          <cell r="F5119">
            <v>148.9</v>
          </cell>
        </row>
        <row r="5120">
          <cell r="A5120" t="str">
            <v>74022/20</v>
          </cell>
          <cell r="B5120" t="str">
            <v>ENSAIO DE INDICE DE SUPORTE CALIFORNIA - AMOSTRAS NAO TRABALHADAS - ENERGIA INTERMEDIARIA - SOLOS</v>
          </cell>
          <cell r="C5120" t="str">
            <v>UN</v>
          </cell>
          <cell r="D5120">
            <v>42.3</v>
          </cell>
          <cell r="E5120">
            <v>126.02</v>
          </cell>
          <cell r="F5120">
            <v>168.32</v>
          </cell>
        </row>
        <row r="5121">
          <cell r="A5121" t="str">
            <v>74022/21</v>
          </cell>
          <cell r="B5121" t="str">
            <v>ENSAIO DE INDICE DE SUPORTE CALIFORNIA- AMOSTRAS NAO TRABALHADAS - ENERGIA MODIFICADA- SOLOS</v>
          </cell>
          <cell r="C5121" t="str">
            <v>UN</v>
          </cell>
          <cell r="D5121">
            <v>45.54</v>
          </cell>
          <cell r="E5121">
            <v>135.72</v>
          </cell>
          <cell r="F5121">
            <v>181.26</v>
          </cell>
        </row>
        <row r="5122">
          <cell r="A5122" t="str">
            <v>74022/22</v>
          </cell>
          <cell r="B5122" t="str">
            <v>ENSAIO DE TEOR DE UMIDADE - METODO EXPEDITO DO ALCOOL - SOLOS</v>
          </cell>
          <cell r="C5122" t="str">
            <v>UN</v>
          </cell>
          <cell r="D5122">
            <v>9.76</v>
          </cell>
          <cell r="E5122">
            <v>29.08</v>
          </cell>
          <cell r="F5122">
            <v>38.840000000000003</v>
          </cell>
        </row>
        <row r="5123">
          <cell r="A5123" t="str">
            <v>74022/23</v>
          </cell>
          <cell r="B5123" t="str">
            <v>ENSAIO DE TEOR DE UMIDADE - PROCESSO SPEEDY - SOLOS E AGREGADOS MIUDOS</v>
          </cell>
          <cell r="C5123" t="str">
            <v>UN</v>
          </cell>
          <cell r="D5123">
            <v>9.76</v>
          </cell>
          <cell r="E5123">
            <v>29.08</v>
          </cell>
          <cell r="F5123">
            <v>38.840000000000003</v>
          </cell>
        </row>
        <row r="5124">
          <cell r="A5124" t="str">
            <v>74022/24</v>
          </cell>
          <cell r="B5124" t="str">
            <v>ENSAIO DE TEOR DE UMIDADE - EM LABORATORIO - SOLOS</v>
          </cell>
          <cell r="C5124" t="str">
            <v>UN</v>
          </cell>
          <cell r="D5124">
            <v>13.02</v>
          </cell>
          <cell r="E5124">
            <v>38.770000000000003</v>
          </cell>
          <cell r="F5124">
            <v>51.79</v>
          </cell>
        </row>
        <row r="5125">
          <cell r="A5125" t="str">
            <v>74022/33</v>
          </cell>
          <cell r="B5125" t="str">
            <v>ENSAIO DE RESILIENCIA - SOLOS</v>
          </cell>
          <cell r="C5125" t="str">
            <v>UN</v>
          </cell>
          <cell r="D5125">
            <v>209.82</v>
          </cell>
          <cell r="E5125">
            <v>625.29</v>
          </cell>
          <cell r="F5125">
            <v>835.11</v>
          </cell>
        </row>
        <row r="5126">
          <cell r="A5126" t="str">
            <v>74022/38</v>
          </cell>
          <cell r="B5126" t="str">
            <v>ENSAIO DE EXPANSIBILIDADE - SOLOS</v>
          </cell>
          <cell r="C5126" t="str">
            <v>UN</v>
          </cell>
          <cell r="D5126">
            <v>23.59</v>
          </cell>
          <cell r="E5126">
            <v>70.28</v>
          </cell>
          <cell r="F5126">
            <v>93.87</v>
          </cell>
        </row>
        <row r="5127">
          <cell r="A5127" t="str">
            <v>74022/39</v>
          </cell>
          <cell r="B5127" t="str">
            <v>PREPARACAO DE AMOSTRAS PARA ENSAIO DE CARACTERIZACAO - SOLOS</v>
          </cell>
          <cell r="C5127" t="str">
            <v>UN</v>
          </cell>
          <cell r="D5127">
            <v>17.89</v>
          </cell>
          <cell r="E5127">
            <v>53.32</v>
          </cell>
          <cell r="F5127">
            <v>71.209999999999994</v>
          </cell>
        </row>
        <row r="5128">
          <cell r="A5128" t="str">
            <v>74022/42</v>
          </cell>
          <cell r="B5128" t="str">
            <v>ENSAIO DE EQUIVALENTE EM AREIA - SOLOS</v>
          </cell>
          <cell r="C5128" t="str">
            <v>UN</v>
          </cell>
          <cell r="D5128">
            <v>14.64</v>
          </cell>
          <cell r="E5128">
            <v>43.62</v>
          </cell>
          <cell r="F5128">
            <v>58.26</v>
          </cell>
        </row>
        <row r="5129">
          <cell r="B5129" t="str">
            <v>ENSAIO EM SOLO-CIMENTO</v>
          </cell>
          <cell r="C5129" t="str">
            <v/>
          </cell>
        </row>
        <row r="5130">
          <cell r="A5130" t="str">
            <v>74021/5</v>
          </cell>
          <cell r="B5130" t="str">
            <v>ENSAIOS DE SUB BASE DE SOLO MELHORADO COM CIMENTO</v>
          </cell>
          <cell r="C5130" t="str">
            <v>M3</v>
          </cell>
          <cell r="D5130">
            <v>0.33</v>
          </cell>
          <cell r="E5130">
            <v>0.97</v>
          </cell>
          <cell r="F5130">
            <v>1.3</v>
          </cell>
        </row>
        <row r="5131">
          <cell r="A5131" t="str">
            <v>74021/7</v>
          </cell>
          <cell r="B5131" t="str">
            <v>ENSAIO DE BASE DE SOLO MELHORADO COM CIMENTO</v>
          </cell>
          <cell r="C5131" t="str">
            <v>M3</v>
          </cell>
          <cell r="D5131">
            <v>0.33</v>
          </cell>
          <cell r="E5131">
            <v>0.97</v>
          </cell>
          <cell r="F5131">
            <v>1.3</v>
          </cell>
        </row>
        <row r="5132">
          <cell r="A5132" t="str">
            <v>74021/8</v>
          </cell>
          <cell r="B5132" t="str">
            <v>ENSAIOS DE BASE DE SOLO CIMENTO</v>
          </cell>
          <cell r="C5132" t="str">
            <v>M3</v>
          </cell>
          <cell r="D5132">
            <v>0.36</v>
          </cell>
          <cell r="E5132">
            <v>1.06</v>
          </cell>
          <cell r="F5132">
            <v>1.42</v>
          </cell>
        </row>
        <row r="5133">
          <cell r="A5133" t="str">
            <v>74022/43</v>
          </cell>
          <cell r="B5133" t="str">
            <v>ENSAIO DE MOLDAGEM E CURA DE SOLO CIMENTO</v>
          </cell>
          <cell r="C5133" t="str">
            <v>UN</v>
          </cell>
          <cell r="D5133">
            <v>16.27</v>
          </cell>
          <cell r="E5133">
            <v>48.47</v>
          </cell>
          <cell r="F5133">
            <v>64.739999999999995</v>
          </cell>
        </row>
        <row r="5134">
          <cell r="A5134" t="str">
            <v>74022/44</v>
          </cell>
          <cell r="B5134" t="str">
            <v>ENSAIO DE COMPRESSAO AXIAL DE SOLO CIMENTO</v>
          </cell>
          <cell r="C5134" t="str">
            <v>UN</v>
          </cell>
          <cell r="D5134">
            <v>13.02</v>
          </cell>
          <cell r="E5134">
            <v>38.770000000000003</v>
          </cell>
          <cell r="F5134">
            <v>51.79</v>
          </cell>
        </row>
        <row r="5135">
          <cell r="B5135" t="str">
            <v>ENSAIO EM BASE PARA PAVIMENTACAO</v>
          </cell>
          <cell r="C5135" t="str">
            <v/>
          </cell>
        </row>
        <row r="5136">
          <cell r="A5136" t="str">
            <v>74021/3</v>
          </cell>
          <cell r="B5136" t="str">
            <v>ENSAIOS DE REGULARIZACAO DO SUBLEITO</v>
          </cell>
          <cell r="C5136" t="str">
            <v>M2</v>
          </cell>
          <cell r="D5136">
            <v>0.19</v>
          </cell>
          <cell r="E5136">
            <v>0.54</v>
          </cell>
          <cell r="F5136">
            <v>0.73</v>
          </cell>
        </row>
        <row r="5137">
          <cell r="A5137" t="str">
            <v>74021/4</v>
          </cell>
          <cell r="B5137" t="str">
            <v>ENSAIOS DE REFORCO DO SUBLEITO</v>
          </cell>
          <cell r="C5137" t="str">
            <v>M3</v>
          </cell>
          <cell r="D5137">
            <v>0.33</v>
          </cell>
          <cell r="E5137">
            <v>0.97</v>
          </cell>
          <cell r="F5137">
            <v>1.3</v>
          </cell>
        </row>
        <row r="5138">
          <cell r="A5138" t="str">
            <v>74021/6</v>
          </cell>
          <cell r="B5138" t="str">
            <v>ENSAIOS DE BASE ESTABILIZADA GRANULOMETRICAMENTE</v>
          </cell>
          <cell r="C5138" t="str">
            <v>M3</v>
          </cell>
          <cell r="D5138">
            <v>0.36</v>
          </cell>
          <cell r="E5138">
            <v>1.04</v>
          </cell>
          <cell r="F5138">
            <v>1.4</v>
          </cell>
        </row>
        <row r="5139">
          <cell r="B5139" t="str">
            <v>ENSAIO EM REVESTIMENTO ASFALTICO</v>
          </cell>
          <cell r="C5139" t="str">
            <v/>
          </cell>
        </row>
        <row r="5140">
          <cell r="A5140" t="str">
            <v>73900/2</v>
          </cell>
          <cell r="B5140" t="str">
            <v>ENSAIOS DE TRATAMENTO SUPERFICIAL SIMPLES - COM CAP</v>
          </cell>
          <cell r="C5140" t="str">
            <v>M2</v>
          </cell>
          <cell r="D5140">
            <v>0.04</v>
          </cell>
          <cell r="E5140">
            <v>0.09</v>
          </cell>
          <cell r="F5140">
            <v>0.13</v>
          </cell>
        </row>
        <row r="5141">
          <cell r="A5141" t="str">
            <v>73900/3</v>
          </cell>
          <cell r="B5141" t="str">
            <v>ENSAIOS DE TRATAMENTO SUPERFICIAL SIMPLES - COM EMULSAO ASFALTICA</v>
          </cell>
          <cell r="C5141" t="str">
            <v>M2</v>
          </cell>
          <cell r="D5141">
            <v>0.04</v>
          </cell>
          <cell r="E5141">
            <v>0.1</v>
          </cell>
          <cell r="F5141">
            <v>0.14000000000000001</v>
          </cell>
        </row>
        <row r="5142">
          <cell r="A5142" t="str">
            <v>73900/4</v>
          </cell>
          <cell r="B5142" t="str">
            <v>ENSAIOS DE TRATAMENTO SUPERFICIAL DUPLO - COM CAP</v>
          </cell>
          <cell r="C5142" t="str">
            <v>M2</v>
          </cell>
          <cell r="D5142">
            <v>0.05</v>
          </cell>
          <cell r="E5142">
            <v>0.12</v>
          </cell>
          <cell r="F5142">
            <v>0.17</v>
          </cell>
        </row>
        <row r="5143">
          <cell r="A5143" t="str">
            <v>73900/5</v>
          </cell>
          <cell r="B5143" t="str">
            <v>ENSAIOS DE TRATAMENTO SUPERFICIAL DUPLO - COM EMULSAO ASFALTICA</v>
          </cell>
          <cell r="C5143" t="str">
            <v>M2</v>
          </cell>
          <cell r="D5143">
            <v>0.06</v>
          </cell>
          <cell r="E5143">
            <v>0.17</v>
          </cell>
          <cell r="F5143">
            <v>0.23</v>
          </cell>
        </row>
        <row r="5144">
          <cell r="A5144" t="str">
            <v>73900/6</v>
          </cell>
          <cell r="B5144" t="str">
            <v>ENSAIOS DE TRATAMENTO SUPERFICIAL TRIPLO - COM CAP</v>
          </cell>
          <cell r="C5144" t="str">
            <v>M2</v>
          </cell>
          <cell r="D5144">
            <v>0.06</v>
          </cell>
          <cell r="E5144">
            <v>0.17</v>
          </cell>
          <cell r="F5144">
            <v>0.23</v>
          </cell>
        </row>
        <row r="5145">
          <cell r="A5145" t="str">
            <v>73900/7</v>
          </cell>
          <cell r="B5145" t="str">
            <v>ENSAIOS DE TRATAMENTO SUPERFICIAL TRIPLO - COM EMULSAO ASFALTICA</v>
          </cell>
          <cell r="C5145" t="str">
            <v>M2</v>
          </cell>
          <cell r="D5145">
            <v>7.0000000000000007E-2</v>
          </cell>
          <cell r="E5145">
            <v>0.18</v>
          </cell>
          <cell r="F5145">
            <v>0.25</v>
          </cell>
        </row>
        <row r="5146">
          <cell r="A5146" t="str">
            <v>73900/8</v>
          </cell>
          <cell r="B5146" t="str">
            <v>ENSAIOS DE MACADAME BETUMINOSO POR PENETRACAO - COM CAP</v>
          </cell>
          <cell r="C5146" t="str">
            <v>M3</v>
          </cell>
          <cell r="D5146">
            <v>0.3</v>
          </cell>
          <cell r="E5146">
            <v>0.86</v>
          </cell>
          <cell r="F5146">
            <v>1.1599999999999999</v>
          </cell>
        </row>
        <row r="5147">
          <cell r="A5147" t="str">
            <v>73900/9</v>
          </cell>
          <cell r="B5147" t="str">
            <v>ENSAIOS DE MACADAME BETUMINOSO POR PENETRACAO - COM EMULSAO ASFALTICA</v>
          </cell>
          <cell r="C5147" t="str">
            <v>M3</v>
          </cell>
          <cell r="D5147">
            <v>0.28999999999999998</v>
          </cell>
          <cell r="E5147">
            <v>0.85</v>
          </cell>
          <cell r="F5147">
            <v>1.1399999999999999</v>
          </cell>
        </row>
        <row r="5148">
          <cell r="A5148" t="str">
            <v>73900/11</v>
          </cell>
          <cell r="B5148" t="str">
            <v>ENSAIOS DE AREIA ASFALTO A QUENTE</v>
          </cell>
          <cell r="C5148" t="str">
            <v>T</v>
          </cell>
          <cell r="D5148">
            <v>7.35</v>
          </cell>
          <cell r="E5148">
            <v>21.87</v>
          </cell>
          <cell r="F5148">
            <v>29.22</v>
          </cell>
        </row>
        <row r="5149">
          <cell r="A5149" t="str">
            <v>73900/12</v>
          </cell>
          <cell r="B5149" t="str">
            <v>ENSAIOS DE CONCRETO ASFALTICO</v>
          </cell>
          <cell r="C5149" t="str">
            <v>T</v>
          </cell>
          <cell r="D5149">
            <v>10.210000000000001</v>
          </cell>
          <cell r="E5149">
            <v>30.49</v>
          </cell>
          <cell r="F5149">
            <v>40.700000000000003</v>
          </cell>
        </row>
        <row r="5150">
          <cell r="A5150" t="str">
            <v>74022/1</v>
          </cell>
          <cell r="B5150" t="str">
            <v>ENSAIO DE PENETRACAO - MATERIAL BETUMINOSO</v>
          </cell>
          <cell r="C5150" t="str">
            <v>UN</v>
          </cell>
          <cell r="D5150">
            <v>27.65</v>
          </cell>
          <cell r="E5150">
            <v>82.4</v>
          </cell>
          <cell r="F5150">
            <v>110.05</v>
          </cell>
        </row>
        <row r="5151">
          <cell r="A5151" t="str">
            <v>74022/2</v>
          </cell>
          <cell r="B5151" t="str">
            <v>ENSAIO DE VISCOSIDADE SAYBOLT - FUROL - MATERIAL BETUMINOSO</v>
          </cell>
          <cell r="C5151" t="str">
            <v>UN</v>
          </cell>
          <cell r="D5151">
            <v>35.78</v>
          </cell>
          <cell r="E5151">
            <v>106.64</v>
          </cell>
          <cell r="F5151">
            <v>142.41999999999999</v>
          </cell>
        </row>
        <row r="5152">
          <cell r="A5152" t="str">
            <v>74022/3</v>
          </cell>
          <cell r="B5152" t="str">
            <v>ENSAIO DE DETERMINACAO DA PENEIRACAO - EMULSAO ASFALTICA</v>
          </cell>
          <cell r="C5152" t="str">
            <v>UN</v>
          </cell>
          <cell r="D5152">
            <v>32.53</v>
          </cell>
          <cell r="E5152">
            <v>96.94</v>
          </cell>
          <cell r="F5152">
            <v>129.47</v>
          </cell>
        </row>
        <row r="5153">
          <cell r="A5153" t="str">
            <v>74022/4</v>
          </cell>
          <cell r="B5153" t="str">
            <v>ENSAIO DE DETERMINACAO DA SEDIMENTACAO - EMULSAO ASFALTICA</v>
          </cell>
          <cell r="C5153" t="str">
            <v>UN</v>
          </cell>
          <cell r="D5153">
            <v>35.78</v>
          </cell>
          <cell r="E5153">
            <v>106.64</v>
          </cell>
          <cell r="F5153">
            <v>142.41999999999999</v>
          </cell>
        </row>
        <row r="5154">
          <cell r="A5154" t="str">
            <v>74022/5</v>
          </cell>
          <cell r="B5154" t="str">
            <v>ENSAIO DE DETERMINACAO DO TEOR DE BETUME - CIMENTO ASFALTICO DE PETROLEO</v>
          </cell>
          <cell r="C5154" t="str">
            <v>UN</v>
          </cell>
          <cell r="D5154">
            <v>28.47</v>
          </cell>
          <cell r="E5154">
            <v>84.82</v>
          </cell>
          <cell r="F5154">
            <v>113.29</v>
          </cell>
        </row>
        <row r="5155">
          <cell r="A5155" t="str">
            <v>74022/25</v>
          </cell>
          <cell r="B5155" t="str">
            <v>ENSAIO DE PONTO DE FULGOR - MATERIAL BETUMINOSO</v>
          </cell>
          <cell r="C5155" t="str">
            <v>UN</v>
          </cell>
          <cell r="D5155">
            <v>26.03</v>
          </cell>
          <cell r="E5155">
            <v>77.55</v>
          </cell>
          <cell r="F5155">
            <v>103.58</v>
          </cell>
        </row>
        <row r="5156">
          <cell r="A5156" t="str">
            <v>74022/26</v>
          </cell>
          <cell r="B5156" t="str">
            <v>ENSAIO DE DESTILACAO - ASFALTO DILUIDO</v>
          </cell>
          <cell r="C5156" t="str">
            <v>UN</v>
          </cell>
          <cell r="D5156">
            <v>42.3</v>
          </cell>
          <cell r="E5156">
            <v>126.02</v>
          </cell>
          <cell r="F5156">
            <v>168.32</v>
          </cell>
        </row>
        <row r="5157">
          <cell r="A5157" t="str">
            <v>74022/27</v>
          </cell>
          <cell r="B5157" t="str">
            <v>ENSAIO DE CONTROLE DE TAXA DE APLICACAO DE LIGANTE BETUMINOSO</v>
          </cell>
          <cell r="C5157" t="str">
            <v>UN</v>
          </cell>
          <cell r="D5157">
            <v>11.39</v>
          </cell>
          <cell r="E5157">
            <v>33.93</v>
          </cell>
          <cell r="F5157">
            <v>45.32</v>
          </cell>
        </row>
        <row r="5158">
          <cell r="A5158" t="str">
            <v>74022/28</v>
          </cell>
          <cell r="B5158" t="str">
            <v>ENSAIO DE SUSCEPTIBILIDADE TERMICA - INDICE PFEIFFER - MATERIAL ASFALTICO</v>
          </cell>
          <cell r="C5158" t="str">
            <v>UN</v>
          </cell>
          <cell r="D5158">
            <v>40.659999999999997</v>
          </cell>
          <cell r="E5158">
            <v>121.18</v>
          </cell>
          <cell r="F5158">
            <v>161.84</v>
          </cell>
        </row>
        <row r="5159">
          <cell r="A5159" t="str">
            <v>74022/29</v>
          </cell>
          <cell r="B5159" t="str">
            <v>ENSAIO DE ESPUMA - MATERIAL ASFALTICO</v>
          </cell>
          <cell r="C5159" t="str">
            <v>UN</v>
          </cell>
          <cell r="D5159">
            <v>29.28</v>
          </cell>
          <cell r="E5159">
            <v>87.25</v>
          </cell>
          <cell r="F5159">
            <v>116.53</v>
          </cell>
        </row>
        <row r="5160">
          <cell r="A5160" t="str">
            <v>74022/34</v>
          </cell>
          <cell r="B5160" t="str">
            <v>ENSAIO DE RESILIENCIA - MISTURAS BETUMINOSAS</v>
          </cell>
          <cell r="C5160" t="str">
            <v>UN</v>
          </cell>
          <cell r="D5160">
            <v>43.92</v>
          </cell>
          <cell r="E5160">
            <v>130.87</v>
          </cell>
          <cell r="F5160">
            <v>174.79</v>
          </cell>
        </row>
        <row r="5161">
          <cell r="A5161" t="str">
            <v>74022/35</v>
          </cell>
          <cell r="B5161" t="str">
            <v>ENSAIO DE PERCENTAGEM DE BETUME - MISTURAS BETUMINOSAS</v>
          </cell>
          <cell r="C5161" t="str">
            <v>UN</v>
          </cell>
          <cell r="D5161">
            <v>24.41</v>
          </cell>
          <cell r="E5161">
            <v>72.7</v>
          </cell>
          <cell r="F5161">
            <v>97.11</v>
          </cell>
        </row>
        <row r="5162">
          <cell r="A5162" t="str">
            <v>74022/36</v>
          </cell>
          <cell r="B5162" t="str">
            <v>ENSAIO DE ADESIVIDADE - RESISTENCIA A AGUA - EMULSAO ASFALTICA</v>
          </cell>
          <cell r="C5162" t="str">
            <v>UN</v>
          </cell>
          <cell r="D5162">
            <v>19.52</v>
          </cell>
          <cell r="E5162">
            <v>58.16</v>
          </cell>
          <cell r="F5162">
            <v>77.680000000000007</v>
          </cell>
        </row>
        <row r="5163">
          <cell r="A5163" t="str">
            <v>74022/37</v>
          </cell>
          <cell r="B5163" t="str">
            <v>ENSAIO DE ADESIVIDADE A LIGANTE BETUMINOSO - AGREGADO GRAUDO</v>
          </cell>
          <cell r="C5163" t="str">
            <v>UN</v>
          </cell>
          <cell r="D5163">
            <v>16.27</v>
          </cell>
          <cell r="E5163">
            <v>48.47</v>
          </cell>
          <cell r="F5163">
            <v>64.739999999999995</v>
          </cell>
        </row>
        <row r="5164">
          <cell r="A5164" t="str">
            <v>74022/40</v>
          </cell>
          <cell r="B5164" t="str">
            <v>ENSAIO MARSHALL - MISTURA BETUMINOSA A QUENTE</v>
          </cell>
          <cell r="C5164" t="str">
            <v>UN</v>
          </cell>
          <cell r="D5164">
            <v>56.93</v>
          </cell>
          <cell r="E5164">
            <v>169.65</v>
          </cell>
          <cell r="F5164">
            <v>226.58</v>
          </cell>
        </row>
        <row r="5165">
          <cell r="A5165" t="str">
            <v>74022/45</v>
          </cell>
          <cell r="B5165" t="str">
            <v>ENSAIO DE VISCOSIDADE CINEMATICA - ASFALTO</v>
          </cell>
          <cell r="C5165" t="str">
            <v>UN</v>
          </cell>
          <cell r="D5165">
            <v>32.53</v>
          </cell>
          <cell r="E5165">
            <v>96.94</v>
          </cell>
          <cell r="F5165">
            <v>129.47</v>
          </cell>
        </row>
        <row r="5166">
          <cell r="A5166" t="str">
            <v>74022/47</v>
          </cell>
          <cell r="B5166" t="str">
            <v>ENSAIO DE RESIDUO POR EVAPORACAO - EMULSAO ASFALTICA</v>
          </cell>
          <cell r="C5166" t="str">
            <v>UN</v>
          </cell>
          <cell r="D5166">
            <v>16.27</v>
          </cell>
          <cell r="E5166">
            <v>48.47</v>
          </cell>
          <cell r="F5166">
            <v>64.739999999999995</v>
          </cell>
        </row>
        <row r="5167">
          <cell r="A5167" t="str">
            <v>74022/48</v>
          </cell>
          <cell r="B5167" t="str">
            <v>ENSAIO DE CARGA DA PARTICULA - EMULSAO ASFALTICA</v>
          </cell>
          <cell r="C5167" t="str">
            <v>UN</v>
          </cell>
          <cell r="D5167">
            <v>12.2</v>
          </cell>
          <cell r="E5167">
            <v>36.35</v>
          </cell>
          <cell r="F5167">
            <v>48.55</v>
          </cell>
        </row>
        <row r="5168">
          <cell r="A5168" t="str">
            <v>74022/49</v>
          </cell>
          <cell r="B5168" t="str">
            <v>ENSAIO DE DESEMULSIBILIDADE - EMULSAO ASFALTICA</v>
          </cell>
          <cell r="C5168" t="str">
            <v>UN</v>
          </cell>
          <cell r="D5168">
            <v>32.53</v>
          </cell>
          <cell r="E5168">
            <v>96.94</v>
          </cell>
          <cell r="F5168">
            <v>129.47</v>
          </cell>
        </row>
        <row r="5169">
          <cell r="A5169" t="str">
            <v>74022/50</v>
          </cell>
          <cell r="B5169" t="str">
            <v>ENSAIO DE DETERMINACAO DA TAXA DE ESPALHAMENTO DO AGREGADO</v>
          </cell>
          <cell r="C5169" t="str">
            <v>UN</v>
          </cell>
          <cell r="D5169">
            <v>8.14</v>
          </cell>
          <cell r="E5169">
            <v>24.23</v>
          </cell>
          <cell r="F5169">
            <v>32.369999999999997</v>
          </cell>
        </row>
        <row r="5170">
          <cell r="A5170" t="str">
            <v>74022/51</v>
          </cell>
          <cell r="B5170" t="str">
            <v>ENSAIO DE ADESIVIDADE A LIGANTE BETUMINOSO - AGREGADO</v>
          </cell>
          <cell r="C5170" t="str">
            <v>UN</v>
          </cell>
          <cell r="D5170">
            <v>17.89</v>
          </cell>
          <cell r="E5170">
            <v>53.32</v>
          </cell>
          <cell r="F5170">
            <v>71.209999999999994</v>
          </cell>
        </row>
        <row r="5171">
          <cell r="A5171" t="str">
            <v>74022/53</v>
          </cell>
          <cell r="B5171" t="str">
            <v>ENSAIO DE CONTROLE DO GRAU DE COMPACTACAO DA MISTURA ASFALTICA</v>
          </cell>
          <cell r="C5171" t="str">
            <v>UN</v>
          </cell>
          <cell r="D5171">
            <v>14.64</v>
          </cell>
          <cell r="E5171">
            <v>43.62</v>
          </cell>
          <cell r="F5171">
            <v>58.26</v>
          </cell>
        </row>
        <row r="5172">
          <cell r="A5172" t="str">
            <v>74022/55</v>
          </cell>
          <cell r="B5172" t="str">
            <v>ENSAIO DE TRACAO POR COMPRESSAO DIAMETRAL - MISTURAS BETUMINOSAS</v>
          </cell>
          <cell r="C5172" t="str">
            <v>UN</v>
          </cell>
          <cell r="D5172">
            <v>40.659999999999997</v>
          </cell>
          <cell r="E5172">
            <v>121.18</v>
          </cell>
          <cell r="F5172">
            <v>161.84</v>
          </cell>
        </row>
        <row r="5173">
          <cell r="A5173" t="str">
            <v>74022/56</v>
          </cell>
          <cell r="B5173" t="str">
            <v>ENSAIO DE DENSIDADE DO MATERIAL BETUMINOSO</v>
          </cell>
          <cell r="C5173" t="str">
            <v>UN</v>
          </cell>
          <cell r="D5173">
            <v>10.85</v>
          </cell>
          <cell r="E5173">
            <v>36.630000000000003</v>
          </cell>
          <cell r="F5173">
            <v>47.48</v>
          </cell>
        </row>
        <row r="5174">
          <cell r="A5174" t="str">
            <v>74259</v>
          </cell>
          <cell r="B5174" t="str">
            <v>ENSAIOS DE PINTURA DE LIGACAO</v>
          </cell>
          <cell r="C5174" t="str">
            <v>M2</v>
          </cell>
          <cell r="D5174">
            <v>0.01</v>
          </cell>
          <cell r="E5174">
            <v>0.02</v>
          </cell>
          <cell r="F5174">
            <v>0.03</v>
          </cell>
        </row>
        <row r="5175">
          <cell r="A5175" t="str">
            <v>73900/1</v>
          </cell>
          <cell r="B5175" t="str">
            <v>ENSAIOS DE IMPRIMACAO - ASFALTO DILUIDO</v>
          </cell>
          <cell r="C5175" t="str">
            <v>M2</v>
          </cell>
          <cell r="D5175">
            <v>0.02</v>
          </cell>
          <cell r="E5175">
            <v>0.03</v>
          </cell>
          <cell r="F5175">
            <v>0.05</v>
          </cell>
        </row>
        <row r="5176">
          <cell r="A5176" t="str">
            <v>73900/10</v>
          </cell>
          <cell r="B5176" t="str">
            <v>ENSAIOS DE PRE MISTURADO A FRIO</v>
          </cell>
          <cell r="C5176" t="str">
            <v>M3</v>
          </cell>
          <cell r="D5176">
            <v>0.23</v>
          </cell>
          <cell r="E5176">
            <v>0.66</v>
          </cell>
          <cell r="F5176">
            <v>0.89</v>
          </cell>
        </row>
        <row r="5177">
          <cell r="B5177" t="str">
            <v>ENSAIO EM CONCRETO PARA PAVIMENTACAO</v>
          </cell>
          <cell r="C5177" t="str">
            <v/>
          </cell>
        </row>
        <row r="5178">
          <cell r="A5178" t="str">
            <v>74020/1</v>
          </cell>
          <cell r="B5178" t="str">
            <v>ENSAIO DE PAVIMENTO DE CONCRETO</v>
          </cell>
          <cell r="C5178" t="str">
            <v>M3</v>
          </cell>
          <cell r="D5178">
            <v>4.82</v>
          </cell>
          <cell r="E5178">
            <v>14.98</v>
          </cell>
          <cell r="F5178">
            <v>19.8</v>
          </cell>
        </row>
        <row r="5179">
          <cell r="A5179" t="str">
            <v>74020/2</v>
          </cell>
          <cell r="B5179" t="str">
            <v>ENSAIOS DE PAVIMENTO DE CONCRETO COMPACTADO COM ROLO</v>
          </cell>
          <cell r="C5179" t="str">
            <v>M3</v>
          </cell>
          <cell r="D5179">
            <v>4.45</v>
          </cell>
          <cell r="E5179">
            <v>13.29</v>
          </cell>
          <cell r="F5179">
            <v>17.739999999999998</v>
          </cell>
        </row>
        <row r="5180">
          <cell r="A5180" t="str">
            <v>74022/57</v>
          </cell>
          <cell r="B5180" t="str">
            <v>ENSAIO DE CONSISTENCIA DO CONCRETO CCR - INDICE VEBE</v>
          </cell>
          <cell r="C5180" t="str">
            <v>UN</v>
          </cell>
          <cell r="D5180">
            <v>10.85</v>
          </cell>
          <cell r="E5180">
            <v>36.630000000000003</v>
          </cell>
          <cell r="F5180">
            <v>47.48</v>
          </cell>
        </row>
        <row r="5181">
          <cell r="B5181" t="str">
            <v>EQUIPAMENTOS</v>
          </cell>
          <cell r="C5181" t="str">
            <v/>
          </cell>
        </row>
        <row r="5182">
          <cell r="B5182" t="str">
            <v>TEODOLITO E NIVEL</v>
          </cell>
          <cell r="C5182" t="str">
            <v/>
          </cell>
        </row>
        <row r="5183">
          <cell r="B5183" t="str">
            <v xml:space="preserve">BETONEIRAS E MISTURADORES </v>
          </cell>
          <cell r="C5183" t="str">
            <v/>
          </cell>
        </row>
        <row r="5184">
          <cell r="A5184" t="str">
            <v>87441</v>
          </cell>
          <cell r="B5184" t="str">
            <v>BETONEIRA CAPACIDADE NOMINAL 400 L, CAPACIDADE DE MISTURA 310 L, MOTOR A DIESEL POTÊNCIA 5,0 HP, SEM CARREGADOR - DEPRECIAÇÃO. AF_06/2014</v>
          </cell>
          <cell r="C5184" t="str">
            <v>H</v>
          </cell>
          <cell r="D5184">
            <v>0.33</v>
          </cell>
          <cell r="E5184">
            <v>0</v>
          </cell>
          <cell r="F5184">
            <v>0.33</v>
          </cell>
        </row>
        <row r="5185">
          <cell r="A5185" t="str">
            <v>87442</v>
          </cell>
          <cell r="B5185" t="str">
            <v>BETONEIRA CAPACIDADE NOMINAL 400 L, CAPACIDADE DE MISTURA 310 L, MOTOR A DIESEL POTÊNCIA 5,0 HP, SEM CARREGADOR - JUROS. AF_06/2014</v>
          </cell>
          <cell r="C5185" t="str">
            <v>H</v>
          </cell>
          <cell r="D5185">
            <v>0.08</v>
          </cell>
          <cell r="E5185">
            <v>0</v>
          </cell>
          <cell r="F5185">
            <v>0.08</v>
          </cell>
        </row>
        <row r="5186">
          <cell r="A5186" t="str">
            <v>87443</v>
          </cell>
          <cell r="B5186" t="str">
            <v>BETONEIRA CAPACIDADE NOMINAL 400 L, CAPACIDADE DE MISTURA 310 L, MOTOR A DIESEL POTÊNCIA 5,0 HP, SEM CARREGADOR - MANUTENÇÃO. AF_06/2014</v>
          </cell>
          <cell r="C5186" t="str">
            <v>H</v>
          </cell>
          <cell r="D5186">
            <v>0.28000000000000003</v>
          </cell>
          <cell r="E5186">
            <v>0</v>
          </cell>
          <cell r="F5186">
            <v>0.28000000000000003</v>
          </cell>
        </row>
        <row r="5187">
          <cell r="A5187" t="str">
            <v>87444</v>
          </cell>
          <cell r="B5187" t="str">
            <v>BETONEIRA CAPACIDADE NOMINAL 400 L, CAPACIDADE DE MISTURA 310 L, MOTOR A DIESEL POTÊNCIA 5,0 HP, SEM CARREGADOR - MATERIAIS NA OPERAÇÃO. AF_06/2014</v>
          </cell>
          <cell r="C5187" t="str">
            <v>H</v>
          </cell>
          <cell r="D5187">
            <v>2.15</v>
          </cell>
          <cell r="E5187">
            <v>0</v>
          </cell>
          <cell r="F5187">
            <v>2.15</v>
          </cell>
        </row>
        <row r="5188">
          <cell r="A5188" t="str">
            <v>87445</v>
          </cell>
          <cell r="B5188" t="str">
            <v>BETONEIRA CAPACIDADE NOMINAL 400 L, CAPACIDADE DE MISTURA 310 L, MOTOR A DIESEL POTÊNCIA 5,0 HP, SEM CARREGADOR - CHP DIURNO. AF_06/2014</v>
          </cell>
          <cell r="C5188" t="str">
            <v>CHP</v>
          </cell>
          <cell r="D5188">
            <v>2.84</v>
          </cell>
          <cell r="E5188">
            <v>0</v>
          </cell>
          <cell r="F5188">
            <v>2.84</v>
          </cell>
        </row>
        <row r="5189">
          <cell r="A5189" t="str">
            <v>87446</v>
          </cell>
          <cell r="B5189" t="str">
            <v>BETONEIRA CAPACIDADE NOMINAL 400 L, CAPACIDADE DE MISTURA 310 L, MOTOR A DIESEL POTÊNCIA 5,0 HP, SEM CARREGADOR - CHI DIURNO. AF_06/2014</v>
          </cell>
          <cell r="C5189" t="str">
            <v>CHI</v>
          </cell>
          <cell r="D5189">
            <v>0.41</v>
          </cell>
          <cell r="E5189">
            <v>0</v>
          </cell>
          <cell r="F5189">
            <v>0.41</v>
          </cell>
        </row>
        <row r="5190">
          <cell r="A5190" t="str">
            <v>88826</v>
          </cell>
          <cell r="B5190" t="str">
            <v>BETONEIRA CAPACIDADE NOMINAL DE 400 L, CAPACIDADE DE MISTURA 310 L, MOTOR ELÉTRICO TRIFÁSICO POTÊNCIA DE 2 HP, SEM CARREGADOR - DEPRECIAÇÃO. AF_10/2014</v>
          </cell>
          <cell r="C5190" t="str">
            <v>H</v>
          </cell>
          <cell r="D5190">
            <v>0.24</v>
          </cell>
          <cell r="E5190">
            <v>0</v>
          </cell>
          <cell r="F5190">
            <v>0.24</v>
          </cell>
        </row>
        <row r="5191">
          <cell r="A5191" t="str">
            <v>88827</v>
          </cell>
          <cell r="B5191" t="str">
            <v>BETONEIRA CAPACIDADE NOMINAL DE 400 L, CAPACIDADE DE MISTURA 310 L, MOTOR ELÉTRICO TRIFÁSICO POTÊNCIA DE 2 HP, SEM CARREGADOR - JUROS. AF_10/2014</v>
          </cell>
          <cell r="C5191" t="str">
            <v>H</v>
          </cell>
          <cell r="D5191">
            <v>0.06</v>
          </cell>
          <cell r="E5191">
            <v>0</v>
          </cell>
          <cell r="F5191">
            <v>0.06</v>
          </cell>
        </row>
        <row r="5192">
          <cell r="A5192" t="str">
            <v>88828</v>
          </cell>
          <cell r="B5192" t="str">
            <v>BETONEIRA CAPACIDADE NOMINAL DE 400 L, CAPACIDADE DE MISTURA 310 L, MOTOR ELÉTRICO TRIFÁSICO POTÊNCIA DE 2 HP, SEM CARREGADOR - MANUTENÇÃO. AF_10/2014</v>
          </cell>
          <cell r="C5192" t="str">
            <v>H</v>
          </cell>
          <cell r="D5192">
            <v>0.2</v>
          </cell>
          <cell r="E5192">
            <v>0</v>
          </cell>
          <cell r="F5192">
            <v>0.2</v>
          </cell>
        </row>
        <row r="5193">
          <cell r="A5193" t="str">
            <v>88829</v>
          </cell>
          <cell r="B5193" t="str">
            <v>BETONEIRA CAPACIDADE NOMINAL DE 400 L, CAPACIDADE DE MISTURA 310 L, MOTOR ELÉTRICO TRIFÁSICO POTÊNCIA DE 2 HP, SEM CARREGADOR - MATERIAIS NA OPERAÇÃO. AF_10/2014</v>
          </cell>
          <cell r="C5193" t="str">
            <v>H</v>
          </cell>
          <cell r="D5193">
            <v>0.51</v>
          </cell>
          <cell r="E5193">
            <v>0</v>
          </cell>
          <cell r="F5193">
            <v>0.51</v>
          </cell>
        </row>
        <row r="5194">
          <cell r="A5194" t="str">
            <v>88830</v>
          </cell>
          <cell r="B5194" t="str">
            <v>BETONEIRA CAPACIDADE NOMINAL DE 400 L, CAPACIDADE DE MISTURA 310 L, MOTOR ELÉTRICO TRIFÁSICO POTÊNCIA DE 2 HP, SEM CARREGADOR - CHP DIURNO. AF_10/2014</v>
          </cell>
          <cell r="C5194" t="str">
            <v>CHP</v>
          </cell>
          <cell r="D5194">
            <v>1.01</v>
          </cell>
          <cell r="E5194">
            <v>0</v>
          </cell>
          <cell r="F5194">
            <v>1.01</v>
          </cell>
        </row>
        <row r="5195">
          <cell r="A5195" t="str">
            <v>88831</v>
          </cell>
          <cell r="B5195" t="str">
            <v>BETONEIRA CAPACIDADE NOMINAL DE 400 L, CAPACIDADE DE MISTURA 310 L, MOTOR ELÉTRICO TRIFÁSICO POTÊNCIA DE 2 HP, SEM CARREGADOR - CHI DIURNO. AF_10/2014</v>
          </cell>
          <cell r="C5195" t="str">
            <v>CHI</v>
          </cell>
          <cell r="D5195">
            <v>0.3</v>
          </cell>
          <cell r="E5195">
            <v>0</v>
          </cell>
          <cell r="F5195">
            <v>0.3</v>
          </cell>
        </row>
        <row r="5196">
          <cell r="A5196" t="str">
            <v>89274</v>
          </cell>
          <cell r="B5196" t="str">
            <v>BETONEIRA CAPACIDADE NOMINAL DE 600 L, CAPACIDADE DE MISTURA 440 L, MOTOR A DIESEL POTÊNCIA 10 HP, COM CARREGADOR - DEPRECIAÇÃO. AF_11/2014</v>
          </cell>
          <cell r="C5196" t="str">
            <v>H</v>
          </cell>
          <cell r="D5196">
            <v>1.21</v>
          </cell>
          <cell r="E5196">
            <v>0</v>
          </cell>
          <cell r="F5196">
            <v>1.21</v>
          </cell>
        </row>
        <row r="5197">
          <cell r="A5197" t="str">
            <v>89275</v>
          </cell>
          <cell r="B5197" t="str">
            <v>BETONEIRA CAPACIDADE NOMINAL DE 600 L, CAPACIDADE DE MISTURA 440 L, MOTOR A DIESEL POTÊNCIA 10 HP, COM CARREGADOR - JUROS. AF_11/2014</v>
          </cell>
          <cell r="C5197" t="str">
            <v>H</v>
          </cell>
          <cell r="D5197">
            <v>0.28000000000000003</v>
          </cell>
          <cell r="E5197">
            <v>0</v>
          </cell>
          <cell r="F5197">
            <v>0.28000000000000003</v>
          </cell>
        </row>
        <row r="5198">
          <cell r="A5198" t="str">
            <v>89276</v>
          </cell>
          <cell r="B5198" t="str">
            <v>BETONEIRA CAPACIDADE NOMINAL DE 600 L, CAPACIDADE DE MISTURA 440 L, MOTOR A DIESEL POTÊNCIA 10 HP, COM CARREGADOR - MANUTENÇÃO. AF_11/2014</v>
          </cell>
          <cell r="C5198" t="str">
            <v>H</v>
          </cell>
          <cell r="D5198">
            <v>1</v>
          </cell>
          <cell r="E5198">
            <v>0</v>
          </cell>
          <cell r="F5198">
            <v>1</v>
          </cell>
        </row>
        <row r="5199">
          <cell r="A5199" t="str">
            <v>89278</v>
          </cell>
          <cell r="B5199" t="str">
            <v>BETONEIRA CAPACIDADE NOMINAL DE 600 L, CAPACIDADE DE MISTURA 440 L, MOTOR A DIESEL POTÊNCIA 10 HP, COM CARREGADOR - CHP DIURNO. AF_11/2014</v>
          </cell>
          <cell r="C5199" t="str">
            <v>CHP</v>
          </cell>
          <cell r="D5199">
            <v>6.77</v>
          </cell>
          <cell r="E5199">
            <v>0</v>
          </cell>
          <cell r="F5199">
            <v>6.77</v>
          </cell>
        </row>
        <row r="5200">
          <cell r="A5200" t="str">
            <v>89279</v>
          </cell>
          <cell r="B5200" t="str">
            <v>BETONEIRA CAPACIDADE NOMINAL DE 600 L, CAPACIDADE DE MISTURA 440 L, MOTOR A DIESEL POTÊNCIA 10 HP, COM CARREGADOR - CHI DIURNO. AF_11/2014</v>
          </cell>
          <cell r="C5200" t="str">
            <v>CHI</v>
          </cell>
          <cell r="D5200">
            <v>1.49</v>
          </cell>
          <cell r="E5200">
            <v>0</v>
          </cell>
          <cell r="F5200">
            <v>1.49</v>
          </cell>
        </row>
        <row r="5201">
          <cell r="A5201" t="str">
            <v>89221</v>
          </cell>
          <cell r="B5201" t="str">
            <v>BETONEIRA CAPACIDADE NOMINAL DE 600 L, CAPACIDADE DE MISTURA 360 L, MOTOR ELÉTRICO TRIFÁSICO POTÊNCIA DE 4 CV, SEM CARREGADOR - DEPRECIAÇÃO. AF_11/2014</v>
          </cell>
          <cell r="C5201" t="str">
            <v>H</v>
          </cell>
          <cell r="D5201">
            <v>0.99</v>
          </cell>
          <cell r="E5201">
            <v>0</v>
          </cell>
          <cell r="F5201">
            <v>0.99</v>
          </cell>
        </row>
        <row r="5202">
          <cell r="A5202" t="str">
            <v>89222</v>
          </cell>
          <cell r="B5202" t="str">
            <v>BETONEIRA CAPACIDADE NOMINAL DE 600 L, CAPACIDADE DE MISTURA 360 L, MOTOR ELÉTRICO TRIFÁSICO POTÊNCIA DE 4 CV, SEM CARREGADOR - JUROS. AF_11/2014</v>
          </cell>
          <cell r="C5202" t="str">
            <v>H</v>
          </cell>
          <cell r="D5202">
            <v>0.23</v>
          </cell>
          <cell r="E5202">
            <v>0</v>
          </cell>
          <cell r="F5202">
            <v>0.23</v>
          </cell>
        </row>
        <row r="5203">
          <cell r="A5203" t="str">
            <v>89223</v>
          </cell>
          <cell r="B5203" t="str">
            <v>BETONEIRA CAPACIDADE NOMINAL DE 600 L, CAPACIDADE DE MISTURA 360 L, MOTOR ELÉTRICO TRIFÁSICO POTÊNCIA DE 4 CV, SEM CARREGADOR - MANUTENÇÃO. AF_11/2014</v>
          </cell>
          <cell r="C5203" t="str">
            <v>H</v>
          </cell>
          <cell r="D5203">
            <v>0.83</v>
          </cell>
          <cell r="E5203">
            <v>0</v>
          </cell>
          <cell r="F5203">
            <v>0.83</v>
          </cell>
        </row>
        <row r="5204">
          <cell r="A5204" t="str">
            <v>89224</v>
          </cell>
          <cell r="B5204" t="str">
            <v>BETONEIRA CAPACIDADE NOMINAL DE 600 L, CAPACIDADE DE MISTURA 360 L, MOTOR ELÉTRICO TRIFÁSICO POTÊNCIA DE 4 CV, SEM CARREGADOR - MATERIAIS NA OPERAÇÃO. AF_11/2014</v>
          </cell>
          <cell r="C5204" t="str">
            <v>H</v>
          </cell>
          <cell r="D5204">
            <v>1</v>
          </cell>
          <cell r="E5204">
            <v>0</v>
          </cell>
          <cell r="F5204">
            <v>1</v>
          </cell>
        </row>
        <row r="5205">
          <cell r="A5205" t="str">
            <v>89225</v>
          </cell>
          <cell r="B5205" t="str">
            <v>BETONEIRA CAPACIDADE NOMINAL DE 600 L, CAPACIDADE DE MISTURA 360 L, MOTOR ELÉTRICO TRIFÁSICO POTÊNCIA DE 4 CV, SEM CARREGADOR - CHP DIURNO. AF_11/2014</v>
          </cell>
          <cell r="C5205" t="str">
            <v>CHP</v>
          </cell>
          <cell r="D5205">
            <v>3.05</v>
          </cell>
          <cell r="E5205">
            <v>0</v>
          </cell>
          <cell r="F5205">
            <v>3.05</v>
          </cell>
        </row>
        <row r="5206">
          <cell r="A5206" t="str">
            <v>89226</v>
          </cell>
          <cell r="B5206" t="str">
            <v>BETONEIRA CAPACIDADE NOMINAL DE 600 L, CAPACIDADE DE MISTURA 360 L, MOTOR ELÉTRICO TRIFÁSICO POTÊNCIA DE 4 CV, SEM CARREGADOR - CHI DIURNO. AF_11/2014</v>
          </cell>
          <cell r="C5206" t="str">
            <v>CHI</v>
          </cell>
          <cell r="D5206">
            <v>1.22</v>
          </cell>
          <cell r="E5206">
            <v>0</v>
          </cell>
          <cell r="F5206">
            <v>1.22</v>
          </cell>
        </row>
        <row r="5207">
          <cell r="A5207" t="str">
            <v>89277</v>
          </cell>
          <cell r="B5207" t="str">
            <v>BETONEIRA CAPACIDADE NOMINAL DE 600 L, CAPACIDADE DE MISTURA 440 L, MOTOR A DIESEL POTÊNCIA 10 HP, COM CARREGADOR - MATERIAIS NA OPERAÇÃO. AF_11/2014</v>
          </cell>
          <cell r="C5207" t="str">
            <v>H</v>
          </cell>
          <cell r="D5207">
            <v>4.28</v>
          </cell>
          <cell r="E5207">
            <v>0</v>
          </cell>
          <cell r="F5207">
            <v>4.28</v>
          </cell>
        </row>
        <row r="5208">
          <cell r="A5208" t="str">
            <v>93233</v>
          </cell>
          <cell r="B5208" t="str">
            <v>BETONEIRA CAPACIDADE NOMINAL 400 L, CAPACIDADE DE MISTURA 310 L, MOTOR A GASOLINA POTÊNCIA 5,5 HP, SEM CARREGADOR - CHP DIURNO. AF_02/2016</v>
          </cell>
          <cell r="C5208" t="str">
            <v>CHP</v>
          </cell>
          <cell r="D5208">
            <v>5.18</v>
          </cell>
          <cell r="E5208">
            <v>0</v>
          </cell>
          <cell r="F5208">
            <v>5.18</v>
          </cell>
        </row>
        <row r="5209">
          <cell r="A5209" t="str">
            <v>93234</v>
          </cell>
          <cell r="B5209" t="str">
            <v>BETONEIRA CAPACIDADE NOMINAL 400 L, CAPACIDADE DE MISTURA 310 L, MOTOR A GASOLINA POTÊNCIA 5,5 HP, SEM CARREGADOR - CHI DIURNO. AF_02/2016</v>
          </cell>
          <cell r="C5209" t="str">
            <v>CHI</v>
          </cell>
          <cell r="D5209">
            <v>0.38</v>
          </cell>
          <cell r="E5209">
            <v>0</v>
          </cell>
          <cell r="F5209">
            <v>0.38</v>
          </cell>
        </row>
        <row r="5210">
          <cell r="A5210" t="str">
            <v>93229</v>
          </cell>
          <cell r="B5210" t="str">
            <v>BETONEIRA CAPACIDADE NOMINAL 400 L, CAPACIDADE DE MISTURA 310 L, MOTOR A GASOLINA POTÊNCIA 5,5 HP, SEM CARREGADOR - DEPRECIAÇÃO. AF_02/2016</v>
          </cell>
          <cell r="C5210" t="str">
            <v>H</v>
          </cell>
          <cell r="D5210">
            <v>0.31</v>
          </cell>
          <cell r="E5210">
            <v>0</v>
          </cell>
          <cell r="F5210">
            <v>0.31</v>
          </cell>
        </row>
        <row r="5211">
          <cell r="A5211" t="str">
            <v>93230</v>
          </cell>
          <cell r="B5211" t="str">
            <v>BETONEIRA CAPACIDADE NOMINAL 400 L, CAPACIDADE DE MISTURA 310 L, MOTOR A GASOLINA POTÊNCIA 5,5 HP, SEM CARREGADOR - JUROS. AF_02/2016</v>
          </cell>
          <cell r="C5211" t="str">
            <v>H</v>
          </cell>
          <cell r="D5211">
            <v>7.0000000000000007E-2</v>
          </cell>
          <cell r="E5211">
            <v>0</v>
          </cell>
          <cell r="F5211">
            <v>7.0000000000000007E-2</v>
          </cell>
        </row>
        <row r="5212">
          <cell r="A5212" t="str">
            <v>93231</v>
          </cell>
          <cell r="B5212" t="str">
            <v>BETONEIRA CAPACIDADE NOMINAL 400 L, CAPACIDADE DE MISTURA 310 L, MOTOR A GASOLINA POTÊNCIA 5,5 HP, SEM CARREGADOR - MANUTENÇÃO. AF_02/2016</v>
          </cell>
          <cell r="C5212" t="str">
            <v>H</v>
          </cell>
          <cell r="D5212">
            <v>0.25</v>
          </cell>
          <cell r="E5212">
            <v>0</v>
          </cell>
          <cell r="F5212">
            <v>0.25</v>
          </cell>
        </row>
        <row r="5213">
          <cell r="A5213" t="str">
            <v>93232</v>
          </cell>
          <cell r="B5213" t="str">
            <v>BETONEIRA CAPACIDADE NOMINAL 400 L, CAPACIDADE DE MISTURA 310 L, MOTOR A GASOLINA POTÊNCIA 5,5 HP, SEM CARREGADOR - MATERIAIS NA OPERAÇÃO. AF_02/2016</v>
          </cell>
          <cell r="C5213" t="str">
            <v>H</v>
          </cell>
          <cell r="D5213">
            <v>4.55</v>
          </cell>
          <cell r="E5213">
            <v>0</v>
          </cell>
          <cell r="F5213">
            <v>4.55</v>
          </cell>
        </row>
        <row r="5214">
          <cell r="A5214" t="str">
            <v>88386</v>
          </cell>
          <cell r="B5214" t="str">
            <v>MISTURADOR DE ARGAMASSA, EIXO HORIZONTAL, CAPACIDADE DE MISTURA 300 KG, MOTOR ELÉTRICO POTÊNCIA 5 CV - CHP DIURNO. AF_06/2014</v>
          </cell>
          <cell r="C5214" t="str">
            <v>CHP</v>
          </cell>
          <cell r="D5214">
            <v>2.58</v>
          </cell>
          <cell r="E5214">
            <v>0</v>
          </cell>
          <cell r="F5214">
            <v>2.58</v>
          </cell>
        </row>
        <row r="5215">
          <cell r="A5215" t="str">
            <v>88387</v>
          </cell>
          <cell r="B5215" t="str">
            <v>MISTURADOR DE ARGAMASSA, EIXO HORIZONTAL, CAPACIDADE DE MISTURA 300 KG, MOTOR ELÉTRICO POTÊNCIA 5 CV - DEPRECIAÇÃO. AF_06/2014</v>
          </cell>
          <cell r="C5215" t="str">
            <v>H</v>
          </cell>
          <cell r="D5215">
            <v>0.65</v>
          </cell>
          <cell r="E5215">
            <v>0</v>
          </cell>
          <cell r="F5215">
            <v>0.65</v>
          </cell>
        </row>
        <row r="5216">
          <cell r="A5216" t="str">
            <v>88389</v>
          </cell>
          <cell r="B5216" t="str">
            <v>MISTURADOR DE ARGAMASSA, EIXO HORIZONTAL, CAPACIDADE DE MISTURA 300 KG, MOTOR ELÉTRICO POTÊNCIA 5 CV - JUROS. AF_06/2014</v>
          </cell>
          <cell r="C5216" t="str">
            <v>H</v>
          </cell>
          <cell r="D5216">
            <v>0.15</v>
          </cell>
          <cell r="E5216">
            <v>0</v>
          </cell>
          <cell r="F5216">
            <v>0.15</v>
          </cell>
        </row>
        <row r="5217">
          <cell r="A5217" t="str">
            <v>88390</v>
          </cell>
          <cell r="B5217" t="str">
            <v>MISTURADOR DE ARGAMASSA, EIXO HORIZONTAL, CAPACIDADE DE MISTURA 300 KG, MOTOR ELÉTRICO POTÊNCIA 5 CV - MANUTENÇÃO. AF_06/2014</v>
          </cell>
          <cell r="C5217" t="str">
            <v>H</v>
          </cell>
          <cell r="D5217">
            <v>0.54</v>
          </cell>
          <cell r="E5217">
            <v>0</v>
          </cell>
          <cell r="F5217">
            <v>0.54</v>
          </cell>
        </row>
        <row r="5218">
          <cell r="A5218" t="str">
            <v>88391</v>
          </cell>
          <cell r="B5218" t="str">
            <v>MISTURADOR DE ARGAMASSA, EIXO HORIZONTAL, CAPACIDADE DE MISTURA 300 KG, MOTOR ELÉTRICO POTÊNCIA 5 CV - MATERIAIS NA OPERAÇÃO. AF_06/2014</v>
          </cell>
          <cell r="C5218" t="str">
            <v>H</v>
          </cell>
          <cell r="D5218">
            <v>1.25</v>
          </cell>
          <cell r="E5218">
            <v>0</v>
          </cell>
          <cell r="F5218">
            <v>1.25</v>
          </cell>
        </row>
        <row r="5219">
          <cell r="A5219" t="str">
            <v>88392</v>
          </cell>
          <cell r="B5219" t="str">
            <v>MISTURADOR DE ARGAMASSA, EIXO HORIZONTAL, CAPACIDADE DE MISTURA 300 KG, MOTOR ELÉTRICO POTÊNCIA 5 CV - CHI DIURNO. AF_06/2014</v>
          </cell>
          <cell r="C5219" t="str">
            <v>CHI</v>
          </cell>
          <cell r="D5219">
            <v>0.8</v>
          </cell>
          <cell r="E5219">
            <v>0</v>
          </cell>
          <cell r="F5219">
            <v>0.8</v>
          </cell>
        </row>
        <row r="5220">
          <cell r="A5220" t="str">
            <v>88393</v>
          </cell>
          <cell r="B5220" t="str">
            <v>MISTURADOR DE ARGAMASSA, EIXO HORIZONTAL, CAPACIDADE DE MISTURA 600 KG, MOTOR ELÉTRICO POTÊNCIA 7,5 CV - CHP DIURNO. AF_06/2014</v>
          </cell>
          <cell r="C5220" t="str">
            <v>CHP</v>
          </cell>
          <cell r="D5220">
            <v>3.46</v>
          </cell>
          <cell r="E5220">
            <v>0</v>
          </cell>
          <cell r="F5220">
            <v>3.46</v>
          </cell>
        </row>
        <row r="5221">
          <cell r="A5221" t="str">
            <v>88394</v>
          </cell>
          <cell r="B5221" t="str">
            <v>MISTURADOR DE ARGAMASSA, EIXO HORIZONTAL, CAPACIDADE DE MISTURA 600 KG, MOTOR ELÉTRICO POTÊNCIA 7,5 CV - DEPRECIAÇÃO. AF_06/2014</v>
          </cell>
          <cell r="C5221" t="str">
            <v>H</v>
          </cell>
          <cell r="D5221">
            <v>0.77</v>
          </cell>
          <cell r="E5221">
            <v>0</v>
          </cell>
          <cell r="F5221">
            <v>0.77</v>
          </cell>
        </row>
        <row r="5222">
          <cell r="A5222" t="str">
            <v>88395</v>
          </cell>
          <cell r="B5222" t="str">
            <v>MISTURADOR DE ARGAMASSA, EIXO HORIZONTAL, CAPACIDADE DE MISTURA 600 KG, MOTOR ELÉTRICO POTÊNCIA 7,5 CV - JUROS. AF_06/2014</v>
          </cell>
          <cell r="C5222" t="str">
            <v>H</v>
          </cell>
          <cell r="D5222">
            <v>0.18</v>
          </cell>
          <cell r="E5222">
            <v>0</v>
          </cell>
          <cell r="F5222">
            <v>0.18</v>
          </cell>
        </row>
        <row r="5223">
          <cell r="A5223" t="str">
            <v>88396</v>
          </cell>
          <cell r="B5223" t="str">
            <v>MISTURADOR DE ARGAMASSA, EIXO HORIZONTAL, CAPACIDADE DE MISTURA 600 KG, MOTOR ELÉTRICO POTÊNCIA 7,5 CV - MANUTENÇÃO. AF_06/2014</v>
          </cell>
          <cell r="C5223" t="str">
            <v>H</v>
          </cell>
          <cell r="D5223">
            <v>0.64</v>
          </cell>
          <cell r="E5223">
            <v>0</v>
          </cell>
          <cell r="F5223">
            <v>0.64</v>
          </cell>
        </row>
        <row r="5224">
          <cell r="A5224" t="str">
            <v>88397</v>
          </cell>
          <cell r="B5224" t="str">
            <v>MISTURADOR DE ARGAMASSA, EIXO HORIZONTAL, CAPACIDADE DE MISTURA 600 KG, MOTOR ELÉTRICO POTÊNCIA 7,5 CV - MATERIAIS NA OPERAÇÃO. AF_06/2014</v>
          </cell>
          <cell r="C5224" t="str">
            <v>H</v>
          </cell>
          <cell r="D5224">
            <v>1.87</v>
          </cell>
          <cell r="E5224">
            <v>0</v>
          </cell>
          <cell r="F5224">
            <v>1.87</v>
          </cell>
        </row>
        <row r="5225">
          <cell r="A5225" t="str">
            <v>88398</v>
          </cell>
          <cell r="B5225" t="str">
            <v>MISTURADOR DE ARGAMASSA, EIXO HORIZONTAL, CAPACIDADE DE MISTURA 600 KG, MOTOR ELÉTRICO POTÊNCIA 7,5 CV - CHI DIURNO. AF_06/2014</v>
          </cell>
          <cell r="C5225" t="str">
            <v>CHI</v>
          </cell>
          <cell r="D5225">
            <v>0.95</v>
          </cell>
          <cell r="E5225">
            <v>0</v>
          </cell>
          <cell r="F5225">
            <v>0.95</v>
          </cell>
        </row>
        <row r="5226">
          <cell r="A5226" t="str">
            <v>88399</v>
          </cell>
          <cell r="B5226" t="str">
            <v>MISTURADOR DE ARGAMASSA, EIXO HORIZONTAL, CAPACIDADE DE MISTURA 160 KG, MOTOR ELÉTRICO POTÊNCIA 3 CV - CHP DIURNO. AF_06/2014</v>
          </cell>
          <cell r="C5226" t="str">
            <v>CHP</v>
          </cell>
          <cell r="D5226">
            <v>2.0099999999999998</v>
          </cell>
          <cell r="E5226">
            <v>0</v>
          </cell>
          <cell r="F5226">
            <v>2.0099999999999998</v>
          </cell>
        </row>
        <row r="5227">
          <cell r="A5227" t="str">
            <v>88400</v>
          </cell>
          <cell r="B5227" t="str">
            <v>MISTURADOR DE ARGAMASSA, EIXO HORIZONTAL, CAPACIDADE DE MISTURA 160 KG, MOTOR ELÉTRICO POTÊNCIA 3 CV - DEPRECIAÇÃO. AF_06/2014</v>
          </cell>
          <cell r="C5227" t="str">
            <v>H</v>
          </cell>
          <cell r="D5227">
            <v>0.61</v>
          </cell>
          <cell r="E5227">
            <v>0</v>
          </cell>
          <cell r="F5227">
            <v>0.61</v>
          </cell>
        </row>
        <row r="5228">
          <cell r="A5228" t="str">
            <v>88401</v>
          </cell>
          <cell r="B5228" t="str">
            <v>MISTURADOR DE ARGAMASSA, EIXO HORIZONTAL, CAPACIDADE DE MISTURA 160 KG, MOTOR ELÉTRICO POTÊNCIA 3 CV - JUROS. AF_06/2014</v>
          </cell>
          <cell r="C5228" t="str">
            <v>H</v>
          </cell>
          <cell r="D5228">
            <v>0.14000000000000001</v>
          </cell>
          <cell r="E5228">
            <v>0</v>
          </cell>
          <cell r="F5228">
            <v>0.14000000000000001</v>
          </cell>
        </row>
        <row r="5229">
          <cell r="A5229" t="str">
            <v>88402</v>
          </cell>
          <cell r="B5229" t="str">
            <v>MISTURADOR DE ARGAMASSA, EIXO HORIZONTAL, CAPACIDADE DE MISTURA 160 KG, MOTOR ELÉTRICO POTÊNCIA 3 CV - MANUTENÇÃO. AF_06/2014</v>
          </cell>
          <cell r="C5229" t="str">
            <v>H</v>
          </cell>
          <cell r="D5229">
            <v>0.51</v>
          </cell>
          <cell r="E5229">
            <v>0</v>
          </cell>
          <cell r="F5229">
            <v>0.51</v>
          </cell>
        </row>
        <row r="5230">
          <cell r="A5230" t="str">
            <v>88403</v>
          </cell>
          <cell r="B5230" t="str">
            <v>MISTURADOR DE ARGAMASSA, EIXO HORIZONTAL, CAPACIDADE DE MISTURA 160 KG, MOTOR ELÉTRICO POTÊNCIA 3 CV - MATERIAIS NA OPERAÇÃO. AF_06/2014</v>
          </cell>
          <cell r="C5230" t="str">
            <v>H</v>
          </cell>
          <cell r="D5230">
            <v>0.75</v>
          </cell>
          <cell r="E5230">
            <v>0</v>
          </cell>
          <cell r="F5230">
            <v>0.75</v>
          </cell>
        </row>
        <row r="5231">
          <cell r="A5231" t="str">
            <v>88404</v>
          </cell>
          <cell r="B5231" t="str">
            <v>MISTURADOR DE ARGAMASSA, EIXO HORIZONTAL, CAPACIDADE DE MISTURA 160 KG, MOTOR ELÉTRICO POTÊNCIA 3 CV - CHI DIURNO. AF_06/2014</v>
          </cell>
          <cell r="C5231" t="str">
            <v>CHI</v>
          </cell>
          <cell r="D5231">
            <v>0.75</v>
          </cell>
          <cell r="E5231">
            <v>0</v>
          </cell>
          <cell r="F5231">
            <v>0.75</v>
          </cell>
        </row>
        <row r="5232">
          <cell r="A5232" t="str">
            <v>90633</v>
          </cell>
          <cell r="B5232" t="str">
            <v>MISTURADOR DUPLO HORIZONTAL DE ALTA TURBULÊNCIA, CAPACIDADE / VOLUME 2 X 500 LITROS, MOTORES ELÉTRICOS MÍNIMO 5 CV CADA, PARA NATA CIMENTO, ARGAMASSA E OUTROS - DEPRECIAÇÃO. AF_06/2015</v>
          </cell>
          <cell r="C5232" t="str">
            <v>H</v>
          </cell>
          <cell r="D5232">
            <v>3.06</v>
          </cell>
          <cell r="E5232">
            <v>0</v>
          </cell>
          <cell r="F5232">
            <v>3.06</v>
          </cell>
        </row>
        <row r="5233">
          <cell r="A5233" t="str">
            <v>90634</v>
          </cell>
          <cell r="B5233" t="str">
            <v>MISTURADOR DUPLO HORIZONTAL DE ALTA TURBULÊNCIA, CAPACIDADE / VOLUME 2 X 500 LITROS, MOTORES ELÉTRICOS MÍNIMO 5 CV CADA, PARA NATA CIMENTO, ARGAMASSA E OUTROS - JUROS. AF_06/2015</v>
          </cell>
          <cell r="C5233" t="str">
            <v>H</v>
          </cell>
          <cell r="D5233">
            <v>0.71</v>
          </cell>
          <cell r="E5233">
            <v>0</v>
          </cell>
          <cell r="F5233">
            <v>0.71</v>
          </cell>
        </row>
        <row r="5234">
          <cell r="A5234" t="str">
            <v>90635</v>
          </cell>
          <cell r="B5234" t="str">
            <v>MISTURADOR DUPLO HORIZONTAL DE ALTA TURBULÊNCIA, CAPACIDADE / VOLUME 2 X 500 LITROS, MOTORES ELÉTRICOS MÍNIMO 5 CV CADA, PARA NATA CIMENTO, ARGAMASSA E OUTROS - MANUTENÇÃO. AF_06/2015</v>
          </cell>
          <cell r="C5234" t="str">
            <v>H</v>
          </cell>
          <cell r="D5234">
            <v>2.5499999999999998</v>
          </cell>
          <cell r="E5234">
            <v>0</v>
          </cell>
          <cell r="F5234">
            <v>2.5499999999999998</v>
          </cell>
        </row>
        <row r="5235">
          <cell r="A5235" t="str">
            <v>90636</v>
          </cell>
          <cell r="B5235" t="str">
            <v>MISTURADOR DUPLO HORIZONTAL DE ALTA TURBULÊNCIA, CAPACIDADE / VOLUME 2 X 500 LITROS, MOTORES ELÉTRICOS MÍNIMO 5 CV CADA, PARA NATA CIMENTO, ARGAMASSA E OUTROS - MATERIAIS NA OPERAÇÃO. AF_06/2015</v>
          </cell>
          <cell r="C5235" t="str">
            <v>H</v>
          </cell>
          <cell r="D5235">
            <v>2.4900000000000002</v>
          </cell>
          <cell r="E5235">
            <v>0</v>
          </cell>
          <cell r="F5235">
            <v>2.4900000000000002</v>
          </cell>
        </row>
        <row r="5236">
          <cell r="A5236" t="str">
            <v>90637</v>
          </cell>
          <cell r="B5236" t="str">
            <v>MISTURADOR DUPLO HORIZONTAL DE ALTA TURBULÊNCIA, CAPACIDADE / VOLUME 2 X 500 LITROS, MOTORES ELÉTRICOS MÍNIMO 5 CV CADA, PARA NATA CIMENTO, ARGAMASSA E OUTROS - CHP DIURNO. AF_06/2015</v>
          </cell>
          <cell r="C5236" t="str">
            <v>CHP</v>
          </cell>
          <cell r="D5236">
            <v>8.81</v>
          </cell>
          <cell r="E5236">
            <v>0</v>
          </cell>
          <cell r="F5236">
            <v>8.81</v>
          </cell>
        </row>
        <row r="5237">
          <cell r="A5237" t="str">
            <v>90638</v>
          </cell>
          <cell r="B5237" t="str">
            <v>MISTURADOR DUPLO HORIZONTAL DE ALTA TURBULÊNCIA, CAPACIDADE / VOLUME 2 X 500 LITROS, MOTORES ELÉTRICOS MÍNIMO 5 CV CADA, PARA NATA CIMENTO, ARGAMASSA E OUTROS - CHI DIURNO. AF_06/2015</v>
          </cell>
          <cell r="C5237" t="str">
            <v>CHI</v>
          </cell>
          <cell r="D5237">
            <v>3.77</v>
          </cell>
          <cell r="E5237">
            <v>0</v>
          </cell>
          <cell r="F5237">
            <v>3.77</v>
          </cell>
        </row>
        <row r="5238">
          <cell r="B5238" t="str">
            <v>GUINCHOS E GRUAS</v>
          </cell>
          <cell r="C5238" t="str">
            <v/>
          </cell>
        </row>
        <row r="5239">
          <cell r="A5239" t="str">
            <v>93281</v>
          </cell>
          <cell r="B5239" t="str">
            <v>GUINCHO ELÉTRICO DE COLUNA, CAPACIDADE 400 KG, COM MOTO FREIO, MOTOR TRIFÁSICO DE 1,25 CV - CHP DIURNO. AF_03/2016</v>
          </cell>
          <cell r="C5239" t="str">
            <v>CHP</v>
          </cell>
          <cell r="D5239">
            <v>5.71</v>
          </cell>
          <cell r="E5239">
            <v>8.8800000000000008</v>
          </cell>
          <cell r="F5239">
            <v>14.59</v>
          </cell>
        </row>
        <row r="5240">
          <cell r="A5240" t="str">
            <v>93282</v>
          </cell>
          <cell r="B5240" t="str">
            <v>GUINCHO ELÉTRICO DE COLUNA, CAPACIDADE 400 KG, COM MOTO FREIO, MOTOR TRIFÁSICO DE 1,25 CV - CHI DIURNO. AF_03/2016</v>
          </cell>
          <cell r="C5240" t="str">
            <v>CHI</v>
          </cell>
          <cell r="D5240">
            <v>5.22</v>
          </cell>
          <cell r="E5240">
            <v>8.8800000000000008</v>
          </cell>
          <cell r="F5240">
            <v>14.1</v>
          </cell>
        </row>
        <row r="5241">
          <cell r="A5241" t="str">
            <v>93277</v>
          </cell>
          <cell r="B5241" t="str">
            <v>GUINCHO ELÉTRICO DE COLUNA, CAPACIDADE 400 KG, COM MOTO FREIO, MOTOR TRIFÁSICO DE 1,25 CV - DEPRECIAÇÃO. AF_03/2016</v>
          </cell>
          <cell r="C5241" t="str">
            <v>H</v>
          </cell>
          <cell r="D5241">
            <v>0.26</v>
          </cell>
          <cell r="E5241">
            <v>0</v>
          </cell>
          <cell r="F5241">
            <v>0.26</v>
          </cell>
        </row>
        <row r="5242">
          <cell r="A5242" t="str">
            <v>93278</v>
          </cell>
          <cell r="B5242" t="str">
            <v>GUINCHO ELÉTRICO DE COLUNA, CAPACIDADE 400 KG, COM MOTO FREIO, MOTOR TRIFÁSICO DE 1,25 CV - JUROS. AF_03/2016</v>
          </cell>
          <cell r="C5242" t="str">
            <v>H</v>
          </cell>
          <cell r="D5242">
            <v>0.1</v>
          </cell>
          <cell r="E5242">
            <v>0</v>
          </cell>
          <cell r="F5242">
            <v>0.1</v>
          </cell>
        </row>
        <row r="5243">
          <cell r="A5243" t="str">
            <v>93279</v>
          </cell>
          <cell r="B5243" t="str">
            <v>GUINCHO ELÉTRICO DE COLUNA, CAPACIDADE 400 KG, COM MOTO FREIO, MOTOR TRIFÁSICO DE 1,25 CV - MANUTENÇÃO. AF_03/2016</v>
          </cell>
          <cell r="C5243" t="str">
            <v>H</v>
          </cell>
          <cell r="D5243">
            <v>0.17</v>
          </cell>
          <cell r="E5243">
            <v>0</v>
          </cell>
          <cell r="F5243">
            <v>0.17</v>
          </cell>
        </row>
        <row r="5244">
          <cell r="A5244" t="str">
            <v>93280</v>
          </cell>
          <cell r="B5244" t="str">
            <v>GUINCHO ELÉTRICO DE COLUNA, CAPACIDADE 400 KG, COM MOTO FREIO, MOTOR TRIFÁSICO DE 1,25 CV - MATERIAIS NA OPERAÇÃO. AF_03/2016</v>
          </cell>
          <cell r="C5244" t="str">
            <v>H</v>
          </cell>
          <cell r="D5244">
            <v>0.31</v>
          </cell>
          <cell r="E5244">
            <v>0</v>
          </cell>
          <cell r="F5244">
            <v>0.31</v>
          </cell>
        </row>
        <row r="5245">
          <cell r="A5245" t="str">
            <v>93272</v>
          </cell>
          <cell r="B5245" t="str">
            <v>GRUA ASCENSIONAL, LANCA DE 30 M, CAPACIDADE DE 1,0 T A 30 M, ALTURA ATE 39 M - CHP DIURNO. AF_03/2016</v>
          </cell>
          <cell r="C5245" t="str">
            <v>CHP</v>
          </cell>
          <cell r="D5245">
            <v>51.34</v>
          </cell>
          <cell r="E5245">
            <v>18.04</v>
          </cell>
          <cell r="F5245">
            <v>69.38</v>
          </cell>
        </row>
        <row r="5246">
          <cell r="A5246" t="str">
            <v>95212</v>
          </cell>
          <cell r="B5246" t="str">
            <v>GRUA ASCENCIONAL, LANCA DE 42 M, CAPACIDADE DE 1,5 T A 30 M, ALTURA ATE 39 M - CHP DIURNO. AF_08/2016</v>
          </cell>
          <cell r="C5246" t="str">
            <v>CHP</v>
          </cell>
          <cell r="D5246">
            <v>57.03</v>
          </cell>
          <cell r="E5246">
            <v>18.04</v>
          </cell>
          <cell r="F5246">
            <v>75.069999999999993</v>
          </cell>
        </row>
        <row r="5247">
          <cell r="A5247" t="str">
            <v>93274</v>
          </cell>
          <cell r="B5247" t="str">
            <v>GRUA ASCENSIONAL, LANÇA DE 30 M, CAPACIDADE DE 1,0 T A 30 M, ALTURA ATÉ 39 M - CHI DIURNO. AF_03/2016</v>
          </cell>
          <cell r="C5247" t="str">
            <v>CHI</v>
          </cell>
          <cell r="D5247">
            <v>26.29</v>
          </cell>
          <cell r="E5247">
            <v>18.04</v>
          </cell>
          <cell r="F5247">
            <v>44.33</v>
          </cell>
        </row>
        <row r="5248">
          <cell r="A5248" t="str">
            <v>95213</v>
          </cell>
          <cell r="B5248" t="str">
            <v>GRUA ASCENCIONAL, LANÇA DE 42 M, CAPACIDADE DE 1,5 T A 30 M, ALTURA ATÉ 39 M - CHI DIURNO. AF_08/2016</v>
          </cell>
          <cell r="C5248" t="str">
            <v>CHI</v>
          </cell>
          <cell r="D5248">
            <v>29.14</v>
          </cell>
          <cell r="E5248">
            <v>18.04</v>
          </cell>
          <cell r="F5248">
            <v>47.18</v>
          </cell>
        </row>
        <row r="5249">
          <cell r="A5249" t="str">
            <v>93267</v>
          </cell>
          <cell r="B5249" t="str">
            <v>GRUA ASCENCIONAL, LANÇA DE 30 M, CAPACIDADE DE 1,0 T A 30 M, ALTURA ATÉ 39 M  DEPRECIAÇÃO. AF_03/2016</v>
          </cell>
          <cell r="C5249" t="str">
            <v>H</v>
          </cell>
          <cell r="D5249">
            <v>17.07</v>
          </cell>
          <cell r="E5249">
            <v>0</v>
          </cell>
          <cell r="F5249">
            <v>17.07</v>
          </cell>
        </row>
        <row r="5250">
          <cell r="A5250" t="str">
            <v>93269</v>
          </cell>
          <cell r="B5250" t="str">
            <v>GRUA ASCENCIONAL, LANÇA DE 30 M, CAPACIDADE DE 1,0 T A 30 M, ALTURA ATÉ 39 M   JUROS. AF_03/2016</v>
          </cell>
          <cell r="C5250" t="str">
            <v>H</v>
          </cell>
          <cell r="D5250">
            <v>4.3600000000000003</v>
          </cell>
          <cell r="E5250">
            <v>0</v>
          </cell>
          <cell r="F5250">
            <v>4.3600000000000003</v>
          </cell>
        </row>
        <row r="5251">
          <cell r="A5251" t="str">
            <v>93270</v>
          </cell>
          <cell r="B5251" t="str">
            <v>GRUA ASCENCIONAL, LANÇA DE 30 M, CAPACIDADE DE 1,0 T A 30 M, ALTURA ATÉ 39 M   MANUTENÇÃO. AF_03/2016</v>
          </cell>
          <cell r="C5251" t="str">
            <v>H</v>
          </cell>
          <cell r="D5251">
            <v>21.33</v>
          </cell>
          <cell r="E5251">
            <v>0</v>
          </cell>
          <cell r="F5251">
            <v>21.33</v>
          </cell>
        </row>
        <row r="5252">
          <cell r="A5252" t="str">
            <v>93271</v>
          </cell>
          <cell r="B5252" t="str">
            <v>GRUA ASCENCIONAL, LANÇA DE 30 M, CAPACIDADE DE 1,0 T A 30 M, ALTURA ATÉ 39 M   MATERIAIS NA OPERAÇÃO. AF_03/2016</v>
          </cell>
          <cell r="C5252" t="str">
            <v>H</v>
          </cell>
          <cell r="D5252">
            <v>3.72</v>
          </cell>
          <cell r="E5252">
            <v>0</v>
          </cell>
          <cell r="F5252">
            <v>3.72</v>
          </cell>
        </row>
        <row r="5253">
          <cell r="A5253" t="str">
            <v>95208</v>
          </cell>
          <cell r="B5253" t="str">
            <v>GRUA ASCENCIONAL, LANÇA DE 42 M, CAPACIDADE DE 1,5 T A 30 M, ALTURA ATÉ 39 M  DEPRECIAÇÃO. AF_08/2016</v>
          </cell>
          <cell r="C5253" t="str">
            <v>H</v>
          </cell>
          <cell r="D5253">
            <v>19.34</v>
          </cell>
          <cell r="E5253">
            <v>0</v>
          </cell>
          <cell r="F5253">
            <v>19.34</v>
          </cell>
        </row>
        <row r="5254">
          <cell r="A5254" t="str">
            <v>95209</v>
          </cell>
          <cell r="B5254" t="str">
            <v>GRUA ASCENCIONAL, LANCA DE 42 M, CAPACIDADE DE 1,5 T A 30 M, ALTURA ATE 39 M  JUROS. AF_08/2016</v>
          </cell>
          <cell r="C5254" t="str">
            <v>H</v>
          </cell>
          <cell r="D5254">
            <v>4.9400000000000004</v>
          </cell>
          <cell r="E5254">
            <v>0</v>
          </cell>
          <cell r="F5254">
            <v>4.9400000000000004</v>
          </cell>
        </row>
        <row r="5255">
          <cell r="A5255" t="str">
            <v>95210</v>
          </cell>
          <cell r="B5255" t="str">
            <v>GRUA ASCENCIONAL, LANCA DE 42 M, CAPACIDADE DE 1,5 T A 30 M, ALTURA ATE 39 M  MANUTENÇÃO. AF_08/2016</v>
          </cell>
          <cell r="C5255" t="str">
            <v>H</v>
          </cell>
          <cell r="D5255">
            <v>24.17</v>
          </cell>
          <cell r="E5255">
            <v>0</v>
          </cell>
          <cell r="F5255">
            <v>24.17</v>
          </cell>
        </row>
        <row r="5256">
          <cell r="A5256" t="str">
            <v>95211</v>
          </cell>
          <cell r="B5256" t="str">
            <v>GRUA ASCENCIONAL, LANCA DE 42 M, CAPACIDADE DE 1,5 T A 30 M, ALTURA ATE 39 M  MATERIAIS NA OPERAÇÃO. AF_08/2016</v>
          </cell>
          <cell r="C5256" t="str">
            <v>H</v>
          </cell>
          <cell r="D5256">
            <v>3.72</v>
          </cell>
          <cell r="E5256">
            <v>0</v>
          </cell>
          <cell r="F5256">
            <v>3.72</v>
          </cell>
        </row>
        <row r="5257">
          <cell r="B5257" t="str">
            <v>ELEVADOR</v>
          </cell>
          <cell r="C5257" t="str">
            <v/>
          </cell>
        </row>
        <row r="5258">
          <cell r="B5258" t="str">
            <v>VIBRADOR</v>
          </cell>
          <cell r="C5258" t="str">
            <v/>
          </cell>
        </row>
        <row r="5259">
          <cell r="A5259" t="str">
            <v>73343</v>
          </cell>
          <cell r="B5259" t="str">
            <v>VIBRADOR DE IMERSAO MOTOR GAS 3,5CV TUBO DE 48X480MM (CI) C/MANGOTE   DE 5M COMP -EXCL OPERADOR</v>
          </cell>
          <cell r="C5259" t="str">
            <v>H</v>
          </cell>
          <cell r="D5259">
            <v>0.51</v>
          </cell>
          <cell r="E5259">
            <v>0</v>
          </cell>
          <cell r="F5259">
            <v>0.51</v>
          </cell>
        </row>
        <row r="5260">
          <cell r="A5260" t="str">
            <v>90582</v>
          </cell>
          <cell r="B5260" t="str">
            <v>VIBRADOR DE IMERSÃO, DIÂMETRO DE PONTEIRA 45MM, MOTOR ELÉTRICO TRIFÁSICO POTÊNCIA DE 2 CV - DEPRECIAÇÃO. AF_06/2015</v>
          </cell>
          <cell r="C5260" t="str">
            <v>H</v>
          </cell>
          <cell r="D5260">
            <v>1.53</v>
          </cell>
          <cell r="E5260">
            <v>0</v>
          </cell>
          <cell r="F5260">
            <v>1.53</v>
          </cell>
        </row>
        <row r="5261">
          <cell r="A5261" t="str">
            <v>90583</v>
          </cell>
          <cell r="B5261" t="str">
            <v>VIBRADOR DE IMERSÃO, DIÂMETRO DE PONTEIRA 45MM, MOTOR ELÉTRICO TRIFÁSICO POTÊNCIA DE 2 CV - JUROS. AF_06/2015</v>
          </cell>
          <cell r="C5261" t="str">
            <v>H</v>
          </cell>
          <cell r="D5261">
            <v>0.06</v>
          </cell>
          <cell r="E5261">
            <v>0</v>
          </cell>
          <cell r="F5261">
            <v>0.06</v>
          </cell>
        </row>
        <row r="5262">
          <cell r="A5262" t="str">
            <v>90584</v>
          </cell>
          <cell r="B5262" t="str">
            <v>VIBRADOR DE IMERSÃO, DIÂMETRO DE PONTEIRA 45MM, MOTOR ELÉTRICO TRIFÁSICO POTÊNCIA DE 2 CV - MANUTENÇÃO. AF_06/2015</v>
          </cell>
          <cell r="C5262" t="str">
            <v>H</v>
          </cell>
          <cell r="D5262">
            <v>0.14000000000000001</v>
          </cell>
          <cell r="E5262">
            <v>0</v>
          </cell>
          <cell r="F5262">
            <v>0.14000000000000001</v>
          </cell>
        </row>
        <row r="5263">
          <cell r="A5263" t="str">
            <v>90585</v>
          </cell>
          <cell r="B5263" t="str">
            <v>VIBRADOR DE IMERSÃO, DIÂMETRO DE PONTEIRA 45MM, MOTOR ELÉTRICO TRIFÁSICO POTÊNCIA DE 2 CV - MATERIAIS NA OPERAÇÃO. AF_06/2015</v>
          </cell>
          <cell r="C5263" t="str">
            <v>H</v>
          </cell>
          <cell r="D5263">
            <v>0.5</v>
          </cell>
          <cell r="E5263">
            <v>0</v>
          </cell>
          <cell r="F5263">
            <v>0.5</v>
          </cell>
        </row>
        <row r="5264">
          <cell r="A5264" t="str">
            <v>90586</v>
          </cell>
          <cell r="B5264" t="str">
            <v>VIBRADOR DE IMERSÃO, DIÂMETRO DE PONTEIRA 45MM, MOTOR ELÉTRICO TRIFÁSICO POTÊNCIA DE 2 CV - CHP DIURNO. AF_06/2015</v>
          </cell>
          <cell r="C5264" t="str">
            <v>CHP</v>
          </cell>
          <cell r="D5264">
            <v>2.2200000000000002</v>
          </cell>
          <cell r="E5264">
            <v>0</v>
          </cell>
          <cell r="F5264">
            <v>2.2200000000000002</v>
          </cell>
        </row>
        <row r="5265">
          <cell r="A5265" t="str">
            <v>90587</v>
          </cell>
          <cell r="B5265" t="str">
            <v>VIBRADOR DE IMERSÃO, DIÂMETRO DE PONTEIRA 45MM, MOTOR ELÉTRICO TRIFÁSICO POTÊNCIA DE 2 CV - CHI DIURNO. AF_06/2015</v>
          </cell>
          <cell r="C5265" t="str">
            <v>CHI</v>
          </cell>
          <cell r="D5265">
            <v>1.58</v>
          </cell>
          <cell r="E5265">
            <v>0</v>
          </cell>
          <cell r="F5265">
            <v>1.58</v>
          </cell>
        </row>
        <row r="5266">
          <cell r="B5266" t="str">
            <v>SERRA CIRCULAR</v>
          </cell>
          <cell r="C5266" t="str">
            <v/>
          </cell>
        </row>
        <row r="5267">
          <cell r="A5267" t="str">
            <v>91692</v>
          </cell>
          <cell r="B5267" t="str">
            <v>SERRA CIRCULAR DE BANCADA COM MOTOR ELÉTRICO POTÊNCIA DE 5HP, COM COIFA PARA DISCO 10" - CHP DIURNO. AF_08/2015</v>
          </cell>
          <cell r="C5267" t="str">
            <v>CHP</v>
          </cell>
          <cell r="D5267">
            <v>1.37</v>
          </cell>
          <cell r="E5267">
            <v>0</v>
          </cell>
          <cell r="F5267">
            <v>1.37</v>
          </cell>
        </row>
        <row r="5268">
          <cell r="A5268" t="str">
            <v>91693</v>
          </cell>
          <cell r="B5268" t="str">
            <v>SERRA CIRCULAR DE BANCADA COM MOTOR ELÉTRICO POTÊNCIA DE 5HP, COM COIFA PARA DISCO 10" - CHI DIURNO. AF_08/2015</v>
          </cell>
          <cell r="C5268" t="str">
            <v>CHI</v>
          </cell>
          <cell r="D5268">
            <v>7.0000000000000007E-2</v>
          </cell>
          <cell r="E5268">
            <v>0</v>
          </cell>
          <cell r="F5268">
            <v>7.0000000000000007E-2</v>
          </cell>
        </row>
        <row r="5269">
          <cell r="A5269" t="str">
            <v>91688</v>
          </cell>
          <cell r="B5269" t="str">
            <v>SERRA CIRCULAR DE BANCADA COM MOTOR ELÉTRICO POTÊNCIA DE 5HP, COM COIFA PARA DISCO 10" - DEPRECIAÇÃO. AF_08/2015</v>
          </cell>
          <cell r="C5269" t="str">
            <v>H</v>
          </cell>
          <cell r="D5269">
            <v>0.06</v>
          </cell>
          <cell r="E5269">
            <v>0</v>
          </cell>
          <cell r="F5269">
            <v>0.06</v>
          </cell>
        </row>
        <row r="5270">
          <cell r="A5270" t="str">
            <v>91689</v>
          </cell>
          <cell r="B5270" t="str">
            <v>SERRA CIRCULAR DE BANCADA COM MOTOR ELÉTRICO POTÊNCIA DE 5HP, COM COIFA PARA DISCO 10" - JUROS. AF_08/2015</v>
          </cell>
          <cell r="C5270" t="str">
            <v>H</v>
          </cell>
          <cell r="D5270">
            <v>0.02</v>
          </cell>
          <cell r="E5270">
            <v>0</v>
          </cell>
          <cell r="F5270">
            <v>0.02</v>
          </cell>
        </row>
        <row r="5271">
          <cell r="A5271" t="str">
            <v>91690</v>
          </cell>
          <cell r="B5271" t="str">
            <v>SERRA CIRCULAR DE BANCADA COM MOTOR ELÉTRICO POTÊNCIA DE 5HP, COM COIFA PARA DISCO 10" - MANUTENÇÃO. AF_08/2015</v>
          </cell>
          <cell r="C5271" t="str">
            <v>H</v>
          </cell>
          <cell r="D5271">
            <v>0.04</v>
          </cell>
          <cell r="E5271">
            <v>0</v>
          </cell>
          <cell r="F5271">
            <v>0.04</v>
          </cell>
        </row>
        <row r="5272">
          <cell r="A5272" t="str">
            <v>91691</v>
          </cell>
          <cell r="B5272" t="str">
            <v>SERRA CIRCULAR DE BANCADA COM MOTOR ELÉTRICO POTÊNCIA DE 5HP, COM COIFA PARA DISCO 10" - MATERIAIS NA OPERAÇÃO. AF_08/2015</v>
          </cell>
          <cell r="C5272" t="str">
            <v>H</v>
          </cell>
          <cell r="D5272">
            <v>1.26</v>
          </cell>
          <cell r="E5272">
            <v>0</v>
          </cell>
          <cell r="F5272">
            <v>1.26</v>
          </cell>
        </row>
        <row r="5273">
          <cell r="B5273" t="str">
            <v>CORTE DE JUNTAS</v>
          </cell>
          <cell r="C5273" t="str">
            <v/>
          </cell>
        </row>
        <row r="5274">
          <cell r="B5274" t="str">
            <v>PINTURA DE FAIXAS</v>
          </cell>
          <cell r="C5274" t="str">
            <v/>
          </cell>
        </row>
        <row r="5275">
          <cell r="A5275" t="str">
            <v>95133</v>
          </cell>
          <cell r="B5275" t="str">
            <v>MÁQUINA DEMARCADORA DE FAIXA DE TRÁFEGO À FRIO, AUTOPROPELIDA, POTÊNCIA 38 HP - CHP DIURNO. AF_07/2016</v>
          </cell>
          <cell r="C5275" t="str">
            <v>CHP</v>
          </cell>
          <cell r="D5275">
            <v>117.39</v>
          </cell>
          <cell r="E5275">
            <v>14.36</v>
          </cell>
          <cell r="F5275">
            <v>131.75</v>
          </cell>
        </row>
        <row r="5276">
          <cell r="A5276" t="str">
            <v>95134</v>
          </cell>
          <cell r="B5276" t="str">
            <v>MÁQUINA DEMARCADORA DE FAIXA DE TRÁFEGO À FRIO, AUTOPROPELIDA, POTÊNCIA 38 HP - CHI DIURNO. AF_07/2016</v>
          </cell>
          <cell r="C5276" t="str">
            <v>H</v>
          </cell>
          <cell r="D5276">
            <v>53.7</v>
          </cell>
          <cell r="E5276">
            <v>14.36</v>
          </cell>
          <cell r="F5276">
            <v>68.06</v>
          </cell>
        </row>
        <row r="5277">
          <cell r="A5277" t="str">
            <v>95129</v>
          </cell>
          <cell r="B5277" t="str">
            <v>MÁQUINA DEMARCADORA DE FAIXA DE TRÁFEGO À FRIO, AUTOPROPELIDA, POTÊNCIA 38 HP - DEPRECIAÇÃO. AF_07/2016</v>
          </cell>
          <cell r="C5277" t="str">
            <v>H</v>
          </cell>
          <cell r="D5277">
            <v>40.31</v>
          </cell>
          <cell r="E5277">
            <v>0</v>
          </cell>
          <cell r="F5277">
            <v>40.31</v>
          </cell>
        </row>
        <row r="5278">
          <cell r="A5278" t="str">
            <v>95130</v>
          </cell>
          <cell r="B5278" t="str">
            <v>MÁQUINA DEMARCADORA DE FAIXA DE TRÁFEGO À FRIO, AUTOPROPELIDA, POTÊNCIA 38 HP - JUROS. AF_07/2016</v>
          </cell>
          <cell r="C5278" t="str">
            <v>H</v>
          </cell>
          <cell r="D5278">
            <v>8.5299999999999994</v>
          </cell>
          <cell r="E5278">
            <v>0</v>
          </cell>
          <cell r="F5278">
            <v>8.5299999999999994</v>
          </cell>
        </row>
        <row r="5279">
          <cell r="A5279" t="str">
            <v>95131</v>
          </cell>
          <cell r="B5279" t="str">
            <v>MÁQUINA DEMARCADORA DE FAIXA DE TRÁFEGO À FRIO, AUTOPROPELIDA, POTÊNCIA 38 HP - MANUTENÇÃO. AF_07/2016</v>
          </cell>
          <cell r="C5279" t="str">
            <v>H</v>
          </cell>
          <cell r="D5279">
            <v>47.42</v>
          </cell>
          <cell r="E5279">
            <v>0</v>
          </cell>
          <cell r="F5279">
            <v>47.42</v>
          </cell>
        </row>
        <row r="5280">
          <cell r="A5280" t="str">
            <v>95132</v>
          </cell>
          <cell r="B5280" t="str">
            <v>MÁQUINA DEMARCADORA DE FAIXA DE TRÁFEGO À FRIO, AUTOPROPELIDA, POTÊNCIA 38 HP - MATERIAIS NA OPERAÇÃO. AF_07/2016</v>
          </cell>
          <cell r="C5280" t="str">
            <v>H</v>
          </cell>
          <cell r="D5280">
            <v>16.27</v>
          </cell>
          <cell r="E5280">
            <v>0</v>
          </cell>
          <cell r="F5280">
            <v>16.27</v>
          </cell>
        </row>
        <row r="5281">
          <cell r="B5281" t="str">
            <v>PROJETORES DE CONCRETO E ARGAMASSA</v>
          </cell>
          <cell r="C5281" t="str">
            <v/>
          </cell>
        </row>
        <row r="5282">
          <cell r="A5282" t="str">
            <v>88418</v>
          </cell>
          <cell r="B5282" t="str">
            <v>PROJETOR DE ARGAMASSA, CAPACIDADE DE PROJEÇÃO 1,5 M3/H, ALCANCE DE 30 ATÉ 60 M, MOTOR ELÉTRICO POTÊNCIA 7,5 HP - CHP DIURNO. AF_06/2014</v>
          </cell>
          <cell r="C5282" t="str">
            <v>CHP</v>
          </cell>
          <cell r="D5282">
            <v>10.11</v>
          </cell>
          <cell r="E5282">
            <v>0</v>
          </cell>
          <cell r="F5282">
            <v>10.11</v>
          </cell>
        </row>
        <row r="5283">
          <cell r="A5283" t="str">
            <v>88419</v>
          </cell>
          <cell r="B5283" t="str">
            <v>PROJETOR DE ARGAMASSA, CAPACIDADE DE PROJEÇÃO 1,5 M3/H, ALCANCE DE 30 ATÉ 60 M, MOTOR ELÉTRICO POTÊNCIA 7,5 HP - DEPRECIAÇÃO. AF_06/2014</v>
          </cell>
          <cell r="C5283" t="str">
            <v>H</v>
          </cell>
          <cell r="D5283">
            <v>3.98</v>
          </cell>
          <cell r="E5283">
            <v>0</v>
          </cell>
          <cell r="F5283">
            <v>3.98</v>
          </cell>
        </row>
        <row r="5284">
          <cell r="A5284" t="str">
            <v>88422</v>
          </cell>
          <cell r="B5284" t="str">
            <v>PROJETOR DE ARGAMASSA, CAPACIDADE DE PROJEÇÃO 1,5 M3/H, ALCANCE DE 30 ATÉ 60 M, MOTOR ELÉTRICO POTÊNCIA 7,5 HP - JUROS. AF_06/2014</v>
          </cell>
          <cell r="C5284" t="str">
            <v>H</v>
          </cell>
          <cell r="D5284">
            <v>0.93</v>
          </cell>
          <cell r="E5284">
            <v>0</v>
          </cell>
          <cell r="F5284">
            <v>0.93</v>
          </cell>
        </row>
        <row r="5285">
          <cell r="A5285" t="str">
            <v>88425</v>
          </cell>
          <cell r="B5285" t="str">
            <v>PROJETOR DE ARGAMASSA, CAPACIDADE DE PROJEÇÃO 1,5 M3/H, ALCANCE DE 30 ATÉ 60 M, MOTOR ELÉTRICO POTÊNCIA 7,5 HP - MANUTENÇÃO. AF_06/2014</v>
          </cell>
          <cell r="C5285" t="str">
            <v>H</v>
          </cell>
          <cell r="D5285">
            <v>3.31</v>
          </cell>
          <cell r="E5285">
            <v>0</v>
          </cell>
          <cell r="F5285">
            <v>3.31</v>
          </cell>
        </row>
        <row r="5286">
          <cell r="A5286" t="str">
            <v>88427</v>
          </cell>
          <cell r="B5286" t="str">
            <v>PROJETOR DE ARGAMASSA, CAPACIDADE DE PROJEÇÃO 1,5 M3/H, ALCANCE DE 30 ATÉ 60 M, MOTOR ELÉTRICO POTÊNCIA 7,5 HP - MATERIAIS NA OPERAÇÃO. AF_06/2014</v>
          </cell>
          <cell r="C5286" t="str">
            <v>H</v>
          </cell>
          <cell r="D5286">
            <v>1.9</v>
          </cell>
          <cell r="E5286">
            <v>0</v>
          </cell>
          <cell r="F5286">
            <v>1.9</v>
          </cell>
        </row>
        <row r="5287">
          <cell r="A5287" t="str">
            <v>88430</v>
          </cell>
          <cell r="B5287" t="str">
            <v>PROJETOR DE ARGAMASSA, CAPACIDADE DE PROJEÇÃO 1,5 M3/H, ALCANCE DE 30 ATÉ 60 M, MOTOR ELÉTRICO POTÊNCIA 7,5 HP - CHI DIURNO. AF_06/2014</v>
          </cell>
          <cell r="C5287" t="str">
            <v>CHI</v>
          </cell>
          <cell r="D5287">
            <v>4.91</v>
          </cell>
          <cell r="E5287">
            <v>0</v>
          </cell>
          <cell r="F5287">
            <v>4.91</v>
          </cell>
        </row>
        <row r="5288">
          <cell r="A5288" t="str">
            <v>88433</v>
          </cell>
          <cell r="B5288" t="str">
            <v>PROJETOR DE ARGAMASSA, CAPACIDADE DE PROJEÇÃO 2 M3/H, ALCANCE ATÉ 50 M, MOTOR ELÉTRICO POTÊNCIA 7,5 HP - CHP DIURNO. AF_06/2014</v>
          </cell>
          <cell r="C5288" t="str">
            <v>CHP</v>
          </cell>
          <cell r="D5288">
            <v>12.79</v>
          </cell>
          <cell r="E5288">
            <v>0</v>
          </cell>
          <cell r="F5288">
            <v>12.79</v>
          </cell>
        </row>
        <row r="5289">
          <cell r="A5289" t="str">
            <v>88434</v>
          </cell>
          <cell r="B5289" t="str">
            <v>PROJETOR DE ARGAMASSA, CAPACIDADE DE PROJEÇÃO 2 M3/H, ALCANCE ATÉ 50 M, MOTOR ELÉTRICO POTÊNCIA 7,5 HP - DEPRECIAÇÃO. AF_06/2014</v>
          </cell>
          <cell r="C5289" t="str">
            <v>H</v>
          </cell>
          <cell r="D5289">
            <v>5.27</v>
          </cell>
          <cell r="E5289">
            <v>0</v>
          </cell>
          <cell r="F5289">
            <v>5.27</v>
          </cell>
        </row>
        <row r="5290">
          <cell r="A5290" t="str">
            <v>88435</v>
          </cell>
          <cell r="B5290" t="str">
            <v>PROJETOR DE ARGAMASSA, CAPACIDADE DE PROJEÇÃO 2 M3/H, ALCANCE ATÉ 50 M, MOTOR ELÉTRICO POTÊNCIA 7,5 HP - JUROS. AF_06/2014</v>
          </cell>
          <cell r="C5290" t="str">
            <v>H</v>
          </cell>
          <cell r="D5290">
            <v>1.23</v>
          </cell>
          <cell r="E5290">
            <v>0</v>
          </cell>
          <cell r="F5290">
            <v>1.23</v>
          </cell>
        </row>
        <row r="5291">
          <cell r="A5291" t="str">
            <v>88436</v>
          </cell>
          <cell r="B5291" t="str">
            <v>PROJETOR DE ARGAMASSA, CAPACIDADE DE PROJEÇÃO 2 M3/H, ALCANCE ATÉ 50 M, MOTOR ELÉTRICO POTÊNCIA 7,5 HP - MANUTENÇÃO. AF_06/2014</v>
          </cell>
          <cell r="C5291" t="str">
            <v>H</v>
          </cell>
          <cell r="D5291">
            <v>4.3899999999999997</v>
          </cell>
          <cell r="E5291">
            <v>0</v>
          </cell>
          <cell r="F5291">
            <v>4.3899999999999997</v>
          </cell>
        </row>
        <row r="5292">
          <cell r="A5292" t="str">
            <v>88437</v>
          </cell>
          <cell r="B5292" t="str">
            <v>PROJETOR DE ARGAMASSA, CAPACIDADE DE PROJEÇÃO 2 M3/H, ALCANCE ATÉ 50 M, MOTOR ELÉTRICO POTÊNCIA 7,5 HP - MATERIAIS NA OPERAÇÃO. AF_06/2014</v>
          </cell>
          <cell r="C5292" t="str">
            <v>H</v>
          </cell>
          <cell r="D5292">
            <v>1.9</v>
          </cell>
          <cell r="E5292">
            <v>0</v>
          </cell>
          <cell r="F5292">
            <v>1.9</v>
          </cell>
        </row>
        <row r="5293">
          <cell r="A5293" t="str">
            <v>88438</v>
          </cell>
          <cell r="B5293" t="str">
            <v>PROJETOR DE ARGAMASSA, CAPACIDADE DE PROJEÇÃO 2 M3/H, ALCANCE ATÉ 50 M, MOTOR ELÉTRICO POTÊNCIA 7,5 HP - CHI DIURNO. AF_06/2014</v>
          </cell>
          <cell r="C5293" t="str">
            <v>CHI</v>
          </cell>
          <cell r="D5293">
            <v>6.5</v>
          </cell>
          <cell r="E5293">
            <v>0</v>
          </cell>
          <cell r="F5293">
            <v>6.5</v>
          </cell>
        </row>
        <row r="5294">
          <cell r="A5294" t="str">
            <v>90664</v>
          </cell>
          <cell r="B5294" t="str">
            <v>PROJETOR PNEUMÁTICO DE ARGAMASSA PARA CHAPISCO E REBOCO COM RECIPIENTE ACOPLADO, TIPO CANEQUINHA, COM COMPRESSOR DE AR REBOCÁVEL VAZÃO 89 PCM E MOTOR DIESEL DE 20 CV - DEPRECIAÇÃO. AF_06/2015</v>
          </cell>
          <cell r="C5294" t="str">
            <v>H</v>
          </cell>
          <cell r="D5294">
            <v>3.19</v>
          </cell>
          <cell r="E5294">
            <v>0</v>
          </cell>
          <cell r="F5294">
            <v>3.19</v>
          </cell>
        </row>
        <row r="5295">
          <cell r="A5295" t="str">
            <v>90665</v>
          </cell>
          <cell r="B5295" t="str">
            <v>PROJETOR PNEUMÁTICO DE ARGAMASSA PARA CHAPISCO E REBOCO COM RECIPIENTE ACOPLADO, TIPO CANEQUINHA, COM COMPRESSOR DE AR REBOCÁVEL VAZÃO 89 PCM E MOTOR DIESEL DE 20 CV - JUROS. AF_06/2015</v>
          </cell>
          <cell r="C5295" t="str">
            <v>H</v>
          </cell>
          <cell r="D5295">
            <v>0.74</v>
          </cell>
          <cell r="E5295">
            <v>0</v>
          </cell>
          <cell r="F5295">
            <v>0.74</v>
          </cell>
        </row>
        <row r="5296">
          <cell r="A5296" t="str">
            <v>90666</v>
          </cell>
          <cell r="B5296" t="str">
            <v>PROJETOR PNEUMÁTICO DE ARGAMASSA PARA CHAPISCO E REBOCO COM RECIPIENTE ACOPLADO, TIPO CANEQUINHA, COM COMPRESSOR DE AR REBOCÁVEL VAZÃO 89 PCM E MOTOR DIESEL DE 20 CV - MANUTENÇÃO. AF_06/2015</v>
          </cell>
          <cell r="C5296" t="str">
            <v>H</v>
          </cell>
          <cell r="D5296">
            <v>2.66</v>
          </cell>
          <cell r="E5296">
            <v>0</v>
          </cell>
          <cell r="F5296">
            <v>2.66</v>
          </cell>
        </row>
        <row r="5297">
          <cell r="A5297" t="str">
            <v>90667</v>
          </cell>
          <cell r="B5297" t="str">
            <v>PROJETOR PNEUMÁTICO DE ARGAMASSA PARA CHAPISCO E REBOCO COM RECIPIENTE ACOPLADO, TIPO CANEQUINHA, COM COMPRESSOR DE AR REBOCÁVEL VAZÃO 89 PCM E MOTOR DIESEL DE 20 CV - MATERIAIS NA OPERAÇÃO. AF_06/2015</v>
          </cell>
          <cell r="C5297" t="str">
            <v>H</v>
          </cell>
          <cell r="D5297">
            <v>35.9</v>
          </cell>
          <cell r="E5297">
            <v>0</v>
          </cell>
          <cell r="F5297">
            <v>35.9</v>
          </cell>
        </row>
        <row r="5298">
          <cell r="A5298" t="str">
            <v>90668</v>
          </cell>
          <cell r="B5298" t="str">
            <v>PROJETOR PNEUMÁTICO DE ARGAMASSA PARA CHAPISCO E REBOCO COM RECIPIENTE ACOPLADO, TIPO CANEQUINHA, COM COMPRESSOR DE AR REBOCÁVEL VAZÃO 89 PCM E MOTOR DIESEL DE 20 CV - CHP DIURNO. AF_06/2015</v>
          </cell>
          <cell r="C5298" t="str">
            <v>CHP</v>
          </cell>
          <cell r="D5298">
            <v>42.49</v>
          </cell>
          <cell r="E5298">
            <v>0</v>
          </cell>
          <cell r="F5298">
            <v>42.49</v>
          </cell>
        </row>
        <row r="5299">
          <cell r="A5299" t="str">
            <v>90669</v>
          </cell>
          <cell r="B5299" t="str">
            <v>PROJETOR PNEUMÁTICO DE ARGAMASSA PARA CHAPISCO E REBOCO COM RECIPIENTE ACOPLADO, TIPO CANEQUINHA, COM COMPRESSOR DE AR REBOCÁVEL VAZÃO 89 PCM E MOTOR DIESEL DE 20 CV - CHI DIURNO. AF_06/2015</v>
          </cell>
          <cell r="C5299" t="str">
            <v>CHI</v>
          </cell>
          <cell r="D5299">
            <v>3.93</v>
          </cell>
          <cell r="E5299">
            <v>0</v>
          </cell>
          <cell r="F5299">
            <v>3.93</v>
          </cell>
        </row>
        <row r="5300">
          <cell r="A5300" t="str">
            <v>91069</v>
          </cell>
          <cell r="B5300" t="str">
            <v>EXECUÇÃO DE REVESTIMENTO DE CONCRETO PROJETADO COM ESPESSURA DE 7 CM, ARMADO COM TELA, INCLINAÇÃO MENOR QUE 90°, APLICAÇÃO CONTÍNUA, UTILIZANDO EQUIPAMENTO DE PROJEÇÃO COM 6 M³/H DE CAPACIDADE. AF_01/2016</v>
          </cell>
          <cell r="C5300" t="str">
            <v>M2</v>
          </cell>
          <cell r="D5300">
            <v>56.54</v>
          </cell>
          <cell r="E5300">
            <v>14.8</v>
          </cell>
          <cell r="F5300">
            <v>71.34</v>
          </cell>
        </row>
        <row r="5301">
          <cell r="A5301" t="str">
            <v>91070</v>
          </cell>
          <cell r="B5301" t="str">
            <v>EXECUÇÃO DE REVESTIMENTO DE CONCRETO PROJETADO COM ESPESSURA DE 10 CM, ARMADO COM TELA, INCLINAÇÃO MENOR QUE 90°, APLICAÇÃO CONTÍNUA, UTILIZANDO EQUIPAMENTO DE PROJEÇÃO COM 6 M³/H DE CAPACIDADE. AF_01/2016</v>
          </cell>
          <cell r="C5301" t="str">
            <v>M2</v>
          </cell>
          <cell r="D5301">
            <v>63.72</v>
          </cell>
          <cell r="E5301">
            <v>15.69</v>
          </cell>
          <cell r="F5301">
            <v>79.41</v>
          </cell>
        </row>
        <row r="5302">
          <cell r="A5302" t="str">
            <v>91071</v>
          </cell>
          <cell r="B5302" t="str">
            <v>EXECUÇÃO DE REVESTIMENTO DE CONCRETO PROJETADO COM ESPESSURA DE 7 CM, ARMADO COM TELA, INCLINAÇÃO DE 90°, APLICAÇÃO CONTÍNUA, UTILIZANDO EQUIPAMENTO DE PROJEÇÃO COM 6 M³/H DE CAPACIDADE. AF_01/2016</v>
          </cell>
          <cell r="C5302" t="str">
            <v>M2</v>
          </cell>
          <cell r="D5302">
            <v>68.31</v>
          </cell>
          <cell r="E5302">
            <v>35.47</v>
          </cell>
          <cell r="F5302">
            <v>103.78</v>
          </cell>
        </row>
        <row r="5303">
          <cell r="A5303" t="str">
            <v>91072</v>
          </cell>
          <cell r="B5303" t="str">
            <v>EXECUÇÃO DE REVESTIMENTO DE CONCRETO PROJETADO COM ESPESSURA DE 10 CM, ARMADO COM TELA, INCLINAÇÃO DE 90°, APLICAÇÃO CONTÍNUA, UTILIZANDO EQUIPAMENTO DE PROJEÇÃO COM 6 M³/H DE CAPACIDADE. AF_01/2016</v>
          </cell>
          <cell r="C5303" t="str">
            <v>M2</v>
          </cell>
          <cell r="D5303">
            <v>75.430000000000007</v>
          </cell>
          <cell r="E5303">
            <v>36.42</v>
          </cell>
          <cell r="F5303">
            <v>111.85</v>
          </cell>
        </row>
        <row r="5304">
          <cell r="A5304" t="str">
            <v>91073</v>
          </cell>
          <cell r="B5304" t="str">
            <v>EXECUÇÃO DE REVESTIMENTO DE CONCRETO PROJETADO COM ESPESSURA DE 7 CM, ARMADO COM TELA, INCLINAÇÃO MENOR QUE 90°, APLICAÇÃO CONTÍNUA, UTILIZANDO EQUIPAMENTO DE PROJEÇÃO COM 3 M³/H DE CAPACIDADE. AF_01/2016</v>
          </cell>
          <cell r="C5304" t="str">
            <v>M2</v>
          </cell>
          <cell r="D5304">
            <v>60.24</v>
          </cell>
          <cell r="E5304">
            <v>22.56</v>
          </cell>
          <cell r="F5304">
            <v>82.8</v>
          </cell>
        </row>
        <row r="5305">
          <cell r="A5305" t="str">
            <v>91074</v>
          </cell>
          <cell r="B5305" t="str">
            <v>EXECUÇÃO DE REVESTIMENTO DE CONCRETO PROJETADO COM ESPESSURA DE 10 CM, ARMADO COM TELA, INCLINAÇÃO MENOR QUE 90°, APLICAÇÃO CONTÍNUA, UTILIZANDO EQUIPAMENTO DE PROJEÇÃO COM 3 M³/H DE CAPACIDADE. AF_01/2016</v>
          </cell>
          <cell r="C5305" t="str">
            <v>M2</v>
          </cell>
          <cell r="D5305">
            <v>67.83</v>
          </cell>
          <cell r="E5305">
            <v>24.22</v>
          </cell>
          <cell r="F5305">
            <v>92.05</v>
          </cell>
        </row>
        <row r="5306">
          <cell r="A5306" t="str">
            <v>91075</v>
          </cell>
          <cell r="B5306" t="str">
            <v>EXECUÇÃO DE REVESTIMENTO DE CONCRETO PROJETADO COM ESPESSURA DE 7 CM, ARMADO COM TELA, INCLINAÇÃO DE 90°, APLICAÇÃO CONTÍNUA, UTILIZANDO EQUIPAMENTO DE PROJEÇÃO COM 3 M³/H DE CAPACIDADE. AF_01/2016</v>
          </cell>
          <cell r="C5306" t="str">
            <v>M2</v>
          </cell>
          <cell r="D5306">
            <v>72.02</v>
          </cell>
          <cell r="E5306">
            <v>45.59</v>
          </cell>
          <cell r="F5306">
            <v>117.61</v>
          </cell>
        </row>
        <row r="5307">
          <cell r="A5307" t="str">
            <v>91076</v>
          </cell>
          <cell r="B5307" t="str">
            <v>EXECUÇÃO DE REVESTIMENTO DE CONCRETO PROJETADO COM ESPESSURA DE 10 CM, ARMADO COM TELA, INCLINAÇÃO DE 90°, APLICAÇÃO CONTÍNUA, UTILIZANDO EQUIPAMENTO DE PROJEÇÃO COM 3 M³/H DE CAPACIDADE. AF_01/2016</v>
          </cell>
          <cell r="C5307" t="str">
            <v>M2</v>
          </cell>
          <cell r="D5307">
            <v>79.540000000000006</v>
          </cell>
          <cell r="E5307">
            <v>47.37</v>
          </cell>
          <cell r="F5307">
            <v>126.91</v>
          </cell>
        </row>
        <row r="5308">
          <cell r="A5308" t="str">
            <v>91077</v>
          </cell>
          <cell r="B5308" t="str">
            <v>EXECUÇÃO DE REVESTIMENTO DE CONCRETO PROJETADO COM ESPESSURA DE 7 CM, ARMADO COM FIBRAS DE AÇO, INCLINAÇÃO MENOR QUE 90°, APLICAÇÃO CONTÍNUA, UTILIZANDO EQUIPAMENTO DE PROJEÇÃO COM 6 M³/H DE CAPACIDADE. AF_01/2016</v>
          </cell>
          <cell r="C5308" t="str">
            <v>M2</v>
          </cell>
          <cell r="D5308">
            <v>86.33</v>
          </cell>
          <cell r="E5308">
            <v>10.24</v>
          </cell>
          <cell r="F5308">
            <v>96.57</v>
          </cell>
        </row>
        <row r="5309">
          <cell r="A5309" t="str">
            <v>91078</v>
          </cell>
          <cell r="B5309" t="str">
            <v>EXECUÇÃO DE REVESTIMENTO DE CONCRETO PROJETADO COM ESPESSURA DE 10 CM, ARMADO COM FIBRAS DE AÇO, INCLINAÇÃO MENOR QUE 90°, APLICAÇÃO CONTÍNUA, UTILIZANDO EQUIPAMENTO DE PROJEÇÃO COM 6 M³/H DE CAPACIDADE. AF_01/2016</v>
          </cell>
          <cell r="C5309" t="str">
            <v>M2</v>
          </cell>
          <cell r="D5309">
            <v>102.49</v>
          </cell>
          <cell r="E5309">
            <v>11.02</v>
          </cell>
          <cell r="F5309">
            <v>113.51</v>
          </cell>
        </row>
        <row r="5310">
          <cell r="A5310" t="str">
            <v>91079</v>
          </cell>
          <cell r="B5310" t="str">
            <v>EXECUÇÃO DE REVESTIMENTO DE CONCRETO PROJETADO COM ESPESSURA DE 7 CM, ARMADO COM FIBRAS DE AÇO, INCLINAÇÃO DE 90°, APLICAÇÃO CONTÍNUA, UTILIZANDO EQUIPAMENTO DE PROJEÇÃO COM 6 M³/H DE CAPACIDADE. AF_01/2016</v>
          </cell>
          <cell r="C5310" t="str">
            <v>M2</v>
          </cell>
          <cell r="D5310">
            <v>88.04</v>
          </cell>
          <cell r="E5310">
            <v>13.21</v>
          </cell>
          <cell r="F5310">
            <v>101.25</v>
          </cell>
        </row>
        <row r="5311">
          <cell r="A5311" t="str">
            <v>91080</v>
          </cell>
          <cell r="B5311" t="str">
            <v>EXECUÇÃO DE REVESTIMENTO DE CONCRETO PROJETADO COM ESPESSURA DE 10 CM, ARMADO COM FIBRAS DE AÇO, INCLINAÇÃO DE 90°, APLICAÇÃO CONTÍNUA, UTILIZANDO EQUIPAMENTO DE PROJEÇÃO COM 6 M³/H DE CAPACIDADE. AF_01/2016</v>
          </cell>
          <cell r="C5311" t="str">
            <v>M2</v>
          </cell>
          <cell r="D5311">
            <v>104.06</v>
          </cell>
          <cell r="E5311">
            <v>13.99</v>
          </cell>
          <cell r="F5311">
            <v>118.05</v>
          </cell>
        </row>
        <row r="5312">
          <cell r="A5312" t="str">
            <v>91081</v>
          </cell>
          <cell r="B5312" t="str">
            <v>EXECUÇÃO DE REVESTIMENTO DE CONCRETO PROJETADO COM ESPESSURA DE 7 CM, ARMADO COM FIBRAS DE AÇO, INCLINAÇÃO MENOR QUE 90°, APLICAÇÃO CONTÍNUA, UTILIZANDO EQUIPAMENTO DE PROJEÇÃO COM 3 M³/H DE CAPACIDADE. AF_01/2016</v>
          </cell>
          <cell r="C5312" t="str">
            <v>M2</v>
          </cell>
          <cell r="D5312">
            <v>90.71</v>
          </cell>
          <cell r="E5312">
            <v>18.55</v>
          </cell>
          <cell r="F5312">
            <v>109.26</v>
          </cell>
        </row>
        <row r="5313">
          <cell r="A5313" t="str">
            <v>91082</v>
          </cell>
          <cell r="B5313" t="str">
            <v>EXECUÇÃO DE REVESTIMENTO DE CONCRETO PROJETADO COM ESPESSURA DE 10 CM, ARMADO COM FIBRAS DE AÇO, INCLINAÇÃO MENOR QUE 90°, APLICAÇÃO CONTÍNUA, UTILIZANDO EQUIPAMENTO DE PROJEÇÃO COM 3 M³/H DE CAPACIDADE. AF_01/2016</v>
          </cell>
          <cell r="C5313" t="str">
            <v>M2</v>
          </cell>
          <cell r="D5313">
            <v>107.22</v>
          </cell>
          <cell r="E5313">
            <v>20.010000000000002</v>
          </cell>
          <cell r="F5313">
            <v>127.23</v>
          </cell>
        </row>
        <row r="5314">
          <cell r="A5314" t="str">
            <v>91083</v>
          </cell>
          <cell r="B5314" t="str">
            <v>EXECUÇÃO DE REVESTIMENTO DE CONCRETO PROJETADO COM ESPESSURA DE 7 CM, ARMADO COM FIBRAS DE AÇO, INCLINAÇÃO DE 90°, APLICAÇÃO CONTÍNUA, UTILIZANDO EQUIPAMENTO DE PROJEÇÃO COM 3 M³/H DE CAPACIDADE. AF_01/2016</v>
          </cell>
          <cell r="C5314" t="str">
            <v>M2</v>
          </cell>
          <cell r="D5314">
            <v>93.44</v>
          </cell>
          <cell r="E5314">
            <v>24.13</v>
          </cell>
          <cell r="F5314">
            <v>117.57</v>
          </cell>
        </row>
        <row r="5315">
          <cell r="A5315" t="str">
            <v>91084</v>
          </cell>
          <cell r="B5315" t="str">
            <v>EXECUÇÃO DE REVESTIMENTO DE CONCRETO PROJETADO COM ESPESSURA DE 10 CM, ARMADO COM FIBRAS DE AÇO, INCLINAÇÃO DE 90°, APLICAÇÃO CONTÍNUA, UTILIZANDO EQUIPAMENTO DE PROJEÇÃO COM 3 M³/H DE CAPACIDADE. AF_01/2016</v>
          </cell>
          <cell r="C5315" t="str">
            <v>M2</v>
          </cell>
          <cell r="D5315">
            <v>109.8</v>
          </cell>
          <cell r="E5315">
            <v>25.57</v>
          </cell>
          <cell r="F5315">
            <v>135.37</v>
          </cell>
        </row>
        <row r="5316">
          <cell r="A5316" t="str">
            <v>91086</v>
          </cell>
          <cell r="B5316" t="str">
            <v>EXECUÇÃO DE REVESTIMENTO DE CONCRETO PROJETADO COM ESPESSURA DE 7 CM, ARMADO COM TELA, INCLINAÇÃO MENOR QUE 90°, APLICAÇÃO DESCONTÍNUA, UTILIZANDO EQUIPAMENTO DE PROJEÇÃO COM 6 M³/H DE CAPACIDADE. AF_01/2016</v>
          </cell>
          <cell r="C5316" t="str">
            <v>M2</v>
          </cell>
          <cell r="D5316">
            <v>59.63</v>
          </cell>
          <cell r="E5316">
            <v>19.91</v>
          </cell>
          <cell r="F5316">
            <v>79.540000000000006</v>
          </cell>
        </row>
        <row r="5317">
          <cell r="A5317" t="str">
            <v>91087</v>
          </cell>
          <cell r="B5317" t="str">
            <v>EXECUÇÃO DE REVESTIMENTO DE CONCRETO PROJETADO COM ESPESSURA DE 10 CM, ARMADO COM TELA, INCLINAÇÃO MENOR QUE 90°, APLICAÇÃO DESCONTÍNUA, UTILIZANDO EQUIPAMENTO DE PROJEÇÃO COM 6 M³/H DE CAPACIDADE. AF_01/2016</v>
          </cell>
          <cell r="C5317" t="str">
            <v>M2</v>
          </cell>
          <cell r="D5317">
            <v>66.95</v>
          </cell>
          <cell r="E5317">
            <v>20.91</v>
          </cell>
          <cell r="F5317">
            <v>87.86</v>
          </cell>
        </row>
        <row r="5318">
          <cell r="A5318" t="str">
            <v>91088</v>
          </cell>
          <cell r="B5318" t="str">
            <v>EXECUÇÃO DE REVESTIMENTO DE CONCRETO PROJETADO COM ESPESSURA DE 7 CM, ARMADO COM TELA, INCLINAÇÃO DE 90°, APLICAÇÃO DESCONTÍNUA, UTILIZANDO EQUIPAMENTO DE PROJEÇÃO COM 6 M³/H DE CAPACIDADE. AF_01/2016</v>
          </cell>
          <cell r="C5318" t="str">
            <v>M2</v>
          </cell>
          <cell r="D5318">
            <v>71.650000000000006</v>
          </cell>
          <cell r="E5318">
            <v>41.55</v>
          </cell>
          <cell r="F5318">
            <v>113.2</v>
          </cell>
        </row>
        <row r="5319">
          <cell r="A5319" t="str">
            <v>91089</v>
          </cell>
          <cell r="B5319" t="str">
            <v>EXECUÇÃO DE REVESTIMENTO DE CONCRETO PROJETADO COM ESPESSURA DE 10 CM, ARMADO COM TELA, INCLINAÇÃO DE 90°, APLICAÇÃO DESCONTÍNUA, UTILIZANDO EQUIPAMENTO DE PROJEÇÃO COM 6 M³/H DE CAPACIDADE. AF_01/2016</v>
          </cell>
          <cell r="C5319" t="str">
            <v>M2</v>
          </cell>
          <cell r="D5319">
            <v>78.97</v>
          </cell>
          <cell r="E5319">
            <v>42.68</v>
          </cell>
          <cell r="F5319">
            <v>121.65</v>
          </cell>
        </row>
        <row r="5320">
          <cell r="A5320" t="str">
            <v>91090</v>
          </cell>
          <cell r="B5320" t="str">
            <v>EXECUÇÃO DE REVESTIMENTO DE CONCRETO PROJETADO COM ESPESSURA DE 7 CM, ARMADO COM TELA, INCLINAÇÃO MENOR QUE 90°, APLICAÇÃO DESCONTÍNUA, UTILIZANDO EQUIPAMENTO DE PROJEÇÃO COM 3 M³/H DE CAPACIDADE. AF_01/2016</v>
          </cell>
          <cell r="C5320" t="str">
            <v>M2</v>
          </cell>
          <cell r="D5320">
            <v>62.58</v>
          </cell>
          <cell r="E5320">
            <v>26.95</v>
          </cell>
          <cell r="F5320">
            <v>89.53</v>
          </cell>
        </row>
        <row r="5321">
          <cell r="A5321" t="str">
            <v>91091</v>
          </cell>
          <cell r="B5321" t="str">
            <v>EXECUÇÃO DE REVESTIMENTO DE CONCRETO PROJETADO COM ESPESSURA DE 10 CM, ARMADO COM TELA, INCLINAÇÃO MENOR QUE 90°, APLICAÇÃO DESCONTÍNUA, UTILIZANDO EQUIPAMENTO DE PROJEÇÃO COM 3 M³/H DE CAPACIDADE. AF_01/2016</v>
          </cell>
          <cell r="C5321" t="str">
            <v>M2</v>
          </cell>
          <cell r="D5321">
            <v>70.349999999999994</v>
          </cell>
          <cell r="E5321">
            <v>28.82</v>
          </cell>
          <cell r="F5321">
            <v>99.17</v>
          </cell>
        </row>
        <row r="5322">
          <cell r="A5322" t="str">
            <v>91092</v>
          </cell>
          <cell r="B5322" t="str">
            <v>EXECUÇÃO DE REVESTIMENTO DE CONCRETO PROJETADO COM ESPESSURA DE 7 CM, ARMADO COM TELA, INCLINAÇÃO DE 90°, APLICAÇÃO DESCONTÍNUA, UTILIZANDO EQUIPAMENTO DE PROJEÇÃO COM 3 M³/H DE CAPACIDADE. AF_01/2016</v>
          </cell>
          <cell r="C5322" t="str">
            <v>M2</v>
          </cell>
          <cell r="D5322">
            <v>74.489999999999995</v>
          </cell>
          <cell r="E5322">
            <v>50.68</v>
          </cell>
          <cell r="F5322">
            <v>125.17</v>
          </cell>
        </row>
        <row r="5323">
          <cell r="A5323" t="str">
            <v>91093</v>
          </cell>
          <cell r="B5323" t="str">
            <v>EXECUÇÃO DE REVESTIMENTO DE CONCRETO PROJETADO COM ESPESSURA DE 10 CM, ARMADO COM TELA, INCLINAÇÃO DE 90°, APLICAÇÃO DESCONTÍNUA, UTILIZANDO EQUIPAMENTO DE PROJEÇÃO COM 3 M³/H DE CAPACIDADE. AF_01/2016</v>
          </cell>
          <cell r="C5323" t="str">
            <v>M2</v>
          </cell>
          <cell r="D5323">
            <v>82.3</v>
          </cell>
          <cell r="E5323">
            <v>52.8</v>
          </cell>
          <cell r="F5323">
            <v>135.1</v>
          </cell>
        </row>
        <row r="5324">
          <cell r="A5324" t="str">
            <v>91094</v>
          </cell>
          <cell r="B5324" t="str">
            <v>EXECUÇÃO DE REVESTIMENTO DE CONCRETO PROJETADO COM ESPESSURA DE 7 CM, ARMADO COM FIBRAS DE AÇO, INCLINAÇÃO MENOR QUE 90°, APLICAÇÃO DESCONTÍNUA, UTILIZANDO EQUIPAMENTO DE PROJEÇÃO COM 6 M³/H DE CAPACIDADE. AF_01/2016</v>
          </cell>
          <cell r="C5324" t="str">
            <v>M2</v>
          </cell>
          <cell r="D5324">
            <v>87.99</v>
          </cell>
          <cell r="E5324">
            <v>13.69</v>
          </cell>
          <cell r="F5324">
            <v>101.68</v>
          </cell>
        </row>
        <row r="5325">
          <cell r="A5325" t="str">
            <v>91095</v>
          </cell>
          <cell r="B5325" t="str">
            <v>EXECUÇÃO DE REVESTIMENTO DE CONCRETO PROJETADO COM ESPESSURA DE 10 CM, ARMADO COM FIBRAS DE AÇO, INCLINAÇÃO MENOR QUE 90°, APLICAÇÃO DESCONTÍNUA, UTILIZANDO EQUIPAMENTO DE PROJEÇÃO COM 6 M³/H DE CAPACIDADE. AF_01/2016</v>
          </cell>
          <cell r="C5325" t="str">
            <v>M2</v>
          </cell>
          <cell r="D5325">
            <v>104.32</v>
          </cell>
          <cell r="E5325">
            <v>14.6</v>
          </cell>
          <cell r="F5325">
            <v>118.92</v>
          </cell>
        </row>
        <row r="5326">
          <cell r="A5326" t="str">
            <v>91096</v>
          </cell>
          <cell r="B5326" t="str">
            <v>EXECUÇÃO DE REVESTIMENTO DE CONCRETO PROJETADO COM ESPESSURA DE 7 CM, ARMADO COM FIBRAS DE AÇO, INCLINAÇÃO DE 90°, APLICAÇÃO DESCONTÍNUA, UTILIZANDO EQUIPAMENTO DE PROJEÇÃO COM 6 M³/H DE CAPACIDADE. AF_01/2016</v>
          </cell>
          <cell r="C5326" t="str">
            <v>M2</v>
          </cell>
          <cell r="D5326">
            <v>88.7</v>
          </cell>
          <cell r="E5326">
            <v>15.4</v>
          </cell>
          <cell r="F5326">
            <v>104.1</v>
          </cell>
        </row>
        <row r="5327">
          <cell r="A5327" t="str">
            <v>91097</v>
          </cell>
          <cell r="B5327" t="str">
            <v>EXECUÇÃO DE REVESTIMENTO DE CONCRETO PROJETADO COM ESPESSURA DE 10 CM, ARMADO COM FIBRAS DE AÇO, INCLINAÇÃO DE 90°, APLICAÇÃO DESCONTÍNUA, UTILIZANDO EQUIPAMENTO DE PROJEÇÃO COM 6 M³/H DE CAPACIDADE. AF_01/2016</v>
          </cell>
          <cell r="C5327" t="str">
            <v>M2</v>
          </cell>
          <cell r="D5327">
            <v>104.92</v>
          </cell>
          <cell r="E5327">
            <v>16.309999999999999</v>
          </cell>
          <cell r="F5327">
            <v>121.23</v>
          </cell>
        </row>
        <row r="5328">
          <cell r="A5328" t="str">
            <v>91098</v>
          </cell>
          <cell r="B5328" t="str">
            <v>EXECUÇÃO DE REVESTIMENTO DE CONCRETO PROJETADO COM ESPESSURA DE 7 CM, ARMADO COM FIBRAS DE AÇO, INCLINAÇÃO MENOR QUE 90°, APLICAÇÃO DESCONTÍNUA, UTILIZANDO EQUIPAMENTO DE PROJEÇÃO COM 3 M³/H DE CAPACIDADE. AF_01/2016</v>
          </cell>
          <cell r="C5328" t="str">
            <v>M2</v>
          </cell>
          <cell r="D5328">
            <v>92.17</v>
          </cell>
          <cell r="E5328">
            <v>22.15</v>
          </cell>
          <cell r="F5328">
            <v>114.32</v>
          </cell>
        </row>
        <row r="5329">
          <cell r="A5329" t="str">
            <v>91099</v>
          </cell>
          <cell r="B5329" t="str">
            <v>EXECUÇÃO DE REVESTIMENTO DE CONCRETO PROJETADO COM ESPESSURA DE 10 CM, ARMADO COM FIBRAS DE AÇO, INCLINAÇÃO MENOR QUE 90°, APLICAÇÃO DESCONTÍNUA, UTILIZANDO EQUIPAMENTO DE PROJEÇÃO COM 3 M³/H DE CAPACIDADE. AF_01/2016</v>
          </cell>
          <cell r="C5329" t="str">
            <v>M2</v>
          </cell>
          <cell r="D5329">
            <v>108.89</v>
          </cell>
          <cell r="E5329">
            <v>23.79</v>
          </cell>
          <cell r="F5329">
            <v>132.68</v>
          </cell>
        </row>
        <row r="5330">
          <cell r="A5330" t="str">
            <v>91100</v>
          </cell>
          <cell r="B5330" t="str">
            <v>EXECUÇÃO DE REVESTIMENTO DE CONCRETO PROJETADO COM ESPESSURA DE 7 CM, ARMADO COM FIBRAS DE AÇO, INCLINAÇÃO DE 90°, APLICAÇÃO DESCONTÍNUA, UTILIZANDO EQUIPAMENTO DE PROJEÇÃO COM 3 M³/H DE CAPACIDADE. AF_01/2016</v>
          </cell>
          <cell r="C5330" t="str">
            <v>M2</v>
          </cell>
          <cell r="D5330">
            <v>94.19</v>
          </cell>
          <cell r="E5330">
            <v>26.78</v>
          </cell>
          <cell r="F5330">
            <v>120.97</v>
          </cell>
        </row>
        <row r="5331">
          <cell r="A5331" t="str">
            <v>91101</v>
          </cell>
          <cell r="B5331" t="str">
            <v>EXECUÇÃO DE REVESTIMENTO DE CONCRETO PROJETADO COM ESPESSURA DE 10 CM, ARMADO COM FIBRAS DE AÇO, INCLINAÇÃO DE 90°, APLICAÇÃO DESCONTÍNUA, UTILIZANDO EQUIPAMENTO DE PROJEÇÃO COM 3 M³/H DE CAPACIDADE. AF_01/2016</v>
          </cell>
          <cell r="C5331" t="str">
            <v>M2</v>
          </cell>
          <cell r="D5331">
            <v>110.8</v>
          </cell>
          <cell r="E5331">
            <v>28.47</v>
          </cell>
          <cell r="F5331">
            <v>139.27000000000001</v>
          </cell>
        </row>
        <row r="5332">
          <cell r="B5332" t="str">
            <v>MÁQUINA DE PINTURA</v>
          </cell>
          <cell r="C5332" t="str">
            <v/>
          </cell>
        </row>
        <row r="5333">
          <cell r="A5333" t="str">
            <v>95218</v>
          </cell>
          <cell r="B5333" t="str">
            <v>PULVERIZADOR DE TINTA ELÉTRICO/MÁQUINA DE PINTURA AIRLESS, VAZÃO 2 L/MIN - CHP DIURNO. AF_08/2016</v>
          </cell>
          <cell r="C5333" t="str">
            <v>CHP</v>
          </cell>
          <cell r="D5333">
            <v>1.84</v>
          </cell>
          <cell r="E5333">
            <v>0</v>
          </cell>
          <cell r="F5333">
            <v>1.84</v>
          </cell>
        </row>
        <row r="5334">
          <cell r="A5334" t="str">
            <v>95219</v>
          </cell>
          <cell r="B5334" t="str">
            <v>PULVERIZADOR DE TINTA ELÉTRICO/MÁQUINA DE PINTURA AIRLESS, VAZÃO 2 L/MIN - CHI DIURNO. AF_08/2016</v>
          </cell>
          <cell r="C5334" t="str">
            <v>CHI</v>
          </cell>
          <cell r="D5334">
            <v>0.82</v>
          </cell>
          <cell r="E5334">
            <v>0</v>
          </cell>
          <cell r="F5334">
            <v>0.82</v>
          </cell>
        </row>
        <row r="5335">
          <cell r="A5335" t="str">
            <v>95214</v>
          </cell>
          <cell r="B5335" t="str">
            <v>PULVERIZADOR DE TINTA ELÉTRICO/MÁQUINA DE PINTURA AIRLESS, VAZÃO 2 L/MIN - DEPRECIAÇÃO. AF_08/2016</v>
          </cell>
          <cell r="C5335" t="str">
            <v>H</v>
          </cell>
          <cell r="D5335">
            <v>0.66</v>
          </cell>
          <cell r="E5335">
            <v>0</v>
          </cell>
          <cell r="F5335">
            <v>0.66</v>
          </cell>
        </row>
        <row r="5336">
          <cell r="A5336" t="str">
            <v>95215</v>
          </cell>
          <cell r="B5336" t="str">
            <v>PULVERIZADOR DE TINTA ELÉTRICO/MÁQUINA DE PINTURA AIRLESS, VAZÃO 2 L/MIN - JUROS. AF_08/2016</v>
          </cell>
          <cell r="C5336" t="str">
            <v>H</v>
          </cell>
          <cell r="D5336">
            <v>0.16</v>
          </cell>
          <cell r="E5336">
            <v>0</v>
          </cell>
          <cell r="F5336">
            <v>0.16</v>
          </cell>
        </row>
        <row r="5337">
          <cell r="A5337" t="str">
            <v>95216</v>
          </cell>
          <cell r="B5337" t="str">
            <v>PULVERIZADOR DE TINTA ELÉTRICO/MÁQUINA DE PINTURA AIRLESS, VAZÃO 2 L/MIN - MANUTENÇÃO. AF_08/2016</v>
          </cell>
          <cell r="C5337" t="str">
            <v>H</v>
          </cell>
          <cell r="D5337">
            <v>0.77</v>
          </cell>
          <cell r="E5337">
            <v>0</v>
          </cell>
          <cell r="F5337">
            <v>0.77</v>
          </cell>
        </row>
        <row r="5338">
          <cell r="A5338" t="str">
            <v>95217</v>
          </cell>
          <cell r="B5338" t="str">
            <v>PULVERIZADOR DE TINTA ELÉTRICO/MÁQUINA DE PINTURA AIRLESS, VAZÃO 2 L/MIN - MATERIAIS NA OPERAÇÃO. AF_08/2016</v>
          </cell>
          <cell r="C5338" t="str">
            <v>H</v>
          </cell>
          <cell r="D5338">
            <v>0.25</v>
          </cell>
          <cell r="E5338">
            <v>0</v>
          </cell>
          <cell r="F5338">
            <v>0.25</v>
          </cell>
        </row>
        <row r="5339">
          <cell r="B5339" t="str">
            <v>POLIMENTO</v>
          </cell>
          <cell r="C5339" t="str">
            <v/>
          </cell>
        </row>
        <row r="5340">
          <cell r="A5340" t="str">
            <v>95276</v>
          </cell>
          <cell r="B5340" t="str">
            <v>POLIDORA DE PISO (POLITRIZ), PESO DE 100KG, DIÂMETRO 450 MM, MOTOR ELÉTRICO, POTÊNCIA 4 HP - CHP DIURNO. AF_09/2016</v>
          </cell>
          <cell r="C5340" t="str">
            <v>CHP</v>
          </cell>
          <cell r="D5340">
            <v>2.3199999999999998</v>
          </cell>
          <cell r="E5340">
            <v>0</v>
          </cell>
          <cell r="F5340">
            <v>2.3199999999999998</v>
          </cell>
        </row>
        <row r="5341">
          <cell r="A5341" t="str">
            <v>95277</v>
          </cell>
          <cell r="B5341" t="str">
            <v>POLIDORA DE PISO (POLITRIZ), PESO DE 100KG, DIÂMETRO 450 MM, MOTOR ELÉTRICO, POTÊNCIA 4 HP - CHI DIURNO. AF_09/2016</v>
          </cell>
          <cell r="C5341" t="str">
            <v>CHI</v>
          </cell>
          <cell r="D5341">
            <v>0.76</v>
          </cell>
          <cell r="E5341">
            <v>0</v>
          </cell>
          <cell r="F5341">
            <v>0.76</v>
          </cell>
        </row>
        <row r="5342">
          <cell r="A5342" t="str">
            <v>95272</v>
          </cell>
          <cell r="B5342" t="str">
            <v>POLIDORA DE PISO (POLITRIZ), PESO DE 100KG, DIÂMETRO 450 MM, MOTOR ELÉTRICO, POTÊNCIA 4 HP - DEPRECIAÇÃO. AF_09/2016</v>
          </cell>
          <cell r="C5342" t="str">
            <v>H</v>
          </cell>
          <cell r="D5342">
            <v>0.59</v>
          </cell>
          <cell r="E5342">
            <v>0</v>
          </cell>
          <cell r="F5342">
            <v>0.59</v>
          </cell>
        </row>
        <row r="5343">
          <cell r="A5343" t="str">
            <v>95273</v>
          </cell>
          <cell r="B5343" t="str">
            <v>POLIDORA DE PISO (POLITRIZ), PESO DE 100KG, DIÂMETRO 450 MM, MOTOR ELÉTRICO, POTÊNCIA 4 HP - JUROS. AF_09/2016</v>
          </cell>
          <cell r="C5343" t="str">
            <v>H</v>
          </cell>
          <cell r="D5343">
            <v>0.17</v>
          </cell>
          <cell r="E5343">
            <v>0</v>
          </cell>
          <cell r="F5343">
            <v>0.17</v>
          </cell>
        </row>
        <row r="5344">
          <cell r="A5344" t="str">
            <v>95274</v>
          </cell>
          <cell r="B5344" t="str">
            <v>POLIDORA DE PISO (POLITRIZ), PESO DE 100KG, DIÂMETRO 450 MM, MOTOR ELÉTRICO, POTÊNCIA 4 HP - MANUTENÇÃO. AF_09/2016</v>
          </cell>
          <cell r="C5344" t="str">
            <v>H</v>
          </cell>
          <cell r="D5344">
            <v>0.55000000000000004</v>
          </cell>
          <cell r="E5344">
            <v>0</v>
          </cell>
          <cell r="F5344">
            <v>0.55000000000000004</v>
          </cell>
        </row>
        <row r="5345">
          <cell r="A5345" t="str">
            <v>95275</v>
          </cell>
          <cell r="B5345" t="str">
            <v>POLIDORA DE PISO (POLITRIZ), PESO DE 100KG, DIÂMETRO 450 MM, MOTOR ELÉTRICO, POTÊNCIA 4 HP  MATERIAIS NA OPERAÇÃO. AF_09/2016</v>
          </cell>
          <cell r="C5345" t="str">
            <v>H</v>
          </cell>
          <cell r="D5345">
            <v>1.01</v>
          </cell>
          <cell r="E5345">
            <v>0</v>
          </cell>
          <cell r="F5345">
            <v>1.01</v>
          </cell>
        </row>
        <row r="5346">
          <cell r="B5346" t="str">
            <v>MARTELETE OU ROMPEDOR</v>
          </cell>
          <cell r="C5346" t="str">
            <v/>
          </cell>
        </row>
        <row r="5347">
          <cell r="A5347" t="str">
            <v>95114</v>
          </cell>
          <cell r="B5347" t="str">
            <v>MARTELETE OU ROMPEDOR PNEUMÁTICO MANUAL, 28 KG, COM SILENCIADOR - DEPRECIAÇÃO. AF_07/2016</v>
          </cell>
          <cell r="C5347" t="str">
            <v>H</v>
          </cell>
          <cell r="D5347">
            <v>0.55000000000000004</v>
          </cell>
          <cell r="E5347">
            <v>0</v>
          </cell>
          <cell r="F5347">
            <v>0.55000000000000004</v>
          </cell>
        </row>
        <row r="5348">
          <cell r="A5348" t="str">
            <v>95115</v>
          </cell>
          <cell r="B5348" t="str">
            <v>MARTELETE OU ROMPEDOR PNEUMÁTICO MANUAL, 28 KG, COM SILENCIADOR - JUROS. AF_07/2016</v>
          </cell>
          <cell r="C5348" t="str">
            <v>H</v>
          </cell>
          <cell r="D5348">
            <v>0.16</v>
          </cell>
          <cell r="E5348">
            <v>0</v>
          </cell>
          <cell r="F5348">
            <v>0.16</v>
          </cell>
        </row>
        <row r="5349">
          <cell r="A5349" t="str">
            <v>5952</v>
          </cell>
          <cell r="B5349" t="str">
            <v>MARTELETE OU ROMPEDOR PNEUMÁTICO MANUAL, 28 KG, COM SILENCIADOR - CHI DIURNO. AF_07/2016</v>
          </cell>
          <cell r="C5349" t="str">
            <v>CHI</v>
          </cell>
          <cell r="D5349">
            <v>5.58</v>
          </cell>
          <cell r="E5349">
            <v>8.8699999999999992</v>
          </cell>
          <cell r="F5349">
            <v>14.45</v>
          </cell>
        </row>
        <row r="5350">
          <cell r="A5350" t="str">
            <v>5795</v>
          </cell>
          <cell r="B5350" t="str">
            <v>MARTELETE OU ROMPEDOR PNEUMÁTICO MANUAL, 28 KG, COM SILENCIADOR - CHP DIURNO. AF_07/2016</v>
          </cell>
          <cell r="C5350" t="str">
            <v>CHP</v>
          </cell>
          <cell r="D5350">
            <v>5.94</v>
          </cell>
          <cell r="E5350">
            <v>8.8699999999999992</v>
          </cell>
          <cell r="F5350">
            <v>14.81</v>
          </cell>
        </row>
        <row r="5351">
          <cell r="A5351" t="str">
            <v>53863</v>
          </cell>
          <cell r="B5351" t="str">
            <v>MARTELETE OU ROMPEDOR PNEUMÁTICO MANUAL, 28 KG, COM SILENCIADOR - MANUTENÇÃO. AF_07/2016</v>
          </cell>
          <cell r="C5351" t="str">
            <v>H</v>
          </cell>
          <cell r="D5351">
            <v>0.36</v>
          </cell>
          <cell r="E5351">
            <v>0</v>
          </cell>
          <cell r="F5351">
            <v>0.36</v>
          </cell>
        </row>
        <row r="5352">
          <cell r="B5352" t="str">
            <v>LIMPEZA DE GALERIAS</v>
          </cell>
          <cell r="C5352" t="str">
            <v/>
          </cell>
        </row>
        <row r="5353">
          <cell r="B5353" t="str">
            <v>EQUIPAMENTO DE SOLDA</v>
          </cell>
          <cell r="C5353" t="str">
            <v/>
          </cell>
        </row>
        <row r="5354">
          <cell r="A5354" t="str">
            <v>6391</v>
          </cell>
          <cell r="B5354" t="str">
            <v>SOLDA TOPO DESCENDENTE CHANFRADA ESPESSURA=1/4" CHAPA/PERFIL/TUBO ACO COM CONVERSOR DIESEL.</v>
          </cell>
          <cell r="C5354" t="str">
            <v>M</v>
          </cell>
          <cell r="D5354">
            <v>65.45</v>
          </cell>
          <cell r="E5354">
            <v>68.94</v>
          </cell>
          <cell r="F5354">
            <v>134.38999999999999</v>
          </cell>
        </row>
        <row r="5355">
          <cell r="A5355" t="str">
            <v>84132</v>
          </cell>
          <cell r="B5355" t="str">
            <v>SOLDA DE TOPO DESCENDENTE, EM CHAPA ACO CHANFR 5/16" ESP (P/ ASSENT TUBULACAO OU PECA DE ACO) UTILIZANDO CONVERSOR DIESEL.</v>
          </cell>
          <cell r="C5355" t="str">
            <v>M</v>
          </cell>
          <cell r="D5355">
            <v>122.97</v>
          </cell>
          <cell r="E5355">
            <v>87.4</v>
          </cell>
          <cell r="F5355">
            <v>210.37</v>
          </cell>
        </row>
        <row r="5356">
          <cell r="A5356" t="str">
            <v>84133</v>
          </cell>
          <cell r="B5356" t="str">
            <v>SOLDA DE TOPO DESCENDENTE, EM CHAPA ACO CHANFR 3/8" ESP (P/ ASSENT TUBULACAO OU PECA DE ACO) UTILIZANDO CONVERSOR DIESEL</v>
          </cell>
          <cell r="C5356" t="str">
            <v>M</v>
          </cell>
          <cell r="D5356">
            <v>146.08000000000001</v>
          </cell>
          <cell r="E5356">
            <v>152.96</v>
          </cell>
          <cell r="F5356">
            <v>299.04000000000002</v>
          </cell>
        </row>
        <row r="5357">
          <cell r="A5357" t="str">
            <v>83761</v>
          </cell>
          <cell r="B5357" t="str">
            <v>GRUPO DE SOLDAGEM COM GERADOR A DIESEL 60 CV PARA SOLDA ELÉTRICA, SOBRE 04 RODAS, COM MOTOR 4 CILINDROS 600 A - DEPRECIAÇÃO. AF_02/2016</v>
          </cell>
          <cell r="C5357" t="str">
            <v>H</v>
          </cell>
          <cell r="D5357">
            <v>5.61</v>
          </cell>
          <cell r="E5357">
            <v>0</v>
          </cell>
          <cell r="F5357">
            <v>5.61</v>
          </cell>
        </row>
        <row r="5358">
          <cell r="A5358" t="str">
            <v>83762</v>
          </cell>
          <cell r="B5358" t="str">
            <v>GRUPO DE SOLDAGEM COM GERADOR A DIESEL 60 CV PARA SOLDA ELÉTRICA, SOBRE 04 RODAS, COM MOTOR 4 CILINDROS 600 A - MANUTENÇÃO. AF_02/2016</v>
          </cell>
          <cell r="C5358" t="str">
            <v>H</v>
          </cell>
          <cell r="D5358">
            <v>3.69</v>
          </cell>
          <cell r="E5358">
            <v>0</v>
          </cell>
          <cell r="F5358">
            <v>3.69</v>
          </cell>
        </row>
        <row r="5359">
          <cell r="A5359" t="str">
            <v>83763</v>
          </cell>
          <cell r="B5359" t="str">
            <v>GRUPO DE SOLDAGEM COM GERADOR A DIESEL 60 CV PARA SOLDA ELÉTRICA, SOBRE 04 RODAS, COM MOTOR 4 CILINDROS 600 A - MATERIAIS NA OPERAÇÃO. AF_02/2016</v>
          </cell>
          <cell r="C5359" t="str">
            <v>H</v>
          </cell>
          <cell r="D5359">
            <v>27.9</v>
          </cell>
          <cell r="E5359">
            <v>0</v>
          </cell>
          <cell r="F5359">
            <v>27.9</v>
          </cell>
        </row>
        <row r="5360">
          <cell r="A5360" t="str">
            <v>83764</v>
          </cell>
          <cell r="B5360" t="str">
            <v>GRUPO DE SOLDAGEM COM GERADOR A DIESEL 60 CV PARA SOLDA ELÉTRICA, SOBRE 04 RODAS, COM MOTOR 4 CILINDROS 600 A - JUROS. AF_02/2016</v>
          </cell>
          <cell r="C5360" t="str">
            <v>H</v>
          </cell>
          <cell r="D5360">
            <v>1.42</v>
          </cell>
          <cell r="E5360">
            <v>0</v>
          </cell>
          <cell r="F5360">
            <v>1.42</v>
          </cell>
        </row>
        <row r="5361">
          <cell r="A5361" t="str">
            <v>83765</v>
          </cell>
          <cell r="B5361" t="str">
            <v>GRUPO DE SOLDAGEM COM GERADOR A DIESEL 60 CV PARA SOLDA ELÉTRICA, SOBRE 04 RODAS, COM MOTOR 4 CILINDROS 600 A - CHP DIURNO. AF_02/2016</v>
          </cell>
          <cell r="C5361" t="str">
            <v>CHP</v>
          </cell>
          <cell r="D5361">
            <v>44.03</v>
          </cell>
          <cell r="E5361">
            <v>15.32</v>
          </cell>
          <cell r="F5361">
            <v>59.35</v>
          </cell>
        </row>
        <row r="5362">
          <cell r="A5362" t="str">
            <v>83766</v>
          </cell>
          <cell r="B5362" t="str">
            <v>GRUPO DE SOLDAGEM COM GERADOR A DIESEL 60 CV PARA SOLDA ELÉTRICA, SOBRE 04 RODAS, COM MOTOR 4 CILINDROS 600 A - CHI DIURNO. AF_02/2016</v>
          </cell>
          <cell r="C5362" t="str">
            <v>CHI</v>
          </cell>
          <cell r="D5362">
            <v>12.45</v>
          </cell>
          <cell r="E5362">
            <v>15.32</v>
          </cell>
          <cell r="F5362">
            <v>27.77</v>
          </cell>
        </row>
        <row r="5363">
          <cell r="A5363" t="str">
            <v>92716</v>
          </cell>
          <cell r="B5363" t="str">
            <v>APARELHO PARA CORTE E SOLDA OXI-ACETILENO SOBRE RODAS, INCLUSIVE CILINDROS E MAÇARICOS - CHP DIURNO. AF_12/2015</v>
          </cell>
          <cell r="C5363" t="str">
            <v>CHP</v>
          </cell>
          <cell r="D5363">
            <v>19.510000000000002</v>
          </cell>
          <cell r="E5363">
            <v>0</v>
          </cell>
          <cell r="F5363">
            <v>19.510000000000002</v>
          </cell>
        </row>
        <row r="5364">
          <cell r="A5364" t="str">
            <v>92717</v>
          </cell>
          <cell r="B5364" t="str">
            <v>APARELHO PARA CORTE E SOLDA OXI-ACETILENO SOBRE RODAS, INCLUSIVE CILINDROS E MAÇARICOS - CHI DIURNO. AF_12/2015</v>
          </cell>
          <cell r="C5364" t="str">
            <v>CHI</v>
          </cell>
          <cell r="D5364">
            <v>0.25</v>
          </cell>
          <cell r="E5364">
            <v>0</v>
          </cell>
          <cell r="F5364">
            <v>0.25</v>
          </cell>
        </row>
        <row r="5365">
          <cell r="A5365" t="str">
            <v>92712</v>
          </cell>
          <cell r="B5365" t="str">
            <v>APARELHO PARA CORTE E SOLDA OXI-ACETILENO SOBRE RODAS, INCLUSIVE CILINDROS E MAÇARICOS - DEPRECIAÇÃO. AF_12/2015</v>
          </cell>
          <cell r="C5365" t="str">
            <v>H</v>
          </cell>
          <cell r="D5365">
            <v>0.2</v>
          </cell>
          <cell r="E5365">
            <v>0</v>
          </cell>
          <cell r="F5365">
            <v>0.2</v>
          </cell>
        </row>
        <row r="5366">
          <cell r="A5366" t="str">
            <v>92713</v>
          </cell>
          <cell r="B5366" t="str">
            <v>APARELHO PARA CORTE E SOLDA OXI-ACETILENO SOBRE RODAS, INCLUSIVE CILINDROS E MAÇARICOS - JUROS. AF_12/2015</v>
          </cell>
          <cell r="C5366" t="str">
            <v>H</v>
          </cell>
          <cell r="D5366">
            <v>0.05</v>
          </cell>
          <cell r="E5366">
            <v>0</v>
          </cell>
          <cell r="F5366">
            <v>0.05</v>
          </cell>
        </row>
        <row r="5367">
          <cell r="A5367" t="str">
            <v>92714</v>
          </cell>
          <cell r="B5367" t="str">
            <v>APARELHO PARA CORTE E SOLDA OXI-ACETILENO SOBRE RODAS, INCLUSIVE CILINDROS E MAÇARICOS - MANUTENÇÃO. AF_12/2015</v>
          </cell>
          <cell r="C5367" t="str">
            <v>H</v>
          </cell>
          <cell r="D5367">
            <v>0.13</v>
          </cell>
          <cell r="E5367">
            <v>0</v>
          </cell>
          <cell r="F5367">
            <v>0.13</v>
          </cell>
        </row>
        <row r="5368">
          <cell r="A5368" t="str">
            <v>92715</v>
          </cell>
          <cell r="B5368" t="str">
            <v>APARELHO PARA CORTE E SOLDA OXI-ACETILENO SOBRE RODAS, INCLUSIVE CILINDROS E MAÇARICOS - MATERIAIS NA OPERAÇÃO. AF_12/2015</v>
          </cell>
          <cell r="C5368" t="str">
            <v>H</v>
          </cell>
          <cell r="D5368">
            <v>19.12</v>
          </cell>
          <cell r="E5368">
            <v>0</v>
          </cell>
          <cell r="F5368">
            <v>19.12</v>
          </cell>
        </row>
        <row r="5369">
          <cell r="B5369" t="str">
            <v>EXTRUSORA</v>
          </cell>
          <cell r="C5369" t="str">
            <v/>
          </cell>
        </row>
        <row r="5370">
          <cell r="B5370" t="str">
            <v>ESPAGIDOR</v>
          </cell>
          <cell r="C5370" t="str">
            <v/>
          </cell>
        </row>
        <row r="5371">
          <cell r="A5371" t="str">
            <v>88569</v>
          </cell>
          <cell r="B5371" t="str">
            <v>ESPARGIDOR DE ASFALTO PRESSURIZADO COM TANQUE DE 2500 L, REBOCÁVEL COM MOTOR A GASOLINA POTÊNCIA 3,4 HP - DEPRECIAÇÃO. AF_07/2014</v>
          </cell>
          <cell r="C5371" t="str">
            <v>H</v>
          </cell>
          <cell r="D5371">
            <v>3.33</v>
          </cell>
          <cell r="E5371">
            <v>0</v>
          </cell>
          <cell r="F5371">
            <v>3.33</v>
          </cell>
        </row>
        <row r="5372">
          <cell r="A5372" t="str">
            <v>88570</v>
          </cell>
          <cell r="B5372" t="str">
            <v>ESPARGIDOR DE ASFALTO PRESSURIZADO COM TANQUE DE 2500 L, REBOCÁVEL COM MOTOR A GASOLINA POTÊNCIA 3,4 HP - JUROS. AF_07/2014</v>
          </cell>
          <cell r="C5372" t="str">
            <v>H</v>
          </cell>
          <cell r="D5372">
            <v>1.37</v>
          </cell>
          <cell r="E5372">
            <v>0</v>
          </cell>
          <cell r="F5372">
            <v>1.37</v>
          </cell>
        </row>
        <row r="5373">
          <cell r="B5373" t="str">
            <v>MANÔMETROS</v>
          </cell>
          <cell r="C5373" t="str">
            <v/>
          </cell>
        </row>
        <row r="5374">
          <cell r="A5374" t="str">
            <v>85120</v>
          </cell>
          <cell r="B5374" t="str">
            <v>MANOMETRO 0 A 200 PSI (0 A 14 KGF/CM2), D = 50MM - FORNECIMENTO E COLOCACAO</v>
          </cell>
          <cell r="C5374" t="str">
            <v>UN</v>
          </cell>
          <cell r="D5374">
            <v>48.56</v>
          </cell>
          <cell r="E5374">
            <v>17.309999999999999</v>
          </cell>
          <cell r="F5374">
            <v>65.87</v>
          </cell>
        </row>
        <row r="5375">
          <cell r="B5375" t="str">
            <v>JATEAMENTO</v>
          </cell>
          <cell r="C5375" t="str">
            <v/>
          </cell>
        </row>
        <row r="5376">
          <cell r="A5376" t="str">
            <v>93404</v>
          </cell>
          <cell r="B5376"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5376" t="str">
            <v>H</v>
          </cell>
          <cell r="D5376">
            <v>6.09</v>
          </cell>
          <cell r="E5376">
            <v>0</v>
          </cell>
          <cell r="F5376">
            <v>6.09</v>
          </cell>
        </row>
        <row r="5377">
          <cell r="A5377" t="str">
            <v>93405</v>
          </cell>
          <cell r="B5377"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5377" t="str">
            <v>H</v>
          </cell>
          <cell r="D5377">
            <v>1.1499999999999999</v>
          </cell>
          <cell r="E5377">
            <v>0</v>
          </cell>
          <cell r="F5377">
            <v>1.1499999999999999</v>
          </cell>
        </row>
        <row r="5378">
          <cell r="A5378" t="str">
            <v>93406</v>
          </cell>
          <cell r="B5378"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5378" t="str">
            <v>H</v>
          </cell>
          <cell r="D5378">
            <v>7.22</v>
          </cell>
          <cell r="E5378">
            <v>0</v>
          </cell>
          <cell r="F5378">
            <v>7.22</v>
          </cell>
        </row>
        <row r="5379">
          <cell r="A5379" t="str">
            <v>93407</v>
          </cell>
          <cell r="B5379"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5379" t="str">
            <v>H</v>
          </cell>
          <cell r="D5379">
            <v>26.6</v>
          </cell>
          <cell r="E5379">
            <v>0</v>
          </cell>
          <cell r="F5379">
            <v>26.6</v>
          </cell>
        </row>
        <row r="5380">
          <cell r="A5380" t="str">
            <v>93408</v>
          </cell>
          <cell r="B5380"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5380" t="str">
            <v>CHP</v>
          </cell>
          <cell r="D5380">
            <v>45.94</v>
          </cell>
          <cell r="E5380">
            <v>9.49</v>
          </cell>
          <cell r="F5380">
            <v>55.43</v>
          </cell>
        </row>
        <row r="5381">
          <cell r="A5381" t="str">
            <v>93409</v>
          </cell>
          <cell r="B5381"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5381" t="str">
            <v>CHI</v>
          </cell>
          <cell r="D5381">
            <v>12.12</v>
          </cell>
          <cell r="E5381">
            <v>9.49</v>
          </cell>
          <cell r="F5381">
            <v>21.61</v>
          </cell>
        </row>
        <row r="5382">
          <cell r="B5382" t="str">
            <v>BOMBAS</v>
          </cell>
          <cell r="C5382" t="str">
            <v/>
          </cell>
        </row>
        <row r="5383">
          <cell r="A5383" t="str">
            <v>83486</v>
          </cell>
          <cell r="B5383" t="str">
            <v>BOMBA CENTRIFUGA C/ MOTOR ELETRICO TRIFASICO 1CV</v>
          </cell>
          <cell r="C5383" t="str">
            <v>UN</v>
          </cell>
          <cell r="D5383">
            <v>797.12</v>
          </cell>
          <cell r="E5383">
            <v>213.07</v>
          </cell>
          <cell r="F5383" t="str">
            <v>1.010.19</v>
          </cell>
        </row>
        <row r="5384">
          <cell r="A5384" t="str">
            <v>5692</v>
          </cell>
          <cell r="B5384" t="str">
            <v>MOTOBOMBA CENTRÍFUGA, MOTOR A GASOLINA, POTÊNCIA 5,42 HP, BOCAIS 1 1/2" X 1", DIÂMETRO ROTOR 143 MM HM/Q = 6 MCA / 16,8 M3/H A 38 MCA / 6,6 M3/H - MANUTENÇÃO. AF_06/2014</v>
          </cell>
          <cell r="C5384" t="str">
            <v>H</v>
          </cell>
          <cell r="D5384">
            <v>0.09</v>
          </cell>
          <cell r="E5384">
            <v>0</v>
          </cell>
          <cell r="F5384">
            <v>0.09</v>
          </cell>
        </row>
        <row r="5385">
          <cell r="A5385" t="str">
            <v>89022</v>
          </cell>
          <cell r="B5385" t="str">
            <v>BOMBA SUBMERSÍVEL ELÉTRICA TRIFÁSICA, POTÊNCIA 2,96 HP, Ø ROTOR 144 MM SEMI-ABERTO, BOCAL DE SAÍDA Ø 2, HM/Q = 2 MCA / 38,8 M3/H A 28 MCA / 5 M3/H - CHI DIURNO. AF_06/2014</v>
          </cell>
          <cell r="C5385" t="str">
            <v>CHI</v>
          </cell>
          <cell r="D5385">
            <v>0.32</v>
          </cell>
          <cell r="E5385">
            <v>0</v>
          </cell>
          <cell r="F5385">
            <v>0.32</v>
          </cell>
        </row>
        <row r="5386">
          <cell r="A5386" t="str">
            <v>90650</v>
          </cell>
          <cell r="B5386" t="str">
            <v>BOMBA CENTRÍFUGA MONOESTÁGIO COM MOTOR ELÉTRICO MONOFÁSICO, POTÊNCIA 15 HP, DIÂMETRO DO ROTOR 173 MM, HM/Q = 30 MCA / 90 M3/H A 45 MCA / 55 M3/H - CHP DIURNO. AF_06/2015</v>
          </cell>
          <cell r="C5386" t="str">
            <v>CHP</v>
          </cell>
          <cell r="D5386">
            <v>5.58</v>
          </cell>
          <cell r="E5386">
            <v>0</v>
          </cell>
          <cell r="F5386">
            <v>5.58</v>
          </cell>
        </row>
        <row r="5387">
          <cell r="A5387" t="str">
            <v>90651</v>
          </cell>
          <cell r="B5387" t="str">
            <v>BOMBA CENTRÍFUGA MONOESTÁGIO COM MOTOR ELÉTRICO MONOFÁSICO, POTÊNCIA 15 HP, DIÂMETRO DO ROTOR 173 MM, HM/Q = 30 MCA / 90 M3/H A 45 MCA / 55 M3/H - CHI DIURNO. AF_06/2015</v>
          </cell>
          <cell r="C5387" t="str">
            <v>CHI</v>
          </cell>
          <cell r="D5387">
            <v>0.61</v>
          </cell>
          <cell r="E5387">
            <v>0</v>
          </cell>
          <cell r="F5387">
            <v>0.61</v>
          </cell>
        </row>
        <row r="5388">
          <cell r="A5388" t="str">
            <v>5800</v>
          </cell>
          <cell r="B5388" t="str">
            <v>BOMBA SUBMERSÍVEL ELÉTRICA TRIFÁSICA, POTÊNCIA 2,96 HP, Ø ROTOR 144 MM SEMI-ABERTO, BOCAL DE SAÍDA Ø 2, HM/Q = 2 MCA / 38,8 M3/H A 28 MCA / 5 M3/H - MANUTENÇÃO. AF_06/2014</v>
          </cell>
          <cell r="C5388" t="str">
            <v>H</v>
          </cell>
          <cell r="D5388">
            <v>0.16</v>
          </cell>
          <cell r="E5388">
            <v>0</v>
          </cell>
          <cell r="F5388">
            <v>0.16</v>
          </cell>
        </row>
        <row r="5389">
          <cell r="A5389" t="str">
            <v>53866</v>
          </cell>
          <cell r="B5389" t="str">
            <v>BOMBA SUBMERSÍVEL ELÉTRICA TRIFÁSICA, POTÊNCIA 2,96 HP, Ø ROTOR 144 MM SEMI-ABERTO, BOCAL DE SAÍDA Ø 2, HM/Q = 2 MCA / 38,8 M3/H A 28 MCA / 5 M3/H - MATERIAIS NA OPERAÇÃO. AF_06/2014</v>
          </cell>
          <cell r="C5389" t="str">
            <v>H</v>
          </cell>
          <cell r="D5389">
            <v>0.92</v>
          </cell>
          <cell r="E5389">
            <v>0</v>
          </cell>
          <cell r="F5389">
            <v>0.92</v>
          </cell>
        </row>
        <row r="5390">
          <cell r="A5390" t="str">
            <v>83643</v>
          </cell>
          <cell r="B5390" t="str">
            <v>BOMBA SUBMERSIVEL ELETRICA, TRIFASICA, POTÊNCIA 3,75 HP, DIAMETRO DO ROTOR 90 MM SEMIABERTO, BOCAL DE SAIDA DIAMETRO DE 2 POLEGADAS, HM/Q = 5 M / 61,2 M3/H A 25,5 M / 3,6 M3/H</v>
          </cell>
          <cell r="C5390" t="str">
            <v>UN</v>
          </cell>
          <cell r="D5390">
            <v>2797.35</v>
          </cell>
          <cell r="E5390">
            <v>196.43</v>
          </cell>
          <cell r="F5390" t="str">
            <v>2.993.78</v>
          </cell>
        </row>
        <row r="5391">
          <cell r="A5391" t="str">
            <v>89019</v>
          </cell>
          <cell r="B5391" t="str">
            <v>BOMBA SUBMERSÍVEL ELÉTRICA TRIFÁSICA, POTÊNCIA 2,96 HP, Ø ROTOR 144 MM SEMI-ABERTO, BOCAL DE SAÍDA Ø 2, HM/Q = 2 MCA / 38,8 M3/H A 28 MCA / 5 M3/H - DEPRECIAÇÃO. AF_06/2014</v>
          </cell>
          <cell r="C5391" t="str">
            <v>H</v>
          </cell>
          <cell r="D5391">
            <v>0.25</v>
          </cell>
          <cell r="E5391">
            <v>0</v>
          </cell>
          <cell r="F5391">
            <v>0.25</v>
          </cell>
        </row>
        <row r="5392">
          <cell r="A5392" t="str">
            <v>89020</v>
          </cell>
          <cell r="B5392" t="str">
            <v>BOMBA SUBMERSÍVEL ELÉTRICA TRIFÁSICA, POTÊNCIA 2,96 HP, Ø ROTOR 144 MM SEMI-ABERTO, BOCAL DE SAÍDA Ø 2, HM/Q = 2 MCA / 38,8 M3/H A 28 MCA / 5 M3/H - JUROS. AF_06/2014</v>
          </cell>
          <cell r="C5392" t="str">
            <v>H</v>
          </cell>
          <cell r="D5392">
            <v>7.0000000000000007E-2</v>
          </cell>
          <cell r="E5392">
            <v>0</v>
          </cell>
          <cell r="F5392">
            <v>7.0000000000000007E-2</v>
          </cell>
        </row>
        <row r="5393">
          <cell r="A5393" t="str">
            <v>89021</v>
          </cell>
          <cell r="B5393" t="str">
            <v>BOMBA SUBMERSÍVEL ELÉTRICA TRIFÁSICA, POTÊNCIA 2,96 HP, Ø ROTOR 144 MM SEMI-ABERTO, BOCAL DE SAÍDA Ø 2, HM/Q = 2 MCA / 38,8 M3/H A 28 MCA / 5 M3/H - CHP DIURNO. AF_06/2014</v>
          </cell>
          <cell r="C5393" t="str">
            <v>CHP</v>
          </cell>
          <cell r="D5393">
            <v>1.4</v>
          </cell>
          <cell r="E5393">
            <v>0</v>
          </cell>
          <cell r="F5393">
            <v>1.4</v>
          </cell>
        </row>
        <row r="5394">
          <cell r="A5394" t="str">
            <v>83644</v>
          </cell>
          <cell r="B5394" t="str">
            <v>BOMBA RECALQUE D'AGUA TRIFASICA 10,0 HP</v>
          </cell>
          <cell r="C5394" t="str">
            <v>UN</v>
          </cell>
          <cell r="D5394">
            <v>3813.6</v>
          </cell>
          <cell r="E5394">
            <v>199.02</v>
          </cell>
          <cell r="F5394" t="str">
            <v>4.012.62</v>
          </cell>
        </row>
        <row r="5395">
          <cell r="A5395" t="str">
            <v>83645</v>
          </cell>
          <cell r="B5395" t="str">
            <v>BOMBA RECALQUE D'AGUA TRIFASICA 3,0 HP</v>
          </cell>
          <cell r="C5395" t="str">
            <v>UN</v>
          </cell>
          <cell r="D5395">
            <v>1128.69</v>
          </cell>
          <cell r="E5395">
            <v>199.02</v>
          </cell>
          <cell r="F5395" t="str">
            <v>1.327.71</v>
          </cell>
        </row>
        <row r="5396">
          <cell r="A5396" t="str">
            <v>83646</v>
          </cell>
          <cell r="B5396" t="str">
            <v>BOMBA RECALQUE D'AGUA DE ESTAGIOS TRIFASICA 2,0 HP</v>
          </cell>
          <cell r="C5396" t="str">
            <v>UN</v>
          </cell>
          <cell r="D5396">
            <v>1329.85</v>
          </cell>
          <cell r="E5396">
            <v>199.02</v>
          </cell>
          <cell r="F5396" t="str">
            <v>1.528.87</v>
          </cell>
        </row>
        <row r="5397">
          <cell r="A5397" t="str">
            <v>83647</v>
          </cell>
          <cell r="B5397" t="str">
            <v>BOMBA RECALQUE D'AGUA TRIFASICA 1,5HP</v>
          </cell>
          <cell r="C5397" t="str">
            <v>UN</v>
          </cell>
          <cell r="D5397">
            <v>827.66</v>
          </cell>
          <cell r="E5397">
            <v>199.02</v>
          </cell>
          <cell r="F5397" t="str">
            <v>1.026.68</v>
          </cell>
        </row>
        <row r="5398">
          <cell r="A5398" t="str">
            <v>83648</v>
          </cell>
          <cell r="B5398" t="str">
            <v>BOMBA RECALQUE D'AGUA TRIFASICA 0,5 HP</v>
          </cell>
          <cell r="C5398" t="str">
            <v>UN</v>
          </cell>
          <cell r="D5398">
            <v>487.56</v>
          </cell>
          <cell r="E5398">
            <v>199.02</v>
          </cell>
          <cell r="F5398">
            <v>686.58</v>
          </cell>
        </row>
        <row r="5399">
          <cell r="A5399" t="str">
            <v>83649</v>
          </cell>
          <cell r="B5399" t="str">
            <v>BOMBA RECALQUE D'AGUA PREDIO 6 A 10 PAVTOS - 2UD</v>
          </cell>
          <cell r="C5399" t="str">
            <v>UN</v>
          </cell>
          <cell r="D5399">
            <v>3208.58</v>
          </cell>
          <cell r="E5399">
            <v>834.63</v>
          </cell>
          <cell r="F5399" t="str">
            <v>4.043.21</v>
          </cell>
        </row>
        <row r="5400">
          <cell r="A5400" t="str">
            <v>83650</v>
          </cell>
          <cell r="B5400" t="str">
            <v>BOMBA RECALQUE D'AGUA PREDIO 3 A 5 PAVTOS - 2UD</v>
          </cell>
          <cell r="C5400" t="str">
            <v>UN</v>
          </cell>
          <cell r="D5400">
            <v>2606.5</v>
          </cell>
          <cell r="E5400">
            <v>834.63</v>
          </cell>
          <cell r="F5400" t="str">
            <v>3.441.13</v>
          </cell>
        </row>
        <row r="5401">
          <cell r="A5401" t="str">
            <v>7042</v>
          </cell>
          <cell r="B5401" t="str">
            <v>MOTOBOMBA TRASH (PARA ÁGUA SUJA) AUTO ESCORVANTE, MOTOR GASOLINA DE 6,41 HP, DIÂMETROS DE SUCÇÃO X RECALQUE: 3" X 3", HM/Q = 10 MCA / 60 M3/H A 23 MCA / 0 M3/H - CHP DIURNO. AF_10/2014</v>
          </cell>
          <cell r="C5401" t="str">
            <v>CHP</v>
          </cell>
          <cell r="D5401">
            <v>5.62</v>
          </cell>
          <cell r="E5401">
            <v>0</v>
          </cell>
          <cell r="F5401">
            <v>5.62</v>
          </cell>
        </row>
        <row r="5402">
          <cell r="A5402" t="str">
            <v>7043</v>
          </cell>
          <cell r="B5402" t="str">
            <v>MOTOBOMBA TRASH (PARA ÁGUA SUJA) AUTO ESCORVANTE, MOTOR GASOLINA DE 6,41 HP, DIÂMETROS DE SUCÇÃO X RECALQUE: 3" X 3", HM/Q = 10 MCA / 60 M3/H A 23 MCA / 0 M3/H - CHI DIURNO. AF_10/2014</v>
          </cell>
          <cell r="C5402" t="str">
            <v>CHI</v>
          </cell>
          <cell r="D5402">
            <v>0.22</v>
          </cell>
          <cell r="E5402">
            <v>0</v>
          </cell>
          <cell r="F5402">
            <v>0.22</v>
          </cell>
        </row>
        <row r="5403">
          <cell r="A5403" t="str">
            <v>7044</v>
          </cell>
          <cell r="B5403" t="str">
            <v>MOTOBOMBA TRASH (PARA ÁGUA SUJA) AUTO ESCORVANTE, MOTOR GASOLINA DE 6,41 HP, DIÂMETROS DE SUCÇÃO X RECALQUE: 3" X 3", HM/Q = 10 MCA / 60 M3/H A 23 MCA / 0 M3/H - DEPRECIAÇÃO. AF_10/2014</v>
          </cell>
          <cell r="C5403" t="str">
            <v>H</v>
          </cell>
          <cell r="D5403">
            <v>0.17</v>
          </cell>
          <cell r="E5403">
            <v>0</v>
          </cell>
          <cell r="F5403">
            <v>0.17</v>
          </cell>
        </row>
        <row r="5404">
          <cell r="A5404" t="str">
            <v>7045</v>
          </cell>
          <cell r="B5404" t="str">
            <v>MOTOBOMBA TRASH (PARA ÁGUA SUJA) AUTO ESCORVANTE, MOTOR GASOLINA DE 6,41 HP, DIÂMETROS DE SUCÇÃO X RECALQUE: 3" X 3", HM/Q = 10 MCA / 60 M3/H A 23 MCA / 0 M3/H - JUROS. AF_10/2014</v>
          </cell>
          <cell r="C5404" t="str">
            <v>H</v>
          </cell>
          <cell r="D5404">
            <v>0.05</v>
          </cell>
          <cell r="E5404">
            <v>0</v>
          </cell>
          <cell r="F5404">
            <v>0.05</v>
          </cell>
        </row>
        <row r="5405">
          <cell r="A5405" t="str">
            <v>7046</v>
          </cell>
          <cell r="B5405" t="str">
            <v>MOTOBOMBA TRASH (PARA ÁGUA SUJA) AUTO ESCORVANTE, MOTOR GASOLINA DE 6,41 HP, DIÂMETROS DE SUCÇÃO X RECALQUE: 3" X 3", HM/Q = 10 MCA / 60 M3/H A 23 MCA / 0 M3/H - MANUTENÇÃO. AF_10/2014</v>
          </cell>
          <cell r="C5405" t="str">
            <v>H</v>
          </cell>
          <cell r="D5405">
            <v>0.11</v>
          </cell>
          <cell r="E5405">
            <v>0</v>
          </cell>
          <cell r="F5405">
            <v>0.11</v>
          </cell>
        </row>
        <row r="5406">
          <cell r="A5406" t="str">
            <v>7047</v>
          </cell>
          <cell r="B5406" t="str">
            <v>MOTOBOMBA TRASH (PARA ÁGUA SUJA) AUTO ESCORVANTE, MOTOR GASOLINA DE 6,41 HP, DIÂMETROS DE SUCÇÃO X RECALQUE: 3" X 3", HM/Q = 10 MCA / 60 M3/H A 23 MCA / 0 M3/H - MATERIAIS NA OPERAÇÃO. AF_10/2014</v>
          </cell>
          <cell r="C5406" t="str">
            <v>H</v>
          </cell>
          <cell r="D5406">
            <v>5.29</v>
          </cell>
          <cell r="E5406">
            <v>0</v>
          </cell>
          <cell r="F5406">
            <v>5.29</v>
          </cell>
        </row>
        <row r="5407">
          <cell r="A5407" t="str">
            <v>5693</v>
          </cell>
          <cell r="B5407" t="str">
            <v>MOTOBOMBA CENTRÍFUGA, MOTOR A GASOLINA, POTÊNCIA 5,42 HP, BOCAIS 1 1/2" X 1", DIÂMETRO ROTOR 143 MM HM/Q = 6 MCA / 16,8 M3/H A 38 MCA / 6,6 M3/H - MATERIAIS NA OPERAÇÃO. AF_06/2014</v>
          </cell>
          <cell r="C5407" t="str">
            <v>H</v>
          </cell>
          <cell r="D5407">
            <v>4.4800000000000004</v>
          </cell>
          <cell r="E5407">
            <v>0</v>
          </cell>
          <cell r="F5407">
            <v>4.4800000000000004</v>
          </cell>
        </row>
        <row r="5408">
          <cell r="A5408" t="str">
            <v>5806</v>
          </cell>
          <cell r="B5408" t="str">
            <v>MOTOBOMBA CENTRÍFUGA, MOTOR A GASOLINA, POTÊNCIA 5,42 HP, BOCAIS 1 1/2" X 1", DIÂMETRO ROTOR 143 MM HM/Q = 6 MCA / 16,8 M3/H A 38 MCA / 6,6 M3/H - CHI DIURNO. AF_06/2014</v>
          </cell>
          <cell r="C5408" t="str">
            <v>CHI</v>
          </cell>
          <cell r="D5408">
            <v>0.17</v>
          </cell>
          <cell r="E5408">
            <v>0</v>
          </cell>
          <cell r="F5408">
            <v>0.17</v>
          </cell>
        </row>
        <row r="5409">
          <cell r="A5409" t="str">
            <v>73536</v>
          </cell>
          <cell r="B5409" t="str">
            <v>MOTOBOMBA CENTRÍFUGA, MOTOR A GASOLINA, POTÊNCIA 5,42 HP, BOCAIS 1 1/2" X 1", DIÂMETRO ROTOR 143 MM HM/Q = 6 MCA / 16,8 M3/H A 38 MCA / 6,6 M3/H - CHP DIURNO. AF_06/2014</v>
          </cell>
          <cell r="C5409" t="str">
            <v>CHP</v>
          </cell>
          <cell r="D5409">
            <v>4.74</v>
          </cell>
          <cell r="E5409">
            <v>0</v>
          </cell>
          <cell r="F5409">
            <v>4.74</v>
          </cell>
        </row>
        <row r="5410">
          <cell r="A5410" t="str">
            <v>88853</v>
          </cell>
          <cell r="B5410" t="str">
            <v>MOTOBOMBA CENTRÍFUGA, MOTOR A GASOLINA, POTÊNCIA 5,42 HP, BOCAIS 1 1/2" X 1", DIÂMETRO ROTOR 143 MM HM/Q = 6 MCA / 16,8 M3/H A 38 MCA / 6,6 M3/H - DEPRECIAÇÃO. AF_06/2014</v>
          </cell>
          <cell r="C5410" t="str">
            <v>H</v>
          </cell>
          <cell r="D5410">
            <v>0.14000000000000001</v>
          </cell>
          <cell r="E5410">
            <v>0</v>
          </cell>
          <cell r="F5410">
            <v>0.14000000000000001</v>
          </cell>
        </row>
        <row r="5411">
          <cell r="A5411" t="str">
            <v>88854</v>
          </cell>
          <cell r="B5411" t="str">
            <v>MOTOBOMBA CENTRÍFUGA, MOTOR A GASOLINA, POTÊNCIA 5,42 HP, BOCAIS 1 1/2" X 1", DIÂMETRO ROTOR 143 MM HM/Q = 6 MCA / 16,8 M3/H A 38 MCA / 6,6 M3/H - JUROS. AF_06/2014</v>
          </cell>
          <cell r="C5411" t="str">
            <v>H</v>
          </cell>
          <cell r="D5411">
            <v>0.04</v>
          </cell>
          <cell r="E5411">
            <v>0</v>
          </cell>
          <cell r="F5411">
            <v>0.04</v>
          </cell>
        </row>
        <row r="5412">
          <cell r="A5412" t="str">
            <v>90639</v>
          </cell>
          <cell r="B5412" t="str">
            <v>BOMBA TRIPLEX, PARA INJEÇÃO DE NATA DE CIMENTO, VAZÃO MÁXIMA DE 100 LITROS/MINUTO, PRESSÃO MÁXIMA DE 70 BAR - DEPRECIAÇÃO. AF_06/2015</v>
          </cell>
          <cell r="C5412" t="str">
            <v>H</v>
          </cell>
          <cell r="D5412">
            <v>5.0599999999999996</v>
          </cell>
          <cell r="E5412">
            <v>0</v>
          </cell>
          <cell r="F5412">
            <v>5.0599999999999996</v>
          </cell>
        </row>
        <row r="5413">
          <cell r="A5413" t="str">
            <v>90640</v>
          </cell>
          <cell r="B5413" t="str">
            <v>BOMBA TRIPLEX, PARA INJEÇÃO DE NATA DE CIMENTO, VAZÃO MÁXIMA DE 100 LITROS/MINUTO, PRESSÃO MÁXIMA DE 70 BAR - JUROS. AF_06/2015</v>
          </cell>
          <cell r="C5413" t="str">
            <v>H</v>
          </cell>
          <cell r="D5413">
            <v>1.44</v>
          </cell>
          <cell r="E5413">
            <v>0</v>
          </cell>
          <cell r="F5413">
            <v>1.44</v>
          </cell>
        </row>
        <row r="5414">
          <cell r="A5414" t="str">
            <v>90641</v>
          </cell>
          <cell r="B5414" t="str">
            <v>BOMBA TRIPLEX, PARA INJEÇÃO DE NATA DE CIMENTO, VAZÃO MÁXIMA DE 100 LITROS/MINUTO, PRESSÃO MÁXIMA DE 70 BAR - MANUTENÇÃO. AF_06/2015</v>
          </cell>
          <cell r="C5414" t="str">
            <v>H</v>
          </cell>
          <cell r="D5414">
            <v>3.33</v>
          </cell>
          <cell r="E5414">
            <v>0</v>
          </cell>
          <cell r="F5414">
            <v>3.33</v>
          </cell>
        </row>
        <row r="5415">
          <cell r="A5415" t="str">
            <v>90642</v>
          </cell>
          <cell r="B5415" t="str">
            <v>BOMBA TRIPLEX, PARA INJEÇÃO DE NATA DE CIMENTO, VAZÃO MÁXIMA DE 100 LITROS/MINUTO, PRESSÃO MÁXIMA DE 70 BAR - MATERIAIS NA OPERAÇÃO. AF_06/2015</v>
          </cell>
          <cell r="C5415" t="str">
            <v>H</v>
          </cell>
          <cell r="D5415">
            <v>4.6500000000000004</v>
          </cell>
          <cell r="E5415">
            <v>0</v>
          </cell>
          <cell r="F5415">
            <v>4.6500000000000004</v>
          </cell>
        </row>
        <row r="5416">
          <cell r="A5416" t="str">
            <v>90643</v>
          </cell>
          <cell r="B5416" t="str">
            <v>BOMBA TRIPLEX, PARA INJEÇÃO DE NATA DE CIMENTO, VAZÃO MÁXIMA DE 100 LITROS/MINUTO, PRESSÃO MÁXIMA DE 70 BAR - CHP DIURNO. AF_06/2015</v>
          </cell>
          <cell r="C5416" t="str">
            <v>CHP</v>
          </cell>
          <cell r="D5416">
            <v>14.48</v>
          </cell>
          <cell r="E5416">
            <v>0</v>
          </cell>
          <cell r="F5416">
            <v>14.48</v>
          </cell>
        </row>
        <row r="5417">
          <cell r="A5417" t="str">
            <v>90644</v>
          </cell>
          <cell r="B5417" t="str">
            <v>BOMBA TRIPLEX, PARA INJEÇÃO DE NATA DE CIMENTO, VAZÃO MÁXIMA DE 100 LITROS/MINUTO, PRESSÃO MÁXIMA DE 70 BAR - CHI DIURNO. AF_06/2015</v>
          </cell>
          <cell r="C5417" t="str">
            <v>CHI</v>
          </cell>
          <cell r="D5417">
            <v>6.5</v>
          </cell>
          <cell r="E5417">
            <v>0</v>
          </cell>
          <cell r="F5417">
            <v>6.5</v>
          </cell>
        </row>
        <row r="5418">
          <cell r="A5418" t="str">
            <v>90646</v>
          </cell>
          <cell r="B5418" t="str">
            <v>BOMBA CENTRÍFUGA MONOESTÁGIO COM MOTOR ELÉTRICO MONOFÁSICO, POTÊNCIA 15 HP, DIÂMETRO DO ROTOR 173 MM, HM/Q = 30 MCA / 90 M3/H A 45 MCA / 55 M3/H - DEPRECIAÇÃO. AF_06/2015</v>
          </cell>
          <cell r="C5418" t="str">
            <v>H</v>
          </cell>
          <cell r="D5418">
            <v>0.48</v>
          </cell>
          <cell r="E5418">
            <v>0</v>
          </cell>
          <cell r="F5418">
            <v>0.48</v>
          </cell>
        </row>
        <row r="5419">
          <cell r="A5419" t="str">
            <v>90647</v>
          </cell>
          <cell r="B5419" t="str">
            <v>BOMBA CENTRÍFUGA MONOESTÁGIO COM MOTOR ELÉTRICO MONOFÁSICO, POTÊNCIA 15 HP, DIÂMETRO DO ROTOR 173 MM, HM/Q = 30 MCA / 90 M3/H A 45 MCA / 55 M3/H - JUROS. AF_06/2015</v>
          </cell>
          <cell r="C5419" t="str">
            <v>H</v>
          </cell>
          <cell r="D5419">
            <v>0.14000000000000001</v>
          </cell>
          <cell r="E5419">
            <v>0</v>
          </cell>
          <cell r="F5419">
            <v>0.14000000000000001</v>
          </cell>
        </row>
        <row r="5420">
          <cell r="A5420" t="str">
            <v>90648</v>
          </cell>
          <cell r="B5420" t="str">
            <v>BOMBA CENTRÍFUGA MONOESTÁGIO COM MOTOR ELÉTRICO MONOFÁSICO, POTÊNCIA 15 HP, DIÂMETRO DO ROTOR 173 MM, HM/Q = 30 MCA / 90 M3/H A 45 MCA / 55 M3/H - MANUTENÇÃO. AF_06/2015</v>
          </cell>
          <cell r="C5420" t="str">
            <v>H</v>
          </cell>
          <cell r="D5420">
            <v>0.31</v>
          </cell>
          <cell r="E5420">
            <v>0</v>
          </cell>
          <cell r="F5420">
            <v>0.31</v>
          </cell>
        </row>
        <row r="5421">
          <cell r="A5421" t="str">
            <v>90649</v>
          </cell>
          <cell r="B5421" t="str">
            <v>BOMBA CENTRÍFUGA MONOESTÁGIO COM MOTOR ELÉTRICO MONOFÁSICO, POTÊNCIA 15 HP, DIÂMETRO DO ROTOR 173 MM, HM/Q = 30 MCA / 90 M3/H A 45 MCA / 55 M3/H - MATERIAIS NA OPERAÇÃO. AF_06/2015</v>
          </cell>
          <cell r="C5421" t="str">
            <v>H</v>
          </cell>
          <cell r="D5421">
            <v>4.66</v>
          </cell>
          <cell r="E5421">
            <v>0</v>
          </cell>
          <cell r="F5421">
            <v>4.66</v>
          </cell>
        </row>
        <row r="5422">
          <cell r="A5422" t="str">
            <v>90652</v>
          </cell>
          <cell r="B5422" t="str">
            <v>BOMBA DE PROJEÇÃO DE CONCRETO SECO, POTÊNCIA 10 CV, VAZÃO 3 M3/H - DEPRECIAÇÃO. AF_06/2015</v>
          </cell>
          <cell r="C5422" t="str">
            <v>H</v>
          </cell>
          <cell r="D5422">
            <v>3.3</v>
          </cell>
          <cell r="E5422">
            <v>0</v>
          </cell>
          <cell r="F5422">
            <v>3.3</v>
          </cell>
        </row>
        <row r="5423">
          <cell r="A5423" t="str">
            <v>90653</v>
          </cell>
          <cell r="B5423" t="str">
            <v>BOMBA DE PROJEÇÃO DE CONCRETO SECO, POTÊNCIA 10 CV, VAZÃO 3 M3/H - JUROS. AF_06/2015</v>
          </cell>
          <cell r="C5423" t="str">
            <v>H</v>
          </cell>
          <cell r="D5423">
            <v>0.94</v>
          </cell>
          <cell r="E5423">
            <v>0</v>
          </cell>
          <cell r="F5423">
            <v>0.94</v>
          </cell>
        </row>
        <row r="5424">
          <cell r="A5424" t="str">
            <v>90654</v>
          </cell>
          <cell r="B5424" t="str">
            <v>BOMBA DE PROJEÇÃO DE CONCRETO SECO, POTÊNCIA 10 CV, VAZÃO 3 M3/H - MANUTENÇÃO. AF_06/2015</v>
          </cell>
          <cell r="C5424" t="str">
            <v>H</v>
          </cell>
          <cell r="D5424">
            <v>2.17</v>
          </cell>
          <cell r="E5424">
            <v>0</v>
          </cell>
          <cell r="F5424">
            <v>2.17</v>
          </cell>
        </row>
        <row r="5425">
          <cell r="A5425" t="str">
            <v>90655</v>
          </cell>
          <cell r="B5425" t="str">
            <v>BOMBA DE PROJEÇÃO DE CONCRETO SECO, POTÊNCIA 10 CV, VAZÃO 3 M3/H - MATERIAIS NA OPERAÇÃO. AF_06/2015</v>
          </cell>
          <cell r="C5425" t="str">
            <v>H</v>
          </cell>
          <cell r="D5425">
            <v>3.07</v>
          </cell>
          <cell r="E5425">
            <v>0</v>
          </cell>
          <cell r="F5425">
            <v>3.07</v>
          </cell>
        </row>
        <row r="5426">
          <cell r="A5426" t="str">
            <v>90658</v>
          </cell>
          <cell r="B5426" t="str">
            <v>BOMBA DE PROJEÇÃO DE CONCRETO SECO, POTÊNCIA 10 CV, VAZÃO 6 M3/H - DEPRECIAÇÃO. AF_06/2015</v>
          </cell>
          <cell r="C5426" t="str">
            <v>H</v>
          </cell>
          <cell r="D5426">
            <v>3.53</v>
          </cell>
          <cell r="E5426">
            <v>0</v>
          </cell>
          <cell r="F5426">
            <v>3.53</v>
          </cell>
        </row>
        <row r="5427">
          <cell r="A5427" t="str">
            <v>90659</v>
          </cell>
          <cell r="B5427" t="str">
            <v>BOMBA DE PROJEÇÃO DE CONCRETO SECO, POTÊNCIA 10 CV, VAZÃO 6 M3/H - JUROS. AF_06/2015</v>
          </cell>
          <cell r="C5427" t="str">
            <v>H</v>
          </cell>
          <cell r="D5427">
            <v>1</v>
          </cell>
          <cell r="E5427">
            <v>0</v>
          </cell>
          <cell r="F5427">
            <v>1</v>
          </cell>
        </row>
        <row r="5428">
          <cell r="A5428" t="str">
            <v>90660</v>
          </cell>
          <cell r="B5428" t="str">
            <v>BOMBA DE PROJEÇÃO DE CONCRETO SECO, POTÊNCIA 10 CV, VAZÃO 6 M3/H - MANUTENÇÃO. AF_06/2015</v>
          </cell>
          <cell r="C5428" t="str">
            <v>H</v>
          </cell>
          <cell r="D5428">
            <v>2.3199999999999998</v>
          </cell>
          <cell r="E5428">
            <v>0</v>
          </cell>
          <cell r="F5428">
            <v>2.3199999999999998</v>
          </cell>
        </row>
        <row r="5429">
          <cell r="A5429" t="str">
            <v>90661</v>
          </cell>
          <cell r="B5429" t="str">
            <v>BOMBA DE PROJEÇÃO DE CONCRETO SECO, POTÊNCIA 10 CV, VAZÃO 6 M3/H - MATERIAIS NA OPERAÇÃO. AF_06/2015</v>
          </cell>
          <cell r="C5429" t="str">
            <v>H</v>
          </cell>
          <cell r="D5429">
            <v>3.07</v>
          </cell>
          <cell r="E5429">
            <v>0</v>
          </cell>
          <cell r="F5429">
            <v>3.07</v>
          </cell>
        </row>
        <row r="5430">
          <cell r="A5430" t="str">
            <v>90656</v>
          </cell>
          <cell r="B5430" t="str">
            <v>BOMBA DE PROJEÇÃO DE CONCRETO SECO, POTÊNCIA 10 CV, VAZÃO 3 M3/H - CHP DIURNO. AF_06/2015</v>
          </cell>
          <cell r="C5430" t="str">
            <v>CHP</v>
          </cell>
          <cell r="D5430">
            <v>9.4700000000000006</v>
          </cell>
          <cell r="E5430">
            <v>0</v>
          </cell>
          <cell r="F5430">
            <v>9.4700000000000006</v>
          </cell>
        </row>
        <row r="5431">
          <cell r="A5431" t="str">
            <v>90657</v>
          </cell>
          <cell r="B5431" t="str">
            <v>BOMBA DE PROJEÇÃO DE CONCRETO SECO, POTÊNCIA 10 CV, VAZÃO 3 M3/H - CHI DIURNO. AF_06/2015</v>
          </cell>
          <cell r="C5431" t="str">
            <v>CHI</v>
          </cell>
          <cell r="D5431">
            <v>4.2300000000000004</v>
          </cell>
          <cell r="E5431">
            <v>0</v>
          </cell>
          <cell r="F5431">
            <v>4.2300000000000004</v>
          </cell>
        </row>
        <row r="5432">
          <cell r="A5432" t="str">
            <v>90662</v>
          </cell>
          <cell r="B5432" t="str">
            <v>BOMBA DE PROJEÇÃO DE CONCRETO SECO, POTÊNCIA 10 CV, VAZÃO 6 M3/H - CHP DIURNO. AF_06/2015</v>
          </cell>
          <cell r="C5432" t="str">
            <v>CHP</v>
          </cell>
          <cell r="D5432">
            <v>9.92</v>
          </cell>
          <cell r="E5432">
            <v>0</v>
          </cell>
          <cell r="F5432">
            <v>9.92</v>
          </cell>
        </row>
        <row r="5433">
          <cell r="A5433" t="str">
            <v>90663</v>
          </cell>
          <cell r="B5433" t="str">
            <v>BOMBA DE PROJEÇÃO DE CONCRETO SECO, POTÊNCIA 10 CV, VAZÃO 6 M3/H - CHI DIURNO. AF_06/2015</v>
          </cell>
          <cell r="C5433" t="str">
            <v>CHI</v>
          </cell>
          <cell r="D5433">
            <v>4.53</v>
          </cell>
          <cell r="E5433">
            <v>0</v>
          </cell>
          <cell r="F5433">
            <v>4.53</v>
          </cell>
        </row>
        <row r="5434">
          <cell r="A5434" t="str">
            <v>94480</v>
          </cell>
          <cell r="B5434" t="str">
            <v>CONJUNTO HIDRÁULICO PARA INSTALAÇÃO DE BOMBA EM AÇO ROSCÁVEL, DN SUCÇÃO 65 (2½) E DN RECALQUE 50 (2), PARA EDIFICAÇÃO ENTRE 12 E 18 PAVIMENTOS  FORNECIMENTO E INSTALAÇÃO. AF_06/2016</v>
          </cell>
          <cell r="C5434" t="str">
            <v>UN</v>
          </cell>
          <cell r="D5434">
            <v>1361.79</v>
          </cell>
          <cell r="E5434">
            <v>471.56</v>
          </cell>
          <cell r="F5434" t="str">
            <v>1.833.35</v>
          </cell>
        </row>
        <row r="5435">
          <cell r="A5435" t="str">
            <v>94481</v>
          </cell>
          <cell r="B5435" t="str">
            <v>CONJUNTO HIDRÁULICO PARA INSTALAÇÃO DE BOMBA EM AÇO ROSCÁVEL, DN SUCÇÃO 50 (2) E DN RECALQUE 40 (1 1/2), PARA EDIFICAÇÃO ENTRE 8 E 12 PAVIMENTOS  FORNECIMENTO E INSTALAÇÃO. AF_06/2016</v>
          </cell>
          <cell r="C5435" t="str">
            <v>UN</v>
          </cell>
          <cell r="D5435">
            <v>892.01</v>
          </cell>
          <cell r="E5435">
            <v>419.33</v>
          </cell>
          <cell r="F5435" t="str">
            <v>1.311.34</v>
          </cell>
        </row>
        <row r="5436">
          <cell r="A5436" t="str">
            <v>94482</v>
          </cell>
          <cell r="B5436" t="str">
            <v>CONJUNTO HIDRÁULICO PARA INSTALAÇÃO DE BOMBA EM AÇO ROSCÁVEL, DN SUCÇÃO 40 (1 1/2) E DN RECALQUE 32 (1 1/4), PARA EDIFICAÇÃO ENTRE 4 E 8 PAVIMENTOS  FORNECIMENTO E INSTALAÇÃO. AF_06/2016</v>
          </cell>
          <cell r="C5436" t="str">
            <v>UN</v>
          </cell>
          <cell r="D5436">
            <v>671.05</v>
          </cell>
          <cell r="E5436">
            <v>381.8</v>
          </cell>
          <cell r="F5436" t="str">
            <v>1.052.85</v>
          </cell>
        </row>
        <row r="5437">
          <cell r="A5437" t="str">
            <v>94483</v>
          </cell>
          <cell r="B5437" t="str">
            <v>CONJUNTO HIDRÁULICO PARA INSTALAÇÃO DE BOMBA EM AÇO ROSCÁVEL, DN SUCÇÃO 32 (1 1/4) E DN RECALQUE 25 (1), PARA EDIFICAÇÃO ATÉ 4 PAVIMENTOS  FORNECIMENTO E INSTALAÇÃO. AF_06/2016</v>
          </cell>
          <cell r="C5437" t="str">
            <v>UN</v>
          </cell>
          <cell r="D5437">
            <v>545.09</v>
          </cell>
          <cell r="E5437">
            <v>350.93</v>
          </cell>
          <cell r="F5437">
            <v>896.02</v>
          </cell>
        </row>
        <row r="5438">
          <cell r="B5438" t="str">
            <v>COMPRESSOR</v>
          </cell>
          <cell r="C5438" t="str">
            <v/>
          </cell>
        </row>
        <row r="5439">
          <cell r="A5439" t="str">
            <v>5797</v>
          </cell>
          <cell r="B5439" t="str">
            <v>COMPRESSOR DE AR REBOCÁVEL, VAZÃO 189 PCM, PRESSÃO EFETIVA DE TRABALHO 102 PSI, MOTOR DIESEL, POTÊNCIA 63 CV - MANUTENÇÃO. AF_06/2015</v>
          </cell>
          <cell r="C5439" t="str">
            <v>H</v>
          </cell>
          <cell r="D5439">
            <v>2.25</v>
          </cell>
          <cell r="E5439">
            <v>0</v>
          </cell>
          <cell r="F5439">
            <v>2.25</v>
          </cell>
        </row>
        <row r="5440">
          <cell r="A5440" t="str">
            <v>5953</v>
          </cell>
          <cell r="B5440" t="str">
            <v>COMPRESSOR DE AR REBOCÁVEL, VAZÃO 189 PCM, PRESSÃO EFETIVA DE TRABALHO 102 PSI, MOTOR DIESEL, POTÊNCIA 63 CV - CHP DIURNO. AF_06/2015</v>
          </cell>
          <cell r="C5440" t="str">
            <v>CHP</v>
          </cell>
          <cell r="D5440">
            <v>34.04</v>
          </cell>
          <cell r="E5440">
            <v>0</v>
          </cell>
          <cell r="F5440">
            <v>34.04</v>
          </cell>
        </row>
        <row r="5441">
          <cell r="A5441" t="str">
            <v>5954</v>
          </cell>
          <cell r="B5441" t="str">
            <v>COMPRESSOR DE AR REBOCÁVEL, VAZÃO 189 PCM, PRESSÃO EFETIVA DE TRABALHO 102 PSI, MOTOR DIESEL, POTÊNCIA 63 CV - CHI DIURNO. AF_06/2015</v>
          </cell>
          <cell r="C5441" t="str">
            <v>CHI</v>
          </cell>
          <cell r="D5441">
            <v>2.5099999999999998</v>
          </cell>
          <cell r="E5441">
            <v>0</v>
          </cell>
          <cell r="F5441">
            <v>2.5099999999999998</v>
          </cell>
        </row>
        <row r="5442">
          <cell r="A5442" t="str">
            <v>53865</v>
          </cell>
          <cell r="B5442" t="str">
            <v>COMPRESSOR DE AR REBOCÁVEL, VAZÃO 189 PCM, PRESSÃO EFETIVA DE TRABALHO 102 PSI, MOTOR DIESEL, POTÊNCIA 63 CV - MATERIAIS NA OPERAÇÃO. AF_06/2015</v>
          </cell>
          <cell r="C5442" t="str">
            <v>H</v>
          </cell>
          <cell r="D5442">
            <v>29.27</v>
          </cell>
          <cell r="E5442">
            <v>0</v>
          </cell>
          <cell r="F5442">
            <v>29.27</v>
          </cell>
        </row>
        <row r="5443">
          <cell r="A5443" t="str">
            <v>90957</v>
          </cell>
          <cell r="B5443" t="str">
            <v>COMPRESSOR DE AR REBOCÁVEL, VAZÃO 189 PCM, PRESSÃO EFETIVA DE TRABALHO 102 PSI, MOTOR DIESEL, POTÊNCIA 63 CV - DEPRECIAÇÃO. AF_06/2015</v>
          </cell>
          <cell r="C5443" t="str">
            <v>H</v>
          </cell>
          <cell r="D5443">
            <v>1.97</v>
          </cell>
          <cell r="E5443">
            <v>0</v>
          </cell>
          <cell r="F5443">
            <v>1.97</v>
          </cell>
        </row>
        <row r="5444">
          <cell r="A5444" t="str">
            <v>90958</v>
          </cell>
          <cell r="B5444" t="str">
            <v>COMPRESSOR DE AR REBOCÁVEL, VAZÃO 189 PCM, PRESSÃO EFETIVA DE TRABALHO 102 PSI, MOTOR DIESEL, POTÊNCIA 63 CV - JUROS. AF_06/2015</v>
          </cell>
          <cell r="C5444" t="str">
            <v>H</v>
          </cell>
          <cell r="D5444">
            <v>0.54</v>
          </cell>
          <cell r="E5444">
            <v>0</v>
          </cell>
          <cell r="F5444">
            <v>0.54</v>
          </cell>
        </row>
        <row r="5445">
          <cell r="A5445" t="str">
            <v>90960</v>
          </cell>
          <cell r="B5445" t="str">
            <v>COMPRESSOR DE AR REBOCÁVEL, VAZÃO 89 PCM, PRESSÃO EFETIVA DE TRABALHO 102 PSI, MOTOR DIESEL, POTÊNCIA 20 CV - DEPRECIAÇÃO. AF_06/2015</v>
          </cell>
          <cell r="C5445" t="str">
            <v>H</v>
          </cell>
          <cell r="D5445">
            <v>2.56</v>
          </cell>
          <cell r="E5445">
            <v>0</v>
          </cell>
          <cell r="F5445">
            <v>2.56</v>
          </cell>
        </row>
        <row r="5446">
          <cell r="A5446" t="str">
            <v>90961</v>
          </cell>
          <cell r="B5446" t="str">
            <v>COMPRESSOR DE AR REBOCÁVEL, VAZÃO 89 PCM, PRESSÃO EFETIVA DE TRABALHO 102 PSI, MOTOR DIESEL, POTÊNCIA 20 CV - JUROS. AF_06/2015</v>
          </cell>
          <cell r="C5446" t="str">
            <v>H</v>
          </cell>
          <cell r="D5446">
            <v>0.72</v>
          </cell>
          <cell r="E5446">
            <v>0</v>
          </cell>
          <cell r="F5446">
            <v>0.72</v>
          </cell>
        </row>
        <row r="5447">
          <cell r="A5447" t="str">
            <v>90962</v>
          </cell>
          <cell r="B5447" t="str">
            <v>COMPRESSOR DE AR REBOCÁVEL, VAZÃO 89 PCM, PRESSÃO EFETIVA DE TRABALHO 102 PSI, MOTOR DIESEL, POTÊNCIA 20 CV - MANUTENÇÃO. AF_06/2015</v>
          </cell>
          <cell r="C5447" t="str">
            <v>H</v>
          </cell>
          <cell r="D5447">
            <v>3.01</v>
          </cell>
          <cell r="E5447">
            <v>0</v>
          </cell>
          <cell r="F5447">
            <v>3.01</v>
          </cell>
        </row>
        <row r="5448">
          <cell r="A5448" t="str">
            <v>90963</v>
          </cell>
          <cell r="B5448" t="str">
            <v>COMPRESSOR DE AR REBOCÁVEL, VAZÃO 89 PCM, PRESSÃO EFETIVA DE TRABALHO 102 PSI, MOTOR DIESEL, POTÊNCIA 20 CV - MATERIAIS NA OPERAÇÃO. AF_06/2015</v>
          </cell>
          <cell r="C5448" t="str">
            <v>H</v>
          </cell>
          <cell r="D5448">
            <v>9.3000000000000007</v>
          </cell>
          <cell r="E5448">
            <v>0</v>
          </cell>
          <cell r="F5448">
            <v>9.3000000000000007</v>
          </cell>
        </row>
        <row r="5449">
          <cell r="A5449" t="str">
            <v>90964</v>
          </cell>
          <cell r="B5449" t="str">
            <v>COMPRESSOR DE AR REBOCÁVEL, VAZÃO 89 PCM, PRESSÃO EFETIVA DE TRABALHO 102 PSI, MOTOR DIESEL, POTÊNCIA 20 CV - CHP DIURNO. AF_06/2015</v>
          </cell>
          <cell r="C5449" t="str">
            <v>CHP</v>
          </cell>
          <cell r="D5449">
            <v>15.58</v>
          </cell>
          <cell r="E5449">
            <v>0</v>
          </cell>
          <cell r="F5449">
            <v>15.58</v>
          </cell>
        </row>
        <row r="5450">
          <cell r="A5450" t="str">
            <v>90965</v>
          </cell>
          <cell r="B5450" t="str">
            <v>COMPRESSOR DE AR REBOCÁVEL, VAZÃO 89 PCM, PRESSÃO EFETIVA DE TRABALHO 102 PSI, MOTOR DIESEL, POTÊNCIA 20 CV - CHI DIURNO. AF_06/2015</v>
          </cell>
          <cell r="C5450" t="str">
            <v>CHI</v>
          </cell>
          <cell r="D5450">
            <v>3.28</v>
          </cell>
          <cell r="E5450">
            <v>0</v>
          </cell>
          <cell r="F5450">
            <v>3.28</v>
          </cell>
        </row>
        <row r="5451">
          <cell r="A5451" t="str">
            <v>90968</v>
          </cell>
          <cell r="B5451" t="str">
            <v>COMPRESSOR DE AR REBOCAVEL, VAZÃO 250 PCM, PRESSAO DE TRABALHO 102 PSI, MOTOR A DIESEL POTÊNCIA 81 CV - DEPRECIAÇÃO. AF_06/2015</v>
          </cell>
          <cell r="C5451" t="str">
            <v>H</v>
          </cell>
          <cell r="D5451">
            <v>2.56</v>
          </cell>
          <cell r="E5451">
            <v>0</v>
          </cell>
          <cell r="F5451">
            <v>2.56</v>
          </cell>
        </row>
        <row r="5452">
          <cell r="A5452" t="str">
            <v>90969</v>
          </cell>
          <cell r="B5452" t="str">
            <v>COMPRESSOR DE AR REBOCAVEL, VAZÃO 250 PCM, PRESSAO DE TRABALHO 102 PSI, MOTOR A DIESEL POTÊNCIA 81 CV - JUROS. AF_06/2015</v>
          </cell>
          <cell r="C5452" t="str">
            <v>H</v>
          </cell>
          <cell r="D5452">
            <v>0.73</v>
          </cell>
          <cell r="E5452">
            <v>0</v>
          </cell>
          <cell r="F5452">
            <v>0.73</v>
          </cell>
        </row>
        <row r="5453">
          <cell r="A5453" t="str">
            <v>90970</v>
          </cell>
          <cell r="B5453" t="str">
            <v>COMPRESSOR DE AR REBOCAVEL, VAZÃO 250 PCM, PRESSAO DE TRABALHO 102 PSI, MOTOR A DIESEL POTÊNCIA 81 CV - MANUTENÇÃO. AF_06/2015</v>
          </cell>
          <cell r="C5453" t="str">
            <v>H</v>
          </cell>
          <cell r="D5453">
            <v>3.02</v>
          </cell>
          <cell r="E5453">
            <v>0</v>
          </cell>
          <cell r="F5453">
            <v>3.02</v>
          </cell>
        </row>
        <row r="5454">
          <cell r="A5454" t="str">
            <v>90971</v>
          </cell>
          <cell r="B5454" t="str">
            <v>COMPRESSOR DE AR REBOCAVEL, VAZÃO 250 PCM, PRESSAO DE TRABALHO 102 PSI, MOTOR A DIESEL POTÊNCIA 81 CV - MATERIAIS NA OPERAÇÃO. AF_06/2015</v>
          </cell>
          <cell r="C5454" t="str">
            <v>H</v>
          </cell>
          <cell r="D5454">
            <v>37.65</v>
          </cell>
          <cell r="E5454">
            <v>0</v>
          </cell>
          <cell r="F5454">
            <v>37.65</v>
          </cell>
        </row>
        <row r="5455">
          <cell r="A5455" t="str">
            <v>90972</v>
          </cell>
          <cell r="B5455" t="str">
            <v>COMPRESSOR DE AR REBOCAVEL, VAZÃO 250 PCM, PRESSAO DE TRABALHO 102 PSI, MOTOR A DIESEL POTÊNCIA 81 CV - CHP DIURNO. AF_06/2015</v>
          </cell>
          <cell r="C5455" t="str">
            <v>CHP</v>
          </cell>
          <cell r="D5455">
            <v>43.96</v>
          </cell>
          <cell r="E5455">
            <v>0</v>
          </cell>
          <cell r="F5455">
            <v>43.96</v>
          </cell>
        </row>
        <row r="5456">
          <cell r="A5456" t="str">
            <v>90973</v>
          </cell>
          <cell r="B5456" t="str">
            <v>COMPRESSOR DE AR REBOCAVEL, VAZÃO 250 PCM, PRESSAO DE TRABALHO 102 PSI, MOTOR A DIESEL POTÊNCIA 81 CV - CHI DIURNO. AF_06/2015</v>
          </cell>
          <cell r="C5456" t="str">
            <v>CHI</v>
          </cell>
          <cell r="D5456">
            <v>3.29</v>
          </cell>
          <cell r="E5456">
            <v>0</v>
          </cell>
          <cell r="F5456">
            <v>3.29</v>
          </cell>
        </row>
        <row r="5457">
          <cell r="A5457" t="str">
            <v>90975</v>
          </cell>
          <cell r="B5457" t="str">
            <v>COMPRESSOR DE AR REBOCÁVEL, VAZÃO 748 PCM, PRESSÃO EFETIVA DE TRABALHO 102 PSI, MOTOR DIESEL, POTÊNCIA 210 CV - DEPRECIAÇÃO. AF_06/2015</v>
          </cell>
          <cell r="C5457" t="str">
            <v>H</v>
          </cell>
          <cell r="D5457">
            <v>6.51</v>
          </cell>
          <cell r="E5457">
            <v>0</v>
          </cell>
          <cell r="F5457">
            <v>6.51</v>
          </cell>
        </row>
        <row r="5458">
          <cell r="A5458" t="str">
            <v>90976</v>
          </cell>
          <cell r="B5458" t="str">
            <v>COMPRESSOR DE AR REBOCÁVEL, VAZÃO 748 PCM, PRESSÃO EFETIVA DE TRABALHO 102 PSI, MOTOR DIESEL, POTÊNCIA 210 CV - JUROS. AF_06/2015</v>
          </cell>
          <cell r="C5458" t="str">
            <v>H</v>
          </cell>
          <cell r="D5458">
            <v>1.84</v>
          </cell>
          <cell r="E5458">
            <v>0</v>
          </cell>
          <cell r="F5458">
            <v>1.84</v>
          </cell>
        </row>
        <row r="5459">
          <cell r="A5459" t="str">
            <v>90977</v>
          </cell>
          <cell r="B5459" t="str">
            <v>COMPRESSOR DE AR REBOCÁVEL, VAZÃO 748 PCM, PRESSÃO EFETIVA DE TRABALHO 102 PSI, MOTOR DIESEL, POTÊNCIA 210 CV - MANUTENÇÃO. AF_06/2015</v>
          </cell>
          <cell r="C5459" t="str">
            <v>H</v>
          </cell>
          <cell r="D5459">
            <v>7.66</v>
          </cell>
          <cell r="E5459">
            <v>0</v>
          </cell>
          <cell r="F5459">
            <v>7.66</v>
          </cell>
        </row>
        <row r="5460">
          <cell r="A5460" t="str">
            <v>90978</v>
          </cell>
          <cell r="B5460" t="str">
            <v>COMPRESSOR DE AR REBOCÁVEL, VAZÃO 748 PCM, PRESSÃO EFETIVA DE TRABALHO 102 PSI, MOTOR DIESEL, POTÊNCIA 210 CV - MATERIAIS NA OPERAÇÃO. AF_06/2015</v>
          </cell>
          <cell r="C5460" t="str">
            <v>H</v>
          </cell>
          <cell r="D5460">
            <v>97.58</v>
          </cell>
          <cell r="E5460">
            <v>0</v>
          </cell>
          <cell r="F5460">
            <v>97.58</v>
          </cell>
        </row>
        <row r="5461">
          <cell r="A5461" t="str">
            <v>90979</v>
          </cell>
          <cell r="B5461" t="str">
            <v>COMPRESSOR DE AR REBOCÁVEL, VAZÃO 748 PCM, PRESSÃO EFETIVA DE TRABALHO 102 PSI, MOTOR DIESEL, POTÊNCIA 210 CV - CHP DIURNO. AF_06/2015</v>
          </cell>
          <cell r="C5461" t="str">
            <v>CHP</v>
          </cell>
          <cell r="D5461">
            <v>113.58</v>
          </cell>
          <cell r="E5461">
            <v>0</v>
          </cell>
          <cell r="F5461">
            <v>113.58</v>
          </cell>
        </row>
        <row r="5462">
          <cell r="A5462" t="str">
            <v>90982</v>
          </cell>
          <cell r="B5462" t="str">
            <v>COMPRESSOR DE AR REBOCÁVEL, VAZÃO 748 PCM, PRESSÃO EFETIVA DE TRABALHO 102 PSI, MOTOR DIESEL, POTÊNCIA 210 CV - CHI DIURNO. AF_06/2015</v>
          </cell>
          <cell r="C5462" t="str">
            <v>CHI</v>
          </cell>
          <cell r="D5462">
            <v>8.35</v>
          </cell>
          <cell r="E5462">
            <v>0</v>
          </cell>
          <cell r="F5462">
            <v>8.35</v>
          </cell>
        </row>
        <row r="5463">
          <cell r="A5463" t="str">
            <v>90992</v>
          </cell>
          <cell r="B5463" t="str">
            <v>COMPRESSOR DE AR REBOCAVEL, VAZÃO 400 PCM, PRESSAO DE TRABALHO 102 PSI, MOTOR A DIESEL POTÊNCIA 110 CV - DEPRECIAÇÃO. AF_06/2015</v>
          </cell>
          <cell r="C5463" t="str">
            <v>H</v>
          </cell>
          <cell r="D5463">
            <v>3.04</v>
          </cell>
          <cell r="E5463">
            <v>0</v>
          </cell>
          <cell r="F5463">
            <v>3.04</v>
          </cell>
        </row>
        <row r="5464">
          <cell r="A5464" t="str">
            <v>90993</v>
          </cell>
          <cell r="B5464" t="str">
            <v>COMPRESSOR DE AR REBOCAVEL, VAZÃO 400 PCM, PRESSAO DE TRABALHO 102 PSI, MOTOR A DIESEL POTÊNCIA 110 CV - JUROS. AF_06/2015</v>
          </cell>
          <cell r="C5464" t="str">
            <v>H</v>
          </cell>
          <cell r="D5464">
            <v>0.86</v>
          </cell>
          <cell r="E5464">
            <v>0</v>
          </cell>
          <cell r="F5464">
            <v>0.86</v>
          </cell>
        </row>
        <row r="5465">
          <cell r="A5465" t="str">
            <v>90994</v>
          </cell>
          <cell r="B5465" t="str">
            <v>COMPRESSOR DE AR REBOCAVEL, VAZÃO 400 PCM, PRESSAO DE TRABALHO 102 PSI, MOTOR A DIESEL POTÊNCIA 110 CV - MANUTENÇÃO. AF_06/2015</v>
          </cell>
          <cell r="C5465" t="str">
            <v>H</v>
          </cell>
          <cell r="D5465">
            <v>3.58</v>
          </cell>
          <cell r="E5465">
            <v>0</v>
          </cell>
          <cell r="F5465">
            <v>3.58</v>
          </cell>
        </row>
        <row r="5466">
          <cell r="A5466" t="str">
            <v>90995</v>
          </cell>
          <cell r="B5466" t="str">
            <v>COMPRESSOR DE AR REBOCAVEL, VAZÃO 400 PCM, PRESSAO DE TRABALHO 102 PSI, MOTOR A DIESEL POTÊNCIA 110 CV - MATERIAIS NA OPERAÇÃO. AF_06/2015</v>
          </cell>
          <cell r="C5466" t="str">
            <v>H</v>
          </cell>
          <cell r="D5466">
            <v>51.11</v>
          </cell>
          <cell r="E5466">
            <v>0</v>
          </cell>
          <cell r="F5466">
            <v>51.11</v>
          </cell>
        </row>
        <row r="5467">
          <cell r="A5467" t="str">
            <v>90999</v>
          </cell>
          <cell r="B5467" t="str">
            <v>COMPRESSOR DE AR REBOCAVEL, VAZÃO 400 PCM, PRESSAO DE TRABALHO 102 PSI, MOTOR A DIESEL POTÊNCIA 110 CV - CHP DIURNO. AF_06/2015</v>
          </cell>
          <cell r="C5467" t="str">
            <v>CHP</v>
          </cell>
          <cell r="D5467">
            <v>58.59</v>
          </cell>
          <cell r="E5467">
            <v>0</v>
          </cell>
          <cell r="F5467">
            <v>58.59</v>
          </cell>
        </row>
        <row r="5468">
          <cell r="A5468" t="str">
            <v>91001</v>
          </cell>
          <cell r="B5468" t="str">
            <v>COMPRESSOR DE AR REBOCAVEL, VAZÃO 400 PCM, PRESSAO DE TRABALHO 102 PSI, MOTOR A DIESEL POTÊNCIA 110 CV - CHI DIURNO. AF_06/2015</v>
          </cell>
          <cell r="C5468" t="str">
            <v>CHI</v>
          </cell>
          <cell r="D5468">
            <v>3.9</v>
          </cell>
          <cell r="E5468">
            <v>0</v>
          </cell>
          <cell r="F5468">
            <v>3.9</v>
          </cell>
        </row>
        <row r="5469">
          <cell r="B5469" t="str">
            <v>GERADORES</v>
          </cell>
          <cell r="C5469" t="str">
            <v/>
          </cell>
        </row>
        <row r="5470">
          <cell r="A5470" t="str">
            <v>73303</v>
          </cell>
          <cell r="B5470" t="str">
            <v>GRUPO GERADOR ESTACIONÁRIO, MOTOR DIESEL POTÊNCIA 170 KVA - DEPRECIAÇÃO. AF_02/2016</v>
          </cell>
          <cell r="C5470" t="str">
            <v>H</v>
          </cell>
          <cell r="D5470">
            <v>3.77</v>
          </cell>
          <cell r="E5470">
            <v>0</v>
          </cell>
          <cell r="F5470">
            <v>3.77</v>
          </cell>
        </row>
        <row r="5471">
          <cell r="A5471" t="str">
            <v>73307</v>
          </cell>
          <cell r="B5471" t="str">
            <v>GRUPO GERADOR ESTACIONÁRIO, MOTOR DIESEL POTÊNCIA 170 KVA - MANUTENÇÃO. AF_02/2016</v>
          </cell>
          <cell r="C5471" t="str">
            <v>H</v>
          </cell>
          <cell r="D5471">
            <v>2.77</v>
          </cell>
          <cell r="E5471">
            <v>0</v>
          </cell>
          <cell r="F5471">
            <v>2.77</v>
          </cell>
        </row>
        <row r="5472">
          <cell r="A5472" t="str">
            <v>73311</v>
          </cell>
          <cell r="B5472" t="str">
            <v>GRUPO GERADOR ESTACIONÁRIO, MOTOR DIESEL POTÊNCIA 170 KVA - MATERIAIS NA OPERAÇÃO. AF_02/2016</v>
          </cell>
          <cell r="C5472" t="str">
            <v>H</v>
          </cell>
          <cell r="D5472">
            <v>98.93</v>
          </cell>
          <cell r="E5472">
            <v>0</v>
          </cell>
          <cell r="F5472">
            <v>98.93</v>
          </cell>
        </row>
        <row r="5473">
          <cell r="A5473" t="str">
            <v>93416</v>
          </cell>
          <cell r="B5473" t="str">
            <v>GERADOR PORTÁTIL MONOFÁSICO, POTÊNCIA 5500 VA, MOTOR A GASOLINA, POTÊNCIA DO MOTOR 13 CV - CHI DIURNO. AF_03/2016</v>
          </cell>
          <cell r="C5473" t="str">
            <v>CHI</v>
          </cell>
          <cell r="D5473">
            <v>0.23</v>
          </cell>
          <cell r="E5473">
            <v>0</v>
          </cell>
          <cell r="F5473">
            <v>0.23</v>
          </cell>
        </row>
        <row r="5474">
          <cell r="A5474" t="str">
            <v>93411</v>
          </cell>
          <cell r="B5474" t="str">
            <v>GERADOR PORTÁTIL MONOFÁSICO, POTÊNCIA 5500 VA, MOTOR A GASOLINA, POTÊNCIA DO MOTOR 13 CV - DEPRECIAÇÃO. AF_03/2016</v>
          </cell>
          <cell r="C5474" t="str">
            <v>H</v>
          </cell>
          <cell r="D5474">
            <v>0.18</v>
          </cell>
          <cell r="E5474">
            <v>0</v>
          </cell>
          <cell r="F5474">
            <v>0.18</v>
          </cell>
        </row>
        <row r="5475">
          <cell r="A5475" t="str">
            <v>93412</v>
          </cell>
          <cell r="B5475" t="str">
            <v>GERADOR PORTÁTIL MONOFÁSICO, POTÊNCIA 5500 VA, MOTOR A GASOLINA, POTÊNCIA DO MOTOR 13 CV - JUROS. AF_03/2016</v>
          </cell>
          <cell r="C5475" t="str">
            <v>H</v>
          </cell>
          <cell r="D5475">
            <v>0.05</v>
          </cell>
          <cell r="E5475">
            <v>0</v>
          </cell>
          <cell r="F5475">
            <v>0.05</v>
          </cell>
        </row>
        <row r="5476">
          <cell r="A5476" t="str">
            <v>93413</v>
          </cell>
          <cell r="B5476" t="str">
            <v>GERADOR PORTÁTIL MONOFÁSICO, POTÊNCIA 5500 VA, MOTOR A GASOLINA, POTÊNCIA DO MOTOR 13 CV - MANUTENÇÃO. AF_03/2016</v>
          </cell>
          <cell r="C5476" t="str">
            <v>H</v>
          </cell>
          <cell r="D5476">
            <v>0.13</v>
          </cell>
          <cell r="E5476">
            <v>0</v>
          </cell>
          <cell r="F5476">
            <v>0.13</v>
          </cell>
        </row>
        <row r="5477">
          <cell r="A5477" t="str">
            <v>93414</v>
          </cell>
          <cell r="B5477" t="str">
            <v>GERADOR PORTÁTIL MONOFÁSICO, POTÊNCIA 5500 VA, MOTOR A GASOLINA, POTÊNCIA DO MOTOR 13 CV - MATERIAIS NA OPERAÇÃO. AF_03/2016</v>
          </cell>
          <cell r="C5477" t="str">
            <v>H</v>
          </cell>
          <cell r="D5477">
            <v>10.62</v>
          </cell>
          <cell r="E5477">
            <v>0</v>
          </cell>
          <cell r="F5477">
            <v>10.62</v>
          </cell>
        </row>
        <row r="5478">
          <cell r="A5478" t="str">
            <v>73395</v>
          </cell>
          <cell r="B5478" t="str">
            <v>GRUPO GERADOR ESTACIONÁRIO, MOTOR DIESEL POTÊNCIA 170 KVA - CHI DIURNO. AF_02/2016</v>
          </cell>
          <cell r="C5478" t="str">
            <v>CHI</v>
          </cell>
          <cell r="D5478">
            <v>4.83</v>
          </cell>
          <cell r="E5478">
            <v>0</v>
          </cell>
          <cell r="F5478">
            <v>4.83</v>
          </cell>
        </row>
        <row r="5479">
          <cell r="A5479" t="str">
            <v>73417</v>
          </cell>
          <cell r="B5479" t="str">
            <v>GRUPO GERADOR ESTACIONÁRIO, MOTOR DIESEL POTÊNCIA 170 KVA - CHP DIURNO. AF_02/2016</v>
          </cell>
          <cell r="C5479" t="str">
            <v>CHP</v>
          </cell>
          <cell r="D5479">
            <v>105.46</v>
          </cell>
          <cell r="E5479">
            <v>0</v>
          </cell>
          <cell r="F5479">
            <v>105.46</v>
          </cell>
        </row>
        <row r="5480">
          <cell r="A5480" t="str">
            <v>93415</v>
          </cell>
          <cell r="B5480" t="str">
            <v>GERADOR PORTÁTIL MONOFÁSICO, POTÊNCIA 5500 VA, MOTOR A GASOLINA, POTÊNCIA DO MOTOR 13 CV - CHP DIURNO. AF_03/2016</v>
          </cell>
          <cell r="C5480" t="str">
            <v>CHP</v>
          </cell>
          <cell r="D5480">
            <v>10.98</v>
          </cell>
          <cell r="E5480">
            <v>0</v>
          </cell>
          <cell r="F5480">
            <v>10.98</v>
          </cell>
        </row>
        <row r="5481">
          <cell r="A5481" t="str">
            <v>93421</v>
          </cell>
          <cell r="B5481" t="str">
            <v>GRUPO GERADOR REBOCÁVEL, POTÊNCIA 66 KVA, MOTOR A DIESEL - CHP DIURNO. AF_03/2016</v>
          </cell>
          <cell r="C5481" t="str">
            <v>CHP</v>
          </cell>
          <cell r="D5481">
            <v>42.03</v>
          </cell>
          <cell r="E5481">
            <v>0</v>
          </cell>
          <cell r="F5481">
            <v>42.03</v>
          </cell>
        </row>
        <row r="5482">
          <cell r="A5482" t="str">
            <v>93427</v>
          </cell>
          <cell r="B5482" t="str">
            <v>GRUPO GERADOR ESTACIONÁRIO, POTÊNCIA 150 KVA, MOTOR A DIESEL- CHP DIURNO. AF_03/2016</v>
          </cell>
          <cell r="C5482" t="str">
            <v>CHP</v>
          </cell>
          <cell r="D5482">
            <v>95.79</v>
          </cell>
          <cell r="E5482">
            <v>0</v>
          </cell>
          <cell r="F5482">
            <v>95.79</v>
          </cell>
        </row>
        <row r="5483">
          <cell r="A5483" t="str">
            <v>93422</v>
          </cell>
          <cell r="B5483" t="str">
            <v>GRUPO GERADOR REBOCÁVEL, POTÊNCIA 66 KVA, MOTOR A DIESEL - CHI DIURNO. AF_03/2016</v>
          </cell>
          <cell r="C5483" t="str">
            <v>CHI</v>
          </cell>
          <cell r="D5483">
            <v>3.04</v>
          </cell>
          <cell r="E5483">
            <v>0</v>
          </cell>
          <cell r="F5483">
            <v>3.04</v>
          </cell>
        </row>
        <row r="5484">
          <cell r="A5484" t="str">
            <v>93428</v>
          </cell>
          <cell r="B5484" t="str">
            <v>GRUPO GERADOR ESTACIONÁRIO, POTÊNCIA 150 KVA, MOTOR A DIESEL- CHI DIURNO. AF_03/2016</v>
          </cell>
          <cell r="C5484" t="str">
            <v>CHI</v>
          </cell>
          <cell r="D5484">
            <v>4.3</v>
          </cell>
          <cell r="E5484">
            <v>0</v>
          </cell>
          <cell r="F5484">
            <v>4.3</v>
          </cell>
        </row>
        <row r="5485">
          <cell r="A5485" t="str">
            <v>93235</v>
          </cell>
          <cell r="B5485" t="str">
            <v>GRUPO GERADOR ESTACIONÁRIO, MOTOR DIESEL POTÊNCIA 170 KVA - JUROS. AF_02/2016</v>
          </cell>
          <cell r="C5485" t="str">
            <v>H</v>
          </cell>
          <cell r="D5485">
            <v>1.06</v>
          </cell>
          <cell r="E5485">
            <v>0</v>
          </cell>
          <cell r="F5485">
            <v>1.06</v>
          </cell>
        </row>
        <row r="5486">
          <cell r="A5486" t="str">
            <v>93417</v>
          </cell>
          <cell r="B5486" t="str">
            <v>GRUPO GERADOR REBOCÁVEL, POTÊNCIA 66 KVA, MOTOR A DIESEL - DEPRECIAÇÃO. AF_03/2016</v>
          </cell>
          <cell r="C5486" t="str">
            <v>H</v>
          </cell>
          <cell r="D5486">
            <v>2.37</v>
          </cell>
          <cell r="E5486">
            <v>0</v>
          </cell>
          <cell r="F5486">
            <v>2.37</v>
          </cell>
        </row>
        <row r="5487">
          <cell r="A5487" t="str">
            <v>93418</v>
          </cell>
          <cell r="B5487" t="str">
            <v>GRUPO GERADOR REBOCÁVEL, POTÊNCIA 66 KVA, MOTOR A DIESEL - JUROS. AF_03/2016</v>
          </cell>
          <cell r="C5487" t="str">
            <v>H</v>
          </cell>
          <cell r="D5487">
            <v>0.67</v>
          </cell>
          <cell r="E5487">
            <v>0</v>
          </cell>
          <cell r="F5487">
            <v>0.67</v>
          </cell>
        </row>
        <row r="5488">
          <cell r="A5488" t="str">
            <v>93419</v>
          </cell>
          <cell r="B5488" t="str">
            <v>GRUPO GERADOR REBOCÁVEL, POTÊNCIA 66 KVA, MOTOR A DIESEL - MANUTENÇÃO. AF_03/2016</v>
          </cell>
          <cell r="C5488" t="str">
            <v>H</v>
          </cell>
          <cell r="D5488">
            <v>1.74</v>
          </cell>
          <cell r="E5488">
            <v>0</v>
          </cell>
          <cell r="F5488">
            <v>1.74</v>
          </cell>
        </row>
        <row r="5489">
          <cell r="A5489" t="str">
            <v>93420</v>
          </cell>
          <cell r="B5489" t="str">
            <v>GRUPO GERADOR REBOCÁVEL, POTÊNCIA 66 KVA, MOTOR A DIESEL - MATERIAIS NA OPERAÇÃO. AF_03/2016</v>
          </cell>
          <cell r="C5489" t="str">
            <v>H</v>
          </cell>
          <cell r="D5489">
            <v>37.25</v>
          </cell>
          <cell r="E5489">
            <v>0</v>
          </cell>
          <cell r="F5489">
            <v>37.25</v>
          </cell>
        </row>
        <row r="5490">
          <cell r="A5490" t="str">
            <v>93423</v>
          </cell>
          <cell r="B5490" t="str">
            <v>GRUPO GERADOR ESTACIONÁRIO, POTÊNCIA 150 KVA, MOTOR A DIESEL- DEPRECIAÇÃO. AF_03/2016</v>
          </cell>
          <cell r="C5490" t="str">
            <v>H</v>
          </cell>
          <cell r="D5490">
            <v>3.35</v>
          </cell>
          <cell r="E5490">
            <v>0</v>
          </cell>
          <cell r="F5490">
            <v>3.35</v>
          </cell>
        </row>
        <row r="5491">
          <cell r="A5491" t="str">
            <v>93424</v>
          </cell>
          <cell r="B5491" t="str">
            <v>GRUPO GERADOR ESTACIONÁRIO, POTÊNCIA 150 KVA, MOTOR A DIESEL- JUROS. AF_03/2016</v>
          </cell>
          <cell r="C5491" t="str">
            <v>H</v>
          </cell>
          <cell r="D5491">
            <v>0.95</v>
          </cell>
          <cell r="E5491">
            <v>0</v>
          </cell>
          <cell r="F5491">
            <v>0.95</v>
          </cell>
        </row>
        <row r="5492">
          <cell r="A5492" t="str">
            <v>93425</v>
          </cell>
          <cell r="B5492" t="str">
            <v>GRUPO GERADOR ESTACIONÁRIO, POTÊNCIA 150 KVA, MOTOR A DIESEL- MANUTENÇÃO. AF_03/2016</v>
          </cell>
          <cell r="C5492" t="str">
            <v>H</v>
          </cell>
          <cell r="D5492">
            <v>2.46</v>
          </cell>
          <cell r="E5492">
            <v>0</v>
          </cell>
          <cell r="F5492">
            <v>2.46</v>
          </cell>
        </row>
        <row r="5493">
          <cell r="A5493" t="str">
            <v>93426</v>
          </cell>
          <cell r="B5493" t="str">
            <v>GRUPO GERADOR ESTACIONÁRIO, POTÊNCIA 150 KVA, MOTOR A DIESEL- MATERIAIS NA OPERAÇÃO. AF_03/2016</v>
          </cell>
          <cell r="C5493" t="str">
            <v>H</v>
          </cell>
          <cell r="D5493">
            <v>89.03</v>
          </cell>
          <cell r="E5493">
            <v>0</v>
          </cell>
          <cell r="F5493">
            <v>89.03</v>
          </cell>
        </row>
        <row r="5494">
          <cell r="A5494" t="str">
            <v>95869</v>
          </cell>
          <cell r="B5494" t="str">
            <v>GRUPO GERADOR COM CARENAGEM, MOTOR DIESEL POTÊNCIA STANDART ENTRE 250 E 260 KVA - JUROS. AF_12/2016</v>
          </cell>
          <cell r="C5494" t="str">
            <v>H</v>
          </cell>
          <cell r="D5494">
            <v>1.51</v>
          </cell>
          <cell r="E5494">
            <v>0</v>
          </cell>
          <cell r="F5494">
            <v>1.51</v>
          </cell>
        </row>
        <row r="5495">
          <cell r="A5495" t="str">
            <v>95870</v>
          </cell>
          <cell r="B5495" t="str">
            <v>GRUPO GERADOR COM CARENAGEM, MOTOR DIESEL POTÊNCIA STANDART ENTRE 250 E 260 KVA - MANUTENÇÃO. AF_12/2016</v>
          </cell>
          <cell r="C5495" t="str">
            <v>H</v>
          </cell>
          <cell r="D5495">
            <v>3.94</v>
          </cell>
          <cell r="E5495">
            <v>0</v>
          </cell>
          <cell r="F5495">
            <v>3.94</v>
          </cell>
        </row>
        <row r="5496">
          <cell r="A5496" t="str">
            <v>95871</v>
          </cell>
          <cell r="B5496" t="str">
            <v>GRUPO GERADOR COM CARENAGEM, MOTOR DIESEL POTÊNCIA STANDART ENTRE 250 E 260 KVA - MATERIAIS NA OPERAÇÃO. AF_12/2016</v>
          </cell>
          <cell r="C5496" t="str">
            <v>H</v>
          </cell>
          <cell r="D5496">
            <v>151.68</v>
          </cell>
          <cell r="E5496">
            <v>0</v>
          </cell>
          <cell r="F5496">
            <v>151.68</v>
          </cell>
        </row>
        <row r="5497">
          <cell r="A5497" t="str">
            <v>95872</v>
          </cell>
          <cell r="B5497" t="str">
            <v>GRUPO GERADOR COM CARENAGEM, MOTOR DIESEL POTÊNCIA STANDART ENTRE 250 E 260 KVA - CHP DIURNO. AF_12/2016</v>
          </cell>
          <cell r="C5497" t="str">
            <v>CHP</v>
          </cell>
          <cell r="D5497">
            <v>162.49</v>
          </cell>
          <cell r="E5497">
            <v>0</v>
          </cell>
          <cell r="F5497">
            <v>162.49</v>
          </cell>
        </row>
        <row r="5498">
          <cell r="A5498" t="str">
            <v>95873</v>
          </cell>
          <cell r="B5498" t="str">
            <v>GRUPO GERADOR COM CARENAGEM, MOTOR DIESEL POTÊNCIA STANDART ENTRE 250 E 260 KVA - CHI DIURNO. AF_12/2016</v>
          </cell>
          <cell r="C5498" t="str">
            <v>CHI</v>
          </cell>
          <cell r="D5498">
            <v>6.87</v>
          </cell>
          <cell r="E5498">
            <v>0</v>
          </cell>
          <cell r="F5498">
            <v>6.87</v>
          </cell>
        </row>
        <row r="5499">
          <cell r="A5499" t="str">
            <v>95874</v>
          </cell>
          <cell r="B5499" t="str">
            <v>GRUPO GERADOR COM CARENAGEM, MOTOR DIESEL POTÊNCIA STANDART ENTRE 250 E 260 KVA - DEPRECIAÇÃO. AF_12/2016</v>
          </cell>
          <cell r="C5499" t="str">
            <v>H</v>
          </cell>
          <cell r="D5499">
            <v>5.36</v>
          </cell>
          <cell r="E5499">
            <v>0</v>
          </cell>
          <cell r="F5499">
            <v>5.36</v>
          </cell>
        </row>
        <row r="5500">
          <cell r="B5500" t="str">
            <v>VEÍCULO UTILITARIO</v>
          </cell>
          <cell r="C5500" t="str">
            <v/>
          </cell>
        </row>
        <row r="5501">
          <cell r="B5501" t="str">
            <v>TALHA E TROLEY MANUAL</v>
          </cell>
          <cell r="C5501" t="str">
            <v/>
          </cell>
        </row>
        <row r="5502">
          <cell r="A5502" t="str">
            <v>73661</v>
          </cell>
          <cell r="B5502" t="str">
            <v>FORNECIMENTO E INSTALACAO DE TALHA E TROLEY MANUAL DE 1 TONELADA</v>
          </cell>
          <cell r="C5502" t="str">
            <v>UN</v>
          </cell>
          <cell r="D5502">
            <v>1854.83</v>
          </cell>
          <cell r="E5502">
            <v>191.89</v>
          </cell>
          <cell r="F5502" t="str">
            <v>2.046.72</v>
          </cell>
        </row>
        <row r="5503">
          <cell r="A5503" t="str">
            <v>95139</v>
          </cell>
          <cell r="B5503" t="str">
            <v>TALHA MANUAL DE CORRENTE, CAPACIDADE DE 2 TON. COM ELEVAÇÃO DE 3 M - CHP DIURNO. AF_07/2016</v>
          </cell>
          <cell r="C5503" t="str">
            <v>CHP</v>
          </cell>
          <cell r="D5503">
            <v>0.13</v>
          </cell>
          <cell r="E5503">
            <v>0</v>
          </cell>
          <cell r="F5503">
            <v>0.13</v>
          </cell>
        </row>
        <row r="5504">
          <cell r="A5504" t="str">
            <v>95140</v>
          </cell>
          <cell r="B5504" t="str">
            <v>TALHA MANUAL DE CORRENTE, CAPACIDADE DE 2 TON. COM ELEVAÇÃO DE 3 M - CHI DIURNO. AF_07/2016</v>
          </cell>
          <cell r="C5504" t="str">
            <v>CHI</v>
          </cell>
          <cell r="D5504">
            <v>0.08</v>
          </cell>
          <cell r="E5504">
            <v>0</v>
          </cell>
          <cell r="F5504">
            <v>0.08</v>
          </cell>
        </row>
        <row r="5505">
          <cell r="A5505" t="str">
            <v>95136</v>
          </cell>
          <cell r="B5505" t="str">
            <v>TALHA MANUAL DE CORRENTE, CAPACIDADE DE 2 TON. COM ELEVAÇÃO DE 3 M - DEPRECIAÇÃO. AF_07/2016</v>
          </cell>
          <cell r="C5505" t="str">
            <v>H</v>
          </cell>
          <cell r="D5505">
            <v>0.06</v>
          </cell>
          <cell r="E5505">
            <v>0</v>
          </cell>
          <cell r="F5505">
            <v>0.06</v>
          </cell>
        </row>
        <row r="5506">
          <cell r="A5506" t="str">
            <v>95137</v>
          </cell>
          <cell r="B5506" t="str">
            <v>TALHA MANUAL DE CORRENTE, CAPACIDADE DE 2 TON. COM ELEVAÇÃO DE 3 M - JUROS. AF_07/2016</v>
          </cell>
          <cell r="C5506" t="str">
            <v>H</v>
          </cell>
          <cell r="D5506">
            <v>0.02</v>
          </cell>
          <cell r="E5506">
            <v>0</v>
          </cell>
          <cell r="F5506">
            <v>0.02</v>
          </cell>
        </row>
        <row r="5507">
          <cell r="A5507" t="str">
            <v>95138</v>
          </cell>
          <cell r="B5507" t="str">
            <v>TALHA MANUAL DE CORRENTE, CAPACIDADE DE 2 TON. COM ELEVAÇÃO DE 3 M - MANUTENÇÃO. AF_07/2016</v>
          </cell>
          <cell r="C5507" t="str">
            <v>H</v>
          </cell>
          <cell r="D5507">
            <v>0.04</v>
          </cell>
          <cell r="E5507">
            <v>0</v>
          </cell>
          <cell r="F5507">
            <v>0.04</v>
          </cell>
        </row>
        <row r="5508">
          <cell r="B5508" t="str">
            <v>BATE-ESTACAS</v>
          </cell>
          <cell r="C5508" t="str">
            <v/>
          </cell>
        </row>
        <row r="5509">
          <cell r="A5509" t="str">
            <v>89212</v>
          </cell>
          <cell r="B5509" t="str">
            <v>BATE-ESTACAS POR GRAVIDADE, POTÊNCIA DE 160 HP, PESO DO MARTELO ATÉ 3 TONELADAS - DEPRECIAÇÃO. AF_11/2014</v>
          </cell>
          <cell r="C5509" t="str">
            <v>H</v>
          </cell>
          <cell r="D5509">
            <v>12.32</v>
          </cell>
          <cell r="E5509">
            <v>0</v>
          </cell>
          <cell r="F5509">
            <v>12.32</v>
          </cell>
        </row>
        <row r="5510">
          <cell r="A5510" t="str">
            <v>89213</v>
          </cell>
          <cell r="B5510" t="str">
            <v>BATE-ESTACAS POR GRAVIDADE, POTÊNCIA DE 160 HP, PESO DO MARTELO ATÉ 3 TONELADAS - JUROS. AF_11/2014</v>
          </cell>
          <cell r="C5510" t="str">
            <v>H</v>
          </cell>
          <cell r="D5510">
            <v>4.79</v>
          </cell>
          <cell r="E5510">
            <v>0</v>
          </cell>
          <cell r="F5510">
            <v>4.79</v>
          </cell>
        </row>
        <row r="5511">
          <cell r="A5511" t="str">
            <v>89214</v>
          </cell>
          <cell r="B5511" t="str">
            <v>BATE-ESTACAS POR GRAVIDADE, POTÊNCIA DE 160 HP, PESO DO MARTELO ATÉ 3 TONELADAS - MANUTENÇÃO. AF_11/2014</v>
          </cell>
          <cell r="C5511" t="str">
            <v>H</v>
          </cell>
          <cell r="D5511">
            <v>14.49</v>
          </cell>
          <cell r="E5511">
            <v>0</v>
          </cell>
          <cell r="F5511">
            <v>14.49</v>
          </cell>
        </row>
        <row r="5512">
          <cell r="A5512" t="str">
            <v>89215</v>
          </cell>
          <cell r="B5512" t="str">
            <v>BATE-ESTACAS POR GRAVIDADE, POTÊNCIA DE 160 HP, PESO DO MARTELO ATÉ 3 TONELADAS - MATERIAIS NA OPERAÇÃO. AF_11/2014</v>
          </cell>
          <cell r="C5512" t="str">
            <v>H</v>
          </cell>
          <cell r="D5512">
            <v>75.37</v>
          </cell>
          <cell r="E5512">
            <v>0</v>
          </cell>
          <cell r="F5512">
            <v>75.37</v>
          </cell>
        </row>
        <row r="5513">
          <cell r="A5513" t="str">
            <v>89218</v>
          </cell>
          <cell r="B5513" t="str">
            <v>BATE-ESTACAS POR GRAVIDADE, POTÊNCIA DE 160 HP, PESO DO MARTELO ATÉ 3 TONELADAS - CHI DIURNO. AF_11/2014</v>
          </cell>
          <cell r="C5513" t="str">
            <v>CHI</v>
          </cell>
          <cell r="D5513">
            <v>26.82</v>
          </cell>
          <cell r="E5513">
            <v>22.39</v>
          </cell>
          <cell r="F5513">
            <v>49.21</v>
          </cell>
        </row>
        <row r="5514">
          <cell r="A5514" t="str">
            <v>89843</v>
          </cell>
          <cell r="B5514" t="str">
            <v>BATE-ESTACAS POR GRAVIDADE, POTÊNCIA DE 160 HP, PESO DO MARTELO ATÉ 3 TONELADAS - CHP DIURNO. AF_11/2014</v>
          </cell>
          <cell r="C5514" t="str">
            <v>CHP</v>
          </cell>
          <cell r="D5514">
            <v>116.68</v>
          </cell>
          <cell r="E5514">
            <v>22.39</v>
          </cell>
          <cell r="F5514">
            <v>139.07</v>
          </cell>
        </row>
        <row r="5515">
          <cell r="B5515" t="str">
            <v>FRESADORAS</v>
          </cell>
          <cell r="C5515" t="str">
            <v/>
          </cell>
        </row>
        <row r="5516">
          <cell r="A5516" t="str">
            <v>89230</v>
          </cell>
          <cell r="B5516" t="str">
            <v>FRESADORA DE ASFALTO A FRIO SOBRE RODAS, LARGURA FRESAGEM DE 1,0 M, POTÊNCIA 208 HP - DEPRECIAÇÃO. AF_11/2014</v>
          </cell>
          <cell r="C5516" t="str">
            <v>H</v>
          </cell>
          <cell r="D5516">
            <v>69.040000000000006</v>
          </cell>
          <cell r="E5516">
            <v>0</v>
          </cell>
          <cell r="F5516">
            <v>69.040000000000006</v>
          </cell>
        </row>
        <row r="5517">
          <cell r="A5517" t="str">
            <v>89231</v>
          </cell>
          <cell r="B5517" t="str">
            <v>FRESADORA DE ASFALTO A FRIO SOBRE RODAS, LARGURA FRESAGEM DE 1,0 M, POTÊNCIA 208 HP - JUROS. AF_11/2014</v>
          </cell>
          <cell r="C5517" t="str">
            <v>H</v>
          </cell>
          <cell r="D5517">
            <v>15.53</v>
          </cell>
          <cell r="E5517">
            <v>0</v>
          </cell>
          <cell r="F5517">
            <v>15.53</v>
          </cell>
        </row>
        <row r="5518">
          <cell r="A5518" t="str">
            <v>89232</v>
          </cell>
          <cell r="B5518" t="str">
            <v>FRESADORA DE ASFALTO A FRIO SOBRE RODAS, LARGURA FRESAGEM DE 1,0 M, POTÊNCIA 208 HP - MANUTENÇÃO. AF_11/2014</v>
          </cell>
          <cell r="C5518" t="str">
            <v>H</v>
          </cell>
          <cell r="D5518">
            <v>107.88</v>
          </cell>
          <cell r="E5518">
            <v>0</v>
          </cell>
          <cell r="F5518">
            <v>107.88</v>
          </cell>
        </row>
        <row r="5519">
          <cell r="A5519" t="str">
            <v>89233</v>
          </cell>
          <cell r="B5519" t="str">
            <v>FRESADORA DE ASFALTO A FRIO SOBRE RODAS, LARGURA FRESAGEM DE 1,0 M, POTÊNCIA 208 HP - MATERIAIS NA OPERAÇÃO. AF_11/2014</v>
          </cell>
          <cell r="C5519" t="str">
            <v>H</v>
          </cell>
          <cell r="D5519">
            <v>89.06</v>
          </cell>
          <cell r="E5519">
            <v>0</v>
          </cell>
          <cell r="F5519">
            <v>89.06</v>
          </cell>
        </row>
        <row r="5520">
          <cell r="A5520" t="str">
            <v>89236</v>
          </cell>
          <cell r="B5520" t="str">
            <v>FRESADORA DE ASFALTO A FRIO SOBRE RODAS, LARGURA FRESAGEM DE 2,0 M, POTÊNCIA 550 HP - DEPRECIAÇÃO. AF_11/2014</v>
          </cell>
          <cell r="C5520" t="str">
            <v>H</v>
          </cell>
          <cell r="D5520">
            <v>161.28</v>
          </cell>
          <cell r="E5520">
            <v>0</v>
          </cell>
          <cell r="F5520">
            <v>161.28</v>
          </cell>
        </row>
        <row r="5521">
          <cell r="A5521" t="str">
            <v>89237</v>
          </cell>
          <cell r="B5521" t="str">
            <v>FRESADORA DE ASFALTO A FRIO SOBRE RODAS, LARGURA FRESAGEM DE 2,0 M, POTÊNCIA 550 HP - JUROS. AF_11/2014</v>
          </cell>
          <cell r="C5521" t="str">
            <v>H</v>
          </cell>
          <cell r="D5521">
            <v>36.29</v>
          </cell>
          <cell r="E5521">
            <v>0</v>
          </cell>
          <cell r="F5521">
            <v>36.29</v>
          </cell>
        </row>
        <row r="5522">
          <cell r="A5522" t="str">
            <v>89238</v>
          </cell>
          <cell r="B5522" t="str">
            <v>FRESADORA DE ASFALTO A FRIO SOBRE RODAS, LARGURA FRESAGEM DE 2,0 M, POTÊNCIA 550 HP - MANUTENÇÃO. AF_11/2014</v>
          </cell>
          <cell r="C5522" t="str">
            <v>H</v>
          </cell>
          <cell r="D5522">
            <v>252</v>
          </cell>
          <cell r="E5522">
            <v>0</v>
          </cell>
          <cell r="F5522">
            <v>252</v>
          </cell>
        </row>
        <row r="5523">
          <cell r="A5523" t="str">
            <v>89239</v>
          </cell>
          <cell r="B5523" t="str">
            <v>FRESADORA DE ASFALTO A FRIO SOBRE RODAS, LARGURA FRESAGEM DE 2,0 M, POTÊNCIA 550 HP - MATERIAIS NA OPERAÇÃO. AF_11/2014</v>
          </cell>
          <cell r="C5523" t="str">
            <v>H</v>
          </cell>
          <cell r="D5523">
            <v>235.51</v>
          </cell>
          <cell r="E5523">
            <v>0</v>
          </cell>
          <cell r="F5523">
            <v>235.51</v>
          </cell>
        </row>
        <row r="5524">
          <cell r="A5524" t="str">
            <v>90686</v>
          </cell>
          <cell r="B5524" t="str">
            <v>MANIPULADOR TELESCÓPICO, POTÊNCIA DE 85 HP, CAPACIDADE DE CARGA DE 3.500 KG, ALTURA MÁXIMA DE ELEVAÇÃO DE 12,3 M - CHP DIURNO. AF_06/2015</v>
          </cell>
          <cell r="C5524" t="str">
            <v>CHP</v>
          </cell>
          <cell r="D5524">
            <v>90.23</v>
          </cell>
          <cell r="E5524">
            <v>14.53</v>
          </cell>
          <cell r="F5524">
            <v>104.76</v>
          </cell>
        </row>
        <row r="5525">
          <cell r="A5525" t="str">
            <v>90687</v>
          </cell>
          <cell r="B5525" t="str">
            <v>MANIPULADOR TELESCÓPICO, POTÊNCIA DE 85 HP, CAPACIDADE DE CARGA DE 3.500 KG, ALTURA MÁXIMA DE ELEVAÇÃO DE 12,3 M - CHI DIURNO. AF_06/2015</v>
          </cell>
          <cell r="C5525" t="str">
            <v>CHI</v>
          </cell>
          <cell r="D5525">
            <v>30.74</v>
          </cell>
          <cell r="E5525">
            <v>14.53</v>
          </cell>
          <cell r="F5525">
            <v>45.27</v>
          </cell>
        </row>
        <row r="5526">
          <cell r="A5526" t="str">
            <v>90682</v>
          </cell>
          <cell r="B5526" t="str">
            <v>MANIPULADOR TELESCÓPICO, POTÊNCIA DE 85 HP, CAPACIDADE DE CARGA DE 3.500 KG, ALTURA MÁXIMA DE ELEVAÇÃO DE 12,3 M - DEPRECIAÇÃO. AF_06/2015</v>
          </cell>
          <cell r="C5526" t="str">
            <v>H</v>
          </cell>
          <cell r="D5526">
            <v>21.12</v>
          </cell>
          <cell r="E5526">
            <v>0</v>
          </cell>
          <cell r="F5526">
            <v>21.12</v>
          </cell>
        </row>
        <row r="5527">
          <cell r="A5527" t="str">
            <v>90683</v>
          </cell>
          <cell r="B5527" t="str">
            <v>MANIPULADOR TELESCÓPICO, POTÊNCIA DE 85 HP, CAPACIDADE DE CARGA DE 3.500 KG, ALTURA MÁXIMA DE ELEVAÇÃO DE 12,3 M - JUROS. AF_06/2015</v>
          </cell>
          <cell r="C5527" t="str">
            <v>H</v>
          </cell>
          <cell r="D5527">
            <v>4.75</v>
          </cell>
          <cell r="E5527">
            <v>0</v>
          </cell>
          <cell r="F5527">
            <v>4.75</v>
          </cell>
        </row>
        <row r="5528">
          <cell r="A5528" t="str">
            <v>90684</v>
          </cell>
          <cell r="B5528" t="str">
            <v>MANIPULADOR TELESCÓPICO, POTÊNCIA DE 85 HP, CAPACIDADE DE CARGA DE 3.500 KG, ALTURA MÁXIMA DE ELEVAÇÃO DE 12,3 M - MANUTENÇÃO. AF_06/2015</v>
          </cell>
          <cell r="C5528" t="str">
            <v>H</v>
          </cell>
          <cell r="D5528">
            <v>23.1</v>
          </cell>
          <cell r="E5528">
            <v>0</v>
          </cell>
          <cell r="F5528">
            <v>23.1</v>
          </cell>
        </row>
        <row r="5529">
          <cell r="A5529" t="str">
            <v>90685</v>
          </cell>
          <cell r="B5529" t="str">
            <v>MANIPULADOR TELESCÓPICO, POTÊNCIA DE 85 HP, CAPACIDADE DE CARGA DE 3.500 KG, ALTURA MÁXIMA DE ELEVAÇÃO DE 12,3 M - MATERIAIS NA OPERAÇÃO. AF_06/2015</v>
          </cell>
          <cell r="C5529" t="str">
            <v>H</v>
          </cell>
          <cell r="D5529">
            <v>36.39</v>
          </cell>
          <cell r="E5529">
            <v>0</v>
          </cell>
          <cell r="F5529">
            <v>36.39</v>
          </cell>
        </row>
        <row r="5530">
          <cell r="B5530" t="str">
            <v>GUINDASTES E LANCAS ELEVATORIAS</v>
          </cell>
          <cell r="C5530" t="str">
            <v/>
          </cell>
        </row>
        <row r="5531">
          <cell r="A5531" t="str">
            <v>91634</v>
          </cell>
          <cell r="B5531" t="str">
            <v>GUINDAUTO HIDRÁULICO, CAPACIDADE MÁXIMA DE CARGA 6500 KG, MOMENTO MÁXIMO DE CARGA 5,8 TM, ALCANCE MÁXIMO HORIZONTAL 7,60 M, INCLUSIVE CAMINHÃO TOCO PBT 9.700 KG, POTÊNCIA DE 160 CV - CHP DIURNO. AF_08/2015</v>
          </cell>
          <cell r="C5531" t="str">
            <v>CHP</v>
          </cell>
          <cell r="D5531">
            <v>83.2</v>
          </cell>
          <cell r="E5531">
            <v>14.44</v>
          </cell>
          <cell r="F5531">
            <v>97.64</v>
          </cell>
        </row>
        <row r="5532">
          <cell r="A5532" t="str">
            <v>91635</v>
          </cell>
          <cell r="B5532" t="str">
            <v>GUINDAUTO HIDRÁULICO, CAPACIDADE MÁXIMA DE CARGA 6500 KG, MOMENTO MÁXIMO DE CARGA 5,8 TM, ALCANCE MÁXIMO HORIZONTAL 7,60 M, INCLUSIVE CAMINHÃO TOCO PBT 9.700 KG, POTÊNCIA DE 160 CV - CHI DIURNO. AF_08/2015</v>
          </cell>
          <cell r="C5532" t="str">
            <v>CHI</v>
          </cell>
          <cell r="D5532">
            <v>18.41</v>
          </cell>
          <cell r="E5532">
            <v>14.44</v>
          </cell>
          <cell r="F5532">
            <v>32.85</v>
          </cell>
        </row>
        <row r="5533">
          <cell r="A5533" t="str">
            <v>89259</v>
          </cell>
          <cell r="B5533" t="str">
            <v>GUINDAUTO HIDRÁULICO, CAPACIDADE MÁXIMA DE CARGA 6200 KG, MOMENTO MÁXIMO DE CARGA 11,7 TM, ALCANCE MÁXIMO HORIZONTAL 9,70 M, INCLUSIVE CAMINHÃO TOCO PBT 16.000 KG, POTÊNCIA DE 189 CV - DEPRECIAÇÃO. AF_06/2014</v>
          </cell>
          <cell r="C5533" t="str">
            <v>H</v>
          </cell>
          <cell r="D5533">
            <v>12.24</v>
          </cell>
          <cell r="E5533">
            <v>0</v>
          </cell>
          <cell r="F5533">
            <v>12.24</v>
          </cell>
        </row>
        <row r="5534">
          <cell r="A5534" t="str">
            <v>89260</v>
          </cell>
          <cell r="B5534" t="str">
            <v>GUINDAUTO HIDRÁULICO, CAPACIDADE MÁXIMA DE CARGA 6200 KG, MOMENTO MÁXIMO DE CARGA 11,7 TM, ALCANCE MÁXIMO HORIZONTAL 9,70 M, INCLUSIVE CAMINHÃO TOCO PBT 16.000 KG, POTÊNCIA DE 189 CV - JUROS. AF_06/2014</v>
          </cell>
          <cell r="C5534" t="str">
            <v>H</v>
          </cell>
          <cell r="D5534">
            <v>3.13</v>
          </cell>
          <cell r="E5534">
            <v>0</v>
          </cell>
          <cell r="F5534">
            <v>3.13</v>
          </cell>
        </row>
        <row r="5535">
          <cell r="A5535" t="str">
            <v>89262</v>
          </cell>
          <cell r="B5535" t="str">
            <v>GUINDAUTO HIDRÁULICO, CAPACIDADE MÁXIMA DE CARGA 6200 KG, MOMENTO MÁXIMO DE CARGA 11,7 TM, ALCANCE MÁXIMO HORIZONTAL 9,70 M, INCLUSIVE CAMINHÃO TOCO PBT 16.000 KG, POTÊNCIA DE 189 CV - MANUTENÇÃO. AF_06/2014</v>
          </cell>
          <cell r="C5535" t="str">
            <v>H</v>
          </cell>
          <cell r="D5535">
            <v>15.3</v>
          </cell>
          <cell r="E5535">
            <v>0</v>
          </cell>
          <cell r="F5535">
            <v>15.3</v>
          </cell>
        </row>
        <row r="5536">
          <cell r="A5536" t="str">
            <v>91466</v>
          </cell>
          <cell r="B5536" t="str">
            <v>GUINDAUTO HIDRÁULICO, CAPACIDADE MÁXIMA DE CARGA 6200 KG, MOMENTO MÁXIMO DE CARGA 11,7 TM, ALCANCE MÁXIMO HORIZONTAL 9,70 M, INCLUSIVE CAMINHÃO TOCO PBT 16.000 KG, POTÊNCIA DE 189 CV - IMPOSTOS E SEGUROS. AF_08/2015</v>
          </cell>
          <cell r="C5536" t="str">
            <v>H</v>
          </cell>
          <cell r="D5536">
            <v>0.64</v>
          </cell>
          <cell r="E5536">
            <v>0</v>
          </cell>
          <cell r="F5536">
            <v>0.64</v>
          </cell>
        </row>
        <row r="5537">
          <cell r="A5537" t="str">
            <v>91467</v>
          </cell>
          <cell r="B5537" t="str">
            <v>GUINDAUTO HIDRÁULICO, CAPACIDADE MÁXIMA DE CARGA 6200 KG, MOMENTO MÁXIMO DE CARGA 11,7 TM, ALCANCE MÁXIMO HORIZONTAL 9,70 M, INCLUSIVE CAMINHÃO TOCO PBT 16.000 KG, POTÊNCIA DE 189 CV - MATERIAIS NA OPERAÇÃO. AF_08/2015</v>
          </cell>
          <cell r="C5537" t="str">
            <v>H</v>
          </cell>
          <cell r="D5537">
            <v>59.87</v>
          </cell>
          <cell r="E5537">
            <v>0</v>
          </cell>
          <cell r="F5537">
            <v>59.87</v>
          </cell>
        </row>
        <row r="5538">
          <cell r="A5538" t="str">
            <v>91629</v>
          </cell>
          <cell r="B5538" t="str">
            <v>GUINDAUTO HIDRÁULICO, CAPACIDADE MÁXIMA DE CARGA 6500 KG, MOMENTO MÁXIMO DE CARGA 5,8 TM, ALCANCE MÁXIMO HORIZONTAL 7,60 M, INCLUSIVE CAMINHÃO TOCO PBT 9.700 KG, POTÊNCIA DE 160 CV - DEPRECIAÇÃO. AF_08/2015</v>
          </cell>
          <cell r="C5538" t="str">
            <v>H</v>
          </cell>
          <cell r="D5538">
            <v>11.28</v>
          </cell>
          <cell r="E5538">
            <v>0</v>
          </cell>
          <cell r="F5538">
            <v>11.28</v>
          </cell>
        </row>
        <row r="5539">
          <cell r="A5539" t="str">
            <v>91630</v>
          </cell>
          <cell r="B5539" t="str">
            <v>GUINDAUTO HIDRÁULICO, CAPACIDADE MÁXIMA DE CARGA 6500 KG, MOMENTO MÁXIMO DE CARGA 5,8 TM, ALCANCE MÁXIMO HORIZONTAL 7,60 M, INCLUSIVE CAMINHÃO TOCO PBT 9.700 KG, POTÊNCIA DE 160 CV - JUROS. AF_08/2015</v>
          </cell>
          <cell r="C5539" t="str">
            <v>H</v>
          </cell>
          <cell r="D5539">
            <v>2.88</v>
          </cell>
          <cell r="E5539">
            <v>0</v>
          </cell>
          <cell r="F5539">
            <v>2.88</v>
          </cell>
        </row>
        <row r="5540">
          <cell r="A5540" t="str">
            <v>91631</v>
          </cell>
          <cell r="B5540" t="str">
            <v>GUINDAUTO HIDRÁULICO, CAPACIDADE MÁXIMA DE CARGA 6500 KG, MOMENTO MÁXIMO DE CARGA 5,8 TM, ALCANCE MÁXIMO HORIZONTAL 7,60 M, INCLUSIVE CAMINHÃO TOCO PBT 9.700 KG, POTÊNCIA DE 160 CV - IMPOSTOS E SEGUROS. AF_08/2015</v>
          </cell>
          <cell r="C5540" t="str">
            <v>H</v>
          </cell>
          <cell r="D5540">
            <v>0.59</v>
          </cell>
          <cell r="E5540">
            <v>0</v>
          </cell>
          <cell r="F5540">
            <v>0.59</v>
          </cell>
        </row>
        <row r="5541">
          <cell r="A5541" t="str">
            <v>91632</v>
          </cell>
          <cell r="B5541" t="str">
            <v>GUINDAUTO HIDRÁULICO, CAPACIDADE MÁXIMA DE CARGA 6500 KG, MOMENTO MÁXIMO DE CARGA 5,8 TM, ALCANCE MÁXIMO HORIZONTAL 7,60 M, INCLUSIVE CAMINHÃO TOCO PBT 9.700 KG, POTÊNCIA DE 160 CV - MANUTENÇÃO. AF_08/2015</v>
          </cell>
          <cell r="C5541" t="str">
            <v>H</v>
          </cell>
          <cell r="D5541">
            <v>14.11</v>
          </cell>
          <cell r="E5541">
            <v>0</v>
          </cell>
          <cell r="F5541">
            <v>14.11</v>
          </cell>
        </row>
        <row r="5542">
          <cell r="A5542" t="str">
            <v>91633</v>
          </cell>
          <cell r="B5542" t="str">
            <v>GUINDAUTO HIDRÁULICO, CAPACIDADE MÁXIMA DE CARGA 6500 KG, MOMENTO MÁXIMO DE CARGA 5,8 TM, ALCANCE MÁXIMO HORIZONTAL 7,60 M, INCLUSIVE CAMINHÃO TOCO PBT 9.700 KG, POTÊNCIA DE 160 CV - MATERIAIS NA OPERAÇÃO. AF_08/2015</v>
          </cell>
          <cell r="C5542" t="str">
            <v>H</v>
          </cell>
          <cell r="D5542">
            <v>50.68</v>
          </cell>
          <cell r="E5542">
            <v>0</v>
          </cell>
          <cell r="F5542">
            <v>50.68</v>
          </cell>
        </row>
        <row r="5543">
          <cell r="A5543" t="str">
            <v>5928</v>
          </cell>
          <cell r="B5543" t="str">
            <v>GUINDAUTO HIDRÁULICO, CAPACIDADE MÁXIMA DE CARGA 6200 KG, MOMENTO MÁXIMO DE CARGA 11,7 TM, ALCANCE MÁXIMO HORIZONTAL 9,70 M, INCLUSIVE CAMINHÃO TOCO PBT 16.000 KG, POTÊNCIA DE 189 CV - CHP DIURNO. AF_06/2014</v>
          </cell>
          <cell r="C5543" t="str">
            <v>CHP</v>
          </cell>
          <cell r="D5543">
            <v>94.84</v>
          </cell>
          <cell r="E5543">
            <v>14.44</v>
          </cell>
          <cell r="F5543">
            <v>109.28</v>
          </cell>
        </row>
        <row r="5544">
          <cell r="A5544" t="str">
            <v>5930</v>
          </cell>
          <cell r="B5544" t="str">
            <v>GUINDAUTO HIDRÁULICO, CAPACIDADE MÁXIMA DE CARGA 6200 KG, MOMENTO MÁXIMO DE CARGA 11,7 TM, ALCANCE MÁXIMO HORIZONTAL 9,70 M, INCLUSIVE CAMINHÃO TOCO PBT 16.000 KG, POTÊNCIA DE 189 CV - CHI DIURNO. AF_06/2014</v>
          </cell>
          <cell r="C5544" t="str">
            <v>CHI</v>
          </cell>
          <cell r="D5544">
            <v>19.670000000000002</v>
          </cell>
          <cell r="E5544">
            <v>14.44</v>
          </cell>
          <cell r="F5544">
            <v>34.11</v>
          </cell>
        </row>
        <row r="5545">
          <cell r="A5545" t="str">
            <v>93397</v>
          </cell>
          <cell r="B5545" t="str">
            <v>GUINDAUTO HIDRÁULICO, CAPACIDADE MÁXIMA DE CARGA 3300 KG, MOMENTO MÁXIMO DE CARGA 5,8 TM, ALCANCE MÁXIMO HORIZONTAL 7,60 M, INCLUSIVE CAMINHÃO TOCO PBT 16.000 KG, POTÊNCIA DE 189 CV - DEPRECIAÇÃO. AF_03/2016</v>
          </cell>
          <cell r="C5545" t="str">
            <v>H</v>
          </cell>
          <cell r="D5545">
            <v>11.28</v>
          </cell>
          <cell r="E5545">
            <v>0</v>
          </cell>
          <cell r="F5545">
            <v>11.28</v>
          </cell>
        </row>
        <row r="5546">
          <cell r="A5546" t="str">
            <v>93398</v>
          </cell>
          <cell r="B5546" t="str">
            <v>GUINDAUTO HIDRÁULICO, CAPACIDADE MÁXIMA DE CARGA 3300 KG, MOMENTO MÁXIMO DE CARGA 5,8 TM, ALCANCE MÁXIMO HORIZONTAL 7,60 M, INCLUSIVE CAMINHÃO TOCO PBT 16.000 KG, POTÊNCIA DE 189 CV - JUROS. AF_03/2016</v>
          </cell>
          <cell r="C5546" t="str">
            <v>H</v>
          </cell>
          <cell r="D5546">
            <v>2.88</v>
          </cell>
          <cell r="E5546">
            <v>0</v>
          </cell>
          <cell r="F5546">
            <v>2.88</v>
          </cell>
        </row>
        <row r="5547">
          <cell r="A5547" t="str">
            <v>93399</v>
          </cell>
          <cell r="B5547" t="str">
            <v>GUINDAUTO HIDRÁULICO, CAPACIDADE MÁXIMA DE CARGA 3300 KG, MOMENTO MÁXIMO DE CARGA 5,8 TM, ALCANCE MÁXIMO HORIZONTAL 7,60 M, INCLUSIVE CAMINHÃO TOCO PBT 16.000 KG, POTÊNCIA DE 189 CV  IMPOSTOS E SEGUROS. AF_03/2016</v>
          </cell>
          <cell r="C5547" t="str">
            <v>H</v>
          </cell>
          <cell r="D5547">
            <v>0.59</v>
          </cell>
          <cell r="E5547">
            <v>0</v>
          </cell>
          <cell r="F5547">
            <v>0.59</v>
          </cell>
        </row>
        <row r="5548">
          <cell r="A5548" t="str">
            <v>93400</v>
          </cell>
          <cell r="B5548" t="str">
            <v>GUINDAUTO HIDRÁULICO, CAPACIDADE MÁXIMA DE CARGA 3300 KG, MOMENTO MÁXIMO DE CARGA 5,8 TM, ALCANCE MÁXIMO HORIZONTAL 7,60 M, INCLUSIVE CAMINHÃO TOCO PBT 16.000 KG, POTÊNCIA DE 189 CV - MANUTENÇÃO. AF_03/2016</v>
          </cell>
          <cell r="C5548" t="str">
            <v>H</v>
          </cell>
          <cell r="D5548">
            <v>14.11</v>
          </cell>
          <cell r="E5548">
            <v>0</v>
          </cell>
          <cell r="F5548">
            <v>14.11</v>
          </cell>
        </row>
        <row r="5549">
          <cell r="A5549" t="str">
            <v>93401</v>
          </cell>
          <cell r="B5549" t="str">
            <v>GUINDAUTO HIDRÁULICO, CAPACIDADE MÁXIMA DE CARGA 3300 KG, MOMENTO MÁXIMO DE CARGA 5,8 TM, ALCANCE MÁXIMO HORIZONTAL 7,60 M, INCLUSIVE CAMINHÃO TOCO PBT 16.000 KG, POTÊNCIA DE 189 CV - MATERIAIS NA OPERAÇÃO. AF_03/2016</v>
          </cell>
          <cell r="C5549" t="str">
            <v>H</v>
          </cell>
          <cell r="D5549">
            <v>59.9</v>
          </cell>
          <cell r="E5549">
            <v>0</v>
          </cell>
          <cell r="F5549">
            <v>59.9</v>
          </cell>
        </row>
        <row r="5550">
          <cell r="A5550" t="str">
            <v>93403</v>
          </cell>
          <cell r="B5550" t="str">
            <v>GUINDAUTO HIDRÁULICO, CAPACIDADE MÁXIMA DE CARGA 3300 KG, MOMENTO MÁXIMO DE CARGA 5,8 TM, ALCANCE MÁXIMO HORIZONTAL 7,60 M, INCLUSIVE CAMINHÃO TOCO PBT 16.000 KG, POTÊNCIA DE 189 CV - CHI DIURNO. AF_03/2016</v>
          </cell>
          <cell r="C5550" t="str">
            <v>CHI</v>
          </cell>
          <cell r="D5550">
            <v>18.41</v>
          </cell>
          <cell r="E5550">
            <v>14.44</v>
          </cell>
          <cell r="F5550">
            <v>32.85</v>
          </cell>
        </row>
        <row r="5551">
          <cell r="A5551" t="str">
            <v>89272</v>
          </cell>
          <cell r="B5551" t="str">
            <v>GUINDASTE HIDRÁULICO AUTOPROPELIDO, COM LANÇA TELESCÓPICA 28,80 M, CAPACIDADE MÁXIMA 30 T, POTÊNCIA 97 KW, TRAÇÃO 4 X 4 - CHP DIURNO. AF_11/2014</v>
          </cell>
          <cell r="C5551" t="str">
            <v>CHP</v>
          </cell>
          <cell r="D5551">
            <v>122.85</v>
          </cell>
          <cell r="E5551">
            <v>18.04</v>
          </cell>
          <cell r="F5551">
            <v>140.88999999999999</v>
          </cell>
        </row>
        <row r="5552">
          <cell r="A5552" t="str">
            <v>89273</v>
          </cell>
          <cell r="B5552" t="str">
            <v>GUINDASTE HIDRÁULICO AUTOPROPELIDO, COM LANÇA TELESCÓPICA 28,80 M, CAPACIDADE MÁXIMA 30 T, POTÊNCIA 97 KW, TRAÇÃO 4 X 4 - CHI DIURNO. AF_11/2014</v>
          </cell>
          <cell r="C5552" t="str">
            <v>CHI</v>
          </cell>
          <cell r="D5552">
            <v>43.79</v>
          </cell>
          <cell r="E5552">
            <v>18.04</v>
          </cell>
          <cell r="F5552">
            <v>61.83</v>
          </cell>
        </row>
        <row r="5553">
          <cell r="A5553" t="str">
            <v>89267</v>
          </cell>
          <cell r="B5553" t="str">
            <v>GUINDASTE HIDRÁULICO AUTOPROPELIDO, COM LANÇA TELESCÓPICA 28,80 M, CAPACIDADE MÁXIMA 30 T, POTÊNCIA 97 KW, TRAÇÃO 4 X 4 - DEPRECIAÇÃO. AF_11/2014</v>
          </cell>
          <cell r="C5553" t="str">
            <v>H</v>
          </cell>
          <cell r="D5553">
            <v>29.74</v>
          </cell>
          <cell r="E5553">
            <v>0</v>
          </cell>
          <cell r="F5553">
            <v>29.74</v>
          </cell>
        </row>
        <row r="5554">
          <cell r="A5554" t="str">
            <v>89268</v>
          </cell>
          <cell r="B5554" t="str">
            <v>GUINDASTE HIDRÁULICO AUTOPROPELIDO, COM LANÇA TELESCÓPICA 28,80 M, CAPACIDADE MÁXIMA 30 T, POTÊNCIA 97 KW, TRAÇÃO 4 X 4 - JUROS. AF_11/2014</v>
          </cell>
          <cell r="C5554" t="str">
            <v>H</v>
          </cell>
          <cell r="D5554">
            <v>7.62</v>
          </cell>
          <cell r="E5554">
            <v>0</v>
          </cell>
          <cell r="F5554">
            <v>7.62</v>
          </cell>
        </row>
        <row r="5555">
          <cell r="A5555" t="str">
            <v>89269</v>
          </cell>
          <cell r="B5555" t="str">
            <v>GUINDASTE HIDRÁULICO AUTOPROPELIDO, COM LANÇA TELESCÓPICA 28,80 M, CAPACIDADE MÁXIMA 30 T, POTÊNCIA 97 KW, TRAÇÃO 4 X 4 - IMPOSTOS E SEGUROS. AF_11/2014</v>
          </cell>
          <cell r="C5555" t="str">
            <v>H</v>
          </cell>
          <cell r="D5555">
            <v>1.57</v>
          </cell>
          <cell r="E5555">
            <v>0</v>
          </cell>
          <cell r="F5555">
            <v>1.57</v>
          </cell>
        </row>
        <row r="5556">
          <cell r="A5556" t="str">
            <v>89270</v>
          </cell>
          <cell r="B5556" t="str">
            <v>GUINDASTE HIDRÁULICO AUTOPROPELIDO, COM LANÇA TELESCÓPICA 28,80 M, CAPACIDADE MÁXIMA 30 T, POTÊNCIA 97 KW, TRAÇÃO 4 X 4 - MANUTENÇÃO. AF_11/2014</v>
          </cell>
          <cell r="C5556" t="str">
            <v>H</v>
          </cell>
          <cell r="D5556">
            <v>37.31</v>
          </cell>
          <cell r="E5556">
            <v>0</v>
          </cell>
          <cell r="F5556">
            <v>37.31</v>
          </cell>
        </row>
        <row r="5557">
          <cell r="A5557" t="str">
            <v>89271</v>
          </cell>
          <cell r="B5557" t="str">
            <v>GUINDASTE HIDRÁULICO AUTOPROPELIDO, COM LANÇA TELESCÓPICA 28,80 M, CAPACIDADE MÁXIMA 30 T, POTÊNCIA 97 KW, TRAÇÃO 4 X 4 - MATERIAIS NA OPERAÇÃO. AF_11/2014</v>
          </cell>
          <cell r="C5557" t="str">
            <v>H</v>
          </cell>
          <cell r="D5557">
            <v>41.76</v>
          </cell>
          <cell r="E5557">
            <v>0</v>
          </cell>
          <cell r="F5557">
            <v>41.76</v>
          </cell>
        </row>
        <row r="5558">
          <cell r="A5558">
            <v>93287</v>
          </cell>
          <cell r="B5558" t="str">
            <v>GUINDASTE HIDRÁULICO AUTOPROPELIDO, COM LANÇA TELESCÓPICA 40 M, CAPACIDADE MÁXIMA 60 T, POTÊNCIA 260 KW - CHP DIURNO. AF_03/2016</v>
          </cell>
          <cell r="C5558" t="str">
            <v>CHP</v>
          </cell>
          <cell r="D5558">
            <v>239.66</v>
          </cell>
          <cell r="E5558">
            <v>18.04</v>
          </cell>
          <cell r="F5558">
            <v>257.7</v>
          </cell>
        </row>
        <row r="5559">
          <cell r="A5559" t="str">
            <v>93288</v>
          </cell>
          <cell r="B5559" t="str">
            <v>GUINDASTE HIDRÁULICO AUTOPROPELIDO, COM LANÇA TELESCÓPICA 40 M, CAPACIDADE MÁXIMA 60 T, POTÊNCIA 260 KW - CHI DIURNO. AF_03/2016</v>
          </cell>
          <cell r="C5559" t="str">
            <v>CHI</v>
          </cell>
          <cell r="D5559">
            <v>79.930000000000007</v>
          </cell>
          <cell r="E5559">
            <v>18.04</v>
          </cell>
          <cell r="F5559">
            <v>97.97</v>
          </cell>
        </row>
        <row r="5560">
          <cell r="A5560" t="str">
            <v>93283</v>
          </cell>
          <cell r="B5560" t="str">
            <v>GUINDASTE HIDRÁULICO AUTOPROPELIDO, COM LANÇA TELESCÓPICA 40 M, CAPACIDADE MÁXIMA 60 T, POTÊNCIA 260 KW - DEPRECIAÇÃO. AF_03/2016</v>
          </cell>
          <cell r="C5560" t="str">
            <v>H</v>
          </cell>
          <cell r="D5560">
            <v>57.39</v>
          </cell>
          <cell r="E5560">
            <v>0</v>
          </cell>
          <cell r="F5560">
            <v>57.39</v>
          </cell>
        </row>
        <row r="5561">
          <cell r="A5561" t="str">
            <v>93284</v>
          </cell>
          <cell r="B5561" t="str">
            <v>GUINDASTE HIDRÁULICO AUTOPROPELIDO, COM LANÇA TELESCÓPICA 40 M, CAPACIDADE MÁXIMA 60 T, POTÊNCIA 260 KW - JUROS. AF_03/2016</v>
          </cell>
          <cell r="C5561" t="str">
            <v>H</v>
          </cell>
          <cell r="D5561">
            <v>14.66</v>
          </cell>
          <cell r="E5561">
            <v>0</v>
          </cell>
          <cell r="F5561">
            <v>14.66</v>
          </cell>
        </row>
        <row r="5562">
          <cell r="A5562" t="str">
            <v>93285</v>
          </cell>
          <cell r="B5562" t="str">
            <v>GUINDASTE HIDRÁULICO AUTOPROPELIDO, COM LANÇA TELESCÓPICA 40 M, CAPACIDADE MÁXIMA 60 T, POTÊNCIA 260 KW - MANUTENÇÃO. AF_03/2016</v>
          </cell>
          <cell r="C5562" t="str">
            <v>H</v>
          </cell>
          <cell r="D5562">
            <v>71.739999999999995</v>
          </cell>
          <cell r="E5562">
            <v>0</v>
          </cell>
          <cell r="F5562">
            <v>71.739999999999995</v>
          </cell>
        </row>
        <row r="5563">
          <cell r="A5563" t="str">
            <v>93286</v>
          </cell>
          <cell r="B5563" t="str">
            <v>GUINDASTE HIDRÁULICO AUTOPROPELIDO, COM LANÇA TELESCÓPICA 40 M, CAPACIDADE MÁXIMA 60 T, POTÊNCIA 260 KW - MATERIAIS NA OPERAÇÃO. AF_03/2016</v>
          </cell>
          <cell r="C5563" t="str">
            <v>H</v>
          </cell>
          <cell r="D5563">
            <v>87.99</v>
          </cell>
          <cell r="E5563">
            <v>0</v>
          </cell>
          <cell r="F5563">
            <v>87.99</v>
          </cell>
        </row>
        <row r="5564">
          <cell r="A5564" t="str">
            <v>93296</v>
          </cell>
          <cell r="B5564" t="str">
            <v>GUINDASTE HIDRÁULICO AUTOPROPELIDO, COM LANÇA TELESCÓPICA 40 M, CAPACIDADE MÁXIMA 60 T, POTÊNCIA 260 KW - IMPOSTOS E SEGUROS. AF_03/2016</v>
          </cell>
          <cell r="C5564" t="str">
            <v>H</v>
          </cell>
          <cell r="D5564">
            <v>3.02</v>
          </cell>
          <cell r="E5564">
            <v>0</v>
          </cell>
          <cell r="F5564">
            <v>3.02</v>
          </cell>
        </row>
        <row r="5565">
          <cell r="B5565" t="str">
            <v>CAMINHONETES</v>
          </cell>
          <cell r="C5565" t="str">
            <v/>
          </cell>
        </row>
        <row r="5566">
          <cell r="A5566" t="str">
            <v>92139</v>
          </cell>
          <cell r="B5566" t="str">
            <v>CAMINHONETE COM MOTOR A DIESEL, POTÊNCIA 180 CV, CABINE DUPLA, 4X4 - CHI DIURNO. AF_11/2015</v>
          </cell>
          <cell r="C5566" t="str">
            <v>CHI</v>
          </cell>
          <cell r="D5566">
            <v>14.45</v>
          </cell>
          <cell r="E5566">
            <v>12.07</v>
          </cell>
          <cell r="F5566">
            <v>26.52</v>
          </cell>
        </row>
        <row r="5567">
          <cell r="A5567" t="str">
            <v>92146</v>
          </cell>
          <cell r="B5567" t="str">
            <v>CAMINHONETE CABINE SIMPLES COM MOTOR 1.6 FLEX, CÂMBIO MANUAL, POTÊNCIA 101/104 CV, 2 PORTAS - CHI DIURNO. AF_11/2015</v>
          </cell>
          <cell r="C5567" t="str">
            <v>CHI</v>
          </cell>
          <cell r="D5567">
            <v>7.79</v>
          </cell>
          <cell r="E5567">
            <v>12.07</v>
          </cell>
          <cell r="F5567">
            <v>19.86</v>
          </cell>
        </row>
        <row r="5568">
          <cell r="A5568" t="str">
            <v>92133</v>
          </cell>
          <cell r="B5568" t="str">
            <v>CAMINHONETE COM MOTOR A DIESEL, POTÊNCIA 180 CV, CABINE DUPLA, 4X4 - DEPRECIAÇÃO. AF_11/2015</v>
          </cell>
          <cell r="C5568" t="str">
            <v>H</v>
          </cell>
          <cell r="D5568">
            <v>8.3699999999999992</v>
          </cell>
          <cell r="E5568">
            <v>0</v>
          </cell>
          <cell r="F5568">
            <v>8.3699999999999992</v>
          </cell>
        </row>
        <row r="5569">
          <cell r="A5569" t="str">
            <v>92134</v>
          </cell>
          <cell r="B5569" t="str">
            <v>CAMINHONETE COM MOTOR A DIESEL, POTÊNCIA 180 CV, CABINE DUPLA, 4X4 - JUROS. AF_11/2015</v>
          </cell>
          <cell r="C5569" t="str">
            <v>H</v>
          </cell>
          <cell r="D5569">
            <v>2.0099999999999998</v>
          </cell>
          <cell r="E5569">
            <v>0</v>
          </cell>
          <cell r="F5569">
            <v>2.0099999999999998</v>
          </cell>
        </row>
        <row r="5570">
          <cell r="A5570" t="str">
            <v>92135</v>
          </cell>
          <cell r="B5570" t="str">
            <v>CAMINHONETE COM MOTOR A DIESEL, POTÊNCIA 180 CV, CABINE DUPLA, 4X4 - IMPOSTOS E SEGUROS. AF_11/2015</v>
          </cell>
          <cell r="C5570" t="str">
            <v>H</v>
          </cell>
          <cell r="D5570">
            <v>0.42</v>
          </cell>
          <cell r="E5570">
            <v>0</v>
          </cell>
          <cell r="F5570">
            <v>0.42</v>
          </cell>
        </row>
        <row r="5571">
          <cell r="A5571" t="str">
            <v>92136</v>
          </cell>
          <cell r="B5571" t="str">
            <v>CAMINHONETE COM MOTOR A DIESEL, POTÊNCIA 180 CV, CABINE DUPLA, 4X4 - MANUTENÇÃO. AF_11/2015</v>
          </cell>
          <cell r="C5571" t="str">
            <v>H</v>
          </cell>
          <cell r="D5571">
            <v>11.16</v>
          </cell>
          <cell r="E5571">
            <v>0</v>
          </cell>
          <cell r="F5571">
            <v>11.16</v>
          </cell>
        </row>
        <row r="5572">
          <cell r="A5572" t="str">
            <v>92137</v>
          </cell>
          <cell r="B5572" t="str">
            <v>CAMINHONETE COM MOTOR A DIESEL, POTÊNCIA 180 CV, CABINE DUPLA, 4X4 - MATERIAIS NA OPERAÇÃO. AF_11/2015</v>
          </cell>
          <cell r="C5572" t="str">
            <v>H</v>
          </cell>
          <cell r="D5572">
            <v>57.03</v>
          </cell>
          <cell r="E5572">
            <v>0</v>
          </cell>
          <cell r="F5572">
            <v>57.03</v>
          </cell>
        </row>
        <row r="5573">
          <cell r="A5573" t="str">
            <v>92140</v>
          </cell>
          <cell r="B5573" t="str">
            <v>CAMINHONETE CABINE SIMPLES COM MOTOR 1.6 FLEX, CÂMBIO MANUAL, POTÊNCIA 101/104 CV, 2 PORTAS - DEPRECIAÇÃO. AF_11/2015</v>
          </cell>
          <cell r="C5573" t="str">
            <v>H</v>
          </cell>
          <cell r="D5573">
            <v>3.2</v>
          </cell>
          <cell r="E5573">
            <v>0</v>
          </cell>
          <cell r="F5573">
            <v>3.2</v>
          </cell>
        </row>
        <row r="5574">
          <cell r="A5574" t="str">
            <v>92141</v>
          </cell>
          <cell r="B5574" t="str">
            <v>CAMINHONETE CABINE SIMPLES COM MOTOR 1.6 FLEX, CÂMBIO MANUAL, POTÊNCIA 101/104 CV, 2 PORTAS - JUROS. AF_11/2015</v>
          </cell>
          <cell r="C5574" t="str">
            <v>H</v>
          </cell>
          <cell r="D5574">
            <v>0.77</v>
          </cell>
          <cell r="E5574">
            <v>0</v>
          </cell>
          <cell r="F5574">
            <v>0.77</v>
          </cell>
        </row>
        <row r="5575">
          <cell r="A5575" t="str">
            <v>92142</v>
          </cell>
          <cell r="B5575" t="str">
            <v>CAMINHONETE CABINE SIMPLES COM MOTOR 1.6 FLEX, CÂMBIO MANUAL, POTÊNCIA 101/104 CV, 2 PORTAS - IMPOSTOS E SEGUROS. AF_11/2015</v>
          </cell>
          <cell r="C5575" t="str">
            <v>H</v>
          </cell>
          <cell r="D5575">
            <v>0.16</v>
          </cell>
          <cell r="E5575">
            <v>0</v>
          </cell>
          <cell r="F5575">
            <v>0.16</v>
          </cell>
        </row>
        <row r="5576">
          <cell r="A5576" t="str">
            <v>92143</v>
          </cell>
          <cell r="B5576" t="str">
            <v>CAMINHONETE CABINE SIMPLES COM MOTOR 1.6 FLEX, CÂMBIO MANUAL, POTÊNCIA 101/104 CV, 2 PORTAS - MANUTENÇÃO. AF_11/2015</v>
          </cell>
          <cell r="C5576" t="str">
            <v>H</v>
          </cell>
          <cell r="D5576">
            <v>4.2699999999999996</v>
          </cell>
          <cell r="E5576">
            <v>0</v>
          </cell>
          <cell r="F5576">
            <v>4.2699999999999996</v>
          </cell>
        </row>
        <row r="5577">
          <cell r="A5577" t="str">
            <v>92144</v>
          </cell>
          <cell r="B5577" t="str">
            <v>CAMINHONETE CABINE SIMPLES COM MOTOR 1.6 FLEX, CÂMBIO MANUAL, POTÊNCIA 101/104 CV, 2 PORTAS - MATERIAIS NA OPERAÇÃO. AF_11/2015</v>
          </cell>
          <cell r="C5577" t="str">
            <v>H</v>
          </cell>
          <cell r="D5577">
            <v>55.02</v>
          </cell>
          <cell r="E5577">
            <v>0</v>
          </cell>
          <cell r="F5577">
            <v>55.02</v>
          </cell>
        </row>
        <row r="5578">
          <cell r="B5578" t="str">
            <v>CAMINHOES</v>
          </cell>
          <cell r="C5578" t="str">
            <v/>
          </cell>
        </row>
        <row r="5579">
          <cell r="A5579" t="str">
            <v>5695</v>
          </cell>
          <cell r="B5579" t="str">
            <v>CAMINHÃO BASCULANTE 6 M3, PESO BRUTO TOTAL 16.000 KG, CARGA ÚTIL MÁXIMA 13.071 KG, DISTÂNCIA ENTRE EIXOS 4,80 M, POTÊNCIA 230 CV INCLUSIVE CAÇAMBA METÁLICA - MANUTENÇÃO. AF_06/2014</v>
          </cell>
          <cell r="C5579" t="str">
            <v>H</v>
          </cell>
          <cell r="D5579">
            <v>20.65</v>
          </cell>
          <cell r="E5579">
            <v>0</v>
          </cell>
          <cell r="F5579">
            <v>20.65</v>
          </cell>
        </row>
        <row r="5580">
          <cell r="A5580" t="str">
            <v>5811</v>
          </cell>
          <cell r="B5580" t="str">
            <v>CAMINHÃO BASCULANTE 6 M3, PESO BRUTO TOTAL 16.000 KG, CARGA ÚTIL MÁXIMA 13.071 KG, DISTÂNCIA ENTRE EIXOS 4,80 M, POTÊNCIA 230 CV INCLUSIVE CAÇAMBA METÁLICA - CHP DIURNO. AF_06/2014</v>
          </cell>
          <cell r="C5580" t="str">
            <v>CHP</v>
          </cell>
          <cell r="D5580">
            <v>116.05</v>
          </cell>
          <cell r="E5580">
            <v>13.06</v>
          </cell>
          <cell r="F5580">
            <v>129.11000000000001</v>
          </cell>
        </row>
        <row r="5581">
          <cell r="A5581" t="str">
            <v>5961</v>
          </cell>
          <cell r="B5581" t="str">
            <v>CAMINHÃO BASCULANTE 6 M3, PESO BRUTO TOTAL 16.000 KG, CARGA ÚTIL MÁXIMA 13.071 KG, DISTÂNCIA ENTRE EIXOS 4,80 M, POTÊNCIA 230 CV INCLUSIVE CAÇAMBA METÁLICA - CHI DIURNO. AF_06/2014</v>
          </cell>
          <cell r="C5581" t="str">
            <v>CHI</v>
          </cell>
          <cell r="D5581">
            <v>22.53</v>
          </cell>
          <cell r="E5581">
            <v>13.06</v>
          </cell>
          <cell r="F5581">
            <v>35.590000000000003</v>
          </cell>
        </row>
        <row r="5582">
          <cell r="A5582" t="str">
            <v>7058</v>
          </cell>
          <cell r="B5582" t="str">
            <v>CAMINHÃO BASCULANTE 6 M3 TOCO, PESO BRUTO TOTAL 16.000 KG, CARGA ÚTIL MÁXIMA 11.130 KG, DISTÂNCIA ENTRE EIXOS 5,36 M, POTÊNCIA 185 CV, INCLUSIVE CAÇAMBA METÁLICA - DEPRECIAÇÃO. AF_06/2014</v>
          </cell>
          <cell r="C5582" t="str">
            <v>H</v>
          </cell>
          <cell r="D5582">
            <v>14.03</v>
          </cell>
          <cell r="E5582">
            <v>0</v>
          </cell>
          <cell r="F5582">
            <v>14.03</v>
          </cell>
        </row>
        <row r="5583">
          <cell r="A5583" t="str">
            <v>7059</v>
          </cell>
          <cell r="B5583" t="str">
            <v>CAMINHÃO BASCULANTE 6 M3 TOCO, PESO BRUTO TOTAL 16.000 KG, CARGA ÚTIL MÁXIMA 11.130 KG, DISTÂNCIA ENTRE EIXOS 5,36 M, POTÊNCIA 185 CV, INCLUSIVE CAÇAMBA METÁLICA - JUROS. AF_06/2014</v>
          </cell>
          <cell r="C5583" t="str">
            <v>H</v>
          </cell>
          <cell r="D5583">
            <v>3.32</v>
          </cell>
          <cell r="E5583">
            <v>0</v>
          </cell>
          <cell r="F5583">
            <v>3.32</v>
          </cell>
        </row>
        <row r="5584">
          <cell r="A5584" t="str">
            <v>7060</v>
          </cell>
          <cell r="B5584" t="str">
            <v>CAMINHÃO BASCULANTE 6 M3 TOCO, PESO BRUTO TOTAL 16.000 KG, CARGA ÚTIL MÁXIMA 11.130 KG, DISTÂNCIA ENTRE EIXOS 5,36 M, POTÊNCIA 185 CV, INCLUSIVE CAÇAMBA METÁLICA - MANUTENÇÃO. AF_06/2014</v>
          </cell>
          <cell r="C5584" t="str">
            <v>H</v>
          </cell>
          <cell r="D5584">
            <v>19.73</v>
          </cell>
          <cell r="E5584">
            <v>0</v>
          </cell>
          <cell r="F5584">
            <v>19.73</v>
          </cell>
        </row>
        <row r="5585">
          <cell r="A5585" t="str">
            <v>7061</v>
          </cell>
          <cell r="B5585" t="str">
            <v>CAMINHÃO BASCULANTE 6 M3 TOCO, PESO BRUTO TOTAL 16.000 KG, CARGA ÚTIL MÁXIMA 11.130 KG, DISTÂNCIA ENTRE EIXOS 5,36 M, POTÊNCIA 185 CV, INCLUSIVE CAÇAMBA METÁLICA - MATERIAIS NA OPERAÇÃO. AF_06/2014</v>
          </cell>
          <cell r="C5585" t="str">
            <v>H</v>
          </cell>
          <cell r="D5585">
            <v>58.61</v>
          </cell>
          <cell r="E5585">
            <v>0</v>
          </cell>
          <cell r="F5585">
            <v>58.61</v>
          </cell>
        </row>
        <row r="5586">
          <cell r="A5586" t="str">
            <v>53792</v>
          </cell>
          <cell r="B5586" t="str">
            <v>CAMINHÃO BASCULANTE 6 M3, PESO BRUTO TOTAL 16.000 KG, CARGA ÚTIL MÁXIMA 13.071 KG, DISTÂNCIA ENTRE EIXOS 4,80 M, POTÊNCIA 230 CV INCLUSIVE CAÇAMBA METÁLICA - MATERIAIS NA OPERAÇÃO. AF_06/2014</v>
          </cell>
          <cell r="C5586" t="str">
            <v>H</v>
          </cell>
          <cell r="D5586">
            <v>72.87</v>
          </cell>
          <cell r="E5586">
            <v>0</v>
          </cell>
          <cell r="F5586">
            <v>72.87</v>
          </cell>
        </row>
        <row r="5587">
          <cell r="A5587" t="str">
            <v>67826</v>
          </cell>
          <cell r="B5587" t="str">
            <v>CAMINHÃO BASCULANTE 6 M3 TOCO, PESO BRUTO TOTAL 16.000 KG, CARGA ÚTIL MÁXIMA 11.130 KG, DISTÂNCIA ENTRE EIXOS 5,36 M, POTÊNCIA 185 CV, INCLUSIVE CAÇAMBA METÁLICA - CHP DIURNO. AF_06/2014</v>
          </cell>
          <cell r="C5587" t="str">
            <v>CHP</v>
          </cell>
          <cell r="D5587">
            <v>100.02</v>
          </cell>
          <cell r="E5587">
            <v>13.06</v>
          </cell>
          <cell r="F5587">
            <v>113.08</v>
          </cell>
        </row>
        <row r="5588">
          <cell r="A5588" t="str">
            <v>89870</v>
          </cell>
          <cell r="B5588" t="str">
            <v>CAMINHÃO BASCULANTE 14 M3, COM CAVALO MECÂNICO DE CAPACIDADE MÁXIMA DE TRAÇÃO COMBINADO DE 36000 KG, POTÊNCIA 286 CV, INCLUSIVE SEMIREBOQUE COM CAÇAMBA METÁLICA - DEPRECIAÇÃO. AF_12/2014</v>
          </cell>
          <cell r="C5588" t="str">
            <v>H</v>
          </cell>
          <cell r="D5588">
            <v>22.21</v>
          </cell>
          <cell r="E5588">
            <v>0</v>
          </cell>
          <cell r="F5588">
            <v>22.21</v>
          </cell>
        </row>
        <row r="5589">
          <cell r="A5589" t="str">
            <v>89871</v>
          </cell>
          <cell r="B5589" t="str">
            <v>CAMINHÃO BASCULANTE 14 M3, COM CAVALO MECÂNICO DE CAPACIDADE MÁXIMA DE TRAÇÃO COMBINADO DE 36000 KG, POTÊNCIA 286 CV, INCLUSIVE SEMIREBOQUE COM CAÇAMBA METÁLICA - JUROS. AF_12/2014</v>
          </cell>
          <cell r="C5589" t="str">
            <v>H</v>
          </cell>
          <cell r="D5589">
            <v>5.26</v>
          </cell>
          <cell r="E5589">
            <v>0</v>
          </cell>
          <cell r="F5589">
            <v>5.26</v>
          </cell>
        </row>
        <row r="5590">
          <cell r="A5590" t="str">
            <v>89872</v>
          </cell>
          <cell r="B5590" t="str">
            <v>CAMINHÃO BASCULANTE 14 M3, COM CAVALO MECÂNICO DE CAPACIDADE MÁXIMA DE TRAÇÃO COMBINADO DE 36000 KG, POTÊNCIA 286 CV, INCLUSIVE SEMIREBOQUE COM CAÇAMBA METÁLICA - IMPOSTOS E SEGUROS. AF_12/2014</v>
          </cell>
          <cell r="C5590" t="str">
            <v>H</v>
          </cell>
          <cell r="D5590">
            <v>1.07</v>
          </cell>
          <cell r="E5590">
            <v>0</v>
          </cell>
          <cell r="F5590">
            <v>1.07</v>
          </cell>
        </row>
        <row r="5591">
          <cell r="A5591" t="str">
            <v>89873</v>
          </cell>
          <cell r="B5591" t="str">
            <v>CAMINHÃO BASCULANTE 14 M3, COM CAVALO MECÂNICO DE CAPACIDADE MÁXIMA DE TRAÇÃO COMBINADO DE 36000 KG, POTÊNCIA 286 CV, INCLUSIVE SEMIREBOQUE COM CAÇAMBA METÁLICA - MANUTENÇÃO. AF_12/2014</v>
          </cell>
          <cell r="C5591" t="str">
            <v>H</v>
          </cell>
          <cell r="D5591">
            <v>31.22</v>
          </cell>
          <cell r="E5591">
            <v>0</v>
          </cell>
          <cell r="F5591">
            <v>31.22</v>
          </cell>
        </row>
        <row r="5592">
          <cell r="A5592" t="str">
            <v>89874</v>
          </cell>
          <cell r="B5592" t="str">
            <v>CAMINHÃO BASCULANTE 14 M3, COM CAVALO MECÂNICO DE CAPACIDADE MÁXIMA DE TRAÇÃO COMBINADO DE 36000 KG, POTÊNCIA 286 CV, INCLUSIVE SEMIREBOQUE COM CAÇAMBA METÁLICA - MATERIAIS NA OPERAÇÃO. AF_12/2014</v>
          </cell>
          <cell r="C5592" t="str">
            <v>H</v>
          </cell>
          <cell r="D5592">
            <v>90.61</v>
          </cell>
          <cell r="E5592">
            <v>0</v>
          </cell>
          <cell r="F5592">
            <v>90.61</v>
          </cell>
        </row>
        <row r="5593">
          <cell r="A5593" t="str">
            <v>89878</v>
          </cell>
          <cell r="B5593" t="str">
            <v>CAMINHÃO BASCULANTE 18 M3, COM CAVALO MECÂNICO DE CAPACIDADE MÁXIMA DE TRAÇÃO COMBINADO DE 45000 KG, POTÊNCIA 330 CV, INCLUSIVE SEMIREBOQUE COM CAÇAMBA METÁLICA - DEPRECIAÇÃO. AF_12/2014</v>
          </cell>
          <cell r="C5593" t="str">
            <v>H</v>
          </cell>
          <cell r="D5593">
            <v>23.53</v>
          </cell>
          <cell r="E5593">
            <v>0</v>
          </cell>
          <cell r="F5593">
            <v>23.53</v>
          </cell>
        </row>
        <row r="5594">
          <cell r="A5594" t="str">
            <v>89879</v>
          </cell>
          <cell r="B5594" t="str">
            <v>CAMINHÃO BASCULANTE 18 M3, COM CAVALO MECÂNICO DE CAPACIDADE MÁXIMA DE TRAÇÃO COMBINADO DE 45000 KG, POTÊNCIA 330 CV, INCLUSIVE SEMIREBOQUE COM CAÇAMBA METÁLICA - JUROS. AF_12/2014</v>
          </cell>
          <cell r="C5594" t="str">
            <v>H</v>
          </cell>
          <cell r="D5594">
            <v>5.57</v>
          </cell>
          <cell r="E5594">
            <v>0</v>
          </cell>
          <cell r="F5594">
            <v>5.57</v>
          </cell>
        </row>
        <row r="5595">
          <cell r="A5595" t="str">
            <v>89880</v>
          </cell>
          <cell r="B5595" t="str">
            <v>CAMINHÃO BASCULANTE 18 M3, COM CAVALO MECÂNICO DE CAPACIDADE MÁXIMA DE TRAÇÃO COMBINADO DE 45000 KG, POTÊNCIA 330 CV, INCLUSIVE SEMIREBOQUE COM CAÇAMBA METÁLICA - IMPOSTOS E SEGUROS. AF_12/2014</v>
          </cell>
          <cell r="C5595" t="str">
            <v>H</v>
          </cell>
          <cell r="D5595">
            <v>1.1299999999999999</v>
          </cell>
          <cell r="E5595">
            <v>0</v>
          </cell>
          <cell r="F5595">
            <v>1.1299999999999999</v>
          </cell>
        </row>
        <row r="5596">
          <cell r="A5596" t="str">
            <v>89881</v>
          </cell>
          <cell r="B5596" t="str">
            <v>CAMINHÃO BASCULANTE 18 M3, COM CAVALO MECÂNICO DE CAPACIDADE MÁXIMA DE TRAÇÃO COMBINADO DE 45000 KG, POTÊNCIA 330 CV, INCLUSIVE SEMIREBOQUE COM CAÇAMBA METÁLICA - MANUTENÇÃO. AF_12/2014</v>
          </cell>
          <cell r="C5596" t="str">
            <v>H</v>
          </cell>
          <cell r="D5596">
            <v>33.08</v>
          </cell>
          <cell r="E5596">
            <v>0</v>
          </cell>
          <cell r="F5596">
            <v>33.08</v>
          </cell>
        </row>
        <row r="5597">
          <cell r="A5597" t="str">
            <v>89882</v>
          </cell>
          <cell r="B5597" t="str">
            <v>CAMINHÃO BASCULANTE 18 M3, COM CAVALO MECÂNICO DE CAPACIDADE MÁXIMA DE TRAÇÃO COMBINADO DE 45000 KG, POTÊNCIA 330 CV, INCLUSIVE SEMIREBOQUE COM CAÇAMBA METÁLICA - MATERIAIS NA OPERAÇÃO. AF_12/2014</v>
          </cell>
          <cell r="C5597" t="str">
            <v>H</v>
          </cell>
          <cell r="D5597">
            <v>104.55</v>
          </cell>
          <cell r="E5597">
            <v>0</v>
          </cell>
          <cell r="F5597">
            <v>104.55</v>
          </cell>
        </row>
        <row r="5598">
          <cell r="A5598" t="str">
            <v>89876</v>
          </cell>
          <cell r="B5598" t="str">
            <v>CAMINHÃO BASCULANTE 14 M3, COM CAVALO MECÂNICO DE CAPACIDADE MÁXIMA DE TRAÇÃO COMBINADO DE 36000 KG, POTÊNCIA 286 CV, INCLUSIVE SEMIREBOQUE COM CAÇAMBA METÁLICA - CHP DIURNO. AF_12/2014</v>
          </cell>
          <cell r="C5598" t="str">
            <v>CHP</v>
          </cell>
          <cell r="D5598">
            <v>154.03</v>
          </cell>
          <cell r="E5598">
            <v>13.06</v>
          </cell>
          <cell r="F5598">
            <v>167.09</v>
          </cell>
        </row>
        <row r="5599">
          <cell r="A5599" t="str">
            <v>89883</v>
          </cell>
          <cell r="B5599" t="str">
            <v>CAMINHÃO BASCULANTE 18 M3, COM CAVALO MECÂNICO DE CAPACIDADE MÁXIMA DE TRAÇÃO COMBINADO DE 45000 KG, POTÊNCIA 330 CV, INCLUSIVE SEMIREBOQUE COM CAÇAMBA METÁLICA - CHP DIURNO. AF_12/2014</v>
          </cell>
          <cell r="C5599" t="str">
            <v>CHP</v>
          </cell>
          <cell r="D5599">
            <v>171.52</v>
          </cell>
          <cell r="E5599">
            <v>13.06</v>
          </cell>
          <cell r="F5599">
            <v>184.58</v>
          </cell>
        </row>
        <row r="5600">
          <cell r="A5600" t="str">
            <v>91386</v>
          </cell>
          <cell r="B5600" t="str">
            <v>CAMINHÃO BASCULANTE 10 M3, TRUCADO CABINE SIMPLES, PESO BRUTO TOTAL 23.000 KG, CARGA ÚTIL MÁXIMA 15.935 KG, DISTÂNCIA ENTRE EIXOS 4,80 M, POTÊNCIA 230 CV INCLUSIVE CAÇAMBA METÁLICA - CHP DIURNO. AF_06/2014</v>
          </cell>
          <cell r="C5600" t="str">
            <v>CHP</v>
          </cell>
          <cell r="D5600">
            <v>121.25</v>
          </cell>
          <cell r="E5600">
            <v>13.06</v>
          </cell>
          <cell r="F5600">
            <v>134.31</v>
          </cell>
        </row>
        <row r="5601">
          <cell r="A5601" t="str">
            <v>89877</v>
          </cell>
          <cell r="B5601" t="str">
            <v>CAMINHÃO BASCULANTE 14 M3, COM CAVALO MECÂNICO DE CAPACIDADE MÁXIMA DE TRAÇÃO COMBINADO DE 36000 KG, POTÊNCIA 286 CV, INCLUSIVE SEMIREBOQUE COM CAÇAMBA METÁLICA - CHI DIURNO. AF_12/2014</v>
          </cell>
          <cell r="C5601" t="str">
            <v>CHI</v>
          </cell>
          <cell r="D5601">
            <v>32.200000000000003</v>
          </cell>
          <cell r="E5601">
            <v>13.06</v>
          </cell>
          <cell r="F5601">
            <v>45.26</v>
          </cell>
        </row>
        <row r="5602">
          <cell r="A5602" t="str">
            <v>89884</v>
          </cell>
          <cell r="B5602" t="str">
            <v>CAMINHÃO BASCULANTE 18 M3, COM CAVALO MECÂNICO DE CAPACIDADE MÁXIMA DE TRAÇÃO COMBINADO DE 45000 KG, POTÊNCIA 330 CV, INCLUSIVE SEMIREBOQUE COM CAÇAMBA METÁLICA - CHI DIURNO. AF_12/2014</v>
          </cell>
          <cell r="C5602" t="str">
            <v>CHI</v>
          </cell>
          <cell r="D5602">
            <v>33.89</v>
          </cell>
          <cell r="E5602">
            <v>13.06</v>
          </cell>
          <cell r="F5602">
            <v>46.95</v>
          </cell>
        </row>
        <row r="5603">
          <cell r="A5603" t="str">
            <v>91387</v>
          </cell>
          <cell r="B5603" t="str">
            <v>CAMINHÃO BASCULANTE 10 M3, TRUCADO CABINE SIMPLES, PESO BRUTO TOTAL 23.000 KG, CARGA ÚTIL MÁXIMA 15.935 KG, DISTÂNCIA ENTRE EIXOS 4,80 M, POTÊNCIA 230 CV INCLUSIVE CAÇAMBA METÁLICA - CHI DIURNO. AF_06/2014</v>
          </cell>
          <cell r="C5603" t="str">
            <v>CHI</v>
          </cell>
          <cell r="D5603">
            <v>25.02</v>
          </cell>
          <cell r="E5603">
            <v>13.06</v>
          </cell>
          <cell r="F5603">
            <v>38.08</v>
          </cell>
        </row>
        <row r="5604">
          <cell r="A5604" t="str">
            <v>91367</v>
          </cell>
          <cell r="B5604" t="str">
            <v>CAMINHÃO BASCULANTE 6 M3, PESO BRUTO TOTAL 16.000 KG, CARGA ÚTIL MÁXIMA 13.071 KG, DISTÂNCIA ENTRE EIXOS 4,80 M, POTÊNCIA 230 CV INCLUSIVE CAÇAMBA METÁLICA - DEPRECIAÇÃO. AF_06/2014</v>
          </cell>
          <cell r="C5604" t="str">
            <v>H</v>
          </cell>
          <cell r="D5604">
            <v>14.69</v>
          </cell>
          <cell r="E5604">
            <v>0</v>
          </cell>
          <cell r="F5604">
            <v>14.69</v>
          </cell>
        </row>
        <row r="5605">
          <cell r="A5605" t="str">
            <v>91368</v>
          </cell>
          <cell r="B5605" t="str">
            <v>CAMINHÃO BASCULANTE 6 M3, PESO BRUTO TOTAL 16.000 KG, CARGA ÚTIL MÁXIMA 13.071 KG, DISTÂNCIA ENTRE EIXOS 4,80 M, POTÊNCIA 230 CV INCLUSIVE CAÇAMBA METÁLICA - JUROS. AF_06/2014</v>
          </cell>
          <cell r="C5605" t="str">
            <v>H</v>
          </cell>
          <cell r="D5605">
            <v>3.48</v>
          </cell>
          <cell r="E5605">
            <v>0</v>
          </cell>
          <cell r="F5605">
            <v>3.48</v>
          </cell>
        </row>
        <row r="5606">
          <cell r="A5606" t="str">
            <v>91369</v>
          </cell>
          <cell r="B5606" t="str">
            <v>CAMINHÃO BASCULANTE 6 M3, PESO BRUTO TOTAL 16.000 KG, CARGA ÚTIL MÁXIMA 13.071 KG, DISTÂNCIA ENTRE EIXOS 4,80 M, POTÊNCIA 230 CV INCLUSIVE CAÇAMBA METÁLICA - IMPOSTOS E SEGUROS. AF_06/2014</v>
          </cell>
          <cell r="C5606" t="str">
            <v>H</v>
          </cell>
          <cell r="D5606">
            <v>0.71</v>
          </cell>
          <cell r="E5606">
            <v>0</v>
          </cell>
          <cell r="F5606">
            <v>0.71</v>
          </cell>
        </row>
        <row r="5607">
          <cell r="A5607" t="str">
            <v>91380</v>
          </cell>
          <cell r="B5607" t="str">
            <v>CAMINHÃO BASCULANTE 10 M3, TRUCADO CABINE SIMPLES, PESO BRUTO TOTAL 23.000 KG, CARGA ÚTIL MÁXIMA 15.935 KG, DISTÂNCIA ENTRE EIXOS 4,80 M, POTÊNCIA 230 CV INCLUSIVE CAÇAMBA METÁLICA - DEPRECIAÇÃO. AF_06/2014</v>
          </cell>
          <cell r="C5607" t="str">
            <v>H</v>
          </cell>
          <cell r="D5607">
            <v>16.62</v>
          </cell>
          <cell r="E5607">
            <v>0</v>
          </cell>
          <cell r="F5607">
            <v>16.62</v>
          </cell>
        </row>
        <row r="5608">
          <cell r="A5608" t="str">
            <v>91381</v>
          </cell>
          <cell r="B5608" t="str">
            <v>CAMINHÃO BASCULANTE 10 M3, TRUCADO CABINE SIMPLES, PESO BRUTO TOTAL 23.000 KG, CARGA ÚTIL MÁXIMA 15.935 KG, DISTÂNCIA ENTRE EIXOS 4,80 M, POTÊNCIA 230 CV INCLUSIVE CAÇAMBA METÁLICA - JUROS. AF_06/2014</v>
          </cell>
          <cell r="C5608" t="str">
            <v>H</v>
          </cell>
          <cell r="D5608">
            <v>3.94</v>
          </cell>
          <cell r="E5608">
            <v>0</v>
          </cell>
          <cell r="F5608">
            <v>3.94</v>
          </cell>
        </row>
        <row r="5609">
          <cell r="A5609" t="str">
            <v>91382</v>
          </cell>
          <cell r="B5609" t="str">
            <v>CAMINHÃO BASCULANTE 10 M3, TRUCADO CABINE SIMPLES, PESO BRUTO TOTAL 23.000 KG, CARGA ÚTIL MÁXIMA 15.935 KG, DISTÂNCIA ENTRE EIXOS 4,80 M, POTÊNCIA 230 CV INCLUSIVE CAÇAMBA METÁLICA - IMPOSTOS E SEGUROS. AF_06/2014</v>
          </cell>
          <cell r="C5609" t="str">
            <v>H</v>
          </cell>
          <cell r="D5609">
            <v>0.8</v>
          </cell>
          <cell r="E5609">
            <v>0</v>
          </cell>
          <cell r="F5609">
            <v>0.8</v>
          </cell>
        </row>
        <row r="5610">
          <cell r="A5610" t="str">
            <v>91383</v>
          </cell>
          <cell r="B5610" t="str">
            <v>CAMINHÃO BASCULANTE 10 M3, TRUCADO CABINE SIMPLES, PESO BRUTO TOTAL 23.000 KG, CARGA ÚTIL MÁXIMA 15.935 KG, DISTÂNCIA ENTRE EIXOS 4,80 M, POTÊNCIA 230 CV INCLUSIVE CAÇAMBA METÁLICA - MANUTENÇÃO. AF_06/2014</v>
          </cell>
          <cell r="C5610" t="str">
            <v>H</v>
          </cell>
          <cell r="D5610">
            <v>23.37</v>
          </cell>
          <cell r="E5610">
            <v>0</v>
          </cell>
          <cell r="F5610">
            <v>23.37</v>
          </cell>
        </row>
        <row r="5611">
          <cell r="A5611" t="str">
            <v>91384</v>
          </cell>
          <cell r="B5611" t="str">
            <v>CAMINHÃO BASCULANTE 10 M3, TRUCADO CABINE SIMPLES, PESO BRUTO TOTAL 23.000 KG, CARGA ÚTIL MÁXIMA 15.935 KG, DISTÂNCIA ENTRE EIXOS 4,80 M, POTÊNCIA 230 CV INCLUSIVE CAÇAMBA METÁLICA - MATERIAIS NA OPERAÇÃO. AF_06/2014</v>
          </cell>
          <cell r="C5611" t="str">
            <v>H</v>
          </cell>
          <cell r="D5611">
            <v>72.87</v>
          </cell>
          <cell r="E5611">
            <v>0</v>
          </cell>
          <cell r="F5611">
            <v>72.87</v>
          </cell>
        </row>
        <row r="5612">
          <cell r="A5612" t="str">
            <v>91402</v>
          </cell>
          <cell r="B5612" t="str">
            <v>CAMINHÃO BASCULANTE 6 M3 TOCO, PESO BRUTO TOTAL 16.000 KG, CARGA ÚTIL MÁXIMA 11.130 KG, DISTÂNCIA ENTRE EIXOS 5,36 M, POTÊNCIA 185 CV, INCLUSIVE CAÇAMBA METÁLICA - IMPOSTOS E SEGUROS. AF_06/2014</v>
          </cell>
          <cell r="C5612" t="str">
            <v>H</v>
          </cell>
          <cell r="D5612">
            <v>0.67</v>
          </cell>
          <cell r="E5612">
            <v>0</v>
          </cell>
          <cell r="F5612">
            <v>0.67</v>
          </cell>
        </row>
        <row r="5613">
          <cell r="A5613" t="str">
            <v>5824</v>
          </cell>
          <cell r="B5613" t="str">
            <v>CAMINHÃO TOCO, PBT 16.000 KG, CARGA ÚTIL MÁX. 10.685 KG, DIST. ENTRE EIXOS 4,8 M, POTÊNCIA 189 CV, INCLUSIVE CARROCERIA FIXA ABERTA DE MADEIRA P/ TRANSPORTE GERAL DE CARGA SECA, DIMEN. APROX. 2,5 X 7,00 X 0,50 M - CHP DIURNO. AF_06/2014</v>
          </cell>
          <cell r="C5613" t="str">
            <v>CHP</v>
          </cell>
          <cell r="D5613">
            <v>88.43</v>
          </cell>
          <cell r="E5613">
            <v>13.06</v>
          </cell>
          <cell r="F5613">
            <v>101.49</v>
          </cell>
        </row>
        <row r="5614">
          <cell r="A5614" t="str">
            <v>5826</v>
          </cell>
          <cell r="B5614" t="str">
            <v>CAMINHÃO TOCO, PBT 16.000 KG, CARGA ÚTIL MÁX. 10.685 KG, DIST. ENTRE EIXOS 4,8 M, POTÊNCIA 189 CV, INCLUSIVE CARROCERIA FIXA ABERTA DE MADEIRA P/ TRANSPORTE GERAL DE CARGA SECA, DIMEN. APROX. 2,5 X 7,00 X 0,50 M - CHI DIURNO. AF_06/2014</v>
          </cell>
          <cell r="C5614" t="str">
            <v>CHI</v>
          </cell>
          <cell r="D5614">
            <v>16.38</v>
          </cell>
          <cell r="E5614">
            <v>13.06</v>
          </cell>
          <cell r="F5614">
            <v>29.44</v>
          </cell>
        </row>
        <row r="5615">
          <cell r="A5615" t="str">
            <v>5705</v>
          </cell>
          <cell r="B5615" t="str">
            <v>CAMINHÃO TOCO, PBT 16.000 KG, CARGA ÚTIL MÁX. 10.685 KG, DIST. ENTRE EIXOS 4,8 M, POTÊNCIA 189 CV, INCLUSIVE CARROCERIA FIXA ABERTA DE MADEIRA P/ TRANSPORTE GERAL DE CARGA SECA, DIMEN. APROX. 2,5 X 7,00 X 0,50 M - MANUTENÇÃO. AF_06/2014</v>
          </cell>
          <cell r="C5615" t="str">
            <v>H</v>
          </cell>
          <cell r="D5615">
            <v>12.16</v>
          </cell>
          <cell r="E5615">
            <v>0</v>
          </cell>
          <cell r="F5615">
            <v>12.16</v>
          </cell>
        </row>
        <row r="5616">
          <cell r="A5616" t="str">
            <v>53797</v>
          </cell>
          <cell r="B5616" t="str">
            <v>CAMINHÃO TOCO, PBT 16.000 KG, CARGA ÚTIL MÁX. 10.685 KG, DIST. ENTRE EIXOS 4,8 M, POTÊNCIA 189 CV, INCLUSIVE CARROCERIA FIXA ABERTA DE MADEIRA P/ TRANSPORTE GERAL DE CARGA SECA, DIMEN. APROX. 2,5 X 7,00 X 0,50 M - MATERIAIS NA OPERAÇÃO. AF_06/2014</v>
          </cell>
          <cell r="C5616" t="str">
            <v>H</v>
          </cell>
          <cell r="D5616">
            <v>59.9</v>
          </cell>
          <cell r="E5616">
            <v>0</v>
          </cell>
          <cell r="F5616">
            <v>59.9</v>
          </cell>
        </row>
        <row r="5617">
          <cell r="A5617" t="str">
            <v>73335</v>
          </cell>
          <cell r="B5617" t="str">
            <v>CAMINHÃO TOCO, PBT 14.300 KG, CARGA ÚTIL MÁX. 9.710 KG, DIST. ENTRE EIXOS 3,56 M, POTÊNCIA 185 CV, INCLUSIVE CARROCERIA FIXA ABERTA DE MADEIRA P/ TRANSPORTE GERAL DE CARGA SECA, DIMEN. APROX. 2,50 X 6,50 X 0,50 M - MANUTENÇÃO. AF_06/2014</v>
          </cell>
          <cell r="C5617" t="str">
            <v>H</v>
          </cell>
          <cell r="D5617">
            <v>14.42</v>
          </cell>
          <cell r="E5617">
            <v>0</v>
          </cell>
          <cell r="F5617">
            <v>14.42</v>
          </cell>
        </row>
        <row r="5618">
          <cell r="A5618" t="str">
            <v>73340</v>
          </cell>
          <cell r="B5618" t="str">
            <v>CAMINHÃO TOCO, PBT 14.300 KG, CARGA ÚTIL MÁX. 9.710 KG, DIST. ENTRE EIXOS 3,56 M, POTÊNCIA 185 CV, INCLUSIVE CARROCERIA FIXA ABERTA DE MADEIRA P/ TRANSPORTE GERAL DE CARGA SECA, DIMEN. APROX. 2,50 X 6,50 X 0,50 M - MATERIAIS NA OPERAÇÃO. AF_06/2014</v>
          </cell>
          <cell r="C5618" t="str">
            <v>H</v>
          </cell>
          <cell r="D5618">
            <v>58.61</v>
          </cell>
          <cell r="E5618">
            <v>0</v>
          </cell>
          <cell r="F5618">
            <v>58.61</v>
          </cell>
        </row>
        <row r="5619">
          <cell r="A5619" t="str">
            <v>73467</v>
          </cell>
          <cell r="B5619" t="str">
            <v>CAMINHÃO TOCO, PBT 14.300 KG, CARGA ÚTIL MÁX. 9.710 KG, DIST. ENTRE EIXOS 3,56 M, POTÊNCIA 185 CV, INCLUSIVE CARROCERIA FIXA ABERTA DE MADEIRA P/ TRANSPORTE GERAL DE CARGA SECA, DIMEN. APROX. 2,50 X 6,50 X 0,50 M - CHP DIURNO. AF_06/2014</v>
          </cell>
          <cell r="C5619" t="str">
            <v>CHP</v>
          </cell>
          <cell r="D5619">
            <v>94.65</v>
          </cell>
          <cell r="E5619">
            <v>13.06</v>
          </cell>
          <cell r="F5619">
            <v>107.71</v>
          </cell>
        </row>
        <row r="5620">
          <cell r="A5620" t="str">
            <v>53827</v>
          </cell>
          <cell r="B5620" t="str">
            <v>CAMINHÃO TOCO, PESO BRUTO TOTAL 14.300 KG, CARGA ÚTIL MÁXIMA 9590 KG, DISTÂNCIA ENTRE EIXOS 4,76 M, POTÊNCIA 185 CV (NÃO INCLUI CARROCERIA) - MATERIAIS NA OPERAÇÃO. AF_06/2014</v>
          </cell>
          <cell r="C5620" t="str">
            <v>H</v>
          </cell>
          <cell r="D5620">
            <v>58.61</v>
          </cell>
          <cell r="E5620">
            <v>0</v>
          </cell>
          <cell r="F5620">
            <v>58.61</v>
          </cell>
        </row>
        <row r="5621">
          <cell r="A5621" t="str">
            <v>53829</v>
          </cell>
          <cell r="B5621" t="str">
            <v>CAMINHÃO TOCO, PESO BRUTO TOTAL 16.000 KG, CARGA ÚTIL MÁXIMA DE 10.685 KG, DISTÂNCIA ENTRE EIXOS 4,80 M, POTÊNCIA 189 CV EXCLUSIVE CARROCERIA - MATERIAIS NA OPERAÇÃO. AF_06/2014</v>
          </cell>
          <cell r="C5621" t="str">
            <v>H</v>
          </cell>
          <cell r="D5621">
            <v>59.9</v>
          </cell>
          <cell r="E5621">
            <v>0</v>
          </cell>
          <cell r="F5621">
            <v>59.9</v>
          </cell>
        </row>
        <row r="5622">
          <cell r="A5622" t="str">
            <v>67827</v>
          </cell>
          <cell r="B5622" t="str">
            <v>CAMINHÃO BASCULANTE 6 M3 TOCO, PESO BRUTO TOTAL 16.000 KG, CARGA ÚTIL MÁXIMA 11.130 KG, DISTÂNCIA ENTRE EIXOS 5,36 M, POTÊNCIA 185 CV, INCLUSIVE CAÇAMBA METÁLICA - CHI DIURNO. AF_06/2014</v>
          </cell>
          <cell r="C5622" t="str">
            <v>CHI</v>
          </cell>
          <cell r="D5622">
            <v>21.69</v>
          </cell>
          <cell r="E5622">
            <v>13.06</v>
          </cell>
          <cell r="F5622">
            <v>34.75</v>
          </cell>
        </row>
        <row r="5623">
          <cell r="A5623" t="str">
            <v>5754</v>
          </cell>
          <cell r="B5623" t="str">
            <v>CAMINHÃO TOCO, PESO BRUTO TOTAL 16.000 KG, CARGA ÚTIL MÁXIMA DE 10.685 KG, DISTÂNCIA ENTRE EIXOS 4,80 M, POTÊNCIA 189 CV EXCLUSIVE CARROCERIA - MANUTENÇÃO. AF_06/2014</v>
          </cell>
          <cell r="C5623" t="str">
            <v>H</v>
          </cell>
          <cell r="D5623">
            <v>11.16</v>
          </cell>
          <cell r="E5623">
            <v>0</v>
          </cell>
          <cell r="F5623">
            <v>11.16</v>
          </cell>
        </row>
        <row r="5624">
          <cell r="A5624" t="str">
            <v>5894</v>
          </cell>
          <cell r="B5624" t="str">
            <v>CAMINHÃO TOCO, PESO BRUTO TOTAL 16.000 KG, CARGA ÚTIL MÁXIMA DE 10.685 KG, DISTÂNCIA ENTRE EIXOS 4,80 M, POTÊNCIA 189 CV EXCLUSIVE CARROCERIA - CHP DIURNO. AF_06/2014</v>
          </cell>
          <cell r="C5624" t="str">
            <v>CHP</v>
          </cell>
          <cell r="D5624">
            <v>86.4</v>
          </cell>
          <cell r="E5624">
            <v>13.06</v>
          </cell>
          <cell r="F5624">
            <v>99.46</v>
          </cell>
        </row>
        <row r="5625">
          <cell r="A5625" t="str">
            <v>5896</v>
          </cell>
          <cell r="B5625" t="str">
            <v>CAMINHÃO TOCO, PESO BRUTO TOTAL 16.000 KG, CARGA ÚTIL MÁXIMA DE 10.685 KG, DISTÂNCIA ENTRE EIXOS 4,80 M, POTÊNCIA 189 CV EXCLUSIVE CARROCERIA - CHI DIURNO. AF_06/2014</v>
          </cell>
          <cell r="C5625" t="str">
            <v>CHI</v>
          </cell>
          <cell r="D5625">
            <v>15.34</v>
          </cell>
          <cell r="E5625">
            <v>13.06</v>
          </cell>
          <cell r="F5625">
            <v>28.4</v>
          </cell>
        </row>
        <row r="5626">
          <cell r="A5626" t="str">
            <v>5751</v>
          </cell>
          <cell r="B5626" t="str">
            <v>CAMINHÃO TOCO, PESO BRUTO TOTAL 14.300 KG, CARGA ÚTIL MÁXIMA 9590 KG, DISTÂNCIA ENTRE EIXOS 4,76 M, POTÊNCIA 185 CV (NÃO INCLUI CARROCERIA) - MANUTENÇÃO. AF_06/2014</v>
          </cell>
          <cell r="C5626" t="str">
            <v>H</v>
          </cell>
          <cell r="D5626">
            <v>2.71</v>
          </cell>
          <cell r="E5626">
            <v>0</v>
          </cell>
          <cell r="F5626">
            <v>2.71</v>
          </cell>
        </row>
        <row r="5627">
          <cell r="A5627" t="str">
            <v>5890</v>
          </cell>
          <cell r="B5627" t="str">
            <v>CAMINHÃO TOCO, PESO BRUTO TOTAL 14.300 KG, CARGA ÚTIL MÁXIMA 9590 KG, DISTÂNCIA ENTRE EIXOS 4,76 M, POTÊNCIA 185 CV (NÃO INCLUI CARROCERIA) - CHP DIURNO. AF_06/2014</v>
          </cell>
          <cell r="C5627" t="str">
            <v>CHP</v>
          </cell>
          <cell r="D5627">
            <v>78.819999999999993</v>
          </cell>
          <cell r="E5627">
            <v>13.06</v>
          </cell>
          <cell r="F5627">
            <v>91.88</v>
          </cell>
        </row>
        <row r="5628">
          <cell r="A5628" t="str">
            <v>5892</v>
          </cell>
          <cell r="B5628" t="str">
            <v>CAMINHÃO TOCO, PESO BRUTO TOTAL 14.300 KG, CARGA ÚTIL MÁXIMA 9590 KG, DISTÂNCIA ENTRE EIXOS 4,76 M, POTÊNCIA 185 CV (NÃO INCLUI CARROCERIA) - CHI DIURNO. AF_06/2014</v>
          </cell>
          <cell r="C5628" t="str">
            <v>CHI</v>
          </cell>
          <cell r="D5628">
            <v>17.5</v>
          </cell>
          <cell r="E5628">
            <v>13.06</v>
          </cell>
          <cell r="F5628">
            <v>30.56</v>
          </cell>
        </row>
        <row r="5629">
          <cell r="A5629" t="str">
            <v>91395</v>
          </cell>
          <cell r="B5629" t="str">
            <v>CAMINHÃO TOCO, PBT 14.300 KG, CARGA ÚTIL MÁX. 9.710 KG, DIST. ENTRE EIXOS 3,56 M, POTÊNCIA 185 CV, INCLUSIVE CARROCERIA FIXA ABERTA DE MADEIRA P/ TRANSPORTE GERAL DE CARGA SECA, DIMEN. APROX. 2,50 X 6,50 X 0,50 M - CHI DIURNO. AF_06/2014</v>
          </cell>
          <cell r="C5629" t="str">
            <v>CHI</v>
          </cell>
          <cell r="D5629">
            <v>21.63</v>
          </cell>
          <cell r="E5629">
            <v>13.06</v>
          </cell>
          <cell r="F5629">
            <v>34.69</v>
          </cell>
        </row>
        <row r="5630">
          <cell r="A5630" t="str">
            <v>89264</v>
          </cell>
          <cell r="B5630" t="str">
            <v>CAMINHÃO TOCO, PBT 16.000 KG, CARGA ÚTIL MÁX. 10.685 KG, DIST. ENTRE EIXOS 4,8 M, POTÊNCIA 189 CV, INCLUSIVE CARROCERIA FIXA ABERTA DE MADEIRA P/ TRANSPORTE GERAL DE CARGA SECA, DIMEN. APROX. 2,5 X 7,00 X 0,50 M - DEPRECIAÇÃO. AF_06/2014</v>
          </cell>
          <cell r="C5630" t="str">
            <v>H</v>
          </cell>
          <cell r="D5630">
            <v>9.7200000000000006</v>
          </cell>
          <cell r="E5630">
            <v>0</v>
          </cell>
          <cell r="F5630">
            <v>9.7200000000000006</v>
          </cell>
        </row>
        <row r="5631">
          <cell r="A5631" t="str">
            <v>89265</v>
          </cell>
          <cell r="B5631" t="str">
            <v>CAMINHÃO TOCO, PBT 16.000 KG, CARGA ÚTIL MÁX. 10.685 KG, DIST. ENTRE EIXOS 4,8 M, POTÊNCIA 189 CV, INCLUSIVE CARROCERIA FIXA ABERTA DE MADEIRA P/ TRANSPORTE GERAL DE CARGA SECA, DIMEN. APROX. 2,5 X 7,00 X 0,50 M - JUROS. AF_06/2014</v>
          </cell>
          <cell r="C5631" t="str">
            <v>H</v>
          </cell>
          <cell r="D5631">
            <v>2.48</v>
          </cell>
          <cell r="E5631">
            <v>0</v>
          </cell>
          <cell r="F5631">
            <v>2.48</v>
          </cell>
        </row>
        <row r="5632">
          <cell r="A5632" t="str">
            <v>89266</v>
          </cell>
          <cell r="B5632" t="str">
            <v>CAMINHÃO TOCO, PBT 16.000 KG, CARGA ÚTIL MÁX. 10.685 KG, DIST. ENTRE EIXOS 4,8 M, POTÊNCIA 189 CV, INCLUSIVE CARROCERIA FIXA ABERTA DE MADEIRA P/ TRANSPORTE GERAL DE CARGA SECA, DIMEN. APROX. 2,5 X 7,00 X 0,50 M - IMPOSTOS E SEGUROS. AF_06/2014</v>
          </cell>
          <cell r="C5632" t="str">
            <v>H</v>
          </cell>
          <cell r="D5632">
            <v>0.51</v>
          </cell>
          <cell r="E5632">
            <v>0</v>
          </cell>
          <cell r="F5632">
            <v>0.51</v>
          </cell>
        </row>
        <row r="5633">
          <cell r="A5633" t="str">
            <v>91354</v>
          </cell>
          <cell r="B5633" t="str">
            <v>CAMINHÃO TOCO, PESO BRUTO TOTAL 14.300 KG, CARGA ÚTIL MÁXIMA 9590 KG, DISTÂNCIA ENTRE EIXOS 4,76 M, POTÊNCIA 185 CV (NÃO INCLUI CARROCERIA) - DEPRECIAÇÃO. AF_06/2014</v>
          </cell>
          <cell r="C5633" t="str">
            <v>H</v>
          </cell>
          <cell r="D5633">
            <v>10.58</v>
          </cell>
          <cell r="E5633">
            <v>0</v>
          </cell>
          <cell r="F5633">
            <v>10.58</v>
          </cell>
        </row>
        <row r="5634">
          <cell r="A5634" t="str">
            <v>91355</v>
          </cell>
          <cell r="B5634" t="str">
            <v>CAMINHÃO TOCO, PESO BRUTO TOTAL 14.300 KG, CARGA ÚTIL MÁXIMA 9590 KG, DISTÂNCIA ENTRE EIXOS 4,76 M, POTÊNCIA 185 CV (NÃO INCLUI CARROCERIA) - JUROS. AF_06/2014</v>
          </cell>
          <cell r="C5634" t="str">
            <v>H</v>
          </cell>
          <cell r="D5634">
            <v>2.71</v>
          </cell>
          <cell r="E5634">
            <v>0</v>
          </cell>
          <cell r="F5634">
            <v>2.71</v>
          </cell>
        </row>
        <row r="5635">
          <cell r="A5635" t="str">
            <v>91356</v>
          </cell>
          <cell r="B5635" t="str">
            <v>CAMINHÃO TOCO, PESO BRUTO TOTAL 14.300 KG, CARGA ÚTIL MÁXIMA 9590 KG, DISTÂNCIA ENTRE EIXOS 4,76 M, POTÊNCIA 185 CV (NÃO INCLUI CARROCERIA) - IMPOSTOS E SEGUROS. AF_06/2014</v>
          </cell>
          <cell r="C5635" t="str">
            <v>H</v>
          </cell>
          <cell r="D5635">
            <v>0.56000000000000005</v>
          </cell>
          <cell r="E5635">
            <v>0</v>
          </cell>
          <cell r="F5635">
            <v>0.56000000000000005</v>
          </cell>
        </row>
        <row r="5636">
          <cell r="A5636" t="str">
            <v>91375</v>
          </cell>
          <cell r="B5636" t="str">
            <v>CAMINHÃO TOCO, PESO BRUTO TOTAL 16.000 KG, CARGA ÚTIL MÁXIMA DE 10.685 KG, DISTÂNCIA ENTRE EIXOS 4,80 M, POTÊNCIA 189 CV EXCLUSIVE CARROCERIA - DEPRECIAÇÃO. AF_06/2014</v>
          </cell>
          <cell r="C5636" t="str">
            <v>H</v>
          </cell>
          <cell r="D5636">
            <v>8.93</v>
          </cell>
          <cell r="E5636">
            <v>0</v>
          </cell>
          <cell r="F5636">
            <v>8.93</v>
          </cell>
        </row>
        <row r="5637">
          <cell r="A5637" t="str">
            <v>91376</v>
          </cell>
          <cell r="B5637" t="str">
            <v>CAMINHÃO TOCO, PESO BRUTO TOTAL 16.000 KG, CARGA ÚTIL MÁXIMA DE 10.685 KG, DISTÂNCIA ENTRE EIXOS 4,80 M, POTÊNCIA 189 CV EXCLUSIVE CARROCERIA - JUROS. AF_06/2014</v>
          </cell>
          <cell r="C5637" t="str">
            <v>H</v>
          </cell>
          <cell r="D5637">
            <v>2.2799999999999998</v>
          </cell>
          <cell r="E5637">
            <v>0</v>
          </cell>
          <cell r="F5637">
            <v>2.2799999999999998</v>
          </cell>
        </row>
        <row r="5638">
          <cell r="A5638" t="str">
            <v>91377</v>
          </cell>
          <cell r="B5638" t="str">
            <v>CAMINHÃO TOCO, PESO BRUTO TOTAL 16.000 KG, CARGA ÚTIL MÁXIMA DE 10.685 KG, DISTÂNCIA ENTRE EIXOS 4,80 M, POTÊNCIA 189 CV EXCLUSIVE CARROCERIA - IMPOSTOS E SEGUROS. AF_06/2014</v>
          </cell>
          <cell r="C5638" t="str">
            <v>H</v>
          </cell>
          <cell r="D5638">
            <v>0.47</v>
          </cell>
          <cell r="E5638">
            <v>0</v>
          </cell>
          <cell r="F5638">
            <v>0.47</v>
          </cell>
        </row>
        <row r="5639">
          <cell r="A5639" t="str">
            <v>91390</v>
          </cell>
          <cell r="B5639" t="str">
            <v>CAMINHÃO TOCO, PBT 14.300 KG, CARGA ÚTIL MÁX. 9.710 KG, DIST. ENTRE EIXOS 3,56 M, POTÊNCIA 185 CV, INCLUSIVE CARROCERIA FIXA ABERTA DE MADEIRA P/ TRANSPORTE GERAL DE CARGA SECA, DIMEN. APROX. 2,50 X 6,50 X 0,50 M - DEPRECIAÇÃO. AF_06/2014</v>
          </cell>
          <cell r="C5639" t="str">
            <v>H</v>
          </cell>
          <cell r="D5639">
            <v>14.42</v>
          </cell>
          <cell r="E5639">
            <v>0</v>
          </cell>
          <cell r="F5639">
            <v>14.42</v>
          </cell>
        </row>
        <row r="5640">
          <cell r="A5640" t="str">
            <v>91391</v>
          </cell>
          <cell r="B5640" t="str">
            <v>CAMINHÃO TOCO, PBT 14.300 KG, CARGA ÚTIL MÁX. 9.710 KG, DIST. ENTRE EIXOS 3,56 M, POTÊNCIA 185 CV, INCLUSIVE CARROCERIA FIXA ABERTA DE MADEIRA P/ TRANSPORTE GERAL DE CARGA SECA, DIMEN. APROX. 2,50 X 6,50 X 0,50 M - JUROS. AF_06/2014</v>
          </cell>
          <cell r="C5640" t="str">
            <v>H</v>
          </cell>
          <cell r="D5640">
            <v>2.95</v>
          </cell>
          <cell r="E5640">
            <v>0</v>
          </cell>
          <cell r="F5640">
            <v>2.95</v>
          </cell>
        </row>
        <row r="5641">
          <cell r="A5641" t="str">
            <v>91392</v>
          </cell>
          <cell r="B5641" t="str">
            <v>CAMINHÃO TOCO, PBT 14.300 KG, CARGA ÚTIL MÁX. 9.710 KG, DIST. ENTRE EIXOS 3,56 M, POTÊNCIA 185 CV, INCLUSIVE CARROCERIA FIXA ABERTA DE MADEIRA P/ TRANSPORTE GERAL DE CARGA SECA, DIMEN. APROX. 2,50 X 6,50 X 0,50 M - IMPOSTOS E SEGUROS. AF_06/2014</v>
          </cell>
          <cell r="C5641" t="str">
            <v>H</v>
          </cell>
          <cell r="D5641">
            <v>0.61</v>
          </cell>
          <cell r="E5641">
            <v>0</v>
          </cell>
          <cell r="F5641">
            <v>0.61</v>
          </cell>
        </row>
        <row r="5642">
          <cell r="A5642" t="str">
            <v>5747</v>
          </cell>
          <cell r="B5642" t="str">
            <v>CAMINHÃO PIPA 6.000 L, PESO BRUTO TOTAL 13.000 KG, DISTÂNCIA ENTRE EIXOS 4,80 M, POTÊNCIA 189 CV INCLUSIVE TANQUE DE AÇO PARA TRANSPORTE DE ÁGUA, CAPACIDADE 6 M3 - MATERIAIS NA OPERAÇÃO. AF_06/2014</v>
          </cell>
          <cell r="C5642" t="str">
            <v>H</v>
          </cell>
          <cell r="D5642">
            <v>59.9</v>
          </cell>
          <cell r="E5642">
            <v>0</v>
          </cell>
          <cell r="F5642">
            <v>59.9</v>
          </cell>
        </row>
        <row r="5643">
          <cell r="A5643" t="str">
            <v>5763</v>
          </cell>
          <cell r="B5643" t="str">
            <v>CAMINHÃO PIPA 10.000 L TRUCADO, PESO BRUTO TOTAL 23.000 KG, CARGA ÚTIL MÁXIMA 15.935 KG, DISTÂNCIA ENTRE EIXOS 4,8 M, POTÊNCIA 230 CV, INCLUSIVE TANQUE DE AÇO PARA TRANSPORTE DE ÁGUA - MANUTENÇÃO. AF_06/2014</v>
          </cell>
          <cell r="C5643" t="str">
            <v>H</v>
          </cell>
          <cell r="D5643">
            <v>18.95</v>
          </cell>
          <cell r="E5643">
            <v>0</v>
          </cell>
          <cell r="F5643">
            <v>18.95</v>
          </cell>
        </row>
        <row r="5644">
          <cell r="A5644" t="str">
            <v>5901</v>
          </cell>
          <cell r="B5644" t="str">
            <v>CAMINHÃO PIPA 10.000 L TRUCADO, PESO BRUTO TOTAL 23.000 KG, CARGA ÚTIL MÁXIMA 15.935 KG, DISTÂNCIA ENTRE EIXOS 4,8 M, POTÊNCIA 230 CV, INCLUSIVE TANQUE DE AÇO PARA TRANSPORTE DE ÁGUA - CHP DIURNO. AF_06/2014</v>
          </cell>
          <cell r="C5644" t="str">
            <v>CHP</v>
          </cell>
          <cell r="D5644">
            <v>115.3</v>
          </cell>
          <cell r="E5644">
            <v>13.06</v>
          </cell>
          <cell r="F5644">
            <v>128.36000000000001</v>
          </cell>
        </row>
        <row r="5645">
          <cell r="A5645" t="str">
            <v>5903</v>
          </cell>
          <cell r="B5645" t="str">
            <v>CAMINHÃO PIPA 10.000 L TRUCADO, PESO BRUTO TOTAL 23.000 KG, CARGA ÚTIL MÁXIMA 15.935 KG, DISTÂNCIA ENTRE EIXOS 4,8 M, POTÊNCIA 230 CV, INCLUSIVE TANQUE DE AÇO PARA TRANSPORTE DE ÁGUA - CHI DIURNO. AF_06/2014</v>
          </cell>
          <cell r="C5645" t="str">
            <v>CHI</v>
          </cell>
          <cell r="D5645">
            <v>23.49</v>
          </cell>
          <cell r="E5645">
            <v>13.06</v>
          </cell>
          <cell r="F5645">
            <v>36.549999999999997</v>
          </cell>
        </row>
        <row r="5646">
          <cell r="A5646" t="str">
            <v>53831</v>
          </cell>
          <cell r="B5646" t="str">
            <v>CAMINHÃO PIPA 10.000 L TRUCADO, PESO BRUTO TOTAL 23.000 KG, CARGA ÚTIL MÁXIMA 15.935 KG, DISTÂNCIA ENTRE EIXOS 4,8 M, POTÊNCIA 230 CV, INCLUSIVE TANQUE DE AÇO PARA TRANSPORTE DE ÁGUA - MATERIAIS NA OPERAÇÃO. AF_06/2014</v>
          </cell>
          <cell r="C5646" t="str">
            <v>H</v>
          </cell>
          <cell r="D5646">
            <v>72.87</v>
          </cell>
          <cell r="E5646">
            <v>0</v>
          </cell>
          <cell r="F5646">
            <v>72.87</v>
          </cell>
        </row>
        <row r="5647">
          <cell r="A5647" t="str">
            <v>53882</v>
          </cell>
          <cell r="B5647" t="str">
            <v>CAMINHÃO PIPA 6.000 L, PESO BRUTO TOTAL 13.000 KG, DISTÂNCIA ENTRE EIXOS 4,80 M, POTÊNCIA 189 CV INCLUSIVE TANQUE DE AÇO PARA TRANSPORTE DE ÁGUA, CAPACIDADE 6 M3 - MANUTENÇÃO. AF_06/2014</v>
          </cell>
          <cell r="C5647" t="str">
            <v>H</v>
          </cell>
          <cell r="D5647">
            <v>14.75</v>
          </cell>
          <cell r="E5647">
            <v>0</v>
          </cell>
          <cell r="F5647">
            <v>14.75</v>
          </cell>
        </row>
        <row r="5648">
          <cell r="A5648" t="str">
            <v>6259</v>
          </cell>
          <cell r="B5648" t="str">
            <v>CAMINHÃO PIPA 6.000 L, PESO BRUTO TOTAL 13.000 KG, DISTÂNCIA ENTRE EIXOS 4,80 M, POTÊNCIA 189 CV INCLUSIVE TANQUE DE AÇO PARA TRANSPORTE DE ÁGUA, CAPACIDADE 6 M3 - CHP DIURNO. AF_06/2014</v>
          </cell>
          <cell r="C5648" t="str">
            <v>CHP</v>
          </cell>
          <cell r="D5648">
            <v>93.74</v>
          </cell>
          <cell r="E5648">
            <v>13.06</v>
          </cell>
          <cell r="F5648">
            <v>106.8</v>
          </cell>
        </row>
        <row r="5649">
          <cell r="A5649" t="str">
            <v>91359</v>
          </cell>
          <cell r="B5649" t="str">
            <v>CAMINHÃO PIPA 6.000 L, PESO BRUTO TOTAL 13.000 KG, DISTÂNCIA ENTRE EIXOS 4,80 M, POTÊNCIA 189 CV INCLUSIVE TANQUE DE AÇO PARA TRANSPORTE DE ÁGUA, CAPACIDADE 6 M3 - DEPRECIAÇÃO. AF_06/2014</v>
          </cell>
          <cell r="C5649" t="str">
            <v>H</v>
          </cell>
          <cell r="D5649">
            <v>11.8</v>
          </cell>
          <cell r="E5649">
            <v>0</v>
          </cell>
          <cell r="F5649">
            <v>11.8</v>
          </cell>
        </row>
        <row r="5650">
          <cell r="A5650" t="str">
            <v>91360</v>
          </cell>
          <cell r="B5650" t="str">
            <v>CAMINHÃO PIPA 6.000 L, PESO BRUTO TOTAL 13.000 KG, DISTÂNCIA ENTRE EIXOS 4,80 M, POTÊNCIA 189 CV INCLUSIVE TANQUE DE AÇO PARA TRANSPORTE DE ÁGUA, CAPACIDADE 6 M3 - JUROS. AF_06/2014</v>
          </cell>
          <cell r="C5650" t="str">
            <v>H</v>
          </cell>
          <cell r="D5650">
            <v>3.01</v>
          </cell>
          <cell r="E5650">
            <v>0</v>
          </cell>
          <cell r="F5650">
            <v>3.01</v>
          </cell>
        </row>
        <row r="5651">
          <cell r="A5651" t="str">
            <v>91361</v>
          </cell>
          <cell r="B5651" t="str">
            <v>CAMINHÃO PIPA 6.000 L, PESO BRUTO TOTAL 13.000 KG, DISTÂNCIA ENTRE EIXOS 4,80 M, POTÊNCIA 189 CV INCLUSIVE TANQUE DE AÇO PARA TRANSPORTE DE ÁGUA, CAPACIDADE 6 M3 - IMPOSTOS E SEGUROS. AF_06/2014</v>
          </cell>
          <cell r="C5651" t="str">
            <v>H</v>
          </cell>
          <cell r="D5651">
            <v>0.62</v>
          </cell>
          <cell r="E5651">
            <v>0</v>
          </cell>
          <cell r="F5651">
            <v>0.62</v>
          </cell>
        </row>
        <row r="5652">
          <cell r="A5652" t="str">
            <v>91396</v>
          </cell>
          <cell r="B5652" t="str">
            <v>CAMINHÃO PIPA 10.000 L TRUCADO, PESO BRUTO TOTAL 23.000 KG, CARGA ÚTIL MÁXIMA 15.935 KG, DISTÂNCIA ENTRE EIXOS 4,8 M, POTÊNCIA 230 CV, INCLUSIVE TANQUE DE AÇO PARA TRANSPORTE DE ÁGUA - DEPRECIAÇÃO. AF_06/2014</v>
          </cell>
          <cell r="C5652" t="str">
            <v>H</v>
          </cell>
          <cell r="D5652">
            <v>15.16</v>
          </cell>
          <cell r="E5652">
            <v>0</v>
          </cell>
          <cell r="F5652">
            <v>15.16</v>
          </cell>
        </row>
        <row r="5653">
          <cell r="A5653" t="str">
            <v>91397</v>
          </cell>
          <cell r="B5653" t="str">
            <v>CAMINHÃO PIPA 10.000 L TRUCADO, PESO BRUTO TOTAL 23.000 KG, CARGA ÚTIL MÁXIMA 15.935 KG, DISTÂNCIA ENTRE EIXOS 4,8 M, POTÊNCIA 230 CV, INCLUSIVE TANQUE DE AÇO PARA TRANSPORTE DE ÁGUA - JUROS. AF_06/2014</v>
          </cell>
          <cell r="C5653" t="str">
            <v>H</v>
          </cell>
          <cell r="D5653">
            <v>3.87</v>
          </cell>
          <cell r="E5653">
            <v>0</v>
          </cell>
          <cell r="F5653">
            <v>3.87</v>
          </cell>
        </row>
        <row r="5654">
          <cell r="A5654" t="str">
            <v>91398</v>
          </cell>
          <cell r="B5654" t="str">
            <v>CAMINHÃO PIPA 10.000 L TRUCADO, PESO BRUTO TOTAL 23.000 KG, CARGA ÚTIL MÁXIMA 15.935 KG, DISTÂNCIA ENTRE EIXOS 4,8 M, POTÊNCIA 230 CV, INCLUSIVE TANQUE DE AÇO PARA TRANSPORTE DE ÁGUA - IMPOSTOS E SEGUROS. AF_06/2014</v>
          </cell>
          <cell r="C5654" t="str">
            <v>H</v>
          </cell>
          <cell r="D5654">
            <v>0.8</v>
          </cell>
          <cell r="E5654">
            <v>0</v>
          </cell>
          <cell r="F5654">
            <v>0.8</v>
          </cell>
        </row>
        <row r="5655">
          <cell r="A5655" t="str">
            <v>6260</v>
          </cell>
          <cell r="B5655" t="str">
            <v>CAMINHÃO PIPA 6.000 L, PESO BRUTO TOTAL 13.000 KG, DISTÂNCIA ENTRE EIXOS 4,80 M, POTÊNCIA 189 CV INCLUSIVE TANQUE DE AÇO PARA TRANSPORTE DE ÁGUA, CAPACIDADE 6 M3 - CHI DIURNO. AF_06/2014</v>
          </cell>
          <cell r="C5655" t="str">
            <v>CHI</v>
          </cell>
          <cell r="D5655">
            <v>19.09</v>
          </cell>
          <cell r="E5655">
            <v>13.06</v>
          </cell>
          <cell r="F5655">
            <v>32.15</v>
          </cell>
        </row>
        <row r="5656">
          <cell r="A5656" t="str">
            <v>91640</v>
          </cell>
          <cell r="B5656" t="str">
            <v>CAMINHÃO DE TRANSPORTE DE MATERIAL ASFÁLTICO 30.000 L, COM CAVALO MECÂNICO DE CAPACIDADE MÁXIMA DE TRAÇÃO COMBINADO DE 66.000 KG, POTÊNCIA 360 CV, INCLUSIVE TANQUE DE ASFALTO COM SERPENTINA - DEPRECIAÇÃO. AF_08/2015</v>
          </cell>
          <cell r="C5656" t="str">
            <v>H</v>
          </cell>
          <cell r="D5656">
            <v>22.94</v>
          </cell>
          <cell r="E5656">
            <v>0</v>
          </cell>
          <cell r="F5656">
            <v>22.94</v>
          </cell>
        </row>
        <row r="5657">
          <cell r="A5657" t="str">
            <v>91641</v>
          </cell>
          <cell r="B5657" t="str">
            <v>CAMINHÃO DE TRANSPORTE DE MATERIAL ASFÁLTICO 30.000 L, COM CAVALO MECÂNICO DE CAPACIDADE MÁXIMA DE TRAÇÃO COMBINADO DE 66.000 KG, POTÊNCIA 360 CV, INCLUSIVE TANQUE DE ASFALTO COM SERPENTINA - JUROS. AF_08/2015</v>
          </cell>
          <cell r="C5657" t="str">
            <v>H</v>
          </cell>
          <cell r="D5657">
            <v>11.19</v>
          </cell>
          <cell r="E5657">
            <v>0</v>
          </cell>
          <cell r="F5657">
            <v>11.19</v>
          </cell>
        </row>
        <row r="5658">
          <cell r="A5658" t="str">
            <v>91642</v>
          </cell>
          <cell r="B5658" t="str">
            <v>CAMINHÃO DE TRANSPORTE DE MATERIAL ASFÁLTICO 30.000 L, COM CAVALO MECÂNICO DE CAPACIDADE MÁXIMA DE TRAÇÃO COMBINADO DE 66.000 KG, POTÊNCIA 360 CV, INCLUSIVE TANQUE DE ASFALTO COM SERPENTINA - IMPOSTOS E SEGUROS. AF_08/2015</v>
          </cell>
          <cell r="C5658" t="str">
            <v>H</v>
          </cell>
          <cell r="D5658">
            <v>2.3199999999999998</v>
          </cell>
          <cell r="E5658">
            <v>0</v>
          </cell>
          <cell r="F5658">
            <v>2.3199999999999998</v>
          </cell>
        </row>
        <row r="5659">
          <cell r="A5659" t="str">
            <v>91643</v>
          </cell>
          <cell r="B5659" t="str">
            <v>CAMINHÃO DE TRANSPORTE DE MATERIAL ASFÁLTICO 30.000 L, COM CAVALO MECÂNICO DE CAPACIDADE MÁXIMA DE TRAÇÃO COMBINADO DE 66.000 KG, POTÊNCIA 360 CV, INCLUSIVE TANQUE DE ASFALTO COM SERPENTINA - MANUTENÇÃO. AF_08/2015</v>
          </cell>
          <cell r="C5659" t="str">
            <v>H</v>
          </cell>
          <cell r="D5659">
            <v>32.28</v>
          </cell>
          <cell r="E5659">
            <v>0</v>
          </cell>
          <cell r="F5659">
            <v>32.28</v>
          </cell>
        </row>
        <row r="5660">
          <cell r="A5660" t="str">
            <v>91644</v>
          </cell>
          <cell r="B5660" t="str">
            <v>CAMINHÃO DE TRANSPORTE DE MATERIAL ASFÁLTICO 30.000 L, COM CAVALO MECÂNICO DE CAPACIDADE MÁXIMA DE TRAÇÃO COMBINADO DE 66.000 KG, POTÊNCIA 360 CV, INCLUSIVE TANQUE DE ASFALTO COM SERPENTINA - MATERIAIS NA OPERAÇÃO. AF_08/2015</v>
          </cell>
          <cell r="C5660" t="str">
            <v>H</v>
          </cell>
          <cell r="D5660">
            <v>114.05</v>
          </cell>
          <cell r="E5660">
            <v>0</v>
          </cell>
          <cell r="F5660">
            <v>114.05</v>
          </cell>
        </row>
        <row r="5661">
          <cell r="A5661" t="str">
            <v>91645</v>
          </cell>
          <cell r="B5661" t="str">
            <v>CAMINHÃO DE TRANSPORTE DE MATERIAL ASFÁLTICO 30.000 L, COM CAVALO MECÂNICO DE CAPACIDADE MÁXIMA DE TRAÇÃO COMBINADO DE 66.000 KG, POTÊNCIA 360 CV, INCLUSIVE TANQUE DE ASFALTO COM SERPENTINA - CHP DIURNO. AF_08/2015</v>
          </cell>
          <cell r="C5661" t="str">
            <v>CHP</v>
          </cell>
          <cell r="D5661">
            <v>186.45</v>
          </cell>
          <cell r="E5661">
            <v>13.07</v>
          </cell>
          <cell r="F5661">
            <v>199.52</v>
          </cell>
        </row>
        <row r="5662">
          <cell r="A5662" t="str">
            <v>91646</v>
          </cell>
          <cell r="B5662" t="str">
            <v>CAMINHÃO DE TRANSPORTE DE MATERIAL ASFÁLTICO 30.000 L, COM CAVALO MECÂNICO DE CAPACIDADE MÁXIMA DE TRAÇÃO COMBINADO DE 66.000 KG, POTÊNCIA 360 CV, INCLUSIVE TANQUE DE ASFALTO COM SERPENTINA - CHI DIURNO. AF_08/2015</v>
          </cell>
          <cell r="C5662" t="str">
            <v>CHI</v>
          </cell>
          <cell r="D5662">
            <v>40.11</v>
          </cell>
          <cell r="E5662">
            <v>13.07</v>
          </cell>
          <cell r="F5662">
            <v>53.18</v>
          </cell>
        </row>
        <row r="5663">
          <cell r="A5663" t="str">
            <v>91031</v>
          </cell>
          <cell r="B5663" t="str">
            <v>CAMINHÃO TRUCADO (C/ TERCEIRO EIXO) ELETRÔNICO - POTÊNCIA 231CV - PBT = 22000KG - DIST. ENTRE EIXOS 5170 MM - INCLUI CARROCERIA FIXA ABERTA DE MADEIRA - CHP DIURNO. AF_06/2015</v>
          </cell>
          <cell r="C5663" t="str">
            <v>CHP</v>
          </cell>
          <cell r="D5663">
            <v>111.94</v>
          </cell>
          <cell r="E5663">
            <v>13.06</v>
          </cell>
          <cell r="F5663">
            <v>125</v>
          </cell>
        </row>
        <row r="5664">
          <cell r="A5664" t="str">
            <v>91032</v>
          </cell>
          <cell r="B5664" t="str">
            <v>CAMINHÃO TRUCADO (C/ TERCEIRO EIXO) ELETRÔNICO - POTÊNCIA 231CV - PBT = 22000KG - DIST. ENTRE EIXOS 5170 MM - INCLUI CARROCERIA FIXA ABERTA DE MADEIRA - CHI DIURNO. AF_06/2015</v>
          </cell>
          <cell r="C5664" t="str">
            <v>CHI</v>
          </cell>
          <cell r="D5664">
            <v>21.6</v>
          </cell>
          <cell r="E5664">
            <v>13.06</v>
          </cell>
          <cell r="F5664">
            <v>34.659999999999997</v>
          </cell>
        </row>
        <row r="5665">
          <cell r="A5665" t="str">
            <v>91026</v>
          </cell>
          <cell r="B5665" t="str">
            <v>CAMINHÃO TRUCADO (C/ TERCEIRO EIXO) ELETRÔNICO - POTÊNCIA 231CV - PBT = 22000KG - DIST. ENTRE EIXOS 5170 MM - INCLUI CARROCERIA FIXA ABERTA DE MADEIRA - DEPRECIAÇÃO. AF_06/2015</v>
          </cell>
          <cell r="C5665" t="str">
            <v>H</v>
          </cell>
          <cell r="D5665">
            <v>13.72</v>
          </cell>
          <cell r="E5665">
            <v>0</v>
          </cell>
          <cell r="F5665">
            <v>13.72</v>
          </cell>
        </row>
        <row r="5666">
          <cell r="A5666" t="str">
            <v>91027</v>
          </cell>
          <cell r="B5666" t="str">
            <v>CAMINHÃO TRUCADO (C/ TERCEIRO EIXO) ELETRÔNICO - POTÊNCIA 231CV - PBT = 22000KG - DIST. ENTRE EIXOS 5170 MM - INCLUI CARROCERIA FIXA ABERTA DE MADEIRA - JUROS. AF_06/2015</v>
          </cell>
          <cell r="C5666" t="str">
            <v>H</v>
          </cell>
          <cell r="D5666">
            <v>3.5</v>
          </cell>
          <cell r="E5666">
            <v>0</v>
          </cell>
          <cell r="F5666">
            <v>3.5</v>
          </cell>
        </row>
        <row r="5667">
          <cell r="A5667" t="str">
            <v>91028</v>
          </cell>
          <cell r="B5667" t="str">
            <v>CAMINHÃO TRUCADO (C/ TERCEIRO EIXO) ELETRÔNICO - POTÊNCIA 231CV - PBT = 22000KG - DIST. ENTRE EIXOS 5170 MM - INCLUI CARROCERIA FIXA ABERTA DE MADEIRA - IMPOSTOS E SEGUROS. AF_06/2015</v>
          </cell>
          <cell r="C5667" t="str">
            <v>H</v>
          </cell>
          <cell r="D5667">
            <v>0.72</v>
          </cell>
          <cell r="E5667">
            <v>0</v>
          </cell>
          <cell r="F5667">
            <v>0.72</v>
          </cell>
        </row>
        <row r="5668">
          <cell r="A5668" t="str">
            <v>91029</v>
          </cell>
          <cell r="B5668" t="str">
            <v>CAMINHÃO TRUCADO (C/ TERCEIRO EIXO) ELETRÔNICO - POTÊNCIA 231CV - PBT = 22000KG - DIST. ENTRE EIXOS 5170 MM - INCLUI CARROCERIA FIXA ABERTA DE MADEIRA - MANUTENÇÃO. AF_06/2015</v>
          </cell>
          <cell r="C5668" t="str">
            <v>H</v>
          </cell>
          <cell r="D5668">
            <v>17.149999999999999</v>
          </cell>
          <cell r="E5668">
            <v>0</v>
          </cell>
          <cell r="F5668">
            <v>17.149999999999999</v>
          </cell>
        </row>
        <row r="5669">
          <cell r="A5669" t="str">
            <v>91030</v>
          </cell>
          <cell r="B5669" t="str">
            <v>CAMINHÃO TRUCADO (C/ TERCEIRO EIXO) ELETRÔNICO - POTÊNCIA 231CV - PBT = 22000KG - DIST. ENTRE EIXOS 5170 MM - INCLUI CARROCERIA FIXA ABERTA DE MADEIRA - MATERIAIS NA OPERAÇÃO. AF_06/2015</v>
          </cell>
          <cell r="C5669" t="str">
            <v>H</v>
          </cell>
          <cell r="D5669">
            <v>73.19</v>
          </cell>
          <cell r="E5669">
            <v>0</v>
          </cell>
          <cell r="F5669">
            <v>73.19</v>
          </cell>
        </row>
        <row r="5670">
          <cell r="A5670" t="str">
            <v>92106</v>
          </cell>
          <cell r="B5670" t="str">
            <v>CAMINHÃO PARA EQUIPAMENTO DE LIMPEZA A SUCÇÃO, COM CAMINHÃO TRUCADO DE PESO BRUTO TOTAL 23000 KG, CARGA ÚTIL MÁXIMA 15935 KG, DISTÂNCIA ENTRE EIXOS 4,80 M, POTÊNCIA 230 CV, INCLUSIVE LIMPADORA A SUCÇÃO, TANQUE 12000 L - CHP DIURNO. AF_11/2015</v>
          </cell>
          <cell r="C5670" t="str">
            <v>CHP</v>
          </cell>
          <cell r="D5670">
            <v>125.84</v>
          </cell>
          <cell r="E5670">
            <v>13.06</v>
          </cell>
          <cell r="F5670">
            <v>138.9</v>
          </cell>
        </row>
        <row r="5671">
          <cell r="A5671" t="str">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158.44999999999999</v>
          </cell>
          <cell r="E5671">
            <v>13.07</v>
          </cell>
          <cell r="F5671">
            <v>171.52</v>
          </cell>
        </row>
        <row r="5672">
          <cell r="A5672" t="str">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92.42</v>
          </cell>
          <cell r="E5672">
            <v>14.44</v>
          </cell>
          <cell r="F5672">
            <v>106.86</v>
          </cell>
        </row>
        <row r="5673">
          <cell r="A5673" t="str">
            <v>92107</v>
          </cell>
          <cell r="B5673" t="str">
            <v>CAMINHÃO PARA EQUIPAMENTO DE LIMPEZA A SUCÇÃO COM CAMINHÃO TRUCADO DE PESO BRUTO TOTAL 23000 KG, CARGA ÚTIL MÁXIMA 15935 KG, DISTÂNCIA ENTRE EIXOS 4,80 M, POTÊNCIA 230 CV, INCLUSIVE LIMPADORA A SUCÇÃO, TANQUE 12000 L - CHI DIURNO. AF_11/2015</v>
          </cell>
          <cell r="C5673" t="str">
            <v>CHI</v>
          </cell>
          <cell r="D5673">
            <v>29.81</v>
          </cell>
          <cell r="E5673">
            <v>13.06</v>
          </cell>
          <cell r="F5673">
            <v>42.87</v>
          </cell>
        </row>
        <row r="5674">
          <cell r="A5674" t="str">
            <v>92243</v>
          </cell>
          <cell r="B5674" t="str">
            <v>CAMINHÃO DE TRANSPORTE DE MATERIAL ASFÁLTICO 20.000 L, COM CAVALO MECÂNICO DE CAPACIDADE MÁXIMA DE TRAÇÃO COMBINADO DE 45.000 KG, POTÊNCIA 330 CV, INCLUSIVE TANQUE DE ASFALTO COM MAÇARICO - CHI DIURNO. AF_12/2015</v>
          </cell>
          <cell r="C5674" t="str">
            <v>CHI</v>
          </cell>
          <cell r="D5674">
            <v>30.3</v>
          </cell>
          <cell r="E5674">
            <v>13.07</v>
          </cell>
          <cell r="F5674">
            <v>43.37</v>
          </cell>
        </row>
        <row r="5675">
          <cell r="A5675" t="str">
            <v>92101</v>
          </cell>
          <cell r="B5675" t="str">
            <v>CAMINHÃO PARA EQUIPAMENTO DE LIMPEZA A SUCÇÃO COM CAMINHÃO TRUCADO DE PESO BRUTO TOTAL 23000 KG, CARGA ÚTIL MÁXIMA 15935 KG, DISTÂNCIA ENTRE EIXOS 4,80 M, POTÊNCIA 230 CV, INCLUSIVE LIMPADORA A SUCÇÃO, TANQUE 12000 L - DEPRECIAÇÃO. AF_11/2015</v>
          </cell>
          <cell r="C5675" t="str">
            <v>H</v>
          </cell>
          <cell r="D5675">
            <v>16.46</v>
          </cell>
          <cell r="E5675">
            <v>0</v>
          </cell>
          <cell r="F5675">
            <v>16.46</v>
          </cell>
        </row>
        <row r="5676">
          <cell r="A5676" t="str">
            <v>92102</v>
          </cell>
          <cell r="B5676" t="str">
            <v>CAMINHÃO PARA EQUIPAMENTO DE LIMPEZA A SUCÇÃO COM CAMINHÃO TRUCADO DE PESO BRUTO TOTAL 23000 KG, CARGA ÚTIL MÁXIMA 15935 KG, DISTÂNCIA ENTRE EIXOS 4,80 M, POTÊNCIA 230 CV, INCLUSIVE LIMPADORA A SUCÇÃO, TANQUE 12000 L - JUROS. AF_11/2015</v>
          </cell>
          <cell r="C5676" t="str">
            <v>H</v>
          </cell>
          <cell r="D5676">
            <v>8.0299999999999994</v>
          </cell>
          <cell r="E5676">
            <v>0</v>
          </cell>
          <cell r="F5676">
            <v>8.0299999999999994</v>
          </cell>
        </row>
        <row r="5677">
          <cell r="A5677" t="str">
            <v>92103</v>
          </cell>
          <cell r="B5677" t="str">
            <v>CAMINHÃO PARA EQUIPAMENTO DE LIMPEZA A SUCÇÃO COM CAMINHÃO TRUCADO DE PESO BRUTO TOTAL 23000 KG, CARGA ÚTIL MÁXIMA 15935 KG, DISTÂNCIA ENTRE EIXOS 4,80 M, POTÊNCIA 230 CV, INCLUSIVE LIMPADORA A SUCÇÃO, TANQUE 12000 L - IMPOSTOS E SEGUROS. AF_11/2015</v>
          </cell>
          <cell r="C5677" t="str">
            <v>H</v>
          </cell>
          <cell r="D5677">
            <v>1.67</v>
          </cell>
          <cell r="E5677">
            <v>0</v>
          </cell>
          <cell r="F5677">
            <v>1.67</v>
          </cell>
        </row>
        <row r="5678">
          <cell r="A5678" t="str">
            <v>92104</v>
          </cell>
          <cell r="B5678" t="str">
            <v>CAMINHÃO PARA EQUIPAMENTO DE LIMPEZA A SUCÇÃO COM CAMINHÃO TRUCADO DE PESO BRUTO TOTAL 23000 KG, CARGA ÚTIL MÁXIMA 15935 KG, DISTÂNCIA ENTRE EIXOS 4,80 M, POTÊNCIA 230 CV, INCLUSIVE LIMPADORA A SUCÇÃO, TANQUE 12000 L - MANUTENÇÃO. AF_11/2015</v>
          </cell>
          <cell r="C5678" t="str">
            <v>H</v>
          </cell>
          <cell r="D5678">
            <v>23.16</v>
          </cell>
          <cell r="E5678">
            <v>0</v>
          </cell>
          <cell r="F5678">
            <v>23.16</v>
          </cell>
        </row>
        <row r="5679">
          <cell r="A5679" t="str">
            <v>92105</v>
          </cell>
          <cell r="B5679" t="str">
            <v>CAMINHÃO PARA EQUIPAMENTO DE LIMPEZA A SUCÇÃO COM CAMINHÃO TRUCADO DE PESO BRUTO TOTAL 23000 KG, CARGA ÚTIL MÁXIMA 15935 KG, DISTÂNCIA ENTRE EIXOS 4,80 M, POTÊNCIA 230 CV, INCLUSIVE LIMPADORA A SUCÇÃO, TANQUE 12000 L - MATERIAIS NA OPERAÇÃO. AF_11/2015</v>
          </cell>
          <cell r="C5679" t="str">
            <v>H</v>
          </cell>
          <cell r="D5679">
            <v>72.87</v>
          </cell>
          <cell r="E5679">
            <v>0</v>
          </cell>
          <cell r="F5679">
            <v>72.87</v>
          </cell>
        </row>
        <row r="5680">
          <cell r="A5680" t="str">
            <v>92237</v>
          </cell>
          <cell r="B5680" t="str">
            <v>CAMINHÃO DE TRANSPORTE DE MATERIAL ASFÁLTICO 20.000 L, COM CAVALO MECÂNICO DE CAPACIDADE MÁXIMA DE TRAÇÃO COMBINADO DE 45.000 KG, POTÊNCIA 330 CV, INCLUSIVE TANQUE DE ASFALTO COM MAÇARICO - DEPRECIAÇÃO. AF_12/2015</v>
          </cell>
          <cell r="C5680" t="str">
            <v>H</v>
          </cell>
          <cell r="D5680">
            <v>16.77</v>
          </cell>
          <cell r="E5680">
            <v>0</v>
          </cell>
          <cell r="F5680">
            <v>16.77</v>
          </cell>
        </row>
        <row r="5681">
          <cell r="A5681" t="str">
            <v>92238</v>
          </cell>
          <cell r="B5681" t="str">
            <v>CAMINHÃO DE TRANSPORTE DE MATERIAL ASFÁLTICO 20.000 L, COM CAVALO MECÂNICO DE CAPACIDADE MÁXIMA DE TRAÇÃO COMBINADO DE 45.000 KG, POTÊNCIA 330 CV, INCLUSIVE TANQUE DE ASFALTO COM MAÇARICO - JUROS. AF_12/2015</v>
          </cell>
          <cell r="C5681" t="str">
            <v>H</v>
          </cell>
          <cell r="D5681">
            <v>8.18</v>
          </cell>
          <cell r="E5681">
            <v>0</v>
          </cell>
          <cell r="F5681">
            <v>8.18</v>
          </cell>
        </row>
        <row r="5682">
          <cell r="A5682" t="str">
            <v>92239</v>
          </cell>
          <cell r="B5682" t="str">
            <v>CAMINHÃO DE TRANSPORTE DE MATERIAL ASFÁLTICO 20.000 L, COM CAVALO MECÂNICO DE CAPACIDADE MÁXIMA DE TRAÇÃO COMBINADO DE 45.000 KG, POTÊNCIA 330 CV, INCLUSIVE TANQUE DE ASFALTO COM MAÇARICO - IMPOSTOS E SEGUROS. AF_12/2015</v>
          </cell>
          <cell r="C5682" t="str">
            <v>H</v>
          </cell>
          <cell r="D5682">
            <v>1.7</v>
          </cell>
          <cell r="E5682">
            <v>0</v>
          </cell>
          <cell r="F5682">
            <v>1.7</v>
          </cell>
        </row>
        <row r="5683">
          <cell r="A5683" t="str">
            <v>92240</v>
          </cell>
          <cell r="B5683" t="str">
            <v>CAMINHÃO DE TRANSPORTE DE MATERIAL ASFÁLTICO 20.000 L, COM CAVALO MECÂNICO DE CAPACIDADE MÁXIMA DE TRAÇÃO COMBINADO DE 45.000 KG, POTÊNCIA 330 CV, INCLUSIVE TANQUE DE ASFALTO COM MAÇARICO - MANUTENÇÃO. AF_12/2015</v>
          </cell>
          <cell r="C5683" t="str">
            <v>H</v>
          </cell>
          <cell r="D5683">
            <v>23.6</v>
          </cell>
          <cell r="E5683">
            <v>0</v>
          </cell>
          <cell r="F5683">
            <v>23.6</v>
          </cell>
        </row>
        <row r="5684">
          <cell r="A5684" t="str">
            <v>92241</v>
          </cell>
          <cell r="B5684" t="str">
            <v>CAMINHÃO DE TRANSPORTE DE MATERIAL ASFÁLTICO 20.000 L, COM CAVALO MECÂNICO DE CAPACIDADE MÁXIMA DE TRAÇÃO COMBINADO DE 45.000 KG, POTÊNCIA 330 CV, INCLUSIVE TANQUE DE ASFALTO COM MAÇARICO - MATERIAIS NA OPERAÇÃO. AF_12/2015</v>
          </cell>
          <cell r="C5684" t="str">
            <v>H</v>
          </cell>
          <cell r="D5684">
            <v>104.55</v>
          </cell>
          <cell r="E5684">
            <v>0</v>
          </cell>
          <cell r="F5684">
            <v>104.55</v>
          </cell>
        </row>
        <row r="5685">
          <cell r="B5685" t="str">
            <v>CAMINHOES</v>
          </cell>
          <cell r="C5685" t="str">
            <v/>
          </cell>
        </row>
        <row r="5686">
          <cell r="A5686" t="str">
            <v>92138</v>
          </cell>
          <cell r="B5686" t="str">
            <v>CAMINHONETE COM MOTOR A DIESEL, POTÊNCIA 180 CV, CABINE DUPLA, 4X4 - CHP DIURNO. AF_11/2015</v>
          </cell>
          <cell r="C5686" t="str">
            <v>CHP</v>
          </cell>
          <cell r="D5686">
            <v>82.63</v>
          </cell>
          <cell r="E5686">
            <v>12.07</v>
          </cell>
          <cell r="F5686">
            <v>94.7</v>
          </cell>
        </row>
        <row r="5687">
          <cell r="A5687" t="str">
            <v>92145</v>
          </cell>
          <cell r="B5687" t="str">
            <v>CAMINHONETE CABINE SIMPLES COM MOTOR 1.6 FLEX, CÂMBIO MANUAL, POTÊNCIA 101/104 CV, 2 PORTAS - CHP DIURNO. AF_11/2015</v>
          </cell>
          <cell r="C5687" t="str">
            <v>CHP</v>
          </cell>
          <cell r="D5687">
            <v>67.08</v>
          </cell>
          <cell r="E5687">
            <v>12.07</v>
          </cell>
          <cell r="F5687">
            <v>79.150000000000006</v>
          </cell>
        </row>
        <row r="5688">
          <cell r="B5688" t="str">
            <v>MINICARREGADEIRAS</v>
          </cell>
          <cell r="C5688" t="str">
            <v/>
          </cell>
        </row>
        <row r="5689">
          <cell r="A5689" t="str">
            <v>90692</v>
          </cell>
          <cell r="B5689" t="str">
            <v>MINICARREGADEIRA SOBRE RODAS, POTÊNCIA LÍQUIDA DE 47 HP, CAPACIDADE NOMINAL DE OPERAÇÃO DE 646 KG - CHP DIURNO. AF_06/2015</v>
          </cell>
          <cell r="C5689" t="str">
            <v>CHP</v>
          </cell>
          <cell r="D5689">
            <v>41.87</v>
          </cell>
          <cell r="E5689">
            <v>14.53</v>
          </cell>
          <cell r="F5689">
            <v>56.4</v>
          </cell>
        </row>
        <row r="5690">
          <cell r="A5690" t="str">
            <v>90693</v>
          </cell>
          <cell r="B5690" t="str">
            <v>MINICARREGADEIRA SOBRE RODAS, POTÊNCIA LÍQUIDA DE 47 HP, CAPACIDADE NOMINAL DE OPERAÇÃO DE 646 KG - CHI DIURNO. AF_06/2015</v>
          </cell>
          <cell r="C5690" t="str">
            <v>CHI</v>
          </cell>
          <cell r="D5690">
            <v>13.79</v>
          </cell>
          <cell r="E5690">
            <v>14.53</v>
          </cell>
          <cell r="F5690">
            <v>28.32</v>
          </cell>
        </row>
        <row r="5691">
          <cell r="A5691" t="str">
            <v>90688</v>
          </cell>
          <cell r="B5691" t="str">
            <v>MINICARREGADEIRA SOBRE RODAS, POTÊNCIA LÍQUIDA DE 47 HP, CAPACIDADE NOMINAL DE OPERAÇÃO DE 646 KG - DEPRECIAÇÃO. AF_06/2015</v>
          </cell>
          <cell r="C5691" t="str">
            <v>H</v>
          </cell>
          <cell r="D5691">
            <v>7.28</v>
          </cell>
          <cell r="E5691">
            <v>0</v>
          </cell>
          <cell r="F5691">
            <v>7.28</v>
          </cell>
        </row>
        <row r="5692">
          <cell r="A5692" t="str">
            <v>90689</v>
          </cell>
          <cell r="B5692" t="str">
            <v>MINICARREGADEIRA SOBRE RODAS, POTÊNCIA LÍQUIDA DE 47 HP, CAPACIDADE NOMINAL DE OPERAÇÃO DE 646 KG - JUROS. AF_06/2015</v>
          </cell>
          <cell r="C5692" t="str">
            <v>H</v>
          </cell>
          <cell r="D5692">
            <v>1.64</v>
          </cell>
          <cell r="E5692">
            <v>0</v>
          </cell>
          <cell r="F5692">
            <v>1.64</v>
          </cell>
        </row>
        <row r="5693">
          <cell r="A5693" t="str">
            <v>90690</v>
          </cell>
          <cell r="B5693" t="str">
            <v>MINICARREGADEIRA SOBRE RODAS, POTÊNCIA LÍQUIDA DE 47 HP, CAPACIDADE NOMINAL DE OPERAÇÃO DE 646 KG - MANUTENÇÃO. AF_06/2015</v>
          </cell>
          <cell r="C5693" t="str">
            <v>H</v>
          </cell>
          <cell r="D5693">
            <v>7.97</v>
          </cell>
          <cell r="E5693">
            <v>0</v>
          </cell>
          <cell r="F5693">
            <v>7.97</v>
          </cell>
        </row>
        <row r="5694">
          <cell r="A5694" t="str">
            <v>90691</v>
          </cell>
          <cell r="B5694" t="str">
            <v>MINICARREGADEIRA SOBRE RODAS, POTÊNCIA LÍQUIDA DE 47 HP, CAPACIDADE NOMINAL DE OPERAÇÃO DE 646 KG - MATERIAIS NA OPERAÇÃO. AF_06/2015</v>
          </cell>
          <cell r="C5694" t="str">
            <v>H</v>
          </cell>
          <cell r="D5694">
            <v>20.12</v>
          </cell>
          <cell r="E5694">
            <v>0</v>
          </cell>
          <cell r="F5694">
            <v>20.12</v>
          </cell>
        </row>
        <row r="5695">
          <cell r="B5695" t="str">
            <v>PÁS CARREGADEIRAS</v>
          </cell>
          <cell r="C5695" t="str">
            <v/>
          </cell>
        </row>
        <row r="5696">
          <cell r="A5696" t="str">
            <v>89128</v>
          </cell>
          <cell r="B5696" t="str">
            <v>PÁ CARREGADEIRA SOBRE RODAS, POTÊNCIA LÍQUIDA 128 HP, CAPACIDADE DA CAÇAMBA 1,7 A 2,8 M3, PESO OPERACIONAL 11632 KG - DEPRECIAÇÃO. AF_06/2014</v>
          </cell>
          <cell r="C5696" t="str">
            <v>H</v>
          </cell>
          <cell r="D5696">
            <v>21.12</v>
          </cell>
          <cell r="E5696">
            <v>0</v>
          </cell>
          <cell r="F5696">
            <v>21.12</v>
          </cell>
        </row>
        <row r="5697">
          <cell r="A5697" t="str">
            <v>89129</v>
          </cell>
          <cell r="B5697" t="str">
            <v>PÁ CARREGADEIRA SOBRE RODAS, POTÊNCIA LÍQUIDA 128 HP, CAPACIDADE DA CAÇAMBA 1,7 A 2,8 M3, PESO OPERACIONAL 11632 KG - JUROS. AF_06/2014</v>
          </cell>
          <cell r="C5697" t="str">
            <v>H</v>
          </cell>
          <cell r="D5697">
            <v>4.75</v>
          </cell>
          <cell r="E5697">
            <v>0</v>
          </cell>
          <cell r="F5697">
            <v>4.75</v>
          </cell>
        </row>
        <row r="5698">
          <cell r="A5698" t="str">
            <v>89130</v>
          </cell>
          <cell r="B5698" t="str">
            <v>PÁ CARREGADEIRA SOBRE RODAS, POTÊNCIA 197 HP, CAPACIDADE DA CAÇAMBA 2,5 A 3,5 M3, PESO OPERACIONAL 18338 KG - DEPRECIAÇÃO. AF_06/2014</v>
          </cell>
          <cell r="C5698" t="str">
            <v>H</v>
          </cell>
          <cell r="D5698">
            <v>29.29</v>
          </cell>
          <cell r="E5698">
            <v>0</v>
          </cell>
          <cell r="F5698">
            <v>29.29</v>
          </cell>
        </row>
        <row r="5699">
          <cell r="A5699" t="str">
            <v>89131</v>
          </cell>
          <cell r="B5699" t="str">
            <v>PÁ CARREGADEIRA SOBRE RODAS, POTÊNCIA 197 HP, CAPACIDADE DA CAÇAMBA 2,5 A 3,5 M3, PESO OPERACIONAL 18338 KG - JUROS. AF_06/2014</v>
          </cell>
          <cell r="C5699" t="str">
            <v>H</v>
          </cell>
          <cell r="D5699">
            <v>6.59</v>
          </cell>
          <cell r="E5699">
            <v>0</v>
          </cell>
          <cell r="F5699">
            <v>6.59</v>
          </cell>
        </row>
        <row r="5700">
          <cell r="B5700" t="str">
            <v>RETRO-ESCAVADERIA</v>
          </cell>
          <cell r="C5700" t="str">
            <v/>
          </cell>
        </row>
        <row r="5701">
          <cell r="A5701" t="str">
            <v>5664</v>
          </cell>
          <cell r="B5701" t="str">
            <v>RETROESCAVADEIRA SOBRE RODAS COM CARREGADEIRA, TRAÇÃO 4X4, POTÊNCIA LÍQ. 88 HP, CAÇAMBA CARREG. CAP. MÍN. 1 M3, CAÇAMBA RETRO CAP. 0,26 M3, PESO OPERACIONAL MÍN. 6.674 KG, PROFUNDIDADE ESCAVAÇÃO MÁX. 4,37 M - MANUTENÇÃO. AF_06/2014</v>
          </cell>
          <cell r="C5701" t="str">
            <v>H</v>
          </cell>
          <cell r="D5701">
            <v>14.51</v>
          </cell>
          <cell r="E5701">
            <v>0</v>
          </cell>
          <cell r="F5701">
            <v>14.51</v>
          </cell>
        </row>
        <row r="5702">
          <cell r="A5702" t="str">
            <v>5667</v>
          </cell>
          <cell r="B5702" t="str">
            <v>RETROESCAVADEIRA SOBRE RODAS COM CARREGADEIRA, TRAÇÃO 4X2, POTÊNCIA LÍQ. 79 HP, CAÇAMBA CARREG. CAP. MÍN. 1 M3, CAÇAMBA RETRO CAP. 0,20 M3, PESO OPERACIONAL MÍN. 6.570 KG, PROFUNDIDADE ESCAVAÇÃO MÁX. 4,37 M - MANUTENÇÃO. AF_06/2014</v>
          </cell>
          <cell r="C5702" t="str">
            <v>H</v>
          </cell>
          <cell r="D5702">
            <v>12.91</v>
          </cell>
          <cell r="E5702">
            <v>0</v>
          </cell>
          <cell r="F5702">
            <v>12.91</v>
          </cell>
        </row>
        <row r="5703">
          <cell r="A5703" t="str">
            <v>5668</v>
          </cell>
          <cell r="B5703" t="str">
            <v>RETROESCAVADEIRA SOBRE RODAS COM CARREGADEIRA, TRAÇÃO 4X2, POTÊNCIA LÍQ. 79 HP, CAÇAMBA CARREG. CAP. MÍN. 1 M3, CAÇAMBA RETRO CAP. 0,20 M3, PESO OPERACIONAL MÍN. 6.570 KG, PROFUNDIDADE ESCAVAÇÃO MÁX. 4,37 M - MATERIAIS NA OPERAÇÃO. AF_06/2014</v>
          </cell>
          <cell r="C5703" t="str">
            <v>H</v>
          </cell>
          <cell r="D5703">
            <v>36.39</v>
          </cell>
          <cell r="E5703">
            <v>0</v>
          </cell>
          <cell r="F5703">
            <v>36.39</v>
          </cell>
        </row>
        <row r="5704">
          <cell r="A5704" t="str">
            <v>5678</v>
          </cell>
          <cell r="B5704" t="str">
            <v>RETROESCAVADEIRA SOBRE RODAS COM CARREGADEIRA, TRAÇÃO 4X4, POTÊNCIA LÍQ. 88 HP, CAÇAMBA CARREG. CAP. MÍN. 1 M3, CAÇAMBA RETRO CAP. 0,26 M3, PESO OPERACIONAL MÍN. 6.674 KG, PROFUNDIDADE ESCAVAÇÃO MÁX. 4,37 M - CHP DIURNO. AF_06/2014</v>
          </cell>
          <cell r="C5704" t="str">
            <v>CHP</v>
          </cell>
          <cell r="D5704">
            <v>75.03</v>
          </cell>
          <cell r="E5704">
            <v>15.51</v>
          </cell>
          <cell r="F5704">
            <v>90.54</v>
          </cell>
        </row>
        <row r="5705">
          <cell r="A5705" t="str">
            <v>5679</v>
          </cell>
          <cell r="B5705" t="str">
            <v>RETROESCAVADEIRA SOBRE RODAS COM CARREGADEIRA, TRAÇÃO 4X4, POTÊNCIA LÍQ. 88 HP, CAÇAMBA CARREG. CAP. MÍN. 1 M3, CAÇAMBA RETRO CAP. 0,26 M3, PESO OPERACIONAL MÍN. 6.674 KG, PROFUNDIDADE ESCAVAÇÃO MÁX. 4,37 M - CHI DIURNO. AF_06/2014</v>
          </cell>
          <cell r="C5705" t="str">
            <v>CHI</v>
          </cell>
          <cell r="D5705">
            <v>21.11</v>
          </cell>
          <cell r="E5705">
            <v>15.51</v>
          </cell>
          <cell r="F5705">
            <v>36.619999999999997</v>
          </cell>
        </row>
        <row r="5706">
          <cell r="A5706" t="str">
            <v>5680</v>
          </cell>
          <cell r="B5706" t="str">
            <v>RETROESCAVADEIRA SOBRE RODAS COM CARREGADEIRA, TRAÇÃO 4X2, POTÊNCIA LÍQ. 79 HP, CAÇAMBA CARREG. CAP. MÍN. 1 M3, CAÇAMBA RETRO CAP. 0,20 M3, PESO OPERACIONAL MÍN. 6.570 KG, PROFUNDIDADE ESCAVAÇÃO MÁX. 4,37 M - CHP DIURNO. AF_06/2014</v>
          </cell>
          <cell r="C5706" t="str">
            <v>CHP</v>
          </cell>
          <cell r="D5706">
            <v>68.61</v>
          </cell>
          <cell r="E5706">
            <v>15.51</v>
          </cell>
          <cell r="F5706">
            <v>84.12</v>
          </cell>
        </row>
        <row r="5707">
          <cell r="A5707" t="str">
            <v>5681</v>
          </cell>
          <cell r="B5707" t="str">
            <v>RETROESCAVADEIRA SOBRE RODAS COM CARREGADEIRA, TRAÇÃO 4X2, POTÊNCIA LÍQ. 79 HP, CAÇAMBA CARREG. CAP. MÍN. 1 M3, CAÇAMBA RETRO CAP. 0,20 M3, PESO OPERACIONAL MÍN. 6.570 KG, PROFUNDIDADE ESCAVAÇÃO MÁX. 4,37 M - CHI DIURNO. AF_06/2014</v>
          </cell>
          <cell r="C5707" t="str">
            <v>CHI</v>
          </cell>
          <cell r="D5707">
            <v>19.309999999999999</v>
          </cell>
          <cell r="E5707">
            <v>15.51</v>
          </cell>
          <cell r="F5707">
            <v>34.82</v>
          </cell>
        </row>
        <row r="5708">
          <cell r="A5708" t="str">
            <v>5735</v>
          </cell>
          <cell r="B5708" t="str">
            <v>RETROESCAVADEIRA SOBRE RODAS COM CARREGADEIRA, TRAÇÃO 4X4, POTÊNCIA LÍQ. 72 HP, CAÇAMBA CARREG. CAP. MÍN. 0,79 M3, CAÇAMBA RETRO CAP. 0,18 M3, PESO OPERACIONAL MÍN. 7.140 KG, PROFUNDIDADE ESCAVAÇÃO MÁX. 4,50 M - MANUTENÇÃO. AF_06/2014</v>
          </cell>
          <cell r="C5708" t="str">
            <v>H</v>
          </cell>
          <cell r="D5708">
            <v>14</v>
          </cell>
          <cell r="E5708">
            <v>0</v>
          </cell>
          <cell r="F5708">
            <v>14</v>
          </cell>
        </row>
        <row r="5709">
          <cell r="A5709" t="str">
            <v>5736</v>
          </cell>
          <cell r="B5709" t="str">
            <v>RETROESCAVADEIRA SOBRE RODAS COM CARREGADEIRA, TRAÇÃO 4X4, POTÊNCIA LÍQ. 72 HP, CAÇAMBA CARREG. CAP. MÍN. 0,79 M3, CAÇAMBA RETRO CAP. 0,18 M3, PESO OPERACIONAL MÍN. 7.140 KG, PROFUNDIDADE ESCAVAÇÃO MÁX. 4,50 M - MATERIAIS NA OPERAÇÃO. AF_06/2014</v>
          </cell>
          <cell r="C5709" t="str">
            <v>H</v>
          </cell>
          <cell r="D5709">
            <v>33.409999999999997</v>
          </cell>
          <cell r="E5709">
            <v>0</v>
          </cell>
          <cell r="F5709">
            <v>33.409999999999997</v>
          </cell>
        </row>
        <row r="5710">
          <cell r="A5710" t="str">
            <v>5875</v>
          </cell>
          <cell r="B5710" t="str">
            <v>RETROESCAVADEIRA SOBRE RODAS COM CARREGADEIRA, TRAÇÃO 4X4, POTÊNCIA LÍQ. 72 HP, CAÇAMBA CARREG. CAP. MÍN. 0,79 M3, CAÇAMBA RETRO CAP. 0,18 M3, PESO OPERACIONAL MÍN. 7.140 KG, PROFUNDIDADE ESCAVAÇÃO MÁX. 4,50 M - CHP DIURNO. AF_06/2014</v>
          </cell>
          <cell r="C5710" t="str">
            <v>CHP</v>
          </cell>
          <cell r="D5710">
            <v>67.94</v>
          </cell>
          <cell r="E5710">
            <v>15.51</v>
          </cell>
          <cell r="F5710">
            <v>83.45</v>
          </cell>
        </row>
        <row r="5711">
          <cell r="A5711" t="str">
            <v>5877</v>
          </cell>
          <cell r="B5711" t="str">
            <v>RETROESCAVADEIRA SOBRE RODAS COM CARREGADEIRA, TRAÇÃO 4X4, POTÊNCIA LÍQ. 72 HP, CAÇAMBA CARREG. CAP. MÍN. 0,79 M3, CAÇAMBA RETRO CAP. 0,18 M3, PESO OPERACIONAL MÍN. 7.140 KG, PROFUNDIDADE ESCAVAÇÃO MÁX. 4,50 M - CHI DIURNO. AF_06/2014</v>
          </cell>
          <cell r="C5711" t="str">
            <v>CHI</v>
          </cell>
          <cell r="D5711">
            <v>20.54</v>
          </cell>
          <cell r="E5711">
            <v>15.51</v>
          </cell>
          <cell r="F5711">
            <v>36.049999999999997</v>
          </cell>
        </row>
        <row r="5712">
          <cell r="A5712" t="str">
            <v>53786</v>
          </cell>
          <cell r="B5712" t="str">
            <v>RETROESCAVADEIRA SOBRE RODAS COM CARREGADEIRA, TRAÇÃO 4X4, POTÊNCIA LÍQ. 88 HP, CAÇAMBA CARREG. CAP. MÍN. 1 M3, CAÇAMBA RETRO CAP. 0,26 M3, PESO OPERACIONAL MÍN. 6.674 KG, PROFUNDIDADE ESCAVAÇÃO MÁX. 4,37 M - MATERIAIS NA OPERAÇÃO. AF_06/2014</v>
          </cell>
          <cell r="C5712" t="str">
            <v>H</v>
          </cell>
          <cell r="D5712">
            <v>39.409999999999997</v>
          </cell>
          <cell r="E5712">
            <v>0</v>
          </cell>
          <cell r="F5712">
            <v>39.409999999999997</v>
          </cell>
        </row>
        <row r="5713">
          <cell r="A5713" t="str">
            <v>88857</v>
          </cell>
          <cell r="B5713" t="str">
            <v>RETROESCAVADEIRA SOBRE RODAS COM CARREGADEIRA, TRAÇÃO 4X4, POTÊNCIA LÍQ. 88 HP, CAÇAMBA CARREG. CAP. MÍN. 1 M3, CAÇAMBA RETRO CAP. 0,26 M3, PESO OPERACIONAL MÍN. 6.674 KG, PROFUNDIDADE ESCAVAÇÃO MÁX. 4,37 M - DEPRECIAÇÃO. AF_06/2014</v>
          </cell>
          <cell r="C5713" t="str">
            <v>H</v>
          </cell>
          <cell r="D5713">
            <v>13.27</v>
          </cell>
          <cell r="E5713">
            <v>0</v>
          </cell>
          <cell r="F5713">
            <v>13.27</v>
          </cell>
        </row>
        <row r="5714">
          <cell r="A5714" t="str">
            <v>88858</v>
          </cell>
          <cell r="B5714" t="str">
            <v>RETROESCAVADEIRA SOBRE RODAS COM CARREGADEIRA, TRAÇÃO 4X4, POTÊNCIA LÍQ. 88 HP, CAÇAMBA CARREG. CAP. MÍN. 1 M3, CAÇAMBA RETRO CAP. 0,26 M3, PESO OPERACIONAL MÍN. 6.674 KG, PROFUNDIDADE ESCAVAÇÃO MÁX. 4,37 M - JUROS. AF_06/2014</v>
          </cell>
          <cell r="C5714" t="str">
            <v>H</v>
          </cell>
          <cell r="D5714">
            <v>2.99</v>
          </cell>
          <cell r="E5714">
            <v>0</v>
          </cell>
          <cell r="F5714">
            <v>2.99</v>
          </cell>
        </row>
        <row r="5715">
          <cell r="A5715" t="str">
            <v>88859</v>
          </cell>
          <cell r="B5715" t="str">
            <v>RETROESCAVADEIRA SOBRE RODAS COM CARREGADEIRA, TRAÇÃO 4X2, POTÊNCIA LÍQ. 79 HP, CAÇAMBA CARREG. CAP. MÍN. 1 M3, CAÇAMBA RETRO CAP. 0,20 M3, PESO OPERACIONAL MÍN. 6.570 KG, PROFUNDIDADE ESCAVAÇÃO MÁX. 4,37 M - DEPRECIAÇÃO. AF_06/2014</v>
          </cell>
          <cell r="C5715" t="str">
            <v>H</v>
          </cell>
          <cell r="D5715">
            <v>11.8</v>
          </cell>
          <cell r="E5715">
            <v>0</v>
          </cell>
          <cell r="F5715">
            <v>11.8</v>
          </cell>
        </row>
        <row r="5716">
          <cell r="A5716" t="str">
            <v>88860</v>
          </cell>
          <cell r="B5716" t="str">
            <v>RETROESCAVADEIRA SOBRE RODAS COM CARREGADEIRA, TRAÇÃO 4X2, POTÊNCIA LÍQ. 79 HP, CAÇAMBA CARREG. CAP. MÍN. 1 M3, CAÇAMBA RETRO CAP. 0,20 M3, PESO OPERACIONAL MÍN. 6.570 KG, PROFUNDIDADE ESCAVAÇÃO MÁX. 4,37 M - JUROS. AF_06/2014</v>
          </cell>
          <cell r="C5716" t="str">
            <v>H</v>
          </cell>
          <cell r="D5716">
            <v>2.66</v>
          </cell>
          <cell r="E5716">
            <v>0</v>
          </cell>
          <cell r="F5716">
            <v>2.66</v>
          </cell>
        </row>
        <row r="5717">
          <cell r="A5717" t="str">
            <v>89011</v>
          </cell>
          <cell r="B5717" t="str">
            <v>RETROESCAVADEIRA SOBRE RODAS COM CARREGADEIRA, TRAÇÃO 4X4, POTÊNCIA LÍQ. 72 HP, CAÇAMBA CARREG. CAP. MÍN. 0,79 M3, CAÇAMBA RETRO CAP. 0,18 M3, PESO OPERACIONAL MÍN. 7.140 KG, PROFUNDIDADE ESCAVAÇÃO MÁX. 4,50 M - DEPRECIAÇÃO. AF_06/2014</v>
          </cell>
          <cell r="C5717" t="str">
            <v>H</v>
          </cell>
          <cell r="D5717">
            <v>12.8</v>
          </cell>
          <cell r="E5717">
            <v>0</v>
          </cell>
          <cell r="F5717">
            <v>12.8</v>
          </cell>
        </row>
        <row r="5718">
          <cell r="A5718" t="str">
            <v>89012</v>
          </cell>
          <cell r="B5718" t="str">
            <v>RETROESCAVADEIRA SOBRE RODAS COM CARREGADEIRA, TRAÇÃO 4X4, POTÊNCIA LÍQ. 72 HP, CAÇAMBA CARREG. CAP. MÍN. 0,79 M3, CAÇAMBA RETRO CAP. 0,18 M3, PESO OPERACIONAL MÍN. 7.140 KG, PROFUNDIDADE ESCAVAÇÃO MÁX. 4,50 M - JUROS. AF_06/2014</v>
          </cell>
          <cell r="C5718" t="str">
            <v>H</v>
          </cell>
          <cell r="D5718">
            <v>2.88</v>
          </cell>
          <cell r="E5718">
            <v>0</v>
          </cell>
          <cell r="F5718">
            <v>2.88</v>
          </cell>
        </row>
        <row r="5719">
          <cell r="B5719" t="str">
            <v>ESCAVADEIRA</v>
          </cell>
          <cell r="C5719" t="str">
            <v/>
          </cell>
        </row>
        <row r="5720">
          <cell r="A5720" t="str">
            <v>84013</v>
          </cell>
          <cell r="B5720" t="str">
            <v>ESCAVADEIRA HIDRÁULICA SOBRE ESTEIRAS, CAÇAMBA 0,80 M3, PESO OPERACIONAL 17,8 T, POTÊNCIA LÍQUIDA 110 HP - CHI DIURNO. AF_10/2014</v>
          </cell>
          <cell r="C5720" t="str">
            <v>CHI</v>
          </cell>
          <cell r="D5720">
            <v>33.28</v>
          </cell>
          <cell r="E5720">
            <v>15.51</v>
          </cell>
          <cell r="F5720">
            <v>48.79</v>
          </cell>
        </row>
        <row r="5721">
          <cell r="A5721" t="str">
            <v>5627</v>
          </cell>
          <cell r="B5721" t="str">
            <v>ESCAVADEIRA HIDRÁULICA SOBRE ESTEIRAS, CAÇAMBA 0,80 M3, PESO OPERACIONAL 17 T, POTENCIA BRUTA 111 HP - DEPRECIAÇÃO. AF_06/2014</v>
          </cell>
          <cell r="C5721" t="str">
            <v>H</v>
          </cell>
          <cell r="D5721">
            <v>24.32</v>
          </cell>
          <cell r="E5721">
            <v>0</v>
          </cell>
          <cell r="F5721">
            <v>24.32</v>
          </cell>
        </row>
        <row r="5722">
          <cell r="A5722" t="str">
            <v>5628</v>
          </cell>
          <cell r="B5722" t="str">
            <v>ESCAVADEIRA HIDRÁULICA SOBRE ESTEIRAS, CAÇAMBA 0,80 M3, PESO OPERACIONAL 17 T, POTENCIA BRUTA 111 HP - JUROS. AF_06/2014</v>
          </cell>
          <cell r="C5722" t="str">
            <v>H</v>
          </cell>
          <cell r="D5722">
            <v>5.47</v>
          </cell>
          <cell r="E5722">
            <v>0</v>
          </cell>
          <cell r="F5722">
            <v>5.47</v>
          </cell>
        </row>
        <row r="5723">
          <cell r="A5723" t="str">
            <v>5629</v>
          </cell>
          <cell r="B5723" t="str">
            <v>ESCAVADEIRA HIDRÁULICA SOBRE ESTEIRAS, CAÇAMBA 0,80 M3, PESO OPERACIONAL 17 T, POTENCIA BRUTA 111 HP - MANUTENÇÃO. AF_06/2014</v>
          </cell>
          <cell r="C5723" t="str">
            <v>H</v>
          </cell>
          <cell r="D5723">
            <v>34.200000000000003</v>
          </cell>
          <cell r="E5723">
            <v>0</v>
          </cell>
          <cell r="F5723">
            <v>34.200000000000003</v>
          </cell>
        </row>
        <row r="5724">
          <cell r="A5724" t="str">
            <v>5630</v>
          </cell>
          <cell r="B5724" t="str">
            <v>ESCAVADEIRA HIDRÁULICA SOBRE ESTEIRAS, CAÇAMBA 0,80 M3, PESO OPERACIONAL 17 T, POTENCIA BRUTA 111 HP - MATERIAIS NA OPERAÇÃO. AF_06/2014</v>
          </cell>
          <cell r="C5724" t="str">
            <v>H</v>
          </cell>
          <cell r="D5724">
            <v>47.53</v>
          </cell>
          <cell r="E5724">
            <v>0</v>
          </cell>
          <cell r="F5724">
            <v>47.53</v>
          </cell>
        </row>
        <row r="5725">
          <cell r="A5725" t="str">
            <v>5631</v>
          </cell>
          <cell r="B5725" t="str">
            <v>ESCAVADEIRA HIDRÁULICA SOBRE ESTEIRAS, CAÇAMBA 0,80 M3, PESO OPERACIONAL 17 T, POTENCIA BRUTA 111 HP - CHP DIURNO. AF_06/2014</v>
          </cell>
          <cell r="C5725" t="str">
            <v>CHP</v>
          </cell>
          <cell r="D5725">
            <v>116.38</v>
          </cell>
          <cell r="E5725">
            <v>15.51</v>
          </cell>
          <cell r="F5725">
            <v>131.88999999999999</v>
          </cell>
        </row>
        <row r="5726">
          <cell r="A5726" t="str">
            <v>5632</v>
          </cell>
          <cell r="B5726" t="str">
            <v>ESCAVADEIRA HIDRÁULICA SOBRE ESTEIRAS, CAÇAMBA 0,80 M3, PESO OPERACIONAL 17 T, POTENCIA BRUTA 111 HP - CHI DIURNO. AF_06/2014</v>
          </cell>
          <cell r="C5726" t="str">
            <v>CHI</v>
          </cell>
          <cell r="D5726">
            <v>34.65</v>
          </cell>
          <cell r="E5726">
            <v>15.51</v>
          </cell>
          <cell r="F5726">
            <v>50.16</v>
          </cell>
        </row>
        <row r="5727">
          <cell r="A5727" t="str">
            <v>88907</v>
          </cell>
          <cell r="B5727" t="str">
            <v>ESCAVADEIRA HIDRÁULICA SOBRE ESTEIRAS, CAÇAMBA 1,20 M3, PESO OPERACIONAL 21 T, POTÊNCIA BRUTA 155 HP - CHP DIURNO. AF_06/2014</v>
          </cell>
          <cell r="C5727" t="str">
            <v>CHP</v>
          </cell>
          <cell r="D5727">
            <v>142.43</v>
          </cell>
          <cell r="E5727">
            <v>15.51</v>
          </cell>
          <cell r="F5727">
            <v>157.94</v>
          </cell>
        </row>
        <row r="5728">
          <cell r="A5728" t="str">
            <v>90991</v>
          </cell>
          <cell r="B5728" t="str">
            <v>ESCAVADEIRA HIDRÁULICA SOBRE ESTEIRAS, CAÇAMBA 0,80 M3, PESO OPERACIONAL 17,8 T, POTÊNCIA LÍQUIDA 110 HP - CHP DIURNO. AF_10/2014</v>
          </cell>
          <cell r="C5728" t="str">
            <v>CHP</v>
          </cell>
          <cell r="D5728">
            <v>113.01</v>
          </cell>
          <cell r="E5728">
            <v>15.51</v>
          </cell>
          <cell r="F5728">
            <v>128.52000000000001</v>
          </cell>
        </row>
        <row r="5729">
          <cell r="A5729" t="str">
            <v>88908</v>
          </cell>
          <cell r="B5729" t="str">
            <v>ESCAVADEIRA HIDRÁULICA SOBRE ESTEIRAS, CAÇAMBA 1,20 M3, PESO OPERACIONAL 21 T, POTÊNCIA BRUTA 155 HP - CHI DIURNO. AF_06/2014</v>
          </cell>
          <cell r="C5729" t="str">
            <v>CHI</v>
          </cell>
          <cell r="D5729">
            <v>38</v>
          </cell>
          <cell r="E5729">
            <v>15.51</v>
          </cell>
          <cell r="F5729">
            <v>53.51</v>
          </cell>
        </row>
        <row r="5730">
          <cell r="A5730" t="str">
            <v>88832</v>
          </cell>
          <cell r="B5730" t="str">
            <v>ESCAVADEIRA HIDRÁULICA SOBRE ESTEIRAS, CAÇAMBA 0,80 M3, PESO OPERACIONAL 17,8 T, POTÊNCIA LÍQUIDA 110 HP - DEPRECIAÇÃO. AF_10/2014</v>
          </cell>
          <cell r="C5730" t="str">
            <v>H</v>
          </cell>
          <cell r="D5730">
            <v>23.2</v>
          </cell>
          <cell r="E5730">
            <v>0</v>
          </cell>
          <cell r="F5730">
            <v>23.2</v>
          </cell>
        </row>
        <row r="5731">
          <cell r="A5731" t="str">
            <v>88834</v>
          </cell>
          <cell r="B5731" t="str">
            <v>ESCAVADEIRA HIDRÁULICA SOBRE ESTEIRAS, CAÇAMBA 0,80 M3, PESO OPERACIONAL 17,8 T, POTÊNCIA LÍQUIDA 110 HP - JUROS. AF_10/2014</v>
          </cell>
          <cell r="C5731" t="str">
            <v>H</v>
          </cell>
          <cell r="D5731">
            <v>5.22</v>
          </cell>
          <cell r="E5731">
            <v>0</v>
          </cell>
          <cell r="F5731">
            <v>5.22</v>
          </cell>
        </row>
        <row r="5732">
          <cell r="A5732" t="str">
            <v>88835</v>
          </cell>
          <cell r="B5732" t="str">
            <v>ESCAVADEIRA HIDRÁULICA SOBRE ESTEIRAS, CAÇAMBA 0,80 M3, PESO OPERACIONAL 17,8 T, POTÊNCIA LÍQUIDA 110 HP - MANUTENÇÃO. AF_10/2014</v>
          </cell>
          <cell r="C5732" t="str">
            <v>H</v>
          </cell>
          <cell r="D5732">
            <v>32.630000000000003</v>
          </cell>
          <cell r="E5732">
            <v>0</v>
          </cell>
          <cell r="F5732">
            <v>32.630000000000003</v>
          </cell>
        </row>
        <row r="5733">
          <cell r="A5733" t="str">
            <v>88836</v>
          </cell>
          <cell r="B5733" t="str">
            <v>ESCAVADEIRA HIDRÁULICA SOBRE ESTEIRAS, CAÇAMBA 0,80 M3, PESO OPERACIONAL 17,8 T, POTÊNCIA LÍQUIDA 110 HP - MATERIAIS NA OPERAÇÃO. AF_10/2014</v>
          </cell>
          <cell r="C5733" t="str">
            <v>H</v>
          </cell>
          <cell r="D5733">
            <v>47.1</v>
          </cell>
          <cell r="E5733">
            <v>0</v>
          </cell>
          <cell r="F5733">
            <v>47.1</v>
          </cell>
        </row>
        <row r="5734">
          <cell r="A5734" t="str">
            <v>88900</v>
          </cell>
          <cell r="B5734" t="str">
            <v>ESCAVADEIRA HIDRÁULICA SOBRE ESTEIRAS, CAÇAMBA 1,20 M3, PESO OPERACIONAL 21 T, POTÊNCIA BRUTA 155 HP - DEPRECIAÇÃO. AF_06/2014</v>
          </cell>
          <cell r="C5734" t="str">
            <v>H</v>
          </cell>
          <cell r="D5734">
            <v>27.06</v>
          </cell>
          <cell r="E5734">
            <v>0</v>
          </cell>
          <cell r="F5734">
            <v>27.06</v>
          </cell>
        </row>
        <row r="5735">
          <cell r="A5735" t="str">
            <v>88902</v>
          </cell>
          <cell r="B5735" t="str">
            <v>ESCAVADEIRA HIDRÁULICA SOBRE ESTEIRAS, CAÇAMBA 1,20 M3, PESO OPERACIONAL 21 T, POTÊNCIA BRUTA 155 HP - JUROS. AF_06/2014</v>
          </cell>
          <cell r="C5735" t="str">
            <v>H</v>
          </cell>
          <cell r="D5735">
            <v>6.09</v>
          </cell>
          <cell r="E5735">
            <v>0</v>
          </cell>
          <cell r="F5735">
            <v>6.09</v>
          </cell>
        </row>
        <row r="5736">
          <cell r="A5736" t="str">
            <v>88903</v>
          </cell>
          <cell r="B5736" t="str">
            <v>ESCAVADEIRA HIDRÁULICA SOBRE ESTEIRAS, CAÇAMBA 1,20 M3, PESO OPERACIONAL 21 T, POTÊNCIA BRUTA 155 HP - MANUTENÇÃO. AF_06/2014</v>
          </cell>
          <cell r="C5736" t="str">
            <v>H</v>
          </cell>
          <cell r="D5736">
            <v>38.049999999999997</v>
          </cell>
          <cell r="E5736">
            <v>0</v>
          </cell>
          <cell r="F5736">
            <v>38.049999999999997</v>
          </cell>
        </row>
        <row r="5737">
          <cell r="A5737" t="str">
            <v>88904</v>
          </cell>
          <cell r="B5737" t="str">
            <v>ESCAVADEIRA HIDRÁULICA SOBRE ESTEIRAS, CAÇAMBA 1,20 M3, PESO OPERACIONAL 21 T, POTÊNCIA BRUTA 155 HP - MATERIAIS NA OPERAÇÃO. AF_06/2014</v>
          </cell>
          <cell r="C5737" t="str">
            <v>H</v>
          </cell>
          <cell r="D5737">
            <v>66.38</v>
          </cell>
          <cell r="E5737">
            <v>0</v>
          </cell>
          <cell r="F5737">
            <v>66.38</v>
          </cell>
        </row>
        <row r="5738">
          <cell r="A5738" t="str">
            <v>95715</v>
          </cell>
          <cell r="B5738" t="str">
            <v>ESCAVADEIRA HIDRAULICA SOBRE ESTEIRA, COM GARRA GIRATORIA DE MANDIBULAS, PESO OPERACIONAL ENTRE 22,00 E 25,50 TON, POTENCIA LIQUIDA ENTRE 150 E 160 HP - CHI DIURNO. AF_11/2016</v>
          </cell>
          <cell r="C5738" t="str">
            <v>CHI</v>
          </cell>
          <cell r="D5738">
            <v>39.79</v>
          </cell>
          <cell r="E5738">
            <v>15.51</v>
          </cell>
          <cell r="F5738">
            <v>55.3</v>
          </cell>
        </row>
        <row r="5739">
          <cell r="A5739" t="str">
            <v>95721</v>
          </cell>
          <cell r="B5739" t="str">
            <v>ESCAVADEIRA HIDRAULICA SOBRE ESTEIRA, EQUIPADA COM CLAMSHELL, COM CAPACIDADE DA CAÇAMBA ENTRE 1,20 E 1,50 M3, PESO OPERACIONAL ENTRE 20,00 E 22,00 TON, POTENCIA LIQUIDA ENTRE 150 E 160 HP - CHI DIURNO. AF_11/2016</v>
          </cell>
          <cell r="C5739" t="str">
            <v>CHI</v>
          </cell>
          <cell r="D5739">
            <v>38.49</v>
          </cell>
          <cell r="E5739">
            <v>15.51</v>
          </cell>
          <cell r="F5739">
            <v>54</v>
          </cell>
        </row>
        <row r="5740">
          <cell r="A5740" t="str">
            <v>95714</v>
          </cell>
          <cell r="B5740" t="str">
            <v>ESCAVADEIRA HIDRAULICA SOBRE ESTEIRA, COM GARRA GIRATORIA DE MANDIBULAS, PESO OPERACIONAL ENTRE 22,00 E 25,50 TON, POTENCIA LIQUIDA ENTRE 150 E 160 HP - CHP DIURNO. AF_11/2016</v>
          </cell>
          <cell r="C5740" t="str">
            <v>CHP</v>
          </cell>
          <cell r="D5740">
            <v>146.27000000000001</v>
          </cell>
          <cell r="E5740">
            <v>15.51</v>
          </cell>
          <cell r="F5740">
            <v>161.78</v>
          </cell>
        </row>
        <row r="5741">
          <cell r="A5741" t="str">
            <v>95720</v>
          </cell>
          <cell r="B5741" t="str">
            <v>ESCAVADEIRA HIDRAULICA SOBRE ESTEIRA, EQUIPADA COM CLAMSHELL, COM CAPACIDADE DA CAÇAMBA ENTRE 1,20 E 1,50 M3, PESO OPERACIONAL ENTRE 20,00 E 22,00 TON, POTENCIA LIQUIDA ENTRE 150 E 160 HP - CHP DIURNO. AF_11/2016</v>
          </cell>
          <cell r="C5741" t="str">
            <v>CHP</v>
          </cell>
          <cell r="D5741">
            <v>143.47</v>
          </cell>
          <cell r="E5741">
            <v>15.51</v>
          </cell>
          <cell r="F5741">
            <v>158.97999999999999</v>
          </cell>
        </row>
        <row r="5742">
          <cell r="A5742" t="str">
            <v>95710</v>
          </cell>
          <cell r="B5742" t="str">
            <v>ESCAVADEIRA HIDRAULICA SOBRE ESTEIRA, COM GARRA GIRATORIA DE MANDIBULAS, PESO OPERACIONAL ENTRE 22,00 E 25,50 TON, POTENCIA LIQUIDA ENTRE 150 E 160 HP - DEPRECIAÇÃO. AF_11/2016</v>
          </cell>
          <cell r="C5742" t="str">
            <v>H</v>
          </cell>
          <cell r="D5742">
            <v>28.52</v>
          </cell>
          <cell r="E5742">
            <v>0</v>
          </cell>
          <cell r="F5742">
            <v>28.52</v>
          </cell>
        </row>
        <row r="5743">
          <cell r="A5743" t="str">
            <v>95711</v>
          </cell>
          <cell r="B5743" t="str">
            <v>ESCAVADEIRA HIDRAULICA SOBRE ESTEIRA, COM GARRA GIRATORIA DE MANDIBULAS, PESO OPERACIONAL ENTRE 22,00 E 25,50 TON, POTENCIA LIQUIDA ENTRE 150 E 160 HP - JUROS. AF_11/2016</v>
          </cell>
          <cell r="C5743" t="str">
            <v>H</v>
          </cell>
          <cell r="D5743">
            <v>6.42</v>
          </cell>
          <cell r="E5743">
            <v>0</v>
          </cell>
          <cell r="F5743">
            <v>6.42</v>
          </cell>
        </row>
        <row r="5744">
          <cell r="A5744" t="str">
            <v>95712</v>
          </cell>
          <cell r="B5744" t="str">
            <v>ESCAVADEIRA HIDRAULICA SOBRE ESTEIRA, COM GARRA GIRATORIA DE MANDIBULAS, PESO OPERACIONAL ENTRE 22,00 E 25,50 TON, POTENCIA LIQUIDA ENTRE 150 E 160 HP - MANUTENÇÃO. AF_11/2016</v>
          </cell>
          <cell r="C5744" t="str">
            <v>H</v>
          </cell>
          <cell r="D5744">
            <v>40.1</v>
          </cell>
          <cell r="E5744">
            <v>0</v>
          </cell>
          <cell r="F5744">
            <v>40.1</v>
          </cell>
        </row>
        <row r="5745">
          <cell r="A5745" t="str">
            <v>95713</v>
          </cell>
          <cell r="B5745" t="str">
            <v>ESCAVADEIRA HIDRAULICA SOBRE ESTEIRA, COM GARRA GIRATORIA DE MANDIBULAS, PESO OPERACIONAL ENTRE 22,00 E 25,50 TON, POTENCIA LIQUIDA ENTRE 150 E 160 HP - MATERIAIS NA OPERAÇÃO. AF_11/2016</v>
          </cell>
          <cell r="C5745" t="str">
            <v>H</v>
          </cell>
          <cell r="D5745">
            <v>66.38</v>
          </cell>
          <cell r="E5745">
            <v>0</v>
          </cell>
          <cell r="F5745">
            <v>66.38</v>
          </cell>
        </row>
        <row r="5746">
          <cell r="A5746" t="str">
            <v>95716</v>
          </cell>
          <cell r="B5746" t="str">
            <v>ESCAVADEIRA HIDRAULICA SOBRE ESTEIRA, EQUIPADA COM CLAMSHELL, COM CAPACIDADE DA CAÇAMBA ENTRE 1,20 E 1,50 M3, PESO OPERACIONAL ENTRE 20,00 E 22,00 TON, POTENCIA LIQUIDA ENTRE 150 E 160 HP - DEPRECIAÇÃO. AF_11/2016</v>
          </cell>
          <cell r="C5746" t="str">
            <v>H</v>
          </cell>
          <cell r="D5746">
            <v>27.45</v>
          </cell>
          <cell r="E5746">
            <v>0</v>
          </cell>
          <cell r="F5746">
            <v>27.45</v>
          </cell>
        </row>
        <row r="5747">
          <cell r="A5747" t="str">
            <v>95717</v>
          </cell>
          <cell r="B5747" t="str">
            <v>ESCAVADEIRA HIDRAULICA SOBRE ESTEIRA, EQUIPADA COM CLAMSHELL, COM CAPACIDADE DA CAÇAMBA ENTRE 1,20 E 1,50 M3, PESO OPERACIONAL ENTRE 20,00 E 22,00 TON, POTENCIA LIQUIDA ENTRE 150 E 160 HP - JUROS. AF_11/2016</v>
          </cell>
          <cell r="C5747" t="str">
            <v>H</v>
          </cell>
          <cell r="D5747">
            <v>6.18</v>
          </cell>
          <cell r="E5747">
            <v>0</v>
          </cell>
          <cell r="F5747">
            <v>6.18</v>
          </cell>
        </row>
        <row r="5748">
          <cell r="A5748" t="str">
            <v>95718</v>
          </cell>
          <cell r="B5748" t="str">
            <v>ESCAVADEIRA HIDRAULICA SOBRE ESTEIRA, EQUIPADA COM CLAMSHELL, COM CAPACIDADE DA CAÇAMBA ENTRE 1,20 E 1,50 M3, PESO OPERACIONAL ENTRE 20,00 E 22,00 TON, POTENCIA LIQUIDA ENTRE 150 E 160 HP - MANUTENÇÃO. AF_11/2016</v>
          </cell>
          <cell r="C5748" t="str">
            <v>H</v>
          </cell>
          <cell r="D5748">
            <v>38.6</v>
          </cell>
          <cell r="E5748">
            <v>0</v>
          </cell>
          <cell r="F5748">
            <v>38.6</v>
          </cell>
        </row>
        <row r="5749">
          <cell r="A5749" t="str">
            <v>95719</v>
          </cell>
          <cell r="B5749" t="str">
            <v>ESCAVADEIRA HIDRAULICA SOBRE ESTEIRA, EQUIPADA COM CLAMSHELL, COM CAPACIDADE DA CAÇAMBA ENTRE 1,20 E 1,50 M3, PESO OPERACIONAL ENTRE 20,00 E 22,00 TON, POTENCIA LIQUIDA ENTRE 150 E 160 HP - MATERIAIS NA OPERAÇÃO. AF_11/2016</v>
          </cell>
          <cell r="C5749" t="str">
            <v>H</v>
          </cell>
          <cell r="D5749">
            <v>66.38</v>
          </cell>
          <cell r="E5749">
            <v>0</v>
          </cell>
          <cell r="F5749">
            <v>66.38</v>
          </cell>
        </row>
        <row r="5750">
          <cell r="B5750" t="str">
            <v>PENEIRAS</v>
          </cell>
          <cell r="C5750" t="str">
            <v/>
          </cell>
        </row>
        <row r="5751">
          <cell r="A5751" t="str">
            <v>92121</v>
          </cell>
          <cell r="B5751" t="str">
            <v>PENEIRAMENTO DE AREIA COM PENEIRA ELÉTRICA. AF_11/2015</v>
          </cell>
          <cell r="C5751" t="str">
            <v>M3</v>
          </cell>
          <cell r="D5751">
            <v>9.31</v>
          </cell>
          <cell r="E5751">
            <v>14.24</v>
          </cell>
          <cell r="F5751">
            <v>23.55</v>
          </cell>
        </row>
        <row r="5752">
          <cell r="A5752" t="str">
            <v>92122</v>
          </cell>
          <cell r="B5752" t="str">
            <v>PENEIRAMENTO DE AREIA COM PENEIRA MANUAL. AF_11/2015</v>
          </cell>
          <cell r="C5752" t="str">
            <v>M3</v>
          </cell>
          <cell r="D5752">
            <v>13.01</v>
          </cell>
          <cell r="E5752">
            <v>25.9</v>
          </cell>
          <cell r="F5752">
            <v>38.909999999999997</v>
          </cell>
        </row>
        <row r="5753">
          <cell r="A5753" t="str">
            <v>92112</v>
          </cell>
          <cell r="B5753" t="str">
            <v>PENEIRA ROTATIVA COM MOTOR ELÉTRICO TRIFÁSICO DE 2 CV, CILINDRO DE 1 M X 0,60 M, COM FUROS DE 3,17 MM - CHP DIURNO. AF_11/2015</v>
          </cell>
          <cell r="C5753" t="str">
            <v>CHP</v>
          </cell>
          <cell r="D5753">
            <v>2.59</v>
          </cell>
          <cell r="E5753">
            <v>0</v>
          </cell>
          <cell r="F5753">
            <v>2.59</v>
          </cell>
        </row>
        <row r="5754">
          <cell r="A5754" t="str">
            <v>92113</v>
          </cell>
          <cell r="B5754" t="str">
            <v>PENEIRA ROTATIVA COM MOTOR ELÉTRICO TRIFÁSICO DE 2 CV, CILINDRO DE 1 M X 0,60 M, COM FUROS DE 3,17 MM - CHI DIURNO. AF_11/2015</v>
          </cell>
          <cell r="C5754" t="str">
            <v>CHI</v>
          </cell>
          <cell r="D5754">
            <v>1.1599999999999999</v>
          </cell>
          <cell r="E5754">
            <v>0</v>
          </cell>
          <cell r="F5754">
            <v>1.1599999999999999</v>
          </cell>
        </row>
        <row r="5755">
          <cell r="A5755" t="str">
            <v>92108</v>
          </cell>
          <cell r="B5755" t="str">
            <v>PENEIRA ROTATIVA COM MOTOR ELÉTRICO TRIFÁSICO DE 2 CV, CILINDRO DE 1 M X 0,60 M, COM FUROS DE 3,17 MM - DEPRECIAÇÃO. AF_11/2015</v>
          </cell>
          <cell r="C5755" t="str">
            <v>H</v>
          </cell>
          <cell r="D5755">
            <v>0.88</v>
          </cell>
          <cell r="E5755">
            <v>0</v>
          </cell>
          <cell r="F5755">
            <v>0.88</v>
          </cell>
        </row>
        <row r="5756">
          <cell r="A5756" t="str">
            <v>92109</v>
          </cell>
          <cell r="B5756" t="str">
            <v>PENEIRA ROTATIVA COM MOTOR ELÉTRICO TRIFÁSICO DE 2 CV, CILINDRO DE 1 M X 0,60 M, COM FUROS DE 3,17 MM - JUROS. AF_11/2015</v>
          </cell>
          <cell r="C5756" t="str">
            <v>H</v>
          </cell>
          <cell r="D5756">
            <v>0.28000000000000003</v>
          </cell>
          <cell r="E5756">
            <v>0</v>
          </cell>
          <cell r="F5756">
            <v>0.28000000000000003</v>
          </cell>
        </row>
        <row r="5757">
          <cell r="A5757" t="str">
            <v>92110</v>
          </cell>
          <cell r="B5757" t="str">
            <v>PENEIRA ROTATIVA COM MOTOR ELÉTRICO TRIFÁSICO DE 2 CV, CILINDRO DE 1 M X 0,60 M, COM FUROS DE 3,17 MM - MANUTENÇÃO. AF_11/2015</v>
          </cell>
          <cell r="C5757" t="str">
            <v>H</v>
          </cell>
          <cell r="D5757">
            <v>0.93</v>
          </cell>
          <cell r="E5757">
            <v>0</v>
          </cell>
          <cell r="F5757">
            <v>0.93</v>
          </cell>
        </row>
        <row r="5758">
          <cell r="A5758" t="str">
            <v>92111</v>
          </cell>
          <cell r="B5758" t="str">
            <v>PENEIRA ROTATIVA COM MOTOR ELÉTRICO TRIFÁSICO DE 2 CV, CILINDRO DE 1 M X 0,60 M, COM FUROS DE 3,17 MM - MATERIAIS NA OPERAÇÃO. AF_11/2015</v>
          </cell>
          <cell r="C5758" t="str">
            <v>H</v>
          </cell>
          <cell r="D5758">
            <v>0.5</v>
          </cell>
          <cell r="E5758">
            <v>0</v>
          </cell>
          <cell r="F5758">
            <v>0.5</v>
          </cell>
        </row>
        <row r="5759">
          <cell r="B5759" t="str">
            <v>MARTELOS PERFURADORES / DEMOLIDORES</v>
          </cell>
          <cell r="C5759" t="str">
            <v/>
          </cell>
        </row>
        <row r="5760">
          <cell r="A5760" t="str">
            <v>92966</v>
          </cell>
          <cell r="B5760" t="str">
            <v>MARTELO PERFURADOR PNEUMÁTICO MANUAL, HASTE 25 X 75 MM, 21 KG - CHP DIURNO. AF_12/2015</v>
          </cell>
          <cell r="C5760" t="str">
            <v>CHP</v>
          </cell>
          <cell r="D5760">
            <v>5.97</v>
          </cell>
          <cell r="E5760">
            <v>8.8699999999999992</v>
          </cell>
          <cell r="F5760">
            <v>14.84</v>
          </cell>
        </row>
        <row r="5761">
          <cell r="A5761" t="str">
            <v>92967</v>
          </cell>
          <cell r="B5761" t="str">
            <v>MARTELO PERFURADOR PNEUMÁTICO MANUAL, HASTE 25 X 75 MM, 21 KG - CHI DIURNO. AF_12/2015</v>
          </cell>
          <cell r="C5761" t="str">
            <v>CHI</v>
          </cell>
          <cell r="D5761">
            <v>5.6</v>
          </cell>
          <cell r="E5761">
            <v>8.8699999999999992</v>
          </cell>
          <cell r="F5761">
            <v>14.47</v>
          </cell>
        </row>
        <row r="5762">
          <cell r="A5762" t="str">
            <v>92963</v>
          </cell>
          <cell r="B5762" t="str">
            <v>MARTELO PERFURADOR PNEUMÁTICO MANUAL, HASTE 25 X 75 MM, 21 KG - DEPRECIAÇÃO. AF_12/2015</v>
          </cell>
          <cell r="C5762" t="str">
            <v>H</v>
          </cell>
          <cell r="D5762">
            <v>0.56999999999999995</v>
          </cell>
          <cell r="E5762">
            <v>0</v>
          </cell>
          <cell r="F5762">
            <v>0.56999999999999995</v>
          </cell>
        </row>
        <row r="5763">
          <cell r="A5763" t="str">
            <v>92964</v>
          </cell>
          <cell r="B5763" t="str">
            <v>MARTELO PERFURADOR PNEUMÁTICO MANUAL, HASTE 25 X 75 MM, 21 KG - JUROS. AF_12/2015</v>
          </cell>
          <cell r="C5763" t="str">
            <v>H</v>
          </cell>
          <cell r="D5763">
            <v>0.16</v>
          </cell>
          <cell r="E5763">
            <v>0</v>
          </cell>
          <cell r="F5763">
            <v>0.16</v>
          </cell>
        </row>
        <row r="5764">
          <cell r="A5764" t="str">
            <v>92965</v>
          </cell>
          <cell r="B5764" t="str">
            <v>MARTELO PERFURADOR PNEUMÁTICO MANUAL, HASTE 25 X 75 MM, 21 KG - MANUTENÇÃO. AF_12/2015</v>
          </cell>
          <cell r="C5764" t="str">
            <v>H</v>
          </cell>
          <cell r="D5764">
            <v>0.38</v>
          </cell>
          <cell r="E5764">
            <v>0</v>
          </cell>
          <cell r="F5764">
            <v>0.38</v>
          </cell>
        </row>
        <row r="5765">
          <cell r="A5765" t="str">
            <v>95259</v>
          </cell>
          <cell r="B5765" t="str">
            <v>MARTELO DEMOLIDOR PNEUMÁTICO MANUAL, 32 KG - CHI DIURNO. AF_09/2016</v>
          </cell>
          <cell r="C5765" t="str">
            <v>CHI</v>
          </cell>
          <cell r="D5765">
            <v>5.44</v>
          </cell>
          <cell r="E5765">
            <v>8.8699999999999992</v>
          </cell>
          <cell r="F5765">
            <v>14.31</v>
          </cell>
        </row>
        <row r="5766">
          <cell r="A5766" t="str">
            <v>95258</v>
          </cell>
          <cell r="B5766" t="str">
            <v>MARTELO DEMOLIDOR PNEUMÁTICO MANUAL, 32 KG - CHP DIURNO. AF_09/2016</v>
          </cell>
          <cell r="C5766" t="str">
            <v>CHP</v>
          </cell>
          <cell r="D5766">
            <v>5.93</v>
          </cell>
          <cell r="E5766">
            <v>8.8699999999999992</v>
          </cell>
          <cell r="F5766">
            <v>14.8</v>
          </cell>
        </row>
        <row r="5767">
          <cell r="A5767" t="str">
            <v>95255</v>
          </cell>
          <cell r="B5767" t="str">
            <v>MARTELO DEMOLIDOR PNEUMÁTICO MANUAL, 32 KG - DEPRECIAÇÃO. AF_09/2016</v>
          </cell>
          <cell r="C5767" t="str">
            <v>H</v>
          </cell>
          <cell r="D5767">
            <v>0.47</v>
          </cell>
          <cell r="E5767">
            <v>0</v>
          </cell>
          <cell r="F5767">
            <v>0.47</v>
          </cell>
        </row>
        <row r="5768">
          <cell r="A5768" t="str">
            <v>95256</v>
          </cell>
          <cell r="B5768" t="str">
            <v>MARTELO DEMOLIDOR PNEUMÁTICO MANUAL, 32 KG - JUROS. AF_09/2016</v>
          </cell>
          <cell r="C5768" t="str">
            <v>H</v>
          </cell>
          <cell r="D5768">
            <v>0.1</v>
          </cell>
          <cell r="E5768">
            <v>0</v>
          </cell>
          <cell r="F5768">
            <v>0.1</v>
          </cell>
        </row>
        <row r="5769">
          <cell r="A5769" t="str">
            <v>95257</v>
          </cell>
          <cell r="B5769" t="str">
            <v>MARTELO DEMOLIDOR PNEUMÁTICO MANUAL, 32 KG - MANUTENÇÃO. AF_09/2016</v>
          </cell>
          <cell r="C5769" t="str">
            <v>H</v>
          </cell>
          <cell r="D5769">
            <v>0.49</v>
          </cell>
          <cell r="E5769">
            <v>0</v>
          </cell>
          <cell r="F5769">
            <v>0.49</v>
          </cell>
        </row>
        <row r="5770">
          <cell r="B5770" t="str">
            <v>TRATORES</v>
          </cell>
          <cell r="C5770" t="str">
            <v/>
          </cell>
        </row>
        <row r="5771">
          <cell r="A5771" t="str">
            <v>5714</v>
          </cell>
          <cell r="B5771" t="str">
            <v>TRATOR DE PNEUS, POTÊNCIA 85 CV, TRAÇÃO 4X4, PESO COM LASTRO DE 4.675 KG - MANUTENÇÃO. AF_06/2014</v>
          </cell>
          <cell r="C5771" t="str">
            <v>H</v>
          </cell>
          <cell r="D5771">
            <v>5.39</v>
          </cell>
          <cell r="E5771">
            <v>0</v>
          </cell>
          <cell r="F5771">
            <v>5.39</v>
          </cell>
        </row>
        <row r="5772">
          <cell r="A5772" t="str">
            <v>5715</v>
          </cell>
          <cell r="B5772" t="str">
            <v>TRATOR DE PNEUS, POTÊNCIA 85 CV, TRAÇÃO 4X4, PESO COM LASTRO DE 4.675 KG - MATERIAIS NA OPERAÇÃO. AF_06/2014</v>
          </cell>
          <cell r="C5772" t="str">
            <v>H</v>
          </cell>
          <cell r="D5772">
            <v>35.9</v>
          </cell>
          <cell r="E5772">
            <v>0</v>
          </cell>
          <cell r="F5772">
            <v>35.9</v>
          </cell>
        </row>
        <row r="5773">
          <cell r="A5773" t="str">
            <v>5843</v>
          </cell>
          <cell r="B5773" t="str">
            <v>TRATOR DE PNEUS, POTÊNCIA 122 CV, TRAÇÃO 4X4, PESO COM LASTRO DE 4.510 KG - CHP DIURNO. AF_06/2014</v>
          </cell>
          <cell r="C5773" t="str">
            <v>CHP</v>
          </cell>
          <cell r="D5773">
            <v>73.3</v>
          </cell>
          <cell r="E5773">
            <v>13.72</v>
          </cell>
          <cell r="F5773">
            <v>87.02</v>
          </cell>
        </row>
        <row r="5774">
          <cell r="A5774" t="str">
            <v>5845</v>
          </cell>
          <cell r="B5774" t="str">
            <v>TRATOR DE PNEUS, POTÊNCIA 122 CV, TRAÇÃO 4X4, PESO COM LASTRO DE 4.510 KG - CHI DIURNO. AF_06/2014</v>
          </cell>
          <cell r="C5774" t="str">
            <v>CHI</v>
          </cell>
          <cell r="D5774">
            <v>14.4</v>
          </cell>
          <cell r="E5774">
            <v>13.72</v>
          </cell>
          <cell r="F5774">
            <v>28.12</v>
          </cell>
        </row>
        <row r="5775">
          <cell r="A5775" t="str">
            <v>7063</v>
          </cell>
          <cell r="B5775" t="str">
            <v>TRATOR DE PNEUS, POTÊNCIA 122 CV, TRAÇÃO 4X4, PESO COM LASTRO DE 4.510 KG - DEPRECIAÇÃO. AF_06/2014</v>
          </cell>
          <cell r="C5775" t="str">
            <v>H</v>
          </cell>
          <cell r="D5775">
            <v>6.71</v>
          </cell>
          <cell r="E5775">
            <v>0</v>
          </cell>
          <cell r="F5775">
            <v>6.71</v>
          </cell>
        </row>
        <row r="5776">
          <cell r="A5776" t="str">
            <v>7064</v>
          </cell>
          <cell r="B5776" t="str">
            <v>TRATOR DE PNEUS, POTÊNCIA 122 CV, TRAÇÃO 4X4, PESO COM LASTRO DE 4.510 KG - JUROS. AF_06/2014</v>
          </cell>
          <cell r="C5776" t="str">
            <v>H</v>
          </cell>
          <cell r="D5776">
            <v>2.27</v>
          </cell>
          <cell r="E5776">
            <v>0</v>
          </cell>
          <cell r="F5776">
            <v>2.27</v>
          </cell>
        </row>
        <row r="5777">
          <cell r="A5777" t="str">
            <v>7065</v>
          </cell>
          <cell r="B5777" t="str">
            <v>TRATOR DE PNEUS, POTÊNCIA 122 CV, TRAÇÃO 4X4, PESO COM LASTRO DE 4.510 KG - MANUTENÇÃO. AF_06/2014</v>
          </cell>
          <cell r="C5777" t="str">
            <v>H</v>
          </cell>
          <cell r="D5777">
            <v>7.35</v>
          </cell>
          <cell r="E5777">
            <v>0</v>
          </cell>
          <cell r="F5777">
            <v>7.35</v>
          </cell>
        </row>
        <row r="5778">
          <cell r="A5778" t="str">
            <v>7066</v>
          </cell>
          <cell r="B5778" t="str">
            <v>TRATOR DE PNEUS, POTÊNCIA 122 CV, TRAÇÃO 4X4, PESO COM LASTRO DE 4.510 KG - MATERIAIS NA OPERAÇÃO. AF_06/2014</v>
          </cell>
          <cell r="C5778" t="str">
            <v>H</v>
          </cell>
          <cell r="D5778">
            <v>51.55</v>
          </cell>
          <cell r="E5778">
            <v>0</v>
          </cell>
          <cell r="F5778">
            <v>51.55</v>
          </cell>
        </row>
        <row r="5779">
          <cell r="A5779" t="str">
            <v>89035</v>
          </cell>
          <cell r="B5779" t="str">
            <v>TRATOR DE PNEUS, POTÊNCIA 85 CV, TRAÇÃO 4X4, PESO COM LASTRO DE 4.675 KG - CHP DIURNO. AF_06/2014</v>
          </cell>
          <cell r="C5779" t="str">
            <v>CHP</v>
          </cell>
          <cell r="D5779">
            <v>53.3</v>
          </cell>
          <cell r="E5779">
            <v>13.72</v>
          </cell>
          <cell r="F5779">
            <v>67.02</v>
          </cell>
        </row>
        <row r="5780">
          <cell r="A5780" t="str">
            <v>89036</v>
          </cell>
          <cell r="B5780" t="str">
            <v>TRATOR DE PNEUS, POTÊNCIA 85 CV, TRAÇÃO 4X4, PESO COM LASTRO DE 4.675 KG - CHI DIURNO. AF_06/2014</v>
          </cell>
          <cell r="C5780" t="str">
            <v>CHI</v>
          </cell>
          <cell r="D5780">
            <v>12.01</v>
          </cell>
          <cell r="E5780">
            <v>13.72</v>
          </cell>
          <cell r="F5780">
            <v>25.73</v>
          </cell>
        </row>
        <row r="5781">
          <cell r="A5781" t="str">
            <v>89033</v>
          </cell>
          <cell r="B5781" t="str">
            <v>TRATOR DE PNEUS, POTÊNCIA 85 CV, TRAÇÃO 4X4, PESO COM LASTRO DE 4.675 KG - DEPRECIAÇÃO. AF_06/2014</v>
          </cell>
          <cell r="C5781" t="str">
            <v>H</v>
          </cell>
          <cell r="D5781">
            <v>4.92</v>
          </cell>
          <cell r="E5781">
            <v>0</v>
          </cell>
          <cell r="F5781">
            <v>4.92</v>
          </cell>
        </row>
        <row r="5782">
          <cell r="A5782" t="str">
            <v>89034</v>
          </cell>
          <cell r="B5782" t="str">
            <v>TRATOR DE PNEUS, POTÊNCIA 85 CV, TRAÇÃO 4X4, PESO COM LASTRO DE 4.675 KG - JUROS. AF_06/2014</v>
          </cell>
          <cell r="C5782" t="str">
            <v>H</v>
          </cell>
          <cell r="D5782">
            <v>1.66</v>
          </cell>
          <cell r="E5782">
            <v>0</v>
          </cell>
          <cell r="F5782">
            <v>1.66</v>
          </cell>
        </row>
        <row r="5783">
          <cell r="A5783" t="str">
            <v>5718</v>
          </cell>
          <cell r="B5783" t="str">
            <v>TRATOR DE ESTEIRAS, POTÊNCIA 170 HP, PESO OPERACIONAL 19 T, CAÇAMBA 5,2 M3 - MATERIAIS NA OPERAÇÃO. AF_06/2014</v>
          </cell>
          <cell r="C5783" t="str">
            <v>H</v>
          </cell>
          <cell r="D5783">
            <v>87.36</v>
          </cell>
          <cell r="E5783">
            <v>0</v>
          </cell>
          <cell r="F5783">
            <v>87.36</v>
          </cell>
        </row>
        <row r="5784">
          <cell r="A5784" t="str">
            <v>5721</v>
          </cell>
          <cell r="B5784" t="str">
            <v>TRATOR DE ESTEIRAS, POTÊNCIA 150 HP, PESO OPERACIONAL 16,7 T, COM RODA MOTRIZ ELEVADA E LÂMINA 3,18 M3 - MATERIAIS NA OPERAÇÃO. AF_06/2014</v>
          </cell>
          <cell r="C5784" t="str">
            <v>H</v>
          </cell>
          <cell r="D5784">
            <v>77.09</v>
          </cell>
          <cell r="E5784">
            <v>0</v>
          </cell>
          <cell r="F5784">
            <v>77.09</v>
          </cell>
        </row>
        <row r="5785">
          <cell r="A5785" t="str">
            <v>5722</v>
          </cell>
          <cell r="B5785" t="str">
            <v>TRATOR DE ESTEIRAS, POTÊNCIA 347 HP, PESO OPERACIONAL 38,5 T, COM LÂMINA 8,70 M3 - MATERIAIS NA OPERAÇÃO. AF_06/2014</v>
          </cell>
          <cell r="C5785" t="str">
            <v>H</v>
          </cell>
          <cell r="D5785">
            <v>178.31</v>
          </cell>
          <cell r="E5785">
            <v>0</v>
          </cell>
          <cell r="F5785">
            <v>178.31</v>
          </cell>
        </row>
        <row r="5786">
          <cell r="A5786" t="str">
            <v>5724</v>
          </cell>
          <cell r="B5786" t="str">
            <v>TRATOR DE ESTEIRAS, POTÊNCIA 100 HP, PESO OPERACIONAL 9,4 T, COM LÂMINA 2,19 M3 - MANUTENÇÃO. AF_06/2014</v>
          </cell>
          <cell r="C5786" t="str">
            <v>H</v>
          </cell>
          <cell r="D5786">
            <v>44.43</v>
          </cell>
          <cell r="E5786">
            <v>0</v>
          </cell>
          <cell r="F5786">
            <v>44.43</v>
          </cell>
        </row>
        <row r="5787">
          <cell r="A5787" t="str">
            <v>5847</v>
          </cell>
          <cell r="B5787" t="str">
            <v>TRATOR DE ESTEIRAS, POTÊNCIA 170 HP, PESO OPERACIONAL 19 T, CAÇAMBA 5,2 M3 - CHP DIURNO. AF_06/2014</v>
          </cell>
          <cell r="C5787" t="str">
            <v>CHP</v>
          </cell>
          <cell r="D5787">
            <v>206.14</v>
          </cell>
          <cell r="E5787">
            <v>13.72</v>
          </cell>
          <cell r="F5787">
            <v>219.86</v>
          </cell>
        </row>
        <row r="5788">
          <cell r="A5788" t="str">
            <v>5849</v>
          </cell>
          <cell r="B5788" t="str">
            <v>TRATOR DE ESTEIRAS, POTÊNCIA 170 HP, PESO OPERACIONAL 19 T, CAÇAMBA 5,2 M3 - CHI DIURNO. AF_06/2014</v>
          </cell>
          <cell r="C5788" t="str">
            <v>CHI</v>
          </cell>
          <cell r="D5788">
            <v>61.53</v>
          </cell>
          <cell r="E5788">
            <v>13.72</v>
          </cell>
          <cell r="F5788">
            <v>75.25</v>
          </cell>
        </row>
        <row r="5789">
          <cell r="A5789" t="str">
            <v>5851</v>
          </cell>
          <cell r="B5789" t="str">
            <v>TRATOR DE ESTEIRAS, POTÊNCIA 150 HP, PESO OPERACIONAL 16,7 T, COM RODA MOTRIZ ELEVADA E LÂMINA 3,18 M3 - CHP DIURNO. AF_06/2014</v>
          </cell>
          <cell r="C5789" t="str">
            <v>CHP</v>
          </cell>
          <cell r="D5789">
            <v>196.56</v>
          </cell>
          <cell r="E5789">
            <v>13.72</v>
          </cell>
          <cell r="F5789">
            <v>210.28</v>
          </cell>
        </row>
        <row r="5790">
          <cell r="A5790" t="str">
            <v>5853</v>
          </cell>
          <cell r="B5790" t="str">
            <v>TRATOR DE ESTEIRAS, POTÊNCIA 150 HP, PESO OPERACIONAL 16,7 T, COM RODA MOTRIZ ELEVADA E LÂMINA 3,18 M3 - CHI DIURNO. AF_06/2014</v>
          </cell>
          <cell r="C5790" t="str">
            <v>CHI</v>
          </cell>
          <cell r="D5790">
            <v>61.87</v>
          </cell>
          <cell r="E5790">
            <v>13.72</v>
          </cell>
          <cell r="F5790">
            <v>75.59</v>
          </cell>
        </row>
        <row r="5791">
          <cell r="A5791" t="str">
            <v>5855</v>
          </cell>
          <cell r="B5791" t="str">
            <v>TRATOR DE ESTEIRAS, POTÊNCIA 347 HP, PESO OPERACIONAL 38,5 T, COM LÂMINA 8,70 M3 - CHP DIURNO. AF_06/2014</v>
          </cell>
          <cell r="C5791" t="str">
            <v>CHP</v>
          </cell>
          <cell r="D5791">
            <v>557.30999999999995</v>
          </cell>
          <cell r="E5791">
            <v>13.72</v>
          </cell>
          <cell r="F5791">
            <v>571.03</v>
          </cell>
        </row>
        <row r="5792">
          <cell r="A5792" t="str">
            <v>5857</v>
          </cell>
          <cell r="B5792" t="str">
            <v>TRATOR DE ESTEIRAS, POTÊNCIA 347 HP, PESO OPERACIONAL 38,5 T, COM LÂMINA 8,70 M3 - CHI DIURNO. AF_06/2014</v>
          </cell>
          <cell r="C5792" t="str">
            <v>CHI</v>
          </cell>
          <cell r="D5792">
            <v>190.32</v>
          </cell>
          <cell r="E5792">
            <v>13.72</v>
          </cell>
          <cell r="F5792">
            <v>204.04</v>
          </cell>
        </row>
        <row r="5793">
          <cell r="A5793" t="str">
            <v>53806</v>
          </cell>
          <cell r="B5793" t="str">
            <v>TRATOR DE ESTEIRAS, POTÊNCIA 170 HP, PESO OPERACIONAL 19 T, CAÇAMBA 5,2 M3 - MANUTENÇÃO. AF_06/2014</v>
          </cell>
          <cell r="C5793" t="str">
            <v>H</v>
          </cell>
          <cell r="D5793">
            <v>57.25</v>
          </cell>
          <cell r="E5793">
            <v>0</v>
          </cell>
          <cell r="F5793">
            <v>57.25</v>
          </cell>
        </row>
        <row r="5794">
          <cell r="A5794" t="str">
            <v>53810</v>
          </cell>
          <cell r="B5794" t="str">
            <v>TRATOR DE ESTEIRAS, POTÊNCIA 150 HP, PESO OPERACIONAL 16,7 T, COM RODA MOTRIZ ELEVADA E LÂMINA 3,18 M3 - MANUTENÇÃO. AF_06/2014</v>
          </cell>
          <cell r="C5794" t="str">
            <v>H</v>
          </cell>
          <cell r="D5794">
            <v>57.6</v>
          </cell>
          <cell r="E5794">
            <v>0</v>
          </cell>
          <cell r="F5794">
            <v>57.6</v>
          </cell>
        </row>
        <row r="5795">
          <cell r="A5795" t="str">
            <v>53814</v>
          </cell>
          <cell r="B5795" t="str">
            <v>TRATOR DE ESTEIRAS, POTÊNCIA 347 HP, PESO OPERACIONAL 38,5 T, COM LÂMINA 8,70 M3 - MANUTENÇÃO. AF_06/2014</v>
          </cell>
          <cell r="C5795" t="str">
            <v>H</v>
          </cell>
          <cell r="D5795">
            <v>188.67</v>
          </cell>
          <cell r="E5795">
            <v>0</v>
          </cell>
          <cell r="F5795">
            <v>188.67</v>
          </cell>
        </row>
        <row r="5796">
          <cell r="A5796" t="str">
            <v>53817</v>
          </cell>
          <cell r="B5796" t="str">
            <v>TRATOR DE ESTEIRAS, POTÊNCIA 100 HP, PESO OPERACIONAL 9,4 T, COM LÂMINA 2,19 M3 - MATERIAIS NA OPERAÇÃO. AF_06/2014</v>
          </cell>
          <cell r="C5796" t="str">
            <v>H</v>
          </cell>
          <cell r="D5796">
            <v>51.37</v>
          </cell>
          <cell r="E5796">
            <v>0</v>
          </cell>
          <cell r="F5796">
            <v>51.37</v>
          </cell>
        </row>
        <row r="5797">
          <cell r="A5797" t="str">
            <v>88843</v>
          </cell>
          <cell r="B5797" t="str">
            <v>TRATOR DE ESTEIRAS, POTÊNCIA 125 HP, PESO OPERACIONAL 12,9 T, COM LÂMINA 2,7 M3 - CHP DIURNO. AF_10/2014</v>
          </cell>
          <cell r="C5797" t="str">
            <v>CHP</v>
          </cell>
          <cell r="D5797">
            <v>161.72999999999999</v>
          </cell>
          <cell r="E5797">
            <v>13.72</v>
          </cell>
          <cell r="F5797">
            <v>175.45</v>
          </cell>
        </row>
        <row r="5798">
          <cell r="A5798" t="str">
            <v>89032</v>
          </cell>
          <cell r="B5798" t="str">
            <v>TRATOR DE ESTEIRAS, POTÊNCIA 100 HP, PESO OPERACIONAL 9,4 T, COM LÂMINA 2,19 M3 - CHP DIURNO. AF_06/2014</v>
          </cell>
          <cell r="C5798" t="str">
            <v>CHP</v>
          </cell>
          <cell r="D5798">
            <v>144.77000000000001</v>
          </cell>
          <cell r="E5798">
            <v>13.72</v>
          </cell>
          <cell r="F5798">
            <v>158.49</v>
          </cell>
        </row>
        <row r="5799">
          <cell r="A5799" t="str">
            <v>88844</v>
          </cell>
          <cell r="B5799" t="str">
            <v>TRATOR DE ESTEIRAS, POTÊNCIA 125 HP, PESO OPERACIONAL 12,9 T, COM LÂMINA 2,7 M3 - CHI DIURNO. AF_10/2014</v>
          </cell>
          <cell r="C5799" t="str">
            <v>CHI</v>
          </cell>
          <cell r="D5799">
            <v>51</v>
          </cell>
          <cell r="E5799">
            <v>13.72</v>
          </cell>
          <cell r="F5799">
            <v>64.72</v>
          </cell>
        </row>
        <row r="5800">
          <cell r="A5800" t="str">
            <v>89031</v>
          </cell>
          <cell r="B5800" t="str">
            <v>TRATOR DE ESTEIRAS, POTÊNCIA 100 HP, PESO OPERACIONAL 9,4 T, COM LÂMINA 2,19 M3 - CHI DIURNO. AF_06/2014</v>
          </cell>
          <cell r="C5800" t="str">
            <v>CHI</v>
          </cell>
          <cell r="D5800">
            <v>48.97</v>
          </cell>
          <cell r="E5800">
            <v>13.72</v>
          </cell>
          <cell r="F5800">
            <v>62.69</v>
          </cell>
        </row>
        <row r="5801">
          <cell r="A5801" t="str">
            <v>88839</v>
          </cell>
          <cell r="B5801" t="str">
            <v>TRATOR DE ESTEIRAS, POTÊNCIA 125 HP, PESO OPERACIONAL 12,9 T, COM LÂMINA 2,7 M3 - DEPRECIAÇÃO. AF_10/2014</v>
          </cell>
          <cell r="C5801" t="str">
            <v>H</v>
          </cell>
          <cell r="D5801">
            <v>37.200000000000003</v>
          </cell>
          <cell r="E5801">
            <v>0</v>
          </cell>
          <cell r="F5801">
            <v>37.200000000000003</v>
          </cell>
        </row>
        <row r="5802">
          <cell r="A5802" t="str">
            <v>88840</v>
          </cell>
          <cell r="B5802" t="str">
            <v>TRATOR DE ESTEIRAS, POTÊNCIA 125 HP, PESO OPERACIONAL 12,9 T, COM LÂMINA 2,7 M3 - JUROS. AF_10/2014</v>
          </cell>
          <cell r="C5802" t="str">
            <v>H</v>
          </cell>
          <cell r="D5802">
            <v>8.3699999999999992</v>
          </cell>
          <cell r="E5802">
            <v>0</v>
          </cell>
          <cell r="F5802">
            <v>8.3699999999999992</v>
          </cell>
        </row>
        <row r="5803">
          <cell r="A5803" t="str">
            <v>88841</v>
          </cell>
          <cell r="B5803" t="str">
            <v>TRATOR DE ESTEIRAS, POTÊNCIA 125 HP, PESO OPERACIONAL 12,9 T, COM LÂMINA 2,7 M3 - MANUTENÇÃO. AF_10/2014</v>
          </cell>
          <cell r="C5803" t="str">
            <v>H</v>
          </cell>
          <cell r="D5803">
            <v>46.5</v>
          </cell>
          <cell r="E5803">
            <v>0</v>
          </cell>
          <cell r="F5803">
            <v>46.5</v>
          </cell>
        </row>
        <row r="5804">
          <cell r="A5804" t="str">
            <v>88842</v>
          </cell>
          <cell r="B5804" t="str">
            <v>TRATOR DE ESTEIRAS, POTÊNCIA 125 HP, PESO OPERACIONAL 12,9 T, COM LÂMINA 2,7 M3 - MATERIAIS NA OPERAÇÃO. AF_10/2014</v>
          </cell>
          <cell r="C5804" t="str">
            <v>H</v>
          </cell>
          <cell r="D5804">
            <v>64.23</v>
          </cell>
          <cell r="E5804">
            <v>0</v>
          </cell>
          <cell r="F5804">
            <v>64.23</v>
          </cell>
        </row>
        <row r="5805">
          <cell r="A5805" t="str">
            <v>89009</v>
          </cell>
          <cell r="B5805" t="str">
            <v>TRATOR DE ESTEIRAS, POTÊNCIA 150 HP, PESO OPERACIONAL 16,7 T, COM RODA MOTRIZ ELEVADA E LÂMINA 3,18 M3 - DEPRECIAÇÃO. AF_06/2014</v>
          </cell>
          <cell r="C5805" t="str">
            <v>H</v>
          </cell>
          <cell r="D5805">
            <v>46.08</v>
          </cell>
          <cell r="E5805">
            <v>0</v>
          </cell>
          <cell r="F5805">
            <v>46.08</v>
          </cell>
        </row>
        <row r="5806">
          <cell r="A5806" t="str">
            <v>89010</v>
          </cell>
          <cell r="B5806" t="str">
            <v>TRATOR DE ESTEIRAS, POTÊNCIA 150 HP, PESO OPERACIONAL 16,7 T, COM RODA MOTRIZ ELEVADA E LÂMINA 3,18 M3 - JUROS. AF_06/2014</v>
          </cell>
          <cell r="C5806" t="str">
            <v>H</v>
          </cell>
          <cell r="D5806">
            <v>10.37</v>
          </cell>
          <cell r="E5806">
            <v>0</v>
          </cell>
          <cell r="F5806">
            <v>10.37</v>
          </cell>
        </row>
        <row r="5807">
          <cell r="A5807" t="str">
            <v>89013</v>
          </cell>
          <cell r="B5807" t="str">
            <v>TRATOR DE ESTEIRAS, POTÊNCIA 347 HP, PESO OPERACIONAL 38,5 T, COM LÂMINA 8,70 M3 - DEPRECIAÇÃO. AF_06/2014</v>
          </cell>
          <cell r="C5807" t="str">
            <v>H</v>
          </cell>
          <cell r="D5807">
            <v>150.94</v>
          </cell>
          <cell r="E5807">
            <v>0</v>
          </cell>
          <cell r="F5807">
            <v>150.94</v>
          </cell>
        </row>
        <row r="5808">
          <cell r="A5808" t="str">
            <v>89014</v>
          </cell>
          <cell r="B5808" t="str">
            <v>TRATOR DE ESTEIRAS, POTÊNCIA 347 HP, PESO OPERACIONAL 38,5 T, COM LÂMINA 8,70 M3 - JUROS. AF_06/2014</v>
          </cell>
          <cell r="C5808" t="str">
            <v>H</v>
          </cell>
          <cell r="D5808">
            <v>33.96</v>
          </cell>
          <cell r="E5808">
            <v>0</v>
          </cell>
          <cell r="F5808">
            <v>33.96</v>
          </cell>
        </row>
        <row r="5809">
          <cell r="A5809" t="str">
            <v>89017</v>
          </cell>
          <cell r="B5809" t="str">
            <v>TRATOR DE ESTEIRAS, POTÊNCIA 170 HP, PESO OPERACIONAL 19 T, CAÇAMBA 5,2 M3 - DEPRECIAÇÃO. AF_06/2014</v>
          </cell>
          <cell r="C5809" t="str">
            <v>H</v>
          </cell>
          <cell r="D5809">
            <v>45.8</v>
          </cell>
          <cell r="E5809">
            <v>0</v>
          </cell>
          <cell r="F5809">
            <v>45.8</v>
          </cell>
        </row>
        <row r="5810">
          <cell r="A5810" t="str">
            <v>89018</v>
          </cell>
          <cell r="B5810" t="str">
            <v>TRATOR DE ESTEIRAS, POTÊNCIA 170 HP, PESO OPERACIONAL 19 T, CAÇAMBA 5,2 M3 - JUROS. AF_06/2014</v>
          </cell>
          <cell r="C5810" t="str">
            <v>H</v>
          </cell>
          <cell r="D5810">
            <v>10.3</v>
          </cell>
          <cell r="E5810">
            <v>0</v>
          </cell>
          <cell r="F5810">
            <v>10.3</v>
          </cell>
        </row>
        <row r="5811">
          <cell r="A5811" t="str">
            <v>89029</v>
          </cell>
          <cell r="B5811" t="str">
            <v>TRATOR DE ESTEIRAS, POTÊNCIA 100 HP, PESO OPERACIONAL 9,4 T, COM LÂMINA 2,19 M3 - DEPRECIAÇÃO. AF_06/2014</v>
          </cell>
          <cell r="C5811" t="str">
            <v>H</v>
          </cell>
          <cell r="D5811">
            <v>35.54</v>
          </cell>
          <cell r="E5811">
            <v>0</v>
          </cell>
          <cell r="F5811">
            <v>35.54</v>
          </cell>
        </row>
        <row r="5812">
          <cell r="A5812" t="str">
            <v>89030</v>
          </cell>
          <cell r="B5812" t="str">
            <v>TRATOR DE ESTEIRAS, POTÊNCIA 100 HP, PESO OPERACIONAL 9,4 T, COM LÂMINA 2,19 M3 - JUROS. AF_06/2014</v>
          </cell>
          <cell r="C5812" t="str">
            <v>H</v>
          </cell>
          <cell r="D5812">
            <v>8</v>
          </cell>
          <cell r="E5812">
            <v>0</v>
          </cell>
          <cell r="F5812">
            <v>8</v>
          </cell>
        </row>
        <row r="5813">
          <cell r="B5813" t="str">
            <v>CARREGADORAS</v>
          </cell>
          <cell r="C5813" t="str">
            <v/>
          </cell>
        </row>
        <row r="5814">
          <cell r="A5814" t="str">
            <v>5787</v>
          </cell>
          <cell r="B5814" t="str">
            <v>PÁ CARREGADEIRA SOBRE RODAS, POTÊNCIA 197 HP, CAPACIDADE DA CAÇAMBA 2,5 A 3,5 M3, PESO OPERACIONAL 18338 KG - MATERIAIS NA OPERAÇÃO. AF_06/2014</v>
          </cell>
          <cell r="C5814" t="str">
            <v>H</v>
          </cell>
          <cell r="D5814">
            <v>92.93</v>
          </cell>
          <cell r="E5814">
            <v>0</v>
          </cell>
          <cell r="F5814">
            <v>92.93</v>
          </cell>
        </row>
        <row r="5815">
          <cell r="A5815" t="str">
            <v>5940</v>
          </cell>
          <cell r="B5815" t="str">
            <v>PÁ CARREGADEIRA SOBRE RODAS, POTÊNCIA LÍQUIDA 128 HP, CAPACIDADE DA CAÇAMBA 1,7 A 2,8 M3, PESO OPERACIONAL 11632 KG - CHP DIURNO. AF_06/2014</v>
          </cell>
          <cell r="C5815" t="str">
            <v>CHP</v>
          </cell>
          <cell r="D5815">
            <v>108.65</v>
          </cell>
          <cell r="E5815">
            <v>14.53</v>
          </cell>
          <cell r="F5815">
            <v>123.18</v>
          </cell>
        </row>
        <row r="5816">
          <cell r="A5816" t="str">
            <v>5942</v>
          </cell>
          <cell r="B5816" t="str">
            <v>PÁ CARREGADEIRA SOBRE RODAS, POTÊNCIA LÍQUIDA 128 HP, CAPACIDADE DA CAÇAMBA 1,7 A 2,8 M3, PESO OPERACIONAL 11632 KG - CHI DIURNO. AF_06/2014</v>
          </cell>
          <cell r="C5816" t="str">
            <v>CHI</v>
          </cell>
          <cell r="D5816">
            <v>30.74</v>
          </cell>
          <cell r="E5816">
            <v>14.53</v>
          </cell>
          <cell r="F5816">
            <v>45.27</v>
          </cell>
        </row>
        <row r="5817">
          <cell r="A5817" t="str">
            <v>5944</v>
          </cell>
          <cell r="B5817" t="str">
            <v>PÁ CARREGADEIRA SOBRE RODAS, POTÊNCIA 197 HP, CAPACIDADE DA CAÇAMBA 2,5 A 3,5 M3, PESO OPERACIONAL 18338 KG - CHP DIURNO. AF_06/2014</v>
          </cell>
          <cell r="C5817" t="str">
            <v>CHP</v>
          </cell>
          <cell r="D5817">
            <v>165.7</v>
          </cell>
          <cell r="E5817">
            <v>14.53</v>
          </cell>
          <cell r="F5817">
            <v>180.23</v>
          </cell>
        </row>
        <row r="5818">
          <cell r="A5818" t="str">
            <v>5946</v>
          </cell>
          <cell r="B5818" t="str">
            <v>PÁ CARREGADEIRA SOBRE RODAS, POTÊNCIA 197 HP, CAPACIDADE DA CAÇAMBA 2,5 A 3,5 M3, PESO OPERACIONAL 18338 KG - CHI DIURNO. AF_06/2014</v>
          </cell>
          <cell r="C5818" t="str">
            <v>CHI</v>
          </cell>
          <cell r="D5818">
            <v>40.74</v>
          </cell>
          <cell r="E5818">
            <v>14.53</v>
          </cell>
          <cell r="F5818">
            <v>55.27</v>
          </cell>
        </row>
        <row r="5819">
          <cell r="A5819" t="str">
            <v>53857</v>
          </cell>
          <cell r="B5819" t="str">
            <v>PÁ CARREGADEIRA SOBRE RODAS, POTÊNCIA LÍQUIDA 128 HP, CAPACIDADE DA CAÇAMBA 1,7 A 2,8 M3, PESO OPERACIONAL 11632 KG - MANUTENÇÃO. AF_06/2014</v>
          </cell>
          <cell r="C5819" t="str">
            <v>H</v>
          </cell>
          <cell r="D5819">
            <v>23.1</v>
          </cell>
          <cell r="E5819">
            <v>0</v>
          </cell>
          <cell r="F5819">
            <v>23.1</v>
          </cell>
        </row>
        <row r="5820">
          <cell r="A5820" t="str">
            <v>53858</v>
          </cell>
          <cell r="B5820" t="str">
            <v>PÁ CARREGADEIRA SOBRE RODAS, POTÊNCIA LÍQUIDA 128 HP, CAPACIDADE DA CAÇAMBA 1,7 A 2,8 M3, PESO OPERACIONAL 11632 KG - MATERIAIS NA OPERAÇÃO. AF_06/2014</v>
          </cell>
          <cell r="C5820" t="str">
            <v>H</v>
          </cell>
          <cell r="D5820">
            <v>54.82</v>
          </cell>
          <cell r="E5820">
            <v>0</v>
          </cell>
          <cell r="F5820">
            <v>54.82</v>
          </cell>
        </row>
        <row r="5821">
          <cell r="A5821" t="str">
            <v>53861</v>
          </cell>
          <cell r="B5821" t="str">
            <v>PÁ CARREGADEIRA SOBRE RODAS, POTÊNCIA 197 HP, CAPACIDADE DA CAÇAMBA 2,5 A 3,5 M3, PESO OPERACIONAL 18338 KG - MANUTENÇÃO. AF_06/2014</v>
          </cell>
          <cell r="C5821" t="str">
            <v>H</v>
          </cell>
          <cell r="D5821">
            <v>32.03</v>
          </cell>
          <cell r="E5821">
            <v>0</v>
          </cell>
          <cell r="F5821">
            <v>32.03</v>
          </cell>
        </row>
        <row r="5822">
          <cell r="B5822" t="str">
            <v>COMPACTADORES</v>
          </cell>
          <cell r="C5822" t="str">
            <v/>
          </cell>
        </row>
        <row r="5823">
          <cell r="A5823" t="str">
            <v>95264</v>
          </cell>
          <cell r="B5823" t="str">
            <v>COMPACTADOR DE SOLOS DE PERCUSÃO (SOQUETE) COM MOTOR A GASOLINA, POTÊNCIA 3 CV - CHP DIURNO. AF_09/2016</v>
          </cell>
          <cell r="C5823" t="str">
            <v>CHP</v>
          </cell>
          <cell r="D5823">
            <v>4.12</v>
          </cell>
          <cell r="E5823">
            <v>0</v>
          </cell>
          <cell r="F5823">
            <v>4.12</v>
          </cell>
        </row>
        <row r="5824">
          <cell r="A5824" t="str">
            <v>95265</v>
          </cell>
          <cell r="B5824" t="str">
            <v>COMPACTADOR DE SOLOS DE PERCUSÃO (SOQUETE) COM MOTOR A GASOLINA, POTÊNCIA 3 CV - CHI DIURNO. AF_09/2016</v>
          </cell>
          <cell r="C5824" t="str">
            <v>CHI</v>
          </cell>
          <cell r="D5824">
            <v>1.1000000000000001</v>
          </cell>
          <cell r="E5824">
            <v>0</v>
          </cell>
          <cell r="F5824">
            <v>1.1000000000000001</v>
          </cell>
        </row>
        <row r="5825">
          <cell r="A5825" t="str">
            <v>95260</v>
          </cell>
          <cell r="B5825" t="str">
            <v>COMPACTADOR DE SOLOS DE PERCUSÃO (SOQUETE) COM MOTOR A GASOLINA, POTÊNCIA 3 CV - DEPRECIAÇÃO. AF_09/2016</v>
          </cell>
          <cell r="C5825" t="str">
            <v>H</v>
          </cell>
          <cell r="D5825">
            <v>0.93</v>
          </cell>
          <cell r="E5825">
            <v>0</v>
          </cell>
          <cell r="F5825">
            <v>0.93</v>
          </cell>
        </row>
        <row r="5826">
          <cell r="A5826" t="str">
            <v>95261</v>
          </cell>
          <cell r="B5826" t="str">
            <v>COMPACTADOR DE SOLOS DE PERCUSÃO (SOQUETE) COM MOTOR A GASOLINA, POTÊNCIA 3 CV - JUROS. AF_09/2016</v>
          </cell>
          <cell r="C5826" t="str">
            <v>H</v>
          </cell>
          <cell r="D5826">
            <v>0.17</v>
          </cell>
          <cell r="E5826">
            <v>0</v>
          </cell>
          <cell r="F5826">
            <v>0.17</v>
          </cell>
        </row>
        <row r="5827">
          <cell r="A5827" t="str">
            <v>95262</v>
          </cell>
          <cell r="B5827" t="str">
            <v>COMPACTADOR DE SOLOS DE PERCUSÃO (SOQUETE) COM MOTOR A GASOLINA, POTÊNCIA 3 CV - MANUTENÇÃO. AF_09/2016</v>
          </cell>
          <cell r="C5827" t="str">
            <v>H</v>
          </cell>
          <cell r="D5827">
            <v>0.57999999999999996</v>
          </cell>
          <cell r="E5827">
            <v>0</v>
          </cell>
          <cell r="F5827">
            <v>0.57999999999999996</v>
          </cell>
        </row>
        <row r="5828">
          <cell r="A5828" t="str">
            <v>95263</v>
          </cell>
          <cell r="B5828" t="str">
            <v>COMPACTADOR DE SOLOS DE PERCUSÃO (SOQUETE) COM MOTOR A GASOLINA, POTÊNCIA 3 CV - MATERIAIS NA OPERAÇÃO. AF_09/2016</v>
          </cell>
          <cell r="C5828" t="str">
            <v>H</v>
          </cell>
          <cell r="D5828">
            <v>2.44</v>
          </cell>
          <cell r="E5828">
            <v>0</v>
          </cell>
          <cell r="F5828">
            <v>2.44</v>
          </cell>
        </row>
        <row r="5829">
          <cell r="A5829" t="str">
            <v>91533</v>
          </cell>
          <cell r="B5829" t="str">
            <v>COMPACTADOR DE SOLOS DE PERCUSSÃO (SOQUETE) COM MOTOR A GASOLINA 4 TEMPOS, POTÊNCIA 4 CV - CHP DIURNO. AF_08/2015</v>
          </cell>
          <cell r="C5829" t="str">
            <v>CHP</v>
          </cell>
          <cell r="D5829">
            <v>5.98</v>
          </cell>
          <cell r="E5829">
            <v>0</v>
          </cell>
          <cell r="F5829">
            <v>5.98</v>
          </cell>
        </row>
        <row r="5830">
          <cell r="A5830" t="str">
            <v>91534</v>
          </cell>
          <cell r="B5830" t="str">
            <v>COMPACTADOR DE SOLOS DE PERCUSSÃO (SOQUETE) COM MOTOR A GASOLINA 4 TEMPOS, POTÊNCIA 4 CV - CHI DIURNO. AF_08/2015</v>
          </cell>
          <cell r="C5830" t="str">
            <v>CHI</v>
          </cell>
          <cell r="D5830">
            <v>1.51</v>
          </cell>
          <cell r="E5830">
            <v>0</v>
          </cell>
          <cell r="F5830">
            <v>1.51</v>
          </cell>
        </row>
        <row r="5831">
          <cell r="A5831" t="str">
            <v>91529</v>
          </cell>
          <cell r="B5831" t="str">
            <v>COMPACTADOR DE SOLOS DE PERCUSSÃO (SOQUETE) COM MOTOR A GASOLINA 4 TEMPOS, POTÊNCIA 4 CV - DEPRECIAÇÃO. AF_08/2015</v>
          </cell>
          <cell r="C5831" t="str">
            <v>H</v>
          </cell>
          <cell r="D5831">
            <v>1.1499999999999999</v>
          </cell>
          <cell r="E5831">
            <v>0</v>
          </cell>
          <cell r="F5831">
            <v>1.1499999999999999</v>
          </cell>
        </row>
        <row r="5832">
          <cell r="A5832" t="str">
            <v>91530</v>
          </cell>
          <cell r="B5832" t="str">
            <v>COMPACTADOR DE SOLOS DE PERCUSSÃO (SOQUETE) COM MOTOR A GASOLINA 4 TEMPOS, POTÊNCIA 4 CV - JUROS. AF_08/2015</v>
          </cell>
          <cell r="C5832" t="str">
            <v>H</v>
          </cell>
          <cell r="D5832">
            <v>0.36</v>
          </cell>
          <cell r="E5832">
            <v>0</v>
          </cell>
          <cell r="F5832">
            <v>0.36</v>
          </cell>
        </row>
        <row r="5833">
          <cell r="A5833" t="str">
            <v>91531</v>
          </cell>
          <cell r="B5833" t="str">
            <v>COMPACTADOR DE SOLOS DE PERCUSSÃO (SOQUETE) COM MOTOR A GASOLINA 4 TEMPOS, POTÊNCIA 4 CV - MANUTENÇÃO. AF_08/2015</v>
          </cell>
          <cell r="C5833" t="str">
            <v>H</v>
          </cell>
          <cell r="D5833">
            <v>1.21</v>
          </cell>
          <cell r="E5833">
            <v>0</v>
          </cell>
          <cell r="F5833">
            <v>1.21</v>
          </cell>
        </row>
        <row r="5834">
          <cell r="A5834" t="str">
            <v>91532</v>
          </cell>
          <cell r="B5834" t="str">
            <v>COMPACTADOR DE SOLOS DE PERCUSSÃO (SOQUETE) COM MOTOR A GASOLINA 4 TEMPOS, POTÊNCIA 4 CV - MATERIAIS NA OPERAÇÃO. AF_08/2015</v>
          </cell>
          <cell r="C5834" t="str">
            <v>H</v>
          </cell>
          <cell r="D5834">
            <v>3.26</v>
          </cell>
          <cell r="E5834">
            <v>0</v>
          </cell>
          <cell r="F5834">
            <v>3.26</v>
          </cell>
        </row>
        <row r="5835">
          <cell r="A5835" t="str">
            <v>73315</v>
          </cell>
          <cell r="B5835" t="str">
            <v>ROLO COMPACTADOR VIBRATÓRIO PÉ DE CARNEIRO PARA SOLOS, POTÊNCIA 80 HP, PESO OPERACIONAL SEM/COM LASTRO 7,4 / 8,8 T, LARGURA DE TRABALHO 1,68 M - MATERIAIS NA OPERAÇÃO. AF_02/2016</v>
          </cell>
          <cell r="C5835" t="str">
            <v>H</v>
          </cell>
          <cell r="D5835">
            <v>34.270000000000003</v>
          </cell>
          <cell r="E5835">
            <v>0</v>
          </cell>
          <cell r="F5835">
            <v>34.270000000000003</v>
          </cell>
        </row>
        <row r="5836">
          <cell r="A5836" t="str">
            <v>73436</v>
          </cell>
          <cell r="B5836" t="str">
            <v>ROLO COMPACTADOR VIBRATÓRIO PÉ DE CARNEIRO PARA SOLOS, POTÊNCIA 80 HP, PESO OPERACIONAL SEM/COM LASTRO 7,4 / 8,8 T, LARGURA DE TRABALHO 1,68 M - CHP DIURNO. AF_02/2016</v>
          </cell>
          <cell r="C5836" t="str">
            <v>CHP</v>
          </cell>
          <cell r="D5836">
            <v>80.87</v>
          </cell>
          <cell r="E5836">
            <v>37.57</v>
          </cell>
          <cell r="F5836">
            <v>118.44</v>
          </cell>
        </row>
        <row r="5837">
          <cell r="A5837" t="str">
            <v>5089</v>
          </cell>
          <cell r="B5837" t="str">
            <v>ROLO COMPACTADOR VIBRATÓRIO PÉ DE CARNEIRO PARA SOLOS, POTÊNCIA 80 HP, PESO OPERACIONAL SEM/COM LASTRO 7,4 / 8,8 T, LARGURA DE TRABALHO 1,68 M - MANUTENÇÃO. AF_02/2016</v>
          </cell>
          <cell r="C5837" t="str">
            <v>H</v>
          </cell>
          <cell r="D5837">
            <v>15.18</v>
          </cell>
          <cell r="E5837">
            <v>0</v>
          </cell>
          <cell r="F5837">
            <v>15.18</v>
          </cell>
        </row>
        <row r="5838">
          <cell r="A5838" t="str">
            <v>5674</v>
          </cell>
          <cell r="B5838" t="str">
            <v>ROLO COMPACTADOR VIBRATÓRIO DE UM CILINDRO AÇO LISO, POTÊNCIA 80 HP, PESO OPERACIONAL MÁXIMO 8,1 T, IMPACTO DINÂMICO 16,15 / 9,5 T, LARGURA DE TRABALHO 1,68 M - MANUTENÇÃO. AF_06/2014</v>
          </cell>
          <cell r="C5838" t="str">
            <v>H</v>
          </cell>
          <cell r="D5838">
            <v>14.6</v>
          </cell>
          <cell r="E5838">
            <v>0</v>
          </cell>
          <cell r="F5838">
            <v>14.6</v>
          </cell>
        </row>
        <row r="5839">
          <cell r="A5839" t="str">
            <v>5675</v>
          </cell>
          <cell r="B5839" t="str">
            <v>ROLO COMPACTADOR VIBRATÓRIO TANDEM, CILINDROS LISOS DE AÇO PARA SOLO/ASFALTO, POTÊNCIA 45 HP, PESO MÁXIMO OPERACIONAL 4 T - DEPRECIAÇÃO. AF_02/2016</v>
          </cell>
          <cell r="C5839" t="str">
            <v>H</v>
          </cell>
          <cell r="D5839">
            <v>9.8000000000000007</v>
          </cell>
          <cell r="E5839">
            <v>0</v>
          </cell>
          <cell r="F5839">
            <v>9.8000000000000007</v>
          </cell>
        </row>
        <row r="5840">
          <cell r="A5840" t="str">
            <v>5676</v>
          </cell>
          <cell r="B5840" t="str">
            <v>ROLO COMPACTADOR VIBRATÓRIO TANDEM, CILINDROS LISOS DE AÇO PARA SOLO/ASFALTO, POTÊNCIA 45 HP, PESO MÁXIMO OPERACIONAL 4 T - MANUTENÇÃO. AF_02/2016</v>
          </cell>
          <cell r="C5840" t="str">
            <v>H</v>
          </cell>
          <cell r="D5840">
            <v>10.88</v>
          </cell>
          <cell r="E5840">
            <v>0</v>
          </cell>
          <cell r="F5840">
            <v>10.88</v>
          </cell>
        </row>
        <row r="5841">
          <cell r="A5841" t="str">
            <v>5677</v>
          </cell>
          <cell r="B5841" t="str">
            <v>ROLO COMPACTADOR VIBRATÓRIO TANDEM, CILINDROS LISOS DE AÇO PARA SOLO/ASFALTO, POTÊNCIA 45 HP, PESO MÁXIMO OPERACIONAL 4 T - MATERIAIS NA OPERAÇÃO. AF_02/2016</v>
          </cell>
          <cell r="C5841" t="str">
            <v>H</v>
          </cell>
          <cell r="D5841">
            <v>19.260000000000002</v>
          </cell>
          <cell r="E5841">
            <v>0</v>
          </cell>
          <cell r="F5841">
            <v>19.260000000000002</v>
          </cell>
        </row>
        <row r="5842">
          <cell r="A5842" t="str">
            <v>5684</v>
          </cell>
          <cell r="B5842" t="str">
            <v>ROLO COMPACTADOR VIBRATÓRIO DE UM CILINDRO AÇO LISO, POTÊNCIA 80 HP, PESO OPERACIONAL MÁXIMO 8,1 T, IMPACTO DINÂMICO 16,15 / 9,5 T, LARGURA DE TRABALHO 1,68 M - CHP DIURNO. AF_06/2014</v>
          </cell>
          <cell r="C5842" t="str">
            <v>CHP</v>
          </cell>
          <cell r="D5842">
            <v>69.94</v>
          </cell>
          <cell r="E5842">
            <v>12.52</v>
          </cell>
          <cell r="F5842">
            <v>82.46</v>
          </cell>
        </row>
        <row r="5843">
          <cell r="A5843" t="str">
            <v>5685</v>
          </cell>
          <cell r="B5843" t="str">
            <v>ROLO COMPACTADOR VIBRATÓRIO DE UM CILINDRO AÇO LISO, POTÊNCIA 80 HP, PESO OPERACIONAL MÁXIMO 8,1 T, IMPACTO DINÂMICO 16,15 / 9,5 T, LARGURA DE TRABALHO 1,68 M - CHI DIURNO. AF_06/2014</v>
          </cell>
          <cell r="C5843" t="str">
            <v>CHI</v>
          </cell>
          <cell r="D5843">
            <v>21.07</v>
          </cell>
          <cell r="E5843">
            <v>12.52</v>
          </cell>
          <cell r="F5843">
            <v>33.590000000000003</v>
          </cell>
        </row>
        <row r="5844">
          <cell r="A5844" t="str">
            <v>5686</v>
          </cell>
          <cell r="B5844" t="str">
            <v>ROLO COMPACTADOR VIBRATÓRIO TANDEM, CILINDROS LISOS DE AÇO PARA SOLO/ASFALTO, POTÊNCIA 45 HP, PESO MÁXIMO OPERACIONAL 4 T - CHP DIURNO. AF_02/2016</v>
          </cell>
          <cell r="C5844" t="str">
            <v>CHP</v>
          </cell>
          <cell r="D5844">
            <v>47.34</v>
          </cell>
          <cell r="E5844">
            <v>12.52</v>
          </cell>
          <cell r="F5844">
            <v>59.86</v>
          </cell>
        </row>
        <row r="5845">
          <cell r="A5845" t="str">
            <v>5727</v>
          </cell>
          <cell r="B5845" t="str">
            <v>ROLO COMPACTADOR VIBRATÓRIO REBOCÁVEL, CILINDRO DE AÇO LISO, POTÊNCIA DE TRAÇÃO DE 65 CV, PESO 4,7 T, IMPACTO DINÂMICO 18,3 T, LARGURA DE TRABALHO 1,67 M - MANUTENÇÃO. AF_02/2016</v>
          </cell>
          <cell r="C5845" t="str">
            <v>H</v>
          </cell>
          <cell r="D5845">
            <v>4.41</v>
          </cell>
          <cell r="E5845">
            <v>0</v>
          </cell>
          <cell r="F5845">
            <v>4.41</v>
          </cell>
        </row>
        <row r="5846">
          <cell r="A5846" t="str">
            <v>5729</v>
          </cell>
          <cell r="B5846" t="str">
            <v>ROLO COMPACTADOR VIBRATÓRIO TANDEM AÇO LISO, POTÊNCIA 58 HP, PESO SEM/COM LASTRO 6,5 / 9,4 T, LARGURA DE TRABALHO 1,2 M - MANUTENÇÃO. AF_06/2014</v>
          </cell>
          <cell r="C5846" t="str">
            <v>H</v>
          </cell>
          <cell r="D5846">
            <v>17.93</v>
          </cell>
          <cell r="E5846">
            <v>0</v>
          </cell>
          <cell r="F5846">
            <v>17.93</v>
          </cell>
        </row>
        <row r="5847">
          <cell r="A5847" t="str">
            <v>5730</v>
          </cell>
          <cell r="B5847" t="str">
            <v>ROLO COMPACTADOR VIBRATÓRIO TANDEM AÇO LISO, POTÊNCIA 58 HP, PESO SEM/COM LASTRO 6,5 / 9,4 T, LARGURA DE TRABALHO 1,2 M - MATERIAIS NA OPERAÇÃO. AF_06/2014</v>
          </cell>
          <cell r="C5847" t="str">
            <v>H</v>
          </cell>
          <cell r="D5847">
            <v>24.83</v>
          </cell>
          <cell r="E5847">
            <v>0</v>
          </cell>
          <cell r="F5847">
            <v>24.83</v>
          </cell>
        </row>
        <row r="5848">
          <cell r="A5848" t="str">
            <v>5732</v>
          </cell>
          <cell r="B5848" t="str">
            <v>ROLO COMPACTADOR DE PNEUS ESTÁTICO, PRESSÃO VARIÁVEL, POTÊNCIA 99 HP, PESO SEM/COM LASTRO 9,45 / 21,0 T, LARGURA DE ROLAGEM 2,265 M - MANUTENÇÃO. AF_02/2016</v>
          </cell>
          <cell r="C5848" t="str">
            <v>H</v>
          </cell>
          <cell r="D5848">
            <v>17.03</v>
          </cell>
          <cell r="E5848">
            <v>0</v>
          </cell>
          <cell r="F5848">
            <v>17.03</v>
          </cell>
        </row>
        <row r="5849">
          <cell r="A5849" t="str">
            <v>5733</v>
          </cell>
          <cell r="B5849" t="str">
            <v>ROLO COMPACTADOR DE PNEUS ESTÁTICO, PRESSÃO VARIÁVEL, POTÊNCIA 99 HP, PESO SEM/COM LASTRO 9,45 / 21,0 T, LARGURA DE ROLAGEM 2,265 M - MATERIAIS NA OPERAÇÃO. AF_02/2016</v>
          </cell>
          <cell r="C5849" t="str">
            <v>H</v>
          </cell>
          <cell r="D5849">
            <v>42.39</v>
          </cell>
          <cell r="E5849">
            <v>0</v>
          </cell>
          <cell r="F5849">
            <v>42.39</v>
          </cell>
        </row>
        <row r="5850">
          <cell r="A5850" t="str">
            <v>5791</v>
          </cell>
          <cell r="B5850" t="str">
            <v>ROLO COMPACTADOR VIBRATORIO DE UM CILINDRO LISO DE ACO, POTENCIA 80 HP, PESO OPERACIONAL MAXIMO 8,5 T, LARGURA TRABALHO 1,676 M - MANUTENÇÃO. AF_06/2014</v>
          </cell>
          <cell r="C5850" t="str">
            <v>H</v>
          </cell>
          <cell r="D5850">
            <v>15.18</v>
          </cell>
          <cell r="E5850">
            <v>0</v>
          </cell>
          <cell r="F5850">
            <v>15.18</v>
          </cell>
        </row>
        <row r="5851">
          <cell r="A5851" t="str">
            <v>5792</v>
          </cell>
          <cell r="B5851" t="str">
            <v>ROLO COMPACTADOR VIBRATORIO DE UM CILINDRO LISO DE ACO, POTENCIA 80 HP, PESO OPERACIONAL MAXIMO 8,5 T, LARGURA TRABALHO 1,676 M - MATERIAIS NA OPERAÇÃO. AF_06/2014</v>
          </cell>
          <cell r="C5851" t="str">
            <v>H</v>
          </cell>
          <cell r="D5851">
            <v>34.270000000000003</v>
          </cell>
          <cell r="E5851">
            <v>0</v>
          </cell>
          <cell r="F5851">
            <v>34.270000000000003</v>
          </cell>
        </row>
        <row r="5852">
          <cell r="A5852" t="str">
            <v>5863</v>
          </cell>
          <cell r="B5852" t="str">
            <v>ROLO COMPACTADOR VIBRATÓRIO REBOCÁVEL, CILINDRO DE AÇO LISO, POTÊNCIA DE TRAÇÃO DE 65 CV, PESO 4,7 T, IMPACTO DINÂMICO 18,3 T, LARGURA DE TRABALHO 1,67 M - CHP DIURNO. AF_02/2016</v>
          </cell>
          <cell r="C5852" t="str">
            <v>CHP</v>
          </cell>
          <cell r="D5852">
            <v>9.3000000000000007</v>
          </cell>
          <cell r="E5852">
            <v>0</v>
          </cell>
          <cell r="F5852">
            <v>9.3000000000000007</v>
          </cell>
        </row>
        <row r="5853">
          <cell r="A5853" t="str">
            <v>5865</v>
          </cell>
          <cell r="B5853" t="str">
            <v>ROLO COMPACTADOR VIBRATÓRIO REBOCÁVEL, CILINDRO DE AÇO LISO, POTÊNCIA DE TRAÇÃO DE 65 CV, PESO 4,7 T, IMPACTO DINÂMICO 18,3 T, LARGURA DE TRABALHO 1,67 M - CHI DIURNO. AF_02/2016</v>
          </cell>
          <cell r="C5853" t="str">
            <v>CHI</v>
          </cell>
          <cell r="D5853">
            <v>4.8899999999999997</v>
          </cell>
          <cell r="E5853">
            <v>0</v>
          </cell>
          <cell r="F5853">
            <v>4.8899999999999997</v>
          </cell>
        </row>
        <row r="5854">
          <cell r="A5854" t="str">
            <v>5867</v>
          </cell>
          <cell r="B5854" t="str">
            <v>ROLO COMPACTADOR VIBRATÓRIO TANDEM AÇO LISO, POTÊNCIA 58 HP, PESO SEM/COM LASTRO 6,5 / 9,4 T, LARGURA DE TRABALHO 1,2 M - CHP DIURNO. AF_06/2014</v>
          </cell>
          <cell r="C5854" t="str">
            <v>CHP</v>
          </cell>
          <cell r="D5854">
            <v>67.52</v>
          </cell>
          <cell r="E5854">
            <v>12.52</v>
          </cell>
          <cell r="F5854">
            <v>80.040000000000006</v>
          </cell>
        </row>
        <row r="5855">
          <cell r="A5855" t="str">
            <v>5869</v>
          </cell>
          <cell r="B5855" t="str">
            <v>ROLO COMPACTADOR VIBRATÓRIO TANDEM AÇO LISO, POTÊNCIA 58 HP, PESO SEM/COM LASTRO 6,5 / 9,4 T, LARGURA DE TRABALHO 1,2 M - CHI DIURNO. AF_06/2014</v>
          </cell>
          <cell r="C5855" t="str">
            <v>CHI</v>
          </cell>
          <cell r="D5855">
            <v>24.76</v>
          </cell>
          <cell r="E5855">
            <v>12.52</v>
          </cell>
          <cell r="F5855">
            <v>37.28</v>
          </cell>
        </row>
        <row r="5856">
          <cell r="A5856" t="str">
            <v>5871</v>
          </cell>
          <cell r="B5856" t="str">
            <v>ROLO COMPACTADOR DE PNEUS ESTÁTICO, PRESSÃO VARIÁVEL, POTÊNCIA 99 HP, PESO SEM/COM LASTRO 9,45 / 21,0 T, LARGURA DE ROLAGEM 2,265 M - CHP DIURNO. AF_02/2016</v>
          </cell>
          <cell r="C5856" t="str">
            <v>CHP</v>
          </cell>
          <cell r="D5856">
            <v>85.36</v>
          </cell>
          <cell r="E5856">
            <v>12.52</v>
          </cell>
          <cell r="F5856">
            <v>97.88</v>
          </cell>
        </row>
        <row r="5857">
          <cell r="A5857" t="str">
            <v>5873</v>
          </cell>
          <cell r="B5857" t="str">
            <v>ROLO COMPACTADOR DE PNEUS ESTÁTICO, PRESSÃO VARIÁVEL, POTÊNCIA 99 HP, PESO SEM/COM LASTRO 9,45 / 21,0 T, LARGURA DE ROLAGEM 2,265 M - CHI DIURNO. AF_02/2016</v>
          </cell>
          <cell r="C5857" t="str">
            <v>CHI</v>
          </cell>
          <cell r="D5857">
            <v>25.94</v>
          </cell>
          <cell r="E5857">
            <v>12.52</v>
          </cell>
          <cell r="F5857">
            <v>38.46</v>
          </cell>
        </row>
        <row r="5858">
          <cell r="A5858" t="str">
            <v>5738</v>
          </cell>
          <cell r="B5858" t="str">
            <v>ROLO COMPACTADOR VIBRATÓRIO PÉ DE CARNEIRO, OPERADO POR CONTROLE REMOTO, POTÊNCIA 12,5 KW, PESO OPERACIONAL 1,675 T, LARGURA DE TRABALHO 0,85 M - DEPRECIAÇÃO. AF_02/2016</v>
          </cell>
          <cell r="C5858" t="str">
            <v>H</v>
          </cell>
          <cell r="D5858">
            <v>17.96</v>
          </cell>
          <cell r="E5858">
            <v>0</v>
          </cell>
          <cell r="F5858">
            <v>17.96</v>
          </cell>
        </row>
        <row r="5859">
          <cell r="A5859" t="str">
            <v>5739</v>
          </cell>
          <cell r="B5859" t="str">
            <v>ROLO COMPACTADOR VIBRATÓRIO PÉ DE CARNEIRO, OPERADO POR CONTROLE REMOTO, POTÊNCIA 12,5 KW, PESO OPERACIONAL 1,675 T, LARGURA DE TRABALHO 0,85 M - MANUTENÇÃO. AF_02/2016</v>
          </cell>
          <cell r="C5859" t="str">
            <v>H</v>
          </cell>
          <cell r="D5859">
            <v>19.95</v>
          </cell>
          <cell r="E5859">
            <v>0</v>
          </cell>
          <cell r="F5859">
            <v>19.95</v>
          </cell>
        </row>
        <row r="5860">
          <cell r="A5860" t="str">
            <v>5879</v>
          </cell>
          <cell r="B5860" t="str">
            <v>ROLO COMPACTADOR VIBRATÓRIO PÉ DE CARNEIRO, OPERADO POR CONTROLE REMOTO, POTÊNCIA 12,5 KW, PESO OPERACIONAL 1,675 T, LARGURA DE TRABALHO 0,85 M - CHP DIURNO. AF_02/2016</v>
          </cell>
          <cell r="C5860" t="str">
            <v>CHP</v>
          </cell>
          <cell r="D5860">
            <v>54.13</v>
          </cell>
          <cell r="E5860">
            <v>12.52</v>
          </cell>
          <cell r="F5860">
            <v>66.650000000000006</v>
          </cell>
        </row>
        <row r="5861">
          <cell r="A5861" t="str">
            <v>5881</v>
          </cell>
          <cell r="B5861" t="str">
            <v>ROLO COMPACTADOR VIBRATÓRIO PÉ DE CARNEIRO, OPERADO POR CONTROLE REMOTO, POTÊNCIA 12,5 KW, PESO OPERACIONAL 1,675 T, LARGURA DE TRABALHO 0,85 M - CHI DIURNO. AF_02/2016</v>
          </cell>
          <cell r="C5861" t="str">
            <v>CHI</v>
          </cell>
          <cell r="D5861">
            <v>27.01</v>
          </cell>
          <cell r="E5861">
            <v>12.52</v>
          </cell>
          <cell r="F5861">
            <v>39.53</v>
          </cell>
        </row>
        <row r="5862">
          <cell r="A5862" t="str">
            <v>5948</v>
          </cell>
          <cell r="B5862" t="str">
            <v>ROLO COMPACTADOR VIBRATORIO DE UM CILINDRO LISO DE ACO, POTENCIA 80 HP, PESO OPERACIONAL MAXIMO 8,5 T, LARGURA TRABALHO 1,676 M - CHP DIURNO. AF_06/2014</v>
          </cell>
          <cell r="C5862" t="str">
            <v>CHP</v>
          </cell>
          <cell r="D5862">
            <v>71.23</v>
          </cell>
          <cell r="E5862">
            <v>12.52</v>
          </cell>
          <cell r="F5862">
            <v>83.75</v>
          </cell>
        </row>
        <row r="5863">
          <cell r="A5863" t="str">
            <v>7038</v>
          </cell>
          <cell r="B5863" t="str">
            <v>ROLO COMPACTADOR DE PNEUS ESTÁTICO, PRESSÃO VARIÁVEL, POTÊNCIA 111 HP, PESO SEM/COM LASTRO 9,5 / 26 T, LARGURA DE TRABALHO 1,90 M - DEPRECIAÇÃO. AF_07/2014</v>
          </cell>
          <cell r="C5863" t="str">
            <v>H</v>
          </cell>
          <cell r="D5863">
            <v>17.100000000000001</v>
          </cell>
          <cell r="E5863">
            <v>0</v>
          </cell>
          <cell r="F5863">
            <v>17.100000000000001</v>
          </cell>
        </row>
        <row r="5864">
          <cell r="A5864" t="str">
            <v>7039</v>
          </cell>
          <cell r="B5864" t="str">
            <v>ROLO COMPACTADOR DE PNEUS ESTÁTICO, PRESSÃO VARIÁVEL, POTÊNCIA 111 HP, PESO SEM/COM LASTRO 9,5 / 26 T, LARGURA DE TRABALHO 1,90 M - JUROS. AF_07/2014</v>
          </cell>
          <cell r="C5864" t="str">
            <v>H</v>
          </cell>
          <cell r="D5864">
            <v>4.7</v>
          </cell>
          <cell r="E5864">
            <v>0</v>
          </cell>
          <cell r="F5864">
            <v>4.7</v>
          </cell>
        </row>
        <row r="5865">
          <cell r="A5865" t="str">
            <v>7040</v>
          </cell>
          <cell r="B5865" t="str">
            <v>ROLO COMPACTADOR DE PNEUS ESTÁTICO, PRESSÃO VARIÁVEL, POTÊNCIA 111 HP, PESO SEM/COM LASTRO 9,5 / 26 T, LARGURA DE TRABALHO 1,90 M - MANUTENÇÃO. AF_07/2014</v>
          </cell>
          <cell r="C5865" t="str">
            <v>H</v>
          </cell>
          <cell r="D5865">
            <v>17.61</v>
          </cell>
          <cell r="E5865">
            <v>0</v>
          </cell>
          <cell r="F5865">
            <v>17.61</v>
          </cell>
        </row>
        <row r="5866">
          <cell r="A5866" t="str">
            <v>7049</v>
          </cell>
          <cell r="B5866" t="str">
            <v>ROLO COMPACTADOR PE DE CARNEIRO VIBRATORIO, POTENCIA 125 HP, PESO OPERACIONAL SEM/COM LASTRO 11,95 / 13,30 T, IMPACTO DINAMICO 38,5 / 22,5 T, LARGURA DE TRABALHO 2,15 M - CHP DIURNO. AF_06/2014</v>
          </cell>
          <cell r="C5866" t="str">
            <v>CHP</v>
          </cell>
          <cell r="D5866">
            <v>101.09</v>
          </cell>
          <cell r="E5866">
            <v>12.52</v>
          </cell>
          <cell r="F5866">
            <v>113.61</v>
          </cell>
        </row>
        <row r="5867">
          <cell r="A5867" t="str">
            <v>7050</v>
          </cell>
          <cell r="B5867" t="str">
            <v>ROLO COMPACTADOR PE DE CARNEIRO VIBRATORIO, POTENCIA 125 HP, PESO OPERACIONAL SEM/COM LASTRO 11,95 / 13,30 T, IMPACTO DINAMICO 38,5 / 22,5 T, LARGURA DE TRABALHO 2,15 M - CHI DIURNO. AF_06/2014</v>
          </cell>
          <cell r="C5867" t="str">
            <v>CHI</v>
          </cell>
          <cell r="D5867">
            <v>27.33</v>
          </cell>
          <cell r="E5867">
            <v>12.52</v>
          </cell>
          <cell r="F5867">
            <v>39.85</v>
          </cell>
        </row>
        <row r="5868">
          <cell r="A5868" t="str">
            <v>7051</v>
          </cell>
          <cell r="B5868" t="str">
            <v>ROLO COMPACTADOR PE DE CARNEIRO VIBRATORIO, POTENCIA 125 HP, PESO OPERACIONAL SEM/COM LASTRO 11,95 / 13,30 T, IMPACTO DINAMICO 38,5 / 22,5 T, LARGURA DE TRABALHO 2,15 M - DEPRECIAÇÃO. AF_06/2014</v>
          </cell>
          <cell r="C5868" t="str">
            <v>H</v>
          </cell>
          <cell r="D5868">
            <v>18.22</v>
          </cell>
          <cell r="E5868">
            <v>0</v>
          </cell>
          <cell r="F5868">
            <v>18.22</v>
          </cell>
        </row>
        <row r="5869">
          <cell r="A5869" t="str">
            <v>7052</v>
          </cell>
          <cell r="B5869" t="str">
            <v>ROLO COMPACTADOR PE DE CARNEIRO VIBRATORIO, POTENCIA 125 HP, PESO OPERACIONAL SEM/COM LASTRO 11,95 / 13,30 T, IMPACTO DINAMICO 38,5 / 22,5 T, LARGURA DE TRABALHO 2,15 M - JUROS. AF_06/2014</v>
          </cell>
          <cell r="C5869" t="str">
            <v>H</v>
          </cell>
          <cell r="D5869">
            <v>4.25</v>
          </cell>
          <cell r="E5869">
            <v>0</v>
          </cell>
          <cell r="F5869">
            <v>4.25</v>
          </cell>
        </row>
        <row r="5870">
          <cell r="A5870" t="str">
            <v>7053</v>
          </cell>
          <cell r="B5870" t="str">
            <v>ROLO COMPACTADOR PE DE CARNEIRO VIBRATORIO, POTENCIA 125 HP, PESO OPERACIONAL SEM/COM LASTRO 11,95 / 13,30 T, IMPACTO DINAMICO 38,5 / 22,5 T, LARGURA DE TRABALHO 2,15 M - MANUTENÇÃO. AF_06/2014</v>
          </cell>
          <cell r="C5870" t="str">
            <v>H</v>
          </cell>
          <cell r="D5870">
            <v>20.239999999999998</v>
          </cell>
          <cell r="E5870">
            <v>0</v>
          </cell>
          <cell r="F5870">
            <v>20.239999999999998</v>
          </cell>
        </row>
        <row r="5871">
          <cell r="A5871" t="str">
            <v>7054</v>
          </cell>
          <cell r="B5871" t="str">
            <v>ROLO COMPACTADOR PE DE CARNEIRO VIBRATORIO, POTENCIA 125 HP, PESO OPERACIONAL SEM/COM LASTRO 11,95 / 13,30 T, IMPACTO DINAMICO 38,5 / 22,5 T, LARGURA DE TRABALHO 2,15 M - MATERIAIS NA OPERAÇÃO. AF_06/2014</v>
          </cell>
          <cell r="C5871" t="str">
            <v>H</v>
          </cell>
          <cell r="D5871">
            <v>53.53</v>
          </cell>
          <cell r="E5871">
            <v>0</v>
          </cell>
          <cell r="F5871">
            <v>53.53</v>
          </cell>
        </row>
        <row r="5872">
          <cell r="A5872" t="str">
            <v>53788</v>
          </cell>
          <cell r="B5872" t="str">
            <v>ROLO COMPACTADOR VIBRATÓRIO DE UM CILINDRO AÇO LISO, POTÊNCIA 80 HP, PESO OPERACIONAL MÁXIMO 8,1 T, IMPACTO DINÂMICO 16,15 / 9,5 T, LARGURA DE TRABALHO 1,68 M - MATERIAIS NA OPERAÇÃO. AF_06/2014</v>
          </cell>
          <cell r="C5872" t="str">
            <v>H</v>
          </cell>
          <cell r="D5872">
            <v>34.270000000000003</v>
          </cell>
          <cell r="E5872">
            <v>0</v>
          </cell>
          <cell r="F5872">
            <v>34.270000000000003</v>
          </cell>
        </row>
        <row r="5873">
          <cell r="A5873" t="str">
            <v>53818</v>
          </cell>
          <cell r="B5873" t="str">
            <v>ROLO COMPACTADOR VIBRATÓRIO REBOCÁVEL, CILINDRO DE AÇO LISO, POTÊNCIA DE TRAÇÃO DE 65 CV, PESO 4,7 T, IMPACTO DINÂMICO 18,3 T, LARGURA DE TRABALHO 1,67 M - DEPRECIAÇÃO. AF_02/2016</v>
          </cell>
          <cell r="C5873" t="str">
            <v>H</v>
          </cell>
          <cell r="D5873">
            <v>3.97</v>
          </cell>
          <cell r="E5873">
            <v>0</v>
          </cell>
          <cell r="F5873">
            <v>3.97</v>
          </cell>
        </row>
        <row r="5874">
          <cell r="A5874" t="str">
            <v>53823</v>
          </cell>
          <cell r="B5874" t="str">
            <v>ROLO COMPACTADOR DE PNEUS ESTÁTICO, PRESSÃO VARIÁVEL, POTÊNCIA 99 HP, PESO SEM/COM LASTRO 9,45 / 21,0 T, LARGURA DE ROLAGEM 2,265 M - DEPRECIAÇÃO. AF_02/2016</v>
          </cell>
          <cell r="C5874" t="str">
            <v>H</v>
          </cell>
          <cell r="D5874">
            <v>16.54</v>
          </cell>
          <cell r="E5874">
            <v>0</v>
          </cell>
          <cell r="F5874">
            <v>16.54</v>
          </cell>
        </row>
        <row r="5875">
          <cell r="A5875" t="str">
            <v>55263</v>
          </cell>
          <cell r="B5875" t="str">
            <v>ROLO COMPACTADOR DE PNEUS ESTÁTICO, PRESSÃO VARIÁVEL, POTÊNCIA 111 HP, PESO SEM/COM LASTRO 9,5 / 26 T, LARGURA DE TRABALHO 1,90 M - MATERIAIS NA OPERAÇÃO. AF_07/2014</v>
          </cell>
          <cell r="C5875" t="str">
            <v>H</v>
          </cell>
          <cell r="D5875">
            <v>47.53</v>
          </cell>
          <cell r="E5875">
            <v>0</v>
          </cell>
          <cell r="F5875">
            <v>47.53</v>
          </cell>
        </row>
        <row r="5876">
          <cell r="A5876" t="str">
            <v>73309</v>
          </cell>
          <cell r="B5876" t="str">
            <v>ROLO COMPACTADOR VIBRATÓRIO PÉ DE CARNEIRO PARA SOLOS, POTÊNCIA 80 HP, PESO OPERACIONAL SEM/COM LASTRO 7,4 / 8,8 T, LARGURA DE TRABALHO 1,68 M - DEPRECIAÇÃO. AF_02/2016</v>
          </cell>
          <cell r="C5876" t="str">
            <v>H</v>
          </cell>
          <cell r="D5876">
            <v>13.66</v>
          </cell>
          <cell r="E5876">
            <v>0</v>
          </cell>
          <cell r="F5876">
            <v>13.66</v>
          </cell>
        </row>
        <row r="5877">
          <cell r="A5877" t="str">
            <v>73313</v>
          </cell>
          <cell r="B5877" t="str">
            <v>ROLO COMPACTADOR VIBRATÓRIO PÉ DE CARNEIRO PARA SOLOS, POTÊNCIA 80 HP, PESO OPERACIONAL SEM/COM LASTRO 7,4 / 8,8 T, LARGURA DE TRABALHO 1,68 M - JUROS. AF_02/2016</v>
          </cell>
          <cell r="C5877" t="str">
            <v>H</v>
          </cell>
          <cell r="D5877">
            <v>3.19</v>
          </cell>
          <cell r="E5877">
            <v>0</v>
          </cell>
          <cell r="F5877">
            <v>3.19</v>
          </cell>
        </row>
        <row r="5878">
          <cell r="A5878" t="str">
            <v>6879</v>
          </cell>
          <cell r="B5878" t="str">
            <v>ROLO COMPACTADOR DE PNEUS ESTÁTICO, PRESSÃO VARIÁVEL, POTÊNCIA 111 HP, PESO SEM/COM LASTRO 9,5 / 26 T, LARGURA DE TRABALHO 1,90 M - CHP DIURNO. AF_07/2014</v>
          </cell>
          <cell r="C5878" t="str">
            <v>CHP</v>
          </cell>
          <cell r="D5878">
            <v>91.79</v>
          </cell>
          <cell r="E5878">
            <v>12.52</v>
          </cell>
          <cell r="F5878">
            <v>104.31</v>
          </cell>
        </row>
        <row r="5879">
          <cell r="A5879" t="str">
            <v>6880</v>
          </cell>
          <cell r="B5879" t="str">
            <v>ROLO COMPACTADOR DE PNEUS ESTÁTICO, PRESSÃO VARIÁVEL, POTÊNCIA 111 HP, PESO SEM/COM LASTRO 9,5 / 26 T, LARGURA DE TRABALHO 1,90 M - CHI DIURNO. AF_07/2014</v>
          </cell>
          <cell r="C5879" t="str">
            <v>CHI</v>
          </cell>
          <cell r="D5879">
            <v>26.66</v>
          </cell>
          <cell r="E5879">
            <v>12.52</v>
          </cell>
          <cell r="F5879">
            <v>39.18</v>
          </cell>
        </row>
        <row r="5880">
          <cell r="A5880" t="str">
            <v>89280</v>
          </cell>
          <cell r="B5880" t="str">
            <v>ROLO COMPACTADOR VIBRATÓRIO TANDEM AÇO LISO, POTÊNCIA 58 HP, PESO SEM/COM LASTRO 6,5 / 9,4 T, LARGURA DE TRABALHO 1,2 M - DEPRECIAÇÃO. AF_06/2014</v>
          </cell>
          <cell r="C5880" t="str">
            <v>H</v>
          </cell>
          <cell r="D5880">
            <v>16.14</v>
          </cell>
          <cell r="E5880">
            <v>0</v>
          </cell>
          <cell r="F5880">
            <v>16.14</v>
          </cell>
        </row>
        <row r="5881">
          <cell r="A5881" t="str">
            <v>89281</v>
          </cell>
          <cell r="B5881" t="str">
            <v>ROLO COMPACTADOR VIBRATÓRIO TANDEM AÇO LISO, POTÊNCIA 58 HP, PESO SEM/COM LASTRO 6,5 / 9,4 T, LARGURA DE TRABALHO 1,2 M - JUROS. AF_06/2014</v>
          </cell>
          <cell r="C5881" t="str">
            <v>H</v>
          </cell>
          <cell r="D5881">
            <v>3.76</v>
          </cell>
          <cell r="E5881">
            <v>0</v>
          </cell>
          <cell r="F5881">
            <v>3.76</v>
          </cell>
        </row>
        <row r="5882">
          <cell r="A5882" t="str">
            <v>95282</v>
          </cell>
          <cell r="B5882" t="str">
            <v>DESEMPENADEIRA DE CONCRETO, PESO DE 75KG, 4 PÁS, MOTOR A GASOLINA, POTÊNCIA 5,5 HP - CHP DIURNO. AF_09/2016</v>
          </cell>
          <cell r="C5882" t="str">
            <v>CHP</v>
          </cell>
          <cell r="D5882">
            <v>5.81</v>
          </cell>
          <cell r="E5882">
            <v>0</v>
          </cell>
          <cell r="F5882">
            <v>5.81</v>
          </cell>
        </row>
        <row r="5883">
          <cell r="A5883" t="str">
            <v>95283</v>
          </cell>
          <cell r="B5883" t="str">
            <v>DESEMPENADEIRA DE CONCRETO, PESO DE 75KG, 4 PÁS, MOTOR A GASOLINA, POTÊNCIA 5,5 HP - CHI DIURNO. AF_09/2016</v>
          </cell>
          <cell r="C5883" t="str">
            <v>CHI</v>
          </cell>
          <cell r="D5883">
            <v>0.83</v>
          </cell>
          <cell r="E5883">
            <v>0</v>
          </cell>
          <cell r="F5883">
            <v>0.83</v>
          </cell>
        </row>
        <row r="5884">
          <cell r="A5884" t="str">
            <v>95278</v>
          </cell>
          <cell r="B5884" t="str">
            <v>DESEMPENADEIRA DE CONCRETO, PESO DE 75KG, 4 PÁS, MOTOR A GASOLINA, POTÊNCIA 5,5 HP - DEPRECIAÇÃO. AF_09/2016</v>
          </cell>
          <cell r="C5884" t="str">
            <v>H</v>
          </cell>
          <cell r="D5884">
            <v>0.65</v>
          </cell>
          <cell r="E5884">
            <v>0</v>
          </cell>
          <cell r="F5884">
            <v>0.65</v>
          </cell>
        </row>
        <row r="5885">
          <cell r="A5885" t="str">
            <v>95279</v>
          </cell>
          <cell r="B5885" t="str">
            <v>DESEMPENADEIRA DE CONCRETO, PESO DE 75KG, 4 PÁS, MOTOR A GASOLINA, POTÊNCIA 5,5 HP - JUROS. AF_09/2016</v>
          </cell>
          <cell r="C5885" t="str">
            <v>H</v>
          </cell>
          <cell r="D5885">
            <v>0.18</v>
          </cell>
          <cell r="E5885">
            <v>0</v>
          </cell>
          <cell r="F5885">
            <v>0.18</v>
          </cell>
        </row>
        <row r="5886">
          <cell r="A5886" t="str">
            <v>95280</v>
          </cell>
          <cell r="B5886" t="str">
            <v>DESEMPENADEIRA DE CONCRETO, PESO DE 75KG, 4 PÁS, MOTOR A GASOLINA, POTÊNCIA 5,5 HP - MANUTENÇÃO. AF_09/2016</v>
          </cell>
          <cell r="C5886" t="str">
            <v>H</v>
          </cell>
          <cell r="D5886">
            <v>0.43</v>
          </cell>
          <cell r="E5886">
            <v>0</v>
          </cell>
          <cell r="F5886">
            <v>0.43</v>
          </cell>
        </row>
        <row r="5887">
          <cell r="A5887" t="str">
            <v>95281</v>
          </cell>
          <cell r="B5887" t="str">
            <v>DESEMPENADEIRA DE CONCRETO, PESO DE 75KG, 4 PÁS, MOTOR A GASOLINA, POTÊNCIA 5,5 HP  MATERIAIS NA OPERAÇÃO. AF_09/2016</v>
          </cell>
          <cell r="C5887" t="str">
            <v>H</v>
          </cell>
          <cell r="D5887">
            <v>4.55</v>
          </cell>
          <cell r="E5887">
            <v>0</v>
          </cell>
          <cell r="F5887">
            <v>4.55</v>
          </cell>
        </row>
        <row r="5888">
          <cell r="A5888" t="str">
            <v>95270</v>
          </cell>
          <cell r="B5888" t="str">
            <v>RÉGUA VIBRATÓRIA DUPLA PARA CONCRETO, PESO DE 60KG, COMPRIMENTO 4 M, COM MOTOR A GASOLINA, POTÊNCIA 5,5 HP - CHP DIURNO. AF_09/2016</v>
          </cell>
          <cell r="C5888" t="str">
            <v>CHP</v>
          </cell>
          <cell r="D5888">
            <v>5.75</v>
          </cell>
          <cell r="E5888">
            <v>0</v>
          </cell>
          <cell r="F5888">
            <v>5.75</v>
          </cell>
        </row>
        <row r="5889">
          <cell r="A5889" t="str">
            <v>95271</v>
          </cell>
          <cell r="B5889" t="str">
            <v>RÉGUA VIBRATÓRIA DUPLA PARA CONCRETO, PESO DE 60KG, COMPRIMENTO 4 M, COM MOTOR A GASOLINA, POTÊNCIA 5,5 HP - CHI DIURNO. AF_09/2016</v>
          </cell>
          <cell r="C5889" t="str">
            <v>CHI</v>
          </cell>
          <cell r="D5889">
            <v>0.7</v>
          </cell>
          <cell r="E5889">
            <v>0</v>
          </cell>
          <cell r="F5889">
            <v>0.7</v>
          </cell>
        </row>
        <row r="5890">
          <cell r="A5890" t="str">
            <v>95266</v>
          </cell>
          <cell r="B5890" t="str">
            <v>RÉGUA VIBRATÓRIA DUPLA PARA CONCRETO, PESO DE 60KG, COMPRIMENTO 4 M, COM MOTOR A GASOLINA, POTÊNCIA 5,5 HP - DEPRECIAÇÃO. AF_09/2016</v>
          </cell>
          <cell r="C5890" t="str">
            <v>H</v>
          </cell>
          <cell r="D5890">
            <v>0.55000000000000004</v>
          </cell>
          <cell r="E5890">
            <v>0</v>
          </cell>
          <cell r="F5890">
            <v>0.55000000000000004</v>
          </cell>
        </row>
        <row r="5891">
          <cell r="A5891" t="str">
            <v>95267</v>
          </cell>
          <cell r="B5891" t="str">
            <v>RÉGUA VIBRATÓRIA DUPLA PARA CONCRETO, PESO DE 60KG, COMPRIMENTO 4 M, COM MOTOR A GASOLINA, POTÊNCIA 5,5 HP - JUROS. AF_09/2016</v>
          </cell>
          <cell r="C5891" t="str">
            <v>H</v>
          </cell>
          <cell r="D5891">
            <v>0.15</v>
          </cell>
          <cell r="E5891">
            <v>0</v>
          </cell>
          <cell r="F5891">
            <v>0.15</v>
          </cell>
        </row>
        <row r="5892">
          <cell r="A5892" t="str">
            <v>95268</v>
          </cell>
          <cell r="B5892" t="str">
            <v>RÉGUA VIBRATÓRIA DUPLA PARA CONCRETO, PESO DE 60KG, COMPRIMENTO 4 M, COM MOTOR A GASOLINA, POTÊNCIA 5,5 HP - MANUTENÇÃO. AF_09/2016</v>
          </cell>
          <cell r="C5892" t="str">
            <v>H</v>
          </cell>
          <cell r="D5892">
            <v>0.5</v>
          </cell>
          <cell r="E5892">
            <v>0</v>
          </cell>
          <cell r="F5892">
            <v>0.5</v>
          </cell>
        </row>
        <row r="5893">
          <cell r="A5893" t="str">
            <v>95269</v>
          </cell>
          <cell r="B5893" t="str">
            <v>RÉGUA VIBRATÓRIA DUPLA PARA CONCRETO, PESO DE 60KG, COMPRIMENTO 4 M, COM MOTOR A GASOLINA, POTÊNCIA 5,5 HP  MATERIAIS NA OPERAÇÃO. AF_09/2016</v>
          </cell>
          <cell r="C5893" t="str">
            <v>H</v>
          </cell>
          <cell r="D5893">
            <v>4.55</v>
          </cell>
          <cell r="E5893">
            <v>0</v>
          </cell>
          <cell r="F5893">
            <v>4.55</v>
          </cell>
        </row>
        <row r="5894">
          <cell r="A5894" t="str">
            <v>89227</v>
          </cell>
          <cell r="B5894" t="str">
            <v>ROLO COMPACTADOR VIBRATORIO DE UM CILINDRO LISO DE ACO, POTENCIA 80 HP, PESO OPERACIONAL MAXIMO 8,5 T, LARGURA TRABALHO 1,676 M - CHI DIURNO. AF_06/2014</v>
          </cell>
          <cell r="C5894" t="str">
            <v>CHI</v>
          </cell>
          <cell r="D5894">
            <v>21.78</v>
          </cell>
          <cell r="E5894">
            <v>12.52</v>
          </cell>
          <cell r="F5894">
            <v>34.299999999999997</v>
          </cell>
        </row>
        <row r="5895">
          <cell r="A5895" t="str">
            <v>89210</v>
          </cell>
          <cell r="B5895" t="str">
            <v>ROLO COMPACTADOR VIBRATÓRIO DE UM CILINDRO AÇO LISO, POTÊNCIA 80 HP, PESO OPERACIONAL MÁXIMO 8,1 T, IMPACTO DINÂMICO 16,15 / 9,5 T, LARGURA DE TRABALHO 1,68 M - DEPRECIAÇÃO. AF_06/2014</v>
          </cell>
          <cell r="C5895" t="str">
            <v>H</v>
          </cell>
          <cell r="D5895">
            <v>13.14</v>
          </cell>
          <cell r="E5895">
            <v>0</v>
          </cell>
          <cell r="F5895">
            <v>13.14</v>
          </cell>
        </row>
        <row r="5896">
          <cell r="A5896" t="str">
            <v>89211</v>
          </cell>
          <cell r="B5896" t="str">
            <v>ROLO COMPACTADOR VIBRATÓRIO DE UM CILINDRO AÇO LISO, POTÊNCIA 80 HP, PESO OPERACIONAL MÁXIMO 8,1 T, IMPACTO DINÂMICO 16,15 / 9,5 T, LARGURA DE TRABALHO 1,68 M - JUROS. AF_06/2014</v>
          </cell>
          <cell r="C5896" t="str">
            <v>H</v>
          </cell>
          <cell r="D5896">
            <v>3.07</v>
          </cell>
          <cell r="E5896">
            <v>0</v>
          </cell>
          <cell r="F5896">
            <v>3.07</v>
          </cell>
        </row>
        <row r="5897">
          <cell r="A5897" t="str">
            <v>89219</v>
          </cell>
          <cell r="B5897" t="str">
            <v>ROLO COMPACTADOR VIBRATORIO DE UM CILINDRO LISO DE ACO, POTENCIA 80 HP, PESO OPERACIONAL MAXIMO 8,5 T, LARGURA TRABALHO 1,676 M - DEPRECIAÇÃO. AF_06/2014</v>
          </cell>
          <cell r="C5897" t="str">
            <v>H</v>
          </cell>
          <cell r="D5897">
            <v>13.72</v>
          </cell>
          <cell r="E5897">
            <v>0</v>
          </cell>
          <cell r="F5897">
            <v>13.72</v>
          </cell>
        </row>
        <row r="5898">
          <cell r="A5898" t="str">
            <v>89220</v>
          </cell>
          <cell r="B5898" t="str">
            <v>ROLO COMPACTADOR VIBRATORIO DE UM CILINDRO LISO DE ACO, POTENCIA 80 HP, PESO OPERACIONAL MAXIMO 8,5 T, LARGURA TRABALHO 1,676 M - JUROS. AF_06/2014</v>
          </cell>
          <cell r="C5898" t="str">
            <v>H</v>
          </cell>
          <cell r="D5898">
            <v>3.2</v>
          </cell>
          <cell r="E5898">
            <v>0</v>
          </cell>
          <cell r="F5898">
            <v>3.2</v>
          </cell>
        </row>
        <row r="5899">
          <cell r="A5899" t="str">
            <v>95631</v>
          </cell>
          <cell r="B5899" t="str">
            <v>ROLO COMPACTADOR VIBRATORIO TANDEM, ACO LISO, POTENCIA 125 HP, PESO SEM/COM LASTRO 10,20/11,65 T, LARGURA DE TRABALHO 1,73 M - CHP DIURNO. AF_11/2016</v>
          </cell>
          <cell r="C5899" t="str">
            <v>CHP</v>
          </cell>
          <cell r="D5899">
            <v>104.47</v>
          </cell>
          <cell r="E5899">
            <v>12.52</v>
          </cell>
          <cell r="F5899">
            <v>116.99</v>
          </cell>
        </row>
        <row r="5900">
          <cell r="A5900" t="str">
            <v>93242</v>
          </cell>
          <cell r="B5900" t="str">
            <v>ROLO COMPACTADOR VIBRATÓRIO TANDEM, CILINDROS LISOS DE AÇO PARA SOLO/ASFALTO, POTÊNCIA 45 HP, PESO MÁXIMO OPERACIONAL 4 T - CHI DIURNO. AF_02/2016</v>
          </cell>
          <cell r="C5900" t="str">
            <v>CHI</v>
          </cell>
          <cell r="D5900">
            <v>17.2</v>
          </cell>
          <cell r="E5900">
            <v>12.52</v>
          </cell>
          <cell r="F5900">
            <v>29.72</v>
          </cell>
        </row>
        <row r="5901">
          <cell r="A5901" t="str">
            <v>93244</v>
          </cell>
          <cell r="B5901" t="str">
            <v>ROLO COMPACTADOR VIBRATÓRIO PÉ DE CARNEIRO PARA SOLOS, POTÊNCIA 80 HP, PESO OPERACIONAL SEM/COM LASTRO 7,4 / 8,8 T, LARGURA DE TRABALHO 1,68 M - CHI DIURNO. AF_02/2016</v>
          </cell>
          <cell r="C5901" t="str">
            <v>CHI</v>
          </cell>
          <cell r="D5901">
            <v>21.71</v>
          </cell>
          <cell r="E5901">
            <v>12.52</v>
          </cell>
          <cell r="F5901">
            <v>34.229999999999997</v>
          </cell>
        </row>
        <row r="5902">
          <cell r="A5902" t="str">
            <v>95632</v>
          </cell>
          <cell r="B5902" t="str">
            <v>ROLO COMPACTADOR VIBRATORIO TANDEM, ACO LISO, POTENCIA 125 HP, PESO SEM/COM LASTRO 10,20/11,65 T, LARGURA DE TRABALHO 1,73 M - CHI DIURNO. AF_11/2016</v>
          </cell>
          <cell r="C5902" t="str">
            <v>CHI</v>
          </cell>
          <cell r="D5902">
            <v>29.11</v>
          </cell>
          <cell r="E5902">
            <v>12.52</v>
          </cell>
          <cell r="F5902">
            <v>41.63</v>
          </cell>
        </row>
        <row r="5903">
          <cell r="A5903" t="str">
            <v>93236</v>
          </cell>
          <cell r="B5903" t="str">
            <v>ROLO COMPACTADOR DE PNEUS ESTÁTICO, PRESSÃO VARIÁVEL, POTÊNCIA 99 HP, PESO SEM/COM LASTRO 9,45 / 21,0 T, LARGURA DE ROLAGEM 2,265 M - JUROS. AF_02/2016</v>
          </cell>
          <cell r="C5903" t="str">
            <v>H</v>
          </cell>
          <cell r="D5903">
            <v>4.55</v>
          </cell>
          <cell r="E5903">
            <v>0</v>
          </cell>
          <cell r="F5903">
            <v>4.55</v>
          </cell>
        </row>
        <row r="5904">
          <cell r="A5904" t="str">
            <v>93238</v>
          </cell>
          <cell r="B5904" t="str">
            <v>ROLO COMPACTADOR VIBRATÓRIO REBOCÁVEL, CILINDRO DE AÇO LISO, POTÊNCIA DE TRAÇÃO DE 65 CV, PESO 4,7 T, IMPACTO DINÂMICO 18,3 T, LARGURA DE TRABALHO 1,67 M - JUROS. AF_02/2016</v>
          </cell>
          <cell r="C5904" t="str">
            <v>H</v>
          </cell>
          <cell r="D5904">
            <v>0.93</v>
          </cell>
          <cell r="E5904">
            <v>0</v>
          </cell>
          <cell r="F5904">
            <v>0.93</v>
          </cell>
        </row>
        <row r="5905">
          <cell r="A5905" t="str">
            <v>93239</v>
          </cell>
          <cell r="B5905" t="str">
            <v>ROLO COMPACTADOR VIBRATÓRIO PÉ DE CARNEIRO, OPERADO POR CONTROLE REMOTO, POTÊNCIA 12,5 KW, PESO OPERACIONAL 1,675 T, LARGURA DE TRABALHO 0,85 M - JUROS. AF_02/2016</v>
          </cell>
          <cell r="C5905" t="str">
            <v>H</v>
          </cell>
          <cell r="D5905">
            <v>4.1900000000000004</v>
          </cell>
          <cell r="E5905">
            <v>0</v>
          </cell>
          <cell r="F5905">
            <v>4.1900000000000004</v>
          </cell>
        </row>
        <row r="5906">
          <cell r="A5906" t="str">
            <v>93240</v>
          </cell>
          <cell r="B5906" t="str">
            <v>ROLO COMPACTADOR VIBRATÓRIO PÉ DE CARNEIRO, OPERADO POR CONTROLE REMOTO, POTÊNCIA 12,5 KW, PESO OPERACIONAL 1,675 T, LARGURA DE TRABALHO 0,85 M - MATERIAIS NA OPERAÇÃO. AF_02/2016</v>
          </cell>
          <cell r="C5906" t="str">
            <v>H</v>
          </cell>
          <cell r="D5906">
            <v>7.18</v>
          </cell>
          <cell r="E5906">
            <v>0</v>
          </cell>
          <cell r="F5906">
            <v>7.18</v>
          </cell>
        </row>
        <row r="5907">
          <cell r="A5907" t="str">
            <v>93241</v>
          </cell>
          <cell r="B5907" t="str">
            <v>ROLO COMPACTADOR VIBRATÓRIO TANDEM, CILINDROS LISOS DE AÇO PARA SOLO/ASFALTO, POTÊNCIA 45 HP, PESO MÁXIMO OPERACIONAL 4 T - JUROS. AF_02/2016</v>
          </cell>
          <cell r="C5907" t="str">
            <v>H</v>
          </cell>
          <cell r="D5907">
            <v>2.54</v>
          </cell>
          <cell r="E5907">
            <v>0</v>
          </cell>
          <cell r="F5907">
            <v>2.54</v>
          </cell>
        </row>
        <row r="5908">
          <cell r="A5908" t="str">
            <v>95627</v>
          </cell>
          <cell r="B5908" t="str">
            <v>ROLO COMPACTADOR VIBRATORIO TANDEM, ACO LISO, POTENCIA 125 HP, PESO SEM/COM LASTRO 10,20/11,65 T, LARGURA DE TRABALHO 1,73 M - DEPRECIAÇÃO. AF_11/2016</v>
          </cell>
          <cell r="C5908" t="str">
            <v>H</v>
          </cell>
          <cell r="D5908">
            <v>19.66</v>
          </cell>
          <cell r="E5908">
            <v>0</v>
          </cell>
          <cell r="F5908">
            <v>19.66</v>
          </cell>
        </row>
        <row r="5909">
          <cell r="A5909" t="str">
            <v>95628</v>
          </cell>
          <cell r="B5909" t="str">
            <v>ROLO COMPACTADOR VIBRATORIO TANDEM, ACO LISO, POTENCIA 125 HP, PESO SEM/COM LASTRO 10,20/11,65 T, LARGURA DE TRABALHO 1,73 M - JUROS. AF_11/2016</v>
          </cell>
          <cell r="C5909" t="str">
            <v>H</v>
          </cell>
          <cell r="D5909">
            <v>4.59</v>
          </cell>
          <cell r="E5909">
            <v>0</v>
          </cell>
          <cell r="F5909">
            <v>4.59</v>
          </cell>
        </row>
        <row r="5910">
          <cell r="A5910" t="str">
            <v>95629</v>
          </cell>
          <cell r="B5910" t="str">
            <v>ROLO COMPACTADOR VIBRATORIO TANDEM, ACO LISO, POTENCIA 125 HP, PESO SEM/COM LASTRO 10,20/11,65 T, LARGURA DE TRABALHO 1,73 M - MANUTENÇÃO. AF_11/2016</v>
          </cell>
          <cell r="C5910" t="str">
            <v>H</v>
          </cell>
          <cell r="D5910">
            <v>21.84</v>
          </cell>
          <cell r="E5910">
            <v>0</v>
          </cell>
          <cell r="F5910">
            <v>21.84</v>
          </cell>
        </row>
        <row r="5911">
          <cell r="A5911" t="str">
            <v>95630</v>
          </cell>
          <cell r="B5911" t="str">
            <v>ROLO COMPACTADOR VIBRATORIO TANDEM, ACO LISO, POTENCIA 125 HP, PESO SEM/COM LASTRO 10,20/11,65 T, LARGURA DE TRABALHO 1,73 M - MATERIAIS NA OPERAÇÃO. AF_11/2016</v>
          </cell>
          <cell r="C5911" t="str">
            <v>H</v>
          </cell>
          <cell r="D5911">
            <v>53.53</v>
          </cell>
          <cell r="E5911">
            <v>0</v>
          </cell>
          <cell r="F5911">
            <v>53.53</v>
          </cell>
        </row>
        <row r="5912">
          <cell r="B5912" t="str">
            <v>PLACAS VIBRATÓRIAS</v>
          </cell>
          <cell r="C5912" t="str">
            <v/>
          </cell>
        </row>
        <row r="5913">
          <cell r="A5913" t="str">
            <v>91277</v>
          </cell>
          <cell r="B5913" t="str">
            <v>PLACA VIBRATÓRIA REVERSÍVEL COM MOTOR 4 TEMPOS A GASOLINA, FORÇA CENTRÍFUGA DE 25 KN (2500 KGF), POTÊNCIA 5,5 CV - CHP DIURNO. AF_08/2015</v>
          </cell>
          <cell r="C5913" t="str">
            <v>CHP</v>
          </cell>
          <cell r="D5913">
            <v>5.88</v>
          </cell>
          <cell r="E5913">
            <v>0</v>
          </cell>
          <cell r="F5913">
            <v>5.88</v>
          </cell>
        </row>
        <row r="5914">
          <cell r="A5914" t="str">
            <v>91278</v>
          </cell>
          <cell r="B5914" t="str">
            <v>PLACA VIBRATÓRIA REVERSÍVEL COM MOTOR 4 TEMPOS A GASOLINA, FORÇA CENTRÍFUGA DE 25 KN (2500 KGF), POTÊNCIA 5,5 CV - CHI DIURNO. AF_08/2015</v>
          </cell>
          <cell r="C5914" t="str">
            <v>CHI</v>
          </cell>
          <cell r="D5914">
            <v>0.95</v>
          </cell>
          <cell r="E5914">
            <v>0</v>
          </cell>
          <cell r="F5914">
            <v>0.95</v>
          </cell>
        </row>
        <row r="5915">
          <cell r="A5915" t="str">
            <v>91273</v>
          </cell>
          <cell r="B5915" t="str">
            <v>PLACA VIBRATÓRIA REVERSÍVEL COM MOTOR 4 TEMPOS A GASOLINA, FORÇA CENTRÍFUGA DE 25 KN (2500 KGF), POTÊNCIA 5,5 CV - DEPRECIAÇÃO. AF_08/2015</v>
          </cell>
          <cell r="C5915" t="str">
            <v>H</v>
          </cell>
          <cell r="D5915">
            <v>0.7</v>
          </cell>
          <cell r="E5915">
            <v>0</v>
          </cell>
          <cell r="F5915">
            <v>0.7</v>
          </cell>
        </row>
        <row r="5916">
          <cell r="A5916" t="str">
            <v>91274</v>
          </cell>
          <cell r="B5916" t="str">
            <v>PLACA VIBRATÓRIA REVERSÍVEL COM MOTOR 4 TEMPOS A GASOLINA, FORÇA CENTRÍFUGA DE 25 KN (2500 KGF), POTÊNCIA 5,5 CV - JUROS. AF_08/2015</v>
          </cell>
          <cell r="C5916" t="str">
            <v>H</v>
          </cell>
          <cell r="D5916">
            <v>0.24</v>
          </cell>
          <cell r="E5916">
            <v>0</v>
          </cell>
          <cell r="F5916">
            <v>0.24</v>
          </cell>
        </row>
        <row r="5917">
          <cell r="A5917" t="str">
            <v>91275</v>
          </cell>
          <cell r="B5917" t="str">
            <v>PLACA VIBRATÓRIA REVERSÍVEL COM MOTOR 4 TEMPOS A GASOLINA, FORÇA CENTRÍFUGA DE 25 KN (2500 KGF), POTÊNCIA 5,5 CV - MANUTENÇÃO. AF_08/2015</v>
          </cell>
          <cell r="C5917" t="str">
            <v>H</v>
          </cell>
          <cell r="D5917">
            <v>0.46</v>
          </cell>
          <cell r="E5917">
            <v>0</v>
          </cell>
          <cell r="F5917">
            <v>0.46</v>
          </cell>
        </row>
        <row r="5918">
          <cell r="A5918" t="str">
            <v>91276</v>
          </cell>
          <cell r="B5918" t="str">
            <v>PLACA VIBRATÓRIA REVERSÍVEL COM MOTOR 4 TEMPOS A GASOLINA, FORÇA CENTRÍFUGA DE 25 KN (2500 KGF), POTÊNCIA 5,5 CV - MATERIAIS NA OPERAÇÃO. AF_08/2015</v>
          </cell>
          <cell r="C5918" t="str">
            <v>H</v>
          </cell>
          <cell r="D5918">
            <v>4.4800000000000004</v>
          </cell>
          <cell r="E5918">
            <v>0</v>
          </cell>
          <cell r="F5918">
            <v>4.4800000000000004</v>
          </cell>
        </row>
        <row r="5919">
          <cell r="B5919" t="str">
            <v>GRADE ARADORA</v>
          </cell>
          <cell r="C5919" t="str">
            <v/>
          </cell>
        </row>
        <row r="5920">
          <cell r="A5920" t="str">
            <v>5658</v>
          </cell>
          <cell r="B5920" t="str">
            <v>GRADE DE DISCO CONTROLE REMOTO REBOCÁVEL, COM 24 DISCOS 24 X 6 MM COM PNEUS PARA TRANSPORTE - MANUTENÇÃO. AF_06/2014</v>
          </cell>
          <cell r="C5920" t="str">
            <v>H</v>
          </cell>
          <cell r="D5920">
            <v>1.54</v>
          </cell>
          <cell r="E5920">
            <v>0</v>
          </cell>
          <cell r="F5920">
            <v>1.54</v>
          </cell>
        </row>
        <row r="5921">
          <cell r="A5921" t="str">
            <v>5689</v>
          </cell>
          <cell r="B5921" t="str">
            <v>GRADE DE DISCO CONTROLE REMOTO REBOCÁVEL, COM 24 DISCOS 24 X 6 MM COM PNEUS PARA TRANSPORTE - CHP DIURNO. AF_06/2014</v>
          </cell>
          <cell r="C5921" t="str">
            <v>CHP</v>
          </cell>
          <cell r="D5921">
            <v>4.18</v>
          </cell>
          <cell r="E5921">
            <v>0</v>
          </cell>
          <cell r="F5921">
            <v>4.18</v>
          </cell>
        </row>
        <row r="5922">
          <cell r="A5922" t="str">
            <v>5690</v>
          </cell>
          <cell r="B5922" t="str">
            <v>GRADE DE DISCO CONTROLE REMOTO REBOCÁVEL, COM 24 DISCOS 24 X 6 MM COM PNEUS PARA TRANSPORTE - CHI DIURNO. AF_06/2014</v>
          </cell>
          <cell r="C5922" t="str">
            <v>CHI</v>
          </cell>
          <cell r="D5922">
            <v>2.63</v>
          </cell>
          <cell r="E5922">
            <v>0</v>
          </cell>
          <cell r="F5922">
            <v>2.63</v>
          </cell>
        </row>
        <row r="5923">
          <cell r="A5923" t="str">
            <v>5921</v>
          </cell>
          <cell r="B5923" t="str">
            <v>GRADE DE DISCO REBOCÁVEL COM 20 DISCOS 24" X 6 MM COM PNEUS PARA TRANSPORTE - CHP DIURNO. AF_06/2014</v>
          </cell>
          <cell r="C5923" t="str">
            <v>CHP</v>
          </cell>
          <cell r="D5923">
            <v>3.27</v>
          </cell>
          <cell r="E5923">
            <v>0</v>
          </cell>
          <cell r="F5923">
            <v>3.27</v>
          </cell>
        </row>
        <row r="5924">
          <cell r="A5924" t="str">
            <v>5923</v>
          </cell>
          <cell r="B5924" t="str">
            <v>GRADE DE DISCO REBOCÁVEL COM 20 DISCOS 24" X 6 MM COM PNEUS PARA TRANSPORTE - CHI DIURNO. AF_06/2014</v>
          </cell>
          <cell r="C5924" t="str">
            <v>CHI</v>
          </cell>
          <cell r="D5924">
            <v>2.06</v>
          </cell>
          <cell r="E5924">
            <v>0</v>
          </cell>
          <cell r="F5924">
            <v>2.06</v>
          </cell>
        </row>
        <row r="5925">
          <cell r="A5925" t="str">
            <v>53840</v>
          </cell>
          <cell r="B5925" t="str">
            <v>GRADE DE DISCO REBOCÁVEL COM 20 DISCOS 24" X 6 MM COM PNEUS PARA TRANSPORTE - DEPRECIAÇÃO. AF_06/2014</v>
          </cell>
          <cell r="C5925" t="str">
            <v>H</v>
          </cell>
          <cell r="D5925">
            <v>1.53</v>
          </cell>
          <cell r="E5925">
            <v>0</v>
          </cell>
          <cell r="F5925">
            <v>1.53</v>
          </cell>
        </row>
        <row r="5926">
          <cell r="A5926" t="str">
            <v>53841</v>
          </cell>
          <cell r="B5926" t="str">
            <v>GRADE DE DISCO REBOCÁVEL COM 20 DISCOS 24" X 6 MM COM PNEUS PARA TRANSPORTE - MANUTENÇÃO. AF_06/2014</v>
          </cell>
          <cell r="C5926" t="str">
            <v>H</v>
          </cell>
          <cell r="D5926">
            <v>1.21</v>
          </cell>
          <cell r="E5926">
            <v>0</v>
          </cell>
          <cell r="F5926">
            <v>1.21</v>
          </cell>
        </row>
        <row r="5927">
          <cell r="A5927" t="str">
            <v>87026</v>
          </cell>
          <cell r="B5927" t="str">
            <v>GRADE DE DISCO REBOCÁVEL COM 20 DISCOS 24" X 6 MM COM PNEUS PARA TRANSPORTE - JUROS. AF_06/2014</v>
          </cell>
          <cell r="C5927" t="str">
            <v>H</v>
          </cell>
          <cell r="D5927">
            <v>0.53</v>
          </cell>
          <cell r="E5927">
            <v>0</v>
          </cell>
          <cell r="F5927">
            <v>0.53</v>
          </cell>
        </row>
        <row r="5928">
          <cell r="A5928" t="str">
            <v>88855</v>
          </cell>
          <cell r="B5928" t="str">
            <v>GRADE DE DISCO CONTROLE REMOTO REBOCÁVEL, COM 24 DISCOS 24 X 6 MM COM PNEUS PARA TRANSPORTE - DEPRECIAÇÃO. AF_06/2014</v>
          </cell>
          <cell r="C5928" t="str">
            <v>H</v>
          </cell>
          <cell r="D5928">
            <v>1.95</v>
          </cell>
          <cell r="E5928">
            <v>0</v>
          </cell>
          <cell r="F5928">
            <v>1.95</v>
          </cell>
        </row>
        <row r="5929">
          <cell r="A5929" t="str">
            <v>88856</v>
          </cell>
          <cell r="B5929" t="str">
            <v>GRADE DE DISCO CONTROLE REMOTO REBOCÁVEL, COM 24 DISCOS 24 X 6 MM COM PNEUS PARA TRANSPORTE - JUROS. AF_06/2014</v>
          </cell>
          <cell r="C5929" t="str">
            <v>H</v>
          </cell>
          <cell r="D5929">
            <v>0.68</v>
          </cell>
          <cell r="E5929">
            <v>0</v>
          </cell>
          <cell r="F5929">
            <v>0.68</v>
          </cell>
        </row>
        <row r="5930">
          <cell r="B5930" t="str">
            <v>MOTONIVELADORA</v>
          </cell>
          <cell r="C5930" t="str">
            <v/>
          </cell>
        </row>
        <row r="5931">
          <cell r="A5931" t="str">
            <v>5779</v>
          </cell>
          <cell r="B5931" t="str">
            <v>MOTONIVELADORA POTÊNCIA BÁSICA LÍQUIDA (PRIMEIRA MARCHA) 125 HP, PESO BRUTO 13032 KG, LARGURA DA LÂMINA DE 3,7 M - MANUTENÇÃO. AF_06/2014</v>
          </cell>
          <cell r="C5931" t="str">
            <v>H</v>
          </cell>
          <cell r="D5931">
            <v>33</v>
          </cell>
          <cell r="E5931">
            <v>0</v>
          </cell>
          <cell r="F5931">
            <v>33</v>
          </cell>
        </row>
        <row r="5932">
          <cell r="A5932" t="str">
            <v>5932</v>
          </cell>
          <cell r="B5932" t="str">
            <v>MOTONIVELADORA POTÊNCIA BÁSICA LÍQUIDA (PRIMEIRA MARCHA) 125 HP, PESO BRUTO 13032 KG, LARGURA DA LÂMINA DE 3,7 M - CHP DIURNO. AF_06/2014</v>
          </cell>
          <cell r="C5932" t="str">
            <v>CHP</v>
          </cell>
          <cell r="D5932">
            <v>133.06</v>
          </cell>
          <cell r="E5932">
            <v>20.309999999999999</v>
          </cell>
          <cell r="F5932">
            <v>153.37</v>
          </cell>
        </row>
        <row r="5933">
          <cell r="A5933" t="str">
            <v>5934</v>
          </cell>
          <cell r="B5933" t="str">
            <v>MOTONIVELADORA POTÊNCIA BÁSICA LÍQUIDA (PRIMEIRA MARCHA) 125 HP, PESO BRUTO 13032 KG, LARGURA DA LÂMINA DE 3,7 M - CHI DIURNO. AF_06/2014</v>
          </cell>
          <cell r="C5933" t="str">
            <v>CHI</v>
          </cell>
          <cell r="D5933">
            <v>35.82</v>
          </cell>
          <cell r="E5933">
            <v>20.309999999999999</v>
          </cell>
          <cell r="F5933">
            <v>56.13</v>
          </cell>
        </row>
        <row r="5934">
          <cell r="A5934" t="str">
            <v>53849</v>
          </cell>
          <cell r="B5934" t="str">
            <v>MOTONIVELADORA POTÊNCIA BÁSICA LÍQUIDA (PRIMEIRA MARCHA) 125 HP, PESO BRUTO 13032 KG, LARGURA DA LÂMINA DE 3,7 M - MATERIAIS NA OPERAÇÃO. AF_06/2014</v>
          </cell>
          <cell r="C5934" t="str">
            <v>H</v>
          </cell>
          <cell r="D5934">
            <v>64.23</v>
          </cell>
          <cell r="E5934">
            <v>0</v>
          </cell>
          <cell r="F5934">
            <v>64.23</v>
          </cell>
        </row>
        <row r="5935">
          <cell r="A5935" t="str">
            <v>89228</v>
          </cell>
          <cell r="B5935" t="str">
            <v>MOTONIVELADORA POTÊNCIA BÁSICA LÍQUIDA (PRIMEIRA MARCHA) 125 HP, PESO BRUTO 13032 KG, LARGURA DA LÂMINA DE 3,7 M - DEPRECIAÇÃO. AF_06/2014</v>
          </cell>
          <cell r="C5935" t="str">
            <v>H</v>
          </cell>
          <cell r="D5935">
            <v>23.49</v>
          </cell>
          <cell r="E5935">
            <v>0</v>
          </cell>
          <cell r="F5935">
            <v>23.49</v>
          </cell>
        </row>
        <row r="5936">
          <cell r="A5936" t="str">
            <v>89229</v>
          </cell>
          <cell r="B5936" t="str">
            <v>MOTONIVELADORA POTÊNCIA BÁSICA LÍQUIDA (PRIMEIRA MARCHA) 125 HP, PESO BRUTO 13032 KG, LARGURA DA LÂMINA DE 3,7 M - JUROS. AF_06/2014</v>
          </cell>
          <cell r="C5936" t="str">
            <v>H</v>
          </cell>
          <cell r="D5936">
            <v>7.48</v>
          </cell>
          <cell r="E5936">
            <v>0</v>
          </cell>
          <cell r="F5936">
            <v>7.48</v>
          </cell>
        </row>
        <row r="5937">
          <cell r="B5937" t="str">
            <v>FRESADORAS</v>
          </cell>
          <cell r="C5937" t="str">
            <v/>
          </cell>
        </row>
        <row r="5938">
          <cell r="A5938" t="str">
            <v>89234</v>
          </cell>
          <cell r="B5938" t="str">
            <v>FRESADORA DE ASFALTO A FRIO SOBRE RODAS, LARGURA FRESAGEM DE 1,0 M, POTÊNCIA 208 HP - CHP DIURNO. AF_11/2014</v>
          </cell>
          <cell r="C5938" t="str">
            <v>CHP</v>
          </cell>
          <cell r="D5938">
            <v>286.37</v>
          </cell>
          <cell r="E5938">
            <v>14.36</v>
          </cell>
          <cell r="F5938">
            <v>300.73</v>
          </cell>
        </row>
        <row r="5939">
          <cell r="A5939" t="str">
            <v>89242</v>
          </cell>
          <cell r="B5939" t="str">
            <v>FRESADORA DE ASFALTO A FRIO SOBRE RODAS, LARGURA FRESAGEM DE 2,0 M, POTÊNCIA 550 HP - CHP DIURNO. AF_11/2014</v>
          </cell>
          <cell r="C5939" t="str">
            <v>CHP</v>
          </cell>
          <cell r="D5939">
            <v>689.94</v>
          </cell>
          <cell r="E5939">
            <v>14.36</v>
          </cell>
          <cell r="F5939">
            <v>704.3</v>
          </cell>
        </row>
        <row r="5940">
          <cell r="A5940" t="str">
            <v>89235</v>
          </cell>
          <cell r="B5940" t="str">
            <v>FRESADORA DE ASFALTO A FRIO SOBRE RODAS, LARGURA FRESAGEM DE 1,0 M, POTÊNCIA 208 HP - CHI DIURNO. AF_11/2014</v>
          </cell>
          <cell r="C5940" t="str">
            <v>CHI</v>
          </cell>
          <cell r="D5940">
            <v>89.44</v>
          </cell>
          <cell r="E5940">
            <v>14.36</v>
          </cell>
          <cell r="F5940">
            <v>103.8</v>
          </cell>
        </row>
        <row r="5941">
          <cell r="A5941" t="str">
            <v>89243</v>
          </cell>
          <cell r="B5941" t="str">
            <v>FRESADORA DE ASFALTO A FRIO SOBRE RODAS, LARGURA FRESAGEM DE 2,0 M, POTÊNCIA 550 HP - CHI DIURNO. AF_11/2014</v>
          </cell>
          <cell r="C5941" t="str">
            <v>CHI</v>
          </cell>
          <cell r="D5941">
            <v>202.43</v>
          </cell>
          <cell r="E5941">
            <v>14.36</v>
          </cell>
          <cell r="F5941">
            <v>216.79</v>
          </cell>
        </row>
        <row r="5942">
          <cell r="B5942" t="str">
            <v>RECICLADORAS DE ASFALTO</v>
          </cell>
          <cell r="C5942" t="str">
            <v/>
          </cell>
        </row>
        <row r="5943">
          <cell r="A5943" t="str">
            <v>89250</v>
          </cell>
          <cell r="B5943" t="str">
            <v>RECICLADORA DE ASFALTO A FRIO SOBRE RODAS, LARGURA FRESAGEM DE 2,0 M, POTÊNCIA 422 HP - CHP DIURNO. AF_11/2014</v>
          </cell>
          <cell r="C5943" t="str">
            <v>CHP</v>
          </cell>
          <cell r="D5943">
            <v>576.14</v>
          </cell>
          <cell r="E5943">
            <v>14.36</v>
          </cell>
          <cell r="F5943">
            <v>590.5</v>
          </cell>
        </row>
        <row r="5944">
          <cell r="A5944" t="str">
            <v>89251</v>
          </cell>
          <cell r="B5944" t="str">
            <v>RECICLADORA DE ASFALTO A FRIO SOBRE RODAS, LARGURA FRESAGEM DE 2,0 M, POTÊNCIA 422 HP - CHI DIURNO. AF_11/2014</v>
          </cell>
          <cell r="C5944" t="str">
            <v>CHI</v>
          </cell>
          <cell r="D5944">
            <v>176.54</v>
          </cell>
          <cell r="E5944">
            <v>14.36</v>
          </cell>
          <cell r="F5944">
            <v>190.9</v>
          </cell>
        </row>
        <row r="5945">
          <cell r="A5945" t="str">
            <v>89246</v>
          </cell>
          <cell r="B5945" t="str">
            <v>RECICLADORA DE ASFALTO A FRIO SOBRE RODAS, LARGURA FRESAGEM DE 2,0 M, POTÊNCIA 422 HP - DEPRECIAÇÃO. AF_11/2014</v>
          </cell>
          <cell r="C5945" t="str">
            <v>H</v>
          </cell>
          <cell r="D5945">
            <v>140.13999999999999</v>
          </cell>
          <cell r="E5945">
            <v>0</v>
          </cell>
          <cell r="F5945">
            <v>140.13999999999999</v>
          </cell>
        </row>
        <row r="5946">
          <cell r="A5946" t="str">
            <v>89247</v>
          </cell>
          <cell r="B5946" t="str">
            <v>RECICLADORA DE ASFALTO A FRIO SOBRE RODAS, LARGURA FRESAGEM DE 2,0 M, POTÊNCIA 422 HP - JUROS. AF_11/2014</v>
          </cell>
          <cell r="C5946" t="str">
            <v>H</v>
          </cell>
          <cell r="D5946">
            <v>31.53</v>
          </cell>
          <cell r="E5946">
            <v>0</v>
          </cell>
          <cell r="F5946">
            <v>31.53</v>
          </cell>
        </row>
        <row r="5947">
          <cell r="A5947" t="str">
            <v>89248</v>
          </cell>
          <cell r="B5947" t="str">
            <v>RECICLADORA DE ASFALTO A FRIO SOBRE RODAS, LARGURA FRESAGEM DE 2,0 M, POTÊNCIA 422 HP - MANUTENÇÃO. AF_11/2014</v>
          </cell>
          <cell r="C5947" t="str">
            <v>H</v>
          </cell>
          <cell r="D5947">
            <v>218.97</v>
          </cell>
          <cell r="E5947">
            <v>0</v>
          </cell>
          <cell r="F5947">
            <v>218.97</v>
          </cell>
        </row>
        <row r="5948">
          <cell r="A5948" t="str">
            <v>89249</v>
          </cell>
          <cell r="B5948" t="str">
            <v>RECICLADORA DE ASFALTO A FRIO SOBRE RODAS, LARGURA FRESAGEM DE 2,0 M, POTÊNCIA 422 HP - MATERIAIS NA OPERAÇÃO. AF_11/2014</v>
          </cell>
          <cell r="C5948" t="str">
            <v>H</v>
          </cell>
          <cell r="D5948">
            <v>180.64</v>
          </cell>
          <cell r="E5948">
            <v>0</v>
          </cell>
          <cell r="F5948">
            <v>180.64</v>
          </cell>
        </row>
        <row r="5949">
          <cell r="B5949" t="str">
            <v>DOSADORES</v>
          </cell>
          <cell r="C5949" t="str">
            <v/>
          </cell>
        </row>
        <row r="5950">
          <cell r="A5950" t="str">
            <v>92118</v>
          </cell>
          <cell r="B5950" t="str">
            <v>DOSADOR DE AREIA, CAPACIDADE DE 26 LITROS - CHP DIURNO. AF_11/2015</v>
          </cell>
          <cell r="C5950" t="str">
            <v>CHP</v>
          </cell>
          <cell r="D5950">
            <v>1.54</v>
          </cell>
          <cell r="E5950">
            <v>0</v>
          </cell>
          <cell r="F5950">
            <v>1.54</v>
          </cell>
        </row>
        <row r="5951">
          <cell r="A5951" t="str">
            <v>92119</v>
          </cell>
          <cell r="B5951" t="str">
            <v>DOSADOR DE AREIA, CAPACIDADE DE 26 LITROS - CHI DIURNO. AF_11/2015</v>
          </cell>
          <cell r="C5951" t="str">
            <v>CHI</v>
          </cell>
          <cell r="D5951">
            <v>0.95</v>
          </cell>
          <cell r="E5951">
            <v>0</v>
          </cell>
          <cell r="F5951">
            <v>0.95</v>
          </cell>
        </row>
        <row r="5952">
          <cell r="A5952" t="str">
            <v>92114</v>
          </cell>
          <cell r="B5952" t="str">
            <v>DOSADOR DE AREIA, CAPACIDADE DE 26 LITROS - DEPRECIAÇÃO. AF_11/2015</v>
          </cell>
          <cell r="C5952" t="str">
            <v>H</v>
          </cell>
          <cell r="D5952">
            <v>0.9</v>
          </cell>
          <cell r="E5952">
            <v>0</v>
          </cell>
          <cell r="F5952">
            <v>0.9</v>
          </cell>
        </row>
        <row r="5953">
          <cell r="A5953" t="str">
            <v>92115</v>
          </cell>
          <cell r="B5953" t="str">
            <v>DOSADOR DE AREIA, CAPACIDADE DE 26 LITROS - JUROS. AF_11/2015</v>
          </cell>
          <cell r="C5953" t="str">
            <v>H</v>
          </cell>
          <cell r="D5953">
            <v>0.06</v>
          </cell>
          <cell r="E5953">
            <v>0</v>
          </cell>
          <cell r="F5953">
            <v>0.06</v>
          </cell>
        </row>
        <row r="5954">
          <cell r="A5954" t="str">
            <v>92116</v>
          </cell>
          <cell r="B5954" t="str">
            <v>DOSADOR DE AREIA, CAPACIDADE DE 26 LITROS - MANUTENÇÃO. AF_11/2015</v>
          </cell>
          <cell r="C5954" t="str">
            <v>H</v>
          </cell>
          <cell r="D5954">
            <v>0.59</v>
          </cell>
          <cell r="E5954">
            <v>0</v>
          </cell>
          <cell r="F5954">
            <v>0.59</v>
          </cell>
        </row>
        <row r="5955">
          <cell r="B5955" t="str">
            <v>VIBROACABADORA</v>
          </cell>
          <cell r="C5955" t="str">
            <v/>
          </cell>
        </row>
        <row r="5956">
          <cell r="A5956" t="str">
            <v>5835</v>
          </cell>
          <cell r="B5956" t="str">
            <v>VIBROACABADORA DE ASFALTO SOBRE ESTEIRAS, LARGURA DE PAVIMENTAÇÃO 1,90 M A 5,30 M, POTÊNCIA 105 HP CAPACIDADE 450 T/H - CHP DIURNO. AF_11/2014</v>
          </cell>
          <cell r="C5956" t="str">
            <v>CHP</v>
          </cell>
          <cell r="D5956">
            <v>168.21</v>
          </cell>
          <cell r="E5956">
            <v>14.36</v>
          </cell>
          <cell r="F5956">
            <v>182.57</v>
          </cell>
        </row>
        <row r="5957">
          <cell r="A5957" t="str">
            <v>5837</v>
          </cell>
          <cell r="B5957" t="str">
            <v>VIBROACABADORA DE ASFALTO SOBRE ESTEIRAS, LARGURA DE PAVIMENTAÇÃO 1,90 M A 5,30 M, POTÊNCIA 105 HP CAPACIDADE 450 T/H - CHI DIURNO. AF_11/2014</v>
          </cell>
          <cell r="C5957" t="str">
            <v>CHI</v>
          </cell>
          <cell r="D5957">
            <v>65.180000000000007</v>
          </cell>
          <cell r="E5957">
            <v>14.36</v>
          </cell>
          <cell r="F5957">
            <v>79.540000000000006</v>
          </cell>
        </row>
        <row r="5958">
          <cell r="A5958" t="str">
            <v>5710</v>
          </cell>
          <cell r="B5958" t="str">
            <v>VIBROACABADORA DE ASFALTO SOBRE ESTEIRAS, LARGURA DE PAVIMENTAÇÃO 1,90 M A 5,30 M, POTÊNCIA 105 HP CAPACIDADE 450 T/H - MANUTENÇÃO. AF_11/2014</v>
          </cell>
          <cell r="C5958" t="str">
            <v>H</v>
          </cell>
          <cell r="D5958">
            <v>58.06</v>
          </cell>
          <cell r="E5958">
            <v>0</v>
          </cell>
          <cell r="F5958">
            <v>58.06</v>
          </cell>
        </row>
        <row r="5959">
          <cell r="A5959" t="str">
            <v>5711</v>
          </cell>
          <cell r="B5959" t="str">
            <v>VIBROACABADORA DE ASFALTO SOBRE ESTEIRAS, LARGURA DE PAVIMENTAÇÃO 1,90 M A 5,30 M, POTÊNCIA 105 HP CAPACIDADE 450 T/H - MATERIAIS NA OPERAÇÃO. AF_11/2014</v>
          </cell>
          <cell r="C5959" t="str">
            <v>H</v>
          </cell>
          <cell r="D5959">
            <v>44.97</v>
          </cell>
          <cell r="E5959">
            <v>0</v>
          </cell>
          <cell r="F5959">
            <v>44.97</v>
          </cell>
        </row>
        <row r="5960">
          <cell r="A5960" t="str">
            <v>89257</v>
          </cell>
          <cell r="B5960" t="str">
            <v>VIBROACABADORA DE ASFALTO SOBRE ESTEIRAS, LARGURA DE PAVIMENTAÇÃO 2,13 M A 4,55 M, POTÊNCIA 100 HP CAPACIDADE 400 T/H - CHP DIURNO. AF_11/2014</v>
          </cell>
          <cell r="C5960" t="str">
            <v>CHP</v>
          </cell>
          <cell r="D5960">
            <v>144.46</v>
          </cell>
          <cell r="E5960">
            <v>14.36</v>
          </cell>
          <cell r="F5960">
            <v>158.82</v>
          </cell>
        </row>
        <row r="5961">
          <cell r="A5961" t="str">
            <v>89258</v>
          </cell>
          <cell r="B5961" t="str">
            <v>VIBROACABADORA DE ASFALTO SOBRE ESTEIRAS, LARGURA DE PAVIMENTAÇÃO 2,13 M A 4,55 M, POTÊNCIA 100 HP, CAPACIDADE 400 T/H - CHI DIURNO. AF_11/2014</v>
          </cell>
          <cell r="C5961" t="str">
            <v>CHI</v>
          </cell>
          <cell r="D5961">
            <v>54.29</v>
          </cell>
          <cell r="E5961">
            <v>14.36</v>
          </cell>
          <cell r="F5961">
            <v>68.650000000000006</v>
          </cell>
        </row>
        <row r="5962">
          <cell r="A5962" t="str">
            <v>89240</v>
          </cell>
          <cell r="B5962" t="str">
            <v>VIBROACABADORA DE ASFALTO SOBRE ESTEIRAS, LARGURA DE PAVIMENTAÇÃO 1,90 M A 5,30 M, POTÊNCIA 105 HP CAPACIDADE 450 T/H - DEPRECIAÇÃO. AF_11/2014</v>
          </cell>
          <cell r="C5962" t="str">
            <v>H</v>
          </cell>
          <cell r="D5962">
            <v>46.41</v>
          </cell>
          <cell r="E5962">
            <v>0</v>
          </cell>
          <cell r="F5962">
            <v>46.41</v>
          </cell>
        </row>
        <row r="5963">
          <cell r="A5963" t="str">
            <v>89241</v>
          </cell>
          <cell r="B5963" t="str">
            <v>VIBROACABADORA DE ASFALTO SOBRE ESTEIRAS, LARGURA DE PAVIMENTAÇÃO 1,90 M A 5,30 M, POTÊNCIA 105 HP CAPACIDADE 450 T/H - JUROS. AF_11/2014</v>
          </cell>
          <cell r="C5963" t="str">
            <v>H</v>
          </cell>
          <cell r="D5963">
            <v>13.9</v>
          </cell>
          <cell r="E5963">
            <v>0</v>
          </cell>
          <cell r="F5963">
            <v>13.9</v>
          </cell>
        </row>
        <row r="5964">
          <cell r="A5964" t="str">
            <v>89253</v>
          </cell>
          <cell r="B5964" t="str">
            <v>VIBROACABADORA DE ASFALTO SOBRE ESTEIRAS, LARGURA DE PAVIMENTAÇÃO 2,13 M A 4,55 M, POTÊNCIA 100 HP, CAPACIDADE 400 T/H - DEPRECIAÇÃO. AF_11/2014</v>
          </cell>
          <cell r="C5964" t="str">
            <v>H</v>
          </cell>
          <cell r="D5964">
            <v>38.03</v>
          </cell>
          <cell r="E5964">
            <v>0</v>
          </cell>
          <cell r="F5964">
            <v>38.03</v>
          </cell>
        </row>
        <row r="5965">
          <cell r="A5965" t="str">
            <v>89254</v>
          </cell>
          <cell r="B5965" t="str">
            <v>VIBROACABADORA DE ASFALTO SOBRE ESTEIRAS, LARGURA DE PAVIMENTAÇÃO 2,13 M A 4,55 M, POTÊNCIA 100 HP, CAPACIDADE 400 T/H - JUROS. AF_11/2014</v>
          </cell>
          <cell r="C5965" t="str">
            <v>H</v>
          </cell>
          <cell r="D5965">
            <v>11.39</v>
          </cell>
          <cell r="E5965">
            <v>0</v>
          </cell>
          <cell r="F5965">
            <v>11.39</v>
          </cell>
        </row>
        <row r="5966">
          <cell r="A5966" t="str">
            <v>89255</v>
          </cell>
          <cell r="B5966" t="str">
            <v>VIBROACABADORA DE ASFALTO SOBRE ESTEIRAS, LARGURA DE PAVIMENTAÇÃO 2,13 M A 4,55 M, POTÊNCIA 100 HP, CAPACIDADE 400 T/H - MANUTENÇÃO. AF_11/2014</v>
          </cell>
          <cell r="C5966" t="str">
            <v>H</v>
          </cell>
          <cell r="D5966">
            <v>47.35</v>
          </cell>
          <cell r="E5966">
            <v>0</v>
          </cell>
          <cell r="F5966">
            <v>47.35</v>
          </cell>
        </row>
        <row r="5967">
          <cell r="A5967" t="str">
            <v>89256</v>
          </cell>
          <cell r="B5967" t="str">
            <v>VIBROACABADORA DE ASFALTO SOBRE ESTEIRAS, LARGURA DE PAVIMENTAÇÃO 2,13 M A 4,55 M, POTÊNCIA 100 HP, CAPACIDADE 400 T/H - MATERIAIS NA OPERAÇÃO. AF_11/2014</v>
          </cell>
          <cell r="C5967" t="str">
            <v>H</v>
          </cell>
          <cell r="D5967">
            <v>42.82</v>
          </cell>
          <cell r="E5967">
            <v>0</v>
          </cell>
          <cell r="F5967">
            <v>42.82</v>
          </cell>
        </row>
        <row r="5968">
          <cell r="B5968" t="str">
            <v>USINAS</v>
          </cell>
          <cell r="C5968" t="str">
            <v/>
          </cell>
        </row>
        <row r="5969">
          <cell r="A5969" t="str">
            <v>93433</v>
          </cell>
          <cell r="B5969" t="str">
            <v>USINA DE MISTURA ASFÁLTICA À QUENTE, TIPO CONTRA FLUXO, PROD 40 A 80 TON/HORA - CHP DIURNO. AF_03/2016</v>
          </cell>
          <cell r="C5969" t="str">
            <v>CHP</v>
          </cell>
          <cell r="D5969">
            <v>1646.03</v>
          </cell>
          <cell r="E5969">
            <v>56.31</v>
          </cell>
          <cell r="F5969" t="str">
            <v>1.702.34</v>
          </cell>
        </row>
        <row r="5970">
          <cell r="A5970" t="str">
            <v>93434</v>
          </cell>
          <cell r="B5970" t="str">
            <v>USINA DE MISTURA ASFÁLTICA À QUENTE, TIPO CONTRA FLUXO, PROD 40 A 80 TON/HORA - CHI DIURNO. AF_03/2016</v>
          </cell>
          <cell r="C5970" t="str">
            <v>CHI</v>
          </cell>
          <cell r="D5970">
            <v>149.79</v>
          </cell>
          <cell r="E5970">
            <v>56.31</v>
          </cell>
          <cell r="F5970">
            <v>206.1</v>
          </cell>
        </row>
        <row r="5971">
          <cell r="A5971" t="str">
            <v>93429</v>
          </cell>
          <cell r="B5971" t="str">
            <v>USINA DE MISTURA ASFÁLTICA À QUENTE, TIPO CONTRA FLUXO, PROD 40 A 80 TON/HORA - DEPRECIAÇÃO. AF_03/2016</v>
          </cell>
          <cell r="C5971" t="str">
            <v>H</v>
          </cell>
          <cell r="D5971">
            <v>94.83</v>
          </cell>
          <cell r="E5971">
            <v>0</v>
          </cell>
          <cell r="F5971">
            <v>94.83</v>
          </cell>
        </row>
        <row r="5972">
          <cell r="A5972" t="str">
            <v>93430</v>
          </cell>
          <cell r="B5972" t="str">
            <v>USINA DE MISTURA ASFÁLTICA À QUENTE, TIPO CONTRA FLUXO, PROD 40 A 80 TON/HORA - JUROS. AF_03/2016</v>
          </cell>
          <cell r="C5972" t="str">
            <v>H</v>
          </cell>
          <cell r="D5972">
            <v>28.41</v>
          </cell>
          <cell r="E5972">
            <v>0</v>
          </cell>
          <cell r="F5972">
            <v>28.41</v>
          </cell>
        </row>
        <row r="5973">
          <cell r="A5973" t="str">
            <v>93431</v>
          </cell>
          <cell r="B5973" t="str">
            <v>USINA DE MISTURA ASFÁLTICA À QUENTE, TIPO CONTRA FLUXO, PROD 40 A 80 TON/HORA - MANUTENÇÃO. AF_03/2016</v>
          </cell>
          <cell r="C5973" t="str">
            <v>H</v>
          </cell>
          <cell r="D5973">
            <v>118.63</v>
          </cell>
          <cell r="E5973">
            <v>0</v>
          </cell>
          <cell r="F5973">
            <v>118.63</v>
          </cell>
        </row>
        <row r="5974">
          <cell r="A5974" t="str">
            <v>93432</v>
          </cell>
          <cell r="B5974" t="str">
            <v>USINA DE MISTURA ASFÁLTICA À QUENTE, TIPO CONTRA FLUXO, PROD 40 A 80 TON/HORA - MATERIAIS NA OPERAÇÃO. AF_03/2016</v>
          </cell>
          <cell r="C5974" t="str">
            <v>H</v>
          </cell>
          <cell r="D5974">
            <v>1377.6</v>
          </cell>
          <cell r="E5974">
            <v>0</v>
          </cell>
          <cell r="F5974" t="str">
            <v>1.377.60</v>
          </cell>
        </row>
        <row r="5975">
          <cell r="A5975" t="str">
            <v>72962</v>
          </cell>
          <cell r="B5975" t="str">
            <v>USINAGEM DE CBUQ COM CAP 50/70, PARA CAPA DE ROLAMENTO</v>
          </cell>
          <cell r="C5975" t="str">
            <v>T</v>
          </cell>
          <cell r="D5975">
            <v>181.3</v>
          </cell>
          <cell r="E5975">
            <v>1.95</v>
          </cell>
          <cell r="F5975">
            <v>183.25</v>
          </cell>
        </row>
        <row r="5976">
          <cell r="A5976" t="str">
            <v>72963</v>
          </cell>
          <cell r="B5976" t="str">
            <v>USINAGEM DE CBUQ COM CAP 50/70, PARA BINDER</v>
          </cell>
          <cell r="C5976" t="str">
            <v>T</v>
          </cell>
          <cell r="D5976">
            <v>148.82</v>
          </cell>
          <cell r="E5976">
            <v>1.96</v>
          </cell>
          <cell r="F5976">
            <v>150.78</v>
          </cell>
        </row>
        <row r="5977">
          <cell r="A5977" t="str">
            <v>88847</v>
          </cell>
          <cell r="B5977" t="str">
            <v>USINA DE LAMA ASFÁLTICA, PROD 30 A 50 T/H, SILO DE AGREGADO 7 M3, RESERVATÓRIOS PARA EMULSÃO E ÁGUA DE 2,3 M3 CADA, MISTURADOR TIPO PUG MILL A SER MONTADO SOBRE CAMINHÃO - DEPRECIAÇÃO. AF_10/2014</v>
          </cell>
          <cell r="C5977" t="str">
            <v>H</v>
          </cell>
          <cell r="D5977">
            <v>19.16</v>
          </cell>
          <cell r="E5977">
            <v>0</v>
          </cell>
          <cell r="F5977">
            <v>19.16</v>
          </cell>
        </row>
        <row r="5978">
          <cell r="A5978" t="str">
            <v>88848</v>
          </cell>
          <cell r="B5978" t="str">
            <v>USINA DE LAMA ASFÁLTICA, PROD 30 A 50 T/H, SILO DE AGREGADO 7 M3, RESERVATÓRIOS PARA EMULSÃO E ÁGUA DE 2,3 M3 CADA, MISTURADOR TIPO PUG MILL A SER MONTADO SOBRE CAMINHÃO - JUROS. AF_10/2014</v>
          </cell>
          <cell r="C5978" t="str">
            <v>H</v>
          </cell>
          <cell r="D5978">
            <v>5.74</v>
          </cell>
          <cell r="E5978">
            <v>0</v>
          </cell>
          <cell r="F5978">
            <v>5.74</v>
          </cell>
        </row>
        <row r="5979">
          <cell r="A5979" t="str">
            <v>93439</v>
          </cell>
          <cell r="B5979" t="str">
            <v>USINA DE ASFALTO À FRIO, CAPACIDADE DE 40 A 60 TON/HORA, ELÉTRICA POTÊNCIA 30 CV - CHP DIURNO. AF_03/2016</v>
          </cell>
          <cell r="C5979" t="str">
            <v>CHP</v>
          </cell>
          <cell r="D5979">
            <v>53.67</v>
          </cell>
          <cell r="E5979">
            <v>56.31</v>
          </cell>
          <cell r="F5979">
            <v>109.98</v>
          </cell>
        </row>
        <row r="5980">
          <cell r="A5980" t="str">
            <v>93440</v>
          </cell>
          <cell r="B5980" t="str">
            <v>USINA DE ASFALTO À FRIO, CAPACIDADE DE 40 A 60 TON/HORA, ELÉTRICA POTÊNCIA 30 CV - CHI DIURNO. AF_03/2016</v>
          </cell>
          <cell r="C5980" t="str">
            <v>CHI</v>
          </cell>
          <cell r="D5980">
            <v>34.33</v>
          </cell>
          <cell r="E5980">
            <v>56.31</v>
          </cell>
          <cell r="F5980">
            <v>90.64</v>
          </cell>
        </row>
        <row r="5981">
          <cell r="A5981" t="str">
            <v>93435</v>
          </cell>
          <cell r="B5981" t="str">
            <v>USINA DE ASFALTO À FRIO, CAPACIDADE DE 40 A 60 TON/HORA, ELÉTRICA POTÊNCIA 30 CV - DEPRECIAÇÃO. AF_03/2016</v>
          </cell>
          <cell r="C5981" t="str">
            <v>H</v>
          </cell>
          <cell r="D5981">
            <v>5.99</v>
          </cell>
          <cell r="E5981">
            <v>0</v>
          </cell>
          <cell r="F5981">
            <v>5.99</v>
          </cell>
        </row>
        <row r="5982">
          <cell r="A5982" t="str">
            <v>93436</v>
          </cell>
          <cell r="B5982" t="str">
            <v>USINA DE ASFALTO À FRIO, CAPACIDADE DE 40 A 60 TON/HORA, ELÉTRICA POTÊNCIA 30 CV - JUROS. AF_03/2016</v>
          </cell>
          <cell r="C5982" t="str">
            <v>H</v>
          </cell>
          <cell r="D5982">
            <v>1.79</v>
          </cell>
          <cell r="E5982">
            <v>0</v>
          </cell>
          <cell r="F5982">
            <v>1.79</v>
          </cell>
        </row>
        <row r="5983">
          <cell r="A5983" t="str">
            <v>93437</v>
          </cell>
          <cell r="B5983" t="str">
            <v>USINA DE ASFALTO À FRIO, CAPACIDADE DE 40 A 60 TON/HORA, ELÉTRICA POTÊNCIA 30 CV - MANUTENÇÃO. AF_03/2016</v>
          </cell>
          <cell r="C5983" t="str">
            <v>H</v>
          </cell>
          <cell r="D5983">
            <v>5.83</v>
          </cell>
          <cell r="E5983">
            <v>0</v>
          </cell>
          <cell r="F5983">
            <v>5.83</v>
          </cell>
        </row>
        <row r="5984">
          <cell r="A5984" t="str">
            <v>93438</v>
          </cell>
          <cell r="B5984" t="str">
            <v>USINA DE ASFALTO À FRIO, CAPACIDADE DE 40 A 60 TON/HORA, ELÉTRICA POTÊNCIA 30 CV - MATERIAIS NA OPERAÇÃO. AF_03/2016</v>
          </cell>
          <cell r="C5984" t="str">
            <v>H</v>
          </cell>
          <cell r="D5984">
            <v>13.52</v>
          </cell>
          <cell r="E5984">
            <v>0</v>
          </cell>
          <cell r="F5984">
            <v>13.52</v>
          </cell>
        </row>
        <row r="5985">
          <cell r="A5985" t="str">
            <v>95367</v>
          </cell>
          <cell r="B5985" t="str">
            <v>CURSO DE CAPACITAÇÃO PARA OPERADOR DE USINA DE ASFALTO, DE SOLOS OU DE CONCRETO (ENCARGOS COMPLEMENTARES) - HORISTA</v>
          </cell>
          <cell r="C5985" t="str">
            <v>H</v>
          </cell>
          <cell r="D5985">
            <v>0</v>
          </cell>
          <cell r="E5985">
            <v>0.09</v>
          </cell>
          <cell r="F5985">
            <v>0.09</v>
          </cell>
        </row>
        <row r="5986">
          <cell r="A5986" t="str">
            <v>5703</v>
          </cell>
          <cell r="B5986" t="str">
            <v>USINA DE CONCRETO FIXA, CAPACIDADE NOMINAL DE 90 A 120 M3/H, SEM SILO - MATERIAIS NA OPERAÇÃO. AF_07/2016</v>
          </cell>
          <cell r="C5986" t="str">
            <v>H</v>
          </cell>
          <cell r="D5986">
            <v>9.48</v>
          </cell>
          <cell r="E5986">
            <v>0</v>
          </cell>
          <cell r="F5986">
            <v>9.48</v>
          </cell>
        </row>
        <row r="5987">
          <cell r="A5987" t="str">
            <v>95116</v>
          </cell>
          <cell r="B5987" t="str">
            <v>USINA DE CONCRETO FIXA, CAPACIDADE NOMINAL DE 90 A 120 M3/H, SEM SILO - DEPRECIAÇÃO. AF_07/2016</v>
          </cell>
          <cell r="C5987" t="str">
            <v>H</v>
          </cell>
          <cell r="D5987">
            <v>35.08</v>
          </cell>
          <cell r="E5987">
            <v>0</v>
          </cell>
          <cell r="F5987">
            <v>35.08</v>
          </cell>
        </row>
        <row r="5988">
          <cell r="A5988" t="str">
            <v>95117</v>
          </cell>
          <cell r="B5988" t="str">
            <v>USINA DE CONCRETO FIXA, CAPACIDADE NOMINAL DE 90 A 120 M3/H, SEM SILO - JUROS. AF_07/2016</v>
          </cell>
          <cell r="C5988" t="str">
            <v>H</v>
          </cell>
          <cell r="D5988">
            <v>10.51</v>
          </cell>
          <cell r="E5988">
            <v>0</v>
          </cell>
          <cell r="F5988">
            <v>10.51</v>
          </cell>
        </row>
        <row r="5989">
          <cell r="A5989" t="str">
            <v>5707</v>
          </cell>
          <cell r="B5989" t="str">
            <v>USINA MISTURADORA DE SOLOS, CAPACIDADE DE 200 A 500 TON/H, POTENCIA 75KW - MANUTENÇÃO. AF_07/2016</v>
          </cell>
          <cell r="C5989" t="str">
            <v>H</v>
          </cell>
          <cell r="D5989">
            <v>47.59</v>
          </cell>
          <cell r="E5989">
            <v>0</v>
          </cell>
          <cell r="F5989">
            <v>47.59</v>
          </cell>
        </row>
        <row r="5990">
          <cell r="A5990" t="str">
            <v>5823</v>
          </cell>
          <cell r="B5990" t="str">
            <v>USINA DE CONCRETO FIXA, CAPACIDADE NOMINAL DE 90 A 120 M3/H, SEM SILO - CHP DIURNO. AF_07/2016</v>
          </cell>
          <cell r="C5990" t="str">
            <v>CHP</v>
          </cell>
          <cell r="D5990">
            <v>115.74</v>
          </cell>
          <cell r="E5990">
            <v>56.31</v>
          </cell>
          <cell r="F5990">
            <v>172.05</v>
          </cell>
        </row>
        <row r="5991">
          <cell r="A5991" t="str">
            <v>5829</v>
          </cell>
          <cell r="B5991" t="str">
            <v>USINA DE CONCRETO FIXA, CAPACIDADE NOMINAL DE 90 A 120 M3/H, SEM SILO - CHI DIURNO. AF_07/2016</v>
          </cell>
          <cell r="C5991" t="str">
            <v>CHI</v>
          </cell>
          <cell r="D5991">
            <v>72.14</v>
          </cell>
          <cell r="E5991">
            <v>56.31</v>
          </cell>
          <cell r="F5991">
            <v>128.44999999999999</v>
          </cell>
        </row>
        <row r="5992">
          <cell r="A5992" t="str">
            <v>53794</v>
          </cell>
          <cell r="B5992" t="str">
            <v>USINA DE CONCRETO FIXA, CAPACIDADE NOMINAL DE 90 A 120 M3/H, SEM SILO - MANUTENÇÃO. AF_07/2016</v>
          </cell>
          <cell r="C5992" t="str">
            <v>H</v>
          </cell>
          <cell r="D5992">
            <v>34.130000000000003</v>
          </cell>
          <cell r="E5992">
            <v>0</v>
          </cell>
          <cell r="F5992">
            <v>34.130000000000003</v>
          </cell>
        </row>
        <row r="5993">
          <cell r="A5993" t="str">
            <v>95121</v>
          </cell>
          <cell r="B5993" t="str">
            <v>USINA MISTURADORA DE SOLOS, CAPACIDADE DE 200 A 500 TON/H, POTENCIA 75KW - CHP DIURNO. AF_07/2016</v>
          </cell>
          <cell r="C5993" t="str">
            <v>CHP</v>
          </cell>
          <cell r="D5993">
            <v>163.09</v>
          </cell>
          <cell r="E5993">
            <v>56.31</v>
          </cell>
          <cell r="F5993">
            <v>219.4</v>
          </cell>
        </row>
        <row r="5994">
          <cell r="A5994" t="str">
            <v>95122</v>
          </cell>
          <cell r="B5994" t="str">
            <v>USINA MISTURADORA DE SOLOS, CAPACIDADE DE 200 A 500 TON/H, POTENCIA 75KW - CHI DIURNO. AF_07/2016</v>
          </cell>
          <cell r="C5994" t="str">
            <v>CHI</v>
          </cell>
          <cell r="D5994">
            <v>90.12</v>
          </cell>
          <cell r="E5994">
            <v>56.31</v>
          </cell>
          <cell r="F5994">
            <v>146.43</v>
          </cell>
        </row>
        <row r="5995">
          <cell r="A5995" t="str">
            <v>95118</v>
          </cell>
          <cell r="B5995" t="str">
            <v>USINA MISTURADORA DE SOLOS, CAPACIDADE DE 200 A 500 TON/H, POTENCIA 75KW - DEPRECIAÇÃO. AF_07/2016</v>
          </cell>
          <cell r="C5995" t="str">
            <v>H</v>
          </cell>
          <cell r="D5995">
            <v>48.92</v>
          </cell>
          <cell r="E5995">
            <v>0</v>
          </cell>
          <cell r="F5995">
            <v>48.92</v>
          </cell>
        </row>
        <row r="5996">
          <cell r="A5996" t="str">
            <v>95119</v>
          </cell>
          <cell r="B5996" t="str">
            <v>USINA MISTURADORA DE SOLOS, CAPACIDADE DE 200 A 500 TON/H, POTENCIA 75KW - JUROS. AF_07/2016</v>
          </cell>
          <cell r="C5996" t="str">
            <v>H</v>
          </cell>
          <cell r="D5996">
            <v>14.66</v>
          </cell>
          <cell r="E5996">
            <v>0</v>
          </cell>
          <cell r="F5996">
            <v>14.66</v>
          </cell>
        </row>
        <row r="5997">
          <cell r="A5997" t="str">
            <v>95120</v>
          </cell>
          <cell r="B5997" t="str">
            <v>USINA MISTURADORA DE SOLOS, CAPACIDADE DE 200 A 500 TON/H, POTENCIA 75KW - MATERIAIS NA OPERAÇÃO. AF_07/2016</v>
          </cell>
          <cell r="C5997" t="str">
            <v>H</v>
          </cell>
          <cell r="D5997">
            <v>25.38</v>
          </cell>
          <cell r="E5997">
            <v>0</v>
          </cell>
          <cell r="F5997">
            <v>25.38</v>
          </cell>
        </row>
        <row r="5998">
          <cell r="B5998" t="str">
            <v>PERFURATRIZES</v>
          </cell>
          <cell r="C5998" t="str">
            <v/>
          </cell>
        </row>
        <row r="5999">
          <cell r="A5999" t="str">
            <v>90625</v>
          </cell>
          <cell r="B5999" t="str">
            <v>PERFURATRIZ MANUAL, TORQUE MÁXIMO 83 N.M, POTÊNCIA 5 CV, COM DIÂMETRO MÁXIMO 4" - CHP DIURNO. AF_06/2015</v>
          </cell>
          <cell r="C5999" t="str">
            <v>CHP</v>
          </cell>
          <cell r="D5999">
            <v>2.85</v>
          </cell>
          <cell r="E5999">
            <v>0</v>
          </cell>
          <cell r="F5999">
            <v>2.85</v>
          </cell>
        </row>
        <row r="6000">
          <cell r="A6000" t="str">
            <v>90631</v>
          </cell>
          <cell r="B6000" t="str">
            <v>PERFURATRIZ SOBRE ESTEIRA, TORQUE MÁXIMO 600 KGF, PESO MÉDIO 1000 KG, POTÊNCIA 20 HP, DIÂMETRO MÁXIMO 10" - CHP DIURNO. AF_06/2015</v>
          </cell>
          <cell r="C6000" t="str">
            <v>CHP</v>
          </cell>
          <cell r="D6000">
            <v>76.8</v>
          </cell>
          <cell r="E6000">
            <v>13</v>
          </cell>
          <cell r="F6000">
            <v>89.8</v>
          </cell>
        </row>
        <row r="6001">
          <cell r="A6001" t="str">
            <v>90674</v>
          </cell>
          <cell r="B6001" t="str">
            <v>PERFURATRIZ COM TORRE METÁLICA PARA EXECUÇÃO DE ESTACA HÉLICE CONTÍNUA, PROFUNDIDADE MÁXIMA DE 30 M, DIÂMETRO MÁXIMO DE 800 MM, POTÊNCIA INSTALADA DE 268 HP, MESA ROTATIVA COM TORQUE MÁXIMO DE 170 KNM - CHP DIURNO. AF_06/2015</v>
          </cell>
          <cell r="C6001" t="str">
            <v>CHP</v>
          </cell>
          <cell r="D6001">
            <v>426.61</v>
          </cell>
          <cell r="E6001">
            <v>13</v>
          </cell>
          <cell r="F6001">
            <v>439.61</v>
          </cell>
        </row>
        <row r="6002">
          <cell r="A6002" t="str">
            <v>90680</v>
          </cell>
          <cell r="B6002" t="str">
            <v>PERFURATRIZ HIDRÁULICA SOBRE CAMINHÃO COM TRADO CURTO ACOPLADO, PROFUNDIDADE MÁXIMA DE 20 M, DIÂMETRO MÁXIMO DE 1500 MM, POTÊNCIA INSTALADA DE 137 HP, MESA ROTATIVA COM TORQUE MÁXIMO DE 30 KNM - CHP DIURNO. AF_06/2015</v>
          </cell>
          <cell r="C6002" t="str">
            <v>CHP</v>
          </cell>
          <cell r="D6002">
            <v>222.21</v>
          </cell>
          <cell r="E6002">
            <v>13</v>
          </cell>
          <cell r="F6002">
            <v>235.21</v>
          </cell>
        </row>
        <row r="6003">
          <cell r="A6003" t="str">
            <v>90626</v>
          </cell>
          <cell r="B6003" t="str">
            <v>PERFURATRIZ MANUAL, TORQUE MÁXIMO 83 N.M, POTÊNCIA 5 CV, COM DIÂMETRO MÁXIMO 4" - CHI DIURNO. AF_06/2015</v>
          </cell>
          <cell r="C6003" t="str">
            <v>CHI</v>
          </cell>
          <cell r="D6003">
            <v>0.86</v>
          </cell>
          <cell r="E6003">
            <v>0</v>
          </cell>
          <cell r="F6003">
            <v>0.86</v>
          </cell>
        </row>
        <row r="6004">
          <cell r="A6004" t="str">
            <v>90632</v>
          </cell>
          <cell r="B6004" t="str">
            <v>PERFURATRIZ SOBRE ESTEIRA, TORQUE MÁXIMO 600 KGF, PESO MÉDIO 1000 KG, POTÊNCIA 20 HP, DIÂMETRO MÁXIMO 10" - CHI DIURNO. AF_06/2015</v>
          </cell>
          <cell r="C6004" t="str">
            <v>CHI</v>
          </cell>
          <cell r="D6004">
            <v>40.79</v>
          </cell>
          <cell r="E6004">
            <v>13</v>
          </cell>
          <cell r="F6004">
            <v>53.79</v>
          </cell>
        </row>
        <row r="6005">
          <cell r="A6005" t="str">
            <v>90675</v>
          </cell>
          <cell r="B6005" t="str">
            <v>PERFURATRIZ COM TORRE METÁLICA PARA EXECUÇÃO DE ESTACA HÉLICE CONTÍNUA, PROFUNDIDADE MÁXIMA DE 30 M, DIÂMETRO MÁXIMO DE 800 MM, POTÊNCIA INSTALADA DE 268 HP, MESA ROTATIVA COM TORQUE MÁXIMO DE 170 KNM - CHI DIURNO. AF_06/2015</v>
          </cell>
          <cell r="C6005" t="str">
            <v>CHI</v>
          </cell>
          <cell r="D6005">
            <v>169.73</v>
          </cell>
          <cell r="E6005">
            <v>13</v>
          </cell>
          <cell r="F6005">
            <v>182.73</v>
          </cell>
        </row>
        <row r="6006">
          <cell r="A6006" t="str">
            <v>90681</v>
          </cell>
          <cell r="B6006" t="str">
            <v>PERFURATRIZ HIDRÁULICA SOBRE CAMINHÃO COM TRADO CURTO ACOPLADO, PROFUNDIDADE MÁXIMA DE 20 M, DIÂMETRO MÁXIMO DE 1500 MM, POTÊNCIA INSTALADA DE 137 HP, MESA ROTATIVA COM TORQUE MÁXIMO DE 30 KNM - CHI DIURNO. AF_06/2015</v>
          </cell>
          <cell r="C6006" t="str">
            <v>CHI</v>
          </cell>
          <cell r="D6006">
            <v>91.53</v>
          </cell>
          <cell r="E6006">
            <v>13</v>
          </cell>
          <cell r="F6006">
            <v>104.53</v>
          </cell>
        </row>
        <row r="6007">
          <cell r="A6007" t="str">
            <v>90621</v>
          </cell>
          <cell r="B6007" t="str">
            <v>PERFURATRIZ MANUAL, TORQUE MÁXIMO 83 N.M, POTÊNCIA 5 CV, COM DIÂMETRO MÁXIMO 4" - DEPRECIAÇÃO. AF_06/2015</v>
          </cell>
          <cell r="C6007" t="str">
            <v>H</v>
          </cell>
          <cell r="D6007">
            <v>0.7</v>
          </cell>
          <cell r="E6007">
            <v>0</v>
          </cell>
          <cell r="F6007">
            <v>0.7</v>
          </cell>
        </row>
        <row r="6008">
          <cell r="A6008" t="str">
            <v>90622</v>
          </cell>
          <cell r="B6008" t="str">
            <v>PERFURATRIZ MANUAL, TORQUE MÁXIMO 83 N.M, POTÊNCIA 5 CV, COM DIÂMETRO MÁXIMO 4" - JUROS. AF_06/2015</v>
          </cell>
          <cell r="C6008" t="str">
            <v>H</v>
          </cell>
          <cell r="D6008">
            <v>0.16</v>
          </cell>
          <cell r="E6008">
            <v>0</v>
          </cell>
          <cell r="F6008">
            <v>0.16</v>
          </cell>
        </row>
        <row r="6009">
          <cell r="A6009" t="str">
            <v>90623</v>
          </cell>
          <cell r="B6009" t="str">
            <v>PERFURATRIZ MANUAL, TORQUE MÁXIMO 83 N.M, POTÊNCIA 5 CV, COM DIÂMETRO MÁXIMO 4" - MANUTENÇÃO. AF_06/2015</v>
          </cell>
          <cell r="C6009" t="str">
            <v>H</v>
          </cell>
          <cell r="D6009">
            <v>0.74</v>
          </cell>
          <cell r="E6009">
            <v>0</v>
          </cell>
          <cell r="F6009">
            <v>0.74</v>
          </cell>
        </row>
        <row r="6010">
          <cell r="A6010" t="str">
            <v>90624</v>
          </cell>
          <cell r="B6010" t="str">
            <v>PERFURATRIZ MANUAL, TORQUE MÁXIMO 83 N.M, POTÊNCIA 5 CV, COM DIÂMETRO MÁXIMO 4" - MATERIAIS NA OPERAÇÃO. AF_06/2015</v>
          </cell>
          <cell r="C6010" t="str">
            <v>H</v>
          </cell>
          <cell r="D6010">
            <v>1.25</v>
          </cell>
          <cell r="E6010">
            <v>0</v>
          </cell>
          <cell r="F6010">
            <v>1.25</v>
          </cell>
        </row>
        <row r="6011">
          <cell r="A6011" t="str">
            <v>90627</v>
          </cell>
          <cell r="B6011" t="str">
            <v>PERFURATRIZ SOBRE ESTEIRA, TORQUE MÁXIMO 600 KGF, PESO MÉDIO 1000 KG, POTÊNCIA 20 HP, DIÂMETRO MÁXIMO 10" - DEPRECIAÇÃO. AF_06/2015</v>
          </cell>
          <cell r="C6011" t="str">
            <v>H</v>
          </cell>
          <cell r="D6011">
            <v>29.42</v>
          </cell>
          <cell r="E6011">
            <v>0</v>
          </cell>
          <cell r="F6011">
            <v>29.42</v>
          </cell>
        </row>
        <row r="6012">
          <cell r="A6012" t="str">
            <v>90628</v>
          </cell>
          <cell r="B6012" t="str">
            <v>PERFURATRIZ SOBRE ESTEIRA, TORQUE MÁXIMO 600 KGF, PESO MÉDIO 1000 KG, POTÊNCIA 20 HP, DIÂMETRO MÁXIMO 10" - JUROS. AF_06/2015</v>
          </cell>
          <cell r="C6012" t="str">
            <v>H</v>
          </cell>
          <cell r="D6012">
            <v>6.5</v>
          </cell>
          <cell r="E6012">
            <v>0</v>
          </cell>
          <cell r="F6012">
            <v>6.5</v>
          </cell>
        </row>
        <row r="6013">
          <cell r="A6013" t="str">
            <v>90629</v>
          </cell>
          <cell r="B6013" t="str">
            <v>PERFURATRIZ SOBRE ESTEIRA, TORQUE MÁXIMO 600 KGF, PESO MÉDIO 1000 KG, POTÊNCIA 20 HP, DIÂMETRO MÁXIMO 10" - MANUTENÇÃO. AF_06/2015</v>
          </cell>
          <cell r="C6013" t="str">
            <v>H</v>
          </cell>
          <cell r="D6013">
            <v>30.97</v>
          </cell>
          <cell r="E6013">
            <v>0</v>
          </cell>
          <cell r="F6013">
            <v>30.97</v>
          </cell>
        </row>
        <row r="6014">
          <cell r="A6014" t="str">
            <v>90630</v>
          </cell>
          <cell r="B6014" t="str">
            <v>PERFURATRIZ SOBRE ESTEIRA, TORQUE MÁXIMO 600 KGF, PESO MÉDIO 1000 KG, POTÊNCIA 20 HP, DIÂMETRO MÁXIMO 10" - MATERIAIS NA OPERAÇÃO. AF_06/2015</v>
          </cell>
          <cell r="C6014" t="str">
            <v>H</v>
          </cell>
          <cell r="D6014">
            <v>5.05</v>
          </cell>
          <cell r="E6014">
            <v>0</v>
          </cell>
          <cell r="F6014">
            <v>5.05</v>
          </cell>
        </row>
        <row r="6015">
          <cell r="A6015" t="str">
            <v>90670</v>
          </cell>
          <cell r="B6015" t="str">
            <v>PERFURATRIZ COM TORRE METÁLICA PARA EXECUÇÃO DE ESTACA HÉLICE CONTÍNUA, PROFUNDIDADE MÁXIMA DE 30 M, DIÂMETRO MÁXIMO DE 800 MM, POTÊNCIA INSTALADA DE 268 HP, MESA ROTATIVA COM TORQUE MÁXIMO DE 170 KNM - DEPRECIAÇÃO. AF_06/2015</v>
          </cell>
          <cell r="C6015" t="str">
            <v>H</v>
          </cell>
          <cell r="D6015">
            <v>135.03</v>
          </cell>
          <cell r="E6015">
            <v>0</v>
          </cell>
          <cell r="F6015">
            <v>135.03</v>
          </cell>
        </row>
        <row r="6016">
          <cell r="A6016" t="str">
            <v>90671</v>
          </cell>
          <cell r="B6016" t="str">
            <v>PERFURATRIZ COM TORRE METÁLICA PARA EXECUÇÃO DE ESTACA HÉLICE CONTÍNUA, PROFUNDIDADE MÁXIMA DE 30 M, DIÂMETRO MÁXIMO DE 800 MM, POTÊNCIA INSTALADA DE 268 HP, MESA ROTATIVA COM TORQUE MÁXIMO DE 170 KNM - JUROS. AF_06/2015</v>
          </cell>
          <cell r="C6016" t="str">
            <v>H</v>
          </cell>
          <cell r="D6016">
            <v>29.84</v>
          </cell>
          <cell r="E6016">
            <v>0</v>
          </cell>
          <cell r="F6016">
            <v>29.84</v>
          </cell>
        </row>
        <row r="6017">
          <cell r="A6017" t="str">
            <v>90672</v>
          </cell>
          <cell r="B6017" t="str">
            <v>PERFURATRIZ COM TORRE METÁLICA PARA EXECUÇÃO DE ESTACA HÉLICE CONTÍNUA, PROFUNDIDADE MÁXIMA DE 30 M, DIÂMETRO MÁXIMO DE 800 MM, POTÊNCIA INSTALADA DE 268 HP, MESA ROTATIVA COM TORQUE MÁXIMO DE 170 KNM - MANUTENÇÃO. AF_06/2015</v>
          </cell>
          <cell r="C6017" t="str">
            <v>H</v>
          </cell>
          <cell r="D6017">
            <v>142.11000000000001</v>
          </cell>
          <cell r="E6017">
            <v>0</v>
          </cell>
          <cell r="F6017">
            <v>142.11000000000001</v>
          </cell>
        </row>
        <row r="6018">
          <cell r="A6018" t="str">
            <v>90673</v>
          </cell>
          <cell r="B6018" t="str">
            <v>PERFURATRIZ COM TORRE METÁLICA PARA EXECUÇÃO DE ESTACA HÉLICE CONTÍNUA, PROFUNDIDADE MÁXIMA DE 30 M, DIÂMETRO MÁXIMO DE 800 MM, POTÊNCIA INSTALADA DE 268 HP, MESA ROTATIVA COM TORQUE MÁXIMO DE 170 KNM - MATERIAIS NA OPERAÇÃO. AF_06/2015</v>
          </cell>
          <cell r="C6018" t="str">
            <v>H</v>
          </cell>
          <cell r="D6018">
            <v>114.77</v>
          </cell>
          <cell r="E6018">
            <v>0</v>
          </cell>
          <cell r="F6018">
            <v>114.77</v>
          </cell>
        </row>
        <row r="6019">
          <cell r="A6019" t="str">
            <v>90676</v>
          </cell>
          <cell r="B6019" t="str">
            <v>PERFURATRIZ HIDRÁULICA SOBRE CAMINHÃO COM TRADO CURTO ACOPLADO, PROFUNDIDADE MÁXIMA DE 20 M, DIÂMETRO MÁXIMO DE 1500 MM, POTÊNCIA INSTALADA DE 137 HP, MESA ROTATIVA COM TORQUE MÁXIMO DE 30 KNM - DEPRECIAÇÃO. AF_06/2015</v>
          </cell>
          <cell r="C6019" t="str">
            <v>H</v>
          </cell>
          <cell r="D6019">
            <v>68.430000000000007</v>
          </cell>
          <cell r="E6019">
            <v>0</v>
          </cell>
          <cell r="F6019">
            <v>68.430000000000007</v>
          </cell>
        </row>
        <row r="6020">
          <cell r="A6020" t="str">
            <v>90677</v>
          </cell>
          <cell r="B6020" t="str">
            <v>PERFURATRIZ HIDRÁULICA SOBRE CAMINHÃO COM TRADO CURTO ACOPLADO, PROFUNDIDADE MÁXIMA DE 20 M, DIÂMETRO MÁXIMO DE 1500 MM, POTÊNCIA INSTALADA DE 137 HP, MESA ROTATIVA COM TORQUE MÁXIMO DE 30 KNM - JUROS. AF_06/2015</v>
          </cell>
          <cell r="C6020" t="str">
            <v>H</v>
          </cell>
          <cell r="D6020">
            <v>15.12</v>
          </cell>
          <cell r="E6020">
            <v>0</v>
          </cell>
          <cell r="F6020">
            <v>15.12</v>
          </cell>
        </row>
        <row r="6021">
          <cell r="A6021" t="str">
            <v>90678</v>
          </cell>
          <cell r="B6021" t="str">
            <v>PERFURATRIZ HIDRÁULICA SOBRE CAMINHÃO COM TRADO CURTO ACOPLADO, PROFUNDIDADE MÁXIMA DE 20 M, DIÂMETRO MÁXIMO DE 1500 MM, POTÊNCIA INSTALADA DE 137 HP, MESA ROTATIVA COM TORQUE MÁXIMO DE 30 KNM - MANUTENÇÃO. AF_06/2015</v>
          </cell>
          <cell r="C6021" t="str">
            <v>H</v>
          </cell>
          <cell r="D6021">
            <v>72.02</v>
          </cell>
          <cell r="E6021">
            <v>0</v>
          </cell>
          <cell r="F6021">
            <v>72.02</v>
          </cell>
        </row>
        <row r="6022">
          <cell r="A6022" t="str">
            <v>90679</v>
          </cell>
          <cell r="B6022" t="str">
            <v>PERFURATRIZ HIDRÁULICA SOBRE CAMINHÃO COM TRADO CURTO ACOPLADO, PROFUNDIDADE MÁXIMA DE 20 M, DIÂMETRO MÁXIMO DE 1500 MM, POTÊNCIA INSTALADA DE 137 HP, MESA ROTATIVA COM TORQUE MÁXIMO DE 30 KNM - MATERIAIS NA OPERAÇÃO. AF_06/2015</v>
          </cell>
          <cell r="C6022" t="str">
            <v>H</v>
          </cell>
          <cell r="D6022">
            <v>58.66</v>
          </cell>
          <cell r="E6022">
            <v>0</v>
          </cell>
          <cell r="F6022">
            <v>58.66</v>
          </cell>
        </row>
        <row r="6023">
          <cell r="A6023" t="str">
            <v>91021</v>
          </cell>
          <cell r="B6023" t="str">
            <v>PERFURATRIZ HIDRÁULICA SOBRE CAMINHÃO COM TRADO CURTO ACOPLADO, PROFUNDIDADE MÁXIMA DE 20 M, DIÂMETRO MÁXIMO DE 1500 MM, POTÊNCIA INSTALADA DE 137 HP, MESA ROTATIVA COM TORQUE MÁXIMO DE 30 KNM - IMPOSTOS E SEGUROS. AF_06/2015</v>
          </cell>
          <cell r="C6023" t="str">
            <v>H</v>
          </cell>
          <cell r="D6023">
            <v>3.12</v>
          </cell>
          <cell r="E6023">
            <v>0</v>
          </cell>
          <cell r="F6023">
            <v>3.12</v>
          </cell>
        </row>
        <row r="6024">
          <cell r="A6024" t="str">
            <v>93224</v>
          </cell>
          <cell r="B6024" t="str">
            <v>PERFURATRIZ COM TORRE METÁLICA PARA EXECUÇÃO DE ESTACA HÉLICE CONTÍNUA, PROFUNDIDADE MÁXIMA DE 32 M, DIÂMETRO MÁXIMO DE 1000 MM, POTÊNCIA INSTALADA DE 350 HP, MESA ROTATIVA COM TORQUE MÁXIMO DE 263 KNM - CHP DIURNO. AF_01/2016</v>
          </cell>
          <cell r="C6024" t="str">
            <v>CHP</v>
          </cell>
          <cell r="D6024">
            <v>632.07000000000005</v>
          </cell>
          <cell r="E6024">
            <v>13</v>
          </cell>
          <cell r="F6024">
            <v>645.07000000000005</v>
          </cell>
        </row>
        <row r="6025">
          <cell r="A6025" t="str">
            <v>95620</v>
          </cell>
          <cell r="B6025" t="str">
            <v>PERFURATRIZ PNEUMATICA MANUAL DE PESO MEDIO, MARTELETE, 18KG, COMPRIMENTO MÁXIMO DE CURSO DE 6 M, DIAMETRO DO PISTAO DE 5,5 CM - CHP DIURNO. AF_11/2016</v>
          </cell>
          <cell r="C6025" t="str">
            <v>CHP</v>
          </cell>
          <cell r="D6025">
            <v>5.65</v>
          </cell>
          <cell r="E6025">
            <v>8.8699999999999992</v>
          </cell>
          <cell r="F6025">
            <v>14.52</v>
          </cell>
        </row>
        <row r="6026">
          <cell r="A6026" t="str">
            <v>95702</v>
          </cell>
          <cell r="B6026" t="str">
            <v>PERFURATRIZ MANUAL, TORQUE MAXIMO 55 KGF.M, POTENCIA 5 CV, COM DIAMETRO MAXIMO 8 1/2" - CHP DIURNO. AF_11/2016</v>
          </cell>
          <cell r="C6026" t="str">
            <v>CHP</v>
          </cell>
          <cell r="D6026">
            <v>9.65</v>
          </cell>
          <cell r="E6026">
            <v>13</v>
          </cell>
          <cell r="F6026">
            <v>22.65</v>
          </cell>
        </row>
        <row r="6027">
          <cell r="A6027" t="str">
            <v>95708</v>
          </cell>
          <cell r="B6027" t="str">
            <v>PERFURATRIZ SOBRE ESTEIRA, TORQUE MÁXIMO 600 KGF, POTÊNCIA ENTRE 50 E 60 HP, DIÂMETRO MÁXIMO 10 - CHP DIURNO. AF_11/2016</v>
          </cell>
          <cell r="C6027" t="str">
            <v>CHP</v>
          </cell>
          <cell r="D6027">
            <v>82.86</v>
          </cell>
          <cell r="E6027">
            <v>13</v>
          </cell>
          <cell r="F6027">
            <v>95.86</v>
          </cell>
        </row>
        <row r="6028">
          <cell r="A6028" t="str">
            <v>93225</v>
          </cell>
          <cell r="B6028" t="str">
            <v>PERFURATRIZ COM TORRE METÁLICA PARA EXECUÇÃO DE ESTACA HÉLICE CONTÍNUA, PROFUNDIDADE MÁXIMA DE 32 M, DIÂMETRO MÁXIMO DE 1000 MM, POTÊNCIA INSTALADA DE 350 HP, MESA ROTATIVA COM TORQUE MÁXIMO DE 263 KNM - CHI DIURNO. AF_01/2016</v>
          </cell>
          <cell r="C6028" t="str">
            <v>CHI</v>
          </cell>
          <cell r="D6028">
            <v>261.22000000000003</v>
          </cell>
          <cell r="E6028">
            <v>13</v>
          </cell>
          <cell r="F6028">
            <v>274.22000000000003</v>
          </cell>
        </row>
        <row r="6029">
          <cell r="A6029" t="str">
            <v>95621</v>
          </cell>
          <cell r="B6029" t="str">
            <v>PERFURATRIZ PNEUMATICA MANUAL DE PESO MEDIO, MARTELETE, 18KG, COMPRIMENTO MÁXIMO DE CURSO DE 6 M, DIAMETRO DO PISTAO DE 5,5 CM - CHI DIURNO. AF_11/2016</v>
          </cell>
          <cell r="C6029" t="str">
            <v>CHI</v>
          </cell>
          <cell r="D6029">
            <v>5.38</v>
          </cell>
          <cell r="E6029">
            <v>8.8699999999999992</v>
          </cell>
          <cell r="F6029">
            <v>14.25</v>
          </cell>
        </row>
        <row r="6030">
          <cell r="A6030" t="str">
            <v>95703</v>
          </cell>
          <cell r="B6030" t="str">
            <v>PERFURATRIZ MANUAL, TORQUE MAXIMO 55 KGF.M, POTENCIA 5 CV, COM DIAMETRO MAXIMO 8 1/2" - CHI DIURNO. AF_11/2016</v>
          </cell>
          <cell r="C6030" t="str">
            <v>CHI</v>
          </cell>
          <cell r="D6030">
            <v>6.77</v>
          </cell>
          <cell r="E6030">
            <v>13</v>
          </cell>
          <cell r="F6030">
            <v>19.77</v>
          </cell>
        </row>
        <row r="6031">
          <cell r="A6031" t="str">
            <v>95709</v>
          </cell>
          <cell r="B6031" t="str">
            <v>PERFURATRIZ SOBRE ESTEIRA, TORQUE MÁXIMO 600 KGF, POTÊNCIA ENTRE 50 E 60 HP, DIÂMETRO MÁXIMO 10 - CHI DIURNO. AF_11/2016</v>
          </cell>
          <cell r="C6031" t="str">
            <v>CHI</v>
          </cell>
          <cell r="D6031">
            <v>39.29</v>
          </cell>
          <cell r="E6031">
            <v>13</v>
          </cell>
          <cell r="F6031">
            <v>52.29</v>
          </cell>
        </row>
        <row r="6032">
          <cell r="A6032" t="str">
            <v>93220</v>
          </cell>
          <cell r="B6032" t="str">
            <v>PERFURATRIZ COM TORRE METÁLICA PARA EXECUÇÃO DE ESTACA HÉLICE CONTÍNUA, PROFUNDIDADE MÁXIMA DE 32 M, DIÂMETRO MÁXIMO DE 1000 MM, POTÊNCIA INSTALADA DE 350 HP, MESA ROTATIVA COM TORQUE MÁXIMO DE 263 KNM - DEPRECIAÇÃO. AF_01/2016</v>
          </cell>
          <cell r="C6032" t="str">
            <v>H</v>
          </cell>
          <cell r="D6032">
            <v>209.96</v>
          </cell>
          <cell r="E6032">
            <v>0</v>
          </cell>
          <cell r="F6032">
            <v>209.96</v>
          </cell>
        </row>
        <row r="6033">
          <cell r="A6033" t="str">
            <v>93221</v>
          </cell>
          <cell r="B6033" t="str">
            <v>PERFURATRIZ COM TORRE METÁLICA PARA EXECUÇÃO DE ESTACA HÉLICE CONTÍNUA, PROFUNDIDADE MÁXIMA DE 32 M, DIÂMETRO MÁXIMO DE 1000 MM, POTÊNCIA INSTALADA DE 350 HP, MESA ROTATIVA COM TORQUE MÁXIMO DE 263 KNM - JUROS. AF_01/2016</v>
          </cell>
          <cell r="C6033" t="str">
            <v>H</v>
          </cell>
          <cell r="D6033">
            <v>46.4</v>
          </cell>
          <cell r="E6033">
            <v>0</v>
          </cell>
          <cell r="F6033">
            <v>46.4</v>
          </cell>
        </row>
        <row r="6034">
          <cell r="A6034" t="str">
            <v>93222</v>
          </cell>
          <cell r="B6034" t="str">
            <v>PERFURATRIZ COM TORRE METÁLICA PARA EXECUÇÃO DE ESTACA HÉLICE CONTÍNUA, PROFUNDIDADE MÁXIMA DE 32 M, DIÂMETRO MÁXIMO DE 1000 MM, POTÊNCIA INSTALADA DE 350 HP, MESA ROTATIVA COM TORQUE MÁXIMO DE 263 KNM - MANUTENÇÃO. AF_01/2016</v>
          </cell>
          <cell r="C6034" t="str">
            <v>H</v>
          </cell>
          <cell r="D6034">
            <v>220.98</v>
          </cell>
          <cell r="E6034">
            <v>0</v>
          </cell>
          <cell r="F6034">
            <v>220.98</v>
          </cell>
        </row>
        <row r="6035">
          <cell r="A6035" t="str">
            <v>93223</v>
          </cell>
          <cell r="B6035" t="str">
            <v>PERFURATRIZ COM TORRE METÁLICA PARA EXECUÇÃO DE ESTACA HÉLICE CONTÍNUA, PROFUNDIDADE MÁXIMA DE 32 M, DIÂMETRO MÁXIMO DE 1000 MM, POTÊNCIA INSTALADA DE 350 HP, MESA ROTATIVA COM TORQUE MÁXIMO DE 263 KNM  MATERIAIS NA OPERAÇÃO. AF_01/2016</v>
          </cell>
          <cell r="C6035" t="str">
            <v>H</v>
          </cell>
          <cell r="D6035">
            <v>149.87</v>
          </cell>
          <cell r="E6035">
            <v>0</v>
          </cell>
          <cell r="F6035">
            <v>149.87</v>
          </cell>
        </row>
        <row r="6036">
          <cell r="A6036" t="str">
            <v>95617</v>
          </cell>
          <cell r="B6036" t="str">
            <v>PERFURATRIZ PNEUMATICA MANUAL DE PESO MEDIO, MARTELETE, 18KG, COMPRIMENTO MÁXIMO DE CURSO DE 6 M, DIAMETRO DO PISTAO DE 5,5 CM - DEPRECIAÇÃO. AF_11/2016</v>
          </cell>
          <cell r="C6036" t="str">
            <v>H</v>
          </cell>
          <cell r="D6036">
            <v>0.4</v>
          </cell>
          <cell r="E6036">
            <v>0</v>
          </cell>
          <cell r="F6036">
            <v>0.4</v>
          </cell>
        </row>
        <row r="6037">
          <cell r="A6037" t="str">
            <v>95618</v>
          </cell>
          <cell r="B6037" t="str">
            <v>PERFURATRIZ PNEUMATICA MANUAL DE PESO MEDIO, MARTELETE, 18KG, COMPRIMENTO MÁXIMO DE CURSO DE 6 M, DIAMETRO DO PISTAO DE 5,5 CM - JUROS. AF_11/2016</v>
          </cell>
          <cell r="C6037" t="str">
            <v>H</v>
          </cell>
          <cell r="D6037">
            <v>0.11</v>
          </cell>
          <cell r="E6037">
            <v>0</v>
          </cell>
          <cell r="F6037">
            <v>0.11</v>
          </cell>
        </row>
        <row r="6038">
          <cell r="A6038" t="str">
            <v>95619</v>
          </cell>
          <cell r="B6038" t="str">
            <v>PERFURATRIZ PNEUMATICA MANUAL DE PESO MEDIO, MARTELETE, 18KG, COMPRIMENTO MÁXIMO DE CURSO DE 6 M, DIAMETRO DO PISTAO DE 5,5 CM - MANUTENÇÃO. AF_11/2016</v>
          </cell>
          <cell r="C6038" t="str">
            <v>H</v>
          </cell>
          <cell r="D6038">
            <v>0.27</v>
          </cell>
          <cell r="E6038">
            <v>0</v>
          </cell>
          <cell r="F6038">
            <v>0.27</v>
          </cell>
        </row>
        <row r="6039">
          <cell r="A6039" t="str">
            <v>95698</v>
          </cell>
          <cell r="B6039" t="str">
            <v>PERFURATRIZ MANUAL, TORQUE MAXIMO 55 KGF.M, POTENCIA 5 CV, COM DIAMETRO MAXIMO 8 1/2" - DEPRECIAÇÃO. AF_11/2016</v>
          </cell>
          <cell r="C6039" t="str">
            <v>H</v>
          </cell>
          <cell r="D6039">
            <v>1.56</v>
          </cell>
          <cell r="E6039">
            <v>0</v>
          </cell>
          <cell r="F6039">
            <v>1.56</v>
          </cell>
        </row>
        <row r="6040">
          <cell r="A6040" t="str">
            <v>95699</v>
          </cell>
          <cell r="B6040" t="str">
            <v>PERFURATRIZ MANUAL, TORQUE MAXIMO 55 KGF.M, POTENCIA 5 CV, COM DIAMETRO MAXIMO 8 1/2" - JUROS. AF_11/2016</v>
          </cell>
          <cell r="C6040" t="str">
            <v>H</v>
          </cell>
          <cell r="D6040">
            <v>0.34</v>
          </cell>
          <cell r="E6040">
            <v>0</v>
          </cell>
          <cell r="F6040">
            <v>0.34</v>
          </cell>
        </row>
        <row r="6041">
          <cell r="A6041" t="str">
            <v>95700</v>
          </cell>
          <cell r="B6041" t="str">
            <v>PERFURATRIZ MANUAL, TORQUE MAXIMO 55 KGF.M, POTENCIA 5 CV, COM DIAMETRO MAXIMO 8 1/2" - MANUTENÇÃO. AF_11/2016</v>
          </cell>
          <cell r="C6041" t="str">
            <v>H</v>
          </cell>
          <cell r="D6041">
            <v>1.64</v>
          </cell>
          <cell r="E6041">
            <v>0</v>
          </cell>
          <cell r="F6041">
            <v>1.64</v>
          </cell>
        </row>
        <row r="6042">
          <cell r="A6042" t="str">
            <v>95701</v>
          </cell>
          <cell r="B6042" t="str">
            <v>PERFURATRIZ MANUAL, TORQUE MAXIMO 55 KGF.M, POTENCIA 5 CV, COM DIAMETRO MAXIMO 8 1/2" - MATERIAIS NA OPERAÇÃO. AF_11/2016</v>
          </cell>
          <cell r="C6042" t="str">
            <v>H</v>
          </cell>
          <cell r="D6042">
            <v>1.25</v>
          </cell>
          <cell r="E6042">
            <v>0</v>
          </cell>
          <cell r="F6042">
            <v>1.25</v>
          </cell>
        </row>
        <row r="6043">
          <cell r="A6043" t="str">
            <v>95704</v>
          </cell>
          <cell r="B6043" t="str">
            <v>PERFURATRIZ SOBRE ESTEIRA, TORQUE MÁXIMO 600 KGF, POTÊNCIA ENTRE 50 E 60 HP, DIÂMETRO MÁXIMO 10 - DEPRECIAÇÃO. AF_11/2016</v>
          </cell>
          <cell r="C6043" t="str">
            <v>H</v>
          </cell>
          <cell r="D6043">
            <v>28.2</v>
          </cell>
          <cell r="E6043">
            <v>0</v>
          </cell>
          <cell r="F6043">
            <v>28.2</v>
          </cell>
        </row>
        <row r="6044">
          <cell r="A6044" t="str">
            <v>95705</v>
          </cell>
          <cell r="B6044" t="str">
            <v>PERFURATRIZ SOBRE ESTEIRA, TORQUE MÁXIMO 600 KGF, POTÊNCIA ENTRE 50 E 60 HP, DIÂMETRO MÁXIMO 10 - JUROS. AF_11/2016</v>
          </cell>
          <cell r="C6044" t="str">
            <v>H</v>
          </cell>
          <cell r="D6044">
            <v>6.23</v>
          </cell>
          <cell r="E6044">
            <v>0</v>
          </cell>
          <cell r="F6044">
            <v>6.23</v>
          </cell>
        </row>
        <row r="6045">
          <cell r="A6045" t="str">
            <v>95706</v>
          </cell>
          <cell r="B6045" t="str">
            <v>PERFURATRIZ SOBRE ESTEIRA, TORQUE MÁXIMO 600 KGF, POTÊNCIA ENTRE 50 E 60 HP, DIÂMETRO MÁXIMO 10 - MANUTENÇÃO. AF_11/2016</v>
          </cell>
          <cell r="C6045" t="str">
            <v>H</v>
          </cell>
          <cell r="D6045">
            <v>29.68</v>
          </cell>
          <cell r="E6045">
            <v>0</v>
          </cell>
          <cell r="F6045">
            <v>29.68</v>
          </cell>
        </row>
        <row r="6046">
          <cell r="A6046" t="str">
            <v>95707</v>
          </cell>
          <cell r="B6046" t="str">
            <v>PERFURATRIZ SOBRE ESTEIRA, TORQUE MÁXIMO 600 KGF, POTÊNCIA ENTRE 50 E 60 HP, DIÂMETRO MÁXIMO 10 - MATERIAIS NA OPERAÇÃO. AF_11/2016</v>
          </cell>
          <cell r="C6046" t="str">
            <v>H</v>
          </cell>
          <cell r="D6046">
            <v>13.89</v>
          </cell>
          <cell r="E6046">
            <v>0</v>
          </cell>
          <cell r="F6046">
            <v>13.89</v>
          </cell>
        </row>
        <row r="6047">
          <cell r="A6047" t="str">
            <v>90815</v>
          </cell>
          <cell r="B6047" t="str">
            <v>ESTACA HÉLICE CONTÍNUA, DIÂMETRO DE 90 CM, COMPRIMENTO TOTAL ATÉ 30 M, PERFURATRIZ COM TORQUE DE 263 KN.M (EXCLUSIVE MOBILIZAÇÃO E DESMOBILIZAÇÃO). AF_02/2015</v>
          </cell>
          <cell r="C6047" t="str">
            <v>M</v>
          </cell>
          <cell r="D6047">
            <v>274.32</v>
          </cell>
          <cell r="E6047">
            <v>3.83</v>
          </cell>
          <cell r="F6047">
            <v>278.14999999999998</v>
          </cell>
        </row>
        <row r="6048">
          <cell r="B6048" t="str">
            <v>DISTRIBUIDORES</v>
          </cell>
          <cell r="C6048" t="str">
            <v/>
          </cell>
        </row>
        <row r="6049">
          <cell r="A6049" t="str">
            <v>5765</v>
          </cell>
          <cell r="B6049" t="str">
            <v>ESPARGIDOR DE ASFALTO PRESSURIZADO COM TANQUE DE 2500 L, REBOCÁVEL COM MOTOR A GASOLINA POTÊNCIA 3,4 HP - MANUTENÇÃO. AF_07/2014</v>
          </cell>
          <cell r="C6049" t="str">
            <v>H</v>
          </cell>
          <cell r="D6049">
            <v>4.16</v>
          </cell>
          <cell r="E6049">
            <v>0</v>
          </cell>
          <cell r="F6049">
            <v>4.16</v>
          </cell>
        </row>
        <row r="6050">
          <cell r="A6050" t="str">
            <v>5766</v>
          </cell>
          <cell r="B6050" t="str">
            <v>ESPARGIDOR DE ASFALTO PRESSURIZADO COM TANQUE DE 2500 L, REBOCÁVEL COM MOTOR A GASOLINA POTÊNCIA 3,4 HP - MATERIAIS NA OPERAÇÃO. AF_07/2014</v>
          </cell>
          <cell r="C6050" t="str">
            <v>H</v>
          </cell>
          <cell r="D6050">
            <v>2.81</v>
          </cell>
          <cell r="E6050">
            <v>0</v>
          </cell>
          <cell r="F6050">
            <v>2.81</v>
          </cell>
        </row>
        <row r="6051">
          <cell r="A6051" t="str">
            <v>5909</v>
          </cell>
          <cell r="B6051" t="str">
            <v>ESPARGIDOR DE ASFALTO PRESSURIZADO COM TANQUE DE 2500 L, REBOCÁVEL COM MOTOR A GASOLINA POTÊNCIA 3,4 HP - CHP DIURNO. AF_07/2014</v>
          </cell>
          <cell r="C6051" t="str">
            <v>CHP</v>
          </cell>
          <cell r="D6051">
            <v>17.100000000000001</v>
          </cell>
          <cell r="E6051">
            <v>10.8</v>
          </cell>
          <cell r="F6051">
            <v>27.9</v>
          </cell>
        </row>
        <row r="6052">
          <cell r="A6052" t="str">
            <v>5911</v>
          </cell>
          <cell r="B6052" t="str">
            <v>ESPARGIDOR DE ASFALTO PRESSURIZADO COM TANQUE DE 2500 L, REBOCÁVEL COM MOTOR A GASOLINA POTÊNCIA 3,4 HP - CHI DIURNO. AF_07/2014</v>
          </cell>
          <cell r="C6052" t="str">
            <v>CHI</v>
          </cell>
          <cell r="D6052">
            <v>10.119999999999999</v>
          </cell>
          <cell r="E6052">
            <v>10.8</v>
          </cell>
          <cell r="F6052">
            <v>20.92</v>
          </cell>
        </row>
        <row r="6053">
          <cell r="A6053" t="str">
            <v>83361</v>
          </cell>
          <cell r="B6053" t="str">
            <v>ESPARGIDOR DE ASFALTO PRESSURIZADO, TANQUE 6 M3 COM ISOLAÇÃO TÉRMICA, AQUECIDO COM 2 MAÇARICOS, COM BARRA ESPARGIDORA 3,60 M, MONTADO SOBRE CAMINHÃO  TOCO, PBT 14.300 KG, POTÊNCIA 185 CV - MANUTENÇÃO. AF_08/2015</v>
          </cell>
          <cell r="C6053" t="str">
            <v>H</v>
          </cell>
          <cell r="D6053">
            <v>22.77</v>
          </cell>
          <cell r="E6053">
            <v>0</v>
          </cell>
          <cell r="F6053">
            <v>22.77</v>
          </cell>
        </row>
        <row r="6054">
          <cell r="A6054" t="str">
            <v>92043</v>
          </cell>
          <cell r="B6054" t="str">
            <v>DISTRIBUIDOR DE AGREGADOS REBOCAVEL, CAPACIDADE 1,9 M³, LARGURA DE TRABALHO 3,66 M - CHP DIURNO. AF_11/2015</v>
          </cell>
          <cell r="C6054" t="str">
            <v>CHP</v>
          </cell>
          <cell r="D6054">
            <v>5.99</v>
          </cell>
          <cell r="E6054">
            <v>0</v>
          </cell>
          <cell r="F6054">
            <v>5.99</v>
          </cell>
        </row>
        <row r="6055">
          <cell r="A6055" t="str">
            <v>95127</v>
          </cell>
          <cell r="B6055" t="str">
            <v>DISTRIBUIDOR DE AGREGADOS AUTOPROPELIDO, CAP 3 M3, A DIESEL, POTÊNCIA 176CV - CHP DIURNO. AF_07/2016</v>
          </cell>
          <cell r="C6055" t="str">
            <v>CHP</v>
          </cell>
          <cell r="D6055">
            <v>86.23</v>
          </cell>
          <cell r="E6055">
            <v>13</v>
          </cell>
          <cell r="F6055">
            <v>99.23</v>
          </cell>
        </row>
        <row r="6056">
          <cell r="A6056" t="str">
            <v>92044</v>
          </cell>
          <cell r="B6056" t="str">
            <v>DISTRIBUIDOR DE AGREGADOS REBOCAVEL, CAPACIDADE 1,9 M³, LARGURA DE TRABALHO 3,66 M - CHI DIURNO. AF_11/2015</v>
          </cell>
          <cell r="C6056" t="str">
            <v>CHI</v>
          </cell>
          <cell r="D6056">
            <v>3.97</v>
          </cell>
          <cell r="E6056">
            <v>0</v>
          </cell>
          <cell r="F6056">
            <v>3.97</v>
          </cell>
        </row>
        <row r="6057">
          <cell r="A6057" t="str">
            <v>95128</v>
          </cell>
          <cell r="B6057" t="str">
            <v>DISTRIBUIDOR DE AGREGADOS AUTOPROPELIDO, CAP 3 M3, A DIESEL, POTÊNCIA 176CV - CHI DIURNO. AF_07/2016</v>
          </cell>
          <cell r="C6057" t="str">
            <v>CHI</v>
          </cell>
          <cell r="D6057">
            <v>19.510000000000002</v>
          </cell>
          <cell r="E6057">
            <v>13</v>
          </cell>
          <cell r="F6057">
            <v>32.51</v>
          </cell>
        </row>
        <row r="6058">
          <cell r="A6058" t="str">
            <v>92040</v>
          </cell>
          <cell r="B6058" t="str">
            <v>DISTRIBUIDOR DE AGREGADOS REBOCAVEL, CAPACIDADE 1,9 M³, LARGURA DE TRABALHO 3,66 M - DEPRECIAÇÃO. AF_11/2015</v>
          </cell>
          <cell r="C6058" t="str">
            <v>H</v>
          </cell>
          <cell r="D6058">
            <v>2.9</v>
          </cell>
          <cell r="E6058">
            <v>0</v>
          </cell>
          <cell r="F6058">
            <v>2.9</v>
          </cell>
        </row>
        <row r="6059">
          <cell r="A6059" t="str">
            <v>92041</v>
          </cell>
          <cell r="B6059" t="str">
            <v>DISTRIBUIDOR DE AGREGADOS REBOCAVEL, CAPACIDADE 1,9 M³, LARGURA DE TRABALHO 3,66 M - JUROS. AF_11/2015</v>
          </cell>
          <cell r="C6059" t="str">
            <v>H</v>
          </cell>
          <cell r="D6059">
            <v>1.06</v>
          </cell>
          <cell r="E6059">
            <v>0</v>
          </cell>
          <cell r="F6059">
            <v>1.06</v>
          </cell>
        </row>
        <row r="6060">
          <cell r="A6060" t="str">
            <v>92042</v>
          </cell>
          <cell r="B6060" t="str">
            <v>DISTRIBUIDOR DE AGREGADOS REBOCAVEL, CAPACIDADE 1,9 M³, LARGURA DE TRABALHO 3,66 M - MANUTENÇÃO. AF_11/2015</v>
          </cell>
          <cell r="C6060" t="str">
            <v>H</v>
          </cell>
          <cell r="D6060">
            <v>2.02</v>
          </cell>
          <cell r="E6060">
            <v>0</v>
          </cell>
          <cell r="F6060">
            <v>2.02</v>
          </cell>
        </row>
        <row r="6061">
          <cell r="A6061" t="str">
            <v>95123</v>
          </cell>
          <cell r="B6061" t="str">
            <v>DISTRIBUIDOR DE AGREGADOS AUTOPROPELIDO, CAP 3 M3, A DIESEL, POTÊNCIA 176CV - DEPRECIAÇÃO. AF_07/2016</v>
          </cell>
          <cell r="C6061" t="str">
            <v>H</v>
          </cell>
          <cell r="D6061">
            <v>11.27</v>
          </cell>
          <cell r="E6061">
            <v>0</v>
          </cell>
          <cell r="F6061">
            <v>11.27</v>
          </cell>
        </row>
        <row r="6062">
          <cell r="A6062" t="str">
            <v>95124</v>
          </cell>
          <cell r="B6062" t="str">
            <v>DISTRIBUIDOR DE AGREGADOS AUTOPROPELIDO, C/AP 3 M3, A DIESEL, POTÊNCIA 176CV - JUROS. AF_07/2016</v>
          </cell>
          <cell r="C6062" t="str">
            <v>H</v>
          </cell>
          <cell r="D6062">
            <v>3.38</v>
          </cell>
          <cell r="E6062">
            <v>0</v>
          </cell>
          <cell r="F6062">
            <v>3.38</v>
          </cell>
        </row>
        <row r="6063">
          <cell r="A6063" t="str">
            <v>95125</v>
          </cell>
          <cell r="B6063" t="str">
            <v>DISTRIBUIDOR DE AGREGADOS AUTOPROPELIDO, CAP 3 M3, A DIESEL, POTÊNCIA 176CV - MANUTENÇÃO. AF_07/2016</v>
          </cell>
          <cell r="C6063" t="str">
            <v>H</v>
          </cell>
          <cell r="D6063">
            <v>10.96</v>
          </cell>
          <cell r="E6063">
            <v>0</v>
          </cell>
          <cell r="F6063">
            <v>10.96</v>
          </cell>
        </row>
        <row r="6064">
          <cell r="A6064" t="str">
            <v>95126</v>
          </cell>
          <cell r="B6064" t="str">
            <v>DISTRIBUIDOR DE AGREGADOS AUTOPROPELIDO, CAP 3 M3, A DIESEL, POTÊNCIA 176CV  MATERIAIS NA OPERAÇÃO. AF_07/2016</v>
          </cell>
          <cell r="C6064" t="str">
            <v>H</v>
          </cell>
          <cell r="D6064">
            <v>55.76</v>
          </cell>
          <cell r="E6064">
            <v>0</v>
          </cell>
          <cell r="F6064">
            <v>55.76</v>
          </cell>
        </row>
        <row r="6065">
          <cell r="A6065" t="str">
            <v>83362</v>
          </cell>
          <cell r="B6065" t="str">
            <v>ESPARGIDOR DE ASFALTO PRESSURIZADO, TANQUE 6 M3 COM ISOLAÇÃO TÉRMICA, AQUECIDO COM 2 MAÇARICOS, COM BARRA ESPARGIDORA 3,60 M, MONTADO SOBRE CAMINHÃO  TOCO, PBT 14.300 KG, POTÊNCIA 185 CV - CHP DIURNO. AF_08/2015</v>
          </cell>
          <cell r="C6065" t="str">
            <v>CHP</v>
          </cell>
          <cell r="D6065">
            <v>137.53</v>
          </cell>
          <cell r="E6065">
            <v>13.06</v>
          </cell>
          <cell r="F6065">
            <v>150.59</v>
          </cell>
        </row>
        <row r="6066">
          <cell r="B6066" t="str">
            <v>TANQUES</v>
          </cell>
          <cell r="C6066" t="str">
            <v/>
          </cell>
        </row>
        <row r="6067">
          <cell r="A6067" t="str">
            <v>7030</v>
          </cell>
          <cell r="B6067" t="str">
            <v>TANQUE DE ASFALTO ESTACIONÁRIO COM SERPENTINA, CAPACIDADE 30.000 L - CHP DIURNO. AF_06/2014</v>
          </cell>
          <cell r="C6067" t="str">
            <v>CHP</v>
          </cell>
          <cell r="D6067">
            <v>127.41</v>
          </cell>
          <cell r="E6067">
            <v>0</v>
          </cell>
          <cell r="F6067">
            <v>127.41</v>
          </cell>
        </row>
        <row r="6068">
          <cell r="A6068" t="str">
            <v>7031</v>
          </cell>
          <cell r="B6068" t="str">
            <v>TANQUE DE ASFALTO ESTACIONÁRIO COM SERPENTINA, CAPACIDADE 30.000 L - CHI DIURNO. AF_06/2014</v>
          </cell>
          <cell r="C6068" t="str">
            <v>CHI</v>
          </cell>
          <cell r="D6068">
            <v>2.87</v>
          </cell>
          <cell r="E6068">
            <v>0</v>
          </cell>
          <cell r="F6068">
            <v>2.87</v>
          </cell>
        </row>
        <row r="6069">
          <cell r="A6069" t="str">
            <v>7032</v>
          </cell>
          <cell r="B6069" t="str">
            <v>TANQUE DE ASFALTO ESTACIONÁRIO COM SERPENTINA, CAPACIDADE 30.000 L - DEPRECIAÇÃO. AF_06/2014</v>
          </cell>
          <cell r="C6069" t="str">
            <v>H</v>
          </cell>
          <cell r="D6069">
            <v>2.21</v>
          </cell>
          <cell r="E6069">
            <v>0</v>
          </cell>
          <cell r="F6069">
            <v>2.21</v>
          </cell>
        </row>
        <row r="6070">
          <cell r="A6070" t="str">
            <v>7033</v>
          </cell>
          <cell r="B6070" t="str">
            <v>TANQUE DE ASFALTO ESTACIONÁRIO COM SERPENTINA, CAPACIDADE 30.000 L - JUROS. AF_06/2014</v>
          </cell>
          <cell r="C6070" t="str">
            <v>H</v>
          </cell>
          <cell r="D6070">
            <v>0.66</v>
          </cell>
          <cell r="E6070">
            <v>0</v>
          </cell>
          <cell r="F6070">
            <v>0.66</v>
          </cell>
        </row>
        <row r="6071">
          <cell r="A6071" t="str">
            <v>7034</v>
          </cell>
          <cell r="B6071" t="str">
            <v>TANQUE DE ASFALTO ESTACIONÁRIO COM SERPENTINA, CAPACIDADE 30.000 L - MANUTENÇÃO. AF_06/2014</v>
          </cell>
          <cell r="C6071" t="str">
            <v>H</v>
          </cell>
          <cell r="D6071">
            <v>1.53</v>
          </cell>
          <cell r="E6071">
            <v>0</v>
          </cell>
          <cell r="F6071">
            <v>1.53</v>
          </cell>
        </row>
        <row r="6072">
          <cell r="A6072" t="str">
            <v>7035</v>
          </cell>
          <cell r="B6072" t="str">
            <v>TANQUE DE ASFALTO ESTACIONÁRIO COM SERPENTINA, CAPACIDADE 30.000 L - MATERIAIS NA OPERAÇÃO. AF_06/2014</v>
          </cell>
          <cell r="C6072" t="str">
            <v>H</v>
          </cell>
          <cell r="D6072">
            <v>123.01</v>
          </cell>
          <cell r="E6072">
            <v>0</v>
          </cell>
          <cell r="F6072">
            <v>123.01</v>
          </cell>
        </row>
        <row r="6073">
          <cell r="A6073" t="str">
            <v>89028</v>
          </cell>
          <cell r="B6073" t="str">
            <v>TANQUE DE ASFALTO ESTACIONÁRIO COM MAÇARICO, CAPACIDADE 20.000 L - CHP DIURNO. AF_06/2014</v>
          </cell>
          <cell r="C6073" t="str">
            <v>CHP</v>
          </cell>
          <cell r="D6073">
            <v>118.21</v>
          </cell>
          <cell r="E6073">
            <v>0</v>
          </cell>
          <cell r="F6073">
            <v>118.21</v>
          </cell>
        </row>
        <row r="6074">
          <cell r="A6074" t="str">
            <v>89027</v>
          </cell>
          <cell r="B6074" t="str">
            <v>TANQUE DE ASFALTO ESTACIONÁRIO COM MAÇARICO, CAPACIDADE 20.000 L - CHI DIURNO. AF_06/2014</v>
          </cell>
          <cell r="C6074" t="str">
            <v>CHI</v>
          </cell>
          <cell r="D6074">
            <v>2.33</v>
          </cell>
          <cell r="E6074">
            <v>0</v>
          </cell>
          <cell r="F6074">
            <v>2.33</v>
          </cell>
        </row>
        <row r="6075">
          <cell r="A6075" t="str">
            <v>89023</v>
          </cell>
          <cell r="B6075" t="str">
            <v>TANQUE DE ASFALTO ESTACIONÁRIO COM MAÇARICO, CAPACIDADE 20.000 L - DEPRECIAÇÃO. AF_06/2014</v>
          </cell>
          <cell r="C6075" t="str">
            <v>H</v>
          </cell>
          <cell r="D6075">
            <v>1.79</v>
          </cell>
          <cell r="E6075">
            <v>0</v>
          </cell>
          <cell r="F6075">
            <v>1.79</v>
          </cell>
        </row>
        <row r="6076">
          <cell r="A6076" t="str">
            <v>89024</v>
          </cell>
          <cell r="B6076" t="str">
            <v>TANQUE DE ASFALTO ESTACIONÁRIO COM MAÇARICO, CAPACIDADE 20.000 L - JUROS. AF_06/2014</v>
          </cell>
          <cell r="C6076" t="str">
            <v>H</v>
          </cell>
          <cell r="D6076">
            <v>0.54</v>
          </cell>
          <cell r="E6076">
            <v>0</v>
          </cell>
          <cell r="F6076">
            <v>0.54</v>
          </cell>
        </row>
        <row r="6077">
          <cell r="A6077" t="str">
            <v>89025</v>
          </cell>
          <cell r="B6077" t="str">
            <v>TANQUE DE ASFALTO ESTACIONÁRIO COM MAÇARICO, CAPACIDADE 20.000 L - MANUTENÇÃO. AF_06/2014</v>
          </cell>
          <cell r="C6077" t="str">
            <v>H</v>
          </cell>
          <cell r="D6077">
            <v>1.25</v>
          </cell>
          <cell r="E6077">
            <v>0</v>
          </cell>
          <cell r="F6077">
            <v>1.25</v>
          </cell>
        </row>
        <row r="6078">
          <cell r="A6078" t="str">
            <v>89026</v>
          </cell>
          <cell r="B6078" t="str">
            <v>TANQUE DE ASFALTO ESTACIONÁRIO COM MAÇARICO, CAPACIDADE 20.000 L - MATERIAIS NA OPERAÇÃO. AF_06/2014</v>
          </cell>
          <cell r="C6078" t="str">
            <v>H</v>
          </cell>
          <cell r="D6078">
            <v>114.63</v>
          </cell>
          <cell r="E6078">
            <v>0</v>
          </cell>
          <cell r="F6078">
            <v>114.63</v>
          </cell>
        </row>
        <row r="6079">
          <cell r="B6079" t="str">
            <v>ESPARGIDORES</v>
          </cell>
          <cell r="C6079" t="str">
            <v/>
          </cell>
        </row>
        <row r="6080">
          <cell r="A6080" t="str">
            <v>91486</v>
          </cell>
          <cell r="B6080" t="str">
            <v>ESPARGIDOR DE ASFALTO PRESSURIZADO, TANQUE 6 M3 COM ISOLAÇÃO TÉRMICA, AQUECIDO COM 2 MAÇARICOS, COM BARRA ESPARGIDORA 3,60 M, MONTADO SOBRE CAMINHÃO  TOCO, PBT 14.300 KG, POTÊNCIA 185 CV - CHI DIURNO. AF_08/2015</v>
          </cell>
          <cell r="C6080" t="str">
            <v>CHI</v>
          </cell>
          <cell r="D6080">
            <v>27.45</v>
          </cell>
          <cell r="E6080">
            <v>13.06</v>
          </cell>
          <cell r="F6080">
            <v>40.51</v>
          </cell>
        </row>
        <row r="6081">
          <cell r="A6081" t="str">
            <v>91468</v>
          </cell>
          <cell r="B6081" t="str">
            <v>ESPARGIDOR DE ASFALTO PRESSURIZADO, TANQUE 6 M3 COM ISOLAÇÃO TÉRMICA, AQUECIDO COM 2 MAÇARICOS, COM BARRA ESPARGIDORA 3,60 M, MONTADO SOBRE CAMINHÃO  TOCO, PBT 14.300 KG, POTÊNCIA 185 CV - DEPRECIAÇÃO. AF_08/2015</v>
          </cell>
          <cell r="C6081" t="str">
            <v>H</v>
          </cell>
          <cell r="D6081">
            <v>18.18</v>
          </cell>
          <cell r="E6081">
            <v>0</v>
          </cell>
          <cell r="F6081">
            <v>18.18</v>
          </cell>
        </row>
        <row r="6082">
          <cell r="A6082" t="str">
            <v>91469</v>
          </cell>
          <cell r="B6082" t="str">
            <v>ESPARGIDOR DE ASFALTO PRESSURIZADO, TANQUE 6 M3 COM ISOLAÇÃO TÉRMICA, AQUECIDO COM 2 MAÇARICOS, COM BARRA ESPARGIDORA 3,60 M, MONTADO SOBRE CAMINHÃO  TOCO, PBT 14.300 KG, POTÊNCIA 185 CV - JUROS. AF_08/2015</v>
          </cell>
          <cell r="C6082" t="str">
            <v>H</v>
          </cell>
          <cell r="D6082">
            <v>4.6500000000000004</v>
          </cell>
          <cell r="E6082">
            <v>0</v>
          </cell>
          <cell r="F6082">
            <v>4.6500000000000004</v>
          </cell>
        </row>
        <row r="6083">
          <cell r="A6083" t="str">
            <v>91484</v>
          </cell>
          <cell r="B6083" t="str">
            <v>ESPARGIDOR DE ASFALTO PRESSURIZADO, TANQUE 6 M3 COM ISOLAÇÃO TÉRMICA, AQUECIDO COM 2 MAÇARICOS, COM BARRA ESPARGIDORA 3,60 M, MONTADO SOBRE CAMINHÃO  TOCO, PBT 14.300 KG, POTÊNCIA 185 CV - IMPOSTOS E SEGUROS. AF_08/2015</v>
          </cell>
          <cell r="C6083" t="str">
            <v>H</v>
          </cell>
          <cell r="D6083">
            <v>0.96</v>
          </cell>
          <cell r="E6083">
            <v>0</v>
          </cell>
          <cell r="F6083">
            <v>0.96</v>
          </cell>
        </row>
        <row r="6084">
          <cell r="A6084" t="str">
            <v>91485</v>
          </cell>
          <cell r="B6084" t="str">
            <v>ESPARGIDOR DE ASFALTO PRESSURIZADO, TANQUE 6 M3 COM ISOLAÇÃO TÉRMICA, AQUECIDO COM 2 MAÇARICOS, COM BARRA ESPARGIDORA 3,60 M, MONTADO SOBRE CAMINHÃO  TOCO, PBT 14.300 KG, POTÊNCIA 185 CV - MATERIAIS NA OPERAÇÃO. AF_08/2015</v>
          </cell>
          <cell r="C6084" t="str">
            <v>H</v>
          </cell>
          <cell r="D6084">
            <v>87.31</v>
          </cell>
          <cell r="E6084">
            <v>0</v>
          </cell>
          <cell r="F6084">
            <v>87.31</v>
          </cell>
        </row>
        <row r="6085">
          <cell r="B6085" t="str">
            <v>VASSOURAS</v>
          </cell>
          <cell r="C6085" t="str">
            <v/>
          </cell>
        </row>
        <row r="6086">
          <cell r="A6086" t="str">
            <v>5839</v>
          </cell>
          <cell r="B6086" t="str">
            <v>VASSOURA MECÂNICA REBOCÁVEL COM ESCOVA CILÍNDRICA, LARGURA ÚTIL DE VARRIMENTO DE 2,44 M - CHP DIURNO. AF_06/2014</v>
          </cell>
          <cell r="C6086" t="str">
            <v>CHP</v>
          </cell>
          <cell r="D6086">
            <v>4.32</v>
          </cell>
          <cell r="E6086">
            <v>0</v>
          </cell>
          <cell r="F6086">
            <v>4.32</v>
          </cell>
        </row>
        <row r="6087">
          <cell r="A6087" t="str">
            <v>5841</v>
          </cell>
          <cell r="B6087" t="str">
            <v>VASSOURA MECÂNICA REBOCÁVEL COM ESCOVA CILÍNDRICA, LARGURA ÚTIL DE VARRIMENTO DE 2,44 M - CHI DIURNO. AF_06/2014</v>
          </cell>
          <cell r="C6087" t="str">
            <v>CHI</v>
          </cell>
          <cell r="D6087">
            <v>2.68</v>
          </cell>
          <cell r="E6087">
            <v>0</v>
          </cell>
          <cell r="F6087">
            <v>2.68</v>
          </cell>
        </row>
        <row r="6088">
          <cell r="A6088" t="str">
            <v>53804</v>
          </cell>
          <cell r="B6088" t="str">
            <v>VASSOURA MECÂNICA REBOCÁVEL COM ESCOVA CILÍNDRICA, LARGURA ÚTIL DE VARRIMENTO DE 2,44 M - MANUTENÇÃO. AF_06/2014</v>
          </cell>
          <cell r="C6088" t="str">
            <v>H</v>
          </cell>
          <cell r="D6088">
            <v>1.64</v>
          </cell>
          <cell r="E6088">
            <v>0</v>
          </cell>
          <cell r="F6088">
            <v>1.64</v>
          </cell>
        </row>
        <row r="6089">
          <cell r="A6089" t="str">
            <v>89015</v>
          </cell>
          <cell r="B6089" t="str">
            <v>VASSOURA MECÂNICA REBOCÁVEL COM ESCOVA CILÍNDRICA, LARGURA ÚTIL DE VARRIMENTO DE 2,44 M - DEPRECIAÇÃO. AF_06/2014</v>
          </cell>
          <cell r="C6089" t="str">
            <v>H</v>
          </cell>
          <cell r="D6089">
            <v>1.96</v>
          </cell>
          <cell r="E6089">
            <v>0</v>
          </cell>
          <cell r="F6089">
            <v>1.96</v>
          </cell>
        </row>
        <row r="6090">
          <cell r="A6090" t="str">
            <v>89016</v>
          </cell>
          <cell r="B6090" t="str">
            <v>VASSOURA MECÂNICA REBOCÁVEL COM ESCOVA CILÍNDRICA, LARGURA ÚTIL DE VARRIMENTO DE 2,44 M - JUROS. AF_06/2014</v>
          </cell>
          <cell r="C6090" t="str">
            <v>H</v>
          </cell>
          <cell r="D6090">
            <v>0.72</v>
          </cell>
          <cell r="E6090">
            <v>0</v>
          </cell>
          <cell r="F6090">
            <v>0.72</v>
          </cell>
        </row>
        <row r="6091">
          <cell r="B6091" t="str">
            <v>EQUIPAMENTO PARA LAMA ASFALTICA</v>
          </cell>
          <cell r="C6091" t="str">
            <v/>
          </cell>
        </row>
        <row r="6092">
          <cell r="A6092" t="str">
            <v>5741</v>
          </cell>
          <cell r="B6092" t="str">
            <v>USINA DE LAMA ASFÁLTICA, PROD 30 A 50 T/H, SILO DE AGREGADO 7 M3, RESERVATÓRIOS PARA EMULSÃO E ÁGUA DE 2,3 M3 CADA, MISTURADOR TIPO PUG MILL A SER MONTADO SOBRE CAMINHÃO - MANUTENÇÃO. AF_10/2014</v>
          </cell>
          <cell r="C6092" t="str">
            <v>H</v>
          </cell>
          <cell r="D6092">
            <v>18.64</v>
          </cell>
          <cell r="E6092">
            <v>0</v>
          </cell>
          <cell r="F6092">
            <v>18.64</v>
          </cell>
        </row>
        <row r="6093">
          <cell r="A6093" t="str">
            <v>5742</v>
          </cell>
          <cell r="B6093" t="str">
            <v>USINA DE LAMA ASFÁLTICA, PROD 30 A 50 T/H, SILO DE AGREGADO 7 M3, RESERVATÓRIOS PARA EMULSÃO E ÁGUA DE 2,3 M3 CADA, MISTURADOR TIPO PUG MILL A SER MONTADO SOBRE CAMINHÃO - MATERIAIS NA OPERAÇÃO. AF_10/2014</v>
          </cell>
          <cell r="C6093" t="str">
            <v>H</v>
          </cell>
          <cell r="D6093">
            <v>13.95</v>
          </cell>
          <cell r="E6093">
            <v>0</v>
          </cell>
          <cell r="F6093">
            <v>13.95</v>
          </cell>
        </row>
        <row r="6094">
          <cell r="A6094" t="str">
            <v>5882</v>
          </cell>
          <cell r="B6094" t="str">
            <v>USINA DE LAMA ASFÁLTICA, PROD 30 A 50 T/H, SILO DE AGREGADO 7 M3, RESERVATÓRIOS PARA EMULSÃO E ÁGUA DE 2,3 M3 CADA, MISTURADOR TIPO PUG MILL A SER MONTADO SOBRE CAMINHÃO - CHP DIURNO. AF_10/2014</v>
          </cell>
          <cell r="C6094" t="str">
            <v>CHP</v>
          </cell>
          <cell r="D6094">
            <v>62.92</v>
          </cell>
          <cell r="E6094">
            <v>10.8</v>
          </cell>
          <cell r="F6094">
            <v>73.72</v>
          </cell>
        </row>
        <row r="6095">
          <cell r="A6095" t="str">
            <v>5884</v>
          </cell>
          <cell r="B6095" t="str">
            <v>USINA DE LAMA ASFÁLTICA, PROD 30 A 50 T/H, SILO DE AGREGADO 7 M3, RESERVATÓRIOS PARA EMULSÃO E ÁGUA DE 2,3 M3 CADA, MISTURADOR TIPO PUG MILL A SER MONTADO SOBRE CAMINHÃO - CHI DIURNO. AF_10/2014</v>
          </cell>
          <cell r="C6095" t="str">
            <v>CHI</v>
          </cell>
          <cell r="D6095">
            <v>30.33</v>
          </cell>
          <cell r="E6095">
            <v>10.8</v>
          </cell>
          <cell r="F6095">
            <v>41.13</v>
          </cell>
        </row>
        <row r="6096">
          <cell r="B6096" t="str">
            <v>CORTADORAS DE PISO</v>
          </cell>
          <cell r="C6096" t="str">
            <v/>
          </cell>
        </row>
        <row r="6097">
          <cell r="A6097" t="str">
            <v>91285</v>
          </cell>
          <cell r="B6097" t="str">
            <v>CORTADORA DE PISO COM MOTOR 4 TEMPOS A GASOLINA, POTÊNCIA DE 13 HP, COM DISCO DE CORTE DIAMANTADO SEGMENTADO PARA CONCRETO, DIÂMETRO DE 350 MM, FURO DE 1" (14 X 1") - CHI DIURNO. AF_08/2015</v>
          </cell>
          <cell r="C6097" t="str">
            <v>CHI</v>
          </cell>
          <cell r="D6097">
            <v>1.06</v>
          </cell>
          <cell r="E6097">
            <v>0</v>
          </cell>
          <cell r="F6097">
            <v>1.06</v>
          </cell>
        </row>
        <row r="6098">
          <cell r="A6098" t="str">
            <v>91279</v>
          </cell>
          <cell r="B6098" t="str">
            <v>CORTADORA DE PISO COM MOTOR 4 TEMPOS A GASOLINA, POTÊNCIA DE 13 HP, COM DISCO DE CORTE DIAMANTADO SEGMENTADO PARA CONCRETO, DIÂMETRO DE 350 MM, FURO DE 1" (14 X 1") - DEPRECIAÇÃO. AF_08/2015</v>
          </cell>
          <cell r="C6098" t="str">
            <v>H</v>
          </cell>
          <cell r="D6098">
            <v>0.81</v>
          </cell>
          <cell r="E6098">
            <v>0</v>
          </cell>
          <cell r="F6098">
            <v>0.81</v>
          </cell>
        </row>
        <row r="6099">
          <cell r="A6099" t="str">
            <v>91280</v>
          </cell>
          <cell r="B6099" t="str">
            <v>CORTADORA DE PISO COM MOTOR 4 TEMPOS A GASOLINA, POTÊNCIA DE 13 HP, COM DISCO DE CORTE DIAMANTADO SEGMENTADO PARA CONCRETO, DIÂMETRO DE 350 MM, FURO DE 1" (14 X 1") - JUROS. AF_08/2015</v>
          </cell>
          <cell r="C6099" t="str">
            <v>H</v>
          </cell>
          <cell r="D6099">
            <v>0.24</v>
          </cell>
          <cell r="E6099">
            <v>0</v>
          </cell>
          <cell r="F6099">
            <v>0.24</v>
          </cell>
        </row>
        <row r="6100">
          <cell r="A6100" t="str">
            <v>91281</v>
          </cell>
          <cell r="B6100" t="str">
            <v>CORTADORA DE PISO COM MOTOR 4 TEMPOS A GASOLINA, POTÊNCIA DE 13 HP, COM DISCO DE CORTE DIAMANTADO SEGMENTADO PARA CONCRETO, DIÂMETRO DE 350 MM, FURO DE 1" (14 X 1") - MANUTENÇÃO. AF_08/2015</v>
          </cell>
          <cell r="C6100" t="str">
            <v>H</v>
          </cell>
          <cell r="D6100">
            <v>0.79</v>
          </cell>
          <cell r="E6100">
            <v>0</v>
          </cell>
          <cell r="F6100">
            <v>0.79</v>
          </cell>
        </row>
        <row r="6101">
          <cell r="A6101" t="str">
            <v>91282</v>
          </cell>
          <cell r="B6101" t="str">
            <v>CORTADORA DE PISO COM MOTOR 4 TEMPOS A GASOLINA, POTÊNCIA DE 13 HP, COM DISCO DE CORTE DIAMANTADO SEGMENTADO PARA CONCRETO, DIÂMETRO DE 350 MM, FURO DE 1" (14 X 1") - MATERIAIS NA OPERAÇÃO. AF_08/2015</v>
          </cell>
          <cell r="C6101" t="str">
            <v>H</v>
          </cell>
          <cell r="D6101">
            <v>10.77</v>
          </cell>
          <cell r="E6101">
            <v>0</v>
          </cell>
          <cell r="F6101">
            <v>10.77</v>
          </cell>
        </row>
        <row r="6102">
          <cell r="A6102" t="str">
            <v>91283</v>
          </cell>
          <cell r="B6102" t="str">
            <v>CORTADORA DE PISO COM MOTOR 4 TEMPOS A GASOLINA, POTÊNCIA DE 13 HP, COM DISCO DE CORTE DIAMANTADO SEGMENTADO PARA CONCRETO, DIÂMETRO DE 350 MM, FURO DE 1" (14 X 1") - CHP DIURNO. AF_08/2015</v>
          </cell>
          <cell r="C6102" t="str">
            <v>CHP</v>
          </cell>
          <cell r="D6102">
            <v>12.61</v>
          </cell>
          <cell r="E6102">
            <v>0</v>
          </cell>
          <cell r="F6102">
            <v>12.61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CRONOGRAMA"/>
      <sheetName val="PLANILHA SINTÉTICA"/>
      <sheetName val="SERVIÇOS"/>
      <sheetName val="INSUMOS"/>
      <sheetName val="COMPOSIÇÕES COMPLEMENTARES "/>
      <sheetName val="COTAÇÕES"/>
      <sheetName val="ENCARGOS SOCIAIS"/>
      <sheetName val="PROJETOS RECEBIDOS"/>
    </sheetNames>
    <sheetDataSet>
      <sheetData sheetId="0"/>
      <sheetData sheetId="1"/>
      <sheetData sheetId="2"/>
      <sheetData sheetId="3"/>
      <sheetData sheetId="4"/>
      <sheetData sheetId="5"/>
      <sheetData sheetId="6">
        <row r="2">
          <cell r="A2" t="str">
            <v>CODIGO</v>
          </cell>
          <cell r="B2" t="str">
            <v>DESCRIÇÃO DO SERVIÇO</v>
          </cell>
          <cell r="C2" t="str">
            <v>UNID. MEDIDA</v>
          </cell>
          <cell r="D2" t="str">
            <v>CUSTOS</v>
          </cell>
        </row>
        <row r="3">
          <cell r="D3" t="str">
            <v>MATERIAL</v>
          </cell>
          <cell r="E3" t="str">
            <v>MÃO DE OBRA</v>
          </cell>
          <cell r="F3" t="str">
            <v>TOTAL</v>
          </cell>
        </row>
        <row r="4">
          <cell r="B4" t="str">
            <v>ADMINISTRACAO E CANTEIRO DE OBRAS</v>
          </cell>
        </row>
        <row r="5">
          <cell r="B5" t="str">
            <v>ADMINISTRACAO DE OBRA</v>
          </cell>
        </row>
        <row r="6">
          <cell r="B6" t="str">
            <v>ENCARGOS COMPLEMENTARES REFERENCIAL</v>
          </cell>
        </row>
        <row r="7">
          <cell r="A7" t="str">
            <v>88236</v>
          </cell>
          <cell r="B7" t="str">
            <v>FERRAMENTAS (ENCARGOS COMPLEMENTARES) - HORISTA</v>
          </cell>
          <cell r="C7" t="str">
            <v>H</v>
          </cell>
          <cell r="D7">
            <v>0.56000000000000005</v>
          </cell>
          <cell r="E7">
            <v>0</v>
          </cell>
          <cell r="F7">
            <v>0.56000000000000005</v>
          </cell>
        </row>
        <row r="8">
          <cell r="A8" t="str">
            <v>88237</v>
          </cell>
          <cell r="B8" t="str">
            <v>EPI (ENCARGOS COMPLEMENTARES) - HORISTA</v>
          </cell>
          <cell r="C8" t="str">
            <v>H</v>
          </cell>
          <cell r="D8">
            <v>1.21</v>
          </cell>
          <cell r="E8">
            <v>0</v>
          </cell>
          <cell r="F8">
            <v>1.21</v>
          </cell>
        </row>
        <row r="9">
          <cell r="A9" t="str">
            <v>88238</v>
          </cell>
          <cell r="B9" t="str">
            <v>AJUDANTE DE ARMADOR COM ENCARGOS COMPLEMENTARES</v>
          </cell>
          <cell r="C9" t="str">
            <v>H</v>
          </cell>
          <cell r="D9">
            <v>5.43</v>
          </cell>
          <cell r="E9">
            <v>11.36</v>
          </cell>
          <cell r="F9">
            <v>16.79</v>
          </cell>
        </row>
        <row r="10">
          <cell r="A10" t="str">
            <v>88239</v>
          </cell>
          <cell r="B10" t="str">
            <v>AJUDANTE DE CARPINTEIRO COM ENCARGOS COMPLEMENTARES</v>
          </cell>
          <cell r="C10" t="str">
            <v>H</v>
          </cell>
          <cell r="D10">
            <v>5.43</v>
          </cell>
          <cell r="E10">
            <v>11.39</v>
          </cell>
          <cell r="F10">
            <v>16.82</v>
          </cell>
        </row>
        <row r="11">
          <cell r="A11" t="str">
            <v>88240</v>
          </cell>
          <cell r="B11" t="str">
            <v>AJUDANTE DE ESTRUTURA METÁLICA COM ENCARGOS COMPLEMENTARES</v>
          </cell>
          <cell r="C11" t="str">
            <v>H</v>
          </cell>
          <cell r="D11">
            <v>5.43</v>
          </cell>
          <cell r="E11">
            <v>5.97</v>
          </cell>
          <cell r="F11">
            <v>11.4</v>
          </cell>
        </row>
        <row r="12">
          <cell r="A12" t="str">
            <v>88241</v>
          </cell>
          <cell r="B12" t="str">
            <v>AJUDANTE DE OPERAÇÃO EM GERAL COM ENCARGOS COMPLEMENTARES</v>
          </cell>
          <cell r="C12" t="str">
            <v>H</v>
          </cell>
          <cell r="D12">
            <v>5.43</v>
          </cell>
          <cell r="E12">
            <v>11.66</v>
          </cell>
          <cell r="F12">
            <v>17.09</v>
          </cell>
        </row>
        <row r="13">
          <cell r="A13" t="str">
            <v>88242</v>
          </cell>
          <cell r="B13" t="str">
            <v>AJUDANTE DE PEDREIRO COM ENCARGOS COMPLEMENTARES</v>
          </cell>
          <cell r="C13" t="str">
            <v>H</v>
          </cell>
          <cell r="D13">
            <v>5.42</v>
          </cell>
          <cell r="E13">
            <v>11.04</v>
          </cell>
          <cell r="F13">
            <v>16.46</v>
          </cell>
        </row>
        <row r="14">
          <cell r="A14" t="str">
            <v>88243</v>
          </cell>
          <cell r="B14" t="str">
            <v>AJUDANTE ESPECIALIZADO COM ENCARGOS COMPLEMENTARES</v>
          </cell>
          <cell r="C14" t="str">
            <v>H</v>
          </cell>
          <cell r="D14">
            <v>5.43</v>
          </cell>
          <cell r="E14">
            <v>11.66</v>
          </cell>
          <cell r="F14">
            <v>17.09</v>
          </cell>
        </row>
        <row r="15">
          <cell r="A15" t="str">
            <v>88245</v>
          </cell>
          <cell r="B15" t="str">
            <v>ARMADOR COM ENCARGOS COMPLEMENTARES</v>
          </cell>
          <cell r="C15" t="str">
            <v>H</v>
          </cell>
          <cell r="D15">
            <v>5.42</v>
          </cell>
          <cell r="E15">
            <v>15.13</v>
          </cell>
          <cell r="F15">
            <v>20.55</v>
          </cell>
        </row>
        <row r="16">
          <cell r="A16" t="str">
            <v>88246</v>
          </cell>
          <cell r="B16" t="str">
            <v>ASSENTADOR DE TUBOS COM ENCARGOS COMPLEMENTARES</v>
          </cell>
          <cell r="C16" t="str">
            <v>H</v>
          </cell>
          <cell r="D16">
            <v>5.42</v>
          </cell>
          <cell r="E16">
            <v>20.329999999999998</v>
          </cell>
          <cell r="F16">
            <v>25.75</v>
          </cell>
        </row>
        <row r="17">
          <cell r="A17" t="str">
            <v>88247</v>
          </cell>
          <cell r="B17" t="str">
            <v>AUXILIAR DE ELETRICISTA COM ENCARGOS COMPLEMENTARES</v>
          </cell>
          <cell r="C17" t="str">
            <v>H</v>
          </cell>
          <cell r="D17">
            <v>5.42</v>
          </cell>
          <cell r="E17">
            <v>11.85</v>
          </cell>
          <cell r="F17">
            <v>17.27</v>
          </cell>
        </row>
        <row r="18">
          <cell r="A18" t="str">
            <v>88248</v>
          </cell>
          <cell r="B18" t="str">
            <v>AUXILIAR DE ENCANADOR OU BOMBEIRO HIDRÁULICO COM ENCARGOS COMPLEMENTARES</v>
          </cell>
          <cell r="C18" t="str">
            <v>H</v>
          </cell>
          <cell r="D18">
            <v>5.43</v>
          </cell>
          <cell r="E18">
            <v>11.42</v>
          </cell>
          <cell r="F18">
            <v>16.850000000000001</v>
          </cell>
        </row>
        <row r="19">
          <cell r="A19" t="str">
            <v>88249</v>
          </cell>
          <cell r="B19" t="str">
            <v>AUXILIAR DE LABORATÓRIO COM ENCARGOS COMPLEMENTARES</v>
          </cell>
          <cell r="C19" t="str">
            <v>H</v>
          </cell>
          <cell r="D19">
            <v>5.43</v>
          </cell>
          <cell r="E19">
            <v>11.83</v>
          </cell>
          <cell r="F19">
            <v>17.260000000000002</v>
          </cell>
        </row>
        <row r="20">
          <cell r="A20" t="str">
            <v>88250</v>
          </cell>
          <cell r="B20" t="str">
            <v>AUXILIAR DE MECÂNICO COM ENCARGOS COMPLEMENTARES</v>
          </cell>
          <cell r="C20" t="str">
            <v>H</v>
          </cell>
          <cell r="D20">
            <v>5.43</v>
          </cell>
          <cell r="E20">
            <v>9.33</v>
          </cell>
          <cell r="F20">
            <v>14.76</v>
          </cell>
        </row>
        <row r="21">
          <cell r="A21" t="str">
            <v>88251</v>
          </cell>
          <cell r="B21" t="str">
            <v>AUXILIAR DE SERRALHEIRO COM ENCARGOS COMPLEMENTARES</v>
          </cell>
          <cell r="C21" t="str">
            <v>H</v>
          </cell>
          <cell r="D21">
            <v>5.42</v>
          </cell>
          <cell r="E21">
            <v>10.75</v>
          </cell>
          <cell r="F21">
            <v>16.170000000000002</v>
          </cell>
        </row>
        <row r="22">
          <cell r="A22" t="str">
            <v>88252</v>
          </cell>
          <cell r="B22" t="str">
            <v>AUXILIAR DE SERVIÇOS GERAIS COM ENCARGOS COMPLEMENTARES</v>
          </cell>
          <cell r="C22" t="str">
            <v>H</v>
          </cell>
          <cell r="D22">
            <v>5.42</v>
          </cell>
          <cell r="E22">
            <v>10.44</v>
          </cell>
          <cell r="F22">
            <v>15.86</v>
          </cell>
        </row>
        <row r="23">
          <cell r="A23" t="str">
            <v>88253</v>
          </cell>
          <cell r="B23" t="str">
            <v>AUXILIAR DE TOPÓGRAFO COM ENCARGOS COMPLEMENTARES</v>
          </cell>
          <cell r="C23" t="str">
            <v>H</v>
          </cell>
          <cell r="D23">
            <v>5.43</v>
          </cell>
          <cell r="E23">
            <v>11.33</v>
          </cell>
          <cell r="F23">
            <v>16.760000000000002</v>
          </cell>
        </row>
        <row r="24">
          <cell r="A24" t="str">
            <v>88255</v>
          </cell>
          <cell r="B24" t="str">
            <v>AUXILIAR TÉCNICO DE ENGENHARIA COM ENCARGOS COMPLEMENTARES</v>
          </cell>
          <cell r="C24" t="str">
            <v>H</v>
          </cell>
          <cell r="D24">
            <v>5.42</v>
          </cell>
          <cell r="E24">
            <v>22.04</v>
          </cell>
          <cell r="F24">
            <v>27.46</v>
          </cell>
        </row>
        <row r="25">
          <cell r="A25" t="str">
            <v>88256</v>
          </cell>
          <cell r="B25" t="str">
            <v>AZULEJISTA OU LADRILHISTA COM ENCARGOS COMPLEMENTARES</v>
          </cell>
          <cell r="C25" t="str">
            <v>H</v>
          </cell>
          <cell r="D25">
            <v>5.42</v>
          </cell>
          <cell r="E25">
            <v>13.79</v>
          </cell>
          <cell r="F25">
            <v>19.21</v>
          </cell>
        </row>
        <row r="26">
          <cell r="A26" t="str">
            <v>88257</v>
          </cell>
          <cell r="B26" t="str">
            <v>BLASTER, DINAMITADOR OU CABO DE FOGO COM ENCARGOS COMPLEMENTARES</v>
          </cell>
          <cell r="C26" t="str">
            <v>H</v>
          </cell>
          <cell r="D26">
            <v>5.42</v>
          </cell>
          <cell r="E26">
            <v>17.260000000000002</v>
          </cell>
          <cell r="F26">
            <v>22.68</v>
          </cell>
        </row>
        <row r="27">
          <cell r="A27" t="str">
            <v>88258</v>
          </cell>
          <cell r="B27" t="str">
            <v>CADASTRISTA DE USUÁRIOS COM ENCARGOS COMPLEMENTARES</v>
          </cell>
          <cell r="C27" t="str">
            <v>H</v>
          </cell>
          <cell r="D27">
            <v>4.8600000000000003</v>
          </cell>
          <cell r="E27">
            <v>23.87</v>
          </cell>
          <cell r="F27">
            <v>28.73</v>
          </cell>
        </row>
        <row r="28">
          <cell r="A28" t="str">
            <v>88259</v>
          </cell>
          <cell r="B28" t="str">
            <v>CALAFETADOR/CALAFATE COM ENCARGOS COMPLEMENTARES</v>
          </cell>
          <cell r="C28" t="str">
            <v>H</v>
          </cell>
          <cell r="D28">
            <v>5.42</v>
          </cell>
          <cell r="E28">
            <v>14.21</v>
          </cell>
          <cell r="F28">
            <v>19.63</v>
          </cell>
        </row>
        <row r="29">
          <cell r="A29" t="str">
            <v>88260</v>
          </cell>
          <cell r="B29" t="str">
            <v>CALCETEIRO COM ENCARGOS COMPLEMENTARES</v>
          </cell>
          <cell r="C29" t="str">
            <v>H</v>
          </cell>
          <cell r="D29">
            <v>5.43</v>
          </cell>
          <cell r="E29">
            <v>15.66</v>
          </cell>
          <cell r="F29">
            <v>21.09</v>
          </cell>
        </row>
        <row r="30">
          <cell r="A30" t="str">
            <v>88261</v>
          </cell>
          <cell r="B30" t="str">
            <v>CARPINTEIRO DE ESQUADRIA COM ENCARGOS COMPLEMENTARES</v>
          </cell>
          <cell r="C30" t="str">
            <v>H</v>
          </cell>
          <cell r="D30">
            <v>5.43</v>
          </cell>
          <cell r="E30">
            <v>14.94</v>
          </cell>
          <cell r="F30">
            <v>20.37</v>
          </cell>
        </row>
        <row r="31">
          <cell r="A31" t="str">
            <v>88262</v>
          </cell>
          <cell r="B31" t="str">
            <v>CARPINTEIRO DE FORMAS COM ENCARGOS COMPLEMENTARES</v>
          </cell>
          <cell r="C31" t="str">
            <v>H</v>
          </cell>
          <cell r="D31">
            <v>5.42</v>
          </cell>
          <cell r="E31">
            <v>15.13</v>
          </cell>
          <cell r="F31">
            <v>20.55</v>
          </cell>
        </row>
        <row r="32">
          <cell r="A32" t="str">
            <v>88263</v>
          </cell>
          <cell r="B32" t="str">
            <v>CAVOUQUEIRO OU OPERADOR PERFURATRIZ/ROMPEDOR COM ENCARGOS COMPLEMENTARES</v>
          </cell>
          <cell r="C32" t="str">
            <v>H</v>
          </cell>
          <cell r="D32">
            <v>5.43</v>
          </cell>
          <cell r="E32">
            <v>9.98</v>
          </cell>
          <cell r="F32">
            <v>15.41</v>
          </cell>
        </row>
        <row r="33">
          <cell r="A33" t="str">
            <v>88264</v>
          </cell>
          <cell r="B33" t="str">
            <v>ELETRICISTA COM ENCARGOS COMPLEMENTARES</v>
          </cell>
          <cell r="C33" t="str">
            <v>H</v>
          </cell>
          <cell r="D33">
            <v>5.42</v>
          </cell>
          <cell r="E33">
            <v>15.44</v>
          </cell>
          <cell r="F33">
            <v>20.86</v>
          </cell>
        </row>
        <row r="34">
          <cell r="A34" t="str">
            <v>88265</v>
          </cell>
          <cell r="B34" t="str">
            <v>ELETRICISTA INDUSTRIAL COM ENCARGOS COMPLEMENTARES</v>
          </cell>
          <cell r="C34" t="str">
            <v>H</v>
          </cell>
          <cell r="D34">
            <v>5.43</v>
          </cell>
          <cell r="E34">
            <v>19.89</v>
          </cell>
          <cell r="F34">
            <v>25.32</v>
          </cell>
        </row>
        <row r="35">
          <cell r="A35" t="str">
            <v>88266</v>
          </cell>
          <cell r="B35" t="str">
            <v>ELETROTÉCNICO COM ENCARGOS COMPLEMENTARES</v>
          </cell>
          <cell r="C35" t="str">
            <v>H</v>
          </cell>
          <cell r="D35">
            <v>5.42</v>
          </cell>
          <cell r="E35">
            <v>23.57</v>
          </cell>
          <cell r="F35">
            <v>28.99</v>
          </cell>
        </row>
        <row r="36">
          <cell r="A36" t="str">
            <v>88267</v>
          </cell>
          <cell r="B36" t="str">
            <v>ENCANADOR OU BOMBEIRO HIDRÁULICO COM ENCARGOS COMPLEMENTARES</v>
          </cell>
          <cell r="C36" t="str">
            <v>H</v>
          </cell>
          <cell r="D36">
            <v>5.43</v>
          </cell>
          <cell r="E36">
            <v>15.2</v>
          </cell>
          <cell r="F36">
            <v>20.63</v>
          </cell>
        </row>
        <row r="37">
          <cell r="A37" t="str">
            <v>88268</v>
          </cell>
          <cell r="B37" t="str">
            <v>ESTUCADOR COM ENCARGOS COMPLEMENTARES</v>
          </cell>
          <cell r="C37" t="str">
            <v>H</v>
          </cell>
          <cell r="D37">
            <v>5.43</v>
          </cell>
          <cell r="E37">
            <v>13.34</v>
          </cell>
          <cell r="F37">
            <v>18.77</v>
          </cell>
        </row>
        <row r="38">
          <cell r="A38" t="str">
            <v>88269</v>
          </cell>
          <cell r="B38" t="str">
            <v>GESSEIRO COM ENCARGOS COMPLEMENTARES</v>
          </cell>
          <cell r="C38" t="str">
            <v>H</v>
          </cell>
          <cell r="D38">
            <v>5.43</v>
          </cell>
          <cell r="E38">
            <v>13.34</v>
          </cell>
          <cell r="F38">
            <v>18.77</v>
          </cell>
        </row>
        <row r="39">
          <cell r="A39" t="str">
            <v>88270</v>
          </cell>
          <cell r="B39" t="str">
            <v>IMPERMEABILIZADOR COM ENCARGOS COMPLEMENTARES</v>
          </cell>
          <cell r="C39" t="str">
            <v>H</v>
          </cell>
          <cell r="D39">
            <v>5.43</v>
          </cell>
          <cell r="E39">
            <v>16.03</v>
          </cell>
          <cell r="F39">
            <v>21.46</v>
          </cell>
        </row>
        <row r="40">
          <cell r="A40" t="str">
            <v>88272</v>
          </cell>
          <cell r="B40" t="str">
            <v>MACARIQUEIRO COM ENCARGOS COMPLEMENTARES</v>
          </cell>
          <cell r="C40" t="str">
            <v>H</v>
          </cell>
          <cell r="D40">
            <v>5.42</v>
          </cell>
          <cell r="E40">
            <v>17.690000000000001</v>
          </cell>
          <cell r="F40">
            <v>23.11</v>
          </cell>
        </row>
        <row r="41">
          <cell r="A41" t="str">
            <v>88273</v>
          </cell>
          <cell r="B41" t="str">
            <v>MARCENEIRO COM ENCARGOS COMPLEMENTARES</v>
          </cell>
          <cell r="C41" t="str">
            <v>H</v>
          </cell>
          <cell r="D41">
            <v>5.42</v>
          </cell>
          <cell r="E41">
            <v>13.63</v>
          </cell>
          <cell r="F41">
            <v>19.05</v>
          </cell>
        </row>
        <row r="42">
          <cell r="A42" t="str">
            <v>88274</v>
          </cell>
          <cell r="B42" t="str">
            <v>MARMORISTA/GRANITEIRO COM ENCARGOS COMPLEMENTARES</v>
          </cell>
          <cell r="C42" t="str">
            <v>H</v>
          </cell>
          <cell r="D42">
            <v>5.43</v>
          </cell>
          <cell r="E42">
            <v>14.28</v>
          </cell>
          <cell r="F42">
            <v>19.71</v>
          </cell>
        </row>
        <row r="43">
          <cell r="A43" t="str">
            <v>88275</v>
          </cell>
          <cell r="B43" t="str">
            <v>MECÃNICO DE EQUIPAMENTOS PESADOS COM ENCARGOS COMPLEMENTARES</v>
          </cell>
          <cell r="C43" t="str">
            <v>H</v>
          </cell>
          <cell r="D43">
            <v>5.43</v>
          </cell>
          <cell r="E43">
            <v>17.55</v>
          </cell>
          <cell r="F43">
            <v>22.98</v>
          </cell>
        </row>
        <row r="44">
          <cell r="A44" t="str">
            <v>88277</v>
          </cell>
          <cell r="B44" t="str">
            <v>MONTADOR (TUBO AÇO/EQUIPAMENTOS) COM ENCARGOS COMPLEMENTARES</v>
          </cell>
          <cell r="C44" t="str">
            <v>H</v>
          </cell>
          <cell r="D44">
            <v>5.42</v>
          </cell>
          <cell r="E44">
            <v>20.329999999999998</v>
          </cell>
          <cell r="F44">
            <v>25.75</v>
          </cell>
        </row>
        <row r="45">
          <cell r="A45" t="str">
            <v>88278</v>
          </cell>
          <cell r="B45" t="str">
            <v>MONTADOR DE ESTRUTURA METÁLICA COM ENCARGOS COMPLEMENTARES</v>
          </cell>
          <cell r="C45" t="str">
            <v>H</v>
          </cell>
          <cell r="D45">
            <v>5.42</v>
          </cell>
          <cell r="E45">
            <v>9.43</v>
          </cell>
          <cell r="F45">
            <v>14.85</v>
          </cell>
        </row>
        <row r="46">
          <cell r="A46" t="str">
            <v>88279</v>
          </cell>
          <cell r="B46" t="str">
            <v>MONTADOR ELETROMECÃNICO COM ENCARGOS COMPLEMENTARES</v>
          </cell>
          <cell r="C46" t="str">
            <v>H</v>
          </cell>
          <cell r="D46">
            <v>5.42</v>
          </cell>
          <cell r="E46">
            <v>20.96</v>
          </cell>
          <cell r="F46">
            <v>26.38</v>
          </cell>
        </row>
        <row r="47">
          <cell r="A47" t="str">
            <v>88281</v>
          </cell>
          <cell r="B47" t="str">
            <v>MOTORISTA DE BASCULANTE COM ENCARGOS COMPLEMENTARES</v>
          </cell>
          <cell r="C47" t="str">
            <v>H</v>
          </cell>
          <cell r="D47">
            <v>3.66</v>
          </cell>
          <cell r="E47">
            <v>13.06</v>
          </cell>
          <cell r="F47">
            <v>16.72</v>
          </cell>
        </row>
        <row r="48">
          <cell r="A48" t="str">
            <v>88282</v>
          </cell>
          <cell r="B48" t="str">
            <v>MOTORISTA DE CAMINHÃO COM ENCARGOS COMPLEMENTARES</v>
          </cell>
          <cell r="C48" t="str">
            <v>H</v>
          </cell>
          <cell r="D48">
            <v>3.66</v>
          </cell>
          <cell r="E48">
            <v>13.06</v>
          </cell>
          <cell r="F48">
            <v>16.72</v>
          </cell>
        </row>
        <row r="49">
          <cell r="A49" t="str">
            <v>88283</v>
          </cell>
          <cell r="B49" t="str">
            <v>MOTORISTA DE CAMINHÃO E CARRETA COM ENCARGOS COMPLEMENTARES</v>
          </cell>
          <cell r="C49" t="str">
            <v>H</v>
          </cell>
          <cell r="D49">
            <v>3.66</v>
          </cell>
          <cell r="E49">
            <v>13.07</v>
          </cell>
          <cell r="F49">
            <v>16.73</v>
          </cell>
        </row>
        <row r="50">
          <cell r="A50" t="str">
            <v>88284</v>
          </cell>
          <cell r="B50" t="str">
            <v>MOTORISTA DE VEIÍCULO LEVE COM ENCARGOS COMPLEMENTARES</v>
          </cell>
          <cell r="C50" t="str">
            <v>H</v>
          </cell>
          <cell r="D50">
            <v>3.66</v>
          </cell>
          <cell r="E50">
            <v>12.07</v>
          </cell>
          <cell r="F50">
            <v>15.73</v>
          </cell>
        </row>
        <row r="51">
          <cell r="A51" t="str">
            <v>88285</v>
          </cell>
          <cell r="B51" t="str">
            <v>MOTORISTA DE VEÍCULO PESADO COM ENCARGOS COMPLEMENTARES</v>
          </cell>
          <cell r="C51" t="str">
            <v>H</v>
          </cell>
          <cell r="D51">
            <v>3.66</v>
          </cell>
          <cell r="E51">
            <v>13.07</v>
          </cell>
          <cell r="F51">
            <v>16.73</v>
          </cell>
        </row>
        <row r="52">
          <cell r="A52" t="str">
            <v>88286</v>
          </cell>
          <cell r="B52" t="str">
            <v>MOTORISTA OPERADOR DE MUNCK COM ENCARGOS COMPLEMENTARES</v>
          </cell>
          <cell r="C52" t="str">
            <v>H</v>
          </cell>
          <cell r="D52">
            <v>3.65</v>
          </cell>
          <cell r="E52">
            <v>14.44</v>
          </cell>
          <cell r="F52">
            <v>18.09</v>
          </cell>
        </row>
        <row r="53">
          <cell r="A53" t="str">
            <v>88288</v>
          </cell>
          <cell r="B53" t="str">
            <v>NIVELADOR COM ENCARGOS COMPLEMENTARES</v>
          </cell>
          <cell r="C53" t="str">
            <v>H</v>
          </cell>
          <cell r="D53">
            <v>5.43</v>
          </cell>
          <cell r="E53">
            <v>12.25</v>
          </cell>
          <cell r="F53">
            <v>17.68</v>
          </cell>
        </row>
        <row r="54">
          <cell r="A54" t="str">
            <v>88290</v>
          </cell>
          <cell r="B54" t="str">
            <v>OPERADOR DE ACABADORA COM ENCARGOS COMPLEMENTARES</v>
          </cell>
          <cell r="C54" t="str">
            <v>H</v>
          </cell>
          <cell r="D54">
            <v>4.8600000000000003</v>
          </cell>
          <cell r="E54">
            <v>13.1</v>
          </cell>
          <cell r="F54">
            <v>17.96</v>
          </cell>
        </row>
        <row r="55">
          <cell r="A55" t="str">
            <v>88291</v>
          </cell>
          <cell r="B55" t="str">
            <v>OPERADOR DE BETONEIRA (CAMINHÃO) COM ENCARGOS COMPLEMENTARES</v>
          </cell>
          <cell r="C55" t="str">
            <v>H</v>
          </cell>
          <cell r="D55">
            <v>4.8600000000000003</v>
          </cell>
          <cell r="E55">
            <v>13.85</v>
          </cell>
          <cell r="F55">
            <v>18.71</v>
          </cell>
        </row>
        <row r="56">
          <cell r="A56" t="str">
            <v>88292</v>
          </cell>
          <cell r="B56" t="str">
            <v>OPERADOR DE COMPRESSOR OU COMPRESSORISTA COM ENCARGOS COMPLEMENTARES</v>
          </cell>
          <cell r="C56" t="str">
            <v>H</v>
          </cell>
          <cell r="D56">
            <v>4.8600000000000003</v>
          </cell>
          <cell r="E56">
            <v>9.56</v>
          </cell>
          <cell r="F56">
            <v>14.42</v>
          </cell>
        </row>
        <row r="57">
          <cell r="A57" t="str">
            <v>88293</v>
          </cell>
          <cell r="B57" t="str">
            <v>OPERADOR DE DEMARCADORA DE FAIXAS COM ENCARGOS COMPLEMENTARES</v>
          </cell>
          <cell r="C57" t="str">
            <v>H</v>
          </cell>
          <cell r="D57">
            <v>4.8600000000000003</v>
          </cell>
          <cell r="E57">
            <v>14.36</v>
          </cell>
          <cell r="F57">
            <v>19.22</v>
          </cell>
        </row>
        <row r="58">
          <cell r="A58" t="str">
            <v>88294</v>
          </cell>
          <cell r="B58" t="str">
            <v>OPERADOR DE ESCAVADEIRA COM ENCARGOS COMPLEMENTARES</v>
          </cell>
          <cell r="C58" t="str">
            <v>H</v>
          </cell>
          <cell r="D58">
            <v>4.8600000000000003</v>
          </cell>
          <cell r="E58">
            <v>15.51</v>
          </cell>
          <cell r="F58">
            <v>20.37</v>
          </cell>
        </row>
        <row r="59">
          <cell r="A59" t="str">
            <v>88295</v>
          </cell>
          <cell r="B59" t="str">
            <v>OPERADOR DE GUINCHO COM ENCARGOS COMPLEMENTARES</v>
          </cell>
          <cell r="C59" t="str">
            <v>H</v>
          </cell>
          <cell r="D59">
            <v>4.8600000000000003</v>
          </cell>
          <cell r="E59">
            <v>8.8800000000000008</v>
          </cell>
          <cell r="F59">
            <v>13.74</v>
          </cell>
        </row>
        <row r="60">
          <cell r="A60" t="str">
            <v>88296</v>
          </cell>
          <cell r="B60" t="str">
            <v>OPERADOR DE GUINDASTE COM ENCARGOS COMPLEMENTARES</v>
          </cell>
          <cell r="C60" t="str">
            <v>H</v>
          </cell>
          <cell r="D60">
            <v>4.8600000000000003</v>
          </cell>
          <cell r="E60">
            <v>18.04</v>
          </cell>
          <cell r="F60">
            <v>22.9</v>
          </cell>
        </row>
        <row r="61">
          <cell r="A61" t="str">
            <v>88297</v>
          </cell>
          <cell r="B61" t="str">
            <v>OPERADOR DE MÁQUINAS E EQUIPAMENTOS COM ENCARGOS COMPLEMENTARES</v>
          </cell>
          <cell r="C61" t="str">
            <v>H</v>
          </cell>
          <cell r="D61">
            <v>4.8600000000000003</v>
          </cell>
          <cell r="E61">
            <v>13</v>
          </cell>
          <cell r="F61">
            <v>17.86</v>
          </cell>
        </row>
        <row r="62">
          <cell r="A62" t="str">
            <v>88298</v>
          </cell>
          <cell r="B62" t="str">
            <v>OPERADOR DE MARTELETE OU MARTELETEIRO COM ENCARGOS COMPLEMENTARES</v>
          </cell>
          <cell r="C62" t="str">
            <v>H</v>
          </cell>
          <cell r="D62">
            <v>4.8600000000000003</v>
          </cell>
          <cell r="E62">
            <v>8.8699999999999992</v>
          </cell>
          <cell r="F62">
            <v>13.73</v>
          </cell>
        </row>
        <row r="63">
          <cell r="A63" t="str">
            <v>88299</v>
          </cell>
          <cell r="B63" t="str">
            <v>OPERADOR DE MOTO-ESCREIPER COM ENCARGOS COMPLEMENTARES</v>
          </cell>
          <cell r="C63" t="str">
            <v>H</v>
          </cell>
          <cell r="D63">
            <v>4.8600000000000003</v>
          </cell>
          <cell r="E63">
            <v>20.309999999999999</v>
          </cell>
          <cell r="F63">
            <v>25.17</v>
          </cell>
        </row>
        <row r="64">
          <cell r="A64" t="str">
            <v>88300</v>
          </cell>
          <cell r="B64" t="str">
            <v>OPERADOR DE MOTONIVELADORA COM ENCARGOS COMPLEMENTARES</v>
          </cell>
          <cell r="C64" t="str">
            <v>H</v>
          </cell>
          <cell r="D64">
            <v>4.8600000000000003</v>
          </cell>
          <cell r="E64">
            <v>20.309999999999999</v>
          </cell>
          <cell r="F64">
            <v>25.17</v>
          </cell>
        </row>
        <row r="65">
          <cell r="A65" t="str">
            <v>88301</v>
          </cell>
          <cell r="B65" t="str">
            <v>OPERADOR DE PÁ CARREGADEIRA COM ENCARGOS COMPLEMENTARES</v>
          </cell>
          <cell r="C65" t="str">
            <v>H</v>
          </cell>
          <cell r="D65">
            <v>4.8600000000000003</v>
          </cell>
          <cell r="E65">
            <v>14.53</v>
          </cell>
          <cell r="F65">
            <v>19.39</v>
          </cell>
        </row>
        <row r="66">
          <cell r="A66" t="str">
            <v>88302</v>
          </cell>
          <cell r="B66" t="str">
            <v>OPERADOR DE PAVIMENTADORA COM ENCARGOS COMPLEMENTARES</v>
          </cell>
          <cell r="C66" t="str">
            <v>H</v>
          </cell>
          <cell r="D66">
            <v>4.8600000000000003</v>
          </cell>
          <cell r="E66">
            <v>14.36</v>
          </cell>
          <cell r="F66">
            <v>19.22</v>
          </cell>
        </row>
        <row r="67">
          <cell r="A67" t="str">
            <v>88303</v>
          </cell>
          <cell r="B67" t="str">
            <v>OPERADOR DE ROLO COMPACTADOR COM ENCARGOS COMPLEMENTARES</v>
          </cell>
          <cell r="C67" t="str">
            <v>H</v>
          </cell>
          <cell r="D67">
            <v>4.8600000000000003</v>
          </cell>
          <cell r="E67">
            <v>12.52</v>
          </cell>
          <cell r="F67">
            <v>17.38</v>
          </cell>
        </row>
        <row r="68">
          <cell r="A68" t="str">
            <v>88304</v>
          </cell>
          <cell r="B68" t="str">
            <v>OPERADOR DE USINA DE ASFALTO, DE SOLOS OU DE CONCRETO COM ENCARGOS COMPLEMENTARES</v>
          </cell>
          <cell r="C68" t="str">
            <v>H</v>
          </cell>
          <cell r="D68">
            <v>4.8600000000000003</v>
          </cell>
          <cell r="E68">
            <v>13.1</v>
          </cell>
          <cell r="F68">
            <v>17.96</v>
          </cell>
        </row>
        <row r="69">
          <cell r="A69" t="str">
            <v>88306</v>
          </cell>
          <cell r="B69" t="str">
            <v>OPERADOR JATO DE AREIA OU JATISTA COM ENCARGOS COMPLEMENTARES</v>
          </cell>
          <cell r="C69" t="str">
            <v>H</v>
          </cell>
          <cell r="D69">
            <v>4.87</v>
          </cell>
          <cell r="E69">
            <v>9.49</v>
          </cell>
          <cell r="F69">
            <v>14.36</v>
          </cell>
        </row>
        <row r="70">
          <cell r="A70" t="str">
            <v>88307</v>
          </cell>
          <cell r="B70" t="str">
            <v>OPERADOR PARA BATE ESTACAS COM ENCARGOS COMPLEMENTARES</v>
          </cell>
          <cell r="C70" t="str">
            <v>H</v>
          </cell>
          <cell r="D70">
            <v>4.87</v>
          </cell>
          <cell r="E70">
            <v>11.19</v>
          </cell>
          <cell r="F70">
            <v>16.059999999999999</v>
          </cell>
        </row>
        <row r="71">
          <cell r="A71" t="str">
            <v>88308</v>
          </cell>
          <cell r="B71" t="str">
            <v>PASTILHEIRO COM ENCARGOS COMPLEMENTARES</v>
          </cell>
          <cell r="C71" t="str">
            <v>H</v>
          </cell>
          <cell r="D71">
            <v>5.42</v>
          </cell>
          <cell r="E71">
            <v>18.309999999999999</v>
          </cell>
          <cell r="F71">
            <v>23.73</v>
          </cell>
        </row>
        <row r="72">
          <cell r="A72" t="str">
            <v>88309</v>
          </cell>
          <cell r="B72" t="str">
            <v>PEDREIRO COM ENCARGOS COMPLEMENTARES</v>
          </cell>
          <cell r="C72" t="str">
            <v>H</v>
          </cell>
          <cell r="D72">
            <v>5.43</v>
          </cell>
          <cell r="E72">
            <v>15.24</v>
          </cell>
          <cell r="F72">
            <v>20.67</v>
          </cell>
        </row>
        <row r="73">
          <cell r="A73" t="str">
            <v>88310</v>
          </cell>
          <cell r="B73" t="str">
            <v>PINTOR COM ENCARGOS COMPLEMENTARES</v>
          </cell>
          <cell r="C73" t="str">
            <v>H</v>
          </cell>
          <cell r="D73">
            <v>5.43</v>
          </cell>
          <cell r="E73">
            <v>15.16</v>
          </cell>
          <cell r="F73">
            <v>20.59</v>
          </cell>
        </row>
        <row r="74">
          <cell r="A74" t="str">
            <v>88311</v>
          </cell>
          <cell r="B74" t="str">
            <v>PINTOR DE LETREIROS COM ENCARGOS COMPLEMENTARES</v>
          </cell>
          <cell r="C74" t="str">
            <v>H</v>
          </cell>
          <cell r="D74">
            <v>5.43</v>
          </cell>
          <cell r="E74">
            <v>16.03</v>
          </cell>
          <cell r="F74">
            <v>21.46</v>
          </cell>
        </row>
        <row r="75">
          <cell r="A75" t="str">
            <v>88312</v>
          </cell>
          <cell r="B75" t="str">
            <v>PINTOR PARA TINTA EPÓXI COM ENCARGOS COMPLEMENTARES</v>
          </cell>
          <cell r="C75" t="str">
            <v>H</v>
          </cell>
          <cell r="D75">
            <v>5.43</v>
          </cell>
          <cell r="E75">
            <v>18.059999999999999</v>
          </cell>
          <cell r="F75">
            <v>23.49</v>
          </cell>
        </row>
        <row r="76">
          <cell r="A76" t="str">
            <v>88313</v>
          </cell>
          <cell r="B76" t="str">
            <v>POCEIRO COM ENCARGOS COMPLEMENTARES</v>
          </cell>
          <cell r="C76" t="str">
            <v>H</v>
          </cell>
          <cell r="D76">
            <v>5.43</v>
          </cell>
          <cell r="E76">
            <v>16.239999999999998</v>
          </cell>
          <cell r="F76">
            <v>21.67</v>
          </cell>
        </row>
        <row r="77">
          <cell r="A77" t="str">
            <v>88314</v>
          </cell>
          <cell r="B77" t="str">
            <v>RASTELEIRO COM ENCARGOS COMPLEMENTARES</v>
          </cell>
          <cell r="C77" t="str">
            <v>H</v>
          </cell>
          <cell r="D77">
            <v>5.43</v>
          </cell>
          <cell r="E77">
            <v>6.33</v>
          </cell>
          <cell r="F77">
            <v>11.76</v>
          </cell>
        </row>
        <row r="78">
          <cell r="A78" t="str">
            <v>88315</v>
          </cell>
          <cell r="B78" t="str">
            <v>SERRALHEIRO COM ENCARGOS COMPLEMENTARES</v>
          </cell>
          <cell r="C78" t="str">
            <v>H</v>
          </cell>
          <cell r="D78">
            <v>5.43</v>
          </cell>
          <cell r="E78">
            <v>14.29</v>
          </cell>
          <cell r="F78">
            <v>19.72</v>
          </cell>
        </row>
        <row r="79">
          <cell r="A79" t="str">
            <v>88316</v>
          </cell>
          <cell r="B79" t="str">
            <v>SERVENTE COM ENCARGOS COMPLEMENTARES</v>
          </cell>
          <cell r="C79" t="str">
            <v>H</v>
          </cell>
          <cell r="D79">
            <v>5.42</v>
          </cell>
          <cell r="E79">
            <v>10.8</v>
          </cell>
          <cell r="F79">
            <v>16.22</v>
          </cell>
        </row>
        <row r="80">
          <cell r="A80" t="str">
            <v>88317</v>
          </cell>
          <cell r="B80" t="str">
            <v>SOLDADOR COM ENCARGOS COMPLEMENTARES</v>
          </cell>
          <cell r="C80" t="str">
            <v>H</v>
          </cell>
          <cell r="D80">
            <v>5.42</v>
          </cell>
          <cell r="E80">
            <v>15.32</v>
          </cell>
          <cell r="F80">
            <v>20.74</v>
          </cell>
        </row>
        <row r="81">
          <cell r="A81" t="str">
            <v>88318</v>
          </cell>
          <cell r="B81" t="str">
            <v>SOLDADOR A (PARA SOLDA A SER TESTADA COM RAIOS "X") COM ENCARGOS COMPLEMENTARES</v>
          </cell>
          <cell r="C81" t="str">
            <v>H</v>
          </cell>
          <cell r="D81">
            <v>5.42</v>
          </cell>
          <cell r="E81">
            <v>16.73</v>
          </cell>
          <cell r="F81">
            <v>22.15</v>
          </cell>
        </row>
        <row r="82">
          <cell r="A82" t="str">
            <v>88319</v>
          </cell>
          <cell r="B82" t="str">
            <v>TECNICO EM SONDAGEM COM ENCARGOS COMPLEMENTARES</v>
          </cell>
          <cell r="C82" t="str">
            <v>H</v>
          </cell>
          <cell r="D82">
            <v>5.43</v>
          </cell>
          <cell r="E82">
            <v>29.86</v>
          </cell>
          <cell r="F82">
            <v>35.29</v>
          </cell>
        </row>
        <row r="83">
          <cell r="A83" t="str">
            <v>88320</v>
          </cell>
          <cell r="B83" t="str">
            <v>TAQUEADOR OU TAQUEIRO COM ENCARGOS COMPLEMENTARES</v>
          </cell>
          <cell r="C83" t="str">
            <v>H</v>
          </cell>
          <cell r="D83">
            <v>5.42</v>
          </cell>
          <cell r="E83">
            <v>12.42</v>
          </cell>
          <cell r="F83">
            <v>17.84</v>
          </cell>
        </row>
        <row r="84">
          <cell r="A84" t="str">
            <v>88321</v>
          </cell>
          <cell r="B84" t="str">
            <v>TÉCNICO DE LABORATÓRIO COM ENCARGOS COMPLEMENTARES</v>
          </cell>
          <cell r="C84" t="str">
            <v>H</v>
          </cell>
          <cell r="D84">
            <v>5.43</v>
          </cell>
          <cell r="E84">
            <v>24.79</v>
          </cell>
          <cell r="F84">
            <v>30.22</v>
          </cell>
        </row>
        <row r="85">
          <cell r="A85" t="str">
            <v>88322</v>
          </cell>
          <cell r="B85" t="str">
            <v>TÉCNICO DE SONDAGEM COM ENCARGOS COMPLEMENTARES</v>
          </cell>
          <cell r="C85" t="str">
            <v>H</v>
          </cell>
          <cell r="D85">
            <v>5.43</v>
          </cell>
          <cell r="E85">
            <v>29.86</v>
          </cell>
          <cell r="F85">
            <v>35.29</v>
          </cell>
        </row>
        <row r="86">
          <cell r="A86" t="str">
            <v>88323</v>
          </cell>
          <cell r="B86" t="str">
            <v>TELHADISTA COM ENCARGOS COMPLEMENTARES</v>
          </cell>
          <cell r="C86" t="str">
            <v>H</v>
          </cell>
          <cell r="D86">
            <v>5.42</v>
          </cell>
          <cell r="E86">
            <v>13.08</v>
          </cell>
          <cell r="F86">
            <v>18.5</v>
          </cell>
        </row>
        <row r="87">
          <cell r="A87" t="str">
            <v>88324</v>
          </cell>
          <cell r="B87" t="str">
            <v>TRATORISTA COM ENCARGOS COMPLEMENTARES</v>
          </cell>
          <cell r="C87" t="str">
            <v>H</v>
          </cell>
          <cell r="D87">
            <v>5.43</v>
          </cell>
          <cell r="E87">
            <v>13.72</v>
          </cell>
          <cell r="F87">
            <v>19.149999999999999</v>
          </cell>
        </row>
        <row r="88">
          <cell r="A88" t="str">
            <v>88325</v>
          </cell>
          <cell r="B88" t="str">
            <v>VIDRACEIRO COM ENCARGOS COMPLEMENTARES</v>
          </cell>
          <cell r="C88" t="str">
            <v>H</v>
          </cell>
          <cell r="D88">
            <v>5.42</v>
          </cell>
          <cell r="E88">
            <v>13.08</v>
          </cell>
          <cell r="F88">
            <v>18.5</v>
          </cell>
        </row>
        <row r="89">
          <cell r="A89" t="str">
            <v>88326</v>
          </cell>
          <cell r="B89" t="str">
            <v>VIGIA NOTURNO COM ENCARGOS COMPLEMENTARES</v>
          </cell>
          <cell r="C89" t="str">
            <v>H</v>
          </cell>
          <cell r="D89">
            <v>3.66</v>
          </cell>
          <cell r="E89">
            <v>15.13</v>
          </cell>
          <cell r="F89">
            <v>18.79</v>
          </cell>
        </row>
        <row r="90">
          <cell r="A90" t="str">
            <v>88377</v>
          </cell>
          <cell r="B90" t="str">
            <v>OPERADOR DE BETONEIRA ESTACIONÁRIA/MISTURADOR COM ENCARGOS COMPLEMENTARES</v>
          </cell>
          <cell r="C90" t="str">
            <v>H</v>
          </cell>
          <cell r="D90">
            <v>4.8600000000000003</v>
          </cell>
          <cell r="E90">
            <v>11.76</v>
          </cell>
          <cell r="F90">
            <v>16.62</v>
          </cell>
        </row>
        <row r="91">
          <cell r="A91" t="str">
            <v>88441</v>
          </cell>
          <cell r="B91" t="str">
            <v>JARDINEIRO COM ENCARGOS COMPLEMENTARES</v>
          </cell>
          <cell r="C91" t="str">
            <v>H</v>
          </cell>
          <cell r="D91">
            <v>5.43</v>
          </cell>
          <cell r="E91">
            <v>11.4</v>
          </cell>
          <cell r="F91">
            <v>16.829999999999998</v>
          </cell>
        </row>
        <row r="92">
          <cell r="A92" t="str">
            <v>88597</v>
          </cell>
          <cell r="B92" t="str">
            <v>DESENHISTA DETALHISTA COM ENCARGOS COMPLEMENTARES</v>
          </cell>
          <cell r="C92" t="str">
            <v>H</v>
          </cell>
          <cell r="D92">
            <v>3.65</v>
          </cell>
          <cell r="E92">
            <v>11.97</v>
          </cell>
          <cell r="F92">
            <v>15.62</v>
          </cell>
        </row>
        <row r="93">
          <cell r="A93" t="str">
            <v>90766</v>
          </cell>
          <cell r="B93" t="str">
            <v>ALMOXARIFE COM ENCARGOS COMPLEMENTARES</v>
          </cell>
          <cell r="C93" t="str">
            <v>H</v>
          </cell>
          <cell r="D93">
            <v>3.71</v>
          </cell>
          <cell r="E93">
            <v>15.05</v>
          </cell>
          <cell r="F93">
            <v>18.760000000000002</v>
          </cell>
        </row>
        <row r="94">
          <cell r="A94" t="str">
            <v>90767</v>
          </cell>
          <cell r="B94" t="str">
            <v>APONTADOR OU APROPRIADOR COM ENCARGOS COMPLEMENTARES</v>
          </cell>
          <cell r="C94" t="str">
            <v>H</v>
          </cell>
          <cell r="D94">
            <v>3.72</v>
          </cell>
          <cell r="E94">
            <v>14.4</v>
          </cell>
          <cell r="F94">
            <v>18.12</v>
          </cell>
        </row>
        <row r="95">
          <cell r="A95" t="str">
            <v>90768</v>
          </cell>
          <cell r="B95" t="str">
            <v>ARQUITETO DE OBRA JUNIOR COM ENCARGOS COMPLEMENTARES</v>
          </cell>
          <cell r="C95" t="str">
            <v>H</v>
          </cell>
          <cell r="D95">
            <v>0.48000000000000398</v>
          </cell>
          <cell r="E95">
            <v>64.5</v>
          </cell>
          <cell r="F95">
            <v>64.98</v>
          </cell>
        </row>
        <row r="96">
          <cell r="A96" t="str">
            <v>90769</v>
          </cell>
          <cell r="B96" t="str">
            <v>ARQUITETO DE OBRA PLENO COM ENCARGOS COMPLEMENTARES</v>
          </cell>
          <cell r="C96" t="str">
            <v>H</v>
          </cell>
          <cell r="D96">
            <v>0.48000000000000398</v>
          </cell>
          <cell r="E96">
            <v>74.02</v>
          </cell>
          <cell r="F96">
            <v>74.5</v>
          </cell>
        </row>
        <row r="97">
          <cell r="A97" t="str">
            <v>90770</v>
          </cell>
          <cell r="B97" t="str">
            <v>ARQUITETO DE OBRA SENIOR COM ENCARGOS COMPLEMENTARES</v>
          </cell>
          <cell r="C97" t="str">
            <v>H</v>
          </cell>
          <cell r="D97">
            <v>0.46999999999999886</v>
          </cell>
          <cell r="E97">
            <v>87.7</v>
          </cell>
          <cell r="F97">
            <v>88.17</v>
          </cell>
        </row>
        <row r="98">
          <cell r="A98" t="str">
            <v>90771</v>
          </cell>
          <cell r="B98" t="str">
            <v>AUXILIAR DE DESENHISTA COM ENCARGOS COMPLEMENTARES</v>
          </cell>
          <cell r="C98" t="str">
            <v>H</v>
          </cell>
          <cell r="D98">
            <v>3.65</v>
          </cell>
          <cell r="E98">
            <v>9.7200000000000006</v>
          </cell>
          <cell r="F98">
            <v>13.37</v>
          </cell>
        </row>
        <row r="99">
          <cell r="A99" t="str">
            <v>90772</v>
          </cell>
          <cell r="B99" t="str">
            <v>AUXILIAR DE ESCRITORIO COM ENCARGOS COMPLEMENTARES</v>
          </cell>
          <cell r="C99" t="str">
            <v>H</v>
          </cell>
          <cell r="D99">
            <v>3.66</v>
          </cell>
          <cell r="E99">
            <v>12.08</v>
          </cell>
          <cell r="F99">
            <v>15.74</v>
          </cell>
        </row>
        <row r="100">
          <cell r="A100" t="str">
            <v>90773</v>
          </cell>
          <cell r="B100" t="str">
            <v>DESENHISTA COPISTA COM ENCARGOS COMPLEMENTARES</v>
          </cell>
          <cell r="C100" t="str">
            <v>H</v>
          </cell>
          <cell r="D100">
            <v>3.65</v>
          </cell>
          <cell r="E100">
            <v>9.84</v>
          </cell>
          <cell r="F100">
            <v>13.49</v>
          </cell>
        </row>
        <row r="101">
          <cell r="A101" t="str">
            <v>90775</v>
          </cell>
          <cell r="B101" t="str">
            <v>DESENHISTA PROJETISTA COM ENCARGOS COMPLEMENTARES</v>
          </cell>
          <cell r="C101" t="str">
            <v>H</v>
          </cell>
          <cell r="D101">
            <v>0.41</v>
          </cell>
          <cell r="E101">
            <v>17.89</v>
          </cell>
          <cell r="F101">
            <v>18.3</v>
          </cell>
        </row>
        <row r="102">
          <cell r="A102" t="str">
            <v>90776</v>
          </cell>
          <cell r="B102" t="str">
            <v>ENCARREGADO GERAL COM ENCARGOS COMPLEMENTARES</v>
          </cell>
          <cell r="C102" t="str">
            <v>H</v>
          </cell>
          <cell r="D102">
            <v>3.71</v>
          </cell>
          <cell r="E102">
            <v>21.24</v>
          </cell>
          <cell r="F102">
            <v>24.95</v>
          </cell>
        </row>
        <row r="103">
          <cell r="A103" t="str">
            <v>90777</v>
          </cell>
          <cell r="B103" t="str">
            <v>ENGENHEIRO CIVIL DE OBRA JUNIOR COM ENCARGOS COMPLEMENTARES</v>
          </cell>
          <cell r="C103" t="str">
            <v>H</v>
          </cell>
          <cell r="D103">
            <v>0.48000000000000398</v>
          </cell>
          <cell r="E103">
            <v>68.599999999999994</v>
          </cell>
          <cell r="F103">
            <v>69.08</v>
          </cell>
        </row>
        <row r="104">
          <cell r="A104" t="str">
            <v>90778</v>
          </cell>
          <cell r="B104" t="str">
            <v>ENGENHEIRO CIVIL DE OBRA PLENO COM ENCARGOS COMPLEMENTARES</v>
          </cell>
          <cell r="C104" t="str">
            <v>H</v>
          </cell>
          <cell r="D104">
            <v>0.47999999999998977</v>
          </cell>
          <cell r="E104">
            <v>86.4</v>
          </cell>
          <cell r="F104">
            <v>86.88</v>
          </cell>
        </row>
        <row r="105">
          <cell r="A105" t="str">
            <v>90779</v>
          </cell>
          <cell r="B105" t="str">
            <v>ENGENHEIRO CIVIL DE OBRA SENIOR COM ENCARGOS COMPLEMENTARES</v>
          </cell>
          <cell r="C105" t="str">
            <v>H</v>
          </cell>
          <cell r="D105">
            <v>0.48000000000000398</v>
          </cell>
          <cell r="E105">
            <v>113.5</v>
          </cell>
          <cell r="F105">
            <v>113.98</v>
          </cell>
        </row>
        <row r="106">
          <cell r="A106" t="str">
            <v>90780</v>
          </cell>
          <cell r="B106" t="str">
            <v>MESTRE DE OBRAS COM ENCARGOS COMPLEMENTARES</v>
          </cell>
          <cell r="C106" t="str">
            <v>H</v>
          </cell>
          <cell r="D106">
            <v>0.48000000000000398</v>
          </cell>
          <cell r="E106">
            <v>35.4</v>
          </cell>
          <cell r="F106">
            <v>35.880000000000003</v>
          </cell>
        </row>
        <row r="107">
          <cell r="A107" t="str">
            <v>90781</v>
          </cell>
          <cell r="B107" t="str">
            <v>TOPOGRAFO COM ENCARGOS COMPLEMENTARES</v>
          </cell>
          <cell r="C107" t="str">
            <v>H</v>
          </cell>
          <cell r="D107">
            <v>3.71</v>
          </cell>
          <cell r="E107">
            <v>15.09</v>
          </cell>
          <cell r="F107">
            <v>18.8</v>
          </cell>
        </row>
        <row r="108">
          <cell r="A108" t="str">
            <v>91677</v>
          </cell>
          <cell r="B108" t="str">
            <v>ENGENHEIRO ELETRICISTA COM ENCARGOS COMPLEMENTARES</v>
          </cell>
          <cell r="C108" t="str">
            <v>H</v>
          </cell>
          <cell r="D108">
            <v>0.48000000000000398</v>
          </cell>
          <cell r="E108">
            <v>80.44</v>
          </cell>
          <cell r="F108">
            <v>80.92</v>
          </cell>
        </row>
        <row r="109">
          <cell r="A109" t="str">
            <v>91678</v>
          </cell>
          <cell r="B109" t="str">
            <v>ENGENHEIRO SANITARISTA COM ENCARGOS COMPLEMENTARES</v>
          </cell>
          <cell r="C109" t="str">
            <v>H</v>
          </cell>
          <cell r="D109">
            <v>0.48000000000000398</v>
          </cell>
          <cell r="E109">
            <v>67.78</v>
          </cell>
          <cell r="F109">
            <v>68.260000000000005</v>
          </cell>
        </row>
        <row r="110">
          <cell r="A110" t="str">
            <v>93556</v>
          </cell>
          <cell r="B110" t="str">
            <v>FERRAMENTAS (ENCARGOS COMPLEMENTARES) - MENSALISTA</v>
          </cell>
          <cell r="C110" t="str">
            <v>MES</v>
          </cell>
          <cell r="D110">
            <v>106.44</v>
          </cell>
          <cell r="E110">
            <v>0</v>
          </cell>
          <cell r="F110">
            <v>106.44</v>
          </cell>
        </row>
        <row r="111">
          <cell r="A111" t="str">
            <v>93557</v>
          </cell>
          <cell r="B111" t="str">
            <v>EPI (ENCARGOS COMPLEMENTARES) - MENSALISTA</v>
          </cell>
          <cell r="C111" t="str">
            <v>MES</v>
          </cell>
          <cell r="D111">
            <v>227.59</v>
          </cell>
          <cell r="E111">
            <v>0</v>
          </cell>
          <cell r="F111">
            <v>227.59</v>
          </cell>
        </row>
        <row r="112">
          <cell r="A112" t="str">
            <v>93558</v>
          </cell>
          <cell r="B112" t="str">
            <v>MOTORISTA DE CAMINHAO COM ENCARGOS COMPLEMENTARES</v>
          </cell>
          <cell r="C112" t="str">
            <v>MES</v>
          </cell>
          <cell r="D112">
            <v>687.99</v>
          </cell>
          <cell r="E112" t="str">
            <v>2.299.34</v>
          </cell>
          <cell r="F112" t="str">
            <v>2.987.33</v>
          </cell>
        </row>
        <row r="113">
          <cell r="A113" t="str">
            <v>93559</v>
          </cell>
          <cell r="B113" t="str">
            <v>DESENHISTA DETALHISTA COM ENCARGOS COMPLEMENTARES</v>
          </cell>
          <cell r="C113" t="str">
            <v>MES</v>
          </cell>
          <cell r="D113">
            <v>687.99</v>
          </cell>
          <cell r="E113" t="str">
            <v>2.104.73</v>
          </cell>
          <cell r="F113" t="str">
            <v>2.792.72</v>
          </cell>
        </row>
        <row r="114">
          <cell r="A114" t="str">
            <v>93560</v>
          </cell>
          <cell r="B114" t="str">
            <v>DESENHISTA COPISTA COM ENCARGOS COMPLEMENTARES</v>
          </cell>
          <cell r="C114" t="str">
            <v>MES</v>
          </cell>
          <cell r="D114">
            <v>687.99</v>
          </cell>
          <cell r="E114" t="str">
            <v>1.730.54</v>
          </cell>
          <cell r="F114" t="str">
            <v>2.418.53</v>
          </cell>
        </row>
        <row r="115">
          <cell r="A115" t="str">
            <v>93561</v>
          </cell>
          <cell r="B115" t="str">
            <v>DESENHISTA PROJETISTA COM ENCARGOS COMPLEMENTARES</v>
          </cell>
          <cell r="C115" t="str">
            <v>MES</v>
          </cell>
          <cell r="D115">
            <v>559.5</v>
          </cell>
          <cell r="E115" t="str">
            <v>3.146.16</v>
          </cell>
          <cell r="F115" t="str">
            <v>3.705.66</v>
          </cell>
        </row>
        <row r="116">
          <cell r="A116" t="str">
            <v>93562</v>
          </cell>
          <cell r="B116" t="str">
            <v>AUXILIAR DE DESENHISTA COM ENCARGOS COMPLEMENTARES</v>
          </cell>
          <cell r="C116" t="str">
            <v>MES</v>
          </cell>
          <cell r="D116">
            <v>688</v>
          </cell>
          <cell r="E116" t="str">
            <v>1.709.11</v>
          </cell>
          <cell r="F116" t="str">
            <v>2.397.11</v>
          </cell>
        </row>
        <row r="117">
          <cell r="A117" t="str">
            <v>93563</v>
          </cell>
          <cell r="B117" t="str">
            <v>ALMOXARIFE COM ENCARGOS COMPLEMENTARES</v>
          </cell>
          <cell r="C117" t="str">
            <v>MES</v>
          </cell>
          <cell r="D117">
            <v>699.37</v>
          </cell>
          <cell r="E117" t="str">
            <v>2.646.71</v>
          </cell>
          <cell r="F117" t="str">
            <v>3.346.08</v>
          </cell>
        </row>
        <row r="118">
          <cell r="A118" t="str">
            <v>93564</v>
          </cell>
          <cell r="B118" t="str">
            <v>APONTADOR OU APROPRIADOR COM ENCARGOS COMPLEMENTARES</v>
          </cell>
          <cell r="C118" t="str">
            <v>MES</v>
          </cell>
          <cell r="D118">
            <v>699.37</v>
          </cell>
          <cell r="E118" t="str">
            <v>2.525.16</v>
          </cell>
          <cell r="F118" t="str">
            <v>3.224.53</v>
          </cell>
        </row>
        <row r="119">
          <cell r="A119" t="str">
            <v>93565</v>
          </cell>
          <cell r="B119" t="str">
            <v>ENGENHEIRO CIVIL DE OBRA JUNIOR COM ENCARGOS COMPLEMENTARES</v>
          </cell>
          <cell r="C119" t="str">
            <v>MES</v>
          </cell>
          <cell r="D119">
            <v>88.280000000000655</v>
          </cell>
          <cell r="E119" t="str">
            <v>12.041.65</v>
          </cell>
          <cell r="F119" t="str">
            <v>12.129.93</v>
          </cell>
        </row>
        <row r="120">
          <cell r="A120" t="str">
            <v>93566</v>
          </cell>
          <cell r="B120" t="str">
            <v>AUXILIAR DE ESCRITORIO COM ENCARGOS COMPLEMENTARES</v>
          </cell>
          <cell r="C120" t="str">
            <v>MES</v>
          </cell>
          <cell r="D120">
            <v>687.99</v>
          </cell>
          <cell r="E120" t="str">
            <v>2.125.67</v>
          </cell>
          <cell r="F120" t="str">
            <v>2.813.66</v>
          </cell>
        </row>
        <row r="121">
          <cell r="A121" t="str">
            <v>93567</v>
          </cell>
          <cell r="B121" t="str">
            <v>ENGENHEIRO CIVIL DE OBRA PLENO COM ENCARGOS COMPLEMENTARES</v>
          </cell>
          <cell r="C121" t="str">
            <v>MES</v>
          </cell>
          <cell r="D121">
            <v>88.290000000000873</v>
          </cell>
          <cell r="E121" t="str">
            <v>15.165.89</v>
          </cell>
          <cell r="F121" t="str">
            <v>15.254.18</v>
          </cell>
        </row>
        <row r="122">
          <cell r="A122" t="str">
            <v>93568</v>
          </cell>
          <cell r="B122" t="str">
            <v>ENGENHEIRO CIVIL DE OBRA SENIOR COM ENCARGOS COMPLEMENTARES</v>
          </cell>
          <cell r="C122" t="str">
            <v>MES</v>
          </cell>
          <cell r="D122">
            <v>88.279999999998836</v>
          </cell>
          <cell r="E122" t="str">
            <v>19.922.39</v>
          </cell>
          <cell r="F122" t="str">
            <v>20.010.67</v>
          </cell>
        </row>
        <row r="123">
          <cell r="A123" t="str">
            <v>93569</v>
          </cell>
          <cell r="B123" t="str">
            <v>ARQUITETO JUNIOR COM ENCARGOS COMPLEMENTARES</v>
          </cell>
          <cell r="C123" t="str">
            <v>MES</v>
          </cell>
          <cell r="D123">
            <v>88.290000000000873</v>
          </cell>
          <cell r="E123" t="str">
            <v>11.335.91</v>
          </cell>
          <cell r="F123" t="str">
            <v>11.424.20</v>
          </cell>
        </row>
        <row r="124">
          <cell r="A124" t="str">
            <v>93570</v>
          </cell>
          <cell r="B124" t="str">
            <v>ARQUITETO PLENO COM ENCARGOS COMPLEMENTARES</v>
          </cell>
          <cell r="C124" t="str">
            <v>MES</v>
          </cell>
          <cell r="D124">
            <v>88.280000000000655</v>
          </cell>
          <cell r="E124" t="str">
            <v>13.008.26</v>
          </cell>
          <cell r="F124" t="str">
            <v>13.096.54</v>
          </cell>
        </row>
        <row r="125">
          <cell r="A125" t="str">
            <v>93571</v>
          </cell>
          <cell r="B125" t="str">
            <v>ARQUITETO SENIOR COM ENCARGOS COMPLEMENTARES</v>
          </cell>
          <cell r="C125" t="str">
            <v>MES</v>
          </cell>
          <cell r="D125">
            <v>88.280000000000655</v>
          </cell>
          <cell r="E125" t="str">
            <v>15.411.50</v>
          </cell>
          <cell r="F125" t="str">
            <v>15.499.78</v>
          </cell>
        </row>
        <row r="126">
          <cell r="A126" t="str">
            <v>93572</v>
          </cell>
          <cell r="B126" t="str">
            <v>ENCARREGADO GERAL DE OBRAS COM ENCARGOS COMPLEMENTARES</v>
          </cell>
          <cell r="C126" t="str">
            <v>MES</v>
          </cell>
          <cell r="D126">
            <v>699.37</v>
          </cell>
          <cell r="E126" t="str">
            <v>3.723.83</v>
          </cell>
          <cell r="F126" t="str">
            <v>4.423.20</v>
          </cell>
        </row>
        <row r="127">
          <cell r="A127" t="str">
            <v>94295</v>
          </cell>
          <cell r="B127" t="str">
            <v>MESTRE DE OBRAS COM ENCARGOS COMPLEMENTARES</v>
          </cell>
          <cell r="C127" t="str">
            <v>MES</v>
          </cell>
          <cell r="D127">
            <v>88.279999999999745</v>
          </cell>
          <cell r="E127" t="str">
            <v>6.206.39</v>
          </cell>
          <cell r="F127" t="str">
            <v>6.294.67</v>
          </cell>
        </row>
        <row r="128">
          <cell r="A128" t="str">
            <v>94296</v>
          </cell>
          <cell r="B128" t="str">
            <v>TOPOGRAFO COM ENCARGOS COMPLEMENTARES</v>
          </cell>
          <cell r="C128" t="str">
            <v>MES</v>
          </cell>
          <cell r="D128">
            <v>699.38</v>
          </cell>
          <cell r="E128" t="str">
            <v>2.651.98</v>
          </cell>
          <cell r="F128" t="str">
            <v>3.351.36</v>
          </cell>
        </row>
        <row r="129">
          <cell r="B129" t="str">
            <v>FECHAMENTOS</v>
          </cell>
        </row>
        <row r="130">
          <cell r="A130" t="str">
            <v>74220/1</v>
          </cell>
          <cell r="B130" t="str">
            <v>TAPUME DE CHAPA DE MADEIRA COMPENSADA, E= 6MM, COM PINTURA A CAL E REAPROVEITAMENTO DE 2X</v>
          </cell>
          <cell r="C130" t="str">
            <v>M2</v>
          </cell>
          <cell r="D130">
            <v>26.77</v>
          </cell>
          <cell r="E130">
            <v>26.91</v>
          </cell>
          <cell r="F130">
            <v>53.68</v>
          </cell>
        </row>
        <row r="131">
          <cell r="A131" t="str">
            <v>85423</v>
          </cell>
          <cell r="B131" t="str">
            <v>ISOLAMENTO DE OBRA COM TELA PLASTICA COM MALHA DE 5MM</v>
          </cell>
          <cell r="C131" t="str">
            <v>M2</v>
          </cell>
          <cell r="D131">
            <v>3.73</v>
          </cell>
          <cell r="E131">
            <v>2.85</v>
          </cell>
          <cell r="F131">
            <v>6.58</v>
          </cell>
        </row>
        <row r="132">
          <cell r="A132" t="str">
            <v>85424</v>
          </cell>
          <cell r="B132" t="str">
            <v>ISOLAMENTO DE OBRA COM TELA PLASTICA COM MALHA DE 5MM E ESTRUTURA DE MADEIRA PONTALETEADA</v>
          </cell>
          <cell r="C132" t="str">
            <v>M2</v>
          </cell>
          <cell r="D132">
            <v>8.19</v>
          </cell>
          <cell r="E132">
            <v>12.69</v>
          </cell>
          <cell r="F132">
            <v>20.88</v>
          </cell>
        </row>
        <row r="133">
          <cell r="A133" t="str">
            <v>92235</v>
          </cell>
          <cell r="B133" t="str">
            <v>FECHAMENTO DE CONSTRUÇÃO TEMPORÁRIA EM CHAPA DE MADEIRA COMPENSADA E=10MM, COM REAPROVEITAMENTO DE 2X.</v>
          </cell>
          <cell r="C133" t="str">
            <v>M2</v>
          </cell>
          <cell r="D133">
            <v>29.16</v>
          </cell>
          <cell r="E133">
            <v>26.91</v>
          </cell>
          <cell r="F133">
            <v>56.07</v>
          </cell>
        </row>
        <row r="134">
          <cell r="A134" t="str">
            <v>93181</v>
          </cell>
          <cell r="B134" t="str">
            <v>FECHAMENTO TEMPORÁRIO EM CHAPA DE MADEIRA COMPENSADA E=12MM, COM REAPROVEITAMENTO 1,5X</v>
          </cell>
          <cell r="C134" t="str">
            <v>M2</v>
          </cell>
          <cell r="D134">
            <v>31.57</v>
          </cell>
          <cell r="E134">
            <v>22.36</v>
          </cell>
          <cell r="F134">
            <v>53.93</v>
          </cell>
        </row>
        <row r="135">
          <cell r="B135" t="str">
            <v>LIGACOES PROVISORIAS</v>
          </cell>
          <cell r="C135" t="str">
            <v/>
          </cell>
        </row>
        <row r="136">
          <cell r="A136" t="str">
            <v>41598</v>
          </cell>
          <cell r="B136" t="str">
            <v>ENTRADA PROVISORIA DE ENERGIA ELETRICA AEREA TRIFASICA 40A EM POSTE MADEIRA</v>
          </cell>
          <cell r="C136" t="str">
            <v>UN</v>
          </cell>
          <cell r="D136">
            <v>977.11</v>
          </cell>
          <cell r="E136">
            <v>209.96</v>
          </cell>
          <cell r="F136" t="str">
            <v>1.187.07</v>
          </cell>
        </row>
        <row r="137">
          <cell r="B137" t="str">
            <v>BARRACAO DE OBRA</v>
          </cell>
          <cell r="C137" t="str">
            <v/>
          </cell>
        </row>
        <row r="138">
          <cell r="A138" t="str">
            <v>93206</v>
          </cell>
          <cell r="B138" t="str">
            <v>EXECUÇÃO DE ESCRITÓRIO EM CANTEIRO DE OBRA EM ALVENARIA, NÃO INCLUSO MOBILIÁRIO E EQUIPAMENTOS. AF_02/2016</v>
          </cell>
          <cell r="C138" t="str">
            <v>M2</v>
          </cell>
          <cell r="D138">
            <v>499.34</v>
          </cell>
          <cell r="E138">
            <v>272.75</v>
          </cell>
          <cell r="F138">
            <v>772.09</v>
          </cell>
        </row>
        <row r="139">
          <cell r="A139" t="str">
            <v>93207</v>
          </cell>
          <cell r="B139" t="str">
            <v>EXECUÇÃO DE ESCRITÓRIO EM CANTEIRO DE OBRA EM CHAPA DE MADEIRA COMPENSADA, NÃO INCLUSO MOBILIÁRIO E EQUIPAMENTOS. AF_02/2016</v>
          </cell>
          <cell r="C139" t="str">
            <v>M2</v>
          </cell>
          <cell r="D139">
            <v>443.67</v>
          </cell>
          <cell r="E139">
            <v>157.21</v>
          </cell>
          <cell r="F139">
            <v>600.88</v>
          </cell>
        </row>
        <row r="140">
          <cell r="A140" t="str">
            <v>93208</v>
          </cell>
          <cell r="B140" t="str">
            <v>EXECUÇÃO DE ALMOXARIFADO EM CANTEIRO DE OBRA EM CHAPA DE MADEIRA COMPENSADA, INCLUSO PRATELEIRAS. AF_02/2016</v>
          </cell>
          <cell r="C140" t="str">
            <v>M2</v>
          </cell>
          <cell r="D140">
            <v>366.18</v>
          </cell>
          <cell r="E140">
            <v>109.66</v>
          </cell>
          <cell r="F140">
            <v>475.84</v>
          </cell>
        </row>
        <row r="141">
          <cell r="A141" t="str">
            <v>93209</v>
          </cell>
          <cell r="B141" t="str">
            <v>EXECUÇÃO DE ALMOXARIFADO EM CANTEIRO DE OBRA EM ALVENARIA, INCLUSO PRATELEIRAS. AF_02/2016</v>
          </cell>
          <cell r="C141" t="str">
            <v>M2</v>
          </cell>
          <cell r="D141">
            <v>425.74</v>
          </cell>
          <cell r="E141">
            <v>197.08</v>
          </cell>
          <cell r="F141">
            <v>622.82000000000005</v>
          </cell>
        </row>
        <row r="142">
          <cell r="A142" t="str">
            <v>93210</v>
          </cell>
          <cell r="B142" t="str">
            <v>EXECUÇÃO DE REFEITÓRIO EM CANTEIRO DE OBRA EM CHAPA DE MADEIRA COMPENSADA, NÃO INCLUSO MOBILIÁRIO E EQUIPAMENTOS. AF_02/2016</v>
          </cell>
          <cell r="C142" t="str">
            <v>M2</v>
          </cell>
          <cell r="D142">
            <v>240.87</v>
          </cell>
          <cell r="E142">
            <v>91.95</v>
          </cell>
          <cell r="F142">
            <v>332.82</v>
          </cell>
        </row>
        <row r="143">
          <cell r="A143" t="str">
            <v>93211</v>
          </cell>
          <cell r="B143" t="str">
            <v>EXECUÇÃO DE REFEITÓRIO EM CANTEIRO DE OBRA EM ALVENARIA, NÃO INCLUSO MOBILIÁRIO E EQUIPAMENTOS. AF_02/2016</v>
          </cell>
          <cell r="C143" t="str">
            <v>M2</v>
          </cell>
          <cell r="D143">
            <v>243.72</v>
          </cell>
          <cell r="E143">
            <v>116.23</v>
          </cell>
          <cell r="F143">
            <v>359.95</v>
          </cell>
        </row>
        <row r="144">
          <cell r="A144" t="str">
            <v>93212</v>
          </cell>
          <cell r="B144" t="str">
            <v>EXECUÇÃO DE SANITÁRIO E VESTIÁRIO EM CANTEIRO DE OBRA EM CHAPA DE MADEIRA COMPENSADA, NÃO INCLUSO MOBILIÁRIO. AF_02/2016</v>
          </cell>
          <cell r="C144" t="str">
            <v>M2</v>
          </cell>
          <cell r="D144">
            <v>420.95</v>
          </cell>
          <cell r="E144">
            <v>167.54</v>
          </cell>
          <cell r="F144">
            <v>588.49</v>
          </cell>
        </row>
        <row r="145">
          <cell r="A145" t="str">
            <v>93213</v>
          </cell>
          <cell r="B145" t="str">
            <v>EXECUÇÃO DE SANITÁRIO E VESTIÁRIO EM CANTEIRO DE OBRA EM ALVENARIA, NÃO INCLUSO MOBILIÁRIO. AF_02/2016</v>
          </cell>
          <cell r="C145" t="str">
            <v>M2</v>
          </cell>
          <cell r="D145">
            <v>485.65</v>
          </cell>
          <cell r="E145">
            <v>221.45</v>
          </cell>
          <cell r="F145">
            <v>707.1</v>
          </cell>
        </row>
        <row r="146">
          <cell r="A146" t="str">
            <v>93214</v>
          </cell>
          <cell r="B146" t="str">
            <v>EXECUÇÃO DE RESERVATÓRIO ELEVADO DE ÁGUA (1000 LITROS) EM CANTEIRO DE OBRA, APOIADO EM ESTRUTURA DE MADEIRA. AF_02/2016</v>
          </cell>
          <cell r="C146" t="str">
            <v>UN</v>
          </cell>
          <cell r="D146">
            <v>734.92</v>
          </cell>
          <cell r="E146">
            <v>328.16</v>
          </cell>
          <cell r="F146" t="str">
            <v>1.063.08</v>
          </cell>
        </row>
        <row r="147">
          <cell r="A147" t="str">
            <v>93243</v>
          </cell>
          <cell r="B147" t="str">
            <v>EXECUÇÃO DE RESERVATÓRIO ELEVADO DE ÁGUA (3000 LITROS) EM CANTEIRO DE OBRA, APOIADO EM ESTRUTURA DE MADEIRA. AF_02/2016</v>
          </cell>
          <cell r="C147" t="str">
            <v>UN</v>
          </cell>
          <cell r="D147">
            <v>1625.42</v>
          </cell>
          <cell r="E147">
            <v>418.1</v>
          </cell>
          <cell r="F147" t="str">
            <v>2.043.52</v>
          </cell>
        </row>
        <row r="148">
          <cell r="A148" t="str">
            <v>93582</v>
          </cell>
          <cell r="B148" t="str">
            <v>EXECUÇÃO DE CENTRAL DE ARMADURA EM CANTEIRO DE OBRA, NÃO INCLUSO MOBILIÁRIO E EQUIPAMENTOS. AF_04/2016</v>
          </cell>
          <cell r="C148" t="str">
            <v>M2</v>
          </cell>
          <cell r="D148">
            <v>96.6</v>
          </cell>
          <cell r="E148">
            <v>34.64</v>
          </cell>
          <cell r="F148">
            <v>131.24</v>
          </cell>
        </row>
        <row r="149">
          <cell r="A149" t="str">
            <v>93583</v>
          </cell>
          <cell r="B149" t="str">
            <v>EXECUÇÃO DE CENTRAL DE FÔRMAS, PRODUÇÃO DE ARGAMASSA OU CONCRETO EM CANTEIRO DE OBRA, NÃO INCLUSO MOBILIÁRIO E EQUIPAMENTOS. AF_04/2016</v>
          </cell>
          <cell r="C149" t="str">
            <v>M2</v>
          </cell>
          <cell r="D149">
            <v>187.66</v>
          </cell>
          <cell r="E149">
            <v>66.77</v>
          </cell>
          <cell r="F149">
            <v>254.43</v>
          </cell>
        </row>
        <row r="150">
          <cell r="A150" t="str">
            <v>93584</v>
          </cell>
          <cell r="B150" t="str">
            <v>EXECUÇÃO DE DEPÓSITO EM CANTEIRO DE OBRA EM CHAPA DE MADEIRA COMPENSADA, NÃO INCLUSO MOBILIÁRIO. AF_04/2016</v>
          </cell>
          <cell r="C150" t="str">
            <v>M2</v>
          </cell>
          <cell r="D150">
            <v>370.9</v>
          </cell>
          <cell r="E150">
            <v>117.16</v>
          </cell>
          <cell r="F150">
            <v>488.06</v>
          </cell>
        </row>
        <row r="151">
          <cell r="A151" t="str">
            <v>93585</v>
          </cell>
          <cell r="B151" t="str">
            <v>EXECUÇÃO DE GUARITA EM CANTEIRO DE OBRA EM CHAPA DE MADEIRA COMPENSADA, NÃO INCLUSO MOBILIÁRIO. AF_04/2016</v>
          </cell>
          <cell r="C151" t="str">
            <v>M2</v>
          </cell>
          <cell r="D151">
            <v>396.55</v>
          </cell>
          <cell r="E151">
            <v>144.54</v>
          </cell>
          <cell r="F151">
            <v>541.09</v>
          </cell>
        </row>
        <row r="152">
          <cell r="A152" t="str">
            <v>73847/1</v>
          </cell>
          <cell r="B152" t="str">
            <v>ALUGUEL CONTAINER/ESCRIT INCL INST ELET LARG=2,20 COMP=6,20M          ALT=2,50M CHAPA ACO C/NERV TRAPEZ FORRO C/ISOL TERMO/ACUSTICO         CHASSIS REFORC PISO COMPENS NAVAL EXC TRANSP/CARGA/DESCARGA</v>
          </cell>
          <cell r="C152" t="str">
            <v>MES</v>
          </cell>
          <cell r="D152">
            <v>363.28</v>
          </cell>
          <cell r="E152">
            <v>0</v>
          </cell>
          <cell r="F152">
            <v>363.28</v>
          </cell>
        </row>
        <row r="153">
          <cell r="B153" t="str">
            <v>PLACA DE IDENTIFICAÇÃO / LETREIRO</v>
          </cell>
          <cell r="C153" t="str">
            <v/>
          </cell>
        </row>
        <row r="154">
          <cell r="A154" t="str">
            <v>74209/1</v>
          </cell>
          <cell r="B154" t="str">
            <v>PLACA DE OBRA EM CHAPA DE ACO GALVANIZADO</v>
          </cell>
          <cell r="C154" t="str">
            <v>M2</v>
          </cell>
          <cell r="D154">
            <v>286.67</v>
          </cell>
          <cell r="E154">
            <v>37.18</v>
          </cell>
          <cell r="F154">
            <v>323.85000000000002</v>
          </cell>
        </row>
        <row r="155">
          <cell r="A155" t="str">
            <v>73916/2</v>
          </cell>
          <cell r="B155" t="str">
            <v>PLACA ESMALTADA PARA IDENTIFICAÇÃO NR DE RUA, DIMENSÕES 45X25CM</v>
          </cell>
          <cell r="C155" t="str">
            <v>UN</v>
          </cell>
          <cell r="D155">
            <v>82.03</v>
          </cell>
          <cell r="E155">
            <v>4.32</v>
          </cell>
          <cell r="F155">
            <v>86.35</v>
          </cell>
        </row>
        <row r="156">
          <cell r="B156" t="str">
            <v>SINALIZACAO</v>
          </cell>
          <cell r="C156" t="str">
            <v/>
          </cell>
        </row>
        <row r="157">
          <cell r="A157" t="str">
            <v>73683</v>
          </cell>
          <cell r="B157" t="str">
            <v>INSTALAÇÃO DE GAMBIARRA PARA SINALIZAÇÃO, PADRÃO 20 M, INCLUINDO LÂMPADA, BOCAL E BALDE A CADA 2 M</v>
          </cell>
          <cell r="C157" t="str">
            <v>UN</v>
          </cell>
          <cell r="D157">
            <v>34.380000000000003</v>
          </cell>
          <cell r="E157">
            <v>15.65</v>
          </cell>
          <cell r="F157">
            <v>50.03</v>
          </cell>
        </row>
        <row r="158">
          <cell r="A158" t="str">
            <v>74221/1</v>
          </cell>
          <cell r="B158" t="str">
            <v>SINALIZACAO DE TRANSITO - NOTURNA</v>
          </cell>
          <cell r="C158" t="str">
            <v>M</v>
          </cell>
          <cell r="D158">
            <v>1.1100000000000001</v>
          </cell>
          <cell r="E158">
            <v>1.31</v>
          </cell>
          <cell r="F158">
            <v>2.42</v>
          </cell>
        </row>
        <row r="159">
          <cell r="B159" t="str">
            <v>TOPOGRAFIA</v>
          </cell>
          <cell r="C159" t="str">
            <v/>
          </cell>
        </row>
        <row r="160">
          <cell r="A160" t="str">
            <v>73610</v>
          </cell>
          <cell r="B160" t="str">
            <v>LOCAÇÃO DE REDES DE ÁGUA OU DE ESGOTO</v>
          </cell>
          <cell r="C160" t="str">
            <v>M</v>
          </cell>
          <cell r="D160">
            <v>0.53</v>
          </cell>
          <cell r="E160">
            <v>0.45</v>
          </cell>
          <cell r="F160">
            <v>0.98</v>
          </cell>
        </row>
        <row r="161">
          <cell r="A161" t="str">
            <v>85323</v>
          </cell>
          <cell r="B161" t="str">
            <v>LOCACAO E NIVELAMENTO DE EMISSARIO/REDE COLETORA COM AUXILIO DE EQUIPAMENTO TOPOGRAFICO</v>
          </cell>
          <cell r="C161" t="str">
            <v>M</v>
          </cell>
          <cell r="D161">
            <v>0.56000000000000005</v>
          </cell>
          <cell r="E161">
            <v>1.1299999999999999</v>
          </cell>
          <cell r="F161">
            <v>1.69</v>
          </cell>
        </row>
        <row r="162">
          <cell r="A162" t="str">
            <v>73679</v>
          </cell>
          <cell r="B162" t="str">
            <v>LOCAÇÃO DE ADUTORAS, COLETORES TRONCO E INTERCEPTORES - ATÉ DN 500 MM</v>
          </cell>
          <cell r="C162" t="str">
            <v>M</v>
          </cell>
          <cell r="D162">
            <v>1.31</v>
          </cell>
          <cell r="E162">
            <v>0.31</v>
          </cell>
          <cell r="F162">
            <v>1.62</v>
          </cell>
        </row>
        <row r="163">
          <cell r="A163" t="str">
            <v>73677</v>
          </cell>
          <cell r="B163" t="str">
            <v>CADASTRO DE LIGAÇÕES PREDIAIS, INCLUSIVE DESENHISTA</v>
          </cell>
          <cell r="C163" t="str">
            <v>UN</v>
          </cell>
          <cell r="D163">
            <v>3.7</v>
          </cell>
          <cell r="E163">
            <v>3.59</v>
          </cell>
          <cell r="F163">
            <v>7.29</v>
          </cell>
        </row>
        <row r="164">
          <cell r="A164" t="str">
            <v>73678</v>
          </cell>
          <cell r="B164" t="str">
            <v>CADASTRO DE ADUTORAS. COLETORES E INTERCEPTORES - ATÉ DN 500 MM, INCLUSIVE DESENHISTA</v>
          </cell>
          <cell r="C164" t="str">
            <v>M</v>
          </cell>
          <cell r="D164">
            <v>1.67</v>
          </cell>
          <cell r="E164">
            <v>1.25</v>
          </cell>
          <cell r="F164">
            <v>2.92</v>
          </cell>
        </row>
        <row r="165">
          <cell r="A165" t="str">
            <v>73682</v>
          </cell>
          <cell r="B165" t="str">
            <v>CADASTRO DE REDES, INCLUSIVE DESENHISTA</v>
          </cell>
          <cell r="C165" t="str">
            <v>M</v>
          </cell>
          <cell r="D165">
            <v>0.66</v>
          </cell>
          <cell r="E165">
            <v>0.56999999999999995</v>
          </cell>
          <cell r="F165">
            <v>1.23</v>
          </cell>
        </row>
        <row r="166">
          <cell r="A166" t="str">
            <v>73758/1</v>
          </cell>
          <cell r="B166" t="str">
            <v>LEVANTAMENTO SECAO TRANSVERSAL C/NIVEL TERRENO NAO ACIDENTADO VEGETAÇÃO DENSA INCLUSIVE DESENHO ESC 1:200 EM PAPEL VEGETAL MILIMETRADO (MEDIDO P/M SECAO), INCLUSIVE NIVELADOR, AUXILIAR DE CALCULO TOPOGRAFICO E DESENHISTA.</v>
          </cell>
          <cell r="C166" t="str">
            <v>M</v>
          </cell>
          <cell r="D166">
            <v>0.56000000000000005</v>
          </cell>
          <cell r="E166">
            <v>1.18</v>
          </cell>
          <cell r="F166">
            <v>1.74</v>
          </cell>
        </row>
        <row r="167">
          <cell r="A167" t="str">
            <v>78472</v>
          </cell>
          <cell r="B167" t="str">
            <v>SERVICOS TOPOGRAFICOS PARA PAVIMENTACAO, INCLUSIVE NOTA DE SERVICOS, ACOMPANHAMENTO E GREIDE</v>
          </cell>
          <cell r="C167" t="str">
            <v>M2</v>
          </cell>
          <cell r="D167">
            <v>0.18</v>
          </cell>
          <cell r="E167">
            <v>0.17</v>
          </cell>
          <cell r="F167">
            <v>0.35</v>
          </cell>
        </row>
        <row r="168">
          <cell r="B168" t="str">
            <v>SERVICOS PRELIMINARES</v>
          </cell>
          <cell r="C168" t="str">
            <v/>
          </cell>
        </row>
        <row r="169">
          <cell r="B169" t="str">
            <v>LIMPEZA DE TERRENO E DESTOCAMENTO</v>
          </cell>
          <cell r="C169" t="str">
            <v/>
          </cell>
        </row>
        <row r="170">
          <cell r="A170" t="str">
            <v>73859/2</v>
          </cell>
          <cell r="B170" t="str">
            <v>CAPINA E LIMPEZA MANUAL DE TERRENO</v>
          </cell>
          <cell r="C170" t="str">
            <v>M2</v>
          </cell>
          <cell r="D170">
            <v>0.44</v>
          </cell>
          <cell r="E170">
            <v>0.86</v>
          </cell>
          <cell r="F170">
            <v>1.3</v>
          </cell>
        </row>
        <row r="171">
          <cell r="A171" t="str">
            <v>73822/2</v>
          </cell>
          <cell r="B171" t="str">
            <v>LIMPEZA MECANIZADA DE TERRENO COM REMOCAO DE CAMADA VEGETAL, UTILIZANDO MOTONIVELADORA</v>
          </cell>
          <cell r="C171" t="str">
            <v>M2</v>
          </cell>
          <cell r="D171">
            <v>0.42</v>
          </cell>
          <cell r="E171">
            <v>0.09</v>
          </cell>
          <cell r="F171">
            <v>0.51</v>
          </cell>
        </row>
        <row r="172">
          <cell r="A172" t="str">
            <v>73948/16</v>
          </cell>
          <cell r="B172" t="str">
            <v>LIMPEZA MANUAL DO TERRENO (C/ RASPAGEM SUPERFICIAL)</v>
          </cell>
          <cell r="C172" t="str">
            <v>M2</v>
          </cell>
          <cell r="D172">
            <v>1.36</v>
          </cell>
          <cell r="E172">
            <v>2.7</v>
          </cell>
          <cell r="F172">
            <v>4.0599999999999996</v>
          </cell>
        </row>
        <row r="173">
          <cell r="A173" t="str">
            <v>73672</v>
          </cell>
          <cell r="B173" t="str">
            <v>DESMATAMENTO E LIMPEZA MECANIZADA DE TERRENO COM ARVORES ATE Ø 15CM, UTILIZANDO TRATOR DE ESTEIRAS</v>
          </cell>
          <cell r="C173" t="str">
            <v>M2</v>
          </cell>
          <cell r="D173">
            <v>0.41</v>
          </cell>
          <cell r="E173">
            <v>0.04</v>
          </cell>
          <cell r="F173">
            <v>0.45</v>
          </cell>
        </row>
        <row r="174">
          <cell r="A174" t="str">
            <v>73859/1</v>
          </cell>
          <cell r="B174" t="str">
            <v>DESMATAMENTO E LIMPEZA MECANIZADA DE TERRENO COM REMOCAO DE CAMADA VEGETAL, UTILIZANDO TRATOR DE ESTEIRAS</v>
          </cell>
          <cell r="C174" t="str">
            <v>M2</v>
          </cell>
          <cell r="D174">
            <v>0.13</v>
          </cell>
          <cell r="E174">
            <v>0.04</v>
          </cell>
          <cell r="F174">
            <v>0.17</v>
          </cell>
        </row>
        <row r="175">
          <cell r="A175" t="str">
            <v>73903/1</v>
          </cell>
          <cell r="B175" t="str">
            <v>LIMPEZA SUPERFICIAL DA CAMADA VEGETAL EM JAZIDA</v>
          </cell>
          <cell r="C175" t="str">
            <v>M2</v>
          </cell>
          <cell r="D175">
            <v>0.38</v>
          </cell>
          <cell r="E175">
            <v>0.06</v>
          </cell>
          <cell r="F175">
            <v>0.44</v>
          </cell>
        </row>
        <row r="176">
          <cell r="A176" t="str">
            <v>85331</v>
          </cell>
          <cell r="B176" t="str">
            <v>CORTE DE CAPOEIRA FINA A FOICE</v>
          </cell>
          <cell r="C176" t="str">
            <v>M2</v>
          </cell>
          <cell r="D176">
            <v>0.43</v>
          </cell>
          <cell r="E176">
            <v>0.83</v>
          </cell>
          <cell r="F176">
            <v>1.26</v>
          </cell>
        </row>
        <row r="177">
          <cell r="A177" t="str">
            <v>85422</v>
          </cell>
          <cell r="B177" t="str">
            <v>PREPARO MANUAL DE TERRENO S/ RASPAGEM SUPERFICIAL</v>
          </cell>
          <cell r="C177" t="str">
            <v>M2</v>
          </cell>
          <cell r="D177">
            <v>2.17</v>
          </cell>
          <cell r="E177">
            <v>4.32</v>
          </cell>
          <cell r="F177">
            <v>6.49</v>
          </cell>
        </row>
        <row r="178">
          <cell r="A178" t="str">
            <v>73903/2</v>
          </cell>
          <cell r="B178" t="str">
            <v>EXPURGO DE JAZIDA (MATERIAL VEGETAL, OU INSERVÍVEL, EXCETO LAMA)</v>
          </cell>
          <cell r="C178" t="str">
            <v>M3</v>
          </cell>
          <cell r="D178">
            <v>1.95</v>
          </cell>
          <cell r="E178">
            <v>0.33</v>
          </cell>
          <cell r="F178">
            <v>2.2799999999999998</v>
          </cell>
        </row>
        <row r="179">
          <cell r="B179" t="str">
            <v>LOCACAO</v>
          </cell>
          <cell r="C179" t="str">
            <v/>
          </cell>
        </row>
        <row r="180">
          <cell r="A180" t="str">
            <v>73686</v>
          </cell>
          <cell r="B180" t="str">
            <v>LOCACAO DA OBRA, COM USO DE EQUIPAMENTOS TOPOGRAFICOS, INCLUSIVE NIVELADOR</v>
          </cell>
          <cell r="C180" t="str">
            <v>M2</v>
          </cell>
          <cell r="D180">
            <v>8.4700000000000006</v>
          </cell>
          <cell r="E180">
            <v>11.4</v>
          </cell>
          <cell r="F180">
            <v>19.87</v>
          </cell>
        </row>
        <row r="181">
          <cell r="A181" t="str">
            <v>73992/1</v>
          </cell>
          <cell r="B181" t="str">
            <v>LOCACAO CONVENCIONAL DE OBRA, ATRAVÉS DE GABARITO DE TABUAS CORRIDAS PONTALETADAS A CADA 1,50M, SEM REAPROVEITAMENTO</v>
          </cell>
          <cell r="C181" t="str">
            <v>M2</v>
          </cell>
          <cell r="D181">
            <v>5.71</v>
          </cell>
          <cell r="E181">
            <v>3.37</v>
          </cell>
          <cell r="F181">
            <v>9.08</v>
          </cell>
        </row>
        <row r="182">
          <cell r="A182" t="str">
            <v>74077/2</v>
          </cell>
          <cell r="B182" t="str">
            <v>LOCACAO CONVENCIONAL DE OBRA, ATRAVÉS DE GABARITO DE TABUAS CORRIDAS PONTALETADAS, COM REAPROVEITAMENTO DE 10 VEZES.</v>
          </cell>
          <cell r="C182" t="str">
            <v>M2</v>
          </cell>
          <cell r="D182">
            <v>1.71</v>
          </cell>
          <cell r="E182">
            <v>2.59</v>
          </cell>
          <cell r="F182">
            <v>4.3</v>
          </cell>
        </row>
        <row r="183">
          <cell r="A183" t="str">
            <v>74077/3</v>
          </cell>
          <cell r="B183" t="str">
            <v>LOCACAO CONVENCIONAL DE OBRA, ATRAVÉS DE GABARITO DE TABUAS CORRIDAS PONTALETADAS, COM REAPROVEITAMENTO DE 3 VEZES.</v>
          </cell>
          <cell r="C183" t="str">
            <v>M2</v>
          </cell>
          <cell r="D183">
            <v>2.64</v>
          </cell>
          <cell r="E183">
            <v>2.59</v>
          </cell>
          <cell r="F183">
            <v>5.23</v>
          </cell>
        </row>
        <row r="184">
          <cell r="B184" t="str">
            <v>ANDAIMES</v>
          </cell>
          <cell r="C184" t="str">
            <v/>
          </cell>
        </row>
        <row r="185">
          <cell r="A185" t="str">
            <v>95135</v>
          </cell>
          <cell r="B185" t="str">
            <v>LOCACAO DE ANDAIME METALICO TUBULAR TIPO TORRE</v>
          </cell>
          <cell r="C185" t="str">
            <v>M/MES</v>
          </cell>
          <cell r="D185">
            <v>13.71</v>
          </cell>
          <cell r="E185">
            <v>5.4</v>
          </cell>
          <cell r="F185">
            <v>19.11</v>
          </cell>
        </row>
        <row r="186">
          <cell r="A186" t="str">
            <v>73618</v>
          </cell>
          <cell r="B186" t="str">
            <v>LOCACAO MENSAL DE ANDAIME METALICO TIPO FACHADEIRO, INCLUSIVE MONTAGEM</v>
          </cell>
          <cell r="C186" t="str">
            <v>M2</v>
          </cell>
          <cell r="D186">
            <v>5.09</v>
          </cell>
          <cell r="E186">
            <v>2.93</v>
          </cell>
          <cell r="F186">
            <v>8.02</v>
          </cell>
        </row>
        <row r="187">
          <cell r="A187" t="str">
            <v>73674</v>
          </cell>
          <cell r="B187" t="str">
            <v>ANDAIME PARA ALVENARIA EM MADEIRA DE 2A</v>
          </cell>
          <cell r="C187" t="str">
            <v>M2</v>
          </cell>
          <cell r="D187">
            <v>13.81</v>
          </cell>
          <cell r="E187">
            <v>9.5</v>
          </cell>
          <cell r="F187">
            <v>23.31</v>
          </cell>
        </row>
        <row r="188">
          <cell r="A188" t="str">
            <v>84111</v>
          </cell>
          <cell r="B188" t="str">
            <v>PLATAFORMA MADEIRA P/ ANDAIME TUBULAR APROVEITAMENTO 20 VEZES</v>
          </cell>
          <cell r="C188" t="str">
            <v>M2</v>
          </cell>
          <cell r="D188">
            <v>1.73</v>
          </cell>
          <cell r="E188">
            <v>1.08</v>
          </cell>
          <cell r="F188">
            <v>2.81</v>
          </cell>
        </row>
        <row r="189">
          <cell r="A189" t="str">
            <v>84112</v>
          </cell>
          <cell r="B189" t="str">
            <v>ANDAIME TABUADO SOBRE CAVALETES (INCLUSO CAVALETE) EM MADEIRA DE 1ª UTIL 20X INCL MOVIMENTACAO P/ PE-DIREITO 4,00M</v>
          </cell>
          <cell r="C189" t="str">
            <v>M2</v>
          </cell>
          <cell r="D189">
            <v>6.44</v>
          </cell>
          <cell r="E189">
            <v>2.94</v>
          </cell>
          <cell r="F189">
            <v>9.3800000000000008</v>
          </cell>
        </row>
        <row r="190">
          <cell r="B190" t="str">
            <v>RETIRADA DE ENTULHO</v>
          </cell>
          <cell r="C190" t="str">
            <v/>
          </cell>
        </row>
        <row r="191">
          <cell r="B191" t="str">
            <v>DIVERSOS</v>
          </cell>
          <cell r="C191" t="str">
            <v/>
          </cell>
        </row>
        <row r="192">
          <cell r="A192" t="str">
            <v>72817</v>
          </cell>
          <cell r="B192" t="str">
            <v>BANDEJA SALVA-VIDAS/COLETA DE ENTULHOS, COM TABUA</v>
          </cell>
          <cell r="C192" t="str">
            <v>M</v>
          </cell>
          <cell r="D192">
            <v>107.45</v>
          </cell>
          <cell r="E192">
            <v>38.630000000000003</v>
          </cell>
          <cell r="F192">
            <v>146.08000000000001</v>
          </cell>
        </row>
        <row r="193">
          <cell r="A193" t="str">
            <v>73804/1</v>
          </cell>
          <cell r="B193" t="str">
            <v>PROTECAO DE FACHADA COM TELA DE POLIPROPILENO FIXADA EM ESTRUTURA DE MADEIRA COM ARAME GALVANIZADO</v>
          </cell>
          <cell r="C193" t="str">
            <v>M2</v>
          </cell>
          <cell r="D193">
            <v>13.08</v>
          </cell>
          <cell r="E193">
            <v>7.72</v>
          </cell>
          <cell r="F193">
            <v>20.8</v>
          </cell>
        </row>
        <row r="194">
          <cell r="A194" t="str">
            <v>74219/1</v>
          </cell>
          <cell r="B194" t="str">
            <v>PASSADICOS COM TABUAS DE MADEIRA PARA PEDESTRES</v>
          </cell>
          <cell r="C194" t="str">
            <v>M2</v>
          </cell>
          <cell r="D194">
            <v>25.87</v>
          </cell>
          <cell r="E194">
            <v>23.77</v>
          </cell>
          <cell r="F194">
            <v>49.64</v>
          </cell>
        </row>
        <row r="195">
          <cell r="A195" t="str">
            <v>74219/2</v>
          </cell>
          <cell r="B195" t="str">
            <v>PASSADICOS COM TABUAS DE MADEIRA PARA VEICULOS</v>
          </cell>
          <cell r="C195" t="str">
            <v>M2</v>
          </cell>
          <cell r="D195">
            <v>24.72</v>
          </cell>
          <cell r="E195">
            <v>23.77</v>
          </cell>
          <cell r="F195">
            <v>48.49</v>
          </cell>
        </row>
        <row r="196">
          <cell r="A196" t="str">
            <v>84126</v>
          </cell>
          <cell r="B196" t="str">
            <v>CHAPA DE ACO CARBONO 3/8 (COLOC/ USO/ RETIR) P/ PASS VEICULO SOBRE VALA MEDIDA P/ AREA CHAPA EM CADA APLICACAO</v>
          </cell>
          <cell r="C196" t="str">
            <v>M2</v>
          </cell>
          <cell r="D196">
            <v>18.239999999999998</v>
          </cell>
          <cell r="E196">
            <v>16.2</v>
          </cell>
          <cell r="F196">
            <v>34.44</v>
          </cell>
        </row>
        <row r="197">
          <cell r="B197" t="str">
            <v>MOVIMENTO DE TERRA</v>
          </cell>
          <cell r="C197" t="str">
            <v/>
          </cell>
        </row>
        <row r="198">
          <cell r="B198" t="str">
            <v>ESCAVACAO MANUAL</v>
          </cell>
          <cell r="C198" t="str">
            <v/>
          </cell>
        </row>
        <row r="199">
          <cell r="A199" t="str">
            <v>93358</v>
          </cell>
          <cell r="B199" t="str">
            <v>ESCAVAÇÃO MANUAL DE VALAS. AF_03/2016</v>
          </cell>
          <cell r="C199" t="str">
            <v>M3</v>
          </cell>
          <cell r="D199">
            <v>21.46</v>
          </cell>
          <cell r="E199">
            <v>42.73</v>
          </cell>
          <cell r="F199">
            <v>64.19</v>
          </cell>
        </row>
        <row r="200">
          <cell r="A200" t="str">
            <v>73965/9</v>
          </cell>
          <cell r="B200" t="str">
            <v>ESCAVACAO MANUAL DE VALA EM LODO, DE 1,5 ATE 3M, EXCLUINDO ESGOTAMENTO/ESCORAMENTO.</v>
          </cell>
          <cell r="C200" t="str">
            <v>M3</v>
          </cell>
          <cell r="D200">
            <v>54.22</v>
          </cell>
          <cell r="E200">
            <v>108.03</v>
          </cell>
          <cell r="F200">
            <v>162.25</v>
          </cell>
        </row>
        <row r="201">
          <cell r="A201" t="str">
            <v>79506/2</v>
          </cell>
          <cell r="B201" t="str">
            <v>ESCAVAÇÃO MANUAL DE VALA/CAVA EM LODO, ENTRE 3 E 4,5M DE PROFUNDIDADE</v>
          </cell>
          <cell r="C201" t="str">
            <v>M3</v>
          </cell>
          <cell r="D201">
            <v>81.319999999999993</v>
          </cell>
          <cell r="E201">
            <v>162.05000000000001</v>
          </cell>
          <cell r="F201">
            <v>243.37</v>
          </cell>
        </row>
        <row r="202">
          <cell r="A202" t="str">
            <v>94097</v>
          </cell>
          <cell r="B202" t="str">
            <v>PREPARO DE FUNDO DE VALA COM LARGURA MENOR QUE 1,5 M, EM LOCAL COM NÍVEL BAIXO DE INTERFERÊNCIA. AF_06/2016</v>
          </cell>
          <cell r="C202" t="str">
            <v>M2</v>
          </cell>
          <cell r="D202">
            <v>1.54</v>
          </cell>
          <cell r="E202">
            <v>3.42</v>
          </cell>
          <cell r="F202">
            <v>4.96</v>
          </cell>
        </row>
        <row r="203">
          <cell r="A203" t="str">
            <v>94098</v>
          </cell>
          <cell r="B203" t="str">
            <v>PREPARO DE FUNDO DE VALA  COM LARGURA MENOR QUE 1,5 M, EM LOCAL COM NÍVEL ALTO DE INTERFERÊNCIA. AF_06/2016</v>
          </cell>
          <cell r="C203" t="str">
            <v>M2</v>
          </cell>
          <cell r="D203">
            <v>1.75</v>
          </cell>
          <cell r="E203">
            <v>3.88</v>
          </cell>
          <cell r="F203">
            <v>5.63</v>
          </cell>
        </row>
        <row r="204">
          <cell r="A204" t="str">
            <v>94099</v>
          </cell>
          <cell r="B204" t="str">
            <v>PREPARO DE FUNDO DE VALA COM LARGURA MAIOR OU IGUAL A 1,5 M E MENOR QUE 2,5 M, EM LOCAL COM NÍVEL BAIXO DE INTERFERÊNCIA. AF_06/2016</v>
          </cell>
          <cell r="C204" t="str">
            <v>M2</v>
          </cell>
          <cell r="D204">
            <v>0.76</v>
          </cell>
          <cell r="E204">
            <v>1.7</v>
          </cell>
          <cell r="F204">
            <v>2.46</v>
          </cell>
        </row>
        <row r="205">
          <cell r="A205" t="str">
            <v>94100</v>
          </cell>
          <cell r="B205" t="str">
            <v>PREPARO DE FUNDO DE VALA  COM LARGURA MAIOR OU IGUAL A 1,5 M E MENOR QUE 2,5 M, EM LOCAL COM NÍVEL ALTO DE INTERFERÊNCIA. AF_06/2016</v>
          </cell>
          <cell r="C205" t="str">
            <v>M2</v>
          </cell>
          <cell r="D205">
            <v>0.97</v>
          </cell>
          <cell r="E205">
            <v>2.16</v>
          </cell>
          <cell r="F205">
            <v>3.13</v>
          </cell>
        </row>
        <row r="206">
          <cell r="A206" t="str">
            <v>95606</v>
          </cell>
          <cell r="B206" t="str">
            <v>UMIDIFICAÇÃO DE MATERIAL PARA VALAS COM CAMINHÃO PIPA 10000L. AF_11/2016</v>
          </cell>
          <cell r="C206" t="str">
            <v>M3</v>
          </cell>
          <cell r="D206">
            <v>0.82</v>
          </cell>
          <cell r="E206">
            <v>0.21</v>
          </cell>
          <cell r="F206">
            <v>1.03</v>
          </cell>
        </row>
        <row r="207">
          <cell r="B207" t="str">
            <v>ESCAVACAO MECANICA</v>
          </cell>
          <cell r="C207" t="str">
            <v/>
          </cell>
        </row>
        <row r="208">
          <cell r="A208" t="str">
            <v>79473</v>
          </cell>
          <cell r="B208" t="str">
            <v>CORTE E ATERRO COMPENSADO</v>
          </cell>
          <cell r="C208" t="str">
            <v>M3</v>
          </cell>
          <cell r="D208">
            <v>6.27</v>
          </cell>
          <cell r="E208">
            <v>0.41</v>
          </cell>
          <cell r="F208">
            <v>6.68</v>
          </cell>
        </row>
        <row r="209">
          <cell r="A209" t="str">
            <v>74151/1</v>
          </cell>
          <cell r="B209" t="str">
            <v>ESCAVACAO E CARGA MATERIAL 1A CATEGORIA, UTILIZANDO TRATOR DE ESTEIRAS DE 110 A 160HP COM LAMINA, PESO OPERACIONAL * 13T  E PA CARREGADEIRA COM 170 HP.</v>
          </cell>
          <cell r="C209" t="str">
            <v>M3</v>
          </cell>
          <cell r="D209">
            <v>3</v>
          </cell>
          <cell r="E209">
            <v>0.46</v>
          </cell>
          <cell r="F209">
            <v>3.46</v>
          </cell>
        </row>
        <row r="210">
          <cell r="A210" t="str">
            <v>74154/1</v>
          </cell>
          <cell r="B210" t="str">
            <v>ESCAVACAO, CARGA E TRANSPORTE DE  MATERIAL DE 1A CATEGORIA COM TRATOR SOBRE ESTEIRAS 347 HP E CACAMBA 6M3,  DMT 50 A 200M</v>
          </cell>
          <cell r="C210" t="str">
            <v>M3</v>
          </cell>
          <cell r="D210">
            <v>4.32</v>
          </cell>
          <cell r="E210">
            <v>0.53</v>
          </cell>
          <cell r="F210">
            <v>4.8499999999999996</v>
          </cell>
        </row>
        <row r="211">
          <cell r="A211" t="str">
            <v>74155/1</v>
          </cell>
          <cell r="B211" t="str">
            <v>ESCAVACAO E TRANSPORTE DE MATERIAL DE  1A CAT DMT 50M COM TRATOR SOBRE  ESTEIRAS 347 HP COM LAMINA E ESCARIFICADOR</v>
          </cell>
          <cell r="C211" t="str">
            <v>M3</v>
          </cell>
          <cell r="D211">
            <v>1.95</v>
          </cell>
          <cell r="E211">
            <v>0.08</v>
          </cell>
          <cell r="F211">
            <v>2.0299999999999998</v>
          </cell>
        </row>
        <row r="212">
          <cell r="A212" t="str">
            <v>74155/2</v>
          </cell>
          <cell r="B212" t="str">
            <v>ESCAVACAO E TRANSPORTE DE MATERIAL DE  2A CAT DMT 50M COM TRATOR SOBRE  ESTEIRAS 347 HP COM LAMINA E ESCARIFICADOR</v>
          </cell>
          <cell r="C212" t="str">
            <v>M3</v>
          </cell>
          <cell r="D212">
            <v>3.76</v>
          </cell>
          <cell r="E212">
            <v>0.16</v>
          </cell>
          <cell r="F212">
            <v>3.92</v>
          </cell>
        </row>
        <row r="213">
          <cell r="A213" t="str">
            <v>74205/1</v>
          </cell>
          <cell r="B213" t="str">
            <v>ESCAVACAO MECANICA DE MATERIAL 1A. CATEGORIA, PROVENIENTE DE CORTE DE SUBLEITO (C/TRATOR ESTEIRAS  160HP)</v>
          </cell>
          <cell r="C213" t="str">
            <v>M3</v>
          </cell>
          <cell r="D213">
            <v>1.68</v>
          </cell>
          <cell r="E213">
            <v>0.18</v>
          </cell>
          <cell r="F213">
            <v>1.86</v>
          </cell>
        </row>
        <row r="214">
          <cell r="A214" t="str">
            <v>72915</v>
          </cell>
          <cell r="B214" t="str">
            <v>ESCAVACAO MECANICA DE VALA EM MATERIAL DE 2A. CATEGORIA ATE 2 M DE PROFUNDIDADE COM UTILIZACAO DE ESCAVADEIRA HIDRAULICA</v>
          </cell>
          <cell r="C214" t="str">
            <v>M3</v>
          </cell>
          <cell r="D214">
            <v>7.75</v>
          </cell>
          <cell r="E214">
            <v>2.31</v>
          </cell>
          <cell r="F214">
            <v>10.06</v>
          </cell>
        </row>
        <row r="215">
          <cell r="A215" t="str">
            <v>72917</v>
          </cell>
          <cell r="B215" t="str">
            <v>ESCAVACAO MECANICA DE VALA EM MATERIAL 2A. CATEGORIA DE 2,01 ATE 4,00 M DE PROFUNDIDADE COM UTILIZACAO DE ESCAVADEIRA HIDRAULICA</v>
          </cell>
          <cell r="C215" t="str">
            <v>M3</v>
          </cell>
          <cell r="D215">
            <v>8.84</v>
          </cell>
          <cell r="E215">
            <v>2.65</v>
          </cell>
          <cell r="F215">
            <v>11.49</v>
          </cell>
        </row>
        <row r="216">
          <cell r="A216" t="str">
            <v>72918</v>
          </cell>
          <cell r="B216" t="str">
            <v>ESCAVACAO MECANICA DE VALA EM MATERIAL 2A. CATEGORIA DE 4,01 ATE 6,00 M DE PROFUNDIDADE COM UTILIZACAO DE ESCAVADEIRA HIDRAULICA</v>
          </cell>
          <cell r="C216" t="str">
            <v>M3</v>
          </cell>
          <cell r="D216">
            <v>10.32</v>
          </cell>
          <cell r="E216">
            <v>3.09</v>
          </cell>
          <cell r="F216">
            <v>13.41</v>
          </cell>
        </row>
        <row r="217">
          <cell r="A217" t="str">
            <v>83343</v>
          </cell>
          <cell r="B217" t="str">
            <v>ESCAVACAO MECANICA DE VALAS (SOLO COM AGUA), PROFUNDIDADE MAIOR QUE 4,00 M ATE 6,00 M.</v>
          </cell>
          <cell r="C217" t="str">
            <v>M3</v>
          </cell>
          <cell r="D217">
            <v>8.81</v>
          </cell>
          <cell r="E217">
            <v>3.15</v>
          </cell>
          <cell r="F217">
            <v>11.96</v>
          </cell>
        </row>
        <row r="218">
          <cell r="A218" t="str">
            <v>83336</v>
          </cell>
          <cell r="B218" t="str">
            <v>ESCAVACAO MECANICA PARA ACERTO DE TALUDES, EM MATERIAL DE 1A CATEGORIA, COM ESCAVADEIRA HIDRAULICA</v>
          </cell>
          <cell r="C218" t="str">
            <v>M3</v>
          </cell>
          <cell r="D218">
            <v>3.08</v>
          </cell>
          <cell r="E218">
            <v>1.1399999999999999</v>
          </cell>
          <cell r="F218">
            <v>4.22</v>
          </cell>
        </row>
        <row r="219">
          <cell r="A219" t="str">
            <v>83338</v>
          </cell>
          <cell r="B219" t="str">
            <v>ESCAVACAO MECANICA, A CEU ABERTO, EM MATERIAL DE 1A CATEGORIA, COM ESCAVADEIRA HIDRAULICA, CAPACIDADE DE 0,78 M3</v>
          </cell>
          <cell r="C219" t="str">
            <v>M3</v>
          </cell>
          <cell r="D219">
            <v>1.82</v>
          </cell>
          <cell r="E219">
            <v>0.5</v>
          </cell>
          <cell r="F219">
            <v>2.3199999999999998</v>
          </cell>
        </row>
        <row r="220">
          <cell r="A220" t="str">
            <v>79480</v>
          </cell>
          <cell r="B220" t="str">
            <v>ESCAVACAO MECANICA CAMPO ABERTO EM SOLO EXCETO ROCHA ATE 2,00M PROFUNDIDADE</v>
          </cell>
          <cell r="C220" t="str">
            <v>M3</v>
          </cell>
          <cell r="D220">
            <v>2.5499999999999998</v>
          </cell>
          <cell r="E220">
            <v>0.24</v>
          </cell>
          <cell r="F220">
            <v>2.79</v>
          </cell>
        </row>
        <row r="221">
          <cell r="A221" t="str">
            <v>83335</v>
          </cell>
          <cell r="B221" t="str">
            <v>ESCAVACAO SUBMERSA COM DRAGA DE MANDIBULA</v>
          </cell>
          <cell r="C221" t="str">
            <v>M3</v>
          </cell>
          <cell r="D221">
            <v>28.62</v>
          </cell>
          <cell r="E221">
            <v>2.34</v>
          </cell>
          <cell r="F221">
            <v>30.96</v>
          </cell>
        </row>
        <row r="222">
          <cell r="A222" t="str">
            <v>76451/1</v>
          </cell>
          <cell r="B222" t="str">
            <v>ESCAVACAO MECANIZADA SUBMERSA (DRAGAGEM E CARGA), UTILIZANDO CAMINHÃO BASCULANTE, ESCAVADEIRA TIPO DRAGA DE ARRASTE E RETROESCAVADEIRA COM CARREGADEIRA</v>
          </cell>
          <cell r="C222" t="str">
            <v>M3</v>
          </cell>
          <cell r="D222">
            <v>20.6</v>
          </cell>
          <cell r="E222">
            <v>4.08</v>
          </cell>
          <cell r="F222">
            <v>24.68</v>
          </cell>
        </row>
        <row r="223">
          <cell r="A223" t="str">
            <v>89885</v>
          </cell>
          <cell r="B223" t="str">
            <v>ESCAVAÇÃO VERTICAL A CÉU ABERTO, INCLUINDO CARGA, DESCARGA E TRANSPORTE, EM SOLO DE 1ª CATEGORIA COM ESCAVADEIRA HIDRÁULICA (CAÇAMBA: 0,8 M³ / 111 HP), FROTA DE 3 CAMINHÕES BASCULANTES DE 14 M³, DMT DE 0,2 KM E VELOCIDADE MÉDIA 4 KM/H. AF_12/2013</v>
          </cell>
          <cell r="C223" t="str">
            <v>M3</v>
          </cell>
          <cell r="D223">
            <v>5.73</v>
          </cell>
          <cell r="E223">
            <v>0.93</v>
          </cell>
          <cell r="F223">
            <v>6.66</v>
          </cell>
        </row>
        <row r="224">
          <cell r="A224" t="str">
            <v>89886</v>
          </cell>
          <cell r="B224" t="str">
            <v>ESCAVAÇÃO VERTICAL A CÉU ABERTO, INCLUINDO CARGA, DESCARGA E TRANSPORTE, EM SOLO DE 1ª CATEGORIA COM ESCAVADEIRA HIDRÁULICA (CAÇAMBA: 0,8 M³ / 111 HP), FROTA DE 3 CAMINHÕES BASCULANTES DE 14 M³, DMT DE 0,3 KM E VELOCIDADE MÉDIA 5,9 KM/H. AF_12/2013</v>
          </cell>
          <cell r="C224" t="str">
            <v>M3</v>
          </cell>
          <cell r="D224">
            <v>5.75</v>
          </cell>
          <cell r="E224">
            <v>0.93</v>
          </cell>
          <cell r="F224">
            <v>6.68</v>
          </cell>
        </row>
        <row r="225">
          <cell r="A225" t="str">
            <v>89887</v>
          </cell>
          <cell r="B225" t="str">
            <v>ESCAVAÇÃO VERTICAL A CÉU ABERTO, INCLUINDO CARGA, DESCARGA E TRANSPORTE, EM SOLO DE 1ª CATEGORIA COM ESCAVADEIRA HIDRÁULICA (CAÇAMBA: 0,8 M³ / 111 HP), FROTA DE 3 CAMINHÕES BASCULANTES DE 14 M³, DMT DE 0,6 KM E VELOCIDADE MÉDIA 10 KM/H. AF_12/2013</v>
          </cell>
          <cell r="C225" t="str">
            <v>M3</v>
          </cell>
          <cell r="D225">
            <v>5.95</v>
          </cell>
          <cell r="E225">
            <v>0.93</v>
          </cell>
          <cell r="F225">
            <v>6.88</v>
          </cell>
        </row>
        <row r="226">
          <cell r="A226" t="str">
            <v>89888</v>
          </cell>
          <cell r="B226" t="str">
            <v>ESCAVAÇÃO VERTICAL A CÉU ABERTO, INCLUINDO CARGA, DESCARGA E TRANSPORTE, EM SOLO DE 1ª CATEGORIA COM ESCAVADEIRA HIDRÁULICA (CAÇAMBA: 0,8 M³ / 111 HP), FROTA DE 3 CAMINHÕES BASCULANTES DE 14 M³, DMT DE 0,8 KM E VELOCIDADE MÉDIA 14 KM/H. AF_12/2013</v>
          </cell>
          <cell r="C226" t="str">
            <v>M3</v>
          </cell>
          <cell r="D226">
            <v>5.88</v>
          </cell>
          <cell r="E226">
            <v>0.93</v>
          </cell>
          <cell r="F226">
            <v>6.81</v>
          </cell>
        </row>
        <row r="227">
          <cell r="A227" t="str">
            <v>89889</v>
          </cell>
          <cell r="B227" t="str">
            <v>ESCAVAÇÃO VERTICAL A CÉU ABERTO, INCLUINDO CARGA, DESCARGA E TRANSPORTE, EM SOLO DE 1ª CATEGORIA COM ESCAVADEIRA HIDRÁULICA (CAÇAMBA: 0,8 M³ / 111 HP), FROTA DE 3 CAMINHÕES BASCULANTES DE 14 M³, DMT DE 1 KM E VELOCIDADE MÉDIA 15 KM/H. AF_12/2013</v>
          </cell>
          <cell r="C227" t="str">
            <v>M3</v>
          </cell>
          <cell r="D227">
            <v>6.09</v>
          </cell>
          <cell r="E227">
            <v>0.93</v>
          </cell>
          <cell r="F227">
            <v>7.02</v>
          </cell>
        </row>
        <row r="228">
          <cell r="A228" t="str">
            <v>89890</v>
          </cell>
          <cell r="B228" t="str">
            <v>ESCAVAÇÃO VERTICAL A CÉU ABERTO, INCLUINDO CARGA, DESCARGA E TRANSPORTE, EM SOLO DE 1ª CATEGORIA COM ESCAVADEIRA HIDRÁULICA (CAÇAMBA: 0,8 M³ / 111 HP), FROTA DE 4 CAMINHÕES BASCULANTES DE 14 M³, DMT DE 1,5 KM E VELOCIDADE MÉDIA 18 KM/H. AF_12/2013</v>
          </cell>
          <cell r="C228" t="str">
            <v>M3</v>
          </cell>
          <cell r="D228">
            <v>8.41</v>
          </cell>
          <cell r="E228">
            <v>1.1200000000000001</v>
          </cell>
          <cell r="F228">
            <v>9.5299999999999994</v>
          </cell>
        </row>
        <row r="229">
          <cell r="A229" t="str">
            <v>89891</v>
          </cell>
          <cell r="B229" t="str">
            <v>ESCAVAÇÃO VERTICAL A CÉU ABERTO, INCLUINDO CARGA, DESCARGA E TRANSPORTE, EM SOLO DE 1ª CATEGORIA COM ESCAVADEIRA HIDRÁULICA (CAÇAMBA: 0,8 M³ / 111 HP), FROTA DE 4 CAMINHÕES BASCULANTES DE 14 M³, DMT DE 2 KM E VELOCIDADE MÉDIA 22 KM/H. AF_12/2013</v>
          </cell>
          <cell r="C229" t="str">
            <v>M3</v>
          </cell>
          <cell r="D229">
            <v>8.58</v>
          </cell>
          <cell r="E229">
            <v>1.1200000000000001</v>
          </cell>
          <cell r="F229">
            <v>9.6999999999999993</v>
          </cell>
        </row>
        <row r="230">
          <cell r="A230" t="str">
            <v>89892</v>
          </cell>
          <cell r="B230" t="str">
            <v>ESCAVAÇÃO VERTICAL A CÉU ABERTO, INCLUINDO CARGA, DESCARGA E TRANSPORTE, EM SOLO DE 1ª CATEGORIA COM ESCAVADEIRA HIDRÁULICA (CAÇAMBA: 0,8 M³ / 111 HP), FROTA DE 4 CAMINHÕES BASCULANTES DE 14 M³, DMT DE 2 KM E VELOCIDADE MÉDIA 35 KM/H. AF_12/2013</v>
          </cell>
          <cell r="C230" t="str">
            <v>M3</v>
          </cell>
          <cell r="D230">
            <v>7.84</v>
          </cell>
          <cell r="E230">
            <v>1.1200000000000001</v>
          </cell>
          <cell r="F230">
            <v>8.9600000000000009</v>
          </cell>
        </row>
        <row r="231">
          <cell r="A231" t="str">
            <v>89893</v>
          </cell>
          <cell r="B231" t="str">
            <v>ESCAVAÇÃO VERTICAL A CÉU ABERTO, INCLUINDO CARGA, DESCARGA E TRANSPORTE, EM SOLO DE 1ª CATEGORIA COM ESCAVADEIRA HIDRÁULICA (CAÇAMBA: 0,8 M³ / 111 HP), FROTA DE 5 CAMINHÕES BASCULANTES DE 14 M³, DMT DE 3 KM E VELOCIDADE MÉDIA 20 KM/H. AF_12/2013</v>
          </cell>
          <cell r="C231" t="str">
            <v>M3</v>
          </cell>
          <cell r="D231">
            <v>10.33</v>
          </cell>
          <cell r="E231">
            <v>1.3</v>
          </cell>
          <cell r="F231">
            <v>11.63</v>
          </cell>
        </row>
        <row r="232">
          <cell r="A232" t="str">
            <v>89894</v>
          </cell>
          <cell r="B232" t="str">
            <v>ESCAVAÇÃO VERTICAL A CÉU ABERTO, INCLUINDO CARGA, DESCARGA E TRANSPORTE, EM SOLO DE 1ª CATEGORIA COM ESCAVADEIRA HIDRÁULICA (CAÇAMBA: 0,8 M³ / 111 HP), FROTA DE 6 CAMINHÕES BASCULANTES DE 14 M³, DMT DE 4 KM E VELOCIDADE MÉDIA 22 KM/H. AF_12/2013</v>
          </cell>
          <cell r="C232" t="str">
            <v>M3</v>
          </cell>
          <cell r="D232">
            <v>11.48</v>
          </cell>
          <cell r="E232">
            <v>1.49</v>
          </cell>
          <cell r="F232">
            <v>12.97</v>
          </cell>
        </row>
        <row r="233">
          <cell r="A233" t="str">
            <v>89895</v>
          </cell>
          <cell r="B233" t="str">
            <v>ESCAVAÇÃO VERTICAL A CÉU ABERTO, INCLUINDO CARGA, DESCARGA E TRANSPORTE, EM SOLO DE 1ª CATEGORIA COM ESCAVADEIRA HIDRÁULICA (CAÇAMBA: 0,8 M³ / 111 HP), FROTA DE 7 CAMINHÕES BASCULANTES DE 14 M³, DMT DE 6 KM E VELOCIDADE MÉDIA 22 KM/H. AF_12/2013</v>
          </cell>
          <cell r="C233" t="str">
            <v>M3</v>
          </cell>
          <cell r="D233">
            <v>13.9</v>
          </cell>
          <cell r="E233">
            <v>1.68</v>
          </cell>
          <cell r="F233">
            <v>15.58</v>
          </cell>
        </row>
        <row r="234">
          <cell r="A234" t="str">
            <v>89903</v>
          </cell>
          <cell r="B234" t="str">
            <v>ESCAVAÇÃO VERTICAL A CÉU ABERTO, INCLUINDO CARGA, DESCARGA E TRANSPORTE, EM SOLO DE 1ª CATEGORIA COM ESCAVADEIRA HIDRÁULICA (CAÇAMBA: 0,8 M³ / 111 HP), FROTA DE 2 CAMINHÕES BASCULANTES DE 18 M³, DMT DE 0,2 KM E VELOCIDADE MÉDIA 4 KM/H. AF_12/2013</v>
          </cell>
          <cell r="C234" t="str">
            <v>M3</v>
          </cell>
          <cell r="D234">
            <v>5.0599999999999996</v>
          </cell>
          <cell r="E234">
            <v>0.7</v>
          </cell>
          <cell r="F234">
            <v>5.76</v>
          </cell>
        </row>
        <row r="235">
          <cell r="A235" t="str">
            <v>89904</v>
          </cell>
          <cell r="B235" t="str">
            <v>ESCAVAÇÃO VERTICAL A CÉU ABERTO, INCLUINDO CARGA, DESCARGA E TRANSPORTE, EM SOLO DE 1ª CATEGORIA COM ESCAVADEIRA HIDRÁULICA (CAÇAMBA: 0,8 M³ / 111 HP), FROTA DE 2 CAMINHÕES BASCULANTES DE 18 M³, DMT DE 0,3 KM E VELOCIDADE MÉDIA 5,9KM/H. AF_12/2013</v>
          </cell>
          <cell r="C235" t="str">
            <v>M3</v>
          </cell>
          <cell r="D235">
            <v>5.08</v>
          </cell>
          <cell r="E235">
            <v>0.7</v>
          </cell>
          <cell r="F235">
            <v>5.78</v>
          </cell>
        </row>
        <row r="236">
          <cell r="A236" t="str">
            <v>89905</v>
          </cell>
          <cell r="B236" t="str">
            <v>ESCAVAÇÃO VERTICAL A CÉU ABERTO, INCLUINDO CARGA, DESCARGA E TRANSPORTE, EM SOLO DE 1ª CATEGORIA COM ESCAVADEIRA HIDRÁULICA (CAÇAMBA: 0,8 M³ / 111 HP), FROTA DE 2 CAMINHÕES BASCULANTES DE 18 M³, DMT DE 0,6 KM E VELOCIDADE MÉDIA 10 KM/H. AF_12/2013</v>
          </cell>
          <cell r="C236" t="str">
            <v>M3</v>
          </cell>
          <cell r="D236">
            <v>5.25</v>
          </cell>
          <cell r="E236">
            <v>0.7</v>
          </cell>
          <cell r="F236">
            <v>5.95</v>
          </cell>
        </row>
        <row r="237">
          <cell r="A237" t="str">
            <v>89906</v>
          </cell>
          <cell r="B237" t="str">
            <v>ESCAVAÇÃO VERTICAL A CÉU ABERTO, INCLUINDO CARGA, DESCARGA E TRANSPORTE, EM SOLO DE 1ª CATEGORIA COM ESCAVADEIRA HIDRÁULICA (CAÇAMBA: 0,8 M³ / 111 HP), FROTA DE 2 CAMINHÕES BASCULANTES DE 18 M³, DMT DE 0,8 KM E VELOCIDADE MÉDIA 14 KM/H. AF_12/2013</v>
          </cell>
          <cell r="C237" t="str">
            <v>M3</v>
          </cell>
          <cell r="D237">
            <v>5.19</v>
          </cell>
          <cell r="E237">
            <v>0.7</v>
          </cell>
          <cell r="F237">
            <v>5.89</v>
          </cell>
        </row>
        <row r="238">
          <cell r="A238" t="str">
            <v>89907</v>
          </cell>
          <cell r="B238" t="str">
            <v>ESCAVAÇÃO VERTICAL A CÉU ABERTO, INCLUINDO CARGA, DESCARGA E TRANSPORTE, EM SOLO DE 1ª CATEGORIA COM ESCAVADEIRA HIDRÁULICA (CAÇAMBA: 0,8 M³ / 111 HP), FROTA DE 3 CAMINHÕES BASCULANTES DE 18 M³, DMT DE 1 KM E VELOCIDADE MÉDIA 15 KM/H. AF_12/2013</v>
          </cell>
          <cell r="C238" t="str">
            <v>M3</v>
          </cell>
          <cell r="D238">
            <v>5.85</v>
          </cell>
          <cell r="E238">
            <v>0.87</v>
          </cell>
          <cell r="F238">
            <v>6.72</v>
          </cell>
        </row>
        <row r="239">
          <cell r="A239" t="str">
            <v>89908</v>
          </cell>
          <cell r="B239" t="str">
            <v>ESCAVAÇÃO VERTICAL A CÉU ABERTO, INCLUINDO CARGA, DESCARGA E TRANSPORTE, EM SOLO DE 1ª CATEGORIA COM ESCAVADEIRA HIDRÁULICA (CAÇAMBA: 0,8 M³ / 111 HP), FROTA DE 4 CAMINHÕES BASCULANTES DE 18 M³, DMT DE 1,5 KM E VELOCIDADE MÉDIA 18 KM/H. AF_12/2013</v>
          </cell>
          <cell r="C239" t="str">
            <v>M3</v>
          </cell>
          <cell r="D239">
            <v>7.93</v>
          </cell>
          <cell r="E239">
            <v>1.05</v>
          </cell>
          <cell r="F239">
            <v>8.98</v>
          </cell>
        </row>
        <row r="240">
          <cell r="A240" t="str">
            <v>89909</v>
          </cell>
          <cell r="B240" t="str">
            <v>ESCAVAÇÃO VERTICAL A CÉU ABERTO, INCLUINDO CARGA, DESCARGA E TRANSPORTE, EM SOLO DE 1ª CATEGORIA COM ESCAVADEIRA HIDRÁULICA (CAÇAMBA: 0,8 M³ / 111 HP), FROTA DE 4 CAMINHÕES BASCULANTES DE 18 M³, DMT DE 2 KM E VELOCIDADE MÉDIA 22 KM/H. AF_12/2013</v>
          </cell>
          <cell r="C240" t="str">
            <v>M3</v>
          </cell>
          <cell r="D240">
            <v>8.07</v>
          </cell>
          <cell r="E240">
            <v>1.05</v>
          </cell>
          <cell r="F240">
            <v>9.1199999999999992</v>
          </cell>
        </row>
        <row r="241">
          <cell r="A241" t="str">
            <v>89910</v>
          </cell>
          <cell r="B241" t="str">
            <v>ESCAVAÇÃO VERTICAL A CÉU ABERTO, INCLUINDO CARGA, DESCARGA E TRANSPORTE, EM SOLO DE 1ª CATEGORIA COM ESCAVADEIRA HIDRÁULICA (CAÇAMBA: 0,8 M³ / 111 HP), FROTA DE 3 CAMINHÕES BASCULANTES DE 18 M³, DMT DE 2 KM E VELOCIDADE MÉDIA 35 KM/H. AF_12/2013</v>
          </cell>
          <cell r="C241" t="str">
            <v>M3</v>
          </cell>
          <cell r="D241">
            <v>6.99</v>
          </cell>
          <cell r="E241">
            <v>0.87</v>
          </cell>
          <cell r="F241">
            <v>7.86</v>
          </cell>
        </row>
        <row r="242">
          <cell r="A242" t="str">
            <v>89911</v>
          </cell>
          <cell r="B242" t="str">
            <v>ESCAVAÇÃO VERTICAL A CÉU ABERTO, INCLUINDO CARGA, DESCARGA E TRANSPORTE, EM SOLO DE 1ª CATEGORIA COM ESCAVADEIRA HIDRÁULICA (CAÇAMBA: 0,8 M³ / 111 HP), FROTA DE 5 CAMINHÕES BASCULANTES DE 18 M³, DMT DE 3 KM E VELOCIDADE MÉDIA 20 KM/H. AF_12/2013</v>
          </cell>
          <cell r="C242" t="str">
            <v>M3</v>
          </cell>
          <cell r="D242">
            <v>9.65</v>
          </cell>
          <cell r="E242">
            <v>1.22</v>
          </cell>
          <cell r="F242">
            <v>10.87</v>
          </cell>
        </row>
        <row r="243">
          <cell r="A243" t="str">
            <v>89912</v>
          </cell>
          <cell r="B243" t="str">
            <v>ESCAVAÇÃO VERTICAL A CÉU ABERTO, INCLUINDO CARGA, DESCARGA E TRANSPORTE, EM SOLO DE 1ª CATEGORIA COM ESCAVADEIRA HIDRÁULICA (CAÇAMBA: 0,8 M³ / 111 HP), FROTA DE 5 CAMINHÕES BASCULANTES DE 18 M³, DMT DE 4 KM E VELOCIDADE MÉDIA 22 KM/H. AF_12/2013</v>
          </cell>
          <cell r="C243" t="str">
            <v>M3</v>
          </cell>
          <cell r="D243">
            <v>10.28</v>
          </cell>
          <cell r="E243">
            <v>1.22</v>
          </cell>
          <cell r="F243">
            <v>11.5</v>
          </cell>
        </row>
        <row r="244">
          <cell r="A244" t="str">
            <v>89913</v>
          </cell>
          <cell r="B244" t="str">
            <v>ESCAVAÇÃO VERTICAL A CÉU ABERTO, INCLUINDO CARGA, DESCARGA E TRANSPORTE, EM SOLO DE 1ª CATEGORIA COM ESCAVADEIRA HIDRÁULICA (CAÇAMBA: 0,8 M³ / 111 HP), FROTA DE 6 CAMINHÕES BASCULANTES DE 18 M³, DMT DE 6 KM E VELOCIDADE MÉDIA 22 KM/H. AF_12/2013</v>
          </cell>
          <cell r="C244" t="str">
            <v>M3</v>
          </cell>
          <cell r="D244">
            <v>12.46</v>
          </cell>
          <cell r="E244">
            <v>1.4</v>
          </cell>
          <cell r="F244">
            <v>13.86</v>
          </cell>
        </row>
        <row r="245">
          <cell r="A245" t="str">
            <v>89921</v>
          </cell>
          <cell r="B245" t="str">
            <v>ESCAVAÇÃO VERTICAL A CÉU ABERTO, INCLUINDO CARGA, DESCARGA E TRANSPORTE, EM SOLO DE 1ª CATEGORIA COM ESCAVADEIRA HIDRÁULICA (CAÇAMBA: 1,2 M³ / 155 HP), FROTA DE 3 CAMINHÕES BASCULANTES DE 14 M³, DMT DE 0,2 KM E VELOCIDADE MÉDIA 4 KM/H. AF_12/2013</v>
          </cell>
          <cell r="C245" t="str">
            <v>M3</v>
          </cell>
          <cell r="D245">
            <v>4.71</v>
          </cell>
          <cell r="E245">
            <v>0.66</v>
          </cell>
          <cell r="F245">
            <v>5.37</v>
          </cell>
        </row>
        <row r="246">
          <cell r="A246" t="str">
            <v>89922</v>
          </cell>
          <cell r="B246" t="str">
            <v>ESCAVAÇÃO VERTICAL A CÉU ABERTO, INCLUINDO CARGA, DESCARGA E TRANSPORTE, EM SOLO DE 1ª CATEGORIA COM ESCAVADEIRA HIDRÁULICA (CAÇAMBA: 1,2 M³ / 155 HP), FROTA DE 3 CAMINHÕES BASCULANTES DE 14 M³, DMT DE 0,3 KM E VELOCIDADE MÉDIA 5,9 KM/H. AF_12/2013</v>
          </cell>
          <cell r="C246" t="str">
            <v>M3</v>
          </cell>
          <cell r="D246">
            <v>4.7300000000000004</v>
          </cell>
          <cell r="E246">
            <v>0.66</v>
          </cell>
          <cell r="F246">
            <v>5.39</v>
          </cell>
        </row>
        <row r="247">
          <cell r="A247" t="str">
            <v>89923</v>
          </cell>
          <cell r="B247" t="str">
            <v>ESCAVAÇÃO VERTICAL A CÉU ABERTO, INCLUINDO CARGA, DESCARGA E TRANSPORTE, EM SOLO DE 1ª CATEGORIA COM ESCAVADEIRA HIDRÁULICA (CAÇAMBA: 1,2 M³ / 155 HP), FROTA DE 3 CAMINHÕES BASCULANTES DE 14 M³, DMT DE 0,6 KM E VELOCIDADE MÉDIA 10 KM/H. AF_12/2013</v>
          </cell>
          <cell r="C247" t="str">
            <v>M3</v>
          </cell>
          <cell r="D247">
            <v>4.93</v>
          </cell>
          <cell r="E247">
            <v>0.66</v>
          </cell>
          <cell r="F247">
            <v>5.59</v>
          </cell>
        </row>
        <row r="248">
          <cell r="A248" t="str">
            <v>89924</v>
          </cell>
          <cell r="B248" t="str">
            <v>ESCAVAÇÃO VERTICAL A CÉU ABERTO, INCLUINDO CARGA, DESCARGA E TRANSPORTE, EM SOLO DE 1ª CATEGORIA COM ESCAVADEIRA HIDRÁULICA (CAÇAMBA: 1,2 M³ / 155 HP), FROTA DE 3 CAMINHÕES BASCULANTES DE 14 M³, DMT DE 0,8 KM E VELOCIDADE MÉDIA 14 KM/H. AF_12/2013</v>
          </cell>
          <cell r="C248" t="str">
            <v>M3</v>
          </cell>
          <cell r="D248">
            <v>4.87</v>
          </cell>
          <cell r="E248">
            <v>0.66</v>
          </cell>
          <cell r="F248">
            <v>5.53</v>
          </cell>
        </row>
        <row r="249">
          <cell r="A249" t="str">
            <v>89925</v>
          </cell>
          <cell r="B249" t="str">
            <v>ESCAVAÇÃO VERTICAL A CÉU ABERTO, INCLUINDO CARGA, DESCARGA E TRANSPORTE, EM SOLO DE 1ª CATEGORIA COM ESCAVADEIRA HIDRÁULICA (CAÇAMBA: 1,2 M³ / 155 HP), FROTA DE 3 CAMINHÕES BASCULANTES DE 14 M³, DMT DE 1 KM E VELOCIDADE MÉDIA 15 KM/H. AF_12/2013</v>
          </cell>
          <cell r="C249" t="str">
            <v>M3</v>
          </cell>
          <cell r="D249">
            <v>5.07</v>
          </cell>
          <cell r="E249">
            <v>0.66</v>
          </cell>
          <cell r="F249">
            <v>5.73</v>
          </cell>
        </row>
        <row r="250">
          <cell r="A250" t="str">
            <v>89926</v>
          </cell>
          <cell r="B250" t="str">
            <v>ESCAVAÇÃO VERTICAL A CÉU ABERTO, INCLUINDO CARGA, DESCARGA E TRANSPORTE, EM SOLO DE 1ª CATEGORIA COM ESCAVADEIRA HIDRÁULICA (CAÇAMBA: 1,2 M³ / 155 HP), FROTA DE 5 CAMINHÕES BASCULANTES DE 14 M³, DMT DE 1,5 KM E VELOCIDADE MÉDIA 18 KM/H. AF_12/2013</v>
          </cell>
          <cell r="C250" t="str">
            <v>M3</v>
          </cell>
          <cell r="D250">
            <v>7.59</v>
          </cell>
          <cell r="E250">
            <v>0.93</v>
          </cell>
          <cell r="F250">
            <v>8.52</v>
          </cell>
        </row>
        <row r="251">
          <cell r="A251" t="str">
            <v>89927</v>
          </cell>
          <cell r="B251" t="str">
            <v>ESCAVAÇÃO VERTICAL A CÉU ABERTO, INCLUINDO CARGA, DESCARGA E TRANSPORTE, EM SOLO DE 1ª CATEGORIA COM ESCAVADEIRA HIDRÁULICA (CAÇAMBA: 1,2 M³ / 155 HP), FROTA DE 5 CAMINHÕES BASCULANTES DE 14 M³, DMT DE 2 KM E VELOCIDADE MÉDIA 22 KM/H. AF_12/2013</v>
          </cell>
          <cell r="C251" t="str">
            <v>M3</v>
          </cell>
          <cell r="D251">
            <v>7.76</v>
          </cell>
          <cell r="E251">
            <v>0.93</v>
          </cell>
          <cell r="F251">
            <v>8.69</v>
          </cell>
        </row>
        <row r="252">
          <cell r="A252" t="str">
            <v>89928</v>
          </cell>
          <cell r="B252" t="str">
            <v>ESCAVAÇÃO VERTICAL A CÉU ABERTO, INCLUINDO CARGA, DESCARGA E TRANSPORTE, EM SOLO DE 1ª CATEGORIA COM ESCAVADEIRA HIDRÁULICA (CAÇAMBA: 1,2 M³ / 155 HP), FROTA DE 5 CAMINHÕES BASCULANTES DE 14 M³, DMT DE 2 KM E VELOCIDADE MÉDIA 35 KM/H. AF_12/2013</v>
          </cell>
          <cell r="C252" t="str">
            <v>M3</v>
          </cell>
          <cell r="D252">
            <v>7.03</v>
          </cell>
          <cell r="E252">
            <v>0.93</v>
          </cell>
          <cell r="F252">
            <v>7.96</v>
          </cell>
        </row>
        <row r="253">
          <cell r="A253" t="str">
            <v>89929</v>
          </cell>
          <cell r="B253" t="str">
            <v>ESCAVAÇÃO VERTICAL A CÉU ABERTO, INCLUINDO CARGA, DESCARGA E TRANSPORTE, EM SOLO DE 1ª CATEGORIA COM ESCAVADEIRA HIDRÁULICA (CAÇAMBA: 1,2 M³ / 155 HP), FROTA DE 7 CAMINHÕES BASCULANTES DE 14 M³, DMT DE 3 KM E VELOCIDADE MÉDIA 20 KM/H. AF_12/2013</v>
          </cell>
          <cell r="C253" t="str">
            <v>M3</v>
          </cell>
          <cell r="D253">
            <v>9.7200000000000006</v>
          </cell>
          <cell r="E253">
            <v>1.19</v>
          </cell>
          <cell r="F253">
            <v>10.91</v>
          </cell>
        </row>
        <row r="254">
          <cell r="A254" t="str">
            <v>89930</v>
          </cell>
          <cell r="B254" t="str">
            <v>ESCAVAÇÃO VERTICAL A CÉU ABERTO, INCLUINDO CARGA, DESCARGA E TRANSPORTE, EM SOLO DE 1ª CATEGORIA COM ESCAVADEIRA HIDRÁULICA (CAÇAMBA: 1,2 M³ / 155 HP), FROTA DE 7 CAMINHÕES BASCULANTES DE 14 M³, DMT DE 4 KM E VELOCIDADE MÉDIA 22 KM/H. AF_12/2013</v>
          </cell>
          <cell r="C254" t="str">
            <v>M3</v>
          </cell>
          <cell r="D254">
            <v>10.39</v>
          </cell>
          <cell r="E254">
            <v>1.19</v>
          </cell>
          <cell r="F254">
            <v>11.58</v>
          </cell>
        </row>
        <row r="255">
          <cell r="A255" t="str">
            <v>89931</v>
          </cell>
          <cell r="B255" t="str">
            <v>ESCAVAÇÃO VERTICAL A CÉU ABERTO, INCLUINDO CARGA, DESCARGA E TRANSPORTE, EM SOLO DE 1ª CATEGORIA COM ESCAVADEIRA HIDRÁULICA (CAÇAMBA: 1,2 M³ / 155 HP), FROTA DE 9 CAMINHÕES BASCULANTES DE 14 M³, DMT DE 6 KM E VELOCIDADE MÉDIA 22 KM/H. AF_12/2013</v>
          </cell>
          <cell r="C255" t="str">
            <v>M3</v>
          </cell>
          <cell r="D255">
            <v>13.03</v>
          </cell>
          <cell r="E255">
            <v>1.46</v>
          </cell>
          <cell r="F255">
            <v>14.49</v>
          </cell>
        </row>
        <row r="256">
          <cell r="A256" t="str">
            <v>89939</v>
          </cell>
          <cell r="B256" t="str">
            <v>ESCAVAÇÃO VERTICAL A CÉU ABERTO, INCLUINDO CARGA, DESCARGA E TRANSPORTE, EM SOLO DE 1ª CATEGORIA COM ESCAVADEIRA HIDRÁULICA (CAÇAMBA: 1,2 M³ / 155 HP), FROTA DE 3 CAMINHÕES BASCULANTES DE 18 M³, DMT DE 0,2 KM E VELOCIDADE MÉDIA 4 KM/H. AF_12/2013</v>
          </cell>
          <cell r="C256" t="str">
            <v>M3</v>
          </cell>
          <cell r="D256">
            <v>4.43</v>
          </cell>
          <cell r="E256">
            <v>0.6</v>
          </cell>
          <cell r="F256">
            <v>5.03</v>
          </cell>
        </row>
        <row r="257">
          <cell r="A257" t="str">
            <v>89940</v>
          </cell>
          <cell r="B257" t="str">
            <v>ESCAVAÇÃO VERTICAL A CÉU ABERTO, INCLUINDO CARGA, DESCARGA E TRANSPORTE, EM SOLO DE 1ª CATEGORIA COM ESCAVADEIRA HIDRÁULICA (CAÇAMBA: 1,2 M³ / 155 HP), FROTA DE 3 CAMINHÕES BASCULANTES DE 18 M³, DMT DE 0,3 KM E VELOCIDADE MÉDIA 5,9 KM/H. AF_12/2013</v>
          </cell>
          <cell r="C257" t="str">
            <v>M3</v>
          </cell>
          <cell r="D257">
            <v>4.4400000000000004</v>
          </cell>
          <cell r="E257">
            <v>0.6</v>
          </cell>
          <cell r="F257">
            <v>5.04</v>
          </cell>
        </row>
        <row r="258">
          <cell r="A258" t="str">
            <v>89941</v>
          </cell>
          <cell r="B258" t="str">
            <v>ESCAVAÇÃO VERTICAL A CÉU ABERTO, INCLUINDO CARGA, DESCARGA E TRANSPORTE, EM SOLO DE 1ª CATEGORIA COM ESCAVADEIRA HIDRÁULICA (CAÇAMBA: 1,2 M³ / 155 HP), FROTA DE 3 CAMINHÕES BASCULANTES DE 18 M³, DMT DE 0,6 KM E VELOCIDADE MÉDIA 10 KM/H. AF_12/2013</v>
          </cell>
          <cell r="C258" t="str">
            <v>M3</v>
          </cell>
          <cell r="D258">
            <v>4.62</v>
          </cell>
          <cell r="E258">
            <v>0.6</v>
          </cell>
          <cell r="F258">
            <v>5.22</v>
          </cell>
        </row>
        <row r="259">
          <cell r="A259" t="str">
            <v>89942</v>
          </cell>
          <cell r="B259" t="str">
            <v>ESCAVAÇÃO VERTICAL A CÉU ABERTO, INCLUINDO CARGA, DESCARGA E TRANSPORTE, EM SOLO DE 1ª CATEGORIA COM ESCAVADEIRA HIDRÁULICA (CAÇAMBA: 1,2 M³ / 155 HP), FROTA DE 3 CAMINHÕES BASCULANTES DE 18 M³, DMT DE 0,8 KM E VELOCIDADE MÉDIA 14 KM/H. AF_12/2013</v>
          </cell>
          <cell r="C259" t="str">
            <v>M3</v>
          </cell>
          <cell r="D259">
            <v>4.5599999999999996</v>
          </cell>
          <cell r="E259">
            <v>0.6</v>
          </cell>
          <cell r="F259">
            <v>5.16</v>
          </cell>
        </row>
        <row r="260">
          <cell r="A260" t="str">
            <v>89943</v>
          </cell>
          <cell r="B260" t="str">
            <v>ESCAVAÇÃO VERTICAL A CÉU ABERTO, INCLUINDO CARGA, DESCARGA E TRANSPORTE, EM SOLO DE 1ª CATEGORIA COM ESCAVADEIRA HIDRÁULICA (CAÇAMBA: 1,2 M³ / 155 HP), FROTA DE 3 CAMINHÕES BASCULANTES DE 18 M³, DMT DE 1 KM E VELOCIDADE MÉDIA 15 KM/H. AF_12/2013</v>
          </cell>
          <cell r="C260" t="str">
            <v>M3</v>
          </cell>
          <cell r="D260">
            <v>4.74</v>
          </cell>
          <cell r="E260">
            <v>0.6</v>
          </cell>
          <cell r="F260">
            <v>5.34</v>
          </cell>
        </row>
        <row r="261">
          <cell r="A261" t="str">
            <v>89944</v>
          </cell>
          <cell r="B261" t="str">
            <v>ESCAVAÇÃO VERTICAL A CÉU ABERTO, INCLUINDO CARGA, DESCARGA E TRANSPORTE, EM SOLO DE 1ª CATEGORIA COM ESCAVADEIRA HIDRÁULICA (CAÇAMBA: 1,2 M³ / 155 HP), FROTA DE 5 CAMINHÕES BASCULANTES DE 18 M³, DMT DE 1,5 KM E VELOCIDADE MÉDIA 18 KM/H. AF_12/2013</v>
          </cell>
          <cell r="C261" t="str">
            <v>M3</v>
          </cell>
          <cell r="D261">
            <v>7.01</v>
          </cell>
          <cell r="E261">
            <v>0.84</v>
          </cell>
          <cell r="F261">
            <v>7.85</v>
          </cell>
        </row>
        <row r="262">
          <cell r="A262" t="str">
            <v>89945</v>
          </cell>
          <cell r="B262" t="str">
            <v>ESCAVAÇÃO VERTICAL A CÉU ABERTO, INCLUINDO CARGA, DESCARGA E TRANSPORTE, EM SOLO DE 1ª CATEGORIA COM ESCAVADEIRA HIDRÁULICA (CAÇAMBA: 1,2 M³ / 155 HP), FROTA DE 5 CAMINHÕES BASCULANTES DE 18 M³, DMT DE 2 KM E VELOCIDADE MÉDIA 22 KM/H. AF_12/2013</v>
          </cell>
          <cell r="C262" t="str">
            <v>M3</v>
          </cell>
          <cell r="D262">
            <v>7.15</v>
          </cell>
          <cell r="E262">
            <v>0.85</v>
          </cell>
          <cell r="F262">
            <v>8</v>
          </cell>
        </row>
        <row r="263">
          <cell r="A263" t="str">
            <v>89946</v>
          </cell>
          <cell r="B263" t="str">
            <v>ESCAVAÇÃO VERTICAL A CÉU ABERTO, INCLUINDO CARGA, DESCARGA E TRANSPORTE, EM SOLO DE 1ª CATEGORIA COM ESCAVADEIRA HIDRÁULICA (CAÇAMBA: 1,2 M³ / 155 HP), FROTA DE 4 CAMINHÕES BASCULANTES DE 18 M³, DMT DE 2 KM E VELOCIDADE MÉDIA 35 KM/H. AF_12/2013</v>
          </cell>
          <cell r="C263" t="str">
            <v>M3</v>
          </cell>
          <cell r="D263">
            <v>6.2</v>
          </cell>
          <cell r="E263">
            <v>0.72</v>
          </cell>
          <cell r="F263">
            <v>6.92</v>
          </cell>
        </row>
        <row r="264">
          <cell r="A264" t="str">
            <v>89947</v>
          </cell>
          <cell r="B264" t="str">
            <v>ESCAVAÇÃO VERTICAL A CÉU ABERTO, INCLUINDO CARGA, DESCARGA E TRANSPORTE, EM SOLO DE 1ª CATEGORIA COM ESCAVADEIRA HIDRÁULICA (CAÇAMBA: 1,2 M³ / 155 HP), FROTA DE 6 CAMINHÕES BASCULANTES DE 18 M³, DMT DE 3 KM E VELOCIDADE MÉDIA 20 KM/H. AF_12/2013</v>
          </cell>
          <cell r="C264" t="str">
            <v>M3</v>
          </cell>
          <cell r="D264">
            <v>8.59</v>
          </cell>
          <cell r="E264">
            <v>0.97</v>
          </cell>
          <cell r="F264">
            <v>9.56</v>
          </cell>
        </row>
        <row r="265">
          <cell r="A265" t="str">
            <v>89948</v>
          </cell>
          <cell r="B265" t="str">
            <v>ESCAVAÇÃO VERTICAL A CÉU ABERTO, INCLUINDO CARGA, DESCARGA E TRANSPORTE, EM SOLO DE 1ª CATEGORIA COM ESCAVADEIRA HIDRÁULICA (CAÇAMBA: 1,2 M³ / 155 HP), FROTA DE 7 CAMINHÕES BASCULANTES DE 18 M³, DMT DE 4 KM E VELOCIDADE MÉDIA 22 KM/H. AF_12/2013</v>
          </cell>
          <cell r="C265" t="str">
            <v>M3</v>
          </cell>
          <cell r="D265">
            <v>9.52</v>
          </cell>
          <cell r="E265">
            <v>1.0900000000000001</v>
          </cell>
          <cell r="F265">
            <v>10.61</v>
          </cell>
        </row>
        <row r="266">
          <cell r="A266" t="str">
            <v>89949</v>
          </cell>
          <cell r="B266" t="str">
            <v>ESCAVAÇÃO VERTICAL A CÉU ABERTO, INCLUINDO CARGA, DESCARGA E TRANSPORTE, EM SOLO DE 1ª CATEGORIA COM ESCAVADEIRA HIDRÁULICA (CAÇAMBA: 1,2 M³ / 155 HP), FROTA DE 8 CAMINHÕES BASCULANTES DE 18 M³, DMT DE 6 KM E VELOCIDADE MÉDIA 22 KM/H. AF_12/2013</v>
          </cell>
          <cell r="C266" t="str">
            <v>M3</v>
          </cell>
          <cell r="D266">
            <v>11.57</v>
          </cell>
          <cell r="E266">
            <v>1.21</v>
          </cell>
          <cell r="F266">
            <v>12.78</v>
          </cell>
        </row>
        <row r="267">
          <cell r="A267" t="str">
            <v>90082</v>
          </cell>
          <cell r="B267" t="str">
            <v>ESCAVAÇÃO MECANIZADA DE VALA COM PROF. ATÉ 1,5 M (MÉDIA ENTRE MONTANTE E JUSANTE/UMA COMPOSIÇÃO POR TRECHO), COM ESCAVADEIRA HIDRÁULICA (0,8 M3/111 HP), LARG. DE 1,5 M A 2,5 M, EM SOLO DE 1A CATEGORIA, EM LOCAIS COM ALTO NÍVEL DE INTERFERÊNCIA. AF_01/2015</v>
          </cell>
          <cell r="C267" t="str">
            <v>M3</v>
          </cell>
          <cell r="D267">
            <v>9.23</v>
          </cell>
          <cell r="E267">
            <v>2.97</v>
          </cell>
          <cell r="F267">
            <v>12.2</v>
          </cell>
        </row>
        <row r="268">
          <cell r="A268" t="str">
            <v>90084</v>
          </cell>
          <cell r="B2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68" t="str">
            <v>M3</v>
          </cell>
          <cell r="D268">
            <v>8.1199999999999992</v>
          </cell>
          <cell r="E268">
            <v>2.61</v>
          </cell>
          <cell r="F268">
            <v>10.73</v>
          </cell>
        </row>
        <row r="269">
          <cell r="A269" t="str">
            <v>90085</v>
          </cell>
          <cell r="B2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69" t="str">
            <v>M3</v>
          </cell>
          <cell r="D269">
            <v>5.83</v>
          </cell>
          <cell r="E269">
            <v>1.88</v>
          </cell>
          <cell r="F269">
            <v>7.71</v>
          </cell>
        </row>
        <row r="270">
          <cell r="A270" t="str">
            <v>90086</v>
          </cell>
          <cell r="B2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70" t="str">
            <v>M3</v>
          </cell>
          <cell r="D270">
            <v>6.28</v>
          </cell>
          <cell r="E270">
            <v>2.0099999999999998</v>
          </cell>
          <cell r="F270">
            <v>8.2899999999999991</v>
          </cell>
        </row>
        <row r="271">
          <cell r="A271" t="str">
            <v>90087</v>
          </cell>
          <cell r="B271" t="str">
            <v>ESCAVAÇÃO MECANIZADA DE VALA COM PROF. DE 3,0 M ATÉ 4,5 M(MÉDIA ENTRE MONTANTE E JUSANTE/UMA COMPOSIÇÃO POR TRECHO), COM ESCAVADEIRA HIDRÁULICA (1,2 M3/155 HP), LARG. DE 1,5 M A 2,5 M, EM SOLO DE 1A CATEGORIA, EM LOCAIS COM ALTO NÍVEL DE INTERFERÊNCIA. AF_01/2015</v>
          </cell>
          <cell r="C271" t="str">
            <v>M3</v>
          </cell>
          <cell r="D271">
            <v>3.8</v>
          </cell>
          <cell r="E271">
            <v>1.02</v>
          </cell>
          <cell r="F271">
            <v>4.82</v>
          </cell>
        </row>
        <row r="272">
          <cell r="A272" t="str">
            <v>90088</v>
          </cell>
          <cell r="B2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72" t="str">
            <v>M3</v>
          </cell>
          <cell r="D272">
            <v>4.38</v>
          </cell>
          <cell r="E272">
            <v>1.2</v>
          </cell>
          <cell r="F272">
            <v>5.58</v>
          </cell>
        </row>
        <row r="273">
          <cell r="A273" t="str">
            <v>90090</v>
          </cell>
          <cell r="B2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73" t="str">
            <v>M3</v>
          </cell>
          <cell r="D273">
            <v>3.11</v>
          </cell>
          <cell r="E273">
            <v>0.84</v>
          </cell>
          <cell r="F273">
            <v>3.95</v>
          </cell>
        </row>
        <row r="274">
          <cell r="A274" t="str">
            <v>90091</v>
          </cell>
          <cell r="B274" t="str">
            <v>ESCAVAÇÃO MECANIZADA DE VALA COM PROF. ATÉ 1,5 M(MÉDIA ENTRE MONTANTE E JUSANTE/UMA COMPOSIÇÃO POR TRECHO), COM ESCAVADEIRA HIDRÁULICA (0,8 M3/111 HP), LARG. DE 1,5M A 2,5 M, EM SOLO DE 1A CATEGORIA, LOCAIS COM BAIXO NÍVEL DE INTERFERÊNCIA. AF_01/2015</v>
          </cell>
          <cell r="C274" t="str">
            <v>M3</v>
          </cell>
          <cell r="D274">
            <v>3.97</v>
          </cell>
          <cell r="E274">
            <v>1.27</v>
          </cell>
          <cell r="F274">
            <v>5.24</v>
          </cell>
        </row>
        <row r="275">
          <cell r="A275" t="str">
            <v>90092</v>
          </cell>
          <cell r="B2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75" t="str">
            <v>M3</v>
          </cell>
          <cell r="D275">
            <v>3.53</v>
          </cell>
          <cell r="E275">
            <v>1.1200000000000001</v>
          </cell>
          <cell r="F275">
            <v>4.6500000000000004</v>
          </cell>
        </row>
        <row r="276">
          <cell r="A276" t="str">
            <v>90093</v>
          </cell>
          <cell r="B2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76" t="str">
            <v>M3</v>
          </cell>
          <cell r="D276">
            <v>2.46</v>
          </cell>
          <cell r="E276">
            <v>0.8</v>
          </cell>
          <cell r="F276">
            <v>3.26</v>
          </cell>
        </row>
        <row r="277">
          <cell r="A277" t="str">
            <v>90094</v>
          </cell>
          <cell r="B2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77" t="str">
            <v>M3</v>
          </cell>
          <cell r="D277">
            <v>2.63</v>
          </cell>
          <cell r="E277">
            <v>0.85</v>
          </cell>
          <cell r="F277">
            <v>3.48</v>
          </cell>
        </row>
        <row r="278">
          <cell r="A278" t="str">
            <v>90095</v>
          </cell>
          <cell r="B2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78" t="str">
            <v>M3</v>
          </cell>
          <cell r="D278">
            <v>1.65</v>
          </cell>
          <cell r="E278">
            <v>0.44</v>
          </cell>
          <cell r="F278">
            <v>2.09</v>
          </cell>
        </row>
        <row r="279">
          <cell r="A279" t="str">
            <v>90096</v>
          </cell>
          <cell r="B2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79" t="str">
            <v>M3</v>
          </cell>
          <cell r="D279">
            <v>1.85</v>
          </cell>
          <cell r="E279">
            <v>0.51</v>
          </cell>
          <cell r="F279">
            <v>2.36</v>
          </cell>
        </row>
        <row r="280">
          <cell r="A280" t="str">
            <v>90098</v>
          </cell>
          <cell r="B2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0" t="str">
            <v>M3</v>
          </cell>
          <cell r="D280">
            <v>1.28</v>
          </cell>
          <cell r="E280">
            <v>0.34</v>
          </cell>
          <cell r="F280">
            <v>1.62</v>
          </cell>
        </row>
        <row r="281">
          <cell r="A281" t="str">
            <v>90099</v>
          </cell>
          <cell r="B281" t="str">
            <v>ESCAVAÇÃO MECANIZADA DE VALA COM PROF. ATÉ 1,5 M (MÉDIA ENTRE MONTANTE E JUSANTE/UMA COMPOSIÇÃO POR TRECHO), COM RETROESCAVADEIRA (0,26 M3/88 HP), LARG. MENOR QUE 0,8 M, EM SOLO DE 1A CATEGORIA, EM LOCAIS COM ALTO NÍVEL DE INTERFERÊNCIA. AF_01/2015</v>
          </cell>
          <cell r="C281" t="str">
            <v>M3</v>
          </cell>
          <cell r="D281">
            <v>10.3</v>
          </cell>
          <cell r="E281">
            <v>4.9800000000000004</v>
          </cell>
          <cell r="F281">
            <v>15.28</v>
          </cell>
        </row>
        <row r="282">
          <cell r="A282" t="str">
            <v>90100</v>
          </cell>
          <cell r="B282" t="str">
            <v>ESCAVAÇÃO MECANIZADA DE VALA COM PROF. ATÉ 1,5 M (MÉDIA ENTRE MONTANTE E JUSANTE/UMA COMPOSIÇÃO POR TRECHO), COM RETROESCAVADEIRA (0,26 M3/88 HP), LARG. DE 0,8 M A 1,5 M, EM SOLO DE 1A CATEGORIA, EM LOCAIS COM ALTO NÍVEL DE INTERFERÊNCIA. AF_01/2015</v>
          </cell>
          <cell r="C282" t="str">
            <v>M3</v>
          </cell>
          <cell r="D282">
            <v>8.77</v>
          </cell>
          <cell r="E282">
            <v>4.26</v>
          </cell>
          <cell r="F282">
            <v>13.03</v>
          </cell>
        </row>
        <row r="283">
          <cell r="A283" t="str">
            <v>90101</v>
          </cell>
          <cell r="B283" t="str">
            <v>ESCAVAÇÃO MECANIZADA DE VALA COM PROF. MAIOR QUE 1,5 M ATÉ 3,0 M (MÉDIA ENTRE MONTANTE E JUSANTE/UMA COMPOSIÇÃO POR TRECHO), COM RETROESCAVADEIRA (0,26 M3/88 HP), LARG. MENOR QUE 0,8 M, EM SOLO DE 1A CATEGORIA, EM LOCAIS COM ALTO NÍVEL DE INTERFERÊNCIA. AF_01/2015</v>
          </cell>
          <cell r="C283" t="str">
            <v>M3</v>
          </cell>
          <cell r="D283">
            <v>8.67</v>
          </cell>
          <cell r="E283">
            <v>4.2</v>
          </cell>
          <cell r="F283">
            <v>12.87</v>
          </cell>
        </row>
        <row r="284">
          <cell r="A284" t="str">
            <v>90102</v>
          </cell>
          <cell r="B2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4" t="str">
            <v>M3</v>
          </cell>
          <cell r="D284">
            <v>7.96</v>
          </cell>
          <cell r="E284">
            <v>3.85</v>
          </cell>
          <cell r="F284">
            <v>11.81</v>
          </cell>
        </row>
        <row r="285">
          <cell r="A285" t="str">
            <v>90105</v>
          </cell>
          <cell r="B285"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285" t="str">
            <v>M3</v>
          </cell>
          <cell r="D285">
            <v>7.85</v>
          </cell>
          <cell r="E285">
            <v>3.8</v>
          </cell>
          <cell r="F285">
            <v>11.65</v>
          </cell>
        </row>
        <row r="286">
          <cell r="A286" t="str">
            <v>90106</v>
          </cell>
          <cell r="B286"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286" t="str">
            <v>M3</v>
          </cell>
          <cell r="D286">
            <v>6.73</v>
          </cell>
          <cell r="E286">
            <v>3.25</v>
          </cell>
          <cell r="F286">
            <v>9.98</v>
          </cell>
        </row>
        <row r="287">
          <cell r="A287" t="str">
            <v>90107</v>
          </cell>
          <cell r="B287"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287" t="str">
            <v>M3</v>
          </cell>
          <cell r="D287">
            <v>6.62</v>
          </cell>
          <cell r="E287">
            <v>3.21</v>
          </cell>
          <cell r="F287">
            <v>9.83</v>
          </cell>
        </row>
        <row r="288">
          <cell r="A288" t="str">
            <v>90108</v>
          </cell>
          <cell r="B2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8" t="str">
            <v>M3</v>
          </cell>
          <cell r="D288">
            <v>6.03</v>
          </cell>
          <cell r="E288">
            <v>2.92</v>
          </cell>
          <cell r="F288">
            <v>8.9499999999999993</v>
          </cell>
        </row>
        <row r="289">
          <cell r="B289" t="str">
            <v>ESGOTAMENTO</v>
          </cell>
          <cell r="C289" t="str">
            <v/>
          </cell>
        </row>
        <row r="290">
          <cell r="A290" t="str">
            <v>73891/1</v>
          </cell>
          <cell r="B290" t="str">
            <v>ESGOTAMENTO COM MOTO-BOMBA AUTOESCOVANTE</v>
          </cell>
          <cell r="C290" t="str">
            <v>H</v>
          </cell>
          <cell r="D290">
            <v>5.28</v>
          </cell>
          <cell r="E290">
            <v>1.08</v>
          </cell>
          <cell r="F290">
            <v>6.36</v>
          </cell>
        </row>
        <row r="291">
          <cell r="B291" t="str">
            <v>ESCORAMENTO</v>
          </cell>
          <cell r="C291" t="str">
            <v/>
          </cell>
        </row>
        <row r="292">
          <cell r="A292" t="str">
            <v>73877/1</v>
          </cell>
          <cell r="B292" t="str">
            <v>ESCORAMENTO DE VALAS COM PRANCHOES METALICOS - AREA CRAVADA</v>
          </cell>
          <cell r="C292" t="str">
            <v>M2</v>
          </cell>
          <cell r="D292">
            <v>24.78</v>
          </cell>
          <cell r="E292">
            <v>31.23</v>
          </cell>
          <cell r="F292">
            <v>56.01</v>
          </cell>
        </row>
        <row r="293">
          <cell r="A293" t="str">
            <v>73877/2</v>
          </cell>
          <cell r="B293" t="str">
            <v>ESCORAMENTO DE VALAS COM PRANCHOES METALICOS - AREA NAO CRAVADA</v>
          </cell>
          <cell r="C293" t="str">
            <v>M2</v>
          </cell>
          <cell r="D293">
            <v>15.68</v>
          </cell>
          <cell r="E293">
            <v>26.04</v>
          </cell>
          <cell r="F293">
            <v>41.72</v>
          </cell>
        </row>
        <row r="294">
          <cell r="A294" t="str">
            <v>83770</v>
          </cell>
          <cell r="B294" t="str">
            <v>ESCORAMENTO CONTINUO DE VALAS, MISTO, COM PERFIL I DE 8"</v>
          </cell>
          <cell r="C294" t="str">
            <v>M2</v>
          </cell>
          <cell r="D294">
            <v>74.209999999999994</v>
          </cell>
          <cell r="E294">
            <v>45.24</v>
          </cell>
          <cell r="F294">
            <v>119.45</v>
          </cell>
        </row>
        <row r="295">
          <cell r="A295" t="str">
            <v>94037</v>
          </cell>
          <cell r="B295" t="str">
            <v>ESCORAMENTO DE VALA, TIPO PONTALETEAMENTO, COM PROFUNDIDADE DE 0 A 1,5 M, LARGURA MENOR QUE 1,5 M, EM LOCAL COM NÍVEL ALTO DE INTERFERÊNCIA. AF_06/2016</v>
          </cell>
          <cell r="C295" t="str">
            <v>M2</v>
          </cell>
          <cell r="D295">
            <v>6.01</v>
          </cell>
          <cell r="E295">
            <v>9.7200000000000006</v>
          </cell>
          <cell r="F295">
            <v>15.73</v>
          </cell>
        </row>
        <row r="296">
          <cell r="A296" t="str">
            <v>94038</v>
          </cell>
          <cell r="B296" t="str">
            <v>ESCORAMENTO DE VALA, TIPO PONTALETEAMENTO, COM PROFUNDIDADE DE 0 A 1,5 M, LARGURA MAIOR OU IGUAL A 1,5 M E MENOR QUE 2,5 M, EM LOCAL COM NÍVEL ALTO DE INTERFERÊNCIA. AF_06/2016</v>
          </cell>
          <cell r="C296" t="str">
            <v>M2</v>
          </cell>
          <cell r="D296">
            <v>8.11</v>
          </cell>
          <cell r="E296">
            <v>14.02</v>
          </cell>
          <cell r="F296">
            <v>22.13</v>
          </cell>
        </row>
        <row r="297">
          <cell r="A297" t="str">
            <v>94039</v>
          </cell>
          <cell r="B297" t="str">
            <v>ESCORAMENTO DE VALA, TIPO PONTALETEAMENTO, COM PROFUNDIDADE DE 1,5 A 3,0 M, LARGURA MENOR QUE 1,5 M, EM LOCAL COM NÍVEL ALTO DE INTERFERÊNCIA. AF_06/2016</v>
          </cell>
          <cell r="C297" t="str">
            <v>M2</v>
          </cell>
          <cell r="D297">
            <v>4.8899999999999997</v>
          </cell>
          <cell r="E297">
            <v>7.38</v>
          </cell>
          <cell r="F297">
            <v>12.27</v>
          </cell>
        </row>
        <row r="298">
          <cell r="A298" t="str">
            <v>94040</v>
          </cell>
          <cell r="B298" t="str">
            <v>ESCORAMENTO DE VALA, TIPO PONTALETEAMENTO, COM PROFUNDIDADE DE 1,5 A 3,0 M, LARGURA MAIOR OU IGUAL A 1,5 M E MENOR QUE 2,5 M, EM LOCAL COM NÍVEL ALTO DE INTERFERÊNCIA. AF_06/2016</v>
          </cell>
          <cell r="C298" t="str">
            <v>M2</v>
          </cell>
          <cell r="D298">
            <v>6.99</v>
          </cell>
          <cell r="E298">
            <v>11.71</v>
          </cell>
          <cell r="F298">
            <v>18.7</v>
          </cell>
        </row>
        <row r="299">
          <cell r="A299" t="str">
            <v>94041</v>
          </cell>
          <cell r="B299" t="str">
            <v>ESCORAMENTO DE VALA, TIPO PONTALETEAMENTO, COM PROFUNDIDADE DE 3,0 A 4,5 M, LARGURA MENOR QUE 1,5 M EM LOCAL COM NÍVEL ALTO DE INTERFERÊNCIA. AF_06/2016</v>
          </cell>
          <cell r="C299" t="str">
            <v>M2</v>
          </cell>
          <cell r="D299">
            <v>4.07</v>
          </cell>
          <cell r="E299">
            <v>5.07</v>
          </cell>
          <cell r="F299">
            <v>9.14</v>
          </cell>
        </row>
        <row r="300">
          <cell r="A300" t="str">
            <v>94042</v>
          </cell>
          <cell r="B300" t="str">
            <v>ESCORAMENTO DE VALA, TIPO PONTALETEAMENTO, COM PROFUNDIDADE DE 3,0 A 4,5 M, LARGURA MAIOR OU IGUAL A 1,5 M E MENOR QUE 2,5 M, EM LOCAL COM NÍVEL ALTO DE INTERFERÊNCIA. AF_06/2016</v>
          </cell>
          <cell r="C300" t="str">
            <v>M2</v>
          </cell>
          <cell r="D300">
            <v>6.3</v>
          </cell>
          <cell r="E300">
            <v>9.4</v>
          </cell>
          <cell r="F300">
            <v>15.7</v>
          </cell>
        </row>
        <row r="301">
          <cell r="A301" t="str">
            <v>94043</v>
          </cell>
          <cell r="B301" t="str">
            <v>ESCORAMENTO DE VALA, TIPO PONTALETEAMENTO, COM PROFUNDIDADE DE 0 A 1,5 M, LARGURA MENOR QUE 1,5 M, EM LOCAL COM NÍVEL BAIXO DE INTERFERÊNCIA. AF_06/2016</v>
          </cell>
          <cell r="C301" t="str">
            <v>M2</v>
          </cell>
          <cell r="D301">
            <v>5.72</v>
          </cell>
          <cell r="E301">
            <v>8.99</v>
          </cell>
          <cell r="F301">
            <v>14.71</v>
          </cell>
        </row>
        <row r="302">
          <cell r="A302" t="str">
            <v>94044</v>
          </cell>
          <cell r="B302" t="str">
            <v>ESCORAMENTO DE VALA, TIPO PONTALETEAMENTO, COM PROFUNDIDADE DE 0 A 1,5 M, LARGURA MAIOR OU IGUAL A 1,5 M E MENOR QUE 2,5 M, EM LOCAL COM NÍVEL BAIXO DE INTERFERÊNCIA. AF_06/2016</v>
          </cell>
          <cell r="C302" t="str">
            <v>M2</v>
          </cell>
          <cell r="D302">
            <v>7.83</v>
          </cell>
          <cell r="E302">
            <v>13.32</v>
          </cell>
          <cell r="F302">
            <v>21.15</v>
          </cell>
        </row>
        <row r="303">
          <cell r="A303" t="str">
            <v>94045</v>
          </cell>
          <cell r="B303" t="str">
            <v>ESCORAMENTO DE VALA, TIPO PONTALETEAMENTO, COM PROFUNDIDADE DE 1,5 A 3,0 M, LARGURA MENOR QUE 1,5 M, EM LOCAL COM NÍVEL BAIXO DE INTERFERÊNCIA. AF_06/2016</v>
          </cell>
          <cell r="C303" t="str">
            <v>M2</v>
          </cell>
          <cell r="D303">
            <v>4.5999999999999996</v>
          </cell>
          <cell r="E303">
            <v>6.68</v>
          </cell>
          <cell r="F303">
            <v>11.28</v>
          </cell>
        </row>
        <row r="304">
          <cell r="A304" t="str">
            <v>94046</v>
          </cell>
          <cell r="B304" t="str">
            <v>ESCORAMENTO DE VALA, TIPO PONTALETEAMENTO, COM PROFUNDIDADE DE 1,5 A 3,0 M, LARGURA MAIOR OU IGUAL A 1,5 M E MENOR QUE 2,5 M, EM LOCAL COM NÍVEL BAIXO DE INTERFERÊNCIA. AF_06/2016</v>
          </cell>
          <cell r="C304" t="str">
            <v>M2</v>
          </cell>
          <cell r="D304">
            <v>6.7</v>
          </cell>
          <cell r="E304">
            <v>10.98</v>
          </cell>
          <cell r="F304">
            <v>17.68</v>
          </cell>
        </row>
        <row r="305">
          <cell r="A305" t="str">
            <v>94047</v>
          </cell>
          <cell r="B305" t="str">
            <v>ESCORAMENTO DE VALA, TIPO PONTALETEAMENTO, COM PROFUNDIDADE DE 3,0 A 4,5 M, LARGURA MENOR QUE 1,5 M EM LOCAL COM NÍVEL BAIXO DE INTERFERÊNCIA. AF_06/2016</v>
          </cell>
          <cell r="C305" t="str">
            <v>M2</v>
          </cell>
          <cell r="D305">
            <v>3.78</v>
          </cell>
          <cell r="E305">
            <v>4.37</v>
          </cell>
          <cell r="F305">
            <v>8.15</v>
          </cell>
        </row>
        <row r="306">
          <cell r="A306" t="str">
            <v>94048</v>
          </cell>
          <cell r="B306" t="str">
            <v>ESCORAMENTO DE VALA, TIPO PONTALETEAMENTO, COM PROFUNDIDADE DE 3,0 A 4,5 M, LARGURA MAIOR OU IGUAL A 1,5 M E MENOR QUE 2,5 M, EM LOCAL COM NÍVEL BAIXO DE INTERFERÊNCIA. AF_06/2016</v>
          </cell>
          <cell r="C306" t="str">
            <v>M2</v>
          </cell>
          <cell r="D306">
            <v>6.01</v>
          </cell>
          <cell r="E306">
            <v>8.67</v>
          </cell>
          <cell r="F306">
            <v>14.68</v>
          </cell>
        </row>
        <row r="307">
          <cell r="A307" t="str">
            <v>94049</v>
          </cell>
          <cell r="B307" t="str">
            <v>ESCORAMENTO DE VALA, TIPO DESCONTÍNUO, COM PROFUNDIDADE DE 0 A 1,5 M, LARGURA MENOR QUE 1,5 M, EM LOCAL COM NÍVEL ALTO DE INTERFERÊNCIA. AF_06/2016</v>
          </cell>
          <cell r="C307" t="str">
            <v>M2</v>
          </cell>
          <cell r="D307">
            <v>11.39</v>
          </cell>
          <cell r="E307">
            <v>12.6</v>
          </cell>
          <cell r="F307">
            <v>23.99</v>
          </cell>
        </row>
        <row r="308">
          <cell r="A308" t="str">
            <v>94050</v>
          </cell>
          <cell r="B308" t="str">
            <v>ESCORAMENTO DE VALA, TIPO DESCONTÍNUO, COM PROFUNDIDADE DE 0 A 1,5 M, LARGURA MAIOR OU IGUAL A 1,5 M E MENOR QUE 2,5 M, EM LOCAL COM NÍVEL ALTO DE INTERFERÊNCIA. AF_06/2016</v>
          </cell>
          <cell r="C308" t="str">
            <v>M2</v>
          </cell>
          <cell r="D308">
            <v>14.08</v>
          </cell>
          <cell r="E308">
            <v>18.2</v>
          </cell>
          <cell r="F308">
            <v>32.28</v>
          </cell>
        </row>
        <row r="309">
          <cell r="A309" t="str">
            <v>94051</v>
          </cell>
          <cell r="B309" t="str">
            <v>ESCORAMENTO DE VALA, TIPO DESCONTÍNUO, COM PROFUNDIDADE DE 1,5 M A 3,0 M, LARGURA MENOR QUE 1,5 M, EM LOCAL COM NÍVEL ALTO DE INTERFERÊNCIA. AF_06/2016</v>
          </cell>
          <cell r="C309" t="str">
            <v>M2</v>
          </cell>
          <cell r="D309">
            <v>9.7100000000000009</v>
          </cell>
          <cell r="E309">
            <v>9.6</v>
          </cell>
          <cell r="F309">
            <v>19.309999999999999</v>
          </cell>
        </row>
        <row r="310">
          <cell r="A310" t="str">
            <v>94052</v>
          </cell>
          <cell r="B310" t="str">
            <v>ESCORAMENTO DE VALA, TIPO DESCONTÍNUO, COM PROFUNDIDADE DE 1,5 A 3,0 M, LARGURA MAIOR OU IGUAL A 1,5 M E MENOR QUE 2,5 M, EM LOCAL COM NÍVEL ALTO DE INTERFERÊNCIA. AF_06/2016</v>
          </cell>
          <cell r="C310" t="str">
            <v>M2</v>
          </cell>
          <cell r="D310">
            <v>12.32</v>
          </cell>
          <cell r="E310">
            <v>15.2</v>
          </cell>
          <cell r="F310">
            <v>27.52</v>
          </cell>
        </row>
        <row r="311">
          <cell r="A311" t="str">
            <v>94053</v>
          </cell>
          <cell r="B311" t="str">
            <v>ESCORAMENTO DE VALA, TIPO DESCONTÍNUO, COM PROFUNDIDADE DE 3,0 A 4,5 M, LARGURA MENOR QUE 1,5 M, EM LOCAL COM NÍVEL ALTO DE INTERFERÊNCIA. AF_06/2016</v>
          </cell>
          <cell r="C311" t="str">
            <v>M2</v>
          </cell>
          <cell r="D311">
            <v>9.15</v>
          </cell>
          <cell r="E311">
            <v>6.59</v>
          </cell>
          <cell r="F311">
            <v>15.74</v>
          </cell>
        </row>
        <row r="312">
          <cell r="A312" t="str">
            <v>94054</v>
          </cell>
          <cell r="B312" t="str">
            <v>ESCORAMENTO DE VALA, TIPO DESCONTÍNUO, COM PROFUNDIDADE DE 3,0 A 4,5 M, LARGURA MAIOR OU IGUAL A 1,5 E MENOR QUE 2,5 M, EM LOCAL COM NÍVEL ALTO DE INTERFERÊNCIA. AF_06/2016</v>
          </cell>
          <cell r="C312" t="str">
            <v>M2</v>
          </cell>
          <cell r="D312">
            <v>11.89</v>
          </cell>
          <cell r="E312">
            <v>12.19</v>
          </cell>
          <cell r="F312">
            <v>24.08</v>
          </cell>
        </row>
        <row r="313">
          <cell r="A313" t="str">
            <v>94055</v>
          </cell>
          <cell r="B313" t="str">
            <v>ESCORAMENTO DE VALA, TIPO DESCONTÍNUO, COM PROFUNDIDADE DE 0 A 1,5 M, LARGURA MENOR QUE 1,5 M, EM LOCAL COM NÍVEL BAIXO DE INTERFERÊNCIA. AF_06/2016</v>
          </cell>
          <cell r="C313" t="str">
            <v>M2</v>
          </cell>
          <cell r="D313">
            <v>11.02</v>
          </cell>
          <cell r="E313">
            <v>11.66</v>
          </cell>
          <cell r="F313">
            <v>22.68</v>
          </cell>
        </row>
        <row r="314">
          <cell r="A314" t="str">
            <v>94056</v>
          </cell>
          <cell r="B314" t="str">
            <v>ESCORAMENTO DE VALA, TIPO DESCONTÍNUO, COM PROFUNDIDADE DE 0 A 1,5 M, LARGURA MAIOR OU IGUAL A 1,5 M E MENOR QUE 2,5 M, EM LOCAL COM NÍVEL BAIXO DE INTERFERÊNCIA. AF_06/2016</v>
          </cell>
          <cell r="C314" t="str">
            <v>M2</v>
          </cell>
          <cell r="D314">
            <v>13.72</v>
          </cell>
          <cell r="E314">
            <v>17.27</v>
          </cell>
          <cell r="F314">
            <v>30.99</v>
          </cell>
        </row>
        <row r="315">
          <cell r="A315" t="str">
            <v>94057</v>
          </cell>
          <cell r="B315" t="str">
            <v>ESCORAMENTO DE VALA, TIPO DESCONTÍNUO, COM PROFUNDIDADE DE 1,5 M A 3,0 M, LARGURA MENOR QUE 1,5 M, EM LOCAL COM NÍVEL BAIXO DE INTERFERÊNCIA. AF_06/2016</v>
          </cell>
          <cell r="C315" t="str">
            <v>M2</v>
          </cell>
          <cell r="D315">
            <v>9.35</v>
          </cell>
          <cell r="E315">
            <v>8.67</v>
          </cell>
          <cell r="F315">
            <v>18.02</v>
          </cell>
        </row>
        <row r="316">
          <cell r="A316" t="str">
            <v>94058</v>
          </cell>
          <cell r="B316" t="str">
            <v>ESCORAMENTO DE VALA, TIPO DESCONTÍNUO, COM PROFUNDIDADE DE 1,5 A 3,0 M, LARGURA MAIOR OU IGUAL A 1,5 M E MENOR QUE 2,5 M, EM LOCAL COM NÍVEL BAIXO DE INTERFERÊNCIA. AF_06/2016</v>
          </cell>
          <cell r="C316" t="str">
            <v>M2</v>
          </cell>
          <cell r="D316">
            <v>11.95</v>
          </cell>
          <cell r="E316">
            <v>14.26</v>
          </cell>
          <cell r="F316">
            <v>26.21</v>
          </cell>
        </row>
        <row r="317">
          <cell r="A317" t="str">
            <v>94059</v>
          </cell>
          <cell r="B317" t="str">
            <v>ESCORAMENTO DE VALA, TIPO DESCONTÍNUO, COM PROFUNDIDADE DE 3,0 A 4,5 M, LARGURA MENOR QUE 1,5 M, EM LOCAL COM NÍVEL BAIXO DE INTERFERÊNCIA. AF_06/2016</v>
          </cell>
          <cell r="C317" t="str">
            <v>M2</v>
          </cell>
          <cell r="D317">
            <v>8.7799999999999994</v>
          </cell>
          <cell r="E317">
            <v>5.67</v>
          </cell>
          <cell r="F317">
            <v>14.45</v>
          </cell>
        </row>
        <row r="318">
          <cell r="A318" t="str">
            <v>94060</v>
          </cell>
          <cell r="B318" t="str">
            <v>ESCORAMENTO DE VALA, TIPO DESCONTÍNUO, COM PROFUNDIDADE DE 3,0 A 4,5 M, LARGURA MAIOR OU IGUAL A 1,5 E MENOR QUE 2,5 M, EM LOCAL COM NÍVEL BAIXO DE INTERFERÊNCIA. AF_06/2016</v>
          </cell>
          <cell r="C318" t="str">
            <v>M2</v>
          </cell>
          <cell r="D318">
            <v>11.51</v>
          </cell>
          <cell r="E318">
            <v>11.26</v>
          </cell>
          <cell r="F318">
            <v>22.77</v>
          </cell>
        </row>
        <row r="319">
          <cell r="B319" t="str">
            <v>ATERRO MANUAL</v>
          </cell>
          <cell r="C319" t="str">
            <v/>
          </cell>
        </row>
        <row r="320">
          <cell r="A320" t="str">
            <v>55835</v>
          </cell>
          <cell r="B320" t="str">
            <v>REATERRO INTERNO (EDIFICACOES) COMPACTADO MANUALMENTE</v>
          </cell>
          <cell r="C320" t="str">
            <v>M3</v>
          </cell>
          <cell r="D320">
            <v>18.98</v>
          </cell>
          <cell r="E320">
            <v>37.81</v>
          </cell>
          <cell r="F320">
            <v>56.79</v>
          </cell>
        </row>
        <row r="321">
          <cell r="A321" t="str">
            <v>73964/6</v>
          </cell>
          <cell r="B321" t="str">
            <v>REATERRO DE VALA COM COMPACTAÇÃO MANUAL</v>
          </cell>
          <cell r="C321" t="str">
            <v>M3</v>
          </cell>
          <cell r="D321">
            <v>16.260000000000002</v>
          </cell>
          <cell r="E321">
            <v>32.409999999999997</v>
          </cell>
          <cell r="F321">
            <v>48.67</v>
          </cell>
        </row>
        <row r="322">
          <cell r="A322" t="str">
            <v>83346</v>
          </cell>
          <cell r="B322" t="str">
            <v>UMEDECIMENTO DE MATERIAL PARA FECHAMENTO DE VALAS.</v>
          </cell>
          <cell r="C322" t="str">
            <v>M3</v>
          </cell>
          <cell r="D322">
            <v>0.6</v>
          </cell>
          <cell r="E322">
            <v>0.14000000000000001</v>
          </cell>
          <cell r="F322">
            <v>0.74</v>
          </cell>
        </row>
        <row r="323">
          <cell r="B323" t="str">
            <v>ATERRO MECANIZADO</v>
          </cell>
          <cell r="C323" t="str">
            <v/>
          </cell>
        </row>
        <row r="324">
          <cell r="A324" t="str">
            <v>79482</v>
          </cell>
          <cell r="B324" t="str">
            <v>ATERRO COM AREIA COM ADENSAMENTO HIDRAULICO</v>
          </cell>
          <cell r="C324" t="str">
            <v>M3</v>
          </cell>
          <cell r="D324">
            <v>59.43</v>
          </cell>
          <cell r="E324">
            <v>5.12</v>
          </cell>
          <cell r="F324">
            <v>64.55</v>
          </cell>
        </row>
        <row r="325">
          <cell r="A325" t="str">
            <v>94304</v>
          </cell>
          <cell r="B325" t="str">
            <v>ATERRO MECANIZADO DE VALA COM ESCAVADEIRA HIDRÁULICA (CAPACIDADE DA CAÇAMBA: 0,8 M³ / POTÊNCIA: 111 HP), LARGURA DE 1,5 A 2,5 M, PROFUNDIDADE ATÉ 1,5 M, COM SOLO ARGILO-ARENOSO. AF_05/2016</v>
          </cell>
          <cell r="C325" t="str">
            <v>M3</v>
          </cell>
          <cell r="D325">
            <v>12.32</v>
          </cell>
          <cell r="E325">
            <v>3.99</v>
          </cell>
          <cell r="F325">
            <v>16.309999999999999</v>
          </cell>
        </row>
        <row r="326">
          <cell r="A326" t="str">
            <v>94305</v>
          </cell>
          <cell r="B326" t="str">
            <v>ATERRO MECANIZADO DE VALA COM ESCAVADEIRA HIDRÁULICA (CAPACIDADE DA CAÇAMBA: 0,8 M³ / POTÊNCIA: 111 HP), LARGURA ATÉ 1,5 M, PROFUNDIDADE DE 1,5 A 3,0 M, COM SOLO ARGILO-ARENOSO. AF_05/2016</v>
          </cell>
          <cell r="C326" t="str">
            <v>M3</v>
          </cell>
          <cell r="D326">
            <v>10.75</v>
          </cell>
          <cell r="E326">
            <v>3.04</v>
          </cell>
          <cell r="F326">
            <v>13.79</v>
          </cell>
        </row>
        <row r="327">
          <cell r="A327" t="str">
            <v>94306</v>
          </cell>
          <cell r="B327" t="str">
            <v>ATERRO MECANIZADO DE VALA COM ESCAVADEIRA HIDRÁULICA (CAPACIDADE DA CAÇAMBA: 0,8 M³ / POTÊNCIA: 111 HP), LARGURA DE 1,5 A 2,5 M, PROFUNDIDADE DE 1,5 A 3,0 M, COM SOLO ARGILO-ARENOSO. AF_05/2016</v>
          </cell>
          <cell r="C327" t="str">
            <v>M3</v>
          </cell>
          <cell r="D327">
            <v>8.8000000000000007</v>
          </cell>
          <cell r="E327">
            <v>1.8</v>
          </cell>
          <cell r="F327">
            <v>10.6</v>
          </cell>
        </row>
        <row r="328">
          <cell r="A328" t="str">
            <v>94307</v>
          </cell>
          <cell r="B328" t="str">
            <v>ATERRO MECANIZADO DE VALA COM ESCAVADEIRA HIDRÁULICA (CAPACIDADE DA CAÇAMBA: 0,8 M³ / POTÊNCIA: 111 HP), LARGURA ATÉ 1,5 M, PROFUNDIDADE DE 3,0 A 4,5 M, COM SOLO ARGILO-ARENOSO. AF_05/2016</v>
          </cell>
          <cell r="C328" t="str">
            <v>M3</v>
          </cell>
          <cell r="D328">
            <v>9.27</v>
          </cell>
          <cell r="E328">
            <v>2.0699999999999998</v>
          </cell>
          <cell r="F328">
            <v>11.34</v>
          </cell>
        </row>
        <row r="329">
          <cell r="A329" t="str">
            <v>94308</v>
          </cell>
          <cell r="B329" t="str">
            <v>ATERRO MECANIZADO DE VALA COM ESCAVADEIRA HIDRÁULICA (CAPACIDADE DA CAÇAMBA: 0,8 M³ / POTÊNCIA: 111 HP), LARGURA DE 1,5 A 2,5 M, PROFUNDIDADE DE 3,0 A 4,5 M, COM SOLO ARGILO-ARENOSO. AF_05/2016</v>
          </cell>
          <cell r="C329" t="str">
            <v>M3</v>
          </cell>
          <cell r="D329">
            <v>7.97</v>
          </cell>
          <cell r="E329">
            <v>1.41</v>
          </cell>
          <cell r="F329">
            <v>9.3800000000000008</v>
          </cell>
        </row>
        <row r="330">
          <cell r="A330" t="str">
            <v>94309</v>
          </cell>
          <cell r="B330" t="str">
            <v>ATERRO MECANIZADO DE VALA COM ESCAVADEIRA HIDRÁULICA (CAPACIDADE DA CAÇAMBA: 0,8 M³ / POTÊNCIA: 111 HP), LARGURA ATÉ 1,5 M, PROFUNDIDADE DE 4,5 A 6,0 M, COM SOLO ARGILO-ARENOSO. AF_05/2016</v>
          </cell>
          <cell r="C330" t="str">
            <v>M3</v>
          </cell>
          <cell r="D330">
            <v>8.58</v>
          </cell>
          <cell r="E330">
            <v>1.68</v>
          </cell>
          <cell r="F330">
            <v>10.26</v>
          </cell>
        </row>
        <row r="331">
          <cell r="A331" t="str">
            <v>94310</v>
          </cell>
          <cell r="B331" t="str">
            <v>ATERRO MECANIZADO DE VALA COM ESCAVADEIRA HIDRÁULICA (CAPACIDADE DA CAÇAMBA: 0,8 M³ / POTÊNCIA: 111 HP), LARGURA DE 1,5 A 2,5 M, PROFUNDIDADE DE 4,5 A 6,0 M, COM SOLO ARGILO-ARENOSO. AF_05/2016</v>
          </cell>
          <cell r="C331" t="str">
            <v>M3</v>
          </cell>
          <cell r="D331">
            <v>7.54</v>
          </cell>
          <cell r="E331">
            <v>1.22</v>
          </cell>
          <cell r="F331">
            <v>8.76</v>
          </cell>
        </row>
        <row r="332">
          <cell r="A332" t="str">
            <v>94315</v>
          </cell>
          <cell r="B332" t="str">
            <v>ATERRO MECANIZADO DE VALA COM RETROESCAVADEIRA (CAPACIDADE DA CAÇAMBA DA RETRO: 0,26 M³ / POTÊNCIA: 88 HP), LARGURA ATÉ 0,8 M, PROFUNDIDADE ATÉ 1,5 M, COM SOLO ARGILO-ARENOSO. AF_05/2016</v>
          </cell>
          <cell r="C332" t="str">
            <v>M3</v>
          </cell>
          <cell r="D332">
            <v>13.46</v>
          </cell>
          <cell r="E332">
            <v>7.85</v>
          </cell>
          <cell r="F332">
            <v>21.31</v>
          </cell>
        </row>
        <row r="333">
          <cell r="A333" t="str">
            <v>94316</v>
          </cell>
          <cell r="B333" t="str">
            <v>ATERRO MECANIZADO DE VALA COM RETROESCAVADEIRA (CAPACIDADE DA CAÇAMBA DA RETRO: 0,26 M³ / POTÊNCIA: 88 HP), LARGURA DE 0,8 A 1,5 M, PROFUNDIDADE ATÉ 1,5 M, COM SOLO ARGILO-ARENOSO. AF_05/2016</v>
          </cell>
          <cell r="C333" t="str">
            <v>M3</v>
          </cell>
          <cell r="D333">
            <v>10.37</v>
          </cell>
          <cell r="E333">
            <v>5.0999999999999996</v>
          </cell>
          <cell r="F333">
            <v>15.47</v>
          </cell>
        </row>
        <row r="334">
          <cell r="A334" t="str">
            <v>94317</v>
          </cell>
          <cell r="B334" t="str">
            <v>ATERRO MECANIZADO DE VALA COM RETROESCAVADEIRA (CAPACIDADE DA CAÇAMBA DA RETRO: 0,26 M³ / POTÊNCIA: 88 HP), LARGURA ATÉ 0,8 M, PROFUNDIDADE DE 1,5 A 3,0 M, COM SOLO ARGILO-ARENOSO. AF_05/2016</v>
          </cell>
          <cell r="C334" t="str">
            <v>M3</v>
          </cell>
          <cell r="D334">
            <v>8.99</v>
          </cell>
          <cell r="E334">
            <v>3.9</v>
          </cell>
          <cell r="F334">
            <v>12.89</v>
          </cell>
        </row>
        <row r="335">
          <cell r="A335" t="str">
            <v>94318</v>
          </cell>
          <cell r="B335" t="str">
            <v>ATERRO MECANIZADO DE VALA COM RETROESCAVADEIRA (CAPACIDADE DA CAÇAMBA DA RETRO: 0,26 M³ / POTÊNCIA: 88 HP), LARGURA DE 0,8 A 1,5 M, PROFUNDIDADE DE 1,5 A 3,0 M, COM SOLO ARGILO-ARENOSO. AF_05/2016</v>
          </cell>
          <cell r="C335" t="str">
            <v>M3</v>
          </cell>
          <cell r="D335">
            <v>7.24</v>
          </cell>
          <cell r="E335">
            <v>2.3199999999999998</v>
          </cell>
          <cell r="F335">
            <v>9.56</v>
          </cell>
        </row>
        <row r="336">
          <cell r="A336" t="str">
            <v>94319</v>
          </cell>
          <cell r="B336" t="str">
            <v>ATERRO MANUAL DE VALAS COM SOLO ARGILO-ARENOSO E COMPACTAÇÃO MECANIZADA. AF_05/2016</v>
          </cell>
          <cell r="C336" t="str">
            <v>M3</v>
          </cell>
          <cell r="D336">
            <v>12.53</v>
          </cell>
          <cell r="E336">
            <v>12.94</v>
          </cell>
          <cell r="F336">
            <v>25.47</v>
          </cell>
        </row>
        <row r="337">
          <cell r="A337" t="str">
            <v>94327</v>
          </cell>
          <cell r="B337" t="str">
            <v>ATERRO MECANIZADO DE VALA COM ESCAVADEIRA HIDRÁULICA (CAPACIDADE DA CAÇAMBA: 0,8 M³ / POTÊNCIA: 111 HP), LARGURA DE 1,5 A 2,5 M, PROFUNDIDADE ATÉ 1,5 M, COM AREIA PARA ATERRO. AF_05/2016</v>
          </cell>
          <cell r="C337" t="str">
            <v>M3</v>
          </cell>
          <cell r="D337">
            <v>56.46</v>
          </cell>
          <cell r="E337">
            <v>3.99</v>
          </cell>
          <cell r="F337">
            <v>60.45</v>
          </cell>
        </row>
        <row r="338">
          <cell r="A338" t="str">
            <v>94328</v>
          </cell>
          <cell r="B338" t="str">
            <v>ATERRO MECANIZADO DE VALA COM ESCAVADEIRA HIDRÁULICA (CAPACIDADE DA CAÇAMBA: 0,8 M³ / POTÊNCIA: 111 HP), LARGURA ATÉ 1,5 M, PROFUNDIDADE DE 1,5 A 3,0 M, COM AREIA PARA ATERRO. AF_05/2016</v>
          </cell>
          <cell r="C338" t="str">
            <v>M3</v>
          </cell>
          <cell r="D338">
            <v>54.89</v>
          </cell>
          <cell r="E338">
            <v>3.04</v>
          </cell>
          <cell r="F338">
            <v>57.93</v>
          </cell>
        </row>
        <row r="339">
          <cell r="A339" t="str">
            <v>94329</v>
          </cell>
          <cell r="B339" t="str">
            <v>ATERRO MECANIZADO DE VALA COM ESCAVADEIRA HIDRÁULICA (CAPACIDADE DA CAÇAMBA: 0,8 M³ / POTÊNCIA: 111 HP), LARGURA DE 1,5 A 2,5 M, PROFUNDIDADE DE 1,5 A 3,0 M, COM AREIA PARA ATERRO. AF_05/2016</v>
          </cell>
          <cell r="C339" t="str">
            <v>M3</v>
          </cell>
          <cell r="D339">
            <v>52.94</v>
          </cell>
          <cell r="E339">
            <v>1.8</v>
          </cell>
          <cell r="F339">
            <v>54.74</v>
          </cell>
        </row>
        <row r="340">
          <cell r="A340" t="str">
            <v>94330</v>
          </cell>
          <cell r="B340" t="str">
            <v>ATERRO MECANIZADO DE VALA COM ESCAVADEIRA HIDRÁULICA (CAPACIDADE DA CAÇAMBA: 0,8 M³ / POTÊNCIA: 111 HP), LARGURA ATÉ 1,5 M, PROFUNDIDADE DE 3,0 A 4,5 M, COM AREIA PARA ATERRO. AF_05/2016</v>
          </cell>
          <cell r="C340" t="str">
            <v>M3</v>
          </cell>
          <cell r="D340">
            <v>53.41</v>
          </cell>
          <cell r="E340">
            <v>2.0699999999999998</v>
          </cell>
          <cell r="F340">
            <v>55.48</v>
          </cell>
        </row>
        <row r="341">
          <cell r="A341" t="str">
            <v>94331</v>
          </cell>
          <cell r="B341" t="str">
            <v>ATERRO MECANIZADO DE VALA COM ESCAVADEIRA HIDRÁULICA (CAPACIDADE DA CAÇAMBA: 0,8 M³ / POTÊNCIA: 111 HP), LARGURA DE 1,5 A 2,5 M, PROFUNDIDADE DE 3,0 A 4,5 M, COM AREIA PARA ATERRO. AF_05/2016</v>
          </cell>
          <cell r="C341" t="str">
            <v>M3</v>
          </cell>
          <cell r="D341">
            <v>52.11</v>
          </cell>
          <cell r="E341">
            <v>1.41</v>
          </cell>
          <cell r="F341">
            <v>53.52</v>
          </cell>
        </row>
        <row r="342">
          <cell r="A342" t="str">
            <v>94332</v>
          </cell>
          <cell r="B342" t="str">
            <v>ATERRO MECANIZADO DE VALA COM ESCAVADEIRA HIDRÁULICA (CAPACIDADE DA CAÇAMBA: 0,8 M³ / POTÊNCIA: 111 HP), LARGURA ATÉ 1,5 M, PROFUNDIDADE DE 4,5 A 6,0 M, COM AREIA PARA ATERRO. AF_05/2016</v>
          </cell>
          <cell r="C342" t="str">
            <v>M3</v>
          </cell>
          <cell r="D342">
            <v>52.72</v>
          </cell>
          <cell r="E342">
            <v>1.68</v>
          </cell>
          <cell r="F342">
            <v>54.4</v>
          </cell>
        </row>
        <row r="343">
          <cell r="A343" t="str">
            <v>94333</v>
          </cell>
          <cell r="B343" t="str">
            <v>ATERRO MECANIZADO DE VALA COM ESCAVADEIRA HIDRÁULICA (CAPACIDADE DA CAÇAMBA: 0,8 M³ / POTÊNCIA: 111 HP), LARGURA DE 1,5 A 2,5 M, PROFUNDIDADE DE 4,5 A 6,0 M, COM AREIA PARA ATERRO. AF_05/2016</v>
          </cell>
          <cell r="C343" t="str">
            <v>M3</v>
          </cell>
          <cell r="D343">
            <v>51.68</v>
          </cell>
          <cell r="E343">
            <v>1.22</v>
          </cell>
          <cell r="F343">
            <v>52.9</v>
          </cell>
        </row>
        <row r="344">
          <cell r="A344" t="str">
            <v>94338</v>
          </cell>
          <cell r="B344" t="str">
            <v>ATERRO MECANIZADO DE VALA COM RETROESCAVADEIRA (CAPACIDADE DA CAÇAMBA DA RETRO: 0,26 M³ / POTÊNCIA: 88 HP), LARGURA ATÉ 0,8 M, PROFUNDIDADE ATÉ 1,5 M, COM AREIA PARA ATERRO. AF_05/2016</v>
          </cell>
          <cell r="C344" t="str">
            <v>M3</v>
          </cell>
          <cell r="D344">
            <v>57.6</v>
          </cell>
          <cell r="E344">
            <v>7.85</v>
          </cell>
          <cell r="F344">
            <v>65.45</v>
          </cell>
        </row>
        <row r="345">
          <cell r="A345" t="str">
            <v>94339</v>
          </cell>
          <cell r="C345" t="str">
            <v>M3</v>
          </cell>
          <cell r="D345">
            <v>54.51</v>
          </cell>
          <cell r="E345">
            <v>5.0999999999999996</v>
          </cell>
          <cell r="F345">
            <v>59.61</v>
          </cell>
        </row>
        <row r="346">
          <cell r="A346" t="str">
            <v>94340</v>
          </cell>
          <cell r="B346" t="str">
            <v>ATERRO MECANIZADO DE VALA COM RETROESCAVADEIRA (CAPACIDADE DA CAÇAMBA DA RETRO: 0,26 M³ / POTÊNCIA: 88 HP), LARGURA ATÉ 0,8 M, PROFUNDIDADE DE 1,5 A 3,0 M, COM AREIA PARA ATERRO. AF_05/2016</v>
          </cell>
          <cell r="C346" t="str">
            <v>M3</v>
          </cell>
          <cell r="D346">
            <v>53.13</v>
          </cell>
          <cell r="E346">
            <v>3.9</v>
          </cell>
          <cell r="F346">
            <v>57.03</v>
          </cell>
        </row>
        <row r="347">
          <cell r="A347" t="str">
            <v>94341</v>
          </cell>
          <cell r="B347" t="str">
            <v>ATERRO MECANIZADO DE VALA COM RETROESCAVADEIRA (CAPACIDADE DA CAÇAMBA DA RETRO: 0,26 M³ / POTÊNCIA: 88 HP), LARGURA DE 0,8 A 1,5 M, PROFUNDIDADE DE 1,5 A 3,0 M, COM AREIA PARA ATERRO. AF_05/2016</v>
          </cell>
          <cell r="C347" t="str">
            <v>M3</v>
          </cell>
          <cell r="D347">
            <v>51.38</v>
          </cell>
          <cell r="E347">
            <v>2.3199999999999998</v>
          </cell>
          <cell r="F347">
            <v>53.7</v>
          </cell>
        </row>
        <row r="348">
          <cell r="A348" t="str">
            <v>94342</v>
          </cell>
          <cell r="B348" t="str">
            <v>ATERRO MANUAL DE VALAS COM AREIA PARA ATERRO E COMPACTAÇÃO MECANIZADA. AF_05/2016</v>
          </cell>
          <cell r="C348" t="str">
            <v>M3</v>
          </cell>
          <cell r="D348">
            <v>56.67</v>
          </cell>
          <cell r="E348">
            <v>12.94</v>
          </cell>
          <cell r="F348">
            <v>69.61</v>
          </cell>
        </row>
        <row r="349">
          <cell r="B349" t="str">
            <v>REATERRO MECANIZADO</v>
          </cell>
          <cell r="C349" t="str">
            <v/>
          </cell>
        </row>
        <row r="350">
          <cell r="A350" t="str">
            <v>93360</v>
          </cell>
          <cell r="B350" t="str">
            <v>REATERRO MECANIZADO DE VALA COM ESCAVADEIRA HIDRÁULICA (CAPACIDADE DA CAÇAMBA: 0,8 M³ / POTÊNCIA: 111 HP), LARGURA DE 1,5 A 2,5 M, PROFUNDIDADE ATÉ 1,5 M, COM SOLO (SEM SUBSTITUIÇÃO) DE 1ª CATEGORIA EM LOCAIS COM ALTO NÍVEL DE INTERFERÊNCIA. AF_04/2016</v>
          </cell>
          <cell r="C350" t="str">
            <v>M3</v>
          </cell>
          <cell r="D350">
            <v>9.7200000000000006</v>
          </cell>
          <cell r="E350">
            <v>4.2</v>
          </cell>
          <cell r="F350">
            <v>13.92</v>
          </cell>
        </row>
        <row r="351">
          <cell r="A351" t="str">
            <v>93361</v>
          </cell>
          <cell r="B351" t="str">
            <v>REATERRO MECANIZADO DE VALA COM ESCAVADEIRA HIDRÁULICA (CAPACIDADE DA CAÇAMBA: 0,8 M³ / POTÊNCIA: 111 HP), LARGURA ATÉ 1,5 M, PROFUNDIDADE DE 1,5 A 3,0 M, COM SOLO (SEM SUBSTITUIÇÃO) DE 1ª CATEGORIA EM LOCAIS COM ALTO NÍVEL DE INTERFERÊNCIA. AF_04/2016</v>
          </cell>
          <cell r="C351" t="str">
            <v>M3</v>
          </cell>
          <cell r="D351">
            <v>8.24</v>
          </cell>
          <cell r="E351">
            <v>3.24</v>
          </cell>
          <cell r="F351">
            <v>11.48</v>
          </cell>
        </row>
        <row r="352">
          <cell r="A352" t="str">
            <v>93362</v>
          </cell>
          <cell r="B352" t="str">
            <v>REATERRO MECANIZADO DE VALA COM ESCAVADEIRA HIDRÁULICA (CAPACIDADE DA CAÇAMBA: 0,8 M³ / POTÊNCIA: 111 HP), LARGURA DE 1,5 A 2,5 M, PROFUNDIDADE DE 1,5 A 3,0 M, COM SOLO (SEM SUBSTITUIÇÃO) DE 1ª CATEGORIA EM LOCAIS COM ALTO NÍVEL DE INTERFERÊNCIA. AF_04/2016</v>
          </cell>
          <cell r="C352" t="str">
            <v>M3</v>
          </cell>
          <cell r="D352">
            <v>6.2</v>
          </cell>
          <cell r="E352">
            <v>2.02</v>
          </cell>
          <cell r="F352">
            <v>8.2200000000000006</v>
          </cell>
        </row>
        <row r="353">
          <cell r="A353" t="str">
            <v>93363</v>
          </cell>
          <cell r="B353" t="str">
            <v>REATERRO MECANIZADO DE VALA COM ESCAVADEIRA HIDRÁULICA (CAPACIDADE DA CAÇAMBA: 0,8 M³ / POTÊNCIA: 111 HP), LARGURA ATÉ 1,5 M, PROFUNDIDADE DE 3,0 A 4,5 M COM SOLO (SEM SUBSTITUIÇÃO) DE 1ª CATEGORIA EM LOCAIS COM ALTO NÍVEL DE INTERFERÊNCIA. AF_04/2016</v>
          </cell>
          <cell r="C353" t="str">
            <v>M3</v>
          </cell>
          <cell r="D353">
            <v>6.66</v>
          </cell>
          <cell r="E353">
            <v>2.2799999999999998</v>
          </cell>
          <cell r="F353">
            <v>8.94</v>
          </cell>
        </row>
        <row r="354">
          <cell r="A354" t="str">
            <v>93364</v>
          </cell>
          <cell r="B354" t="str">
            <v>REATERRO MECANIZADO DE VALA COM ESCAVADEIRA HIDRÁULICA (CAPACIDADE DA CAÇAMBA: 0,8 M³ / POTÊNCIA: 111 HP), LARGURA DE 1,5 A 2,5 M, PROFUNDIDADE DE 3,0  A 4,5 M, COM SOLO (SEM SUBSTITUIÇÃO) DE 1ª CATEGORIA EM LOCAIS COM ALTO NÍVEL DE INTERFERÊNCIA. AF_04/2016</v>
          </cell>
          <cell r="C354" t="str">
            <v>M3</v>
          </cell>
          <cell r="D354">
            <v>5.36</v>
          </cell>
          <cell r="E354">
            <v>1.62</v>
          </cell>
          <cell r="F354">
            <v>6.98</v>
          </cell>
        </row>
        <row r="355">
          <cell r="A355" t="str">
            <v>93365</v>
          </cell>
          <cell r="B355" t="str">
            <v>REATERRO MECANIZADO DE VALA COM ESCAVADEIRA HIDRÁULICA (CAPACIDADE DA CAÇAMBA: 0,8 M³ / POTÊNCIA: 111 HP), LARGURA ATÉ 1,5 M, PROFUNDIDADE DE 4,5 A 6,0 M, COM SOLO (SEM SUBSTITUIÇÃO) DE 1ª CATEGORIA EM LOCAIS COM ALTO NÍVEL DE INTERFERÊNCIA. AF_04/2016</v>
          </cell>
          <cell r="C355" t="str">
            <v>M3</v>
          </cell>
          <cell r="D355">
            <v>5.94</v>
          </cell>
          <cell r="E355">
            <v>1.88</v>
          </cell>
          <cell r="F355">
            <v>7.82</v>
          </cell>
        </row>
        <row r="356">
          <cell r="A356" t="str">
            <v>93366</v>
          </cell>
          <cell r="B356" t="str">
            <v>REATERRO MECANIZADO DE VALA COM ESCAVADEIRA HIDRÁULICA (CAPACIDADE DA CAÇAMBA: 0,8 M³ / POTÊNCIA: 111 HP), LARGURA DE 1,5 A 2,5 M, PROFUNDIDADE DE 4,5 A 6,0 M, COM SOLO (SEM SUBSTITUIÇÃO) DE 1ª CATEGORIA EM LOCAIS COM ALTO NÍVEL DE INTERFERÊNCIA. AF_04/2016</v>
          </cell>
          <cell r="C356" t="str">
            <v>M3</v>
          </cell>
          <cell r="D356">
            <v>4.95</v>
          </cell>
          <cell r="E356">
            <v>1.43</v>
          </cell>
          <cell r="F356">
            <v>6.38</v>
          </cell>
        </row>
        <row r="357">
          <cell r="A357" t="str">
            <v>93367</v>
          </cell>
          <cell r="B357" t="str">
            <v>REATERRO MECANIZADO DE VALA COM ESCAVADEIRA HIDRÁULICA (CAPACIDADE DA CAÇAMBA: 0,8 M³ / POTÊNCIA: 111 HP), LARGURA DE 1,5 A 2,5 M, PROFUNDIDADE ATÉ 1,5 M, COM SOLO (SEM SUBSTITUIÇÃO) DE 1ª CATEGORIA EM LOCAIS COM BAIXO NÍVEL DE INTERFERÊNCIA. AF_04/2016</v>
          </cell>
          <cell r="C357" t="str">
            <v>M3</v>
          </cell>
          <cell r="D357">
            <v>9.02</v>
          </cell>
          <cell r="E357">
            <v>3.99</v>
          </cell>
          <cell r="F357">
            <v>13.01</v>
          </cell>
        </row>
        <row r="358">
          <cell r="A358" t="str">
            <v>93368</v>
          </cell>
          <cell r="B358" t="str">
            <v>REATERRO MECANIZADO DE VALA COM ESCAVADEIRA HIDRÁULICA (CAPACIDADE DA CAÇAMBA: 0,8 M³ / POTÊNCIA: 111 HP), LARGURA ATÉ 1,5 M, PROFUNDIDADE DE 1,5 A 3,0 M, COM SOLO (SEM SUBSTITUIÇÃO) DE 1ª CATEGORIA EM LOCAIS COM BAIXO NÍVEL DE INTERFERÊNCIA. AF_04/2016</v>
          </cell>
          <cell r="C358" t="str">
            <v>M3</v>
          </cell>
          <cell r="D358">
            <v>7.45</v>
          </cell>
          <cell r="E358">
            <v>3.04</v>
          </cell>
          <cell r="F358">
            <v>10.49</v>
          </cell>
        </row>
        <row r="359">
          <cell r="A359" t="str">
            <v>93369</v>
          </cell>
          <cell r="B359" t="str">
            <v>REATERRO MECANIZADO DE VALA COM ESCAVADEIRA HIDRÁULICA (CAPACIDADE DA CAÇAMBA: 0,8 M³ / POTÊNCIA: 111 HP), LARGURA DE 1,5 A 2,5 M, PROFUNDIDADE DE 1,5 A 3,0 M, COM SOLO (SEM SUBSTITUIÇÃO) DE 1ª CATEGORIA EM LOCAIS COM BAIXO NÍVEL DE INTERFERÊNCIA. AF_04/2016</v>
          </cell>
          <cell r="C359" t="str">
            <v>M3</v>
          </cell>
          <cell r="D359">
            <v>5.5</v>
          </cell>
          <cell r="E359">
            <v>1.8</v>
          </cell>
          <cell r="F359">
            <v>7.3</v>
          </cell>
        </row>
        <row r="360">
          <cell r="A360" t="str">
            <v>93370</v>
          </cell>
          <cell r="B360" t="str">
            <v>REATERRO MECANIZADO DE VALA COM ESCAVADEIRA HIDRÁULICA (CAPACIDADE DA CAÇAMBA: 0,8 M³ / POTÊNCIA: 111 HP), LARGURA ATÉ 1,5 M, PROFUNDIDADE DE 3,0 A 4,5 M, COM SOLO (SEM SUBSTITUIÇÃO) DE 1ª CATEGORIA EM LOCAIS COM BAIXO NÍVEL DE INTERFERÊNCIA. AF_04/2016</v>
          </cell>
          <cell r="C360" t="str">
            <v>M3</v>
          </cell>
          <cell r="D360">
            <v>5.96</v>
          </cell>
          <cell r="E360">
            <v>2.0699999999999998</v>
          </cell>
          <cell r="F360">
            <v>8.0299999999999994</v>
          </cell>
        </row>
        <row r="361">
          <cell r="A361" t="str">
            <v>93371</v>
          </cell>
          <cell r="B361" t="str">
            <v>REATERRO MECANIZADO DE VALA COM ESCAVADEIRA HIDRÁULICA (CAPACIDADE DA CAÇAMBA: 0,8 M³ / POTÊNCIA: 111 HP), LARGURA DE 1,5 A 2,5 M, PROFUNDIDADE DE 3,0 A 4,5 M, COM SOLO (SEM SUBSTITUIÇÃO) DE 1ª CATEGORIA EM LOCAIS COM BAIXO NÍVEL DE INTERFERÊNCIA. AF_04/2016</v>
          </cell>
          <cell r="C361" t="str">
            <v>M3</v>
          </cell>
          <cell r="D361">
            <v>4.66</v>
          </cell>
          <cell r="E361">
            <v>1.41</v>
          </cell>
          <cell r="F361">
            <v>6.07</v>
          </cell>
        </row>
        <row r="362">
          <cell r="A362" t="str">
            <v>93372</v>
          </cell>
          <cell r="B362" t="str">
            <v>REATERRO MECANIZADO DE VALA COM ESCAVADEIRA HIDRÁULICA (CAPACIDADE DA CAÇAMBA: 0,8 M³ / POTÊNCIA: 111 HP), LARGURA ATÉ 1,5 M, PROFUNDIDADE DE 4,5 A 6,0 M, COM SOLO (SEM SUBSTITUIÇÃO) DE 1ª CATEGORIA EM LOCAIS COM BAIXO NÍVEL DE INTERFERÊNCIA. AF_04/2016</v>
          </cell>
          <cell r="C362" t="str">
            <v>M3</v>
          </cell>
          <cell r="D362">
            <v>5.28</v>
          </cell>
          <cell r="E362">
            <v>1.68</v>
          </cell>
          <cell r="F362">
            <v>6.96</v>
          </cell>
        </row>
        <row r="363">
          <cell r="A363" t="str">
            <v>93373</v>
          </cell>
          <cell r="B363" t="str">
            <v>REATERRO MECANIZADO DE VALA COM ESCAVADEIRA HIDRÁULICA (CAPACIDADE DA CAÇAMBA: 0,8 M³ / POTÊNCIA: 111 HP), LARGURA DE 1,5 A 2,5 M, PROFUNDIDADE DE 4,5 A 6,0 M, COM SOLO (SEM SUBSTITUIÇÃO) DE 1ª CATEGORIA EM LOCAIS COM BAIXO NÍVEL DE INTERFERÊNCIA. AF_04/2016</v>
          </cell>
          <cell r="C363" t="str">
            <v>M3</v>
          </cell>
          <cell r="D363">
            <v>4.2300000000000004</v>
          </cell>
          <cell r="E363">
            <v>1.22</v>
          </cell>
          <cell r="F363">
            <v>5.45</v>
          </cell>
        </row>
        <row r="364">
          <cell r="A364" t="str">
            <v>93374</v>
          </cell>
          <cell r="B364" t="str">
            <v>REATERRO MECANIZADO DE VALA COM RETROESCAVADEIRA (CAPACIDADE DA CAÇAMBA DA RETRO: 0,26 M³ / POTÊNCIA: 88 HP), LARGURA ATÉ 0,8 M, PROFUNDIDADE ATÉ 1,5 M, COM SOLO (SEM SUBSTITUIÇÃO) DE 1ª CATEGORIA EM LOCAIS COM ALTO NÍVEL DE INTERFERÊNCIA. AF_04/2016</v>
          </cell>
          <cell r="C364" t="str">
            <v>M3</v>
          </cell>
          <cell r="D364">
            <v>10.89</v>
          </cell>
          <cell r="E364">
            <v>8.17</v>
          </cell>
          <cell r="F364">
            <v>19.059999999999999</v>
          </cell>
        </row>
        <row r="365">
          <cell r="A365" t="str">
            <v>93375</v>
          </cell>
          <cell r="B365" t="str">
            <v>REATERRO MECANIZADO DE VALA COM RETROESCAVADEIRA (CAPACIDADE DA CAÇAMBA DA RETRO: 0,26 M³ / POTÊNCIA: 88 HP), LARGURA DE 0,8 A 1,5 M, PROFUNDIDADE ATÉ 1,5 M, COM SOLO (SEM SUBSTITUIÇÃO) DE 1ª CATEGORIA EM LOCAIS COM ALTO NÍVEL DE INTERFERÊNCIA. AF_04/2016</v>
          </cell>
          <cell r="C365" t="str">
            <v>M3</v>
          </cell>
          <cell r="D365">
            <v>7.61</v>
          </cell>
          <cell r="E365">
            <v>5.36</v>
          </cell>
          <cell r="F365">
            <v>12.97</v>
          </cell>
        </row>
        <row r="366">
          <cell r="A366" t="str">
            <v>93376</v>
          </cell>
          <cell r="B366" t="str">
            <v>REATERRO MECANIZADO DE VALA COM RETROESCAVADEIRA (CAPACIDADE DA CAÇAMBA DA RETRO: 0,26 M³ / POTÊNCIA: 88 HP), LARGURA ATÉ 0,8 M, PROFUNDIDADE DE 1,5 A 3,0 M, COM SOLO (SEM SUBSTITUIÇÃO) DE 1ª CATEGORIA EM LOCAIS COM ALTO NÍVEL DE INTERFERÊNCIA. AF_04/2016</v>
          </cell>
        </row>
        <row r="367">
          <cell r="A367" t="str">
            <v>93377</v>
          </cell>
          <cell r="B367" t="str">
            <v>REATERRO MECANIZADO DE VALA COM RETROESCAVADEIRA (CAPACIDADE DA CAÇAMBA DA RETRO: 0,26 M³ / POTÊNCIA: 88 HP), LARGURA DE 0,8 A 1,5 M, PROFUNDIDADE DE 1,5 A 3,0 M, COM SOLO (SEM SUBSTITUIÇÃO) DE 1ª CATEGORIA EM LOCAIS COM ALTO NÍVEL DE INTERFERÊNCIA. AF_04/2016</v>
          </cell>
        </row>
        <row r="368">
          <cell r="A368" t="str">
            <v>93378</v>
          </cell>
          <cell r="B368" t="str">
            <v>REATERRO MECANIZADO DE VALA COM RETROESCAVADEIRA (CAPACIDADE DA CAÇAMBA DA RETRO: 0,26 M³ / POTÊNCIA: 88 HP), LARGURA ATÉ 0,8 M, PROFUNDIDADE ATÉ 1,5 M, COM SOLO (SEM SUBSTITUIÇÃO) DE 1ª CATEGORIA EM LOCAIS COM BAIXO NÍVEL DE INTERFERÊNCIA. AF_04/2016</v>
          </cell>
          <cell r="C368" t="str">
            <v>M3</v>
          </cell>
          <cell r="D368">
            <v>10.15</v>
          </cell>
          <cell r="E368">
            <v>7.85</v>
          </cell>
          <cell r="F368">
            <v>18</v>
          </cell>
        </row>
        <row r="369">
          <cell r="A369" t="str">
            <v>93379</v>
          </cell>
          <cell r="B369" t="str">
            <v>REATERRO MECANIZADO DE VALA COM RETROESCAVADEIRA (CAPACIDADE DA CAÇAMBA DA RETRO: 0,26 M³ / POTÊNCIA: 88 HP), LARGURA DE 0,8 A 1,5 M, PROFUNDIDADE ATÉ 1,5 M, COM SOLO (SEM SUBSTITUIÇÃO) DE 1ª CATEGORIA EM LOCAIS COM BAIXO NÍVEL DE INTERFERÊNCIA. AF_04/2016</v>
          </cell>
        </row>
        <row r="370">
          <cell r="A370" t="str">
            <v>93380</v>
          </cell>
          <cell r="B370" t="str">
            <v>REATERRO MECANIZADO DE VALA COM RETROESCAVADEIRA (CAPACIDADE DA CAÇAMBA DA RETRO: 0,26 M³ / POTÊNCIA: 88 HP), LARGURA ATÉ 0,8 M, PROFUNDIDADE DE 1,5 A 3,0 M, COM SOLO (SEM SUBSTITUIÇÃO) DE 1ª CATEGORIA EM LOCAIS COM BAIXO NÍVEL DE INTERFERÊNCIA. AF_04/2016</v>
          </cell>
          <cell r="C370" t="str">
            <v>M3</v>
          </cell>
          <cell r="D370">
            <v>5.68</v>
          </cell>
          <cell r="E370">
            <v>3.9</v>
          </cell>
          <cell r="F370">
            <v>9.58</v>
          </cell>
        </row>
        <row r="371">
          <cell r="A371" t="str">
            <v>93381</v>
          </cell>
          <cell r="B371" t="str">
            <v>REATERRO MECANIZADO DE VALA COM RETROESCAVADEIRA (CAPACIDADE DA CAÇAMBA DA RETRO: 0,26 M³ / POTÊNCIA: 88 HP), LARGURA DE 0,8 A 1,5 M, PROFUNDIDADE DE 1,5 A 3,0 M, COM SOLO (SEM SUBSTITUIÇÃO) DE 1ª CATEGORIA EM LOCAIS COM BAIXO NÍVEL DE INTERFERÊNCIA. AF_04/2016</v>
          </cell>
          <cell r="C371" t="str">
            <v>M3</v>
          </cell>
          <cell r="D371">
            <v>3.93</v>
          </cell>
          <cell r="E371">
            <v>2.3199999999999998</v>
          </cell>
          <cell r="F371">
            <v>6.25</v>
          </cell>
        </row>
        <row r="372">
          <cell r="A372" t="str">
            <v>93382</v>
          </cell>
          <cell r="B372" t="str">
            <v>REATERRO MANUAL DE VALAS COM COMPACTAÇÃO MECANIZADA. AF_04/2016</v>
          </cell>
          <cell r="C372" t="str">
            <v>M3</v>
          </cell>
          <cell r="D372">
            <v>9.2200000000000006</v>
          </cell>
          <cell r="E372">
            <v>12.94</v>
          </cell>
          <cell r="F372">
            <v>22.16</v>
          </cell>
        </row>
        <row r="373">
          <cell r="B373" t="str">
            <v>ESPALHAMENTO</v>
          </cell>
          <cell r="C373" t="str">
            <v/>
          </cell>
        </row>
        <row r="374">
          <cell r="A374" t="str">
            <v>74153/1</v>
          </cell>
          <cell r="B374" t="str">
            <v>ESPALHAMENTO MECANIZADO (COM MOTONIVELADORA 140 HP) MATERIAL 1A. CATEGORIA</v>
          </cell>
          <cell r="C374" t="str">
            <v>M2</v>
          </cell>
          <cell r="D374">
            <v>0.18</v>
          </cell>
          <cell r="E374">
            <v>0.04</v>
          </cell>
          <cell r="F374">
            <v>0.22</v>
          </cell>
        </row>
        <row r="375">
          <cell r="A375" t="str">
            <v>74034/1</v>
          </cell>
          <cell r="B375" t="str">
            <v>ESPALHAMENTO DE MATERIAL DE 1A CATEGORIA COM TRATOR DE ESTEIRA COM 153HP</v>
          </cell>
          <cell r="C375" t="str">
            <v>M3</v>
          </cell>
          <cell r="D375">
            <v>1.83</v>
          </cell>
          <cell r="E375">
            <v>0.27</v>
          </cell>
          <cell r="F375">
            <v>2.1</v>
          </cell>
        </row>
        <row r="376">
          <cell r="A376" t="str">
            <v>83344</v>
          </cell>
          <cell r="B376" t="str">
            <v>ESPALHAMENTO DE MATERIAL EM BOTA FORA, COM UTILIZACAO DE TRATOR DE ESTEIRAS DE 165 HP</v>
          </cell>
          <cell r="C376" t="str">
            <v>M3</v>
          </cell>
          <cell r="D376">
            <v>0.76</v>
          </cell>
          <cell r="E376">
            <v>0.31</v>
          </cell>
          <cell r="F376">
            <v>1.07</v>
          </cell>
        </row>
        <row r="377">
          <cell r="B377" t="str">
            <v>COMPACTACAO MANUAL</v>
          </cell>
          <cell r="C377" t="str">
            <v/>
          </cell>
        </row>
        <row r="378">
          <cell r="B378" t="str">
            <v>COMPACTACAO MECANICA</v>
          </cell>
          <cell r="C378" t="str">
            <v/>
          </cell>
        </row>
        <row r="379">
          <cell r="A379" t="str">
            <v>74005/1</v>
          </cell>
          <cell r="B379" t="str">
            <v>COMPACTACAO MECANICA, SEM CONTROLE DO GC (C/COMPACTADOR PLACA 400 KG)</v>
          </cell>
          <cell r="C379" t="str">
            <v>M3</v>
          </cell>
          <cell r="D379">
            <v>2.09</v>
          </cell>
          <cell r="E379">
            <v>2.7</v>
          </cell>
          <cell r="F379">
            <v>4.79</v>
          </cell>
        </row>
        <row r="380">
          <cell r="A380" t="str">
            <v>74005/2</v>
          </cell>
          <cell r="B380" t="str">
            <v>COMPACTACAO MECANICA C/ CONTROLE DO GC&gt;=95% DO PN (AREAS) (C/MONIVELADORA 140 HP E ROLO COMPRESSOR VIBRATORIO 80 HP)</v>
          </cell>
          <cell r="C380" t="str">
            <v>M3</v>
          </cell>
          <cell r="D380">
            <v>3.7</v>
          </cell>
          <cell r="E380">
            <v>0.88</v>
          </cell>
          <cell r="F380">
            <v>4.58</v>
          </cell>
        </row>
        <row r="381">
          <cell r="A381" t="str">
            <v>41721</v>
          </cell>
          <cell r="B381" t="str">
            <v>COMPACTACAO MECANICA A 95% DO PROCTOR NORMAL - PAVIMENTACAO URBANA</v>
          </cell>
          <cell r="C381" t="str">
            <v>M3</v>
          </cell>
          <cell r="D381">
            <v>2.09</v>
          </cell>
          <cell r="E381">
            <v>0.51</v>
          </cell>
          <cell r="F381">
            <v>2.6</v>
          </cell>
        </row>
        <row r="382">
          <cell r="A382" t="str">
            <v>41722</v>
          </cell>
          <cell r="B382" t="str">
            <v>COMPACTACAO MECANICA A 100% DO PROCTOR NORMAL - PAVIMENTACAO URBANA</v>
          </cell>
          <cell r="C382" t="str">
            <v>M3</v>
          </cell>
          <cell r="D382">
            <v>3</v>
          </cell>
          <cell r="E382">
            <v>0.91</v>
          </cell>
          <cell r="F382">
            <v>3.91</v>
          </cell>
        </row>
        <row r="383">
          <cell r="B383" t="str">
            <v>TRANSPORTE DE MATERIAIS</v>
          </cell>
          <cell r="C383" t="str">
            <v/>
          </cell>
        </row>
        <row r="384">
          <cell r="B384" t="str">
            <v>TRANSPORTE COM CAMINHAO</v>
          </cell>
          <cell r="C384" t="str">
            <v/>
          </cell>
        </row>
        <row r="385">
          <cell r="B385" t="str">
            <v>CAPACIDADE 18 METROS CÚBICOS</v>
          </cell>
          <cell r="C385" t="str">
            <v/>
          </cell>
        </row>
        <row r="386">
          <cell r="A386" t="str">
            <v>95427</v>
          </cell>
          <cell r="B386" t="str">
            <v>TRANSPORTE COM CAMINHÃO BASCULANTE DE 18 M3, EM VIA URBANA PAVIMENTADA, DMT ACIMA DE 30 KM(UNIDADE: M3XKM). AF_09/2016</v>
          </cell>
          <cell r="C386" t="str">
            <v>M3XKM</v>
          </cell>
          <cell r="D386">
            <v>0.45</v>
          </cell>
          <cell r="E386">
            <v>0.04</v>
          </cell>
          <cell r="F386">
            <v>0.49</v>
          </cell>
        </row>
        <row r="387">
          <cell r="A387" t="str">
            <v>95877</v>
          </cell>
          <cell r="B387" t="str">
            <v>TRANSPORTE COM CAMINHÃO BASCULANTE DE 18 M3, EM VIA URBANA PAVIMENTADA, DMT ATÉ 30 KM (UNIDADE: M3XKM). AF_12/2016</v>
          </cell>
          <cell r="C387" t="str">
            <v>M3XKM</v>
          </cell>
          <cell r="D387">
            <v>0.63</v>
          </cell>
          <cell r="E387">
            <v>0.05</v>
          </cell>
          <cell r="F387">
            <v>0.68</v>
          </cell>
        </row>
        <row r="388">
          <cell r="A388" t="str">
            <v>95426</v>
          </cell>
          <cell r="B388" t="str">
            <v>TRANSPORTE COM CAMINHÃO BASCULANTE DE 18 M3, EM VIA URBANA EM REVESTIMENTO PRIMÁRIO (UNIDADE: M3XKM). AF_09/2016</v>
          </cell>
          <cell r="C388" t="str">
            <v>M3XKM</v>
          </cell>
          <cell r="D388">
            <v>0.67</v>
          </cell>
          <cell r="E388">
            <v>0.06</v>
          </cell>
          <cell r="F388">
            <v>0.73</v>
          </cell>
        </row>
        <row r="389">
          <cell r="A389" t="str">
            <v>95425</v>
          </cell>
          <cell r="B389" t="str">
            <v>TRANSPORTE COM CAMINHÃO BASCULANTE DE 18 M3, EM VIA URBANA EM LEITO NATURAL (UNIDADE: M3XKM). AF_09/2016</v>
          </cell>
          <cell r="C389" t="str">
            <v>M3XKM</v>
          </cell>
          <cell r="D389">
            <v>0.88</v>
          </cell>
          <cell r="E389">
            <v>7.0000000000000007E-2</v>
          </cell>
          <cell r="F389">
            <v>0.95</v>
          </cell>
        </row>
        <row r="390">
          <cell r="A390" t="str">
            <v>95430</v>
          </cell>
          <cell r="B390" t="str">
            <v>TRANSPORTE COM CAMINHÃO BASCULANTE DE 18 M3, EM VIA URBANA PAVIMENTADA, DMT ACIMA DE 30 KM (UNIDADE: TONXKM). AF_09/2016</v>
          </cell>
          <cell r="C390" t="str">
            <v>TXKM</v>
          </cell>
          <cell r="D390">
            <v>0.3</v>
          </cell>
          <cell r="E390">
            <v>0.02</v>
          </cell>
          <cell r="F390">
            <v>0.32</v>
          </cell>
        </row>
        <row r="391">
          <cell r="A391" t="str">
            <v>95880</v>
          </cell>
          <cell r="B391" t="str">
            <v>TRANSPORTE COM CAMINHÃO BASCULANTE DE 18 M3, EM VIA URBANA PAVIMENTADA, DMT ATÉ 30 KM (UNIDADE: TONXKM). AF_12/2016</v>
          </cell>
          <cell r="C391" t="str">
            <v>TXKM</v>
          </cell>
          <cell r="D391">
            <v>0.42</v>
          </cell>
          <cell r="E391">
            <v>0.03</v>
          </cell>
          <cell r="F391">
            <v>0.45</v>
          </cell>
        </row>
        <row r="392">
          <cell r="A392" t="str">
            <v>95429</v>
          </cell>
          <cell r="B392" t="str">
            <v>TRANSPORTE COM CAMINHÃO BASCULANTE DE 18 M3, EM VIA URBANA EM REVESTIMENTO PRIMÁRIO (UNIDADE: TONXKM). AF_09/2016</v>
          </cell>
          <cell r="C392" t="str">
            <v>TXKM</v>
          </cell>
          <cell r="D392">
            <v>0.45</v>
          </cell>
          <cell r="E392">
            <v>0.04</v>
          </cell>
          <cell r="F392">
            <v>0.49</v>
          </cell>
        </row>
        <row r="393">
          <cell r="A393" t="str">
            <v>95428</v>
          </cell>
          <cell r="B393" t="str">
            <v>TRANSPORTE COM CAMINHÃO BASCULANTE DE 18 M3, EM VIA URBANA EM LEITO NATURAL (UNIDADE: TONXKM). AF_09/2016</v>
          </cell>
          <cell r="C393" t="str">
            <v>TXKM</v>
          </cell>
          <cell r="D393">
            <v>0.57999999999999996</v>
          </cell>
          <cell r="E393">
            <v>0.05</v>
          </cell>
          <cell r="F393">
            <v>0.63</v>
          </cell>
        </row>
        <row r="394">
          <cell r="B394" t="str">
            <v>BASCULANTE - CAPACIDADE 14 METROS CÚBICOS</v>
          </cell>
          <cell r="C394" t="str">
            <v/>
          </cell>
        </row>
        <row r="395">
          <cell r="A395" t="str">
            <v>93593</v>
          </cell>
          <cell r="B395" t="str">
            <v>TRANSPORTE COM CAMINHÃO BASCULANTE DE 14 M3, EM VIA URBANA PAVIMENTADA, DMT ACIMA DE 30 KM (UNIDADE: M3XKM). AF_04/2016</v>
          </cell>
          <cell r="C395" t="str">
            <v>M3XKM</v>
          </cell>
          <cell r="D395">
            <v>0.52</v>
          </cell>
          <cell r="E395">
            <v>0.05</v>
          </cell>
          <cell r="F395">
            <v>0.56999999999999995</v>
          </cell>
        </row>
        <row r="396">
          <cell r="A396" t="str">
            <v>95876</v>
          </cell>
          <cell r="B396" t="str">
            <v>TRANSPORTE COM CAMINHÃO BASCULANTE DE 14 M3, EM VIA URBANA PAVIMENTADA, DMT ATÉ 30 KM (UNIDADE: M3XKM). AF_12/2016</v>
          </cell>
          <cell r="C396" t="str">
            <v>M3XKM</v>
          </cell>
          <cell r="D396">
            <v>0.73</v>
          </cell>
          <cell r="E396">
            <v>7.0000000000000007E-2</v>
          </cell>
          <cell r="F396">
            <v>0.8</v>
          </cell>
        </row>
        <row r="397">
          <cell r="A397" t="str">
            <v>93592</v>
          </cell>
          <cell r="B397" t="str">
            <v>TRANSPORTE COM CAMINHÃO BASCULANTE DE 14 M3, EM VIA URBANA EM REVESTIMENTO PRIMÁRIO (UNIDADE: M3XKM). AF_04/2016</v>
          </cell>
          <cell r="C397" t="str">
            <v>M3XKM</v>
          </cell>
          <cell r="D397">
            <v>0.78</v>
          </cell>
          <cell r="E397">
            <v>7.0000000000000007E-2</v>
          </cell>
          <cell r="F397">
            <v>0.85</v>
          </cell>
        </row>
        <row r="398">
          <cell r="A398" t="str">
            <v>93591</v>
          </cell>
          <cell r="B398" t="str">
            <v>TRANSPORTE COM CAMINHÃO BASCULANTE DE 14 M3, EM VIA URBANA EM LEITO NATURAL (UNIDADE: M3XKM). AF_04/2016</v>
          </cell>
          <cell r="C398" t="str">
            <v>M3XKM</v>
          </cell>
          <cell r="D398">
            <v>1.01</v>
          </cell>
          <cell r="E398">
            <v>0.1</v>
          </cell>
          <cell r="F398">
            <v>1.1100000000000001</v>
          </cell>
        </row>
        <row r="399">
          <cell r="A399" t="str">
            <v>93599</v>
          </cell>
          <cell r="B399" t="str">
            <v>TRANSPORTE COM CAMINHÃO BASCULANTE DE 14 M3, EM VIA URBANA PAVIMENTADA, DMT ACIMA DE 30 KM (UNIDADE: TONXKM). AF_04/2016</v>
          </cell>
          <cell r="C399" t="str">
            <v>TXKM</v>
          </cell>
          <cell r="D399">
            <v>0.35</v>
          </cell>
          <cell r="E399">
            <v>0.03</v>
          </cell>
          <cell r="F399">
            <v>0.38</v>
          </cell>
        </row>
        <row r="400">
          <cell r="A400" t="str">
            <v>95879</v>
          </cell>
          <cell r="B400" t="str">
            <v>TRANSPORTE COM CAMINHÃO BASCULANTE DE 14 M3, EM VIA URBANA PAVIMENTADA, DMT ATÉ 30 KM (UNIDADE: TONXKM). AF_12/2016</v>
          </cell>
          <cell r="C400" t="str">
            <v>TXKM</v>
          </cell>
          <cell r="D400">
            <v>0.49</v>
          </cell>
          <cell r="E400">
            <v>0.04</v>
          </cell>
          <cell r="F400">
            <v>0.53</v>
          </cell>
        </row>
        <row r="401">
          <cell r="A401" t="str">
            <v>93598</v>
          </cell>
          <cell r="B401" t="str">
            <v>TRANSPORTE COM CAMINHÃO BASCULANTE DE 14 M3, EM VIA URBANA EM REVESTIMENTO PRIMÁRIO (UNIDADE: TONXKM). AF_04/2016</v>
          </cell>
          <cell r="C401" t="str">
            <v>TXKM</v>
          </cell>
          <cell r="D401">
            <v>0.52</v>
          </cell>
          <cell r="E401">
            <v>0.05</v>
          </cell>
          <cell r="F401">
            <v>0.56999999999999995</v>
          </cell>
        </row>
        <row r="402">
          <cell r="A402" t="str">
            <v>93597</v>
          </cell>
          <cell r="B402" t="str">
            <v>TRANSPORTE COM CAMINHÃO BASCULANTE DE 14 M3, EM VIA URBANA EM LEITO NATURAL (UNIDADE: TONXKM). AF_04/2016</v>
          </cell>
          <cell r="C402" t="str">
            <v>TXKM</v>
          </cell>
          <cell r="D402">
            <v>0.68</v>
          </cell>
          <cell r="E402">
            <v>0.06</v>
          </cell>
          <cell r="F402">
            <v>0.74</v>
          </cell>
        </row>
        <row r="403">
          <cell r="B403" t="str">
            <v>BASCULANTE - CAPACIDADE 10 METROS CÚBICOS</v>
          </cell>
          <cell r="C403" t="str">
            <v/>
          </cell>
        </row>
        <row r="404">
          <cell r="A404" t="str">
            <v>93590</v>
          </cell>
          <cell r="B404" t="str">
            <v>TRANSPORTE COM CAMINHÃO BASCULANTE DE 10 M3, EM VIA URBANA PAVIMENTADA, DMT ACIMA DE 30KM (UNIDADE: M3XKM). AF_04/2016</v>
          </cell>
          <cell r="C404" t="str">
            <v>M3XKM</v>
          </cell>
          <cell r="D404">
            <v>0.56999999999999995</v>
          </cell>
          <cell r="E404">
            <v>7.0000000000000007E-2</v>
          </cell>
          <cell r="F404">
            <v>0.64</v>
          </cell>
        </row>
        <row r="405">
          <cell r="A405" t="str">
            <v>95875</v>
          </cell>
          <cell r="B405" t="str">
            <v>TRANSPORTE COM CAMINHÃO BASCULANTE DE 10 M3, EM VIA URBANA PAVIMENTADA, DMT ATÉ 30 KM (UNIDADE: M3XKM). AF_12/2016</v>
          </cell>
          <cell r="C405" t="str">
            <v>M3XKM</v>
          </cell>
          <cell r="D405">
            <v>0.8</v>
          </cell>
          <cell r="E405">
            <v>0.1</v>
          </cell>
          <cell r="F405">
            <v>0.9</v>
          </cell>
        </row>
        <row r="406">
          <cell r="A406" t="str">
            <v>93589</v>
          </cell>
          <cell r="B406" t="str">
            <v>TRANSPORTE COM CAMINHÃO BASCULANTE DE 10 M3, EM VIA URBANA EM REVESTIMENTO PRIMÁRIO (UNIDADE: M3XKM). AF_04/2016</v>
          </cell>
          <cell r="C406" t="str">
            <v>M3XKM</v>
          </cell>
          <cell r="D406">
            <v>0.86</v>
          </cell>
          <cell r="E406">
            <v>0.1</v>
          </cell>
          <cell r="F406">
            <v>0.96</v>
          </cell>
        </row>
        <row r="407">
          <cell r="A407" t="str">
            <v>93588</v>
          </cell>
          <cell r="B407" t="str">
            <v>TRANSPORTE COM CAMINHÃO BASCULANTE DE 10 M3, EM VIA URBANA EM LEITO NATURAL (UNIDADE: M3XKM). AF_04/2016</v>
          </cell>
          <cell r="C407" t="str">
            <v>M3XKM</v>
          </cell>
          <cell r="D407">
            <v>1.1100000000000001</v>
          </cell>
          <cell r="E407">
            <v>0.14000000000000001</v>
          </cell>
          <cell r="F407">
            <v>1.25</v>
          </cell>
        </row>
        <row r="408">
          <cell r="A408" t="str">
            <v>93596</v>
          </cell>
          <cell r="B408" t="str">
            <v>TRANSPORTE COM CAMINHÃO BASCULANTE DE 10 M3, EM VIA URBANA PAVIMENTADA, DMT ACIMA DE 30 KM (UNIDADE: TONXKM). AF_04/2016</v>
          </cell>
          <cell r="C408" t="str">
            <v>TXKM</v>
          </cell>
          <cell r="D408">
            <v>0.39</v>
          </cell>
          <cell r="E408">
            <v>0.04</v>
          </cell>
          <cell r="F408">
            <v>0.43</v>
          </cell>
        </row>
        <row r="409">
          <cell r="A409" t="str">
            <v>95878</v>
          </cell>
          <cell r="B409" t="str">
            <v>TRANSPORTE COM CAMINHÃO BASCULANTE DE 10 M3, EM VIA URBANA PAVIMENTADA, DMT ATÉ 30 KM (UNIDADE: TONXKM). AF_12/2016</v>
          </cell>
          <cell r="C409" t="str">
            <v>TXKM</v>
          </cell>
          <cell r="D409">
            <v>0.54</v>
          </cell>
          <cell r="E409">
            <v>0.06</v>
          </cell>
          <cell r="F409">
            <v>0.6</v>
          </cell>
        </row>
        <row r="410">
          <cell r="A410" t="str">
            <v>93595</v>
          </cell>
          <cell r="B410" t="str">
            <v>TRANSPORTE COM CAMINHÃO BASCULANTE DE 10 M3, EM VIA URBANA EM REVESTIMENTO PRIMÁRIO (UNIDADE: TONXKM). AF_04/2016</v>
          </cell>
          <cell r="C410" t="str">
            <v>TXKM</v>
          </cell>
          <cell r="D410">
            <v>0.56999999999999995</v>
          </cell>
          <cell r="E410">
            <v>7.0000000000000007E-2</v>
          </cell>
          <cell r="F410">
            <v>0.64</v>
          </cell>
        </row>
        <row r="411">
          <cell r="A411" t="str">
            <v>93594</v>
          </cell>
          <cell r="B411" t="str">
            <v>TRANSPORTE COM CAMINHÃO BASCULANTE DE 10 M3, EM VIA URBANA EM LEITO NATURAL (UNIDADE: TONXKM). AF_04/2016</v>
          </cell>
          <cell r="C411" t="str">
            <v>TXKM</v>
          </cell>
          <cell r="D411">
            <v>0.74</v>
          </cell>
          <cell r="E411">
            <v>0.09</v>
          </cell>
          <cell r="F411">
            <v>0.83</v>
          </cell>
        </row>
        <row r="412">
          <cell r="A412" t="str">
            <v>95303</v>
          </cell>
          <cell r="B412" t="str">
            <v>TRANSPORTE COM CAMINHÃO BASCULANTE 10 M3 DE MASSA ASFALTICA PARA PAVIMENTAÇÃO URBANA</v>
          </cell>
          <cell r="C412" t="str">
            <v>M3XKM</v>
          </cell>
          <cell r="D412">
            <v>0.72</v>
          </cell>
          <cell r="E412">
            <v>7.0000000000000007E-2</v>
          </cell>
          <cell r="F412">
            <v>0.79</v>
          </cell>
        </row>
        <row r="413">
          <cell r="B413" t="str">
            <v>BASCULANTE - CAPACIDADE 6 METROS CÚBICOS</v>
          </cell>
          <cell r="C413" t="str">
            <v/>
          </cell>
        </row>
        <row r="414">
          <cell r="A414" t="str">
            <v>72887</v>
          </cell>
          <cell r="B414" t="str">
            <v>TRANSPORTE COMERCIAL COM CAMINHAO BASCULANTE 6 M3, RODOVIA PAVIMENTADA</v>
          </cell>
          <cell r="C414" t="str">
            <v>M3XKM</v>
          </cell>
          <cell r="D414">
            <v>0.79</v>
          </cell>
          <cell r="E414">
            <v>0.08</v>
          </cell>
          <cell r="F414">
            <v>0.87</v>
          </cell>
        </row>
        <row r="415">
          <cell r="A415" t="str">
            <v>72886</v>
          </cell>
          <cell r="B415" t="str">
            <v>TRANSPORTE COMERCIAL COM CAMINHAO BASCULANTE 6 M3, RODOVIA COM REVESTIMENTO PRIMARIO</v>
          </cell>
          <cell r="C415" t="str">
            <v>M3XKM</v>
          </cell>
          <cell r="D415">
            <v>0.93</v>
          </cell>
          <cell r="E415">
            <v>0.1</v>
          </cell>
          <cell r="F415">
            <v>1.03</v>
          </cell>
        </row>
        <row r="416">
          <cell r="A416" t="str">
            <v>72885</v>
          </cell>
          <cell r="B416" t="str">
            <v>TRANSPORTE COMERCIAL COM CAMINHAO BASCULANTE 6 M3, RODOVIA EM LEITO NATURAL</v>
          </cell>
          <cell r="C416" t="str">
            <v>M3XKM</v>
          </cell>
          <cell r="D416">
            <v>1.1599999999999999</v>
          </cell>
          <cell r="E416">
            <v>0.13</v>
          </cell>
          <cell r="F416">
            <v>1.29</v>
          </cell>
        </row>
        <row r="417">
          <cell r="A417" t="str">
            <v>72843</v>
          </cell>
          <cell r="B417" t="str">
            <v>TRANSPORTE COMERCIAL COM CAMINHAO BASCULANTE 6 M3, RODOVIA PAVIMENTADA</v>
          </cell>
          <cell r="C417" t="str">
            <v>TXKM</v>
          </cell>
          <cell r="D417">
            <v>0.53</v>
          </cell>
          <cell r="E417">
            <v>0.05</v>
          </cell>
          <cell r="F417">
            <v>0.57999999999999996</v>
          </cell>
        </row>
        <row r="418">
          <cell r="A418" t="str">
            <v>72842</v>
          </cell>
          <cell r="B418" t="str">
            <v>TRANSPORTE COMERCIAL COM CAMINHAO BASCULANTE 6 M3, RODOVIA COM REVESTIMENTO PRIMARIO</v>
          </cell>
          <cell r="C418" t="str">
            <v>TXKM</v>
          </cell>
          <cell r="D418">
            <v>0.63</v>
          </cell>
          <cell r="E418">
            <v>7.0000000000000007E-2</v>
          </cell>
          <cell r="F418">
            <v>0.7</v>
          </cell>
        </row>
        <row r="419">
          <cell r="A419" t="str">
            <v>72841</v>
          </cell>
          <cell r="B419" t="str">
            <v>TRANSPORTE COMERCIAL COM CAMINHAO BASCULANTE 6 M3, RODOVIA EM LEITO NATURAL</v>
          </cell>
          <cell r="C419" t="str">
            <v>TXKM</v>
          </cell>
          <cell r="D419">
            <v>0.79</v>
          </cell>
          <cell r="E419">
            <v>0.08</v>
          </cell>
          <cell r="F419">
            <v>0.87</v>
          </cell>
        </row>
        <row r="420">
          <cell r="A420" t="str">
            <v>72899</v>
          </cell>
          <cell r="B420" t="str">
            <v>TRANSPORTE DE ENTULHO COM CAMINHÃO BASCULANTE 6 M3, RODOVIA PAVIMENTADA, DMT ATE 0,5 KM</v>
          </cell>
          <cell r="C420" t="str">
            <v>M3</v>
          </cell>
          <cell r="D420">
            <v>3.8</v>
          </cell>
          <cell r="E420">
            <v>0.42</v>
          </cell>
          <cell r="F420">
            <v>4.22</v>
          </cell>
        </row>
        <row r="421">
          <cell r="A421" t="str">
            <v>72900</v>
          </cell>
          <cell r="B421" t="str">
            <v>TRANSPORTE DE ENTULHO COM CAMINHAO BASCULANTE 6 M3, RODOVIA PAVIMENTADA, DMT 0,5 A 1,0 KM</v>
          </cell>
          <cell r="C421" t="str">
            <v>M3</v>
          </cell>
          <cell r="D421">
            <v>4.18</v>
          </cell>
          <cell r="E421">
            <v>0.47</v>
          </cell>
          <cell r="F421">
            <v>4.6500000000000004</v>
          </cell>
        </row>
        <row r="422">
          <cell r="A422" t="str">
            <v>95285</v>
          </cell>
          <cell r="B422" t="str">
            <v>TRANSPORTE COM CAMINHÃO BASCULANTE 6 M3 EM RODOVIA COM LEITO NATURAL, DMT ATÉ 200 M</v>
          </cell>
          <cell r="C422" t="str">
            <v>M3</v>
          </cell>
          <cell r="D422">
            <v>2.65</v>
          </cell>
          <cell r="E422">
            <v>0.28999999999999998</v>
          </cell>
          <cell r="F422">
            <v>2.94</v>
          </cell>
        </row>
        <row r="423">
          <cell r="A423" t="str">
            <v>95286</v>
          </cell>
          <cell r="B423" t="str">
            <v>TRANSPORTE COM CAMINHÃO BASCULANTE 6 M3 EM RODOVIA COM LEITO NATURAL, DMT 200 A 400 M</v>
          </cell>
          <cell r="C423" t="str">
            <v>M3</v>
          </cell>
          <cell r="D423">
            <v>2.72</v>
          </cell>
          <cell r="E423">
            <v>0.3</v>
          </cell>
          <cell r="F423">
            <v>3.02</v>
          </cell>
        </row>
        <row r="424">
          <cell r="A424" t="str">
            <v>95287</v>
          </cell>
          <cell r="B424" t="str">
            <v>TRANSPORTE COM CAMINHÃO BASCULANTE 6 M3 EM RODOVIA COM LEITO NATURAL, DMT 400 A 60</v>
          </cell>
          <cell r="C424" t="str">
            <v>M3</v>
          </cell>
          <cell r="D424">
            <v>2.79</v>
          </cell>
          <cell r="E424">
            <v>0.31</v>
          </cell>
          <cell r="F424">
            <v>3.1</v>
          </cell>
        </row>
        <row r="425">
          <cell r="A425" t="str">
            <v>95288</v>
          </cell>
          <cell r="B425" t="str">
            <v>TRANSPORTE COM CAMINHÃO BASCULANTE 6 M3 EM RODOVIA COM LEITO NATURAL, DMT 600 A 800 M</v>
          </cell>
          <cell r="C425" t="str">
            <v>M3</v>
          </cell>
          <cell r="D425">
            <v>2.87</v>
          </cell>
          <cell r="E425">
            <v>0.32</v>
          </cell>
          <cell r="F425">
            <v>3.19</v>
          </cell>
        </row>
        <row r="426">
          <cell r="A426" t="str">
            <v>95289</v>
          </cell>
          <cell r="B426" t="str">
            <v>TRANSPORTE COM CAMINHÃO BASCULANTE 6 M3 EM RODOVIA COM LEITO NATURAL, DMT 800 A 1.000 M</v>
          </cell>
          <cell r="C426" t="str">
            <v>M3</v>
          </cell>
          <cell r="D426">
            <v>2.95</v>
          </cell>
          <cell r="E426">
            <v>0.33</v>
          </cell>
          <cell r="F426">
            <v>3.28</v>
          </cell>
        </row>
        <row r="427">
          <cell r="A427" t="str">
            <v>95290</v>
          </cell>
          <cell r="B427" t="str">
            <v>TRANSPORTE COM CAMINHÃO BASCULANTE 6 M3 EM RODOVIA COM LEITO NATURAL</v>
          </cell>
          <cell r="C427" t="str">
            <v>M3XKM</v>
          </cell>
          <cell r="D427">
            <v>1.29</v>
          </cell>
          <cell r="E427">
            <v>0.14000000000000001</v>
          </cell>
          <cell r="F427">
            <v>1.43</v>
          </cell>
        </row>
        <row r="428">
          <cell r="A428" t="str">
            <v>95291</v>
          </cell>
          <cell r="B428" t="str">
            <v>TRANSPORTE COM CAMINHÃO BASCULANTE 6 M3 EM RODOVIA COM REVESTIMENTO PRIMÁRIO, DMT ATÉ 200 M</v>
          </cell>
          <cell r="C428" t="str">
            <v>M3</v>
          </cell>
          <cell r="D428">
            <v>2.36</v>
          </cell>
          <cell r="E428">
            <v>0.26</v>
          </cell>
          <cell r="F428">
            <v>2.62</v>
          </cell>
        </row>
        <row r="429">
          <cell r="A429" t="str">
            <v>95292</v>
          </cell>
          <cell r="B429" t="str">
            <v>TRANSPORTE COM CAMINHÃO BASCULANTE 6 M3 EM RODOVIA COM REVESTIMENTO PRIMÁRIO, DMT 200 A 400 M</v>
          </cell>
          <cell r="C429" t="str">
            <v>M3</v>
          </cell>
          <cell r="D429">
            <v>2.42</v>
          </cell>
          <cell r="E429">
            <v>0.27</v>
          </cell>
          <cell r="F429">
            <v>2.69</v>
          </cell>
        </row>
        <row r="430">
          <cell r="A430" t="str">
            <v>95293</v>
          </cell>
          <cell r="B430" t="str">
            <v>TRANSPORTE COM CAMINHÃO BASCULANTE 6 M3 EM RODOVIA COM REVESTIMENTO PRIMÁRIO, DMT 400 A 600 M</v>
          </cell>
          <cell r="C430" t="str">
            <v>M3</v>
          </cell>
          <cell r="D430">
            <v>2.4900000000000002</v>
          </cell>
          <cell r="E430">
            <v>0.27</v>
          </cell>
          <cell r="F430">
            <v>2.76</v>
          </cell>
        </row>
        <row r="431">
          <cell r="A431" t="str">
            <v>95294</v>
          </cell>
          <cell r="B431" t="str">
            <v>TRANSPORTE COM CAMINHÃO BASCULANTE 6 M3 EM RODOVIA COM REVESTIMENTO PRIMÁRIO,  DMT 800 A 1.000 M</v>
          </cell>
          <cell r="C431" t="str">
            <v>M3</v>
          </cell>
          <cell r="D431">
            <v>2.63</v>
          </cell>
          <cell r="E431">
            <v>0.28999999999999998</v>
          </cell>
          <cell r="F431">
            <v>2.92</v>
          </cell>
        </row>
        <row r="432">
          <cell r="A432" t="str">
            <v>95295</v>
          </cell>
          <cell r="B432" t="str">
            <v>TRANSPORTE COM CAMINHÃO BASCULANTE 6 M3 EM RODOVIA COM REVESTIMENTO PRIMÁRIO,  DMT 600 A 800 M</v>
          </cell>
          <cell r="C432" t="str">
            <v>M3</v>
          </cell>
          <cell r="D432">
            <v>2.56</v>
          </cell>
          <cell r="E432">
            <v>0.28000000000000003</v>
          </cell>
          <cell r="F432">
            <v>2.84</v>
          </cell>
        </row>
        <row r="433">
          <cell r="A433" t="str">
            <v>95296</v>
          </cell>
          <cell r="B433" t="str">
            <v>TRANSPORTE COM CAMINHÃO BASCULANTE 6 M3 EM RODOVIA COM REVESTIMENTO PRIMÁRIO</v>
          </cell>
          <cell r="C433" t="str">
            <v>M3XKM</v>
          </cell>
          <cell r="D433">
            <v>1.1599999999999999</v>
          </cell>
          <cell r="E433">
            <v>0.12</v>
          </cell>
          <cell r="F433">
            <v>1.28</v>
          </cell>
        </row>
        <row r="434">
          <cell r="A434" t="str">
            <v>95297</v>
          </cell>
          <cell r="B434" t="str">
            <v>TRANSPORTE COM CAMINHÃO BASCULANTE 6 M3 EM RODOVIA PAVIMENTADA,  DMT ATÉ 200 M</v>
          </cell>
          <cell r="C434" t="str">
            <v>M3</v>
          </cell>
          <cell r="D434">
            <v>2.12</v>
          </cell>
          <cell r="E434">
            <v>0.23</v>
          </cell>
          <cell r="F434">
            <v>2.35</v>
          </cell>
        </row>
        <row r="435">
          <cell r="A435" t="str">
            <v>95298</v>
          </cell>
          <cell r="B435" t="str">
            <v>TRANSPORTE COM CAMINHÃO BASCULANTE 6 M3 EM RODOVIA PAVIMENTADA, DMT 200 A 400 M</v>
          </cell>
          <cell r="C435" t="str">
            <v>M3</v>
          </cell>
          <cell r="D435">
            <v>2.17</v>
          </cell>
          <cell r="E435">
            <v>0.24</v>
          </cell>
          <cell r="F435">
            <v>2.41</v>
          </cell>
        </row>
        <row r="436">
          <cell r="A436" t="str">
            <v>95299</v>
          </cell>
          <cell r="B436" t="str">
            <v>TRANSPORTE COM CAMINHÃO BASCULANTE 6 M3 EM RODOVIA PAVIMENTADA, DMT 400 A 600 M</v>
          </cell>
          <cell r="C436" t="str">
            <v>M3</v>
          </cell>
          <cell r="D436">
            <v>2.23</v>
          </cell>
          <cell r="E436">
            <v>0.25</v>
          </cell>
          <cell r="F436">
            <v>2.48</v>
          </cell>
        </row>
        <row r="437">
          <cell r="A437" t="str">
            <v>95300</v>
          </cell>
          <cell r="B437" t="str">
            <v>TRANSPORTE COM CAMINHÃO BASCULANTE 6 M3 EM RODOVIA PAVIMENTADA, DMT 600 A 800 M</v>
          </cell>
          <cell r="C437" t="str">
            <v>M3</v>
          </cell>
          <cell r="D437">
            <v>2.31</v>
          </cell>
          <cell r="E437">
            <v>0.25</v>
          </cell>
          <cell r="F437">
            <v>2.56</v>
          </cell>
        </row>
        <row r="438">
          <cell r="A438" t="str">
            <v>95301</v>
          </cell>
          <cell r="B438" t="str">
            <v>TRANSPORTE COM CAMINHÃO BASCULANTE 6 M3 EM RODOVIA PAVIMENTADA, DMT 800 A 1.000 M</v>
          </cell>
          <cell r="C438" t="str">
            <v>M3</v>
          </cell>
          <cell r="D438">
            <v>2.36</v>
          </cell>
          <cell r="E438">
            <v>0.26</v>
          </cell>
          <cell r="F438">
            <v>2.62</v>
          </cell>
        </row>
        <row r="439">
          <cell r="A439" t="str">
            <v>95302</v>
          </cell>
          <cell r="B439" t="str">
            <v>TRANSPORTE COM CAMINHÃO BASCULANTE 6 M3 EM RODOVIA PAVIMENTADA ( PARA DISTÂNCIAS SUPERIORES A 4 KM)</v>
          </cell>
          <cell r="C439" t="str">
            <v>M3XKM</v>
          </cell>
          <cell r="D439">
            <v>1.04</v>
          </cell>
          <cell r="E439">
            <v>0.11</v>
          </cell>
          <cell r="F439">
            <v>1.1499999999999999</v>
          </cell>
        </row>
        <row r="440">
          <cell r="B440" t="str">
            <v>CARROCERIA - CAPACIDADE 9 TONELADAS</v>
          </cell>
          <cell r="C440" t="str">
            <v/>
          </cell>
        </row>
        <row r="441">
          <cell r="A441" t="str">
            <v>72884</v>
          </cell>
          <cell r="B441" t="str">
            <v>TRANSPORTE COMERCIAL COM CAMINHAO CARROCERIA 9 T, RODOVIA PAVIMENTADA</v>
          </cell>
          <cell r="C441" t="str">
            <v>M3XKM</v>
          </cell>
          <cell r="D441">
            <v>0.6</v>
          </cell>
          <cell r="E441">
            <v>0.08</v>
          </cell>
          <cell r="F441">
            <v>0.68</v>
          </cell>
        </row>
        <row r="442">
          <cell r="A442" t="str">
            <v>72883</v>
          </cell>
          <cell r="B442" t="str">
            <v>TRANSPORTE COMERCIAL COM CAMINHAO CARROCERIA 9 T, RODOVIA COM REVESTIMENTO PRIMARIO</v>
          </cell>
          <cell r="C442" t="str">
            <v>M3XKM</v>
          </cell>
          <cell r="D442">
            <v>0.71</v>
          </cell>
          <cell r="E442">
            <v>0.1</v>
          </cell>
          <cell r="F442">
            <v>0.81</v>
          </cell>
        </row>
        <row r="443">
          <cell r="A443" t="str">
            <v>72882</v>
          </cell>
          <cell r="B443" t="str">
            <v>TRANSPORTE COMERCIAL COM CAMINHAO CARROCERIA 9 T, RODOVIA EM LEITO NATURAL</v>
          </cell>
          <cell r="C443" t="str">
            <v>M3XKM</v>
          </cell>
          <cell r="D443">
            <v>0.88</v>
          </cell>
          <cell r="E443">
            <v>0.13</v>
          </cell>
          <cell r="F443">
            <v>1.01</v>
          </cell>
        </row>
        <row r="444">
          <cell r="A444" t="str">
            <v>72840</v>
          </cell>
          <cell r="B444" t="str">
            <v>TRANSPORTE COMERCIAL COM CAMINHAO CARROCERIA 9 T, RODOVIA PAVIMENTADA</v>
          </cell>
          <cell r="C444" t="str">
            <v>TXKM</v>
          </cell>
          <cell r="D444">
            <v>0.41</v>
          </cell>
          <cell r="E444">
            <v>0.05</v>
          </cell>
          <cell r="F444">
            <v>0.46</v>
          </cell>
        </row>
        <row r="445">
          <cell r="A445" t="str">
            <v>72839</v>
          </cell>
          <cell r="B445" t="str">
            <v>TRANSPORTE COMERCIAL COM CAMINHAO CARROCERIA 9 T, RODOVIA COM REVESTIMENTO PRIMARIO</v>
          </cell>
        </row>
        <row r="446">
          <cell r="A446" t="str">
            <v>72838</v>
          </cell>
          <cell r="B446" t="str">
            <v>TRANSPORTE COMERCIAL COM CAMINHAO CARROCERIA 9 T, RODOVIA EM LEITO NATURAL</v>
          </cell>
        </row>
        <row r="447">
          <cell r="B447" t="str">
            <v>DIVERSOS</v>
          </cell>
          <cell r="C447" t="str">
            <v/>
          </cell>
        </row>
        <row r="448">
          <cell r="A448" t="str">
            <v>83358</v>
          </cell>
          <cell r="B448" t="str">
            <v>TRANSPORTE DE PAVIMENTACAO REMOVIDA (RODOVIAS NAO URBANAS)</v>
          </cell>
          <cell r="C448" t="str">
            <v>M3XKM</v>
          </cell>
          <cell r="D448">
            <v>1.17</v>
          </cell>
          <cell r="E448">
            <v>0.12</v>
          </cell>
          <cell r="F448">
            <v>1.29</v>
          </cell>
        </row>
        <row r="449">
          <cell r="A449" t="str">
            <v>83356</v>
          </cell>
          <cell r="B449" t="str">
            <v>TRANSPORTE COMERCIAL DE BRITA</v>
          </cell>
          <cell r="C449" t="str">
            <v>M3XKM</v>
          </cell>
          <cell r="D449">
            <v>0.56000000000000005</v>
          </cell>
          <cell r="E449">
            <v>0.06</v>
          </cell>
          <cell r="F449">
            <v>0.62</v>
          </cell>
        </row>
        <row r="450">
          <cell r="A450" t="str">
            <v>93176</v>
          </cell>
          <cell r="B450" t="str">
            <v>TRANSPORTE DE MATERIAL ASFALTICO, COM CAMINHÃO COM CAPACIDADE DE 30000 L EM RODOVIA PAVIMENTADA PARA DISTÂNCIAS MÉDIAS DE TRANSPORTE SUPERIORES A 100 KM. AF_02/2016</v>
          </cell>
          <cell r="C450" t="str">
            <v>TXKM</v>
          </cell>
          <cell r="D450">
            <v>0.35</v>
          </cell>
          <cell r="E450">
            <v>0.02</v>
          </cell>
          <cell r="F450">
            <v>0.37</v>
          </cell>
        </row>
        <row r="451">
          <cell r="A451" t="str">
            <v>93178</v>
          </cell>
          <cell r="B451" t="str">
            <v>TRANSPORTE DE MATERIAL ASFALTICO, COM CAMINHÃO COM CAPACIDADE DE 30000 L EM RODOVIA NÃO PAVIMENTADA PARA DISTÂNCIAS MÉDIAS DE TRANSPORTE SUPERIORES A 100 KM. AF_02/2016</v>
          </cell>
          <cell r="C451" t="str">
            <v>TXKM</v>
          </cell>
          <cell r="D451">
            <v>0.39</v>
          </cell>
          <cell r="E451">
            <v>0.03</v>
          </cell>
          <cell r="F451">
            <v>0.42</v>
          </cell>
        </row>
        <row r="452">
          <cell r="A452" t="str">
            <v>93177</v>
          </cell>
          <cell r="B452" t="str">
            <v>TRANSPORTE DE MATERIAL ASFALTICO, COM CAMINHÃO COM CAPACIDADE DE 20000 L EM RODOVIA PAVIMENTADA PARA DISTÂNCIAS MÉDIAS DE TRANSPORTE IGUAL OU INFERIOR A 100 KM. AF_02/2016</v>
          </cell>
          <cell r="C452" t="str">
            <v>TXKM</v>
          </cell>
          <cell r="D452">
            <v>1.1499999999999999</v>
          </cell>
          <cell r="E452">
            <v>0.11</v>
          </cell>
          <cell r="F452">
            <v>1.26</v>
          </cell>
        </row>
        <row r="453">
          <cell r="A453" t="str">
            <v>93179</v>
          </cell>
          <cell r="B453" t="str">
            <v>TRANSPORTE DE MATERIAL ASFALTICO, COM CAMINHÃO COM CAPACIDADE DE 20000 L EM RODOVIA NÃO PAVIMENTADA PARA DISTÂNCIAS MÉDIAS DE TRANSPORTE IGUAL OU INFERIOR A 100 KM. AF_02/2016</v>
          </cell>
          <cell r="C453" t="str">
            <v>TXKM</v>
          </cell>
          <cell r="D453">
            <v>1.28</v>
          </cell>
          <cell r="E453">
            <v>0.12</v>
          </cell>
          <cell r="F453">
            <v>1.4</v>
          </cell>
        </row>
        <row r="454">
          <cell r="B454" t="str">
            <v>TRANSPORTE HORIZONTAL COM CARRINHO</v>
          </cell>
          <cell r="C454" t="str">
            <v/>
          </cell>
        </row>
        <row r="455">
          <cell r="A455" t="str">
            <v>94935</v>
          </cell>
          <cell r="B455" t="str">
            <v>TRANSPORTE HORIZONTAL DE 30 M COM CARRINHO PLATAFORMA COM BANCADA DE MÁRMORE OU GRANITO PARA COZINHA/LAVATÓRIO OU MÁRMORE SINTÉTICO COM CUBA INTEGRADA. AF_07/2016</v>
          </cell>
          <cell r="C455" t="str">
            <v>UN</v>
          </cell>
          <cell r="D455">
            <v>0.63</v>
          </cell>
          <cell r="E455">
            <v>1.24</v>
          </cell>
          <cell r="F455">
            <v>1.87</v>
          </cell>
        </row>
        <row r="456">
          <cell r="A456" t="str">
            <v>94936</v>
          </cell>
          <cell r="B456" t="str">
            <v>TRANSPORTE HORIZONTAL DE 50 M COM CARRINHO PLATAFORMA COM BANCADA DE MÁRMORE OU GRANITO PARA COZINHA/LAVATÓRIO OU MÁRMORE SINTÉTICO COM CUBA INTEGRADA. AF_07/2016</v>
          </cell>
          <cell r="C456" t="str">
            <v>UN</v>
          </cell>
          <cell r="D456">
            <v>1.01</v>
          </cell>
          <cell r="E456">
            <v>2</v>
          </cell>
          <cell r="F456">
            <v>3.01</v>
          </cell>
        </row>
        <row r="457">
          <cell r="A457" t="str">
            <v>94937</v>
          </cell>
          <cell r="B457" t="str">
            <v>TRANSPORTE HORIZONTAL DE 75 M COM CARRINHO PLATAFORMA COM BANCADA DE MÁRMORE OU GRANITO PARA COZINHA/LAVATÓRIO OU MÁRMORE SINTÉTICO COM CUBA INTEGRADA. AF_07/2016</v>
          </cell>
          <cell r="C457" t="str">
            <v>UN</v>
          </cell>
          <cell r="D457">
            <v>1.49</v>
          </cell>
          <cell r="E457">
            <v>2.94</v>
          </cell>
          <cell r="F457">
            <v>4.43</v>
          </cell>
        </row>
        <row r="458">
          <cell r="A458" t="str">
            <v>94938</v>
          </cell>
          <cell r="B458" t="str">
            <v>TRANSPORTE HORIZONTAL DE 100 M COM CARRINHO PLATAFORMA COM BANCADA DE MÁRMORE OU GRANITO PARA COZINHA/LAVATÓRIO OU MÁRMORE SINTÉTICO COM CUBA INTEGRADA. AF_07/2016</v>
          </cell>
          <cell r="C458" t="str">
            <v>UN</v>
          </cell>
          <cell r="D458">
            <v>1.96</v>
          </cell>
          <cell r="E458">
            <v>3.89</v>
          </cell>
          <cell r="F458">
            <v>5.85</v>
          </cell>
        </row>
        <row r="459">
          <cell r="A459" t="str">
            <v>94948</v>
          </cell>
          <cell r="B459" t="str">
            <v>TRANSPORTE HORIZONTAL DE 30 M COM CARRINHO PLATAFORMA COM BACIA SANITÁRIA, CAIXA ACOPLADA, TANQUE OU PIA. AF_07/2016</v>
          </cell>
          <cell r="C459" t="str">
            <v>UN</v>
          </cell>
          <cell r="D459">
            <v>0.19</v>
          </cell>
          <cell r="E459">
            <v>0.36</v>
          </cell>
          <cell r="F459">
            <v>0.55000000000000004</v>
          </cell>
        </row>
        <row r="460">
          <cell r="A460" t="str">
            <v>94949</v>
          </cell>
          <cell r="B460" t="str">
            <v>TRANSPORTE HORIZONTAL DE 50 M COM CARRINHO PLATAFORMA COM BACIA SANITÁRIA, CAIXA ACOPLADA, TANQUE OU PIA. AF_07/2016</v>
          </cell>
          <cell r="C460" t="str">
            <v>UN</v>
          </cell>
          <cell r="D460">
            <v>0.28999999999999998</v>
          </cell>
          <cell r="E460">
            <v>0.55000000000000004</v>
          </cell>
          <cell r="F460">
            <v>0.84</v>
          </cell>
        </row>
        <row r="461">
          <cell r="A461" t="str">
            <v>94950</v>
          </cell>
          <cell r="B461" t="str">
            <v>TRANSPORTE HORIZONTAL DE 75 M COM CARRINHO PLATAFORMA COM BACIA SANITÁRIA, CAIXA ACOPLADA, TANQUE OU PIA. AF_07/2016</v>
          </cell>
          <cell r="C461" t="str">
            <v>UN</v>
          </cell>
          <cell r="D461">
            <v>0.4</v>
          </cell>
          <cell r="E461">
            <v>0.79</v>
          </cell>
          <cell r="F461">
            <v>1.19</v>
          </cell>
        </row>
        <row r="462">
          <cell r="A462" t="str">
            <v>94951</v>
          </cell>
          <cell r="B462" t="str">
            <v>TRANSPORTE HORIZONTAL DE 100 M COM CARRINHO PLATAFORMA COM BACIA SANITÁRIA, CAIXA ACOPLADA, TANQUE OU PIA. AF_07/2016</v>
          </cell>
          <cell r="C462" t="str">
            <v>UN</v>
          </cell>
          <cell r="D462">
            <v>0.52</v>
          </cell>
          <cell r="E462">
            <v>1.03</v>
          </cell>
          <cell r="F462">
            <v>1.55</v>
          </cell>
        </row>
        <row r="463">
          <cell r="A463" t="str">
            <v>94954</v>
          </cell>
          <cell r="B463" t="str">
            <v>TRANSPORTE HORIZONTAL DE 30 M COM CARRINHO PLATAFORMA COM TELHA DE CONCRETO OU CERÂMICA. AF_07/2016</v>
          </cell>
          <cell r="C463" t="str">
            <v>M2</v>
          </cell>
          <cell r="D463">
            <v>0.26</v>
          </cell>
          <cell r="E463">
            <v>0.5</v>
          </cell>
          <cell r="F463">
            <v>0.76</v>
          </cell>
        </row>
        <row r="464">
          <cell r="A464" t="str">
            <v>94955</v>
          </cell>
          <cell r="B464" t="str">
            <v>TRANSPORTE HORIZONTAL DE 50 M COM CARRINHO PLATAFORMA COM TELHA DE CONCRETO OU CERÂMICA. AF_07/2016</v>
          </cell>
          <cell r="C464" t="str">
            <v>M2</v>
          </cell>
          <cell r="D464">
            <v>0.38</v>
          </cell>
          <cell r="E464">
            <v>0.76</v>
          </cell>
          <cell r="F464">
            <v>1.1399999999999999</v>
          </cell>
        </row>
        <row r="465">
          <cell r="A465" t="str">
            <v>94956</v>
          </cell>
          <cell r="B465" t="str">
            <v>TRANSPORTE HORIZONTAL DE 75 M COM CARRINHO PLATAFORMA COM TELHA DE CONCRETO OU CERÂMICA. AF_07/2016</v>
          </cell>
          <cell r="C465" t="str">
            <v>M2</v>
          </cell>
          <cell r="D465">
            <v>0.55000000000000004</v>
          </cell>
          <cell r="E465">
            <v>1.07</v>
          </cell>
          <cell r="F465">
            <v>1.62</v>
          </cell>
        </row>
        <row r="466">
          <cell r="A466" t="str">
            <v>94957</v>
          </cell>
          <cell r="B466" t="str">
            <v>TRANSPORTE HORIZONTAL DE 100 M COM CARRINHO PLATAFORMA COM TELHA DE CONCRETO OU CERÂMICA. AF_07/2016</v>
          </cell>
          <cell r="C466" t="str">
            <v>M2</v>
          </cell>
          <cell r="D466">
            <v>0.7</v>
          </cell>
          <cell r="E466">
            <v>1.39</v>
          </cell>
          <cell r="F466">
            <v>2.09</v>
          </cell>
        </row>
        <row r="467">
          <cell r="A467" t="str">
            <v>94960</v>
          </cell>
          <cell r="B467" t="str">
            <v>TRANSPORTE HORIZONTAL DE 100 M COM CARRINHO PLATAFORMA COM BARRAMENTO BLINDADO. AF_07/2016</v>
          </cell>
          <cell r="C467" t="str">
            <v>M</v>
          </cell>
          <cell r="D467">
            <v>0.37</v>
          </cell>
          <cell r="E467">
            <v>0.7</v>
          </cell>
          <cell r="F467">
            <v>1.07</v>
          </cell>
        </row>
        <row r="468">
          <cell r="B468" t="str">
            <v>TRANSPORTE MANUAL HORIZONTAL</v>
          </cell>
          <cell r="C468" t="str">
            <v/>
          </cell>
        </row>
        <row r="469">
          <cell r="A469" t="str">
            <v>94926</v>
          </cell>
          <cell r="B469" t="str">
            <v>TRANSPORTE HORIZONTAL MANUAL, DE 30 M, DE JANELAS. AF_07/2016</v>
          </cell>
          <cell r="C469" t="str">
            <v>M2</v>
          </cell>
          <cell r="D469">
            <v>0.39</v>
          </cell>
          <cell r="E469">
            <v>0.78</v>
          </cell>
          <cell r="F469">
            <v>1.17</v>
          </cell>
        </row>
        <row r="470">
          <cell r="A470" t="str">
            <v>94928</v>
          </cell>
          <cell r="B470" t="str">
            <v>TRANSPORTE HORIZONTAL MANUAL, DE 30 M, DE KIT PORTA-PRONTA OU PORTA DE MADEIRA FOLHA LEVE OU MÉDIA, PORTA DE AÇO E PORTA DE ALUMÍNIO. AF_07/2016</v>
          </cell>
          <cell r="C470" t="str">
            <v>UN</v>
          </cell>
          <cell r="D470">
            <v>0.63</v>
          </cell>
          <cell r="E470">
            <v>1.23</v>
          </cell>
          <cell r="F470">
            <v>1.86</v>
          </cell>
        </row>
        <row r="471">
          <cell r="A471" t="str">
            <v>94929</v>
          </cell>
          <cell r="B471" t="str">
            <v>TRANSPORTE HORIZONTAL MANUAL, DE 30 M, DE KIT PORTA-PRONTA OU PORTA DE MADEIRA FOLHA PESADA OU SUPERPESADA E PORTA CORTA-FOGO. AF_07/2016</v>
          </cell>
          <cell r="C471" t="str">
            <v>UN</v>
          </cell>
          <cell r="D471">
            <v>1.1000000000000001</v>
          </cell>
          <cell r="E471">
            <v>2.17</v>
          </cell>
          <cell r="F471">
            <v>3.27</v>
          </cell>
        </row>
        <row r="472">
          <cell r="A472" t="str">
            <v>94932</v>
          </cell>
          <cell r="B472" t="str">
            <v>TRANSPORTE HORIZONTAL MANUAL, DE 30 M, DE BANCADA DE MÁRMORE OU GRANITO PARA COZINHA/LAVATÓRIO OU MÁRMORE SINTÉTICO COM CUBA INTEGRADA. AF_07/2016</v>
          </cell>
          <cell r="C472" t="str">
            <v>UN</v>
          </cell>
          <cell r="D472">
            <v>1.1599999999999999</v>
          </cell>
          <cell r="E472">
            <v>2.2999999999999998</v>
          </cell>
          <cell r="F472">
            <v>3.46</v>
          </cell>
        </row>
        <row r="473">
          <cell r="A473" t="str">
            <v>94939</v>
          </cell>
          <cell r="B473" t="str">
            <v>TRANSPORTE HORIZONTAL MANUAL, DE 30 M, DE VIDRO. AF_07/2016</v>
          </cell>
          <cell r="C473" t="str">
            <v>M2</v>
          </cell>
          <cell r="D473">
            <v>0.62</v>
          </cell>
          <cell r="E473">
            <v>1.21</v>
          </cell>
          <cell r="F473">
            <v>1.83</v>
          </cell>
        </row>
        <row r="474">
          <cell r="A474" t="str">
            <v>94941</v>
          </cell>
          <cell r="B474" t="str">
            <v>TRANSPORTE HORIZONTAL MANUAL, DE 30 M, DE TELA DE AÇO. AF_07/2016</v>
          </cell>
          <cell r="C474" t="str">
            <v>KG</v>
          </cell>
          <cell r="D474">
            <v>0.02</v>
          </cell>
          <cell r="E474">
            <v>0.04</v>
          </cell>
          <cell r="F474">
            <v>0.06</v>
          </cell>
        </row>
        <row r="475">
          <cell r="A475" t="str">
            <v>94942</v>
          </cell>
          <cell r="B475" t="str">
            <v>TRANSPORTE HORIZONTAL MANUAL, DE 30 M, DE COMPENSADO DE MADEIRA. AF_07/2016</v>
          </cell>
          <cell r="C475" t="str">
            <v>M2</v>
          </cell>
          <cell r="D475">
            <v>0.25</v>
          </cell>
          <cell r="E475">
            <v>0.49</v>
          </cell>
          <cell r="F475">
            <v>0.74</v>
          </cell>
        </row>
        <row r="476">
          <cell r="A476" t="str">
            <v>94943</v>
          </cell>
          <cell r="B476" t="str">
            <v>TRANSPORTE HORIZONTAL MANUAL, DE 30 M, DE TELHA TERMOACÚSTICA OU TELHA DE AÇO ZINCADO. AF_07/2016</v>
          </cell>
          <cell r="C476" t="str">
            <v>M2</v>
          </cell>
          <cell r="D476">
            <v>0.14000000000000001</v>
          </cell>
          <cell r="E476">
            <v>0.26</v>
          </cell>
          <cell r="F476">
            <v>0.4</v>
          </cell>
        </row>
        <row r="477">
          <cell r="A477" t="str">
            <v>94944</v>
          </cell>
          <cell r="B477" t="str">
            <v>TRANSPORTE HORIZONTAL MANUAL, DE 30 M, DE TELHA DE FIBROCIMENTO ONDULADA OU TELHA ESTRUTURAL DE FIBROCIMENTO, CANALETE 90 OU KALHETÃO. AF_07/2016</v>
          </cell>
          <cell r="C477" t="str">
            <v>M2</v>
          </cell>
          <cell r="D477">
            <v>0.35</v>
          </cell>
          <cell r="E477">
            <v>0.67</v>
          </cell>
          <cell r="F477">
            <v>1.02</v>
          </cell>
        </row>
        <row r="478">
          <cell r="A478" t="str">
            <v>94946</v>
          </cell>
          <cell r="B478" t="str">
            <v>TRANSPORTE HORIZONTAL MANUAL, DE 30 M, DE BACIA SANITÁRIA, CAIXA ACOPLADA, TANQUE OU PIA. AF_07/2016</v>
          </cell>
          <cell r="C478" t="str">
            <v>UN</v>
          </cell>
          <cell r="D478">
            <v>0.35</v>
          </cell>
          <cell r="E478">
            <v>0.69</v>
          </cell>
          <cell r="F478">
            <v>1.04</v>
          </cell>
        </row>
        <row r="479">
          <cell r="A479" t="str">
            <v>94953</v>
          </cell>
          <cell r="B479" t="str">
            <v>TRANSPORTE HORIZONTAL MANUAL, DE 30 M, DE TELHA DE CONCRETO OU CERÂMICA. AF_07/2016</v>
          </cell>
          <cell r="C479" t="str">
            <v>M2</v>
          </cell>
          <cell r="D479">
            <v>1.58</v>
          </cell>
          <cell r="E479">
            <v>3.14</v>
          </cell>
          <cell r="F479">
            <v>4.72</v>
          </cell>
        </row>
        <row r="480">
          <cell r="A480" t="str">
            <v>94959</v>
          </cell>
          <cell r="B480" t="str">
            <v>TRANSPORTE HORIZONTAL MANUAL, DE 30 M, DE BARRAMENTO BLINDADO. AF_07/2016</v>
          </cell>
          <cell r="C480" t="str">
            <v>M</v>
          </cell>
          <cell r="D480">
            <v>0.44</v>
          </cell>
          <cell r="E480">
            <v>0.86</v>
          </cell>
          <cell r="F480">
            <v>1.3</v>
          </cell>
        </row>
        <row r="481">
          <cell r="A481" t="str">
            <v>94961</v>
          </cell>
          <cell r="B481" t="str">
            <v>TRANSPORTE HORIZONTAL MANUAL, DE 30 M, DE CALHA. AF_07/2016</v>
          </cell>
          <cell r="C481" t="str">
            <v>M</v>
          </cell>
          <cell r="D481">
            <v>0.17</v>
          </cell>
          <cell r="E481">
            <v>0.32</v>
          </cell>
          <cell r="F481">
            <v>0.49</v>
          </cell>
        </row>
        <row r="482">
          <cell r="B482" t="str">
            <v>TRANSPORTE HORIZONTAL COM MANIPULADOR TELSCÓPICO</v>
          </cell>
          <cell r="C482" t="str">
            <v/>
          </cell>
        </row>
        <row r="483">
          <cell r="A483" t="str">
            <v>94945</v>
          </cell>
          <cell r="B483" t="str">
            <v>TRANSPORTE HORIZONTAL DE 100 M COM MANIPULADOR TELESCÓPICO DE TELHAS TERMOACÚSTICA, FIBROCIMENTO ONDULADA, AÇO ZINCADO, FIBROCIMENTO ESTRUTURAL, CANALETE 90 OU KALHETÃO. AF_07/2016</v>
          </cell>
          <cell r="C483" t="str">
            <v>M2</v>
          </cell>
          <cell r="D483">
            <v>0.16</v>
          </cell>
          <cell r="E483">
            <v>0.05</v>
          </cell>
          <cell r="F483">
            <v>0.21</v>
          </cell>
        </row>
        <row r="484">
          <cell r="A484" t="str">
            <v>94952</v>
          </cell>
          <cell r="B484" t="str">
            <v>TRANSPORTE HORIZONTAL DE 100 M COM MANIPULADOR TELESCÓPICO DE BACIAS SANITÁRIAS, CAIXA ACOPLADA, TANQUE OU PIA. AF_07/2016</v>
          </cell>
          <cell r="C484" t="str">
            <v>UN</v>
          </cell>
          <cell r="D484">
            <v>0.2</v>
          </cell>
          <cell r="E484">
            <v>0.06</v>
          </cell>
          <cell r="F484">
            <v>0.26</v>
          </cell>
        </row>
        <row r="485">
          <cell r="A485" t="str">
            <v>94958</v>
          </cell>
          <cell r="B485" t="str">
            <v>TRANSPORTE HORIZONTAL DE 100 M COM MANIPULADOR TELESCÓPICO DE TELHAS DE CONCRETO OU CERÂMICA. AF_07/2016</v>
          </cell>
          <cell r="C485" t="str">
            <v>M2</v>
          </cell>
          <cell r="D485">
            <v>0.35</v>
          </cell>
          <cell r="E485">
            <v>0.11</v>
          </cell>
          <cell r="F485">
            <v>0.46</v>
          </cell>
        </row>
        <row r="486">
          <cell r="B486" t="str">
            <v>TRANSPORTE MANUAL HORIZONTAL</v>
          </cell>
          <cell r="C486" t="str">
            <v/>
          </cell>
        </row>
        <row r="487">
          <cell r="A487" t="str">
            <v>94927</v>
          </cell>
          <cell r="B487" t="str">
            <v>TRANSPORTE VERTICAL MANUAL, DE 1 PAVIMENTO, DE JANELAS. AF_07/2016</v>
          </cell>
          <cell r="C487" t="str">
            <v>M2</v>
          </cell>
          <cell r="D487">
            <v>0.21</v>
          </cell>
          <cell r="E487">
            <v>0.4</v>
          </cell>
          <cell r="F487">
            <v>0.61</v>
          </cell>
        </row>
        <row r="488">
          <cell r="A488" t="str">
            <v>94930</v>
          </cell>
          <cell r="B488" t="str">
            <v>TRANSPORTE VERTICAL MANUAL, DE 1 PAVIMENTO, DE KIT PORTA-PRONTA OU PORTA DE MADEIRA FOLHA LEVE OU MÉDIA, PORTA DE AÇO E PORTA DE ALUMÍNIO. AF_07/2016</v>
          </cell>
          <cell r="C488" t="str">
            <v>UN</v>
          </cell>
          <cell r="D488">
            <v>0.33</v>
          </cell>
          <cell r="E488">
            <v>0.64</v>
          </cell>
          <cell r="F488">
            <v>0.97</v>
          </cell>
        </row>
        <row r="489">
          <cell r="A489" t="str">
            <v>94931</v>
          </cell>
          <cell r="B489" t="str">
            <v>TRANSPORTE VERTICAL MANUAL, DE 1 PAVIMENTO, DE KIT PORTA-PRONTA OU PORTA DE MADEIRA FOLHA PESADA OU SUPERPESADA E PORTA CORTA-FOGO. AF_07/2016</v>
          </cell>
          <cell r="C489" t="str">
            <v>UN</v>
          </cell>
          <cell r="D489">
            <v>0.56999999999999995</v>
          </cell>
          <cell r="E489">
            <v>1.1299999999999999</v>
          </cell>
          <cell r="F489">
            <v>1.7</v>
          </cell>
        </row>
        <row r="490">
          <cell r="A490" t="str">
            <v>94934</v>
          </cell>
          <cell r="B490" t="str">
            <v>TRANSPORTE VERTICAL MANUAL, DE 1 PAVIMENTO, DE BANCADA DE MÁRMORE OU GRANITO PARA COZINHA/LAVATÓRIO OU MÁRMORE SINTÉTICO COM CUBA INTEGRADA. AF_07/2016</v>
          </cell>
          <cell r="C490" t="str">
            <v>UN</v>
          </cell>
          <cell r="D490">
            <v>0.41</v>
          </cell>
          <cell r="E490">
            <v>0.79</v>
          </cell>
          <cell r="F490">
            <v>1.2</v>
          </cell>
        </row>
        <row r="491">
          <cell r="A491" t="str">
            <v>94940</v>
          </cell>
          <cell r="B491" t="str">
            <v>TRANSPORTE VERTICAL MANUAL, DE 1 PAVIMENTO, DE VIDRO. AF_07/2016</v>
          </cell>
          <cell r="C491" t="str">
            <v>M2</v>
          </cell>
          <cell r="D491">
            <v>0.32</v>
          </cell>
          <cell r="E491">
            <v>0.63</v>
          </cell>
          <cell r="F491">
            <v>0.95</v>
          </cell>
        </row>
        <row r="492">
          <cell r="A492" t="str">
            <v>94947</v>
          </cell>
          <cell r="B492" t="str">
            <v>TRANSPORTE VERTICAL MANUAL DE 1 PAVIMENTO DE BACIA SANITÁRIA, CAIXA ACOPLADA, TANQUE OU PIA. AF_07/2016</v>
          </cell>
          <cell r="C492" t="str">
            <v>UN</v>
          </cell>
          <cell r="D492">
            <v>0.26</v>
          </cell>
          <cell r="E492">
            <v>0.51</v>
          </cell>
          <cell r="F492">
            <v>0.77</v>
          </cell>
        </row>
        <row r="493">
          <cell r="B493" t="str">
            <v>TRANSPORTE DE TUBOS</v>
          </cell>
          <cell r="C493" t="str">
            <v/>
          </cell>
        </row>
        <row r="494">
          <cell r="A494" t="str">
            <v>73590</v>
          </cell>
          <cell r="B494" t="str">
            <v>TRANSPORTE DE TUBOS DE PVC DN 200</v>
          </cell>
          <cell r="C494" t="str">
            <v>M</v>
          </cell>
          <cell r="D494">
            <v>0.28000000000000003</v>
          </cell>
          <cell r="E494">
            <v>0.04</v>
          </cell>
          <cell r="F494">
            <v>0.32</v>
          </cell>
        </row>
        <row r="495">
          <cell r="A495" t="str">
            <v>73589</v>
          </cell>
          <cell r="B495" t="str">
            <v>TRANSPORTE DE TUBOS DE PVC DN 250</v>
          </cell>
          <cell r="C495" t="str">
            <v>M</v>
          </cell>
          <cell r="D495">
            <v>0.45</v>
          </cell>
          <cell r="E495">
            <v>0.06</v>
          </cell>
          <cell r="F495">
            <v>0.51</v>
          </cell>
        </row>
        <row r="496">
          <cell r="A496" t="str">
            <v>73588</v>
          </cell>
          <cell r="B496" t="str">
            <v>TRANSPORTE DE TUBOS DE PVC DN 300</v>
          </cell>
          <cell r="C496" t="str">
            <v>M</v>
          </cell>
          <cell r="D496">
            <v>0.64</v>
          </cell>
          <cell r="E496">
            <v>0.09</v>
          </cell>
          <cell r="F496">
            <v>0.73</v>
          </cell>
        </row>
        <row r="497">
          <cell r="A497" t="str">
            <v>73587</v>
          </cell>
          <cell r="B497" t="str">
            <v>TRANSPORTE DE TUBOS DE PVC DN 350</v>
          </cell>
          <cell r="C497" t="str">
            <v>M</v>
          </cell>
          <cell r="D497">
            <v>0.95</v>
          </cell>
          <cell r="E497">
            <v>0.14000000000000001</v>
          </cell>
          <cell r="F497">
            <v>1.0900000000000001</v>
          </cell>
        </row>
        <row r="498">
          <cell r="A498" t="str">
            <v>73509</v>
          </cell>
          <cell r="B498" t="str">
            <v>TRANSPORTE DE TUBOS DE PVC DN 400</v>
          </cell>
          <cell r="C498" t="str">
            <v>M</v>
          </cell>
          <cell r="D498">
            <v>1.36</v>
          </cell>
          <cell r="E498">
            <v>0.2</v>
          </cell>
          <cell r="F498">
            <v>1.56</v>
          </cell>
        </row>
        <row r="499">
          <cell r="A499" t="str">
            <v>73508</v>
          </cell>
          <cell r="B499" t="str">
            <v>TRANSPORTE DE TUBOS DE PVC DN 500</v>
          </cell>
          <cell r="C499" t="str">
            <v>M</v>
          </cell>
          <cell r="D499">
            <v>1.88</v>
          </cell>
          <cell r="E499">
            <v>0.27</v>
          </cell>
          <cell r="F499">
            <v>2.15</v>
          </cell>
        </row>
        <row r="500">
          <cell r="A500" t="str">
            <v>73507</v>
          </cell>
          <cell r="B500" t="str">
            <v>TRANSPORTE DE TUBOS DE PVC DN 600</v>
          </cell>
          <cell r="C500" t="str">
            <v>M</v>
          </cell>
          <cell r="D500">
            <v>2.46</v>
          </cell>
          <cell r="E500">
            <v>0.36</v>
          </cell>
          <cell r="F500">
            <v>2.82</v>
          </cell>
        </row>
        <row r="501">
          <cell r="A501" t="str">
            <v>73506</v>
          </cell>
          <cell r="B501" t="str">
            <v>TRANSPORTE DE TUBOS DE PVC DN 700</v>
          </cell>
          <cell r="C501" t="str">
            <v>M</v>
          </cell>
          <cell r="D501">
            <v>3.14</v>
          </cell>
          <cell r="E501">
            <v>0.46</v>
          </cell>
          <cell r="F501">
            <v>3.6</v>
          </cell>
        </row>
        <row r="502">
          <cell r="A502" t="str">
            <v>73505</v>
          </cell>
          <cell r="B502" t="str">
            <v>TRANSPORTE DE TUBOS DE PVC DN 800</v>
          </cell>
          <cell r="C502" t="str">
            <v>M</v>
          </cell>
          <cell r="D502">
            <v>3.87</v>
          </cell>
          <cell r="E502">
            <v>0.56999999999999995</v>
          </cell>
          <cell r="F502">
            <v>4.4400000000000004</v>
          </cell>
        </row>
        <row r="503">
          <cell r="A503" t="str">
            <v>73504</v>
          </cell>
          <cell r="B503" t="str">
            <v>TRANSPORTE DE TUBOS DE PVC DN 900</v>
          </cell>
          <cell r="C503" t="str">
            <v>M</v>
          </cell>
          <cell r="D503">
            <v>4.67</v>
          </cell>
          <cell r="E503">
            <v>0.69</v>
          </cell>
          <cell r="F503">
            <v>5.36</v>
          </cell>
        </row>
        <row r="504">
          <cell r="A504" t="str">
            <v>73503</v>
          </cell>
          <cell r="B504" t="str">
            <v>TRANSPORTE DE TUBOS DE PVC DN 1000</v>
          </cell>
          <cell r="C504" t="str">
            <v>M</v>
          </cell>
          <cell r="D504">
            <v>5.54</v>
          </cell>
          <cell r="E504">
            <v>0.81</v>
          </cell>
          <cell r="F504">
            <v>6.35</v>
          </cell>
        </row>
        <row r="505">
          <cell r="A505" t="str">
            <v>73598</v>
          </cell>
          <cell r="B505" t="str">
            <v>TRANSPORTE DE TUBOS DE FERRO DUTIL DN 75</v>
          </cell>
          <cell r="C505" t="str">
            <v>M</v>
          </cell>
          <cell r="D505">
            <v>0.45</v>
          </cell>
          <cell r="E505">
            <v>0.06</v>
          </cell>
          <cell r="F505">
            <v>0.51</v>
          </cell>
        </row>
        <row r="506">
          <cell r="A506" t="str">
            <v>73597</v>
          </cell>
          <cell r="B506" t="str">
            <v>TRANSPORTE DE TUBOS DE FERRO DUTIL DN 100</v>
          </cell>
          <cell r="C506" t="str">
            <v>M</v>
          </cell>
          <cell r="D506">
            <v>0.64</v>
          </cell>
          <cell r="E506">
            <v>0.09</v>
          </cell>
          <cell r="F506">
            <v>0.73</v>
          </cell>
        </row>
        <row r="507">
          <cell r="A507" t="str">
            <v>73524</v>
          </cell>
          <cell r="B507" t="str">
            <v>TRANSPORTE DE TUBOS DE FERRO DUTIL DN 150</v>
          </cell>
          <cell r="C507" t="str">
            <v>M</v>
          </cell>
          <cell r="D507">
            <v>0.83</v>
          </cell>
          <cell r="E507">
            <v>0.12</v>
          </cell>
          <cell r="F507">
            <v>0.95</v>
          </cell>
        </row>
        <row r="508">
          <cell r="A508" t="str">
            <v>73523</v>
          </cell>
          <cell r="B508" t="str">
            <v>TRANSPORTE DE TUBOS DE FERRO DUTIL DN 200</v>
          </cell>
          <cell r="C508" t="str">
            <v>M</v>
          </cell>
          <cell r="D508">
            <v>1.06</v>
          </cell>
          <cell r="E508">
            <v>0.15</v>
          </cell>
          <cell r="F508">
            <v>1.21</v>
          </cell>
        </row>
        <row r="509">
          <cell r="A509" t="str">
            <v>73522</v>
          </cell>
          <cell r="B509" t="str">
            <v>TRANSPORTE DE TUBOS DE FERRO DUTIL DN 250</v>
          </cell>
          <cell r="C509" t="str">
            <v>M</v>
          </cell>
          <cell r="D509">
            <v>1.41</v>
          </cell>
          <cell r="E509">
            <v>0.2</v>
          </cell>
          <cell r="F509">
            <v>1.61</v>
          </cell>
        </row>
        <row r="510">
          <cell r="A510" t="str">
            <v>73521</v>
          </cell>
          <cell r="B510" t="str">
            <v>TRANSPORTE DE TUBOS DE FERRO DUTIL DN 300</v>
          </cell>
          <cell r="C510" t="str">
            <v>M</v>
          </cell>
          <cell r="D510">
            <v>1.78</v>
          </cell>
          <cell r="E510">
            <v>0.26</v>
          </cell>
          <cell r="F510">
            <v>2.04</v>
          </cell>
        </row>
        <row r="511">
          <cell r="A511" t="str">
            <v>73520</v>
          </cell>
          <cell r="B511" t="str">
            <v>TRANSPORTE DE TUBOS DE FERRO DUTIL DN 350</v>
          </cell>
          <cell r="C511" t="str">
            <v>M</v>
          </cell>
          <cell r="D511">
            <v>2.21</v>
          </cell>
          <cell r="E511">
            <v>0.32</v>
          </cell>
          <cell r="F511">
            <v>2.5299999999999998</v>
          </cell>
        </row>
        <row r="512">
          <cell r="A512" t="str">
            <v>73519</v>
          </cell>
          <cell r="B512" t="str">
            <v>TRANSPORTE DE TUBOS DE FERRO DUTIL DN 400</v>
          </cell>
          <cell r="C512" t="str">
            <v>M</v>
          </cell>
          <cell r="D512">
            <v>2.62</v>
          </cell>
          <cell r="E512">
            <v>0.38</v>
          </cell>
          <cell r="F512">
            <v>3</v>
          </cell>
        </row>
        <row r="513">
          <cell r="A513" t="str">
            <v>73518</v>
          </cell>
          <cell r="B513" t="str">
            <v>TRANSPORTE DE TUBOS DE FERRO DUTIL DN 450</v>
          </cell>
          <cell r="C513" t="str">
            <v>M</v>
          </cell>
          <cell r="D513">
            <v>3.12</v>
          </cell>
          <cell r="E513">
            <v>0.46</v>
          </cell>
          <cell r="F513">
            <v>3.58</v>
          </cell>
        </row>
        <row r="514">
          <cell r="A514" t="str">
            <v>73517</v>
          </cell>
          <cell r="B514" t="str">
            <v>TRANSPORTE DE TUBOS DE FERRO DUTIL DN 500</v>
          </cell>
          <cell r="C514" t="str">
            <v>M</v>
          </cell>
          <cell r="D514">
            <v>3.6</v>
          </cell>
          <cell r="E514">
            <v>0.53</v>
          </cell>
          <cell r="F514">
            <v>4.13</v>
          </cell>
        </row>
        <row r="515">
          <cell r="A515" t="str">
            <v>73516</v>
          </cell>
          <cell r="B515" t="str">
            <v>TRANSPORTE DE TUBOS DE FERRO DUTIL DN 600</v>
          </cell>
          <cell r="C515" t="str">
            <v>M</v>
          </cell>
          <cell r="D515">
            <v>4.76</v>
          </cell>
          <cell r="E515">
            <v>0.7</v>
          </cell>
          <cell r="F515">
            <v>5.46</v>
          </cell>
        </row>
        <row r="516">
          <cell r="A516" t="str">
            <v>73515</v>
          </cell>
          <cell r="B516" t="str">
            <v>TRANSPORTE DE TUBOS DE FERRO DUTIL DN 700</v>
          </cell>
          <cell r="C516" t="str">
            <v>M</v>
          </cell>
          <cell r="D516">
            <v>6.05</v>
          </cell>
          <cell r="E516">
            <v>0.89</v>
          </cell>
          <cell r="F516">
            <v>6.94</v>
          </cell>
        </row>
        <row r="517">
          <cell r="A517" t="str">
            <v>73514</v>
          </cell>
          <cell r="B517" t="str">
            <v>TRANSPORTE DE TUBOS DE FERRO DUTIL DN 800</v>
          </cell>
          <cell r="C517" t="str">
            <v>M</v>
          </cell>
          <cell r="D517">
            <v>7.46</v>
          </cell>
          <cell r="E517">
            <v>1.1000000000000001</v>
          </cell>
          <cell r="F517">
            <v>8.56</v>
          </cell>
        </row>
        <row r="518">
          <cell r="A518" t="str">
            <v>73513</v>
          </cell>
          <cell r="B518" t="str">
            <v>TRANSPORTE DE TUBOS DE FERRO DUTIL DN 900</v>
          </cell>
          <cell r="C518" t="str">
            <v>M</v>
          </cell>
          <cell r="D518">
            <v>9</v>
          </cell>
          <cell r="E518">
            <v>1.32</v>
          </cell>
          <cell r="F518">
            <v>10.32</v>
          </cell>
        </row>
        <row r="519">
          <cell r="A519" t="str">
            <v>73512</v>
          </cell>
          <cell r="B519" t="str">
            <v>TRANSPORTE DE TUBOS DE FERRO DUTIL DN 1000</v>
          </cell>
          <cell r="C519" t="str">
            <v>M</v>
          </cell>
          <cell r="D519">
            <v>10.67</v>
          </cell>
          <cell r="E519">
            <v>1.57</v>
          </cell>
          <cell r="F519">
            <v>12.24</v>
          </cell>
        </row>
        <row r="520">
          <cell r="A520" t="str">
            <v>73511</v>
          </cell>
          <cell r="B520" t="str">
            <v>TRANSPORTE DE TUBOS DE FERRO DUTIL DN 1100</v>
          </cell>
          <cell r="C520" t="str">
            <v>M</v>
          </cell>
          <cell r="D520">
            <v>12.28</v>
          </cell>
          <cell r="E520">
            <v>1.81</v>
          </cell>
          <cell r="F520">
            <v>14.09</v>
          </cell>
        </row>
        <row r="521">
          <cell r="A521" t="str">
            <v>73510</v>
          </cell>
          <cell r="B521" t="str">
            <v>TRANSPORTE DE TUBOS DE FERRO DUTIL DN 1200</v>
          </cell>
          <cell r="C521" t="str">
            <v>M</v>
          </cell>
          <cell r="D521">
            <v>14.24</v>
          </cell>
          <cell r="E521">
            <v>2.1</v>
          </cell>
          <cell r="F521">
            <v>16.34</v>
          </cell>
        </row>
        <row r="522">
          <cell r="B522" t="str">
            <v>CARGA E TRANSPORTE HORIZONTAL DE TUBOS</v>
          </cell>
          <cell r="C522" t="str">
            <v/>
          </cell>
        </row>
        <row r="523">
          <cell r="A523" t="str">
            <v>91104</v>
          </cell>
          <cell r="B523" t="str">
            <v>TRANSPORTE HORIZONTAL, TUBOS DE PVC SOLDÁVEL COM DIÂMETRO MENOR OU IGUAL A 60 MM, MANUAL, 30M. AF_06/2015</v>
          </cell>
          <cell r="C523" t="str">
            <v>M</v>
          </cell>
          <cell r="D523">
            <v>0.02</v>
          </cell>
          <cell r="E523">
            <v>0.04</v>
          </cell>
          <cell r="F523">
            <v>0.06</v>
          </cell>
        </row>
        <row r="524">
          <cell r="A524" t="str">
            <v>91105</v>
          </cell>
          <cell r="B524" t="str">
            <v>TRANSPORTE HORIZONTAL, TUBOS DE PVC SOLDÁVEL COM DIÂMETRO MAIOR QUE 60 MM E MENOR OU IGUAL A 85 MM, MANUAL, 30M. AF_06/2015</v>
          </cell>
          <cell r="C524" t="str">
            <v>M</v>
          </cell>
          <cell r="D524">
            <v>0.06</v>
          </cell>
          <cell r="E524">
            <v>0.1</v>
          </cell>
          <cell r="F524">
            <v>0.16</v>
          </cell>
        </row>
        <row r="525">
          <cell r="A525" t="str">
            <v>91106</v>
          </cell>
          <cell r="B525" t="str">
            <v>TRANSPORTE HORIZONTAL, TUBOS DE PVC SÉRIE NORMAL - ESGOTO PREDIAL, OU REFORÇADO PARA ESGOTO OU ÁGUAS PLUVIAIS PREDIAL, COM DIÂMETRO MENOR OU IGUAL A 75 MM, MANUAL, 30M. AF_06/2015</v>
          </cell>
          <cell r="C525" t="str">
            <v>M</v>
          </cell>
          <cell r="D525">
            <v>0.02</v>
          </cell>
          <cell r="E525">
            <v>0.04</v>
          </cell>
          <cell r="F525">
            <v>0.06</v>
          </cell>
        </row>
        <row r="526">
          <cell r="A526" t="str">
            <v>91107</v>
          </cell>
          <cell r="B526" t="str">
            <v>TRANSPORTE HORIZONTAL, TUBOS DE PVC SÉRIE NORMAL - ESGOTO PREDIAL, OU REFORÇADO PARA ESGOTO OU ÁGUAS PLUVIAIS PREDIAL, COM DIÂMETRO MAIOR QUE 75 MM E MENOR OU IGUAL A 100 MM, MANUAL, 30M. AF_06/2015</v>
          </cell>
          <cell r="C526" t="str">
            <v>M</v>
          </cell>
          <cell r="D526">
            <v>0.03</v>
          </cell>
          <cell r="E526">
            <v>0.05</v>
          </cell>
          <cell r="F526">
            <v>0.08</v>
          </cell>
        </row>
        <row r="527">
          <cell r="A527" t="str">
            <v>91108</v>
          </cell>
          <cell r="B527" t="str">
            <v>TRANSPORTE HORIZONTAL, TUBOS DE PVC SÉRIE NORMAL - ESGOTO PREDIAL, OU REFORÇADO PARA ESGOTO OU ÁGUAS PLUVIAIS PREDIAL, COM DIÂMETRO MAIOR QUE 100 MM E MENOR OU IGUAL A 150 MM, MANUAL, 30M. AF_06/2015</v>
          </cell>
          <cell r="C527" t="str">
            <v>M</v>
          </cell>
          <cell r="D527">
            <v>0.06</v>
          </cell>
          <cell r="E527">
            <v>0.1</v>
          </cell>
          <cell r="F527">
            <v>0.16</v>
          </cell>
        </row>
        <row r="528">
          <cell r="A528" t="str">
            <v>91109</v>
          </cell>
          <cell r="B528" t="str">
            <v>TRANSPORTE HORIZONTAL, TUBOS DE CPVC COM DIÂMETRO MENOR OU IGUAL A 54 MM, MANUAL, 30M. AF_06/2015</v>
          </cell>
          <cell r="C528" t="str">
            <v>M</v>
          </cell>
          <cell r="D528">
            <v>0.05</v>
          </cell>
          <cell r="E528">
            <v>0.08</v>
          </cell>
          <cell r="F528">
            <v>0.13</v>
          </cell>
        </row>
        <row r="529">
          <cell r="A529" t="str">
            <v>91110</v>
          </cell>
          <cell r="B529" t="str">
            <v>TRANSPORTE HORIZONTAL, TUBOS DE CPVC COM DIÂMETRO MAIOR QUE 54 MM E MENOR OU IGUAL A 73 MM, MANUAL, 30M. AF_06/2015</v>
          </cell>
          <cell r="C529" t="str">
            <v>M</v>
          </cell>
          <cell r="D529">
            <v>0.06</v>
          </cell>
          <cell r="E529">
            <v>0.1</v>
          </cell>
          <cell r="F529">
            <v>0.16</v>
          </cell>
        </row>
        <row r="530">
          <cell r="A530" t="str">
            <v>91111</v>
          </cell>
          <cell r="B530" t="str">
            <v>TRANSPORTE HORIZONTAL, TUBOS DE CPVC COM DIÂMETRO MAIOR QUE 73 MM E MENOR OU IGUAL A 89 MM, MANUAL, 30M. AF_06/2015</v>
          </cell>
          <cell r="C530" t="str">
            <v>M</v>
          </cell>
          <cell r="D530">
            <v>7.0000000000000007E-2</v>
          </cell>
          <cell r="E530">
            <v>0.14000000000000001</v>
          </cell>
          <cell r="F530">
            <v>0.21</v>
          </cell>
        </row>
        <row r="531">
          <cell r="A531" t="str">
            <v>91112</v>
          </cell>
          <cell r="B531" t="str">
            <v>TRANSPORTE HORIZONTAL, TUBOS DE PPR - PN 12 OU PN 25 COM DIÂMETRO MENOR OU IGUAL A 50 MM, MANUAL, 30M. AF_06/2015</v>
          </cell>
          <cell r="C531" t="str">
            <v>M</v>
          </cell>
          <cell r="D531">
            <v>0.05</v>
          </cell>
          <cell r="E531">
            <v>7.0000000000000007E-2</v>
          </cell>
          <cell r="F531">
            <v>0.12</v>
          </cell>
        </row>
        <row r="532">
          <cell r="A532" t="str">
            <v>91113</v>
          </cell>
          <cell r="B532" t="str">
            <v>TRANSPORTE HORIZONTAL, TUBOS DE PPR - PN 12 OU PN 25 COM DIÂMETRO MAIOR QUE 50 MM E MENOR OU IGUAL A 75 MM, MANUAL, 30M. AF_06/2015</v>
          </cell>
          <cell r="C532" t="str">
            <v>M</v>
          </cell>
          <cell r="D532">
            <v>0.09</v>
          </cell>
          <cell r="E532">
            <v>0.15</v>
          </cell>
          <cell r="F532">
            <v>0.24</v>
          </cell>
        </row>
        <row r="533">
          <cell r="A533" t="str">
            <v>91114</v>
          </cell>
          <cell r="B533" t="str">
            <v>TRANSPORTE HORIZONTAL, TUBOS DE PPR - PN 12 OU PN 25 COM DIÂMETRO MAIOR QUE 75 MM E MENOR OU IGUAL A 110 MM, MANUAL, 30M. AF_06/2015</v>
          </cell>
          <cell r="C533" t="str">
            <v>M</v>
          </cell>
          <cell r="D533">
            <v>0.16</v>
          </cell>
          <cell r="E533">
            <v>0.28999999999999998</v>
          </cell>
          <cell r="F533">
            <v>0.45</v>
          </cell>
        </row>
        <row r="534">
          <cell r="A534" t="str">
            <v>91115</v>
          </cell>
          <cell r="B534" t="str">
            <v>TRANSPORTE HORIZONTAL, TUBOS DE COBRE - CLASSE E, COM DIÂMETRO MENOR OU IGUAL A 42 MM, MANUAL, 30M. AF_06/2015</v>
          </cell>
          <cell r="C534" t="str">
            <v>M</v>
          </cell>
          <cell r="D534">
            <v>0.03</v>
          </cell>
          <cell r="E534">
            <v>0.05</v>
          </cell>
          <cell r="F534">
            <v>0.08</v>
          </cell>
        </row>
        <row r="535">
          <cell r="A535" t="str">
            <v>91116</v>
          </cell>
          <cell r="B535" t="str">
            <v>TRANSPORTE HORIZONTAL, TUBOS DE COBRE - CLASSE E, COM DIÂMETRO MAIOR QUE 42 MM E MENOR OU IGUAL A 66 MM, MANUAL, 30M. AF_06/2015</v>
          </cell>
          <cell r="C535" t="str">
            <v>M</v>
          </cell>
          <cell r="D535">
            <v>0.05</v>
          </cell>
          <cell r="E535">
            <v>0.08</v>
          </cell>
          <cell r="F535">
            <v>0.13</v>
          </cell>
        </row>
        <row r="536">
          <cell r="A536" t="str">
            <v>91117</v>
          </cell>
          <cell r="B536" t="str">
            <v>TRANSPORTE HORIZONTAL, TUBOS DE COBRE - CLASSE E, COM DIÂMETRO MAIOR QUE 66 MM E MENOR OU IGUAL A 104 MM, MANUAL, 30M. AF_06/2015</v>
          </cell>
          <cell r="C536" t="str">
            <v>M</v>
          </cell>
          <cell r="D536">
            <v>7.0000000000000007E-2</v>
          </cell>
          <cell r="E536">
            <v>0.12</v>
          </cell>
          <cell r="F536">
            <v>0.19</v>
          </cell>
        </row>
        <row r="537">
          <cell r="A537" t="str">
            <v>91118</v>
          </cell>
          <cell r="B537" t="str">
            <v>TRANSPORTE HORIZONTAL, TUBOS DE AÇO CARBONO LEVE OU MÉDIO, PRETO OU GALVANIZADO, COM DIÂMETRO MENOR OU IGUAL A 25 MM, MANUAL, 30M. AF_06/2015</v>
          </cell>
          <cell r="C537" t="str">
            <v>M</v>
          </cell>
          <cell r="D537">
            <v>0.06</v>
          </cell>
          <cell r="E537">
            <v>0.1</v>
          </cell>
          <cell r="F537">
            <v>0.16</v>
          </cell>
        </row>
        <row r="538">
          <cell r="A538" t="str">
            <v>91119</v>
          </cell>
          <cell r="B538" t="str">
            <v>TRANSPORTE HORIZONTAL, TUBOS DE AÇO CARBONO LEVE OU MÉDIO, PRETO OU GALVANIZADO, COM DIÂMETRO MAIOR QUE 25 MM E MENOR OU IGUAL A 40 MM, MANUAL, 30M. AF_06/2015</v>
          </cell>
          <cell r="C538" t="str">
            <v>M</v>
          </cell>
          <cell r="D538">
            <v>0.11</v>
          </cell>
          <cell r="E538">
            <v>0.19</v>
          </cell>
          <cell r="F538">
            <v>0.3</v>
          </cell>
        </row>
        <row r="539">
          <cell r="A539" t="str">
            <v>91120</v>
          </cell>
          <cell r="B539" t="str">
            <v>TRANSPORTE HORIZONTAL, TUBOS DE AÇO CARBONO LEVE OU MÉDIO, PRETO OU GALVANIZADO, COM DIÂMETRO MAIOR QUE 40 MM E MENOR OU IGUAL A 65 MM, MANUAL, 30M. AF_06/2015</v>
          </cell>
          <cell r="C539" t="str">
            <v>M</v>
          </cell>
          <cell r="D539">
            <v>0.16</v>
          </cell>
          <cell r="E539">
            <v>0.28999999999999998</v>
          </cell>
          <cell r="F539">
            <v>0.45</v>
          </cell>
        </row>
        <row r="540">
          <cell r="A540" t="str">
            <v>91121</v>
          </cell>
          <cell r="B540" t="str">
            <v>TRANSPORTE HORIZONTAL, TUBOS DE AÇO CARBONO LEVE OU MÉDIO, PRETO OU GALVANIZADO, COM DIÂMETRO MAIOR QUE 65 MM E MENOR OU IGUAL A 90 MM, MANUAL, 30M. AF_06/2015</v>
          </cell>
          <cell r="C540" t="str">
            <v>M</v>
          </cell>
          <cell r="D540">
            <v>0.26</v>
          </cell>
          <cell r="E540">
            <v>0.49</v>
          </cell>
          <cell r="F540">
            <v>0.75</v>
          </cell>
        </row>
        <row r="541">
          <cell r="A541" t="str">
            <v>91122</v>
          </cell>
          <cell r="B541" t="str">
            <v>TRANSPORTE HORIZONTAL, TUBOS DE AÇO CARBONO LEVE OU MÉDIO, PRETO OU GALVANIZADO, COM DIÂMETRO MAIOR QUE 90 MM E MENOR OU IGUAL A 125 MM, MANUAL, 30M. AF_06/2015</v>
          </cell>
          <cell r="C541" t="str">
            <v>M</v>
          </cell>
          <cell r="D541">
            <v>0.36</v>
          </cell>
          <cell r="E541">
            <v>0.69</v>
          </cell>
          <cell r="F541">
            <v>1.05</v>
          </cell>
        </row>
        <row r="542">
          <cell r="A542" t="str">
            <v>91123</v>
          </cell>
          <cell r="B542" t="str">
            <v>TRANSPORTE HORIZONTAL, TUBOS DE AÇO CARBONO LEVE OU MÉDIO, PRETO OU GALVANIZADO, COM DIÂMETRO MAIOR QUE 125 MM E MENOR OU IGUAL A 150 MM, MANUAL, 30M. AF_06/2015</v>
          </cell>
          <cell r="C542" t="str">
            <v>M</v>
          </cell>
          <cell r="D542">
            <v>0.46</v>
          </cell>
          <cell r="E542">
            <v>0.89</v>
          </cell>
          <cell r="F542">
            <v>1.35</v>
          </cell>
        </row>
        <row r="543">
          <cell r="B543" t="str">
            <v>CARGA E TRANSPORTE HORIZONTAL DE BLOCOS</v>
          </cell>
          <cell r="C543" t="str">
            <v/>
          </cell>
        </row>
        <row r="544">
          <cell r="A544" t="str">
            <v>88044</v>
          </cell>
          <cell r="B544" t="str">
            <v>TRANSPORTE HORIZONTAL, BLOCOS VAZADOS DE CONCRETO OU CERÂMICO 19X19X39 CM, MANUAL, 30M. AF_06/2014</v>
          </cell>
          <cell r="C544" t="str">
            <v>UN</v>
          </cell>
          <cell r="D544">
            <v>0.2</v>
          </cell>
          <cell r="E544">
            <v>0.39</v>
          </cell>
          <cell r="F544">
            <v>0.59</v>
          </cell>
        </row>
        <row r="545">
          <cell r="A545" t="str">
            <v>88045</v>
          </cell>
          <cell r="B545" t="str">
            <v>TRANSPORTE HORIZONTAL, BLOCOS CERÂMICOS FURADOS NA HORIZONTAL 9X19X19 CM, MANUAL, 30M. AF_06/2014</v>
          </cell>
          <cell r="C545" t="str">
            <v>UN</v>
          </cell>
          <cell r="D545">
            <v>0.1</v>
          </cell>
          <cell r="E545">
            <v>0.19</v>
          </cell>
          <cell r="F545">
            <v>0.28999999999999998</v>
          </cell>
        </row>
        <row r="546">
          <cell r="A546" t="str">
            <v>88046</v>
          </cell>
          <cell r="B546" t="str">
            <v>TRANSPORTE HORIZONTAL, BLOCOS VAZADOS DE CONCRETO OU CERÂMICO 19X19X39 CM, CARRINHO PLATAFORMA, 30M. AF_06/2014</v>
          </cell>
          <cell r="C546" t="str">
            <v>UN</v>
          </cell>
          <cell r="D546">
            <v>0.09</v>
          </cell>
          <cell r="E546">
            <v>0.17</v>
          </cell>
          <cell r="F546">
            <v>0.26</v>
          </cell>
        </row>
        <row r="547">
          <cell r="A547" t="str">
            <v>88047</v>
          </cell>
          <cell r="B547" t="str">
            <v>TRANSPORTE HORIZONTAL, BLOCOS CERÂMICOS FURADOS NA HORIZONTAL 9X19X19 CM, CARRINHO PLATAFORMA, 30M. AF_06/2014</v>
          </cell>
          <cell r="C547" t="str">
            <v>UN</v>
          </cell>
          <cell r="D547">
            <v>0.04</v>
          </cell>
          <cell r="E547">
            <v>0.06</v>
          </cell>
          <cell r="F547">
            <v>0.1</v>
          </cell>
        </row>
        <row r="548">
          <cell r="A548" t="str">
            <v>88048</v>
          </cell>
          <cell r="B548" t="str">
            <v>TRANSPORTE HORIZONTAL, BLOCOS VAZADOS DE CONCRETO OU CERÂMICO 19X19X39 CM, CARRINHO PLATAFORMA, 50M. AF_06/2014</v>
          </cell>
          <cell r="C548" t="str">
            <v>UN</v>
          </cell>
          <cell r="D548">
            <v>0.12</v>
          </cell>
          <cell r="E548">
            <v>0.22</v>
          </cell>
          <cell r="F548">
            <v>0.34</v>
          </cell>
        </row>
        <row r="549">
          <cell r="A549" t="str">
            <v>88049</v>
          </cell>
          <cell r="B549" t="str">
            <v>TRANSPORTE HORIZONTAL, BLOCOS CERÂMICOS FURADOS NA HORIZONTAL 9X19X19 CM, CARRINHO PLATAFORMA, 50M. AF_06/2014</v>
          </cell>
          <cell r="C549" t="str">
            <v>UN</v>
          </cell>
          <cell r="D549">
            <v>0.05</v>
          </cell>
          <cell r="E549">
            <v>7.0000000000000007E-2</v>
          </cell>
          <cell r="F549">
            <v>0.12</v>
          </cell>
        </row>
        <row r="550">
          <cell r="A550" t="str">
            <v>88050</v>
          </cell>
          <cell r="B550" t="str">
            <v>TRANSPORTE HORIZONTAL, BLOCOS VAZADOS DE CONCRETO OU CERÂMICO 19X19X39 CM, CARRINHO PLATAFORMA, 75M. AF_06/2014</v>
          </cell>
          <cell r="C550" t="str">
            <v>UN</v>
          </cell>
          <cell r="D550">
            <v>0.15</v>
          </cell>
          <cell r="E550">
            <v>0.28999999999999998</v>
          </cell>
          <cell r="F550">
            <v>0.44</v>
          </cell>
        </row>
        <row r="551">
          <cell r="A551" t="str">
            <v>88051</v>
          </cell>
          <cell r="B551" t="str">
            <v>TRANSPORTE HORIZONTAL, BLOCOS CERÂMICOS FURADOS NA HORIZONTAL 9X19X19 CM, CARRINHO PLATAFORMA, 75M. AF_06/2014</v>
          </cell>
          <cell r="C551" t="str">
            <v>UN</v>
          </cell>
          <cell r="D551">
            <v>0.05</v>
          </cell>
          <cell r="E551">
            <v>0.09</v>
          </cell>
          <cell r="F551">
            <v>0.14000000000000001</v>
          </cell>
        </row>
        <row r="552">
          <cell r="A552" t="str">
            <v>88052</v>
          </cell>
          <cell r="B552" t="str">
            <v>TRANSPORTE HORIZONTAL, BLOCOS VAZADOS DE CONCRETO OU CERÂMICO 19X19X39 CM, CARRINHO PLATAFORMA, 100M. AF_06/2014</v>
          </cell>
          <cell r="C552" t="str">
            <v>UN</v>
          </cell>
          <cell r="D552">
            <v>0.19</v>
          </cell>
          <cell r="E552">
            <v>0.35</v>
          </cell>
          <cell r="F552">
            <v>0.54</v>
          </cell>
        </row>
        <row r="553">
          <cell r="A553" t="str">
            <v>88053</v>
          </cell>
          <cell r="B553" t="str">
            <v>TRANSPORTE HORIZONTAL, BLOCOS CERÂMICOS FURADOS NA HORIZONTAL 9X19X19 CM, CARRINHO PLATAFORMA, 100M. AF_06/2014</v>
          </cell>
          <cell r="C553" t="str">
            <v>UN</v>
          </cell>
          <cell r="D553">
            <v>0.06</v>
          </cell>
          <cell r="E553">
            <v>0.1</v>
          </cell>
          <cell r="F553">
            <v>0.16</v>
          </cell>
        </row>
        <row r="554">
          <cell r="A554" t="str">
            <v>88054</v>
          </cell>
          <cell r="B554" t="str">
            <v>TRANSPORTE HORIZONTAL, BLOCOS VAZADOS DE CONCRETO OU CERÂMICO 19X19X39 CM, CARRINHO PARA MINI PÁLETES, 30M. AF_06/2014</v>
          </cell>
          <cell r="C554" t="str">
            <v>UN</v>
          </cell>
          <cell r="D554">
            <v>0.04</v>
          </cell>
          <cell r="E554">
            <v>0.06</v>
          </cell>
          <cell r="F554">
            <v>0.1</v>
          </cell>
        </row>
        <row r="555">
          <cell r="A555" t="str">
            <v>88055</v>
          </cell>
          <cell r="B555" t="str">
            <v>TRANSPORTE HORIZONTAL, BLOCOS CERÂMICOS FURADOS NA HORIZONTAL 9X19X19 CM, CARRINHO PARA MINI PÁLETES, 30M. AF_06/2014</v>
          </cell>
          <cell r="C555" t="str">
            <v>UN</v>
          </cell>
          <cell r="D555">
            <v>0.02</v>
          </cell>
          <cell r="E555">
            <v>0.01</v>
          </cell>
          <cell r="F555">
            <v>0.03</v>
          </cell>
        </row>
        <row r="556">
          <cell r="A556" t="str">
            <v>88056</v>
          </cell>
          <cell r="B556" t="str">
            <v>TRANSPORTE HORIZONTAL, BLOCOS VAZADOS DE CONCRETO OU CERÂMICO 19X19X39 CM, CARRINHO PARA MINI PÁLETES, 50M. AF_06/2014</v>
          </cell>
          <cell r="C556" t="str">
            <v>UN</v>
          </cell>
          <cell r="D556">
            <v>0.06</v>
          </cell>
          <cell r="E556">
            <v>0.11</v>
          </cell>
          <cell r="F556">
            <v>0.17</v>
          </cell>
        </row>
        <row r="557">
          <cell r="A557" t="str">
            <v>88057</v>
          </cell>
          <cell r="B557" t="str">
            <v>TRANSPORTE HORIZONTAL, BLOCOS CERÂMICOS FURADOS NA HORIZONTAL 9X19X19 CM, CARRINHO PARA MINI PÁLETES, 50M. AF_06/2014</v>
          </cell>
          <cell r="C557" t="str">
            <v>UN</v>
          </cell>
          <cell r="D557">
            <v>0.02</v>
          </cell>
          <cell r="E557">
            <v>0.02</v>
          </cell>
          <cell r="F557">
            <v>0.04</v>
          </cell>
        </row>
        <row r="558">
          <cell r="A558" t="str">
            <v>88058</v>
          </cell>
          <cell r="B558" t="str">
            <v>TRANSPORTE HORIZONTAL, BLOCOS VAZADOS DE CONCRETO OU CERÂMICO 19X19X39 CM, CARRINHO PARA MINI PÁLETES, 75M. AF_06/2014</v>
          </cell>
          <cell r="C558" t="str">
            <v>UN</v>
          </cell>
          <cell r="D558">
            <v>0.09</v>
          </cell>
          <cell r="E558">
            <v>0.16</v>
          </cell>
          <cell r="F558">
            <v>0.25</v>
          </cell>
        </row>
        <row r="559">
          <cell r="A559" t="str">
            <v>88059</v>
          </cell>
          <cell r="B559" t="str">
            <v>TRANSPORTE HORIZONTAL, BLOCOS CERÂMICOS FURADOS NA HORIZONTAL 9X19X19 CM, CARRINHO PARA MINI PÁLETES, 75M. AF_06/2014</v>
          </cell>
          <cell r="C559" t="str">
            <v>UN</v>
          </cell>
          <cell r="D559">
            <v>0.02</v>
          </cell>
          <cell r="E559">
            <v>0.04</v>
          </cell>
          <cell r="F559">
            <v>0.06</v>
          </cell>
        </row>
        <row r="560">
          <cell r="A560" t="str">
            <v>88060</v>
          </cell>
          <cell r="B560" t="str">
            <v>TRANSPORTE HORIZONTAL, BLOCOS VAZADOS DE CONCRETO OU CERÂMICO 19X19X39 CM, CARRINHO PARA MINI PÁLETES, 100M. AF_06/2014</v>
          </cell>
          <cell r="C560" t="str">
            <v>UN</v>
          </cell>
          <cell r="D560">
            <v>0.12</v>
          </cell>
          <cell r="E560">
            <v>0.22</v>
          </cell>
          <cell r="F560">
            <v>0.34</v>
          </cell>
        </row>
        <row r="561">
          <cell r="A561" t="str">
            <v>88061</v>
          </cell>
          <cell r="B561" t="str">
            <v>TRANSPORTE HORIZONTAL, BLOCOS CERÂMICOS FURADOS NA HORIZONTAL 9X19X19 CM, CARRINHO PARA MINI PÁLETES, 100M. AF_06/2014</v>
          </cell>
          <cell r="C561" t="str">
            <v>UN</v>
          </cell>
          <cell r="D561">
            <v>0.03</v>
          </cell>
          <cell r="E561">
            <v>0.05</v>
          </cell>
          <cell r="F561">
            <v>0.08</v>
          </cell>
        </row>
        <row r="562">
          <cell r="A562" t="str">
            <v>91138</v>
          </cell>
          <cell r="B562" t="str">
            <v>TRANSPORTE HORIZONTAL, BLOCOS VAZADOS DE CONCRETO 19X19X39 CM, MANIPULADOR TELESCÓPICO, 30M. AF_06/2014</v>
          </cell>
          <cell r="C562" t="str">
            <v>MIL</v>
          </cell>
          <cell r="D562">
            <v>53.63</v>
          </cell>
          <cell r="E562">
            <v>17.399999999999999</v>
          </cell>
          <cell r="F562">
            <v>71.03</v>
          </cell>
        </row>
        <row r="563">
          <cell r="A563" t="str">
            <v>91139</v>
          </cell>
          <cell r="B563" t="str">
            <v>TRANSPORTE HORIZONTAL, BLOCOS CERÂMICOS FURADOS NA VERTICAL 19X19X39 CM, MANIPULADOR TELESCÓPICO, 30M. AF_06/2014</v>
          </cell>
          <cell r="C563" t="str">
            <v>MIL</v>
          </cell>
          <cell r="D563">
            <v>28.36</v>
          </cell>
          <cell r="E563">
            <v>9.42</v>
          </cell>
          <cell r="F563">
            <v>37.78</v>
          </cell>
        </row>
        <row r="564">
          <cell r="A564" t="str">
            <v>91140</v>
          </cell>
          <cell r="B564" t="str">
            <v>TRANSPORTE HORIZONTAL, BLOCOS CERÂMICOS FURADOS NA HORIZONTAL 9X19X19 CM, MANIPULADOR TELESCÓPICO, 30M. AF_06/2014</v>
          </cell>
          <cell r="C564" t="str">
            <v>MIL</v>
          </cell>
          <cell r="D564">
            <v>12.64</v>
          </cell>
          <cell r="E564">
            <v>3.98</v>
          </cell>
          <cell r="F564">
            <v>16.62</v>
          </cell>
        </row>
        <row r="565">
          <cell r="A565" t="str">
            <v>91141</v>
          </cell>
          <cell r="B565" t="str">
            <v>TRANSPORTE HORIZONTAL, BLOCOS VAZADOS DE CONCRETO 19X19X39 CM, MANIPULADOR TELESCÓPICO, 50M. AF_06/2014</v>
          </cell>
          <cell r="C565" t="str">
            <v>MIL</v>
          </cell>
          <cell r="D565">
            <v>81.97</v>
          </cell>
          <cell r="E565">
            <v>26.83</v>
          </cell>
          <cell r="F565">
            <v>108.8</v>
          </cell>
        </row>
        <row r="566">
          <cell r="A566" t="str">
            <v>91142</v>
          </cell>
          <cell r="B566" t="str">
            <v>TRANSPORTE HORIZONTAL, BLOCOS CERÂMICOS FURADOS NA VERTICAL 19X19X39 CM, MANIPULADOR TELESCÓPICO, 50M. AF_06/2014</v>
          </cell>
          <cell r="C566" t="str">
            <v>MIL</v>
          </cell>
          <cell r="D566">
            <v>53.63</v>
          </cell>
          <cell r="E566">
            <v>17.399999999999999</v>
          </cell>
          <cell r="F566">
            <v>71.03</v>
          </cell>
        </row>
        <row r="567">
          <cell r="A567" t="str">
            <v>91143</v>
          </cell>
          <cell r="B567" t="str">
            <v>TRANSPORTE HORIZONTAL, BLOCOS CERÂMICOS FURADOS NA HORIZONTAL 9X19X19 CM, MANIPULADOR TELESCÓPICO, 50M. AF_06/2014</v>
          </cell>
          <cell r="C567" t="str">
            <v>MIL</v>
          </cell>
          <cell r="D567">
            <v>12.64</v>
          </cell>
          <cell r="E567">
            <v>3.98</v>
          </cell>
          <cell r="F567">
            <v>16.62</v>
          </cell>
        </row>
        <row r="568">
          <cell r="A568" t="str">
            <v>91144</v>
          </cell>
          <cell r="B568" t="str">
            <v>TRANSPORTE HORIZONTAL, BLOCOS VAZADOS DE CONCRETO 19X19X39 CM, MANIPULADOR TELESCÓPICO, 75M. AF_06/2014</v>
          </cell>
          <cell r="C568" t="str">
            <v>MIL</v>
          </cell>
          <cell r="D568">
            <v>110.32</v>
          </cell>
          <cell r="E568">
            <v>36.26</v>
          </cell>
          <cell r="F568">
            <v>146.58000000000001</v>
          </cell>
        </row>
        <row r="569">
          <cell r="A569" t="str">
            <v>91145</v>
          </cell>
          <cell r="B569" t="str">
            <v>TRANSPORTE HORIZONTAL, BLOCOS CERÂMICOS FURADOS NA VERTICAL 19X19X39 CM, MANIPULADOR TELESCÓPICO, 75M. AF_06/2014</v>
          </cell>
          <cell r="C569" t="str">
            <v>MIL</v>
          </cell>
          <cell r="D569">
            <v>81.97</v>
          </cell>
          <cell r="E569">
            <v>26.83</v>
          </cell>
          <cell r="F569">
            <v>108.8</v>
          </cell>
        </row>
        <row r="570">
          <cell r="A570" t="str">
            <v>91146</v>
          </cell>
          <cell r="B570" t="str">
            <v>TRANSPORTE HORIZONTAL, BLOCOS CERÂMICOS FURADOS NA HORIZONTAL 9X19X19 CM, MANIPULADOR TELESCÓPICO, 75M. AF_06/2014</v>
          </cell>
          <cell r="C570" t="str">
            <v>MIL</v>
          </cell>
          <cell r="D570">
            <v>15.71</v>
          </cell>
          <cell r="E570">
            <v>5.44</v>
          </cell>
          <cell r="F570">
            <v>21.15</v>
          </cell>
        </row>
        <row r="571">
          <cell r="A571" t="str">
            <v>91147</v>
          </cell>
          <cell r="B571" t="str">
            <v>TRANSPORTE HORIZONTAL, BLOCOS VAZADOS DE CONCRETO 19X19X39 CM, MANIPULADOR TELESCÓPICO, 100M. AF_06/2014</v>
          </cell>
          <cell r="C571" t="str">
            <v>MIL</v>
          </cell>
          <cell r="D571">
            <v>151.31</v>
          </cell>
          <cell r="E571">
            <v>49.67</v>
          </cell>
          <cell r="F571">
            <v>200.98</v>
          </cell>
        </row>
        <row r="572">
          <cell r="A572" t="str">
            <v>91148</v>
          </cell>
          <cell r="B572" t="str">
            <v>TRANSPORTE HORIZONTAL, BLOCOS CERÂMICOS FURADOS NA VERTICAL 19X19X39 CM, MANIPULADOR TELESCÓPICO, 100M. AF_06/2014</v>
          </cell>
          <cell r="C572" t="str">
            <v>MIL</v>
          </cell>
          <cell r="D572">
            <v>97.68</v>
          </cell>
          <cell r="E572">
            <v>32.270000000000003</v>
          </cell>
          <cell r="F572">
            <v>129.94999999999999</v>
          </cell>
        </row>
        <row r="573">
          <cell r="A573" t="str">
            <v>91149</v>
          </cell>
          <cell r="B573" t="str">
            <v>TRANSPORTE HORIZONTAL, BLOCOS CERÂMICOS FURADOS NA HORIZONTAL 9X19X19 CM, MANIPULADOR TELESCÓPICO, 100M. AF_06/2014</v>
          </cell>
          <cell r="C573" t="str">
            <v>MIL</v>
          </cell>
          <cell r="D573">
            <v>25.28</v>
          </cell>
          <cell r="E573">
            <v>7.97</v>
          </cell>
          <cell r="F573">
            <v>33.25</v>
          </cell>
        </row>
        <row r="574">
          <cell r="B574" t="str">
            <v>CARGA E TRANSPORTE HORIZONTAL DE LATAS</v>
          </cell>
          <cell r="C574" t="str">
            <v/>
          </cell>
        </row>
        <row r="575">
          <cell r="A575" t="str">
            <v>88087</v>
          </cell>
          <cell r="B575" t="str">
            <v>TRANSPORTE HORIZONTAL, LATA DE 18 L, MANUAL, 30M. AF_06/2014</v>
          </cell>
          <cell r="C575" t="str">
            <v>L</v>
          </cell>
          <cell r="D575">
            <v>0.03</v>
          </cell>
          <cell r="E575">
            <v>0.04</v>
          </cell>
          <cell r="F575">
            <v>7.0000000000000007E-2</v>
          </cell>
        </row>
        <row r="576">
          <cell r="A576" t="str">
            <v>91128</v>
          </cell>
          <cell r="B576" t="str">
            <v>TRANSPORTE HORIZONTAL, LATA DE 18 L, MANIPULADOR TELESCÓPICO, 30M. AF_06/2014</v>
          </cell>
          <cell r="C576" t="str">
            <v>18L</v>
          </cell>
          <cell r="D576">
            <v>0.1</v>
          </cell>
          <cell r="E576">
            <v>0.03</v>
          </cell>
          <cell r="F576">
            <v>0.13</v>
          </cell>
        </row>
        <row r="577">
          <cell r="A577" t="str">
            <v>91129</v>
          </cell>
          <cell r="B577" t="str">
            <v>TRANSPORTE HORIZONTAL, LATA DE 18 L, MANIPULADOR TELESCÓPICO, 50M. AF_06/2014</v>
          </cell>
          <cell r="C577" t="str">
            <v>18L</v>
          </cell>
          <cell r="D577">
            <v>0.16</v>
          </cell>
          <cell r="E577">
            <v>0.04</v>
          </cell>
          <cell r="F577">
            <v>0.2</v>
          </cell>
        </row>
        <row r="578">
          <cell r="A578" t="str">
            <v>91130</v>
          </cell>
          <cell r="B578" t="str">
            <v>TRANSPORTE HORIZONTAL, LATA DE 18 L, MANIPULADOR TELESCÓPICO, 75M. AF_06/2014</v>
          </cell>
          <cell r="C578" t="str">
            <v>18L</v>
          </cell>
          <cell r="D578">
            <v>0.2</v>
          </cell>
          <cell r="E578">
            <v>0.06</v>
          </cell>
          <cell r="F578">
            <v>0.26</v>
          </cell>
        </row>
        <row r="579">
          <cell r="A579" t="str">
            <v>91132</v>
          </cell>
          <cell r="B579" t="str">
            <v>TRANSPORTE HORIZONTAL, LATA DE 18 L, MANIPULADOR TELESCÓPICO, 100M. AF_06/2014</v>
          </cell>
          <cell r="C579" t="str">
            <v>18L</v>
          </cell>
          <cell r="D579">
            <v>0.28000000000000003</v>
          </cell>
          <cell r="E579">
            <v>0.08</v>
          </cell>
          <cell r="F579">
            <v>0.36</v>
          </cell>
        </row>
        <row r="580">
          <cell r="A580" t="str">
            <v>89188</v>
          </cell>
          <cell r="B580" t="str">
            <v>TRANSPORTE HORIZONTAL, LATA DE 18 L, CARRINHO PLATAFORMA, 30M. AF_06/2014</v>
          </cell>
          <cell r="C580" t="str">
            <v>18L</v>
          </cell>
          <cell r="D580">
            <v>0.14000000000000001</v>
          </cell>
          <cell r="E580">
            <v>0.27</v>
          </cell>
          <cell r="F580">
            <v>0.41</v>
          </cell>
        </row>
        <row r="581">
          <cell r="A581" t="str">
            <v>89189</v>
          </cell>
          <cell r="B581" t="str">
            <v>TRANSPORTE HORIZONTAL, LATA DE 18 L, CARRINHO PLATAFORMA, 50M. AF_06/2014</v>
          </cell>
          <cell r="C581" t="str">
            <v>18L</v>
          </cell>
          <cell r="D581">
            <v>0.18</v>
          </cell>
          <cell r="E581">
            <v>0.35</v>
          </cell>
          <cell r="F581">
            <v>0.53</v>
          </cell>
        </row>
        <row r="582">
          <cell r="A582" t="str">
            <v>89190</v>
          </cell>
          <cell r="B582" t="str">
            <v>TRANSPORTE HORIZONTAL, LATA DE 18 L, CARRINHO PLATAFORMA, 75M. AF_06/2014</v>
          </cell>
          <cell r="C582" t="str">
            <v>18L</v>
          </cell>
          <cell r="D582">
            <v>0.24</v>
          </cell>
          <cell r="E582">
            <v>0.46</v>
          </cell>
          <cell r="F582">
            <v>0.7</v>
          </cell>
        </row>
        <row r="583">
          <cell r="A583" t="str">
            <v>89191</v>
          </cell>
          <cell r="B583" t="str">
            <v>TRANSPORTE HORIZONTAL, LATA DE 18 L, CARRINHO PLATAFORMA, 100M. AF_06/2014</v>
          </cell>
          <cell r="C583" t="str">
            <v>18L</v>
          </cell>
          <cell r="D583">
            <v>0.28999999999999998</v>
          </cell>
          <cell r="E583">
            <v>0.56000000000000005</v>
          </cell>
          <cell r="F583">
            <v>0.85</v>
          </cell>
        </row>
        <row r="584">
          <cell r="B584" t="str">
            <v>CARGA E TRANSPORTE HORIZONTAL DE MASSA/GRANEL</v>
          </cell>
          <cell r="C584" t="str">
            <v/>
          </cell>
        </row>
        <row r="585">
          <cell r="A585" t="str">
            <v>88036</v>
          </cell>
          <cell r="B585" t="str">
            <v>TRANSPORTE HORIZONTAL, MASSA/GRANEL, JERICA 90L, 30M. AF_06/2014</v>
          </cell>
          <cell r="C585" t="str">
            <v>M3</v>
          </cell>
          <cell r="D585">
            <v>9.41</v>
          </cell>
          <cell r="E585">
            <v>18.739999999999998</v>
          </cell>
          <cell r="F585">
            <v>28.15</v>
          </cell>
        </row>
        <row r="586">
          <cell r="A586" t="str">
            <v>88037</v>
          </cell>
          <cell r="B586" t="str">
            <v>TRANSPORTE HORIZONTAL, MASSA/GRANEL, JERICA 90L, 50M. AF_06/2014</v>
          </cell>
          <cell r="C586" t="str">
            <v>M3</v>
          </cell>
          <cell r="D586">
            <v>13.18</v>
          </cell>
          <cell r="E586">
            <v>26.25</v>
          </cell>
          <cell r="F586">
            <v>39.43</v>
          </cell>
        </row>
        <row r="587">
          <cell r="A587" t="str">
            <v>88038</v>
          </cell>
          <cell r="B587" t="str">
            <v>TRANSPORTE HORIZONTAL, MASSA/GRANEL, JERICA 90L, 75M. AF_06/2014</v>
          </cell>
          <cell r="C587" t="str">
            <v>M3</v>
          </cell>
          <cell r="D587">
            <v>17.899999999999999</v>
          </cell>
          <cell r="E587">
            <v>35.64</v>
          </cell>
          <cell r="F587">
            <v>53.54</v>
          </cell>
        </row>
        <row r="588">
          <cell r="A588" t="str">
            <v>88039</v>
          </cell>
          <cell r="B588" t="str">
            <v>TRANSPORTE HORIZONTAL, MASSA/GRANEL, JERICA 90L, 100M. AF_06/2014</v>
          </cell>
          <cell r="C588" t="str">
            <v>M3</v>
          </cell>
          <cell r="D588">
            <v>22.6</v>
          </cell>
          <cell r="E588">
            <v>45.04</v>
          </cell>
          <cell r="F588">
            <v>67.64</v>
          </cell>
        </row>
        <row r="589">
          <cell r="A589" t="str">
            <v>88040</v>
          </cell>
          <cell r="B589" t="str">
            <v>TRANSPORTE HORIZONTAL, MASSA/GRANEL, MINICARREGADEIRA, 30M. AF_06/2014</v>
          </cell>
          <cell r="C589" t="str">
            <v>M3</v>
          </cell>
          <cell r="D589">
            <v>4.41</v>
          </cell>
          <cell r="E589">
            <v>3.01</v>
          </cell>
          <cell r="F589">
            <v>7.42</v>
          </cell>
        </row>
        <row r="590">
          <cell r="A590" t="str">
            <v>88041</v>
          </cell>
          <cell r="B590" t="str">
            <v>TRANSPORTE HORIZONTAL, MASSA/GRANEL, MINICARREGADEIRA, 50M. AF_06/2014</v>
          </cell>
          <cell r="C590" t="str">
            <v>M3</v>
          </cell>
          <cell r="D590">
            <v>6.82</v>
          </cell>
          <cell r="E590">
            <v>4.67</v>
          </cell>
          <cell r="F590">
            <v>11.49</v>
          </cell>
        </row>
        <row r="591">
          <cell r="A591" t="str">
            <v>88042</v>
          </cell>
          <cell r="B591" t="str">
            <v>TRANSPORTE HORIZONTAL, MASSA/GRANEL, MINICARREGADEIRA, 75M. AF_06/2014</v>
          </cell>
          <cell r="C591" t="str">
            <v>M3</v>
          </cell>
          <cell r="D591">
            <v>9.84</v>
          </cell>
          <cell r="E591">
            <v>6.74</v>
          </cell>
          <cell r="F591">
            <v>16.579999999999998</v>
          </cell>
        </row>
        <row r="592">
          <cell r="A592" t="str">
            <v>88043</v>
          </cell>
          <cell r="B592" t="str">
            <v>TRANSPORTE HORIZONTAL, MASSA/GRANEL, MINICARREGADEIRA, 100M. AF_06/2014</v>
          </cell>
          <cell r="C592" t="str">
            <v>M3</v>
          </cell>
          <cell r="D592">
            <v>12.86</v>
          </cell>
          <cell r="E592">
            <v>8.81</v>
          </cell>
          <cell r="F592">
            <v>21.67</v>
          </cell>
        </row>
        <row r="593">
          <cell r="B593" t="str">
            <v>CARGA E TRANSPORTE HORIZONTAL DE PLACAS CERAMICAS</v>
          </cell>
          <cell r="C593" t="str">
            <v/>
          </cell>
        </row>
        <row r="594">
          <cell r="A594" t="str">
            <v>88074</v>
          </cell>
          <cell r="B594" t="str">
            <v>TRANSPORTE HORIZONTAL, PLACAS CERÂMICAS, MANUAL, 30M. AF_06/2014</v>
          </cell>
          <cell r="C594" t="str">
            <v>M2</v>
          </cell>
          <cell r="D594">
            <v>0.28999999999999998</v>
          </cell>
          <cell r="E594">
            <v>0.55000000000000004</v>
          </cell>
          <cell r="F594">
            <v>0.84</v>
          </cell>
        </row>
        <row r="595">
          <cell r="A595" t="str">
            <v>88075</v>
          </cell>
          <cell r="B595" t="str">
            <v>TRANSPORTE HORIZONTAL, PLACAS CERÂMICAS, CARRINHO PLATAFORMA, 30M. AF_06/2014</v>
          </cell>
          <cell r="C595" t="str">
            <v>M2</v>
          </cell>
          <cell r="D595">
            <v>0.2</v>
          </cell>
          <cell r="E595">
            <v>0.37</v>
          </cell>
          <cell r="F595">
            <v>0.56999999999999995</v>
          </cell>
        </row>
        <row r="596">
          <cell r="A596" t="str">
            <v>88076</v>
          </cell>
          <cell r="B596" t="str">
            <v>TRANSPORTE HORIZONTAL, PLACAS CERÂMICAS, CARRINHO PLATAFORMA, 50M. AF_06/2014</v>
          </cell>
          <cell r="C596" t="str">
            <v>M2</v>
          </cell>
          <cell r="D596">
            <v>0.22</v>
          </cell>
          <cell r="E596">
            <v>0.43</v>
          </cell>
          <cell r="F596">
            <v>0.65</v>
          </cell>
        </row>
        <row r="597">
          <cell r="A597" t="str">
            <v>88077</v>
          </cell>
          <cell r="B597" t="str">
            <v>TRANSPORTE HORIZONTAL, PLACAS CERÂMICAS, CARRINHO PLATAFORMA, 75M. AF_06/2014</v>
          </cell>
          <cell r="C597" t="str">
            <v>M2</v>
          </cell>
          <cell r="D597">
            <v>0.26</v>
          </cell>
          <cell r="E597">
            <v>0.5</v>
          </cell>
          <cell r="F597">
            <v>0.76</v>
          </cell>
        </row>
        <row r="598">
          <cell r="A598" t="str">
            <v>88078</v>
          </cell>
          <cell r="B598" t="str">
            <v>TRANSPORTE HORIZONTAL, PLACAS CERÂMICAS, CARRINHO PLATAFORMA, 100M. AF_06/2014</v>
          </cell>
          <cell r="C598" t="str">
            <v>M2</v>
          </cell>
          <cell r="D598">
            <v>0.28999999999999998</v>
          </cell>
          <cell r="E598">
            <v>0.56999999999999995</v>
          </cell>
          <cell r="F598">
            <v>0.86</v>
          </cell>
        </row>
        <row r="599">
          <cell r="A599" t="str">
            <v>88079</v>
          </cell>
          <cell r="B599" t="str">
            <v>TRANSPORTE HORIZONTAL, PLACAS CERÂMICAS, CARRINHO PARA MINI PÁLETES, 30M. AF_06/2014</v>
          </cell>
          <cell r="C599" t="str">
            <v>M2</v>
          </cell>
          <cell r="D599">
            <v>0.05</v>
          </cell>
          <cell r="E599">
            <v>0.1</v>
          </cell>
          <cell r="F599">
            <v>0.15</v>
          </cell>
        </row>
        <row r="600">
          <cell r="A600" t="str">
            <v>88080</v>
          </cell>
          <cell r="B600" t="str">
            <v>TRANSPORTE HORIZONTAL, PLACAS CERÂMICAS, CARRINHO PARA MINI PÁLETES, 50M. AF_06/2014</v>
          </cell>
          <cell r="C600" t="str">
            <v>M2</v>
          </cell>
          <cell r="D600">
            <v>0.09</v>
          </cell>
          <cell r="E600">
            <v>0.16</v>
          </cell>
          <cell r="F600">
            <v>0.25</v>
          </cell>
        </row>
        <row r="601">
          <cell r="A601" t="str">
            <v>88081</v>
          </cell>
          <cell r="B601" t="str">
            <v>TRANSPORTE HORIZONTAL, PLACAS CERÂMICAS, CARRINHO PARA MINI PÁLETES, 75M. AF_06/2014</v>
          </cell>
          <cell r="C601" t="str">
            <v>M2</v>
          </cell>
          <cell r="D601">
            <v>0.13</v>
          </cell>
          <cell r="E601">
            <v>0.24</v>
          </cell>
          <cell r="F601">
            <v>0.37</v>
          </cell>
        </row>
        <row r="602">
          <cell r="A602" t="str">
            <v>88082</v>
          </cell>
          <cell r="B602" t="str">
            <v>TRANSPORTE HORIZONTAL, PLACAS CERÂMICAS, CARRINHO PARA MINI PÁLETES, 100M. AF_06/2014</v>
          </cell>
          <cell r="C602" t="str">
            <v>M2</v>
          </cell>
          <cell r="D602">
            <v>0.17</v>
          </cell>
          <cell r="E602">
            <v>0.32</v>
          </cell>
          <cell r="F602">
            <v>0.49</v>
          </cell>
        </row>
        <row r="603">
          <cell r="A603" t="str">
            <v>88083</v>
          </cell>
          <cell r="B603" t="str">
            <v>TRANSPORTE HORIZONTAL, PLACAS CERÂMICAS, MANIPULADOR TELESCÓPICO, 30M. AF_06/2014</v>
          </cell>
          <cell r="C603" t="str">
            <v>M2</v>
          </cell>
          <cell r="D603">
            <v>0.06</v>
          </cell>
          <cell r="E603">
            <v>0.01</v>
          </cell>
          <cell r="F603">
            <v>7.0000000000000007E-2</v>
          </cell>
        </row>
        <row r="604">
          <cell r="A604" t="str">
            <v>88084</v>
          </cell>
          <cell r="B604" t="str">
            <v>TRANSPORTE HORIZONTAL, PLACAS CERÂMICAS, MANIPULADOR TELESCÓPICO, 50M. AF_06/2014</v>
          </cell>
          <cell r="C604" t="str">
            <v>M2</v>
          </cell>
          <cell r="D604">
            <v>0.09</v>
          </cell>
          <cell r="E604">
            <v>0.02</v>
          </cell>
          <cell r="F604">
            <v>0.11</v>
          </cell>
        </row>
        <row r="605">
          <cell r="A605" t="str">
            <v>88085</v>
          </cell>
          <cell r="B605" t="str">
            <v>TRANSPORTE HORIZONTAL, PLACAS CERÂMICAS, MANIPULADOR TELESCÓPICO, 75M. AF_06/2014</v>
          </cell>
          <cell r="C605" t="str">
            <v>M2</v>
          </cell>
          <cell r="D605">
            <v>0.12</v>
          </cell>
          <cell r="E605">
            <v>0.03</v>
          </cell>
          <cell r="F605">
            <v>0.15</v>
          </cell>
        </row>
        <row r="606">
          <cell r="A606" t="str">
            <v>88086</v>
          </cell>
          <cell r="B606" t="str">
            <v>TRANSPORTE HORIZONTAL, PLACAS CERÂMICAS, MANIPULADOR TELESCÓPICO, 100M. AF_06/2014</v>
          </cell>
          <cell r="C606" t="str">
            <v>M2</v>
          </cell>
          <cell r="D606">
            <v>0.16</v>
          </cell>
          <cell r="E606">
            <v>0.04</v>
          </cell>
          <cell r="F606">
            <v>0.2</v>
          </cell>
        </row>
        <row r="607">
          <cell r="B607" t="str">
            <v>CARGA E TRANSPORTE HORIZONTAL DE SACOS</v>
          </cell>
          <cell r="C607" t="str">
            <v/>
          </cell>
        </row>
        <row r="608">
          <cell r="A608" t="str">
            <v>89192</v>
          </cell>
          <cell r="B608" t="str">
            <v>TRANSPORTE HORIZONTAL, SACOS 50 KG, MANUAL, 30M. AF_06/2014</v>
          </cell>
          <cell r="C608" t="str">
            <v>T</v>
          </cell>
          <cell r="D608">
            <v>8.14</v>
          </cell>
          <cell r="E608">
            <v>16.2</v>
          </cell>
          <cell r="F608">
            <v>24.34</v>
          </cell>
        </row>
        <row r="609">
          <cell r="A609" t="str">
            <v>89193</v>
          </cell>
          <cell r="B609" t="str">
            <v>TRANSPORTE HORIZONTAL, SACOS 30 KG, MANUAL, 30M. AF_06/2014</v>
          </cell>
          <cell r="C609" t="str">
            <v>T</v>
          </cell>
          <cell r="D609">
            <v>13.56</v>
          </cell>
          <cell r="E609">
            <v>27</v>
          </cell>
          <cell r="F609">
            <v>40.56</v>
          </cell>
        </row>
        <row r="610">
          <cell r="A610" t="str">
            <v>89194</v>
          </cell>
          <cell r="B610" t="str">
            <v>TRANSPORTE HORIZONTAL, SACOS 20 KG, MANUAL, 30M. AF_06/2014</v>
          </cell>
          <cell r="C610" t="str">
            <v>T</v>
          </cell>
          <cell r="D610">
            <v>20.059999999999999</v>
          </cell>
          <cell r="E610">
            <v>39.97</v>
          </cell>
          <cell r="F610">
            <v>60.03</v>
          </cell>
        </row>
        <row r="611">
          <cell r="A611" t="str">
            <v>91134</v>
          </cell>
          <cell r="B611" t="str">
            <v>TRANSPORTE HORIZONTAL, PÁLETE DE SACOS, MANIPULADOR TELESCÓPICO, 30M. AF_06/2014</v>
          </cell>
          <cell r="C611" t="str">
            <v>T</v>
          </cell>
          <cell r="D611">
            <v>1.58</v>
          </cell>
          <cell r="E611">
            <v>0.54</v>
          </cell>
          <cell r="F611">
            <v>2.12</v>
          </cell>
        </row>
        <row r="612">
          <cell r="A612" t="str">
            <v>91135</v>
          </cell>
          <cell r="B612" t="str">
            <v>TRANSPORTE HORIZONTAL, PÁLETE DE SACOS, MANIPULADOR TELESCÓPICO, 50M. AF_06/2014</v>
          </cell>
          <cell r="C612" t="str">
            <v>T</v>
          </cell>
          <cell r="D612">
            <v>2.84</v>
          </cell>
          <cell r="E612">
            <v>0.94</v>
          </cell>
          <cell r="F612">
            <v>3.78</v>
          </cell>
        </row>
        <row r="613">
          <cell r="A613" t="str">
            <v>91136</v>
          </cell>
          <cell r="B613" t="str">
            <v>TRANSPORTE HORIZONTAL, PÁLETE DE SACOS, MANIPULADOR TELESCÓPICO, 75M. AF_06/2014</v>
          </cell>
          <cell r="C613" t="str">
            <v>T</v>
          </cell>
          <cell r="D613">
            <v>4.0999999999999996</v>
          </cell>
          <cell r="E613">
            <v>1.34</v>
          </cell>
          <cell r="F613">
            <v>5.44</v>
          </cell>
        </row>
        <row r="614">
          <cell r="A614" t="str">
            <v>91137</v>
          </cell>
          <cell r="B614" t="str">
            <v>TRANSPORTE HORIZONTAL, PÁLETE DE SACOS, MANIPULADOR TELESCÓPICO, 100M. AF_06/2014</v>
          </cell>
          <cell r="C614" t="str">
            <v>T</v>
          </cell>
          <cell r="D614">
            <v>5.36</v>
          </cell>
          <cell r="E614">
            <v>1.74</v>
          </cell>
          <cell r="F614">
            <v>7.1</v>
          </cell>
        </row>
        <row r="615">
          <cell r="A615" t="str">
            <v>89176</v>
          </cell>
          <cell r="B615" t="str">
            <v>TRANSPORTE HORIZONTAL, SACOS 50 KG, CARRINHO PLATAFORMA, 30M. AF_06/2014</v>
          </cell>
          <cell r="C615" t="str">
            <v>T</v>
          </cell>
          <cell r="D615">
            <v>2.71</v>
          </cell>
          <cell r="E615">
            <v>5.4</v>
          </cell>
          <cell r="F615">
            <v>8.11</v>
          </cell>
        </row>
        <row r="616">
          <cell r="A616" t="str">
            <v>89177</v>
          </cell>
          <cell r="B616" t="str">
            <v>TRANSPORTE HORIZONTAL, SACOS 30 KG, CARRINHO PLATAFORMA, 30M. AF_06/2014</v>
          </cell>
          <cell r="C616" t="str">
            <v>T</v>
          </cell>
          <cell r="D616">
            <v>3.8</v>
          </cell>
          <cell r="E616">
            <v>7.56</v>
          </cell>
          <cell r="F616">
            <v>11.36</v>
          </cell>
        </row>
        <row r="617">
          <cell r="A617" t="str">
            <v>89178</v>
          </cell>
          <cell r="B617" t="str">
            <v>TRANSPORTE HORIZONTAL, SACOS 20 KG, CARRINHO PLATAFORMA, 30M. AF_06/2014</v>
          </cell>
          <cell r="C617" t="str">
            <v>T</v>
          </cell>
          <cell r="D617">
            <v>4.34</v>
          </cell>
          <cell r="E617">
            <v>8.64</v>
          </cell>
          <cell r="F617">
            <v>12.98</v>
          </cell>
        </row>
        <row r="618">
          <cell r="A618" t="str">
            <v>89179</v>
          </cell>
          <cell r="B618" t="str">
            <v>TRANSPORTE HORIZONTAL, SACOS 50 KG, CARRINHO PLATAFORMA, 50M. AF_06/2014</v>
          </cell>
          <cell r="C618" t="str">
            <v>T</v>
          </cell>
          <cell r="D618">
            <v>4.34</v>
          </cell>
          <cell r="E618">
            <v>8.64</v>
          </cell>
          <cell r="F618">
            <v>12.98</v>
          </cell>
        </row>
        <row r="619">
          <cell r="A619" t="str">
            <v>89180</v>
          </cell>
          <cell r="B619" t="str">
            <v>TRANSPORTE HORIZONTAL, SACOS 30 KG, CARRINHO PLATAFORMA, 50M. AF_06/2014</v>
          </cell>
          <cell r="C619" t="str">
            <v>T</v>
          </cell>
          <cell r="D619">
            <v>4.88</v>
          </cell>
          <cell r="E619">
            <v>9.7200000000000006</v>
          </cell>
          <cell r="F619">
            <v>14.6</v>
          </cell>
        </row>
        <row r="620">
          <cell r="A620" t="str">
            <v>89181</v>
          </cell>
          <cell r="B620" t="str">
            <v>TRANSPORTE HORIZONTAL, SACOS 20 KG, CARRINHO PLATAFORMA, 50M. AF_06/2014</v>
          </cell>
          <cell r="C620" t="str">
            <v>T</v>
          </cell>
          <cell r="D620">
            <v>5.97</v>
          </cell>
          <cell r="E620">
            <v>11.88</v>
          </cell>
          <cell r="F620">
            <v>17.850000000000001</v>
          </cell>
        </row>
        <row r="621">
          <cell r="A621" t="str">
            <v>89182</v>
          </cell>
          <cell r="B621" t="str">
            <v>TRANSPORTE HORIZONTAL, SACOS 50 KG, CARRINHO PLATAFORMA, 75M. AF_06/2014</v>
          </cell>
          <cell r="C621" t="str">
            <v>T</v>
          </cell>
          <cell r="D621">
            <v>5.97</v>
          </cell>
          <cell r="E621">
            <v>11.88</v>
          </cell>
          <cell r="F621">
            <v>17.850000000000001</v>
          </cell>
        </row>
        <row r="622">
          <cell r="A622" t="str">
            <v>89183</v>
          </cell>
          <cell r="B622" t="str">
            <v>TRANSPORTE HORIZONTAL, SACOS 30 KG, CARRINHO PLATAFORMA, 75M. AF_06/2014</v>
          </cell>
          <cell r="C622" t="str">
            <v>T</v>
          </cell>
          <cell r="D622">
            <v>6.51</v>
          </cell>
          <cell r="E622">
            <v>12.96</v>
          </cell>
          <cell r="F622">
            <v>19.47</v>
          </cell>
        </row>
        <row r="623">
          <cell r="A623" t="str">
            <v>89184</v>
          </cell>
          <cell r="B623" t="str">
            <v>TRANSPORTE HORIZONTAL, SACOS 20 KG, CARRINHO PLATAFORMA, 75M. AF_06/2014</v>
          </cell>
          <cell r="C623" t="str">
            <v>T</v>
          </cell>
          <cell r="D623">
            <v>7.59</v>
          </cell>
          <cell r="E623">
            <v>15.12</v>
          </cell>
          <cell r="F623">
            <v>22.71</v>
          </cell>
        </row>
        <row r="624">
          <cell r="A624" t="str">
            <v>89185</v>
          </cell>
          <cell r="B624" t="str">
            <v>TRANSPORTE HORIZONTAL, SACOS 50 KG, CARRINHO PLATAFORMA, 100M. AF_06/2014</v>
          </cell>
          <cell r="C624" t="str">
            <v>T</v>
          </cell>
          <cell r="D624">
            <v>7.59</v>
          </cell>
          <cell r="E624">
            <v>15.12</v>
          </cell>
          <cell r="F624">
            <v>22.71</v>
          </cell>
        </row>
        <row r="625">
          <cell r="A625" t="str">
            <v>89186</v>
          </cell>
          <cell r="B625" t="str">
            <v>TRANSPORTE HORIZONTAL, SACOS 30 KG, CARRINHO PLATAFORMA, 100M. AF_06/2014</v>
          </cell>
          <cell r="C625" t="str">
            <v>T</v>
          </cell>
          <cell r="D625">
            <v>8.14</v>
          </cell>
          <cell r="E625">
            <v>16.2</v>
          </cell>
          <cell r="F625">
            <v>24.34</v>
          </cell>
        </row>
        <row r="626">
          <cell r="A626" t="str">
            <v>89187</v>
          </cell>
          <cell r="B626" t="str">
            <v>TRANSPORTE HORIZONTAL, SACOS 20 KG, CARRINHO PLATAFORMA, 100M. AF_06/2014</v>
          </cell>
          <cell r="C626" t="str">
            <v>T</v>
          </cell>
          <cell r="D626">
            <v>9.2200000000000006</v>
          </cell>
          <cell r="E626">
            <v>18.36</v>
          </cell>
          <cell r="F626">
            <v>27.58</v>
          </cell>
        </row>
        <row r="627">
          <cell r="B627" t="str">
            <v>CARGA E TRANSPORTE  DE SACOS</v>
          </cell>
          <cell r="C627" t="str">
            <v/>
          </cell>
        </row>
        <row r="628">
          <cell r="A628" t="str">
            <v>89195</v>
          </cell>
          <cell r="B628" t="str">
            <v>TRANSPORTE VERTICAL, SACOS 50 KG, MANUAL, 1 PAVIMENTO. AF_06/2014</v>
          </cell>
          <cell r="C628" t="str">
            <v>T</v>
          </cell>
          <cell r="D628">
            <v>3.25</v>
          </cell>
          <cell r="E628">
            <v>6.48</v>
          </cell>
          <cell r="F628">
            <v>9.73</v>
          </cell>
        </row>
        <row r="629">
          <cell r="A629" t="str">
            <v>89196</v>
          </cell>
          <cell r="B629" t="str">
            <v>TRANSPORTE VERTICAL, SACOS 30 KG, MANUAL, 1 PAVIMENTO. AF_06/2014</v>
          </cell>
          <cell r="C629" t="str">
            <v>T</v>
          </cell>
          <cell r="D629">
            <v>5.42</v>
          </cell>
          <cell r="E629">
            <v>10.8</v>
          </cell>
          <cell r="F629">
            <v>16.22</v>
          </cell>
        </row>
        <row r="630">
          <cell r="A630" t="str">
            <v>89197</v>
          </cell>
          <cell r="B630" t="str">
            <v>TRANSPORTE VERTICAL, SACOS 20 KG, MANUAL, 1 PAVIMENTO. AF_06/2014</v>
          </cell>
          <cell r="C630" t="str">
            <v>T</v>
          </cell>
          <cell r="D630">
            <v>8.14</v>
          </cell>
          <cell r="E630">
            <v>16.2</v>
          </cell>
          <cell r="F630">
            <v>24.34</v>
          </cell>
        </row>
        <row r="631">
          <cell r="B631" t="str">
            <v>CARGA E TRANSPORTE  DE MADEIRA</v>
          </cell>
          <cell r="C631" t="str">
            <v/>
          </cell>
        </row>
        <row r="632">
          <cell r="A632" t="str">
            <v>91124</v>
          </cell>
          <cell r="B632" t="str">
            <v>TRANSPORTE HORIZONTAL, MADEIRA, MANUAL, 30M. AF_06/2015</v>
          </cell>
          <cell r="C632" t="str">
            <v>M3</v>
          </cell>
          <cell r="D632">
            <v>23.05</v>
          </cell>
          <cell r="E632">
            <v>45.91</v>
          </cell>
          <cell r="F632">
            <v>68.959999999999994</v>
          </cell>
        </row>
        <row r="633">
          <cell r="B633" t="str">
            <v>CARGA E TRANSPORTE  DE AÇO</v>
          </cell>
          <cell r="C633" t="str">
            <v/>
          </cell>
        </row>
        <row r="634">
          <cell r="A634" t="str">
            <v>91125</v>
          </cell>
          <cell r="B634" t="str">
            <v>TRANSPORTE HORIZONTAL, VERGALHÕES DE AÇO, MANUAL, 30M. AF_06/2015</v>
          </cell>
          <cell r="C634" t="str">
            <v>KG</v>
          </cell>
          <cell r="D634">
            <v>0.03</v>
          </cell>
          <cell r="E634">
            <v>0.05</v>
          </cell>
          <cell r="F634">
            <v>0.08</v>
          </cell>
        </row>
        <row r="635">
          <cell r="B635" t="str">
            <v>CARGA E TRANSPORTE VERTICAL DE BLOCOS</v>
          </cell>
          <cell r="C635" t="str">
            <v/>
          </cell>
        </row>
        <row r="636">
          <cell r="A636" t="str">
            <v>88100</v>
          </cell>
          <cell r="B636" t="str">
            <v>TRANSPORTE VERTICAL, BLOCOS CERÂMICOS FURADOS NA HORIZONTAL 9X19X19 CM, MANUAL, 1 PAVIMENTO. AF_06/2014</v>
          </cell>
          <cell r="C636" t="str">
            <v>UN</v>
          </cell>
          <cell r="D636">
            <v>0.05</v>
          </cell>
          <cell r="E636">
            <v>7.0000000000000007E-2</v>
          </cell>
          <cell r="F636">
            <v>0.12</v>
          </cell>
        </row>
        <row r="637">
          <cell r="A637" t="str">
            <v>88099</v>
          </cell>
          <cell r="B637" t="str">
            <v>TRANSPORTE VERTICAL, BLOCOS VAZADOS DE CONCRETO OU CERÂMICO 19X19X39 CM, MANUAL, 1 PAVIMENTO. AF_06/2014</v>
          </cell>
          <cell r="C637" t="str">
            <v>UN</v>
          </cell>
          <cell r="D637">
            <v>0.09</v>
          </cell>
          <cell r="E637">
            <v>0.15</v>
          </cell>
          <cell r="F637">
            <v>0.24</v>
          </cell>
        </row>
        <row r="638">
          <cell r="B638" t="str">
            <v>CARGA E TRANSPORTE VERTICAL DE LATAS</v>
          </cell>
          <cell r="C638" t="str">
            <v/>
          </cell>
        </row>
        <row r="639">
          <cell r="A639" t="str">
            <v>88102</v>
          </cell>
          <cell r="B639" t="str">
            <v>TRANSPORTE VERTICAL, LATA DE 18 L, MANUAL, 1 PAVIMENTO. AF_06/2014</v>
          </cell>
          <cell r="C639" t="str">
            <v>L</v>
          </cell>
          <cell r="D639">
            <v>0.02</v>
          </cell>
          <cell r="E639">
            <v>0.01</v>
          </cell>
          <cell r="F639">
            <v>0.03</v>
          </cell>
        </row>
        <row r="640">
          <cell r="B640" t="str">
            <v>CARGA E TRANSPORTE VERTICAL DE MASSA/GRANEL</v>
          </cell>
          <cell r="C640" t="str">
            <v/>
          </cell>
        </row>
        <row r="641">
          <cell r="A641" t="str">
            <v>88103</v>
          </cell>
          <cell r="B641" t="str">
            <v>TRANSPORTE VERTICAL, MASSA/GRANEL LATA DE 10 L, MANUAL, 1 PAVIMENTO. AF_06/2014</v>
          </cell>
          <cell r="C641" t="str">
            <v>L</v>
          </cell>
          <cell r="D641">
            <v>0.02</v>
          </cell>
          <cell r="E641">
            <v>0.03</v>
          </cell>
          <cell r="F641">
            <v>0.05</v>
          </cell>
        </row>
        <row r="642">
          <cell r="B642" t="str">
            <v>CARGA E TRANSPORTE VERTICAL DE PLACAS CERAMICAS</v>
          </cell>
          <cell r="C642" t="str">
            <v/>
          </cell>
        </row>
        <row r="643">
          <cell r="A643" t="str">
            <v>88101</v>
          </cell>
          <cell r="B643" t="str">
            <v>TRANSPORTE VERTICAL, PLACAS CERÂMICAS, MANUAL, 1 PAVIMENTO. AF_06/2014</v>
          </cell>
          <cell r="C643" t="str">
            <v>M2</v>
          </cell>
          <cell r="D643">
            <v>0.13</v>
          </cell>
          <cell r="E643">
            <v>0.24</v>
          </cell>
          <cell r="F643">
            <v>0.37</v>
          </cell>
        </row>
        <row r="644">
          <cell r="B644" t="str">
            <v>CARGA E TRANSPORTE VERTICAL DE SACOS</v>
          </cell>
          <cell r="C644" t="str">
            <v/>
          </cell>
        </row>
        <row r="645">
          <cell r="B645" t="str">
            <v>CARGA E TRANSPORTE MECANICO</v>
          </cell>
          <cell r="C645" t="str">
            <v/>
          </cell>
        </row>
        <row r="646">
          <cell r="A646" t="str">
            <v>74241/1</v>
          </cell>
          <cell r="B646" t="str">
            <v>EMPILHAMENTO DE SOLO ORGANICO RETIRADO NA AREA DO ATERRO COM TRATOR SOBRE ESTEIRAS D6</v>
          </cell>
          <cell r="C646" t="str">
            <v>M3</v>
          </cell>
          <cell r="D646">
            <v>2.9</v>
          </cell>
          <cell r="E646">
            <v>0.84</v>
          </cell>
          <cell r="F646">
            <v>3.74</v>
          </cell>
        </row>
        <row r="647">
          <cell r="A647" t="str">
            <v>72844</v>
          </cell>
          <cell r="B647" t="str">
            <v>CARGA, MANOBRAS E DESCARGA DE AREIA, BRITA, PEDRA DE MAO E SOLOS COM CAMINHAO BASCULANTE 6 M3 (DESCARGA LIVRE)</v>
          </cell>
          <cell r="C647" t="str">
            <v>T</v>
          </cell>
          <cell r="D647">
            <v>0.55000000000000004</v>
          </cell>
          <cell r="E647">
            <v>0.06</v>
          </cell>
          <cell r="F647">
            <v>0.61</v>
          </cell>
        </row>
        <row r="648">
          <cell r="A648" t="str">
            <v>72849</v>
          </cell>
          <cell r="B648" t="str">
            <v>CARGA, MANOBRAS E DESCARGA DE MISTURAS DE SOLOS E AGREGADOS (BASES ESTABILIZADAS EM USINA) COM CAMINHAO BASCULANTE 6 M3</v>
          </cell>
          <cell r="C648" t="str">
            <v>T</v>
          </cell>
          <cell r="D648">
            <v>1.87</v>
          </cell>
          <cell r="E648">
            <v>0.2</v>
          </cell>
          <cell r="F648">
            <v>2.0699999999999998</v>
          </cell>
        </row>
        <row r="649">
          <cell r="A649" t="str">
            <v>72850</v>
          </cell>
          <cell r="B649" t="str">
            <v>CARGA, MANOBRAS E DESCARGA DE MATERIAIS DIVERSOS, COM CAMINHAO CARROCERIA 9T (CARGA E DESCARGA MANUAIS)</v>
          </cell>
          <cell r="C649" t="str">
            <v>T</v>
          </cell>
          <cell r="D649">
            <v>7.46</v>
          </cell>
          <cell r="E649">
            <v>1.1000000000000001</v>
          </cell>
          <cell r="F649">
            <v>8.56</v>
          </cell>
        </row>
        <row r="650">
          <cell r="A650" t="str">
            <v>72888</v>
          </cell>
          <cell r="B650" t="str">
            <v>CARGA, MANOBRAS E DESCARGA DE AREIA, BRITA, PEDRA DE MAO E SOLOS COM CAMINHAO BASCULANTE 6 M3 (DESCARGA LIVRE)</v>
          </cell>
          <cell r="C650" t="str">
            <v>M3</v>
          </cell>
          <cell r="D650">
            <v>0.81</v>
          </cell>
          <cell r="E650">
            <v>0.09</v>
          </cell>
          <cell r="F650">
            <v>0.9</v>
          </cell>
        </row>
        <row r="651">
          <cell r="A651" t="str">
            <v>72894</v>
          </cell>
          <cell r="B651" t="str">
            <v>CARGA, MANOBRAS E DESCARGA DE MISTURAS DE SOLOS E AGREGADOS, COM CAMINHAO BASCULANTE 6 M3, DESCARGA EM DISTRIBUIDOR</v>
          </cell>
          <cell r="C651" t="str">
            <v>M3</v>
          </cell>
          <cell r="D651">
            <v>2.79</v>
          </cell>
          <cell r="E651">
            <v>0.31</v>
          </cell>
          <cell r="F651">
            <v>3.1</v>
          </cell>
        </row>
        <row r="652">
          <cell r="A652" t="str">
            <v>72895</v>
          </cell>
          <cell r="B652" t="str">
            <v>CARGA, MANOBRAS E DESCARGA DE MATERIAIS DIVERSOS, COM CAMINHAO BASCULANTE 6M3 (CARGA E DESCARGA MANUAIS)</v>
          </cell>
          <cell r="C652" t="str">
            <v>M3</v>
          </cell>
          <cell r="D652">
            <v>14.68</v>
          </cell>
          <cell r="E652">
            <v>1.65</v>
          </cell>
          <cell r="F652">
            <v>16.329999999999998</v>
          </cell>
        </row>
        <row r="653">
          <cell r="A653" t="str">
            <v>72898</v>
          </cell>
          <cell r="B653" t="str">
            <v>CARGA E DESCARGA MECANIZADAS DE ENTULHO EM CAMINHAO BASCULANTE 6 M3</v>
          </cell>
          <cell r="C653" t="str">
            <v>M3</v>
          </cell>
          <cell r="D653">
            <v>0.81</v>
          </cell>
          <cell r="E653">
            <v>0.09</v>
          </cell>
          <cell r="F653">
            <v>0.9</v>
          </cell>
        </row>
        <row r="654">
          <cell r="A654" t="str">
            <v>74010/1</v>
          </cell>
          <cell r="B654" t="str">
            <v>CARGA E DESCARGA MECANICA DE SOLO UTILIZANDO CAMINHAO BASCULANTE 6,0M3/16T E PA CARREGADEIRA SOBRE PNEUS 128 HP, CAPACIDADE DA CAÇAMBA 1,7 A 2,8 M3, PESO OPERACIONAL 11632 KG</v>
          </cell>
          <cell r="C654" t="str">
            <v>M3</v>
          </cell>
          <cell r="D654">
            <v>1.26</v>
          </cell>
          <cell r="E654">
            <v>0.24</v>
          </cell>
          <cell r="F654">
            <v>1.5</v>
          </cell>
        </row>
        <row r="655">
          <cell r="A655" t="str">
            <v>72845</v>
          </cell>
          <cell r="B655" t="str">
            <v>CARGA, MANOBRAS E DESCARGA DE BRITA PARA TRATAMENTOS SUPERFICIAIS, COM CAMINHAO BASCULANTE 6 M3</v>
          </cell>
          <cell r="C655" t="str">
            <v>T</v>
          </cell>
          <cell r="D655">
            <v>3.27</v>
          </cell>
          <cell r="E655">
            <v>0.36</v>
          </cell>
          <cell r="F655">
            <v>3.63</v>
          </cell>
        </row>
        <row r="656">
          <cell r="A656" t="str">
            <v>72846</v>
          </cell>
          <cell r="B656" t="str">
            <v>CARGA, MANOBRAS E DESCARGA DE MISTURA BETUMINOSA A QUENTE, COM CAMINHAO BASCULANTE 6 M3</v>
          </cell>
          <cell r="C656" t="str">
            <v>T</v>
          </cell>
          <cell r="D656">
            <v>2.7</v>
          </cell>
          <cell r="E656">
            <v>0.3</v>
          </cell>
          <cell r="F656">
            <v>3</v>
          </cell>
        </row>
        <row r="657">
          <cell r="A657" t="str">
            <v>72847</v>
          </cell>
          <cell r="B657" t="str">
            <v>CARGA, MANOBRAS E DESCARGA DE MISTURA BETUMINOSA A FRIO, COM CAMINHAO BASCULANTE 6 M3</v>
          </cell>
          <cell r="C657" t="str">
            <v>T</v>
          </cell>
          <cell r="D657">
            <v>5.81</v>
          </cell>
          <cell r="E657">
            <v>0.65</v>
          </cell>
          <cell r="F657">
            <v>6.46</v>
          </cell>
        </row>
        <row r="658">
          <cell r="A658" t="str">
            <v>72848</v>
          </cell>
          <cell r="B658" t="str">
            <v>CARGA, MANOBRAS E DESCARGA DE BRITA PARA BASE DE MACADAME, COM CAMINHAO BASCULANTE 6 M3</v>
          </cell>
          <cell r="C658" t="str">
            <v>T</v>
          </cell>
          <cell r="D658">
            <v>1.45</v>
          </cell>
          <cell r="E658">
            <v>0.16</v>
          </cell>
          <cell r="F658">
            <v>1.61</v>
          </cell>
        </row>
        <row r="659">
          <cell r="A659" t="str">
            <v>72890</v>
          </cell>
          <cell r="B659" t="str">
            <v>CARGA, MANOBRAS E DESCARGA DE BRITA PARA TRATAMENTOS SUPERFICIAIS, COM CAMINHAO BASCULANTE 6 M3, DESCARGA EM DISTRIBUIDOR</v>
          </cell>
          <cell r="C659" t="str">
            <v>M3</v>
          </cell>
          <cell r="D659">
            <v>4.9000000000000004</v>
          </cell>
          <cell r="E659">
            <v>0.55000000000000004</v>
          </cell>
          <cell r="F659">
            <v>5.45</v>
          </cell>
        </row>
        <row r="660">
          <cell r="A660" t="str">
            <v>72891</v>
          </cell>
          <cell r="B660" t="str">
            <v>CARGA, MANOBRAS E DESCARGA DE MISTURA BETUMINOSA A QUENTE, COM CAMINHAO BASCULANTE 6 M3, DESCARGA EM VIBRO-ACABADORA</v>
          </cell>
          <cell r="C660" t="str">
            <v>M3</v>
          </cell>
          <cell r="D660">
            <v>4.04</v>
          </cell>
          <cell r="E660">
            <v>0.45</v>
          </cell>
          <cell r="F660">
            <v>4.49</v>
          </cell>
        </row>
        <row r="661">
          <cell r="A661" t="str">
            <v>72892</v>
          </cell>
          <cell r="B661" t="str">
            <v>CARGA, MANOBRAS E DESCARGA DE DE MISTURA BETUMINOSA A FRIO, COM CAMINHAO BASCULANTE 6 M3, DESCARGA EM VIBRO-ACABADORA</v>
          </cell>
          <cell r="C661" t="str">
            <v>M3</v>
          </cell>
          <cell r="D661">
            <v>8.6999999999999993</v>
          </cell>
          <cell r="E661">
            <v>0.98</v>
          </cell>
          <cell r="F661">
            <v>9.68</v>
          </cell>
        </row>
        <row r="662">
          <cell r="A662" t="str">
            <v>72893</v>
          </cell>
          <cell r="B662" t="str">
            <v>CARGA, MANOBRAS E DESCARGA DE BRITA PARA BASE DE MACADAME, COM CAMINHAO BASCULANTE 6 M3, DESCARGA EM DISTRIBUIDOR</v>
          </cell>
          <cell r="C662" t="str">
            <v>M3</v>
          </cell>
          <cell r="D662">
            <v>2.17</v>
          </cell>
          <cell r="E662">
            <v>0.24</v>
          </cell>
          <cell r="F662">
            <v>2.41</v>
          </cell>
        </row>
        <row r="663">
          <cell r="B663" t="str">
            <v>CARGA MANUAL E TRANSPORTE MECANICO</v>
          </cell>
          <cell r="C663" t="str">
            <v/>
          </cell>
        </row>
        <row r="664">
          <cell r="A664" t="str">
            <v>72897</v>
          </cell>
          <cell r="B664" t="str">
            <v>CARGA MANUAL DE ENTULHO EM CAMINHAO BASCULANTE 6 M3</v>
          </cell>
          <cell r="C664" t="str">
            <v>M3</v>
          </cell>
          <cell r="D664">
            <v>9.44</v>
          </cell>
          <cell r="E664">
            <v>10.82</v>
          </cell>
          <cell r="F664">
            <v>20.260000000000002</v>
          </cell>
        </row>
        <row r="665">
          <cell r="B665" t="str">
            <v>FUNDACOES</v>
          </cell>
          <cell r="C665" t="str">
            <v/>
          </cell>
        </row>
        <row r="666">
          <cell r="B666" t="str">
            <v>ESTACA TIPO BROCA</v>
          </cell>
          <cell r="C666" t="str">
            <v/>
          </cell>
        </row>
        <row r="667">
          <cell r="A667" t="str">
            <v>74156/3</v>
          </cell>
          <cell r="B667" t="str">
            <v>ESTACA A TRADO (BROCA) DIAMETRO = 20 CM, EM CONCRETO MOLDADO IN LOCO, 15 MPA, SEM ARMACAO.</v>
          </cell>
          <cell r="C667" t="str">
            <v>M</v>
          </cell>
          <cell r="D667">
            <v>19.72</v>
          </cell>
          <cell r="E667">
            <v>27.66</v>
          </cell>
          <cell r="F667">
            <v>47.38</v>
          </cell>
        </row>
        <row r="668">
          <cell r="B668" t="str">
            <v>ESTACA HÉLICE CONTÍNUA</v>
          </cell>
          <cell r="C668" t="str">
            <v/>
          </cell>
        </row>
        <row r="669">
          <cell r="A669" t="str">
            <v>90808</v>
          </cell>
          <cell r="B669" t="str">
            <v>ESTACA HÉLICE CONTÍNUA, DIÂMETRO DE 30 CM, COMPRIMENTO TOTAL ATÉ 15 M, PERFURATRIZ COM TORQUE DE 170 KN.M (EXCLUSIVE MOBILIZAÇÃO E DESMOBILIZAÇÃO). AF_02/2015</v>
          </cell>
          <cell r="C669" t="str">
            <v>M</v>
          </cell>
          <cell r="D669">
            <v>48.87</v>
          </cell>
          <cell r="E669">
            <v>3.15</v>
          </cell>
          <cell r="F669">
            <v>52.02</v>
          </cell>
        </row>
        <row r="670">
          <cell r="A670" t="str">
            <v>90809</v>
          </cell>
          <cell r="B670" t="str">
            <v>ESTACA HÉLICE CONTÍNUA, DIÂMETRO DE 30 CM, COMPRIMENTO TOTAL ACIMA DE 15 M ATÉ 20 M, PERFURATRIZ COM TORQUE DE 170 KN.M (EXCLUSIVE MOBILIZAÇÃO E DESMOBILIZAÇÃO). AF_02/2015</v>
          </cell>
          <cell r="C670" t="str">
            <v>M</v>
          </cell>
          <cell r="D670">
            <v>47.26</v>
          </cell>
          <cell r="E670">
            <v>2.88</v>
          </cell>
          <cell r="F670">
            <v>50.14</v>
          </cell>
        </row>
        <row r="671">
          <cell r="A671" t="str">
            <v>90810</v>
          </cell>
          <cell r="B671" t="str">
            <v>ESTACA HÉLICE CONTÍNUA, DIÂMETRO DE 50 CM, COMPRIMENTO TOTAL ATÉ 15 M, PERFURATRIZ COM TORQUE DE 170 KN.M (EXCLUSIVE MOBILIZAÇÃO E DESMOBILIZAÇÃO). AF_02/2015</v>
          </cell>
          <cell r="C671" t="str">
            <v>M</v>
          </cell>
          <cell r="D671">
            <v>106.06</v>
          </cell>
          <cell r="E671">
            <v>4.21</v>
          </cell>
          <cell r="F671">
            <v>110.27</v>
          </cell>
        </row>
        <row r="672">
          <cell r="A672" t="str">
            <v>90811</v>
          </cell>
          <cell r="B672" t="str">
            <v>ESTACA HÉLICE CONTÍNUA, DIÂMETRO DE 50 CM, COMPRIMENTO TOTAL ACIMA DE 15 M ATÉ 30 M, PERFURATRIZ COM TORQUE DE 170 KN.M (EXCLUSIVE MOBILIZAÇÃO E DESMOBILIZAÇÃO). AF_02/2015</v>
          </cell>
          <cell r="C672" t="str">
            <v>M</v>
          </cell>
          <cell r="D672">
            <v>101.27</v>
          </cell>
          <cell r="E672">
            <v>3.33</v>
          </cell>
          <cell r="F672">
            <v>104.6</v>
          </cell>
        </row>
        <row r="673">
          <cell r="A673" t="str">
            <v>90812</v>
          </cell>
          <cell r="B673" t="str">
            <v>ESTACA HÉLICE CONTÍNUA, DIÂMETRO DE 70 CM, COMPRIMENTO TOTAL ATÉ 15 M, PERFURATRIZ COM TORQUE DE 170 KN.M (EXCLUSIVE MOBILIZAÇÃO E DESMOBILIZAÇÃO). AF_02/2015</v>
          </cell>
          <cell r="C673" t="str">
            <v>M</v>
          </cell>
          <cell r="D673">
            <v>183.56</v>
          </cell>
          <cell r="E673">
            <v>5.13</v>
          </cell>
          <cell r="F673">
            <v>188.69</v>
          </cell>
        </row>
        <row r="674">
          <cell r="A674" t="str">
            <v>90813</v>
          </cell>
          <cell r="B674" t="str">
            <v>ESTACA HÉLICE CONTÍNUA, DIÂMETRO DE 70 CM, COMPRIMENTO TOTAL ACIMA DE 15 M ATÉ 30 M, PERFURATRIZ COM TORQUE DE 170 KN.M (EXCLUSIVE MOBILIZAÇÃO E DESMOBILIZAÇÃO). AF_02/2015</v>
          </cell>
          <cell r="C674" t="str">
            <v>M</v>
          </cell>
          <cell r="D674">
            <v>177.03</v>
          </cell>
          <cell r="E674">
            <v>3.9</v>
          </cell>
          <cell r="F674">
            <v>180.93</v>
          </cell>
        </row>
        <row r="675">
          <cell r="A675" t="str">
            <v>90814</v>
          </cell>
          <cell r="B675" t="str">
            <v>ESTACA HÉLICE CONTÍNUA, DIÂMETRO DE 80 CM, COMPRIMENTO TOTAL ATÉ 30 M, PERFURATRIZ COM TORQUE DE 170 KN.M (EXCLUSIVE MOBILIZAÇÃO E DESMOBILIZAÇÃO). AF_02/2015</v>
          </cell>
          <cell r="C675" t="str">
            <v>M</v>
          </cell>
          <cell r="D675">
            <v>223.42</v>
          </cell>
          <cell r="E675">
            <v>4.5</v>
          </cell>
          <cell r="F675">
            <v>227.92</v>
          </cell>
        </row>
        <row r="676">
          <cell r="B676" t="str">
            <v>ESTACA RAIZ</v>
          </cell>
          <cell r="C676" t="str">
            <v/>
          </cell>
        </row>
        <row r="677">
          <cell r="B677" t="str">
            <v>ESTACA TIPO FRANKI</v>
          </cell>
          <cell r="C677" t="str">
            <v/>
          </cell>
        </row>
        <row r="678">
          <cell r="B678" t="str">
            <v>ESTACA ESCAVADA MECANICAMENTE</v>
          </cell>
          <cell r="C678" t="str">
            <v/>
          </cell>
        </row>
        <row r="679">
          <cell r="A679" t="str">
            <v>90877</v>
          </cell>
          <cell r="B679" t="str">
            <v>ESTACA ESCAVADA MECANICAMENTE, SEM FLUIDO ESTABILIZANTE, COM 25 CM DE DIÂMETRO, ATÉ 9 M DE COMPRIMENTO, CONCRETO LANÇADO POR CAMINHÃO BETONEIRA (EXCLUSIVE MOBILIZAÇÃO E DESMOBILIZAÇÃO). AF_02/2015</v>
          </cell>
          <cell r="C679" t="str">
            <v>M</v>
          </cell>
          <cell r="D679">
            <v>26.76</v>
          </cell>
          <cell r="E679">
            <v>2.17</v>
          </cell>
          <cell r="F679">
            <v>28.93</v>
          </cell>
        </row>
        <row r="680">
          <cell r="A680" t="str">
            <v>90878</v>
          </cell>
          <cell r="B680" t="str">
            <v>ESTACA ESCAVADA MECANICAMENTE, SEM FLUIDO ESTABILIZANTE, COM 25 CM DE DIÂMETRO, ACIMA DE 9 M DE COMPRIMENTO, CONCRETO LANÇADO POR CAMINHÃO BETONEIRA (EXCLUSIVE MOBILIZAÇÃO E DESMOBILIZAÇÃO). AF_02/2015</v>
          </cell>
          <cell r="C680" t="str">
            <v>M</v>
          </cell>
          <cell r="D680">
            <v>25.86</v>
          </cell>
          <cell r="E680">
            <v>1.96</v>
          </cell>
          <cell r="F680">
            <v>27.82</v>
          </cell>
        </row>
        <row r="681">
          <cell r="A681" t="str">
            <v>90880</v>
          </cell>
          <cell r="B681" t="str">
            <v>ESTACA ESCAVADA MECANICAMENTE, SEM FLUIDO ESTABILIZANTE, COM 25 CM DE DIÂMETRO, ATÉ 9 M DE COMPRIMENTO, CONCRETO LANÇADO MANUALMENTE (EXCLUSIVE MOBILIZAÇÃO E DESMOBILIZAÇÃO). AF_02/2015</v>
          </cell>
          <cell r="C681" t="str">
            <v>M</v>
          </cell>
          <cell r="D681">
            <v>30.84</v>
          </cell>
          <cell r="E681">
            <v>11.96</v>
          </cell>
          <cell r="F681">
            <v>42.8</v>
          </cell>
        </row>
        <row r="682">
          <cell r="A682" t="str">
            <v>90881</v>
          </cell>
          <cell r="B682" t="str">
            <v>ESTACA ESCAVADA MECANICAMENTE, SEM FLUIDO ESTABILIZANTE, COM 25 CM DE DIÂMETRO, ACIMA DE 9 M DE COMPRIMENTO, CONCRETO LANÇADO MANUALMENTE (EXCLUSIVE MOBILIZAÇÃO E DESMOBILIZAÇÃO). AF_02/2015</v>
          </cell>
          <cell r="C682" t="str">
            <v>M</v>
          </cell>
          <cell r="D682">
            <v>29.07</v>
          </cell>
          <cell r="E682">
            <v>9.98</v>
          </cell>
          <cell r="F682">
            <v>39.049999999999997</v>
          </cell>
        </row>
        <row r="683">
          <cell r="A683" t="str">
            <v>90883</v>
          </cell>
          <cell r="B683" t="str">
            <v>ESTACA ESCAVADA MECANICAMENTE, SEM FLUIDO ESTABILIZANTE, COM 40 CM DE DIÂMETRO, ATÉ 9 M DE COMPRIMENTO, CONCRETO LANÇADO POR CAMINHÃO BETONEIRA (EXCLUSIVE MOBILIZAÇÃO E DESMOBILIZAÇÃO). AF_02/2015</v>
          </cell>
          <cell r="C683" t="str">
            <v>M</v>
          </cell>
          <cell r="D683">
            <v>49.51</v>
          </cell>
          <cell r="E683">
            <v>2.4500000000000002</v>
          </cell>
          <cell r="F683">
            <v>51.96</v>
          </cell>
        </row>
        <row r="684">
          <cell r="A684" t="str">
            <v>90884</v>
          </cell>
          <cell r="B684" t="str">
            <v>ESTACA ESCAVADA MECANICAMENTE, SEM FLUIDO ESTABILIZANTE, COM 40 CM DE DIÂMETRO, ACIMA DE 9 M ATÉ 15 M DE COMPRIMENTO, CONCRETO LANÇADO POR CAMINHÃO BETONEIRA (EXCLUSIVE MOBILIZAÇÃO E DESMOBILIZAÇÃO). AF_02/2015</v>
          </cell>
          <cell r="C684" t="str">
            <v>M</v>
          </cell>
          <cell r="D684">
            <v>48.51</v>
          </cell>
          <cell r="E684">
            <v>2.09</v>
          </cell>
          <cell r="F684">
            <v>50.6</v>
          </cell>
        </row>
        <row r="685">
          <cell r="A685" t="str">
            <v>90885</v>
          </cell>
          <cell r="B685" t="str">
            <v>ESTACA ESCAVADA MECANICAMENTE, SEM FLUIDO ESTABILIZANTE, COM 40 CM DE DIÂMETRO, ACIMA DE 15 M DE COMPRIMENTO, CONCRETO LANÇADO POR CAMINHÃO BETONEIRA (EXCLUSIVE MOBILIZAÇÃO E DESMOBILIZAÇÃO). AF_02/2015</v>
          </cell>
          <cell r="C685" t="str">
            <v>M</v>
          </cell>
          <cell r="D685">
            <v>48.07</v>
          </cell>
          <cell r="E685">
            <v>1.9</v>
          </cell>
          <cell r="F685">
            <v>49.97</v>
          </cell>
        </row>
        <row r="686">
          <cell r="A686" t="str">
            <v>90886</v>
          </cell>
          <cell r="B686" t="str">
            <v>ESTACA ESCAVADA MECANICAMENTE, SEM FLUIDO ESTABILIZANTE, COM 60 CM DE DIÂMETRO, ATÉ 9 M DE COMPRIMENTO, CONCRETO LANÇADO POR CAMINHÃO BETONEIRA (EXCLUSIVE MOBILIZAÇÃO E DESMOBILIZAÇÃO). AF_02/2015</v>
          </cell>
          <cell r="C686" t="str">
            <v>M</v>
          </cell>
          <cell r="D686">
            <v>99.8</v>
          </cell>
          <cell r="E686">
            <v>3.3</v>
          </cell>
          <cell r="F686">
            <v>103.1</v>
          </cell>
        </row>
        <row r="687">
          <cell r="A687" t="str">
            <v>90887</v>
          </cell>
          <cell r="B687" t="str">
            <v>ESTACA ESCAVADA MECANICAMENTE, SEM FLUIDO ESTABILIZANTE, COM 60 CM DE DIÂMETRO, ACIMA DE 9 M ATÉ 15 M DE COMPRIMENTO, CONCRETO LANÇADO POR CAMINHÃO BETONEIRA (EXCLUSIVE MOBILIZAÇÃO E DESMOBILIZAÇÃO). AF_02/2015</v>
          </cell>
          <cell r="C687" t="str">
            <v>M</v>
          </cell>
          <cell r="D687">
            <v>98.75</v>
          </cell>
          <cell r="E687">
            <v>2.69</v>
          </cell>
          <cell r="F687">
            <v>101.44</v>
          </cell>
        </row>
        <row r="688">
          <cell r="A688" t="str">
            <v>90888</v>
          </cell>
          <cell r="B688" t="str">
            <v>ESTACA ESCAVADA MECANICAMENTE, SEM FLUIDO ESTABILIZANTE, COM 60 CM DE DIÂMETRO, ACIMA DE 15 M DE COMPRIMENTO, CONCRETO LANÇADO POR CAMINHÃO BETONEIRA (EXCLUSIVE MOBILIZAÇÃO E DESMOBILIZAÇÃO). AF_02/2015</v>
          </cell>
          <cell r="C688" t="str">
            <v>M</v>
          </cell>
          <cell r="D688">
            <v>98.3</v>
          </cell>
          <cell r="E688">
            <v>2.42</v>
          </cell>
          <cell r="F688">
            <v>100.72</v>
          </cell>
        </row>
        <row r="689">
          <cell r="A689" t="str">
            <v>90889</v>
          </cell>
          <cell r="B689" t="str">
            <v>ESTACA ESCAVADA MECANICAMENTE, SEM FLUIDO ESTABILIZANTE, COM 60 CM DE DIÂMETRO, ATÉ 9 M DE COMPRIMENTO, CONCRETO LANÇADO POR BOMBA LANÇA (EXCLUSIVE MOBILIZAÇÃO E DESMOBILIZAÇÃO). AF_02/2015</v>
          </cell>
          <cell r="C689" t="str">
            <v>M</v>
          </cell>
          <cell r="D689">
            <v>117.24</v>
          </cell>
          <cell r="E689">
            <v>5.41</v>
          </cell>
          <cell r="F689">
            <v>122.65</v>
          </cell>
        </row>
        <row r="690">
          <cell r="A690" t="str">
            <v>90890</v>
          </cell>
          <cell r="B690" t="str">
            <v>ESTACA ESCAVADA MECANICAMENTE, SEM FLUIDO ESTABILIZANTE, COM 60 CM DE DIÂMETRO, ACIMA DE 9 M ATÉ 15 M DE COMPRIMENTO, CONCRETO LANÇADO POR BOMBA LANÇA (EXCLUSIVE MOBILIZAÇÃO E DESMOBILIZAÇÃO). AF_02/2015</v>
          </cell>
          <cell r="C690" t="str">
            <v>M</v>
          </cell>
          <cell r="D690">
            <v>115.8</v>
          </cell>
          <cell r="E690">
            <v>4.05</v>
          </cell>
          <cell r="F690">
            <v>119.85</v>
          </cell>
        </row>
        <row r="691">
          <cell r="A691" t="str">
            <v>90891</v>
          </cell>
          <cell r="B691" t="str">
            <v>ESTACA ESCAVADA MECANICAMENTE, SEM FLUIDO ESTABILIZANTE, COM 60 CM DE DIÂMETRO, ACIMA DE 15 M DE COMPRIMENTO, CONCRETO LANÇADO POR BOMBA LANÇA (EXCLUSIVE MOBILIZAÇÃO E DESMOBILIZAÇÃO). AF_02/2015</v>
          </cell>
          <cell r="C691" t="str">
            <v>M</v>
          </cell>
          <cell r="D691">
            <v>115.18</v>
          </cell>
          <cell r="E691">
            <v>3.41</v>
          </cell>
          <cell r="F691">
            <v>118.59</v>
          </cell>
        </row>
        <row r="692">
          <cell r="B692" t="str">
            <v>ESTACA PRE-MOLDADA</v>
          </cell>
          <cell r="C692" t="str">
            <v/>
          </cell>
        </row>
        <row r="693">
          <cell r="A693" t="str">
            <v>89198</v>
          </cell>
          <cell r="B693" t="str">
            <v>ESTACA PRÉ-MOLDADA DE CONCRETO, SEÇÃO QUADRADA, CAPACIDADE DE 25 TONELADAS, COMPRIMENTO TOTAL CRAVADO ATÉ 5M, BATE-ESTACAS POR GRAVIDADE SOBRE ROLOS (EXCLUSIVE MOBILIZAÇÃO E DESMOBILIZAÇÃO). AF_03/2016</v>
          </cell>
          <cell r="C693" t="str">
            <v>M</v>
          </cell>
          <cell r="D693">
            <v>59.1</v>
          </cell>
          <cell r="E693">
            <v>8.84</v>
          </cell>
          <cell r="F693">
            <v>67.94</v>
          </cell>
        </row>
        <row r="694">
          <cell r="A694" t="str">
            <v>89199</v>
          </cell>
          <cell r="B694" t="str">
            <v>ESTACA PRÉ-MOLDADA DE CONCRETO, SEÇÃO QUADRADA, CAPACIDADE DE 50 TONELADAS, COMPRIMENTO TOTAL CRAVADO ATÉ 5M, BATE-ESTACAS POR GRAVIDADE SOBRE ROLOS (EXCLUSIVE MOBILIZAÇÃO E DESMOBILIZAÇÃO). AF_03/2016</v>
          </cell>
          <cell r="C694" t="str">
            <v>M</v>
          </cell>
          <cell r="D694">
            <v>78.19</v>
          </cell>
          <cell r="E694">
            <v>10.96</v>
          </cell>
          <cell r="F694">
            <v>89.15</v>
          </cell>
        </row>
        <row r="695">
          <cell r="A695" t="str">
            <v>89200</v>
          </cell>
          <cell r="B695" t="str">
            <v>ESTACA PRÉ-MOLDADA DE CONCRETO CENTRIFUGADO, SEÇÃO CIRCULAR, CAPACIDADE DE 100 TONELADAS, COMPRIMENTO TOTAL CRAVADO ATÉ 5M, BATE-ESTACAS POR GRAVIDADE SOBRE ROLOS (EXCLUSIVE MOBILIZAÇÃO E DESMOBILIZAÇÃO). AF_03/2016</v>
          </cell>
          <cell r="C695" t="str">
            <v>M</v>
          </cell>
          <cell r="D695">
            <v>184.9</v>
          </cell>
          <cell r="E695">
            <v>24.13</v>
          </cell>
          <cell r="F695">
            <v>209.03</v>
          </cell>
        </row>
        <row r="696">
          <cell r="A696" t="str">
            <v>89201</v>
          </cell>
          <cell r="B696" t="str">
            <v>ESTACA PRÉ-MOLDADA DE CONCRETO, SEÇÃO QUADRADA, CAPACIDADE DE 25 TONELADAS, COMPRIMENTO TOTAL CRAVADO ACIMA DE 5M ATÉ 12M, BATE-ESTACAS POR GRAVIDADE SOBRE ROLOS (EXCLUSIVE MOBILIZAÇÃO E DESMOBILIZAÇÃO). AF_03/2016</v>
          </cell>
          <cell r="C696" t="str">
            <v>M</v>
          </cell>
          <cell r="D696">
            <v>48.63</v>
          </cell>
          <cell r="E696">
            <v>4.9400000000000004</v>
          </cell>
          <cell r="F696">
            <v>53.57</v>
          </cell>
        </row>
        <row r="697">
          <cell r="A697" t="str">
            <v>89202</v>
          </cell>
          <cell r="B697" t="str">
            <v>ESTACA PRÉ-MOLDADA DE CONCRETO, SEÇÃO QUADRADA, CAPACIDADE DE 50 TONELADAS, COMPRIMENTO TOTAL CRAVADO ACIMA DE 5M ATÉ 12M, BATE-ESTACAS POR GRAVIDADE SOBRE ROLOS (EXCLUSIVE MOBILIZAÇÃO E DESMOBILIZAÇÃO). AF_03/2016</v>
          </cell>
          <cell r="C697" t="str">
            <v>M</v>
          </cell>
          <cell r="D697">
            <v>63.87</v>
          </cell>
          <cell r="E697">
            <v>5.33</v>
          </cell>
          <cell r="F697">
            <v>69.2</v>
          </cell>
        </row>
        <row r="698">
          <cell r="A698" t="str">
            <v>89203</v>
          </cell>
          <cell r="B698" t="str">
            <v>ESTACA PRÉ-MOLDADA DE CONCRETO CENTRIFUGADO, SEÇÃO CIRCULAR, CAPACIDADE DE 100 TONELADAS, COMPRIMENTO TOTAL CRAVADO ACIMA DE 5M ATÉ 12M, BATE-ESTACAS POR GRAVIDADE SOBRE ROLOS (EXCLUSIVE MOBILIZAÇÃO E DESMOBILIZAÇÃO). AF_03/2016</v>
          </cell>
          <cell r="C698" t="str">
            <v>M</v>
          </cell>
          <cell r="D698">
            <v>152.11000000000001</v>
          </cell>
          <cell r="E698">
            <v>8.48</v>
          </cell>
          <cell r="F698">
            <v>160.59</v>
          </cell>
        </row>
        <row r="699">
          <cell r="A699" t="str">
            <v>89204</v>
          </cell>
          <cell r="B699" t="str">
            <v>ESTACA PRÉ-MOLDADA DE CONCRETO, SEÇÃO QUADRADA, CAPACIDADE DE 25 TONELADAS COMPRIMENTO TOTAL CRAVADO ACIMA DE 12M, BATE-ESTACAS POR GRAVIDADE SOBRE ROLOS (EXCLUSIVE MOBILIZAÇÃO E DESMOBILIZAÇÃO). AF_03/2016</v>
          </cell>
          <cell r="C699" t="str">
            <v>M</v>
          </cell>
          <cell r="D699">
            <v>45.07</v>
          </cell>
          <cell r="E699">
            <v>3.37</v>
          </cell>
          <cell r="F699">
            <v>48.44</v>
          </cell>
        </row>
        <row r="700">
          <cell r="A700" t="str">
            <v>89205</v>
          </cell>
          <cell r="B700" t="str">
            <v>ESTACA PRÉ-MOLDADA DE CONCRETO, SEÇÃO QUADRADA, CAPACIDADE DE 50 TONELADAS, COMPRIMENTO TOTAL CRAVADO ACIMA DE 12M, BATE-ESTACAS POR GRAVIDADE SOBRE ROLOS (EXCLUSIVE MOBILIZAÇÃO E DESMOBILIZAÇÃO). AF_03/2016</v>
          </cell>
          <cell r="C700" t="str">
            <v>M</v>
          </cell>
          <cell r="D700">
            <v>59.71</v>
          </cell>
          <cell r="E700">
            <v>3.49</v>
          </cell>
          <cell r="F700">
            <v>63.2</v>
          </cell>
        </row>
        <row r="701">
          <cell r="A701" t="str">
            <v>89206</v>
          </cell>
          <cell r="B701" t="str">
            <v>ESTACA PRÉ-MOLDADA DE CONCRETO CENTRIFUGADO, SEÇÃO CIRCULAR, CAPACIDADE DE 100 TONELADAS, COMPRIMENTO TOTAL CRAVADO ACIMA DE 12M, BATE-ESTACAS POR GRAVIDADE SOBRE ROLOS (EXCLUSIVE MOBILIZAÇÃO E DESMOBILIZAÇÃO). AF_03/2016</v>
          </cell>
          <cell r="C701" t="str">
            <v>M</v>
          </cell>
          <cell r="D701">
            <v>144.35</v>
          </cell>
          <cell r="E701">
            <v>4.76</v>
          </cell>
          <cell r="F701">
            <v>149.11000000000001</v>
          </cell>
        </row>
        <row r="702">
          <cell r="A702" t="str">
            <v>95601</v>
          </cell>
          <cell r="B702" t="str">
            <v>ARRASAMENTO MECANICO DE ESTACA DE CONCRETO ARMADO, DIAMETROS DE ATÉ 40 CM. AF_11/2016</v>
          </cell>
          <cell r="C702" t="str">
            <v>UN</v>
          </cell>
          <cell r="D702">
            <v>5.16</v>
          </cell>
          <cell r="E702">
            <v>9.3000000000000007</v>
          </cell>
          <cell r="F702">
            <v>14.46</v>
          </cell>
        </row>
        <row r="703">
          <cell r="A703" t="str">
            <v>95602</v>
          </cell>
          <cell r="B703" t="str">
            <v>ARRASAMENTO MECANICO DE ESTACA DE CONCRETO ARMADO, DIAMETROS DE 41 CM A 60 CM. AF_11/2016</v>
          </cell>
          <cell r="C703" t="str">
            <v>UN</v>
          </cell>
          <cell r="D703">
            <v>6.6</v>
          </cell>
          <cell r="E703">
            <v>11.73</v>
          </cell>
          <cell r="F703">
            <v>18.329999999999998</v>
          </cell>
        </row>
        <row r="704">
          <cell r="A704" t="str">
            <v>95603</v>
          </cell>
          <cell r="B704" t="str">
            <v>ARRASAMENTO MECANICO DE ESTACA DE CONCRETO ARMADO, DIAMETROS DE 61 CM A 80 CM. AF_11/2016</v>
          </cell>
          <cell r="C704" t="str">
            <v>UN</v>
          </cell>
          <cell r="D704">
            <v>8.66</v>
          </cell>
          <cell r="E704">
            <v>15.4</v>
          </cell>
          <cell r="F704">
            <v>24.06</v>
          </cell>
        </row>
        <row r="705">
          <cell r="A705" t="str">
            <v>95604</v>
          </cell>
          <cell r="B705" t="str">
            <v>ARRASAMENTO MECANICO DE ESTACA DE CONCRETO ARMADO, DIAMETROS DE 81 CM A 100 CM. AF_11/2016</v>
          </cell>
          <cell r="C705" t="str">
            <v>UN</v>
          </cell>
          <cell r="D705">
            <v>11.4</v>
          </cell>
          <cell r="E705">
            <v>20.27</v>
          </cell>
          <cell r="F705">
            <v>31.67</v>
          </cell>
        </row>
        <row r="706">
          <cell r="A706" t="str">
            <v>95605</v>
          </cell>
          <cell r="B706" t="str">
            <v>ARRASAMENTO MECANICO DE ESTACA DE CONCRETO ARMADO, DIAMETROS DE 101 CM A 150 CM. AF_11/2016</v>
          </cell>
          <cell r="C706" t="str">
            <v>UN</v>
          </cell>
          <cell r="D706">
            <v>17.87</v>
          </cell>
          <cell r="E706">
            <v>31.78</v>
          </cell>
          <cell r="F706">
            <v>49.65</v>
          </cell>
        </row>
        <row r="707">
          <cell r="B707" t="str">
            <v>ESTACA COM PERFIL DE ACO</v>
          </cell>
          <cell r="C707" t="str">
            <v/>
          </cell>
        </row>
        <row r="708">
          <cell r="A708" t="str">
            <v>83513</v>
          </cell>
          <cell r="B708" t="str">
            <v>FORNECIMENTO DE PERFIL SIMPLES "I" OU "H" ATE 8" INCLUSIVE PERDAS</v>
          </cell>
          <cell r="C708" t="str">
            <v>KG</v>
          </cell>
          <cell r="D708">
            <v>6.58</v>
          </cell>
          <cell r="E708">
            <v>0.48</v>
          </cell>
          <cell r="F708">
            <v>7.06</v>
          </cell>
        </row>
        <row r="709">
          <cell r="A709" t="str">
            <v>83514</v>
          </cell>
          <cell r="B709" t="str">
            <v>FORNECIMENTO DE PERFIL SIMPLES "I" OU "H" 8 A 12" INCLUSIVE PERDAS</v>
          </cell>
          <cell r="C709" t="str">
            <v>KG</v>
          </cell>
          <cell r="D709">
            <v>6</v>
          </cell>
          <cell r="E709">
            <v>0.15</v>
          </cell>
          <cell r="F709">
            <v>6.15</v>
          </cell>
        </row>
        <row r="710">
          <cell r="A710" t="str">
            <v>95607</v>
          </cell>
          <cell r="B710" t="str">
            <v>ARRASAMENTO DE ESTACA METÁLICA, PERFIL LAMINADO TIPO I FAMÍLIA 250. AF_11/2016</v>
          </cell>
          <cell r="C710" t="str">
            <v>UN</v>
          </cell>
          <cell r="D710">
            <v>2.4500000000000002</v>
          </cell>
          <cell r="E710">
            <v>2.95</v>
          </cell>
          <cell r="F710">
            <v>5.4</v>
          </cell>
        </row>
        <row r="711">
          <cell r="A711" t="str">
            <v>95608</v>
          </cell>
          <cell r="B711" t="str">
            <v>ARRASAMENTO DE ESTACA METÁLICA, PERFIL LAMINADO TIPO H FAMÍLIA 250. AF_11/2016</v>
          </cell>
          <cell r="C711" t="str">
            <v>UN</v>
          </cell>
          <cell r="D711">
            <v>2.84</v>
          </cell>
          <cell r="E711">
            <v>3.39</v>
          </cell>
          <cell r="F711">
            <v>6.23</v>
          </cell>
        </row>
        <row r="712">
          <cell r="A712" t="str">
            <v>95609</v>
          </cell>
          <cell r="B712" t="str">
            <v>ARRASAMENTO DE ESTACA METÁLICA, PERFIL LAMINADO TIPO H FAMÍLIA 310. AF_11/2016</v>
          </cell>
          <cell r="C712" t="str">
            <v>UN</v>
          </cell>
          <cell r="D712">
            <v>3.16</v>
          </cell>
          <cell r="E712">
            <v>3.78</v>
          </cell>
          <cell r="F712">
            <v>6.94</v>
          </cell>
        </row>
        <row r="713">
          <cell r="B713" t="str">
            <v>ESTACA TIPO TUBULAO</v>
          </cell>
          <cell r="C713" t="str">
            <v/>
          </cell>
        </row>
        <row r="714">
          <cell r="A714" t="str">
            <v>79475</v>
          </cell>
          <cell r="B714" t="str">
            <v>ESCAVACAO MANUAL CAMPO ABERTO P/TUBULAO - FUSTE E/OU BASE (PARA TODAS AS PROFUNDIDADES)</v>
          </cell>
          <cell r="C714" t="str">
            <v>M3</v>
          </cell>
          <cell r="D714">
            <v>90.33</v>
          </cell>
          <cell r="E714">
            <v>241.63</v>
          </cell>
          <cell r="F714">
            <v>331.96</v>
          </cell>
        </row>
        <row r="715">
          <cell r="B715" t="str">
            <v>FORMAS</v>
          </cell>
          <cell r="C715" t="str">
            <v/>
          </cell>
        </row>
        <row r="716">
          <cell r="B716" t="str">
            <v>FORMAS PARA FUNDACOES</v>
          </cell>
          <cell r="C716" t="str">
            <v/>
          </cell>
        </row>
        <row r="717">
          <cell r="A717" t="str">
            <v>5970</v>
          </cell>
          <cell r="B717" t="str">
            <v>FORMA TABUA PARA CONCRETO EM FUNDACAO, C/ REAPROVEITAMENTO 2X.</v>
          </cell>
          <cell r="C717" t="str">
            <v>M2</v>
          </cell>
          <cell r="D717">
            <v>28.97</v>
          </cell>
          <cell r="E717">
            <v>26.52</v>
          </cell>
          <cell r="F717">
            <v>55.49</v>
          </cell>
        </row>
        <row r="718">
          <cell r="A718" t="str">
            <v>5651</v>
          </cell>
          <cell r="B718" t="str">
            <v>FORMA TABUA PARA CONCRETO EM FUNDACAO C/ REAPROVEITAMENTO 5X</v>
          </cell>
          <cell r="C718" t="str">
            <v>M2</v>
          </cell>
          <cell r="D718">
            <v>16.23</v>
          </cell>
          <cell r="E718">
            <v>16.18</v>
          </cell>
          <cell r="F718">
            <v>32.409999999999997</v>
          </cell>
        </row>
        <row r="719">
          <cell r="A719" t="str">
            <v>74007/1</v>
          </cell>
          <cell r="B719" t="str">
            <v>FORMA TABUA P/ CONCRETO EM FUNDACAO C/ REAPROVEITAMENTO 10 X.</v>
          </cell>
          <cell r="C719" t="str">
            <v>M2</v>
          </cell>
          <cell r="D719">
            <v>12.82</v>
          </cell>
          <cell r="E719">
            <v>13.48</v>
          </cell>
          <cell r="F719">
            <v>26.3</v>
          </cell>
        </row>
        <row r="720">
          <cell r="A720" t="str">
            <v>74074/4</v>
          </cell>
          <cell r="B720" t="str">
            <v>FORMA TABUA P/CONCRETO EM FUNDACAO S/REAPROVEITAMENTO</v>
          </cell>
          <cell r="C720" t="str">
            <v>M2</v>
          </cell>
          <cell r="D720">
            <v>48.85</v>
          </cell>
          <cell r="E720">
            <v>23.37</v>
          </cell>
          <cell r="F720">
            <v>72.22</v>
          </cell>
        </row>
        <row r="721">
          <cell r="A721" t="str">
            <v>74076/1</v>
          </cell>
          <cell r="B721" t="str">
            <v>FORMA TABUA P/ CONCRETO EM FUNDACAO RADIER C/ REAPROVEITAMENTO 3X.</v>
          </cell>
          <cell r="C721" t="str">
            <v>M2</v>
          </cell>
          <cell r="D721">
            <v>20.75</v>
          </cell>
          <cell r="E721">
            <v>19.22</v>
          </cell>
          <cell r="F721">
            <v>39.97</v>
          </cell>
        </row>
        <row r="722">
          <cell r="A722" t="str">
            <v>74076/2</v>
          </cell>
          <cell r="B722" t="str">
            <v>FORMA TABUA P/ CONCRETO EM FUNDACAO RADIER C/ REAPROVEITAMENTO 5X.</v>
          </cell>
          <cell r="C722" t="str">
            <v>M2</v>
          </cell>
          <cell r="D722">
            <v>14.08</v>
          </cell>
          <cell r="E722">
            <v>15.82</v>
          </cell>
          <cell r="F722">
            <v>29.9</v>
          </cell>
        </row>
        <row r="723">
          <cell r="A723" t="str">
            <v>74076/3</v>
          </cell>
          <cell r="B723" t="str">
            <v>FORMA TABUA P/ CONCRETO EM FUNDACAO RADIER C/ REAPROVEITAMENTO 10X.</v>
          </cell>
          <cell r="C723" t="str">
            <v>M2</v>
          </cell>
          <cell r="D723">
            <v>9.09</v>
          </cell>
          <cell r="E723">
            <v>13.3</v>
          </cell>
          <cell r="F723">
            <v>22.39</v>
          </cell>
        </row>
        <row r="724">
          <cell r="B724" t="str">
            <v>FORMAS PARA SUPERESTRUTURA</v>
          </cell>
          <cell r="C724" t="str">
            <v/>
          </cell>
        </row>
        <row r="725">
          <cell r="A725" t="str">
            <v>90996</v>
          </cell>
          <cell r="B725" t="str">
            <v>FORMAS MANUSEÁVEIS PARA PAREDES DE CONCRETO MOLDADAS IN LOCO, DE EDIFICAÇÕES DE MULTIPLOS PAVIMENTO, EM PLATIBANDA. AF_06/2015</v>
          </cell>
          <cell r="C725" t="str">
            <v>M2</v>
          </cell>
          <cell r="D725">
            <v>6.12</v>
          </cell>
          <cell r="E725">
            <v>5.81</v>
          </cell>
          <cell r="F725">
            <v>11.93</v>
          </cell>
        </row>
        <row r="726">
          <cell r="A726" t="str">
            <v>90997</v>
          </cell>
          <cell r="B726" t="str">
            <v>FORMAS MANUSEÁVEIS PARA PAREDES DE CONCRETO MOLDADAS IN LOCO, DE EDIFICAÇÕES DE MULTIPLOS PAVIMENTOS, EM FACES INTERNAS DE PAREDES. AF_06/2015</v>
          </cell>
          <cell r="C726" t="str">
            <v>M2</v>
          </cell>
          <cell r="D726">
            <v>7.45</v>
          </cell>
          <cell r="E726">
            <v>9.0500000000000007</v>
          </cell>
          <cell r="F726">
            <v>16.5</v>
          </cell>
        </row>
        <row r="727">
          <cell r="A727" t="str">
            <v>90998</v>
          </cell>
          <cell r="B727" t="str">
            <v>FORMAS MANUSEÁVEIS PARA PAREDES DE CONCRETO MOLDADAS IN LOCO, DE EDIFICAÇÕES DE MULTIPLOS PAVIMENTOS, EM LAJES. AF_06/2015</v>
          </cell>
          <cell r="C727" t="str">
            <v>M2</v>
          </cell>
          <cell r="D727">
            <v>8.48</v>
          </cell>
          <cell r="E727">
            <v>11.6</v>
          </cell>
          <cell r="F727">
            <v>20.079999999999998</v>
          </cell>
        </row>
        <row r="728">
          <cell r="A728" t="str">
            <v>91000</v>
          </cell>
          <cell r="B728" t="str">
            <v>FORMAS MANUSEÁVEIS PARA PAREDES DE CONCRETO MOLDADAS IN LOCO, DE EDIFICAÇÕES DE MULTIPLOS PAVIMENTOS, EM PANOS DE FACHADA COM VÃOS. AF_06/2015</v>
          </cell>
          <cell r="C728" t="str">
            <v>M2</v>
          </cell>
          <cell r="D728">
            <v>7.05</v>
          </cell>
          <cell r="E728">
            <v>8.09</v>
          </cell>
          <cell r="F728">
            <v>15.14</v>
          </cell>
        </row>
        <row r="729">
          <cell r="A729" t="str">
            <v>91002</v>
          </cell>
          <cell r="B729" t="str">
            <v>FORMAS MANUSEÁVEIS PARA PAREDES DE CONCRETO MOLDADAS IN LOCO, DE EDIFICAÇÕES DE MULTIPLOS PAVIMENTOS, EM PANOS DE FACHADA SEM VÃOS. AF_06/2015</v>
          </cell>
          <cell r="C729" t="str">
            <v>M2</v>
          </cell>
          <cell r="D729">
            <v>6.68</v>
          </cell>
          <cell r="E729">
            <v>7.18</v>
          </cell>
          <cell r="F729">
            <v>13.86</v>
          </cell>
        </row>
        <row r="730">
          <cell r="A730" t="str">
            <v>91003</v>
          </cell>
          <cell r="B730" t="str">
            <v>FORMAS MANUSEÁVEIS PARA PAREDES DE CONCRETO MOLDADAS IN LOCO, DE EDIFICAÇÕES DE MULTIPLOS PAVIMENTOS, EM PANOS DE FACHADA COM VARANDAS. AF_06/2015</v>
          </cell>
          <cell r="C730" t="str">
            <v>M2</v>
          </cell>
          <cell r="D730">
            <v>7.35</v>
          </cell>
          <cell r="E730">
            <v>8.82</v>
          </cell>
          <cell r="F730">
            <v>16.170000000000002</v>
          </cell>
        </row>
        <row r="731">
          <cell r="A731" t="str">
            <v>91004</v>
          </cell>
          <cell r="B731" t="str">
            <v>FORMAS MANUSEÁVEIS PARA PAREDES DE CONCRETO MOLDADAS IN LOCO, DE EDIFICAÇÕES DE PAVIMENTO ÚNICO, EM FACES INTERNAS DE PAREDES. AF_06/2015</v>
          </cell>
          <cell r="C731" t="str">
            <v>M2</v>
          </cell>
          <cell r="D731">
            <v>5.91</v>
          </cell>
          <cell r="E731">
            <v>6.76</v>
          </cell>
          <cell r="F731">
            <v>12.67</v>
          </cell>
        </row>
        <row r="732">
          <cell r="A732" t="str">
            <v>91005</v>
          </cell>
          <cell r="B732" t="str">
            <v>FORMAS MANUSEÁVEIS PARA PAREDES DE CONCRETO MOLDADAS IN LOCO, DE EDIFICAÇÕES DE PAVIMENTO ÚNICO, EM LAJES. AF_06/2015</v>
          </cell>
          <cell r="C732" t="str">
            <v>M2</v>
          </cell>
          <cell r="D732">
            <v>6.68</v>
          </cell>
          <cell r="E732">
            <v>8.66</v>
          </cell>
          <cell r="F732">
            <v>15.34</v>
          </cell>
        </row>
        <row r="733">
          <cell r="A733" t="str">
            <v>91006</v>
          </cell>
          <cell r="B733" t="str">
            <v>FORMAS MANUSEÁVEIS PARA PAREDES DE CONCRETO MOLDADAS IN LOCO, DE EDIFICAÇÕES DE PAVIMENTO ÚNICO, EM PANOS DE FACHADA COM VÃOS. AF_06/2015</v>
          </cell>
          <cell r="C733" t="str">
            <v>M2</v>
          </cell>
          <cell r="D733">
            <v>5.62</v>
          </cell>
          <cell r="E733">
            <v>6.03</v>
          </cell>
          <cell r="F733">
            <v>11.65</v>
          </cell>
        </row>
        <row r="734">
          <cell r="A734" t="str">
            <v>91007</v>
          </cell>
          <cell r="B734" t="str">
            <v>FORMAS MANUSEÁVEIS PARA PAREDES DE CONCRETO MOLDADAS IN LOCO, DE EDIFICAÇÕES DE PAVIMENTO ÚNICO, EM PANOS DE FACHADA SEM VÃOS. AF_06/2015</v>
          </cell>
          <cell r="C734" t="str">
            <v>M2</v>
          </cell>
          <cell r="D734">
            <v>5.25</v>
          </cell>
          <cell r="E734">
            <v>5.13</v>
          </cell>
          <cell r="F734">
            <v>10.38</v>
          </cell>
        </row>
        <row r="735">
          <cell r="A735" t="str">
            <v>91008</v>
          </cell>
          <cell r="B735" t="str">
            <v>FORMAS MANUSEÁVEIS PARA PAREDES DE CONCRETO MOLDADAS IN LOCO, DE EDIFICAÇÕES DE PAVIMENTO ÚNICO, EM PANOS DE FACHADA COM VARANDA. AF_06/2015</v>
          </cell>
          <cell r="C735" t="str">
            <v>M2</v>
          </cell>
          <cell r="D735">
            <v>5.92</v>
          </cell>
          <cell r="E735">
            <v>6.77</v>
          </cell>
          <cell r="F735">
            <v>12.69</v>
          </cell>
        </row>
        <row r="736">
          <cell r="A736" t="str">
            <v>92408</v>
          </cell>
          <cell r="B736" t="str">
            <v>MONTAGEM E DESMONTAGEM DE FÔRMA DE PILARES RETANGULARES E ESTRUTURAS SIMILARES COM ÁREA MÉDIA DAS SEÇÕES MENOR OU IGUAL A 0,25 M², PÉ-DIREITO SIMPLES, EM MADEIRA SERRADA, 1 UTILIZAÇÃO. AF_12/2015</v>
          </cell>
          <cell r="C736" t="str">
            <v>M2</v>
          </cell>
          <cell r="D736">
            <v>70.64</v>
          </cell>
          <cell r="E736">
            <v>73</v>
          </cell>
          <cell r="F736">
            <v>143.63999999999999</v>
          </cell>
        </row>
        <row r="737">
          <cell r="A737" t="str">
            <v>92409</v>
          </cell>
          <cell r="B737" t="str">
            <v>MONTAGEM E DESMONTAGEM DE FÔRMA DE PILARES RETANGULARES E ESTRUTURAS SIMILARES COM ÁREA MÉDIA DAS SEÇÕES MAIOR QUE 0,25 M², PÉ-DIREITO SIMPLES, EM MADEIRA SERRADA, 1 UTILIZAÇÃO. AF_12/2015</v>
          </cell>
          <cell r="C737" t="str">
            <v>M2</v>
          </cell>
          <cell r="D737">
            <v>68.069999999999993</v>
          </cell>
          <cell r="E737">
            <v>66.12</v>
          </cell>
          <cell r="F737">
            <v>134.19</v>
          </cell>
        </row>
        <row r="738">
          <cell r="A738" t="str">
            <v>92410</v>
          </cell>
          <cell r="B738" t="str">
            <v>MONTAGEM E DESMONTAGEM DE FÔRMA DE PILARES RETANGULARES E ESTRUTURAS SIMILARES COM ÁREA MÉDIA DAS SEÇÕES MENOR OU IGUAL A 0,25 M², PÉ-DIREITO SIMPLES, EM MADEIRA SERRADA, 2 UTILIZAÇÕES. AF_12/2015</v>
          </cell>
          <cell r="C738" t="str">
            <v>M2</v>
          </cell>
          <cell r="D738">
            <v>44.84</v>
          </cell>
          <cell r="E738">
            <v>59.33</v>
          </cell>
          <cell r="F738">
            <v>104.17</v>
          </cell>
        </row>
        <row r="739">
          <cell r="A739" t="str">
            <v>92411</v>
          </cell>
          <cell r="B739" t="str">
            <v>MONTAGEM E DESMONTAGEM DE FÔRMA DE PILARES RETANGULARES E ESTRUTURAS SIMILARES COM ÁREA MÉDIA DAS SEÇÕES MAIOR QUE 0,25 M², PÉ-DIREITO SIMPLES, EM MADEIRA SERRADA, 2 UTILIZAÇÕES. AF_12/2015</v>
          </cell>
          <cell r="C739" t="str">
            <v>M2</v>
          </cell>
          <cell r="D739">
            <v>42.57</v>
          </cell>
          <cell r="E739">
            <v>53.25</v>
          </cell>
          <cell r="F739">
            <v>95.82</v>
          </cell>
        </row>
        <row r="740">
          <cell r="A740" t="str">
            <v>92412</v>
          </cell>
          <cell r="B740" t="str">
            <v>MONTAGEM E DESMONTAGEM DE FÔRMA DE PILARES RETANGULARES E ESTRUTURAS SIMILARES COM ÁREA MÉDIA DAS SEÇÕES MENOR OU IGUAL A 0,25 M², PÉ-DIREITO SIMPLES, EM MADEIRA SERRADA, 4 UTILIZAÇÕES. AF_12/2015</v>
          </cell>
          <cell r="C740" t="str">
            <v>M2</v>
          </cell>
          <cell r="D740">
            <v>28.28</v>
          </cell>
          <cell r="E740">
            <v>43.81</v>
          </cell>
          <cell r="F740">
            <v>72.09</v>
          </cell>
        </row>
        <row r="741">
          <cell r="A741" t="str">
            <v>92413</v>
          </cell>
          <cell r="B741" t="str">
            <v>MONTAGEM E DESMONTAGEM DE FÔRMA DE PILARES RETANGULARES E ESTRUTURAS SIMILARES COM ÁREA MÉDIA DAS SEÇÕES MAIOR QUE 0,25 M², PÉ-DIREITO SIMPLES, EM MADEIRA SERRADA, 4 UTILIZAÇÕES. AF_12/2015</v>
          </cell>
          <cell r="C741" t="str">
            <v>M2</v>
          </cell>
          <cell r="D741">
            <v>26.54</v>
          </cell>
          <cell r="E741">
            <v>39.119999999999997</v>
          </cell>
          <cell r="F741">
            <v>65.66</v>
          </cell>
        </row>
        <row r="742">
          <cell r="A742" t="str">
            <v>92414</v>
          </cell>
          <cell r="B742" t="str">
            <v>MONTAGEM E DESMONTAGEM DE FÔRMA DE PILARES RETANGULARES E ESTRUTURAS SIMILARES COM ÁREA MÉDIA DAS SEÇÕES MENOR OU IGUAL A 0,25 M², PÉ-DIREITO SIMPLES, EM CHAPA DE MADEIRA COMPENSADA RESINADA, 2 UTILIZAÇÕES. AF_12/2015</v>
          </cell>
          <cell r="C742" t="str">
            <v>M2</v>
          </cell>
          <cell r="D742">
            <v>51.26</v>
          </cell>
          <cell r="E742">
            <v>40.25</v>
          </cell>
          <cell r="F742">
            <v>91.51</v>
          </cell>
        </row>
        <row r="743">
          <cell r="A743" t="str">
            <v>92415</v>
          </cell>
          <cell r="B743" t="str">
            <v>MONTAGEM E DESMONTAGEM DE FÔRMA DE PILARES RETANGULARES E ESTRUTURAS SIMILARES COM ÁREA MÉDIA DAS SEÇÕES MAIOR QUE 0,25 M², PÉ-DIREITO SIMPLES, EM CHAPA DE MADEIRA COMPENSADA RESINADA, 2 UTILIZAÇÕES. AF_12/2015</v>
          </cell>
          <cell r="C743" t="str">
            <v>M2</v>
          </cell>
          <cell r="D743">
            <v>48.99</v>
          </cell>
          <cell r="E743">
            <v>34.17</v>
          </cell>
          <cell r="F743">
            <v>83.16</v>
          </cell>
        </row>
        <row r="744">
          <cell r="A744" t="str">
            <v>92416</v>
          </cell>
          <cell r="B744" t="str">
            <v>MONTAGEM E DESMONTAGEM DE FÔRMA DE PILARES RETANGULARES E ESTRUTURAS SIMILARES COM ÁREA MÉDIA DAS SEÇÕES MENOR OU IGUAL A 0,25 M², PÉ-DIREITO DUPLO, EM CHAPA DE MADEIRA COMPENSADA RESINADA, 2 UTILIZAÇÕES. AF_12/2015</v>
          </cell>
          <cell r="C744" t="str">
            <v>M2</v>
          </cell>
          <cell r="D744">
            <v>55.91</v>
          </cell>
          <cell r="E744">
            <v>52.75</v>
          </cell>
          <cell r="F744">
            <v>108.66</v>
          </cell>
        </row>
        <row r="745">
          <cell r="A745" t="str">
            <v>92417</v>
          </cell>
          <cell r="B745" t="str">
            <v>MONTAGEM E DESMONTAGEM DE FÔRMA DE PILARES RETANGULARES E ESTRUTURAS SIMILARES COM ÁREA MÉDIA DAS SEÇÕES MAIOR QUE 0,25 M², PÉ-DIREITO DUPLO, EM CHAPA DE MADEIRA COMPENSADA RESINADA, 2 UTILIZAÇÕES. AF_12/2015</v>
          </cell>
          <cell r="C745" t="str">
            <v>M2</v>
          </cell>
          <cell r="D745">
            <v>53.65</v>
          </cell>
          <cell r="E745">
            <v>46.7</v>
          </cell>
          <cell r="F745">
            <v>100.35</v>
          </cell>
        </row>
        <row r="746">
          <cell r="A746" t="str">
            <v>92418</v>
          </cell>
          <cell r="B746" t="str">
            <v>MONTAGEM E DESMONTAGEM DE FÔRMA DE PILARES RETANGULARES E ESTRUTURAS SIMILARES COM ÁREA MÉDIA DAS SEÇÕES MENOR OU IGUAL A 0,25 M², PÉ-DIREITO SIMPLES, EM CHAPA DE MADEIRA COMPENSADA RESINADA, 4 UTILIZAÇÕES. AF_12/2015</v>
          </cell>
          <cell r="C746" t="str">
            <v>M2</v>
          </cell>
          <cell r="D746">
            <v>32.26</v>
          </cell>
          <cell r="E746">
            <v>26.99</v>
          </cell>
          <cell r="F746">
            <v>59.25</v>
          </cell>
        </row>
        <row r="747">
          <cell r="A747" t="str">
            <v>92419</v>
          </cell>
          <cell r="B747" t="str">
            <v>MONTAGEM E DESMONTAGEM DE FÔRMA DE PILARES RETANGULARES E ESTRUTURAS SIMILARES COM ÁREA MÉDIA DAS SEÇÕES MAIOR QUE 0,25 M², PÉ-DIREITO SIMPLES, EM CHAPA DE MADEIRA COMPENSADA RESINADA, 4 UTILIZAÇÕES. AF_12/2015</v>
          </cell>
          <cell r="C747" t="str">
            <v>M2</v>
          </cell>
          <cell r="D747">
            <v>30.53</v>
          </cell>
          <cell r="E747">
            <v>22.33</v>
          </cell>
          <cell r="F747">
            <v>52.86</v>
          </cell>
        </row>
        <row r="748">
          <cell r="A748" t="str">
            <v>92420</v>
          </cell>
          <cell r="B748" t="str">
            <v>MONTAGEM E DESMONTAGEM DE FÔRMA DE PILARES RETANGULARES E ESTRUTURAS SIMILARES COM ÁREA MÉDIA DAS SEÇÕES MENOR OU IGUAL A 0,25 M², PÉ-DIREITO DUPLO, EM CHAPA DE MADEIRA COMPENSADA RESINADA, 4 UTILIZAÇÕES. AF_12/2015</v>
          </cell>
          <cell r="C748" t="str">
            <v>M2</v>
          </cell>
          <cell r="D748">
            <v>35.85</v>
          </cell>
          <cell r="E748">
            <v>36.6</v>
          </cell>
          <cell r="F748">
            <v>72.45</v>
          </cell>
        </row>
        <row r="749">
          <cell r="A749" t="str">
            <v>92421</v>
          </cell>
          <cell r="B749" t="str">
            <v>MONTAGEM E DESMONTAGEM DE FÔRMA DE PILARES RETANGULARES E ESTRUTURAS SIMILARES COM ÁREA MÉDIA DAS SEÇÕES MAIOR QUE 0,25 M², PÉ-DIREITO DUPLO, EM CHAPA DE MADEIRA COMPENSADA RESINADA, 4 UTILIZAÇÕES. AF_12/2015</v>
          </cell>
          <cell r="C749" t="str">
            <v>M2</v>
          </cell>
          <cell r="D749">
            <v>34.11</v>
          </cell>
          <cell r="E749">
            <v>31.93</v>
          </cell>
          <cell r="F749">
            <v>66.040000000000006</v>
          </cell>
        </row>
        <row r="750">
          <cell r="A750" t="str">
            <v>92422</v>
          </cell>
          <cell r="B750" t="str">
            <v>MONTAGEM E DESMONTAGEM DE FÔRMA DE PILARES RETANGULARES E ESTRUTURAS SIMILARES COM ÁREA MÉDIA DAS SEÇÕES MENOR OU IGUAL A 0,25 M², PÉ-DIREITO SIMPLES, EM CHAPA DE MADEIRA COMPENSADA RESINADA, 6 UTILIZAÇÕES. AF_12/2015</v>
          </cell>
          <cell r="C750" t="str">
            <v>M2</v>
          </cell>
          <cell r="D750">
            <v>26.5</v>
          </cell>
          <cell r="E750">
            <v>22.29</v>
          </cell>
          <cell r="F750">
            <v>48.79</v>
          </cell>
        </row>
        <row r="751">
          <cell r="A751" t="str">
            <v>92423</v>
          </cell>
          <cell r="B751" t="str">
            <v>MONTAGEM E DESMONTAGEM DE FÔRMA DE PILARES RETANGULARES E ESTRUTURAS SIMILARES COM ÁREA MÉDIA DAS SEÇÕES MAIOR QUE 0,25 M², PÉ-DIREITO SIMPLES, EM CHAPA DE MADEIRA COMPENSADA RESINADA, 6 UTILIZAÇÕES. AF_12/2015</v>
          </cell>
          <cell r="C751" t="str">
            <v>M2</v>
          </cell>
          <cell r="D751">
            <v>24.99</v>
          </cell>
          <cell r="E751">
            <v>18.25</v>
          </cell>
          <cell r="F751">
            <v>43.24</v>
          </cell>
        </row>
        <row r="752">
          <cell r="A752" t="str">
            <v>92424</v>
          </cell>
          <cell r="B752" t="str">
            <v>MONTAGEM E DESMONTAGEM DE FÔRMA DE PILARES RETANGULARES E ESTRUTURAS SIMILARES COM ÁREA MÉDIA DAS SEÇÕES MENOR OU IGUAL A 0,25 M², PÉ-DIREITO DUPLO, EM CHAPA DE MADEIRA COMPENSADA RESINADA, 6 UTILIZAÇÕES. AF_12/2015</v>
          </cell>
          <cell r="C752" t="str">
            <v>M2</v>
          </cell>
          <cell r="D752">
            <v>29.62</v>
          </cell>
          <cell r="E752">
            <v>30.66</v>
          </cell>
          <cell r="F752">
            <v>60.28</v>
          </cell>
        </row>
        <row r="753">
          <cell r="A753" t="str">
            <v>92425</v>
          </cell>
          <cell r="B753" t="str">
            <v>MONTAGEM E DESMONTAGEM DE FÔRMA DE PILARES RETANGULARES E ESTRUTURAS SIMILARES COM ÁREA MÉDIA DAS SEÇÕES MAIOR QUE 0,25 M², PÉ-DIREITO DUPLO, EM CHAPA DE MADEIRA COMPENSADA RESINADA, 6 UTILIZAÇÕES. AF_12/2015</v>
          </cell>
          <cell r="C753" t="str">
            <v>M2</v>
          </cell>
          <cell r="D753">
            <v>28.11</v>
          </cell>
          <cell r="E753">
            <v>26.6</v>
          </cell>
          <cell r="F753">
            <v>54.71</v>
          </cell>
        </row>
        <row r="754">
          <cell r="A754" t="str">
            <v>92426</v>
          </cell>
          <cell r="B754" t="str">
            <v>MONTAGEM E DESMONTAGEM DE FÔRMA DE PILARES RETANGULARES E ESTRUTURAS SIMILARES COM ÁREA MÉDIA DAS SEÇÕES MENOR OU IGUAL A 0,25 M², PÉ-DIREITO SIMPLES, EM CHAPA DE MADEIRA COMPENSADA RESINADA, 8 UTILIZAÇÕES. AF_12/2015</v>
          </cell>
          <cell r="C754" t="str">
            <v>M2</v>
          </cell>
          <cell r="D754">
            <v>23.59</v>
          </cell>
          <cell r="E754">
            <v>19.940000000000001</v>
          </cell>
          <cell r="F754">
            <v>43.53</v>
          </cell>
        </row>
        <row r="755">
          <cell r="A755" t="str">
            <v>92427</v>
          </cell>
          <cell r="B755" t="str">
            <v>MONTAGEM E DESMONTAGEM DE FÔRMA DE PILARES RETANGULARES E ESTRUTURAS SIMILARES COM ÁREA MÉDIA DAS SEÇÕES MAIOR QUE 0,25 M², PÉ-DIREITO SIMPLES, EM CHAPA DE MADEIRA COMPENSADA RESINADA, 8 UTILIZAÇÕES. AF_12/2015</v>
          </cell>
          <cell r="C755" t="str">
            <v>M2</v>
          </cell>
          <cell r="D755">
            <v>22.19</v>
          </cell>
          <cell r="E755">
            <v>16.190000000000001</v>
          </cell>
          <cell r="F755">
            <v>38.380000000000003</v>
          </cell>
        </row>
        <row r="756">
          <cell r="A756" t="str">
            <v>92428</v>
          </cell>
          <cell r="B756" t="str">
            <v>MONTAGEM E DESMONTAGEM DE FÔRMA DE PILARES RETANGULARES E ESTRUTURAS SIMILARES COM ÁREA MÉDIA DAS SEÇÕES MENOR OU IGUAL A 0,25 M², PÉ-DIREITO DUPLO, EM CHAPA DE MADEIRA COMPENSADA RESINADA, 8 UTILIZAÇÕES. AF_12/2015</v>
          </cell>
          <cell r="C756" t="str">
            <v>M2</v>
          </cell>
          <cell r="D756">
            <v>26.47</v>
          </cell>
          <cell r="E756">
            <v>27.68</v>
          </cell>
          <cell r="F756">
            <v>54.15</v>
          </cell>
        </row>
        <row r="757">
          <cell r="A757" t="str">
            <v>92429</v>
          </cell>
          <cell r="B757" t="str">
            <v>MONTAGEM E DESMONTAGEM DE FÔRMA DE PILARES RETANGULARES E ESTRUTURAS SIMILARES COM ÁREA MÉDIA DAS SEÇÕES MAIOR QUE 0,25 M², PÉ-DIREITO DUPLO, EM CHAPA DE MADEIRA COMPENSADA RESINADA, 8 UTILIZAÇÕES. AF_12/2015</v>
          </cell>
          <cell r="C757" t="str">
            <v>M2</v>
          </cell>
          <cell r="D757">
            <v>25.07</v>
          </cell>
          <cell r="E757">
            <v>23.93</v>
          </cell>
          <cell r="F757">
            <v>49</v>
          </cell>
        </row>
        <row r="758">
          <cell r="A758" t="str">
            <v>92430</v>
          </cell>
          <cell r="B758" t="str">
            <v>MONTAGEM E DESMONTAGEM DE FÔRMA DE PILARES RETANGULARES E ESTRUTURAS SIMILARES COM ÁREA MÉDIA DAS SEÇÕES MENOR OU IGUAL A 0,25 M², PÉ-DIREITO SIMPLES, EM CHAPA DE MADEIRA COMPENSADA PLASTIFICADA, 10 UTILIZAÇÕES. AF_12/2015</v>
          </cell>
          <cell r="C758" t="str">
            <v>M2</v>
          </cell>
          <cell r="D758">
            <v>21.14</v>
          </cell>
          <cell r="E758">
            <v>17.899999999999999</v>
          </cell>
          <cell r="F758">
            <v>39.04</v>
          </cell>
        </row>
        <row r="759">
          <cell r="A759" t="str">
            <v>92431</v>
          </cell>
          <cell r="B759" t="str">
            <v>MONTAGEM E DESMONTAGEM DE FÔRMA DE PILARES RETANGULARES E ESTRUTURAS SIMILARES COM ÁREA MÉDIA DAS SEÇÕES MAIOR QUE 0,25 M², PÉ-DIREITO SIMPLES, EM CHAPA DE MADEIRA COMPENSADA PLASTIFICADA, 10 UTILIZAÇÕES. AF_12/2015</v>
          </cell>
          <cell r="C759" t="str">
            <v>M2</v>
          </cell>
          <cell r="D759">
            <v>19.809999999999999</v>
          </cell>
          <cell r="E759">
            <v>14.34</v>
          </cell>
          <cell r="F759">
            <v>34.15</v>
          </cell>
        </row>
        <row r="760">
          <cell r="A760" t="str">
            <v>92432</v>
          </cell>
          <cell r="B760" t="str">
            <v>MONTAGEM E DESMONTAGEM DE FÔRMA DE PILARES RETANGULARES E ESTRUTURAS SIMILARES COM ÁREA MÉDIA DAS SEÇÕES MENOR OU IGUAL A 0,25 M², PÉ-DIREITO DUPLO, EM CHAPA DE MADEIRA COMPENSADA PLASTIFICADA, 10 UTILIZAÇÕES. AF_12/2015</v>
          </cell>
          <cell r="C760" t="str">
            <v>M2</v>
          </cell>
          <cell r="D760">
            <v>23.88</v>
          </cell>
          <cell r="E760">
            <v>25.25</v>
          </cell>
          <cell r="F760">
            <v>49.13</v>
          </cell>
        </row>
        <row r="761">
          <cell r="A761" t="str">
            <v>92433</v>
          </cell>
          <cell r="B761" t="str">
            <v>MONTAGEM E DESMONTAGEM DE FÔRMA DE PILARES RETANGULARES E ESTRUTURAS SIMILARES COM ÁREA MÉDIA DAS SEÇÕES MAIOR QUE 0,25 M², PÉ-DIREITO DUPLO, EM CHAPA DE MADEIRA COMPENSADA PLASTIFICADA, 10 UTILIZAÇÕES. AF_12/2015</v>
          </cell>
          <cell r="C761" t="str">
            <v>M2</v>
          </cell>
          <cell r="D761">
            <v>22.55</v>
          </cell>
          <cell r="E761">
            <v>21.69</v>
          </cell>
          <cell r="F761">
            <v>44.24</v>
          </cell>
        </row>
        <row r="762">
          <cell r="A762" t="str">
            <v>92434</v>
          </cell>
          <cell r="B762" t="str">
            <v>MONTAGEM E DESMONTAGEM DE FÔRMA DE PILARES RETANGULARES E ESTRUTURAS SIMILARES COM ÁREA MÉDIA DAS SEÇÕES MENOR OU IGUAL A 0,25 M², PÉ-DIREITO SIMPLES, EM CHAPA DE MADEIRA COMPENSADA PLASTIFICADA, 12 UTILIZAÇÕES. AF_12/2015</v>
          </cell>
          <cell r="C762" t="str">
            <v>M2</v>
          </cell>
          <cell r="D762">
            <v>20.170000000000002</v>
          </cell>
          <cell r="E762">
            <v>17.079999999999998</v>
          </cell>
          <cell r="F762">
            <v>37.25</v>
          </cell>
        </row>
        <row r="763">
          <cell r="A763" t="str">
            <v>92435</v>
          </cell>
          <cell r="B763" t="str">
            <v>MONTAGEM E DESMONTAGEM DE FÔRMA DE PILARES RETANGULARES E ESTRUTURAS SIMILARES COM ÁREA MÉDIA DAS SEÇÕES MAIOR QUE 0,25 M², PÉ-DIREITO SIMPLES, EM CHAPA DE MADEIRA COMPENSADA PLASTIFICADA, 12 UTILIZAÇÕES. AF_12/2015</v>
          </cell>
          <cell r="C763" t="str">
            <v>M2</v>
          </cell>
          <cell r="D763">
            <v>18.89</v>
          </cell>
          <cell r="E763">
            <v>13.63</v>
          </cell>
          <cell r="F763">
            <v>32.520000000000003</v>
          </cell>
        </row>
        <row r="764">
          <cell r="A764" t="str">
            <v>92436</v>
          </cell>
          <cell r="B764" t="str">
            <v>MONTAGEM E DESMONTAGEM DE FÔRMA DE PILARES RETANGULARES E ESTRUTURAS SIMILARES COM ÁREA MÉDIA DAS SEÇÕES MENOR OU IGUAL A 0,25 M², PÉ-DIREITO DUPLO, EM CHAPA DE MADEIRA COMPENSADA PLASTIFICADA, 12 UTILIZAÇÕES. AF_12/2015</v>
          </cell>
          <cell r="C764" t="str">
            <v>M2</v>
          </cell>
          <cell r="D764">
            <v>22.81</v>
          </cell>
          <cell r="E764">
            <v>24.17</v>
          </cell>
          <cell r="F764">
            <v>46.98</v>
          </cell>
        </row>
        <row r="765">
          <cell r="A765" t="str">
            <v>92437</v>
          </cell>
          <cell r="B765" t="str">
            <v>MONTAGEM E DESMONTAGEM DE FÔRMA DE PILARES RETANGULARES E ESTRUTURAS SIMILARES COM ÁREA MÉDIA DAS SEÇÕES MAIOR QUE 0,25 M², PÉ-DIREITO DUPLO, EM CHAPA DE MADEIRA COMPENSADA PLASTIFICADA, 12 UTILIZAÇÕES. AF_12/2015</v>
          </cell>
          <cell r="C765" t="str">
            <v>M2</v>
          </cell>
          <cell r="D765">
            <v>21.53</v>
          </cell>
          <cell r="E765">
            <v>20.73</v>
          </cell>
          <cell r="F765">
            <v>42.26</v>
          </cell>
        </row>
        <row r="766">
          <cell r="A766" t="str">
            <v>92438</v>
          </cell>
          <cell r="B766" t="str">
            <v>MONTAGEM E DESMONTAGEM DE FÔRMA DE PILARES RETANGULARES E ESTRUTURAS SIMILARES COM ÁREA MÉDIA DAS SEÇÕES MENOR OU IGUAL A 0,25 M², PÉ-DIREITO SIMPLES, EM CHAPA DE MADEIRA COMPENSADA PLASTIFICADA, 14 UTILIZAÇÕES. AF_12/2015</v>
          </cell>
          <cell r="C766" t="str">
            <v>M2</v>
          </cell>
          <cell r="D766">
            <v>19.46</v>
          </cell>
          <cell r="E766">
            <v>16.489999999999998</v>
          </cell>
          <cell r="F766">
            <v>35.950000000000003</v>
          </cell>
        </row>
        <row r="767">
          <cell r="A767" t="str">
            <v>92439</v>
          </cell>
          <cell r="B767" t="str">
            <v>MONTAGEM E DESMONTAGEM DE FÔRMA DE PILARES RETANGULARES E ESTRUTURAS SIMILARES COM ÁREA MÉDIA DAS SEÇÕES MAIOR QUE 0,25 M², PÉ-DIREITO SIMPLES, EM CHAPA DE MADEIRA COMPENSADA PLASTIFICADA, 14 UTILIZAÇÕES. AF_12/2015</v>
          </cell>
          <cell r="C767" t="str">
            <v>M2</v>
          </cell>
          <cell r="D767">
            <v>18.21</v>
          </cell>
          <cell r="E767">
            <v>13.13</v>
          </cell>
          <cell r="F767">
            <v>31.34</v>
          </cell>
        </row>
        <row r="768">
          <cell r="A768" t="str">
            <v>92440</v>
          </cell>
          <cell r="B768" t="str">
            <v>MONTAGEM E DESMONTAGEM DE FÔRMA DE PILARES RETANGULARES E ESTRUTURAS SIMILARES COM ÁREA MÉDIA DAS SEÇÕES MENOR OU IGUAL A 0,25 M², PÉ-DIREITO DUPLO, EM CHAPA DE MADEIRA COMPENSADA PLASTIFICADA, 14 UTILIZAÇÕES. AF_12/2015</v>
          </cell>
          <cell r="C768" t="str">
            <v>M2</v>
          </cell>
          <cell r="D768">
            <v>22.03</v>
          </cell>
          <cell r="E768">
            <v>23.39</v>
          </cell>
          <cell r="F768">
            <v>45.42</v>
          </cell>
        </row>
        <row r="769">
          <cell r="A769" t="str">
            <v>92441</v>
          </cell>
          <cell r="B769" t="str">
            <v>MONTAGEM E DESMONTAGEM DE FÔRMA DE PILARES RETANGULARES E ESTRUTURAS SIMILARES COM ÁREA MÉDIA DAS SEÇÕES MAIOR QUE 0,25 M², PÉ-DIREITO DUPLO, EM CHAPA DE MADEIRA COMPENSADA PLASTIFICADA, 14 UTILIZAÇÕES. AF_12/2015</v>
          </cell>
          <cell r="C769" t="str">
            <v>M2</v>
          </cell>
          <cell r="D769">
            <v>20.79</v>
          </cell>
          <cell r="E769">
            <v>20.059999999999999</v>
          </cell>
          <cell r="F769">
            <v>40.85</v>
          </cell>
        </row>
        <row r="770">
          <cell r="A770" t="str">
            <v>92442</v>
          </cell>
          <cell r="B770" t="str">
            <v>MONTAGEM E DESMONTAGEM DE FÔRMA DE PILARES RETANGULARES E ESTRUTURAS SIMILARES COM ÁREA MÉDIA DAS SEÇÕES MENOR OU IGUAL A 0,25 M², PÉ-DIREITO SIMPLES, EM CHAPA DE MADEIRA COMPENSADA PLASTIFICADA, 18 UTILIZAÇÕES. AF_12/2015</v>
          </cell>
          <cell r="C770" t="str">
            <v>M2</v>
          </cell>
          <cell r="D770">
            <v>17.920000000000002</v>
          </cell>
          <cell r="E770">
            <v>15.46</v>
          </cell>
          <cell r="F770">
            <v>33.380000000000003</v>
          </cell>
        </row>
        <row r="771">
          <cell r="A771" t="str">
            <v>92443</v>
          </cell>
          <cell r="B771" t="str">
            <v>MONTAGEM E DESMONTAGEM DE FÔRMA DE PILARES RETANGULARES E ESTRUTURAS SIMILARES COM ÁREA MÉDIA DAS SEÇÕES MAIOR QUE 0,25 M², PÉ-DIREITO SIMPLES, EM CHAPA DE MADEIRA COMPENSADA PLASTIFICADA, 18 UTILIZAÇÕES. AF_12/2015</v>
          </cell>
          <cell r="C771" t="str">
            <v>M2</v>
          </cell>
          <cell r="D771">
            <v>16.71</v>
          </cell>
          <cell r="E771">
            <v>12.22</v>
          </cell>
          <cell r="F771">
            <v>28.93</v>
          </cell>
        </row>
        <row r="772">
          <cell r="A772" t="str">
            <v>92444</v>
          </cell>
          <cell r="B772" t="str">
            <v>MONTAGEM E DESMONTAGEM DE FÔRMA DE PILARES RETANGULARES E ESTRUTURAS SIMILARES COM ÁREA MÉDIA DAS SEÇÕES MENOR OU IGUAL A 0,25 M², PÉ-DIREITO DUPLO, EM CHAPA DE MADEIRA COMPENSADA PLASTIFICADA, 18 UTILIZAÇÕES. AF_12/2015</v>
          </cell>
          <cell r="C772" t="str">
            <v>M2</v>
          </cell>
          <cell r="D772">
            <v>20.41</v>
          </cell>
          <cell r="E772">
            <v>22.14</v>
          </cell>
          <cell r="F772">
            <v>42.55</v>
          </cell>
        </row>
        <row r="773">
          <cell r="A773" t="str">
            <v>92445</v>
          </cell>
          <cell r="B773" t="str">
            <v>MONTAGEM E DESMONTAGEM DE FÔRMA DE PILARES RETANGULARES E ESTRUTURAS SIMILARES COM ÁREA MÉDIA DAS SEÇÕES MAIOR QUE 0,25 M², PÉ-DIREITO DUPLO, EM CHAPA DE MADEIRA COMPENSADA PLASTIFICADA, 18 UTILIZAÇÕES. AF_12/2015</v>
          </cell>
          <cell r="C773" t="str">
            <v>M2</v>
          </cell>
          <cell r="D773">
            <v>19.2</v>
          </cell>
          <cell r="E773">
            <v>18.899999999999999</v>
          </cell>
          <cell r="F773">
            <v>38.1</v>
          </cell>
        </row>
        <row r="774">
          <cell r="A774" t="str">
            <v>92446</v>
          </cell>
          <cell r="B774" t="str">
            <v>MONTAGEM E DESMONTAGEM DE FÔRMA DE VIGA, ESCORAMENTO COM PONTALETE DE MADEIRA, PÉ-DIREITO SIMPLES, EM MADEIRA SERRADA, 1 UTILIZAÇÃO. AF_12/2015</v>
          </cell>
          <cell r="C774" t="str">
            <v>M2</v>
          </cell>
          <cell r="D774">
            <v>77.53</v>
          </cell>
          <cell r="E774">
            <v>54.13</v>
          </cell>
          <cell r="F774">
            <v>131.66</v>
          </cell>
        </row>
        <row r="775">
          <cell r="A775" t="str">
            <v>92447</v>
          </cell>
          <cell r="B775" t="str">
            <v>MONTAGEM E DESMONTAGEM DE FÔRMA DE VIGA, ESCORAMENTO COM PONTALETE DE MADEIRA, PÉ-DIREITO SIMPLES, EM MADEIRA SERRADA, 2 UTILIZAÇÕES. AF_12/2015</v>
          </cell>
          <cell r="C775" t="str">
            <v>M2</v>
          </cell>
          <cell r="D775">
            <v>55.87</v>
          </cell>
          <cell r="E775">
            <v>42.94</v>
          </cell>
          <cell r="F775">
            <v>98.81</v>
          </cell>
        </row>
        <row r="776">
          <cell r="A776" t="str">
            <v>92448</v>
          </cell>
          <cell r="B776" t="str">
            <v>MONTAGEM E DESMONTAGEM DE FÔRMA DE VIGA, ESCORAMENTO COM PONTALETE DE MADEIRA, PÉ-DIREITO SIMPLES, EM MADEIRA SERRADA, 4 UTILIZAÇÕES. AF_12/2015</v>
          </cell>
          <cell r="C776" t="str">
            <v>M2</v>
          </cell>
          <cell r="D776">
            <v>47.97</v>
          </cell>
          <cell r="E776">
            <v>35.31</v>
          </cell>
          <cell r="F776">
            <v>83.28</v>
          </cell>
        </row>
        <row r="777">
          <cell r="A777" t="str">
            <v>92449</v>
          </cell>
          <cell r="B777" t="str">
            <v>MONTAGEM E DESMONTAGEM DE FÔRMA DE VIGA, ESCORAMENTO COM GARFO DE MADEIRA, PÉ-DIREITO DUPLO, EM CHAPA DE MADEIRA RESINADA, 2 UTILIZAÇÕES. AF_12/2015</v>
          </cell>
          <cell r="C777" t="str">
            <v>M2</v>
          </cell>
          <cell r="D777">
            <v>110.71</v>
          </cell>
          <cell r="E777">
            <v>55.34</v>
          </cell>
          <cell r="F777">
            <v>166.05</v>
          </cell>
        </row>
        <row r="778">
          <cell r="A778" t="str">
            <v>92450</v>
          </cell>
          <cell r="B778" t="str">
            <v>MONTAGEM E DESMONTAGEM DE FÔRMA DE VIGA, ESCORAMENTO METÁLICO, PÉ-DIREITO DUPLO, EM CHAPA DE MADEIRA RESINADA, 2 UTILIZAÇÕES. AF_12/2015</v>
          </cell>
          <cell r="C778" t="str">
            <v>M2</v>
          </cell>
          <cell r="D778">
            <v>74.42</v>
          </cell>
          <cell r="E778">
            <v>54.68</v>
          </cell>
          <cell r="F778">
            <v>129.1</v>
          </cell>
        </row>
        <row r="779">
          <cell r="A779" t="str">
            <v>92451</v>
          </cell>
          <cell r="B779" t="str">
            <v>MONTAGEM E DESMONTAGEM DE FÔRMA DE VIGA, ESCORAMENTO COM GARFO DE MADEIRA, PÉ-DIREITO SIMPLES, EM CHAPA DE MADEIRA RESINADA, 2 UTILIZAÇÕES. AF_12/2015</v>
          </cell>
          <cell r="C779" t="str">
            <v>M2</v>
          </cell>
          <cell r="D779">
            <v>71.989999999999995</v>
          </cell>
          <cell r="E779">
            <v>39.74</v>
          </cell>
          <cell r="F779">
            <v>111.73</v>
          </cell>
        </row>
        <row r="780">
          <cell r="A780" t="str">
            <v>92452</v>
          </cell>
          <cell r="B780" t="str">
            <v>MONTAGEM E DESMONTAGEM DE FÔRMA DE VIGA, ESCORAMENTO METÁLICO, PÉ-DIREITO SIMPLES, EM CHAPA DE MADEIRA RESINADA, 2 UTILIZAÇÕES. AF_12/2015</v>
          </cell>
          <cell r="C780" t="str">
            <v>M2</v>
          </cell>
          <cell r="D780">
            <v>55.63</v>
          </cell>
          <cell r="E780">
            <v>44.55</v>
          </cell>
          <cell r="F780">
            <v>100.18</v>
          </cell>
        </row>
        <row r="781">
          <cell r="A781" t="str">
            <v>92453</v>
          </cell>
          <cell r="B781" t="str">
            <v>MONTAGEM E DESMONTAGEM DE FÔRMA DE VIGA, ESCORAMENTO COM GARFO DE MADEIRA, PÉ-DIREITO DUPLO, EM CHAPA DE MADEIRA RESINADA, 4 UTILIZAÇÕES. AF_12/2015</v>
          </cell>
          <cell r="C781" t="str">
            <v>M2</v>
          </cell>
          <cell r="D781">
            <v>96.28</v>
          </cell>
          <cell r="E781">
            <v>47.88</v>
          </cell>
          <cell r="F781">
            <v>144.16</v>
          </cell>
        </row>
        <row r="782">
          <cell r="A782" t="str">
            <v>92454</v>
          </cell>
          <cell r="B782" t="str">
            <v>MONTAGEM E DESMONTAGEM DE FÔRMA DE VIGA, ESCORAMENTO METÁLICO, PÉ-DIREITO DUPLO, EM CHAPA DE MADEIRA RESINADA, 4 UTILIZAÇÕES. AF_12/2015</v>
          </cell>
          <cell r="C782" t="str">
            <v>M2</v>
          </cell>
          <cell r="D782">
            <v>75.31</v>
          </cell>
          <cell r="E782">
            <v>46.92</v>
          </cell>
          <cell r="F782">
            <v>122.23</v>
          </cell>
        </row>
        <row r="783">
          <cell r="A783" t="str">
            <v>92455</v>
          </cell>
          <cell r="B783" t="str">
            <v>MONTAGEM E DESMONTAGEM DE FÔRMA DE VIGA, ESCORAMENTO COM GARFO DE MADEIRA, PÉ-DIREITO SIMPLES, EM CHAPA DE MADEIRA RESINADA, 4 UTILIZAÇÕES. AF_12/2015</v>
          </cell>
          <cell r="C783" t="str">
            <v>M2</v>
          </cell>
          <cell r="D783">
            <v>59.81</v>
          </cell>
          <cell r="E783">
            <v>33.28</v>
          </cell>
          <cell r="F783">
            <v>93.09</v>
          </cell>
        </row>
        <row r="784">
          <cell r="A784" t="str">
            <v>92456</v>
          </cell>
          <cell r="B784" t="str">
            <v>MONTAGEM E DESMONTAGEM DE FÔRMA DE VIGA, ESCORAMENTO METÁLICO, PÉ-DIREITO SIMPLES, EM CHAPA DE MADEIRA RESINADA, 4 UTILIZAÇÕES. AF_12/2015</v>
          </cell>
          <cell r="C784" t="str">
            <v>M2</v>
          </cell>
          <cell r="D784">
            <v>47.02</v>
          </cell>
          <cell r="E784">
            <v>37.549999999999997</v>
          </cell>
          <cell r="F784">
            <v>84.57</v>
          </cell>
        </row>
        <row r="785">
          <cell r="A785" t="str">
            <v>92457</v>
          </cell>
          <cell r="B785" t="str">
            <v>MONTAGEM E DESMONTAGEM DE FÔRMA DE VIGA, ESCORAMENTO COM GARFO DE MADEIRA, PÉ-DIREITO DUPLO, EM CHAPA DE MADEIRA RESINADA, 6 UTILIZAÇÕES. AF_12/2015</v>
          </cell>
          <cell r="C785" t="str">
            <v>M2</v>
          </cell>
          <cell r="D785">
            <v>83.63</v>
          </cell>
          <cell r="E785">
            <v>41.97</v>
          </cell>
          <cell r="F785">
            <v>125.6</v>
          </cell>
        </row>
        <row r="786">
          <cell r="A786" t="str">
            <v>92458</v>
          </cell>
          <cell r="B786" t="str">
            <v>MONTAGEM E DESMONTAGEM DE FÔRMA DE VIGA, ESCORAMENTO METÁLICO, PÉ-DIREITO DUPLO, EM CHAPA DE MADEIRA RESINADA, 6 UTILIZAÇÕES. AF_12/2015</v>
          </cell>
          <cell r="C786" t="str">
            <v>M2</v>
          </cell>
          <cell r="D786">
            <v>69.03</v>
          </cell>
          <cell r="E786">
            <v>41.41</v>
          </cell>
          <cell r="F786">
            <v>110.44</v>
          </cell>
        </row>
        <row r="787">
          <cell r="A787" t="str">
            <v>92459</v>
          </cell>
          <cell r="B787" t="str">
            <v>MONTAGEM E DESMONTAGEM DE FÔRMA DE VIGA, ESCORAMENTO COM GARFO DE MADEIRA, PÉ-DIREITO SIMPLES, EM CHAPA DE MADEIRA RESINADA, 6 UTILIZAÇÕES. AF_12/2015</v>
          </cell>
          <cell r="C787" t="str">
            <v>M2</v>
          </cell>
          <cell r="D787">
            <v>50.74</v>
          </cell>
          <cell r="E787">
            <v>28.65</v>
          </cell>
          <cell r="F787">
            <v>79.39</v>
          </cell>
        </row>
        <row r="788">
          <cell r="A788" t="str">
            <v>92460</v>
          </cell>
          <cell r="B788" t="str">
            <v>MONTAGEM E DESMONTAGEM DE FÔRMA DE VIGA, ESCORAMENTO METÁLICO, PÉ-DIREITO SIMPLES, EM CHAPA DE MADEIRA RESINADA, 6 UTILIZAÇÕES. AF_12/2015</v>
          </cell>
          <cell r="C788" t="str">
            <v>M2</v>
          </cell>
          <cell r="D788">
            <v>37.159999999999997</v>
          </cell>
          <cell r="E788">
            <v>32.76</v>
          </cell>
          <cell r="F788">
            <v>69.92</v>
          </cell>
        </row>
        <row r="789">
          <cell r="A789" t="str">
            <v>92461</v>
          </cell>
          <cell r="B789" t="str">
            <v>MONTAGEM E DESMONTAGEM DE FÔRMA DE VIGA, ESCORAMENTO COM GARFO DE MADEIRA, PÉ-DIREITO DUPLO, EM CHAPA DE MADEIRA RESINADA, 8 UTILIZAÇÕES. AF_12/2015</v>
          </cell>
          <cell r="C789" t="str">
            <v>M2</v>
          </cell>
          <cell r="D789">
            <v>77.64</v>
          </cell>
          <cell r="E789">
            <v>38.26</v>
          </cell>
          <cell r="F789">
            <v>115.9</v>
          </cell>
        </row>
        <row r="790">
          <cell r="A790" t="str">
            <v>92462</v>
          </cell>
          <cell r="B790" t="str">
            <v>MONTAGEM E DESMONTAGEM DE FÔRMA DE VIGA, ESCORAMENTO METÁLICO, PÉ-DIREITO DUPLO, EM CHAPA DE MADEIRA RESINADA, 8 UTILIZAÇÕES. AF_12/2015</v>
          </cell>
          <cell r="C790" t="str">
            <v>M2</v>
          </cell>
          <cell r="D790">
            <v>65.319999999999993</v>
          </cell>
          <cell r="E790">
            <v>37.4</v>
          </cell>
          <cell r="F790">
            <v>102.72</v>
          </cell>
        </row>
        <row r="791">
          <cell r="A791" t="str">
            <v>92463</v>
          </cell>
          <cell r="B791" t="str">
            <v>MONTAGEM E DESMONTAGEM DE FÔRMA DE VIGA, ESCORAMENTO COM GARFO DE MADEIRA, PÉ-DIREITO SIMPLES, EM CHAPA DE MADEIRA RESINADA, 8 UTILIZAÇÕES. AF_12/2015</v>
          </cell>
          <cell r="C791" t="str">
            <v>M2</v>
          </cell>
          <cell r="D791">
            <v>46.26</v>
          </cell>
          <cell r="E791">
            <v>25.77</v>
          </cell>
          <cell r="F791">
            <v>72.03</v>
          </cell>
        </row>
        <row r="792">
          <cell r="A792" t="str">
            <v>92464</v>
          </cell>
          <cell r="B792" t="str">
            <v>MONTAGEM E DESMONTAGEM DE FÔRMA DE VIGA, ESCORAMENTO METÁLICO, PÉ-DIREITO SIMPLES, EM CHAPA DE MADEIRA RESINADA, 8 UTILIZAÇÕES. AF_12/2015</v>
          </cell>
          <cell r="C792" t="str">
            <v>M2</v>
          </cell>
          <cell r="D792">
            <v>36.159999999999997</v>
          </cell>
          <cell r="E792">
            <v>29.41</v>
          </cell>
          <cell r="F792">
            <v>65.569999999999993</v>
          </cell>
        </row>
        <row r="793">
          <cell r="A793" t="str">
            <v>92465</v>
          </cell>
          <cell r="B793" t="str">
            <v>MONTAGEM E DESMONTAGEM DE FÔRMA DE VIGA, ESCORAMENTO COM GARFO DE MADEIRA, PÉ-DIREITO DUPLO, EM CHAPA DE MADEIRA PLASTIFICADA, 10 UTILIZAÇÕES. AF_12/2015</v>
          </cell>
          <cell r="C793" t="str">
            <v>M2</v>
          </cell>
          <cell r="D793">
            <v>58.19</v>
          </cell>
          <cell r="E793">
            <v>31.83</v>
          </cell>
          <cell r="F793">
            <v>90.02</v>
          </cell>
        </row>
        <row r="794">
          <cell r="A794" t="str">
            <v>92466</v>
          </cell>
          <cell r="B794" t="str">
            <v>MONTAGEM E DESMONTAGEM DE FÔRMA DE VIGA, ESCORAMENTO METÁLICO, PÉ-DIREITO DUPLO, EM CHAPA DE MADEIRA PLASTIFICADA, 10 UTILIZAÇÕES. AF_12/2015</v>
          </cell>
          <cell r="C794" t="str">
            <v>M2</v>
          </cell>
          <cell r="D794">
            <v>62.28</v>
          </cell>
          <cell r="E794">
            <v>33.369999999999997</v>
          </cell>
          <cell r="F794">
            <v>95.65</v>
          </cell>
        </row>
        <row r="795">
          <cell r="A795" t="str">
            <v>92467</v>
          </cell>
          <cell r="B795" t="str">
            <v>MONTAGEM E DESMONTAGEM DE FÔRMA DE VIGA, ESCORAMENTO COM GARFO DE MADEIRA, PÉ-DIREITO SIMPLES, EM CHAPA DE MADEIRA PLASTIFICADA, 10 UTILIZAÇÕES. AF_12/2015</v>
          </cell>
          <cell r="C795" t="str">
            <v>M2</v>
          </cell>
          <cell r="D795">
            <v>35.369999999999997</v>
          </cell>
          <cell r="E795">
            <v>21.45</v>
          </cell>
          <cell r="F795">
            <v>56.82</v>
          </cell>
        </row>
        <row r="796">
          <cell r="A796" t="str">
            <v>92468</v>
          </cell>
          <cell r="B796" t="str">
            <v>MONTAGEM E DESMONTAGEM DE FÔRMA DE VIGA, ESCORAMENTO METÁLICO, PÉ-DIREITO SIMPLES, EM CHAPA DE MADEIRA PLASTIFICADA, 10 UTILIZAÇÕES. AF_12/2015</v>
          </cell>
          <cell r="C796" t="str">
            <v>M2</v>
          </cell>
          <cell r="D796">
            <v>32.799999999999997</v>
          </cell>
          <cell r="E796">
            <v>25.97</v>
          </cell>
          <cell r="F796">
            <v>58.77</v>
          </cell>
        </row>
        <row r="797">
          <cell r="A797" t="str">
            <v>92469</v>
          </cell>
          <cell r="B797" t="str">
            <v>MONTAGEM E DESMONTAGEM DE FÔRMA DE VIGA, ESCORAMENTO COM GARFO DE MADEIRA, PÉ-DIREITO DUPLO, EM CHAPA DE MADEIRA PLASTIFICADA, 12 UTILIZAÇÕES. AF_12/2015</v>
          </cell>
          <cell r="C797" t="str">
            <v>M2</v>
          </cell>
          <cell r="D797">
            <v>52.71</v>
          </cell>
          <cell r="E797">
            <v>29.11</v>
          </cell>
          <cell r="F797">
            <v>81.819999999999993</v>
          </cell>
        </row>
        <row r="798">
          <cell r="A798" t="str">
            <v>92470</v>
          </cell>
          <cell r="B798" t="str">
            <v>MONTAGEM E DESMONTAGEM DE FÔRMA DE VIGA, ESCORAMENTO METÁLICO, PÉ-DIREITO DUPLO, EM CHAPA DE MADEIRA PLASTIFICADA, 12 UTILIZAÇÕES. AF_12/2015</v>
          </cell>
          <cell r="C798" t="str">
            <v>M2</v>
          </cell>
          <cell r="D798">
            <v>60.58</v>
          </cell>
          <cell r="E798">
            <v>30.74</v>
          </cell>
          <cell r="F798">
            <v>91.32</v>
          </cell>
        </row>
        <row r="799">
          <cell r="A799" t="str">
            <v>92471</v>
          </cell>
          <cell r="B799" t="str">
            <v>MONTAGEM E DESMONTAGEM DE FÔRMA DE VIGA, ESCORAMENTO COM GARFO DE MADEIRA, PÉ-DIREITO SIMPLES, EM CHAPA DE MADEIRA PLASTIFICADA, 12 UTILIZAÇÕES. AF_12/2015</v>
          </cell>
          <cell r="C799" t="str">
            <v>M2</v>
          </cell>
          <cell r="D799">
            <v>32.1</v>
          </cell>
          <cell r="E799">
            <v>19.62</v>
          </cell>
          <cell r="F799">
            <v>51.72</v>
          </cell>
        </row>
        <row r="800">
          <cell r="A800" t="str">
            <v>92472</v>
          </cell>
          <cell r="B800" t="str">
            <v>]</v>
          </cell>
          <cell r="C800" t="str">
            <v>M2</v>
          </cell>
          <cell r="D800">
            <v>31.16</v>
          </cell>
          <cell r="E800">
            <v>23.9</v>
          </cell>
          <cell r="F800">
            <v>55.06</v>
          </cell>
        </row>
        <row r="801">
          <cell r="A801" t="str">
            <v>92473</v>
          </cell>
          <cell r="B801" t="str">
            <v>MONTAGEM E DESMONTAGEM DE FÔRMA DE VIGA, ESCORAMENTO COM GARFO DE MADEIRA, PÉ-DIREITO DUPLO, EM CHAPA DE MADEIRA PLASTIFICADA, 14 UTILIZAÇÕES. AF_12/2015</v>
          </cell>
          <cell r="C801" t="str">
            <v>M2</v>
          </cell>
          <cell r="D801">
            <v>48.36</v>
          </cell>
          <cell r="E801">
            <v>26.76</v>
          </cell>
          <cell r="F801">
            <v>75.12</v>
          </cell>
        </row>
        <row r="802">
          <cell r="A802" t="str">
            <v>92474</v>
          </cell>
          <cell r="B802" t="str">
            <v>MONTAGEM E DESMONTAGEM DE FÔRMA DE VIGA, ESCORAMENTO METÁLICO, PÉ-DIREITO DUPLO, EM CHAPA DE MADEIRA PLASTIFICADA, 14 UTILIZAÇÕES. AF_12/2015</v>
          </cell>
          <cell r="C802" t="str">
            <v>M2</v>
          </cell>
          <cell r="D802">
            <v>59.15</v>
          </cell>
          <cell r="E802">
            <v>28.38</v>
          </cell>
          <cell r="F802">
            <v>87.53</v>
          </cell>
        </row>
        <row r="803">
          <cell r="A803" t="str">
            <v>92475</v>
          </cell>
          <cell r="B803" t="str">
            <v>MONTAGEM E DESMONTAGEM DE FÔRMA DE VIGA, ESCORAMENTO COM GARFO DE MADEIRA, PÉ-DIREITO SIMPLES, EM CHAPA DE MADEIRA PLASTIFICADA, 14 UTILIZAÇÕES. AF_12/2015</v>
          </cell>
          <cell r="C803" t="str">
            <v>M2</v>
          </cell>
          <cell r="D803">
            <v>29.48</v>
          </cell>
          <cell r="E803">
            <v>18.05</v>
          </cell>
          <cell r="F803">
            <v>47.53</v>
          </cell>
        </row>
        <row r="804">
          <cell r="A804" t="str">
            <v>92476</v>
          </cell>
          <cell r="B804" t="str">
            <v>MONTAGEM E DESMONTAGEM DE FÔRMA DE VIGA, ESCORAMENTO METÁLICO, PÉ-DIREITO SIMPLES, EM CHAPA DE MADEIRA PLASTIFICADA, 14 UTILIZAÇÕES. AF_12/2015</v>
          </cell>
          <cell r="C804" t="str">
            <v>M2</v>
          </cell>
          <cell r="D804">
            <v>29.81</v>
          </cell>
          <cell r="E804">
            <v>22.05</v>
          </cell>
          <cell r="F804">
            <v>51.86</v>
          </cell>
        </row>
        <row r="805">
          <cell r="A805" t="str">
            <v>92477</v>
          </cell>
          <cell r="B805" t="str">
            <v>MONTAGEM E DESMONTAGEM DE FÔRMA DE VIGA, ESCORAMENTO COM GARFO DE MADEIRA, PÉ-DIREITO DUPLO, EM CHAPA DE MADEIRA PLASTIFICADA, 18 UTILIZAÇÕES. AF_12/2015</v>
          </cell>
          <cell r="C805" t="str">
            <v>M2</v>
          </cell>
          <cell r="D805">
            <v>38.81</v>
          </cell>
          <cell r="E805">
            <v>22.19</v>
          </cell>
          <cell r="F805">
            <v>61</v>
          </cell>
        </row>
        <row r="806">
          <cell r="A806" t="str">
            <v>92478</v>
          </cell>
          <cell r="B806" t="str">
            <v>MONTAGEM E DESMONTAGEM DE FÔRMA DE VIGA, ESCORAMENTO METÁLICO, PÉ-DIREITO DUPLO, EM CHAPA DE MADEIRA PLASTIFICADA, 18 UTILIZAÇÕES. AF_12/2015</v>
          </cell>
          <cell r="C806" t="str">
            <v>M2</v>
          </cell>
          <cell r="D806">
            <v>56.23</v>
          </cell>
          <cell r="E806">
            <v>23.99</v>
          </cell>
          <cell r="F806">
            <v>80.22</v>
          </cell>
        </row>
        <row r="807">
          <cell r="A807" t="str">
            <v>92479</v>
          </cell>
          <cell r="B807" t="str">
            <v>MONTAGEM E DESMONTAGEM DE FÔRMA DE VIGA, ESCORAMENTO COM GARFO DE MADEIRA, PÉ-DIREITO SIMPLES, EM CHAPA DE MADEIRA PLASTIFICADA, 18 UTILIZAÇÕES. AF_12/2015</v>
          </cell>
          <cell r="C807" t="str">
            <v>M2</v>
          </cell>
          <cell r="D807">
            <v>23.77</v>
          </cell>
          <cell r="E807">
            <v>14.95</v>
          </cell>
          <cell r="F807">
            <v>38.72</v>
          </cell>
        </row>
        <row r="808">
          <cell r="A808" t="str">
            <v>92480</v>
          </cell>
          <cell r="B808" t="str">
            <v>MONTAGEM E DESMONTAGEM DE FÔRMA DE VIGA, ESCORAMENTO METÁLICO, PÉ-DIREITO SIMPLES, EM CHAPA DE MADEIRA PLASTIFICADA, 18 UTILIZAÇÕES. AF_12/2015</v>
          </cell>
          <cell r="C808" t="str">
            <v>M2</v>
          </cell>
          <cell r="D808">
            <v>27.02</v>
          </cell>
          <cell r="E808">
            <v>18.600000000000001</v>
          </cell>
          <cell r="F808">
            <v>45.62</v>
          </cell>
        </row>
        <row r="809">
          <cell r="A809" t="str">
            <v>92481</v>
          </cell>
          <cell r="B809" t="str">
            <v>MONTAGEM E DESMONTAGEM DE FÔRMA DE LAJE MACIÇA COM ÁREA MÉDIA MENOR OU IGUAL A 20 M², PÉ-DIREITO SIMPLES, EM MADEIRA SERRADA, 1 UTILIZAÇÃO. AF_12/2015</v>
          </cell>
          <cell r="C809" t="str">
            <v>M2</v>
          </cell>
          <cell r="D809">
            <v>88.8</v>
          </cell>
          <cell r="E809">
            <v>78.63</v>
          </cell>
          <cell r="F809">
            <v>167.43</v>
          </cell>
        </row>
        <row r="810">
          <cell r="A810" t="str">
            <v>92482</v>
          </cell>
          <cell r="B810" t="str">
            <v>MONTAGEM E DESMONTAGEM DE FÔRMA DE LAJE MACIÇA COM ÁREA MÉDIA MAIOR QUE 20 M², PÉ-DIREITO SIMPLES, EM MADEIRA SERRADA, 1 UTILIZAÇÃO. AF_12/2015</v>
          </cell>
          <cell r="C810" t="str">
            <v>M2</v>
          </cell>
          <cell r="D810">
            <v>85.81</v>
          </cell>
          <cell r="E810">
            <v>70.61</v>
          </cell>
          <cell r="F810">
            <v>156.41999999999999</v>
          </cell>
        </row>
        <row r="811">
          <cell r="A811" t="str">
            <v>92483</v>
          </cell>
          <cell r="B811" t="str">
            <v>MONTAGEM E DESMONTAGEM DE FÔRMA DE LAJE MACIÇA COM ÁREA MÉDIA MENOR OU IGUAL A 20 M², PÉ-DIREITO SIMPLES, EM MADEIRA SERRADA, 2 UTILIZAÇÕES. AF_12/2015</v>
          </cell>
          <cell r="C811" t="str">
            <v>M2</v>
          </cell>
          <cell r="D811">
            <v>64.569999999999993</v>
          </cell>
          <cell r="E811">
            <v>69.39</v>
          </cell>
          <cell r="F811">
            <v>133.96</v>
          </cell>
        </row>
        <row r="812">
          <cell r="A812" t="str">
            <v>92484</v>
          </cell>
          <cell r="B812" t="str">
            <v>MONTAGEM E DESMONTAGEM DE FÔRMA DE LAJE MACIÇA COM ÁREA MÉDIA MAIOR QUE 20 M², PÉ-DIREITO SIMPLES, EM MADEIRA SERRADA, 2 UTILIZAÇÕES. AF_12/2015</v>
          </cell>
          <cell r="C812" t="str">
            <v>M2</v>
          </cell>
          <cell r="D812">
            <v>61.93</v>
          </cell>
          <cell r="E812">
            <v>62.31</v>
          </cell>
          <cell r="F812">
            <v>124.24</v>
          </cell>
        </row>
        <row r="813">
          <cell r="A813" t="str">
            <v>92485</v>
          </cell>
          <cell r="B813" t="str">
            <v>MONTAGEM E DESMONTAGEM DE FÔRMA DE LAJE MACIÇA COM ÁREA MÉDIA MENOR OU IGUAL A 20 M², PÉ-DIREITO SIMPLES, EM MADEIRA SERRADA, 4 UTILIZAÇÕES. AF_12/2015</v>
          </cell>
          <cell r="C813" t="str">
            <v>M2</v>
          </cell>
          <cell r="D813">
            <v>45.93</v>
          </cell>
          <cell r="E813">
            <v>53.54</v>
          </cell>
          <cell r="F813">
            <v>99.47</v>
          </cell>
        </row>
        <row r="814">
          <cell r="A814" t="str">
            <v>92486</v>
          </cell>
          <cell r="B814" t="str">
            <v>MONTAGEM E DESMONTAGEM DE FÔRMA DE LAJE MACIÇA COM ÁREA MÉDIA MAIOR QUE 20 M², PÉ-DIREITO SIMPLES, EM MADEIRA SERRADA, 4 UTILIZAÇÕES. AF_12/2015</v>
          </cell>
          <cell r="C814" t="str">
            <v>M2</v>
          </cell>
          <cell r="D814">
            <v>43.9</v>
          </cell>
          <cell r="E814">
            <v>48.1</v>
          </cell>
          <cell r="F814">
            <v>92</v>
          </cell>
        </row>
        <row r="815">
          <cell r="A815" t="str">
            <v>92487</v>
          </cell>
          <cell r="B815" t="str">
            <v>MONTAGEM E DESMONTAGEM DE FÔRMA DE LAJE NERVURADA COM CUBETA E ASSOALHO COM ÁREA MÉDIA MENOR OU IGUAL A 20 M², PÉ-DIREITO DUPLO, EM CHAPA DE MADEIRA COMPENSADA RESINADA, 8 UTILIZAÇÕES. AF_12/2015</v>
          </cell>
          <cell r="C815" t="str">
            <v>M2</v>
          </cell>
          <cell r="D815">
            <v>26.09</v>
          </cell>
          <cell r="E815">
            <v>22.73</v>
          </cell>
          <cell r="F815">
            <v>48.82</v>
          </cell>
        </row>
        <row r="816">
          <cell r="A816" t="str">
            <v>92488</v>
          </cell>
          <cell r="B816" t="str">
            <v>MONTAGEM E DESMONTAGEM DE FÔRMA DE LAJE NERVURADA COM CUBETA E ASSOALHO COM ÁREA MÉDIA MAIOR QUE 20 M², PÉ-DIREITO DUPLO, EM CHAPA DE MADEIRA COMPENSADA RESINADA, 8 UTILIZAÇÕES. AF_12/2015</v>
          </cell>
          <cell r="C816" t="str">
            <v>M2</v>
          </cell>
          <cell r="D816">
            <v>25.39</v>
          </cell>
          <cell r="E816">
            <v>20.85</v>
          </cell>
          <cell r="F816">
            <v>46.24</v>
          </cell>
        </row>
        <row r="817">
          <cell r="A817" t="str">
            <v>92489</v>
          </cell>
          <cell r="B817" t="str">
            <v>MONTAGEM E DESMONTAGEM DE FÔRMA DE LAJE NERVURADA COM CUBETA E ASSOALHO COM ÁREA MÉDIA MENOR OU IGUAL A 20 M², PÉ-DIREITO SIMPLES, EM CHAPA DE MADEIRA COMPENSADA RESINADA, 8 UTILIZAÇÕES. AF_12/2015</v>
          </cell>
          <cell r="C817" t="str">
            <v>M2</v>
          </cell>
          <cell r="D817">
            <v>20.25</v>
          </cell>
          <cell r="E817">
            <v>16.649999999999999</v>
          </cell>
          <cell r="F817">
            <v>36.9</v>
          </cell>
        </row>
        <row r="818">
          <cell r="A818" t="str">
            <v>92490</v>
          </cell>
          <cell r="B818" t="str">
            <v>MONTAGEM E DESMONTAGEM DE FÔRMA DE LAJE NERVURADA COM CUBETA E ASSOALHO COM ÁREA MÉDIA MAIOR QUE 20 M², PÉ-DIREITO SIMPLES, EM CHAPA DE MADEIRA COMPENSADA RESINADA, 8 UTILIZAÇÕES. AF_12/2015</v>
          </cell>
          <cell r="C818" t="str">
            <v>M2</v>
          </cell>
          <cell r="D818">
            <v>19.62</v>
          </cell>
          <cell r="E818">
            <v>14.93</v>
          </cell>
          <cell r="F818">
            <v>34.549999999999997</v>
          </cell>
        </row>
        <row r="819">
          <cell r="A819" t="str">
            <v>92491</v>
          </cell>
          <cell r="B819" t="str">
            <v>MONTAGEM E DESMONTAGEM DE FÔRMA DE LAJE NERVURADA COM CUBETA E ASSOALHO COM ÁREA MÉDIA MENOR OU IGUAL A 20 M², PÉ-DIREITO DUPLO, EM CHAPA DE MADEIRA COMPENSADA RESINADA, 10 UTILIZAÇÕES. AF_12/2015</v>
          </cell>
          <cell r="C819" t="str">
            <v>M2</v>
          </cell>
          <cell r="D819">
            <v>24.94</v>
          </cell>
          <cell r="E819">
            <v>21.6</v>
          </cell>
          <cell r="F819">
            <v>46.54</v>
          </cell>
        </row>
        <row r="820">
          <cell r="A820" t="str">
            <v>92492</v>
          </cell>
          <cell r="B820" t="str">
            <v>MONTAGEM E DESMONTAGEM DE FÔRMA DE LAJE NERVURADA COM CUBETA E ASSOALHO COM ÁREA MÉDIA MAIOR QUE 20 M², PÉ-DIREITO DUPLO, EM CHAPA DE MADEIRA COMPENSADA RESINADA, 10 UTILIZAÇÕES. AF_12/2015</v>
          </cell>
          <cell r="C820" t="str">
            <v>M2</v>
          </cell>
          <cell r="D820">
            <v>24.27</v>
          </cell>
          <cell r="E820">
            <v>19.809999999999999</v>
          </cell>
          <cell r="F820">
            <v>44.08</v>
          </cell>
        </row>
        <row r="821">
          <cell r="A821" t="str">
            <v>92493</v>
          </cell>
          <cell r="B821" t="str">
            <v>MONTAGEM E DESMONTAGEM DE FÔRMA DE LAJE NERVURADA COM CUBETA E ASSOALHO COM ÁREA MÉDIA MENOR OU IGUAL A 20 M², PÉ-DIREITO SIMPLES, EM CHAPA DE MADEIRA COMPENSADA RESINADA, 10 UTILIZAÇÕES. AF_12/2015</v>
          </cell>
          <cell r="C821" t="str">
            <v>M2</v>
          </cell>
          <cell r="D821">
            <v>17.46</v>
          </cell>
          <cell r="E821">
            <v>15.82</v>
          </cell>
          <cell r="F821">
            <v>33.28</v>
          </cell>
        </row>
        <row r="822">
          <cell r="A822" t="str">
            <v>92494</v>
          </cell>
          <cell r="B822" t="str">
            <v>MONTAGEM E DESMONTAGEM DE FÔRMA DE LAJE NERVURADA COM CUBETA E ASSOALHO COM ÁREA MÉDIA MAIOR QUE 20 M², PÉ-DIREITO SIMPLES, EM CHAPA DE MADEIRA COMPENSADA RESINADA, 10 UTILIZAÇÕES. AF_12/2015</v>
          </cell>
          <cell r="C822" t="str">
            <v>M2</v>
          </cell>
          <cell r="D822">
            <v>18.59</v>
          </cell>
          <cell r="E822">
            <v>14.17</v>
          </cell>
          <cell r="F822">
            <v>32.76</v>
          </cell>
        </row>
        <row r="823">
          <cell r="A823" t="str">
            <v>92495</v>
          </cell>
          <cell r="B823" t="str">
            <v>MONTAGEM E DESMONTAGEM DE FÔRMA DE LAJE NERVURADA COM CUBETA E ASSOALHO COM ÁREA MÉDIA MENOR OU IGUAL A 20 M², PÉ-DIREITO DUPLO, EM CHAPA DE MADEIRA COMPENSADA RESINADA, 12 UTILIZAÇÕES. AF_12/2015</v>
          </cell>
          <cell r="C823" t="str">
            <v>M2</v>
          </cell>
          <cell r="D823">
            <v>24.13</v>
          </cell>
          <cell r="E823">
            <v>20.85</v>
          </cell>
          <cell r="F823">
            <v>44.98</v>
          </cell>
        </row>
        <row r="824">
          <cell r="A824" t="str">
            <v>92496</v>
          </cell>
          <cell r="B824" t="str">
            <v>MONTAGEM E DESMONTAGEM DE FÔRMA DE LAJE NERVURADA COM CUBETA E ASSOALHO COM ÁREA MÉDIA MAIOR QUE 20 M², PÉ-DIREITO DUPLO, EM CHAPA DE MADEIRA COMPENSADA RESINADA, 12 UTILIZAÇÕES. AF_12/2015</v>
          </cell>
          <cell r="C824" t="str">
            <v>M2</v>
          </cell>
          <cell r="D824">
            <v>23.5</v>
          </cell>
          <cell r="E824">
            <v>19.13</v>
          </cell>
          <cell r="F824">
            <v>42.63</v>
          </cell>
        </row>
        <row r="825">
          <cell r="A825" t="str">
            <v>92497</v>
          </cell>
          <cell r="B825" t="str">
            <v>MONTAGEM E DESMONTAGEM DE FÔRMA DE LAJE NERVURADA COM CUBETA E ASSOALHO COM ÁREA MÉDIA MENOR OU IGUAL A 20 M², PÉ-DIREITO SIMPLES, EM CHAPA DE MADEIRA COMPENSADA RESINADA, 12 UTILIZAÇÕES. AF_12/2015</v>
          </cell>
          <cell r="C825" t="str">
            <v>M2</v>
          </cell>
          <cell r="D825">
            <v>18.489999999999998</v>
          </cell>
          <cell r="E825">
            <v>15.27</v>
          </cell>
          <cell r="F825">
            <v>33.76</v>
          </cell>
        </row>
        <row r="826">
          <cell r="A826" t="str">
            <v>92498</v>
          </cell>
          <cell r="B826" t="str">
            <v>MONTAGEM E DESMONTAGEM DE FÔRMA DE LAJE NERVURADA COM CUBETA E ASSOALHO COM ÁREA MÉDIA MAIOR QUE 20 M², PÉ-DIREITO SIMPLES, EM CHAPA DE MADEIRA COMPENSADA RESINADA, 12 UTILIZAÇÕES. AF_12/2015</v>
          </cell>
          <cell r="C826" t="str">
            <v>M2</v>
          </cell>
          <cell r="D826">
            <v>17.899999999999999</v>
          </cell>
          <cell r="E826">
            <v>13.67</v>
          </cell>
          <cell r="F826">
            <v>31.57</v>
          </cell>
        </row>
        <row r="827">
          <cell r="A827" t="str">
            <v>92499</v>
          </cell>
          <cell r="B827" t="str">
            <v>MONTAGEM E DESMONTAGEM DE FÔRMA DE LAJE NERVURADA COM CUBETA E ASSOALHO COM ÁREA MÉDIA MENOR OU IGUAL A 20 M², PÉ-DIREITO DUPLO, EM CHAPA DE MADEIRA COMPENSADA RESINADA, 14 UTILIZAÇÕES. AF_12/2015</v>
          </cell>
          <cell r="C827" t="str">
            <v>M2</v>
          </cell>
          <cell r="D827">
            <v>23.72</v>
          </cell>
          <cell r="E827">
            <v>20.309999999999999</v>
          </cell>
          <cell r="F827">
            <v>44.03</v>
          </cell>
        </row>
        <row r="828">
          <cell r="A828" t="str">
            <v>92500</v>
          </cell>
          <cell r="B828" t="str">
            <v>MONTAGEM E DESMONTAGEM DE FÔRMA DE LAJE NERVURADA COM CUBETA E ASSOALHO COM ÁREA MÉDIA MAIOR QUE 20 M², PÉ-DIREITO DUPLO, EM CHAPA DE MADEIRA COMPENSADA RESINADA, 14 UTILIZAÇÕES. AF_12/2015</v>
          </cell>
          <cell r="C828" t="str">
            <v>M2</v>
          </cell>
          <cell r="D828">
            <v>23.09</v>
          </cell>
          <cell r="E828">
            <v>18.64</v>
          </cell>
          <cell r="F828">
            <v>41.73</v>
          </cell>
        </row>
        <row r="829">
          <cell r="A829" t="str">
            <v>92501</v>
          </cell>
          <cell r="B829" t="str">
            <v>MONTAGEM E DESMONTAGEM DE FÔRMA DE LAJE NERVURADA COM CUBETA E ASSOALHO COM ÁREA MÉDIA MENOR OU IGUAL A 20 M², PÉ-DIREITO SIMPLES, EM CHAPA DE MADEIRA COMPENSADA RESINADA, 14 UTILIZAÇÕES. AF_12/2015</v>
          </cell>
          <cell r="C829" t="str">
            <v>M2</v>
          </cell>
          <cell r="D829">
            <v>18.12</v>
          </cell>
          <cell r="E829">
            <v>14.87</v>
          </cell>
          <cell r="F829">
            <v>32.99</v>
          </cell>
        </row>
        <row r="830">
          <cell r="A830" t="str">
            <v>92502</v>
          </cell>
          <cell r="B830" t="str">
            <v>MONTAGEM E DESMONTAGEM DE FÔRMA DE LAJE NERVURADA COM CUBETA E ASSOALHO COM ÁREA MÉDIA MAIOR QUE 20 M², PÉ-DIREITO SIMPLES, EM CHAPA DE MADEIRA COMPENSADA RESINADA, 14 UTILIZAÇÕES. AF_12/2015</v>
          </cell>
          <cell r="C830" t="str">
            <v>M2</v>
          </cell>
          <cell r="D830">
            <v>17.53</v>
          </cell>
          <cell r="E830">
            <v>13.32</v>
          </cell>
          <cell r="F830">
            <v>30.85</v>
          </cell>
        </row>
        <row r="831">
          <cell r="A831" t="str">
            <v>92503</v>
          </cell>
          <cell r="B831" t="str">
            <v>MONTAGEM E DESMONTAGEM DE FÔRMA DE LAJE NERVURADA COM CUBETA E ASSOALHO COM ÁREA MÉDIA MENOR OU IGUAL A 20 M², PÉ-DIREITO DUPLO, EM CHAPA DE MADEIRA COMPENSADA RESINADA, 18 UTILIZAÇÕES. AF_12/2015</v>
          </cell>
          <cell r="C831" t="str">
            <v>M2</v>
          </cell>
          <cell r="D831">
            <v>22.95</v>
          </cell>
          <cell r="E831">
            <v>19.59</v>
          </cell>
          <cell r="F831">
            <v>42.54</v>
          </cell>
        </row>
        <row r="832">
          <cell r="A832" t="str">
            <v>92504</v>
          </cell>
          <cell r="B832" t="str">
            <v>MONTAGEM E DESMONTAGEM DE FÔRMA DE LAJE NERVURADA COM CUBETA E ASSOALHO COM ÁREA MÉDIA MAIOR QUE 20 M², PÉ-DIREITO DUPLO, EM CHAPA DE MADEIRA COMPENSADA RESINADA, 18 UTILIZAÇÕES. AF_12/2015</v>
          </cell>
          <cell r="C832" t="str">
            <v>M2</v>
          </cell>
          <cell r="D832">
            <v>17.34</v>
          </cell>
          <cell r="E832">
            <v>17.97</v>
          </cell>
          <cell r="F832">
            <v>35.31</v>
          </cell>
        </row>
        <row r="833">
          <cell r="A833" t="str">
            <v>92505</v>
          </cell>
          <cell r="B833" t="str">
            <v>MONTAGEM E DESMONTAGEM DE FÔRMA DE LAJE NERVURADA COM CUBETA E ASSOALHO COM ÁREA MÉDIA MENOR OU IGUAL A 20 M², PÉ-DIREITO SIMPLES, EM CHAPA DE MADEIRA COMPENSADA RESINADA, 18 UTILIZAÇÕES. AF_12/2015</v>
          </cell>
          <cell r="C833" t="str">
            <v>M2</v>
          </cell>
          <cell r="D833">
            <v>17.420000000000002</v>
          </cell>
          <cell r="E833">
            <v>14.34</v>
          </cell>
          <cell r="F833">
            <v>31.76</v>
          </cell>
        </row>
        <row r="834">
          <cell r="A834" t="str">
            <v>92506</v>
          </cell>
          <cell r="B834" t="str">
            <v>MONTAGEM E DESMONTAGEM DE FÔRMA DE LAJE NERVURADA COM CUBETA E ASSOALHO COM ÁREA MÉDIA MAIOR QUE 20 M², PÉ-DIREITO SIMPLES, EM CHAPA DE MADEIRA COMPENSADA RESINADA, 18 UTILIZAÇÕES. AF_12/2015</v>
          </cell>
          <cell r="C834" t="str">
            <v>M2</v>
          </cell>
          <cell r="D834">
            <v>16.86</v>
          </cell>
          <cell r="E834">
            <v>12.84</v>
          </cell>
          <cell r="F834">
            <v>29.7</v>
          </cell>
        </row>
        <row r="835">
          <cell r="A835" t="str">
            <v>92507</v>
          </cell>
          <cell r="B835" t="str">
            <v>MONTAGEM E DESMONTAGEM DE FÔRMA DE LAJE MACIÇA COM ÁREA MÉDIA MENOR OU IGUAL A 20 M², PÉ-DIREITO DUPLO, EM CHAPA DE MADEIRA COMPENSADA RESINADA, 2 UTILIZAÇÕES. AF_12/2015</v>
          </cell>
          <cell r="C835" t="str">
            <v>M2</v>
          </cell>
          <cell r="D835">
            <v>24.65</v>
          </cell>
          <cell r="E835">
            <v>22.29</v>
          </cell>
          <cell r="F835">
            <v>46.94</v>
          </cell>
        </row>
        <row r="836">
          <cell r="A836" t="str">
            <v>92508</v>
          </cell>
          <cell r="B836" t="str">
            <v>MONTAGEM E DESMONTAGEM DE FÔRMA DE LAJE MACIÇA COM ÁREA MÉDIA MAIOR QUE 20 M², PÉ-DIREITO DUPLO, EM CHAPA DE MADEIRA COMPENSADA RESINADA, 2 UTILIZAÇÕES. AF_12/2015</v>
          </cell>
          <cell r="C836" t="str">
            <v>M2</v>
          </cell>
          <cell r="D836">
            <v>24.1</v>
          </cell>
          <cell r="E836">
            <v>20.79</v>
          </cell>
          <cell r="F836">
            <v>44.89</v>
          </cell>
        </row>
        <row r="837">
          <cell r="A837" t="str">
            <v>92509</v>
          </cell>
          <cell r="B837" t="str">
            <v>MONTAGEM E DESMONTAGEM DE FÔRMA DE LAJE MACIÇA COM ÁREA MÉDIA MENOR OU IGUAL A 20 M², PÉ-DIREITO SIMPLES, EM CHAPA DE MADEIRA COMPENSADA RESINADA, 2 UTILIZAÇÕES. AF_12/2015</v>
          </cell>
          <cell r="C837" t="str">
            <v>M2</v>
          </cell>
          <cell r="D837">
            <v>18.899999999999999</v>
          </cell>
          <cell r="E837">
            <v>13.54</v>
          </cell>
          <cell r="F837">
            <v>32.44</v>
          </cell>
        </row>
        <row r="838">
          <cell r="A838" t="str">
            <v>92510</v>
          </cell>
          <cell r="B838" t="str">
            <v>MONTAGEM E DESMONTAGEM DE FÔRMA DE LAJE MACIÇA COM ÁREA MÉDIA MAIOR QUE 20 M², PÉ-DIREITO SIMPLES, EM CHAPA DE MADEIRA COMPENSADA RESINADA, 2 UTILIZAÇÕES. AF_12/2015</v>
          </cell>
          <cell r="C838" t="str">
            <v>M2</v>
          </cell>
          <cell r="D838">
            <v>18.39</v>
          </cell>
          <cell r="E838">
            <v>12.16</v>
          </cell>
          <cell r="F838">
            <v>30.55</v>
          </cell>
        </row>
        <row r="839">
          <cell r="A839" t="str">
            <v>92511</v>
          </cell>
          <cell r="B839" t="str">
            <v>MONTAGEM E DESMONTAGEM DE FÔRMA DE LAJE MACIÇA COM ÁREA MÉDIA MENOR OU IGUAL A 20 M², PÉ-DIREITO DUPLO, EM CHAPA DE MADEIRA COMPENSADA RESINADA, 4 UTILIZAÇÕES. AF_12/2015</v>
          </cell>
          <cell r="C839" t="str">
            <v>M2</v>
          </cell>
          <cell r="D839">
            <v>19.77</v>
          </cell>
          <cell r="E839">
            <v>17.09</v>
          </cell>
          <cell r="F839">
            <v>36.86</v>
          </cell>
        </row>
        <row r="840">
          <cell r="A840" t="str">
            <v>92512</v>
          </cell>
          <cell r="B840" t="str">
            <v>MONTAGEM E DESMONTAGEM DE FÔRMA DE LAJE MACIÇA COM ÁREA MÉDIA MAIOR QUE 20 M², PÉ-DIREITO DUPLO, EM CHAPA DE MADEIRA COMPENSADA RESINADA, 4 UTILIZAÇÕES. AF_12/2015</v>
          </cell>
          <cell r="C840" t="str">
            <v>M2</v>
          </cell>
          <cell r="D840">
            <v>19.34</v>
          </cell>
          <cell r="E840">
            <v>15.94</v>
          </cell>
          <cell r="F840">
            <v>35.28</v>
          </cell>
        </row>
        <row r="841">
          <cell r="A841" t="str">
            <v>92513</v>
          </cell>
          <cell r="B841" t="str">
            <v>MONTAGEM E DESMONTAGEM DE FÔRMA DE LAJE MACIÇA COM ÁREA MÉDIA MENOR OU IGUAL A 20 M², PÉ-DIREITO SIMPLES, EM CHAPA DE MADEIRA COMPENSADA RESINADA, 4 UTILIZAÇÕES. AF_12/2015</v>
          </cell>
          <cell r="C841" t="str">
            <v>M2</v>
          </cell>
          <cell r="D841">
            <v>13.69</v>
          </cell>
          <cell r="E841">
            <v>10.35</v>
          </cell>
          <cell r="F841">
            <v>24.04</v>
          </cell>
        </row>
        <row r="842">
          <cell r="A842" t="str">
            <v>92514</v>
          </cell>
          <cell r="B842" t="str">
            <v>MONTAGEM E DESMONTAGEM DE FÔRMA DE LAJE MACIÇA COM ÁREA MÉDIA MAIOR QUE 20 M², PÉ-DIREITO SIMPLES, EM CHAPA DE MADEIRA COMPENSADA RESINADA, 4 UTILIZAÇÕES. AF_12/2015</v>
          </cell>
          <cell r="C842" t="str">
            <v>M2</v>
          </cell>
          <cell r="D842">
            <v>13.29</v>
          </cell>
          <cell r="E842">
            <v>9.2899999999999991</v>
          </cell>
          <cell r="F842">
            <v>22.58</v>
          </cell>
        </row>
        <row r="843">
          <cell r="A843" t="str">
            <v>92515</v>
          </cell>
          <cell r="B843" t="str">
            <v>MONTAGEM E DESMONTAGEM DE FÔRMA DE LAJE MACIÇA COM ÁREA MÉDIA MAIOR QUE 20 M², PÉ-DIREITO DUPLO, EM CHAPA DE MADEIRA COMPENSADA RESINADA, 6 UTILIZAÇÕES. AF_12/2015</v>
          </cell>
          <cell r="C843" t="str">
            <v>M2</v>
          </cell>
          <cell r="D843">
            <v>16.940000000000001</v>
          </cell>
          <cell r="E843">
            <v>14.81</v>
          </cell>
          <cell r="F843">
            <v>31.75</v>
          </cell>
        </row>
        <row r="844">
          <cell r="A844" t="str">
            <v>92516</v>
          </cell>
          <cell r="B844" t="str">
            <v>MONTAGEM E DESMONTAGEM DE FÔRMA DE LAJE MACIÇA COM ÁREA MÉDIA MENOR OU IGUAL A 20 M², PÉ-DIREITO DUPLO, EM CHAPA DE MADEIRA COMPENSADA RESINADA, 6 UTILIZAÇÕES. AF_12/2015</v>
          </cell>
          <cell r="C844" t="str">
            <v>M2</v>
          </cell>
          <cell r="D844">
            <v>16.57</v>
          </cell>
          <cell r="E844">
            <v>13.82</v>
          </cell>
          <cell r="F844">
            <v>30.39</v>
          </cell>
        </row>
        <row r="845">
          <cell r="A845" t="str">
            <v>92517</v>
          </cell>
          <cell r="B845" t="str">
            <v>MONTAGEM E DESMONTAGEM DE FÔRMA DE LAJE MACIÇA COM ÁREA MÉDIA MENOR OU IGUAL A 20 M², PÉ-DIREITO SIMPLES, EM CHAPA DE MADEIRA COMPENSADA RESINADA, 6 UTILIZAÇÕES. AF_12/2015</v>
          </cell>
          <cell r="C845" t="str">
            <v>M2</v>
          </cell>
          <cell r="D845">
            <v>11.2</v>
          </cell>
          <cell r="E845">
            <v>8.9700000000000006</v>
          </cell>
          <cell r="F845">
            <v>20.170000000000002</v>
          </cell>
        </row>
        <row r="846">
          <cell r="A846" t="str">
            <v>92518</v>
          </cell>
          <cell r="B846" t="str">
            <v>MONTAGEM E DESMONTAGEM DE FÔRMA DE LAJE MACIÇA COM ÁREA MÉDIA MAIOR QUE 20 M², PÉ-DIREITO SIMPLES, EM CHAPA DE MADEIRA COMPENSADA RESINADA, 6 UTILIZAÇÕES. AF_12/2015</v>
          </cell>
          <cell r="C846" t="str">
            <v>M2</v>
          </cell>
          <cell r="D846">
            <v>10.86</v>
          </cell>
          <cell r="E846">
            <v>8.0399999999999991</v>
          </cell>
          <cell r="F846">
            <v>18.899999999999999</v>
          </cell>
        </row>
        <row r="847">
          <cell r="A847" t="str">
            <v>92519</v>
          </cell>
          <cell r="B847" t="str">
            <v>MONTAGEM E DESMONTAGEM DE FÔRMA DE LAJE MACIÇA COM ÁREA MÉDIA MENOR OU IGUAL A 20 M², PÉ-DIREITO DUPLO, EM CHAPA DE MADEIRA COMPENSADA RESINADA, 8 UTILIZAÇÕES. AF_12/2015</v>
          </cell>
          <cell r="C847" t="str">
            <v>M2</v>
          </cell>
          <cell r="D847">
            <v>15.5</v>
          </cell>
          <cell r="E847">
            <v>13.67</v>
          </cell>
          <cell r="F847">
            <v>29.17</v>
          </cell>
        </row>
        <row r="848">
          <cell r="A848" t="str">
            <v>92520</v>
          </cell>
          <cell r="B848" t="str">
            <v>MONTAGEM E DESMONTAGEM DE FÔRMA DE LAJE MACIÇA COM ÁREA MÉDIA MAIOR QUE 20 M², PÉ-DIREITO DUPLO, EM CHAPA DE MADEIRA COMPENSADA RESINADA, 8 UTILIZAÇÕES. AF_12/2015</v>
          </cell>
          <cell r="C848" t="str">
            <v>M2</v>
          </cell>
          <cell r="D848">
            <v>15.16</v>
          </cell>
          <cell r="E848">
            <v>12.75</v>
          </cell>
          <cell r="F848">
            <v>27.91</v>
          </cell>
        </row>
        <row r="849">
          <cell r="A849" t="str">
            <v>92521</v>
          </cell>
          <cell r="B849" t="str">
            <v>MONTAGEM E DESMONTAGEM DE FÔRMA DE LAJE MACIÇA COM ÁREA MÉDIA MENOR OU IGUAL A 20 M², PÉ-DIREITO SIMPLES, EM CHAPA DE MADEIRA COMPENSADA RESINADA, 8 UTILIZAÇÕES. AF_12/2015</v>
          </cell>
          <cell r="C849" t="str">
            <v>M2</v>
          </cell>
          <cell r="D849">
            <v>9.92</v>
          </cell>
          <cell r="E849">
            <v>8.27</v>
          </cell>
          <cell r="F849">
            <v>18.190000000000001</v>
          </cell>
        </row>
        <row r="850">
          <cell r="A850" t="str">
            <v>92522</v>
          </cell>
          <cell r="B850" t="str">
            <v>MONTAGEM E DESMONTAGEM DE FÔRMA DE LAJE MACIÇA COM ÁREA MÉDIA MAIOR QUE 20 M², PÉ-DIREITO SIMPLES, EM CHAPA DE MADEIRA COMPENSADA RESINADA, 8 UTILIZAÇÕES. AF_12/2015</v>
          </cell>
          <cell r="C850" t="str">
            <v>M2</v>
          </cell>
          <cell r="D850">
            <v>9.6</v>
          </cell>
          <cell r="E850">
            <v>7.41</v>
          </cell>
          <cell r="F850">
            <v>17.010000000000002</v>
          </cell>
        </row>
        <row r="851">
          <cell r="A851" t="str">
            <v>92523</v>
          </cell>
          <cell r="B851" t="str">
            <v>MONTAGEM E DESMONTAGEM DE FÔRMA DE LAJE MACIÇA COM ÁREA MÉDIA MENOR OU IGUAL A 20 M², PÉ-DIREITO DUPLO, EM CHAPA DE MADEIRA COMPENSADA PLASTIFICADA, 10 UTILIZAÇÕES. AF_12/2015</v>
          </cell>
          <cell r="C851" t="str">
            <v>M2</v>
          </cell>
          <cell r="D851">
            <v>14.76</v>
          </cell>
          <cell r="E851">
            <v>12.97</v>
          </cell>
          <cell r="F851">
            <v>27.73</v>
          </cell>
        </row>
        <row r="852">
          <cell r="A852" t="str">
            <v>92524</v>
          </cell>
          <cell r="B852" t="str">
            <v>MONTAGEM E DESMONTAGEM DE FÔRMA DE LAJE MACIÇA COM ÁREA MÉDIA MAIOR QUE 20 M², PÉ-DIREITO DUPLO, EM CHAPA DE MADEIRA COMPENSADA PLASTIFICADA, 10 UTILIZAÇÕES. AF_12/2015</v>
          </cell>
          <cell r="C852" t="str">
            <v>M2</v>
          </cell>
          <cell r="D852">
            <v>14.44</v>
          </cell>
          <cell r="E852">
            <v>12.09</v>
          </cell>
          <cell r="F852">
            <v>26.53</v>
          </cell>
        </row>
        <row r="853">
          <cell r="A853" t="str">
            <v>92525</v>
          </cell>
          <cell r="B853" t="str">
            <v>MONTAGEM E DESMONTAGEM DE FÔRMA DE LAJE MACIÇA COM ÁREA MÉDIA MENOR OU IGUAL A 20 M², PÉ-DIREITO SIMPLES, EM CHAPA DE MADEIRA COMPENSADA PLASTIFICADA, 10 UTILIZAÇÕES. AF_12/2015</v>
          </cell>
          <cell r="C853" t="str">
            <v>M2</v>
          </cell>
          <cell r="D853">
            <v>9.2899999999999991</v>
          </cell>
          <cell r="E853">
            <v>7.84</v>
          </cell>
          <cell r="F853">
            <v>17.13</v>
          </cell>
        </row>
        <row r="854">
          <cell r="A854" t="str">
            <v>92526</v>
          </cell>
          <cell r="B854" t="str">
            <v>MONTAGEM E DESMONTAGEM DE FÔRMA DE LAJE MACIÇA COM ÁREA MÉDIA MAIOR QUE 20 M², PÉ-DIREITO SIMPLES, EM CHAPA DE MADEIRA COMPENSADA PLASTIFICADA, 10 UTILIZAÇÕES. AF_12/2015</v>
          </cell>
          <cell r="C854" t="str">
            <v>M2</v>
          </cell>
          <cell r="D854">
            <v>8.9700000000000006</v>
          </cell>
          <cell r="E854">
            <v>7.02</v>
          </cell>
          <cell r="F854">
            <v>15.99</v>
          </cell>
        </row>
        <row r="855">
          <cell r="A855" t="str">
            <v>92527</v>
          </cell>
          <cell r="B855" t="str">
            <v>MONTAGEM E DESMONTAGEM DE FÔRMA DE LAJE MACIÇA COM ÁREA MÉDIA MENOR OU IGUAL A 20 M², PÉ-DIREITO DUPLO, EM CHAPA DE MADEIRA COMPENSADA PLASTIFICADA, 12 UTILIZAÇÕES. AF_12/2015</v>
          </cell>
          <cell r="C855" t="str">
            <v>M2</v>
          </cell>
          <cell r="D855">
            <v>14.23</v>
          </cell>
          <cell r="E855">
            <v>12.52</v>
          </cell>
          <cell r="F855">
            <v>26.75</v>
          </cell>
        </row>
        <row r="856">
          <cell r="A856" t="str">
            <v>92528</v>
          </cell>
          <cell r="B856" t="str">
            <v>MONTAGEM E DESMONTAGEM DE FÔRMA DE LAJE MACIÇA COM ÁREA MÉDIA MAIOR QUE 20 M², PÉ-DIREITO DUPLO, EM CHAPA DE MADEIRA COMPENSADA PLASTIFICADA, 12 UTILIZAÇÕES. AF_12/2015</v>
          </cell>
          <cell r="C856" t="str">
            <v>M2</v>
          </cell>
          <cell r="D856">
            <v>13.91</v>
          </cell>
          <cell r="E856">
            <v>11.68</v>
          </cell>
          <cell r="F856">
            <v>25.59</v>
          </cell>
        </row>
        <row r="857">
          <cell r="A857" t="str">
            <v>92529</v>
          </cell>
          <cell r="B857" t="str">
            <v>MONTAGEM E DESMONTAGEM DE FÔRMA DE LAJE MACIÇA COM ÁREA MÉDIA MENOR OU IGUAL A 20 M², PÉ-DIREITO SIMPLES, EM CHAPA DE MADEIRA COMPENSADA PLASTIFICADA, 12 UTILIZAÇÕES. AF_12/2015</v>
          </cell>
          <cell r="C857" t="str">
            <v>M2</v>
          </cell>
          <cell r="D857">
            <v>8.81</v>
          </cell>
          <cell r="E857">
            <v>7.56</v>
          </cell>
          <cell r="F857">
            <v>16.37</v>
          </cell>
        </row>
        <row r="858">
          <cell r="A858" t="str">
            <v>92530</v>
          </cell>
          <cell r="B858" t="str">
            <v>MONTAGEM E DESMONTAGEM DE FÔRMA DE LAJE MACIÇA COM ÁREA MÉDIA MAIOR QUE 20 M², PÉ-DIREITO SIMPLES, EM CHAPA DE MADEIRA COMPENSADA PLASTIFICADA, 12 UTILIZAÇÕES. AF_12/2015</v>
          </cell>
          <cell r="C858" t="str">
            <v>M2</v>
          </cell>
          <cell r="D858">
            <v>8.51</v>
          </cell>
          <cell r="E858">
            <v>6.76</v>
          </cell>
          <cell r="F858">
            <v>15.27</v>
          </cell>
        </row>
        <row r="859">
          <cell r="A859" t="str">
            <v>92531</v>
          </cell>
          <cell r="B859" t="str">
            <v>MONTAGEM E DESMONTAGEM DE FÔRMA DE LAJE MACIÇA COM ÁREA MÉDIA MENOR OU IGUAL A 20 M², PÉ-DIREITO DUPLO, EM CHAPA DE MADEIRA COMPENSADA PLASTIFICADA, 14 UTILIZAÇÕES. AF_12/2015</v>
          </cell>
          <cell r="C859" t="str">
            <v>M2</v>
          </cell>
          <cell r="D859">
            <v>13.82</v>
          </cell>
          <cell r="E859">
            <v>12.2</v>
          </cell>
          <cell r="F859">
            <v>26.02</v>
          </cell>
        </row>
        <row r="860">
          <cell r="A860" t="str">
            <v>92532</v>
          </cell>
          <cell r="B860" t="str">
            <v>MONTAGEM E DESMONTAGEM DE FÔRMA DE LAJE MACIÇA COM ÁREA MÉDIA MAIOR QUE 20 M², PÉ-DIREITO DUPLO, EM CHAPA DE MADEIRA COMPENSADA PLASTIFICADA, 14 UTILIZAÇÕES. AF_12/2015</v>
          </cell>
          <cell r="C860" t="str">
            <v>M2</v>
          </cell>
          <cell r="D860">
            <v>13.51</v>
          </cell>
          <cell r="E860">
            <v>11.37</v>
          </cell>
          <cell r="F860">
            <v>24.88</v>
          </cell>
        </row>
        <row r="861">
          <cell r="A861" t="str">
            <v>92533</v>
          </cell>
          <cell r="B861" t="str">
            <v>MONTAGEM E DESMONTAGEM DE FÔRMA DE LAJE MACIÇA COM ÁREA MÉDIA MENOR OU IGUAL A 20 M², PÉ-DIREITO SIMPLES, EM CHAPA DE MADEIRA COMPENSADA PLASTIFICADA, 14 UTILIZAÇÕES. AF_12/2015</v>
          </cell>
          <cell r="C861" t="str">
            <v>M2</v>
          </cell>
          <cell r="D861">
            <v>8.4499999999999993</v>
          </cell>
          <cell r="E861">
            <v>7.36</v>
          </cell>
          <cell r="F861">
            <v>15.81</v>
          </cell>
        </row>
        <row r="862">
          <cell r="A862" t="str">
            <v>92534</v>
          </cell>
          <cell r="B862" t="str">
            <v>MONTAGEM E DESMONTAGEM DE FÔRMA DE LAJE MACIÇA COM ÁREA MÉDIA MAIOR QUE 20 M², PÉ-DIREITO SIMPLES, EM CHAPA DE MADEIRA COMPENSADA PLASTIFICADA, 14 UTILIZAÇÕES. AF_12/2015</v>
          </cell>
          <cell r="C862" t="str">
            <v>M2</v>
          </cell>
          <cell r="D862">
            <v>8.16</v>
          </cell>
          <cell r="E862">
            <v>6.61</v>
          </cell>
          <cell r="F862">
            <v>14.77</v>
          </cell>
        </row>
        <row r="863">
          <cell r="A863" t="str">
            <v>92535</v>
          </cell>
          <cell r="B863" t="str">
            <v>MONTAGEM E DESMONTAGEM DE FÔRMA DE LAJE MACIÇA COM ÁREA MÉDIA MENOR OU IGUAL A 20 M², PÉ-DIREITO DUPLO, EM CHAPA DE MADEIRA COMPENSADA PLASTIFICADA, 18 UTILIZAÇÕES. AF_12/2015</v>
          </cell>
          <cell r="C863" t="str">
            <v>M2</v>
          </cell>
          <cell r="D863">
            <v>13.03</v>
          </cell>
          <cell r="E863">
            <v>11.76</v>
          </cell>
          <cell r="F863">
            <v>24.79</v>
          </cell>
        </row>
        <row r="864">
          <cell r="A864" t="str">
            <v>92536</v>
          </cell>
          <cell r="B864" t="str">
            <v>MONTAGEM E DESMONTAGEM DE FÔRMA DE LAJE MACIÇA COM ÁREA MÉDIA MAIOR QUE 20 M², PÉ-DIREITO DUPLO, EM CHAPA DE MADEIRA COMPENSADA PLASTIFICADA, 18 UTILIZAÇÕES. AF_12/2015</v>
          </cell>
          <cell r="C864" t="str">
            <v>M2</v>
          </cell>
          <cell r="D864">
            <v>12.73</v>
          </cell>
          <cell r="E864">
            <v>10.96</v>
          </cell>
          <cell r="F864">
            <v>23.69</v>
          </cell>
        </row>
        <row r="865">
          <cell r="A865" t="str">
            <v>92537</v>
          </cell>
          <cell r="B865" t="str">
            <v>MONTAGEM E DESMONTAGEM DE FÔRMA DE LAJE MACIÇA COM ÁREA MÉDIA MENOR OU IGUAL A 20 M², PÉ-DIREITO SIMPLES, EM CHAPA DE MADEIRA COMPENSADA PLASTIFICADA, 18 UTILIZAÇÕES. AF_12/2015</v>
          </cell>
          <cell r="C865" t="str">
            <v>M2</v>
          </cell>
          <cell r="D865">
            <v>7.72</v>
          </cell>
          <cell r="E865">
            <v>7.09</v>
          </cell>
          <cell r="F865">
            <v>14.81</v>
          </cell>
        </row>
        <row r="866">
          <cell r="A866" t="str">
            <v>92538</v>
          </cell>
          <cell r="B866" t="str">
            <v>MONTAGEM E DESMONTAGEM DE FÔRMA DE LAJE MACIÇA COM ÁREA MÉDIA MAIOR QUE 20 M², PÉ-DIREITO SIMPLES, EM CHAPA DE MADEIRA COMPENSADA PLASTIFICADA, 18 UTILIZAÇÕES. AF_12/2015</v>
          </cell>
          <cell r="C866" t="str">
            <v>M2</v>
          </cell>
          <cell r="D866">
            <v>7.44</v>
          </cell>
          <cell r="E866">
            <v>6.35</v>
          </cell>
          <cell r="F866">
            <v>13.79</v>
          </cell>
        </row>
        <row r="867">
          <cell r="A867" t="str">
            <v>92263</v>
          </cell>
          <cell r="B867" t="str">
            <v>FABRICAÇÃO DE FÔRMA PARA PILARES E ESTRUTURAS SIMILARES, EM CHAPA DE MADEIRA COMPENSADA RESINADA, E = 17 MM. AF_12/2015</v>
          </cell>
          <cell r="C867" t="str">
            <v>M2</v>
          </cell>
          <cell r="D867">
            <v>64.099999999999994</v>
          </cell>
          <cell r="E867">
            <v>28.2</v>
          </cell>
          <cell r="F867">
            <v>92.3</v>
          </cell>
        </row>
        <row r="868">
          <cell r="A868" t="str">
            <v>92264</v>
          </cell>
          <cell r="B868" t="str">
            <v>FABRICAÇÃO DE FÔRMA PARA PILARES E ESTRUTURAS SIMILARES, EM CHAPA DE MADEIRA COMPENSADA PLASTIFICADA, E = 18 MM. AF_12/2015</v>
          </cell>
          <cell r="C868" t="str">
            <v>M2</v>
          </cell>
          <cell r="D868">
            <v>71.34</v>
          </cell>
          <cell r="E868">
            <v>28.2</v>
          </cell>
          <cell r="F868">
            <v>99.54</v>
          </cell>
        </row>
        <row r="869">
          <cell r="A869" t="str">
            <v>92265</v>
          </cell>
          <cell r="B869" t="str">
            <v>FABRICAÇÃO DE FÔRMA PARA VIGAS, EM CHAPA DE MADEIRA COMPENSADA RESINADA, E = 17 MM. AF_12/2015</v>
          </cell>
          <cell r="C869" t="str">
            <v>M2</v>
          </cell>
          <cell r="D869">
            <v>44.62</v>
          </cell>
          <cell r="E869">
            <v>22.69</v>
          </cell>
          <cell r="F869">
            <v>67.31</v>
          </cell>
        </row>
        <row r="870">
          <cell r="A870" t="str">
            <v>92266</v>
          </cell>
          <cell r="B870" t="str">
            <v>FABRICAÇÃO DE FÔRMA PARA VIGAS, EM CHAPA DE MADEIRA COMPENSADA PLASTIFICADA, E = 18 MM. AF_12/2015</v>
          </cell>
          <cell r="C870" t="str">
            <v>M2</v>
          </cell>
          <cell r="D870">
            <v>51.06</v>
          </cell>
          <cell r="E870">
            <v>22.69</v>
          </cell>
          <cell r="F870">
            <v>73.75</v>
          </cell>
        </row>
        <row r="871">
          <cell r="A871" t="str">
            <v>92267</v>
          </cell>
          <cell r="B871" t="str">
            <v>FABRICAÇÃO DE FÔRMA PARA LAJES, EM CHAPA DE MADEIRA COMPENSADA RESINADA, E = 17 MM. AF_12/2015</v>
          </cell>
          <cell r="C871" t="str">
            <v>M2</v>
          </cell>
          <cell r="D871">
            <v>20.77</v>
          </cell>
          <cell r="E871">
            <v>0.57999999999999996</v>
          </cell>
          <cell r="F871">
            <v>21.35</v>
          </cell>
        </row>
        <row r="872">
          <cell r="A872" t="str">
            <v>92268</v>
          </cell>
          <cell r="B872" t="str">
            <v>FABRICAÇÃO DE FÔRMA PARA LAJES, EM CHAPA DE MADEIRA COMPENSADA PLASTIFICADA, E = 18 MM. AF_12/2015</v>
          </cell>
          <cell r="C872" t="str">
            <v>M2</v>
          </cell>
          <cell r="D872">
            <v>26.45</v>
          </cell>
          <cell r="E872">
            <v>0.57999999999999996</v>
          </cell>
          <cell r="F872">
            <v>27.03</v>
          </cell>
        </row>
        <row r="873">
          <cell r="A873" t="str">
            <v>92269</v>
          </cell>
          <cell r="B873" t="str">
            <v>FABRICAÇÃO DE FÔRMA PARA PILARES E ESTRUTURAS SIMILARES, EM MADEIRA SERRADA, E=25 MM. AF_12/2015</v>
          </cell>
          <cell r="C873" t="str">
            <v>M2</v>
          </cell>
          <cell r="D873">
            <v>47.39</v>
          </cell>
          <cell r="E873">
            <v>13.79</v>
          </cell>
          <cell r="F873">
            <v>61.18</v>
          </cell>
        </row>
        <row r="874">
          <cell r="A874" t="str">
            <v>92270</v>
          </cell>
          <cell r="B874" t="str">
            <v>FABRICAÇÃO DE FÔRMA PARA VIGAS, COM MADEIRA SERRADA, E = 25 MM. AF_12/2015</v>
          </cell>
          <cell r="C874" t="str">
            <v>M2</v>
          </cell>
          <cell r="D874">
            <v>38.770000000000003</v>
          </cell>
          <cell r="E874">
            <v>8.9600000000000009</v>
          </cell>
          <cell r="F874">
            <v>47.73</v>
          </cell>
        </row>
        <row r="875">
          <cell r="A875" t="str">
            <v>92271</v>
          </cell>
          <cell r="B875" t="str">
            <v>FABRICAÇÃO DE FÔRMA PARA LAJES, EM MADEIRA SERRADA, E=25 MM. AF_12/2015</v>
          </cell>
          <cell r="C875" t="str">
            <v>M2</v>
          </cell>
          <cell r="D875">
            <v>29.26</v>
          </cell>
          <cell r="E875">
            <v>0.27</v>
          </cell>
          <cell r="F875">
            <v>29.53</v>
          </cell>
        </row>
        <row r="876">
          <cell r="B876" t="str">
            <v>ESCORAMENTO DE FORMAS</v>
          </cell>
          <cell r="C876" t="str">
            <v/>
          </cell>
        </row>
        <row r="877">
          <cell r="A877" t="str">
            <v>73301</v>
          </cell>
          <cell r="B877" t="str">
            <v>ESCORAMENTO FORMAS ATE H = 3,30M, COM MADEIRA DE 3A QUALIDADE, NAO APARELHADA, APROVEITAMENTO TABUAS 3X E PRUMOS 4X.</v>
          </cell>
          <cell r="C877" t="str">
            <v>M3</v>
          </cell>
          <cell r="D877">
            <v>5.91</v>
          </cell>
          <cell r="E877">
            <v>4.4000000000000004</v>
          </cell>
          <cell r="F877">
            <v>10.31</v>
          </cell>
        </row>
        <row r="878">
          <cell r="A878" t="str">
            <v>83515</v>
          </cell>
          <cell r="B878" t="str">
            <v>ESCORAMENTO FORMAS DE H=3,30 A 3,50 M, COM MADEIRA 3A QUALIDADE, NAO APARELHADA, APROVEITAMENTO TABUAS 3X E PRUMOS 4X</v>
          </cell>
          <cell r="C878" t="str">
            <v>M3</v>
          </cell>
          <cell r="D878">
            <v>7.63</v>
          </cell>
          <cell r="E878">
            <v>4.8</v>
          </cell>
          <cell r="F878">
            <v>12.43</v>
          </cell>
        </row>
        <row r="879">
          <cell r="A879" t="str">
            <v>83516</v>
          </cell>
          <cell r="B879" t="str">
            <v>ESCORAMENTO FORMAS H=3,50 A 4,00 M, COM MADEIRA DE 3A QUALIDADE, NAO APARELHADA, APROVEITAMENTO TABUAS 3X E PRUMOS 4X.</v>
          </cell>
          <cell r="C879" t="str">
            <v>M3</v>
          </cell>
          <cell r="D879">
            <v>8.8000000000000007</v>
          </cell>
          <cell r="E879">
            <v>5.54</v>
          </cell>
          <cell r="F879">
            <v>14.34</v>
          </cell>
        </row>
        <row r="880">
          <cell r="A880" t="str">
            <v>92272</v>
          </cell>
          <cell r="B880" t="str">
            <v>FABRICAÇÃO DE ESCORAS DE VIGA DO TIPO GARFO, EM MADEIRA. AF_12/2015</v>
          </cell>
          <cell r="C880" t="str">
            <v>M</v>
          </cell>
          <cell r="D880">
            <v>18.78</v>
          </cell>
          <cell r="E880">
            <v>3.5</v>
          </cell>
          <cell r="F880">
            <v>22.28</v>
          </cell>
        </row>
        <row r="881">
          <cell r="A881" t="str">
            <v>92273</v>
          </cell>
          <cell r="B881" t="str">
            <v>FABRICAÇÃO DE ESCORAS DO TIPO PONTALETE, EM MADEIRA. AF_12/2015</v>
          </cell>
          <cell r="C881" t="str">
            <v>M</v>
          </cell>
          <cell r="D881">
            <v>9.83</v>
          </cell>
          <cell r="E881">
            <v>1.34</v>
          </cell>
          <cell r="F881">
            <v>11.17</v>
          </cell>
        </row>
        <row r="882">
          <cell r="B882" t="str">
            <v>JUNTA DE DILATACAO</v>
          </cell>
          <cell r="C882" t="str">
            <v/>
          </cell>
        </row>
        <row r="883">
          <cell r="A883" t="str">
            <v>68328</v>
          </cell>
          <cell r="B883" t="str">
            <v>JUNTA DE DILATACAO COM ISOPOR 10 MM</v>
          </cell>
          <cell r="C883" t="str">
            <v>M2</v>
          </cell>
          <cell r="D883">
            <v>10.7</v>
          </cell>
          <cell r="E883">
            <v>1.45</v>
          </cell>
          <cell r="F883">
            <v>12.15</v>
          </cell>
        </row>
        <row r="884">
          <cell r="B884" t="str">
            <v>ARMADURAS</v>
          </cell>
          <cell r="C884" t="str">
            <v/>
          </cell>
        </row>
        <row r="885">
          <cell r="B885" t="str">
            <v>MANUTENCAO / REPAROS - ARMADURAS</v>
          </cell>
          <cell r="C885" t="str">
            <v/>
          </cell>
        </row>
        <row r="886">
          <cell r="B886" t="str">
            <v>ARMACAO CA-25</v>
          </cell>
          <cell r="C886" t="str">
            <v/>
          </cell>
        </row>
        <row r="887">
          <cell r="A887" t="str">
            <v>92882</v>
          </cell>
          <cell r="B887" t="str">
            <v>ARMAÇÃO UTILIZANDO AÇO CA-25 DE 6.3 MM - MONTAGEM. AF_12/2015</v>
          </cell>
          <cell r="C887" t="str">
            <v>KG</v>
          </cell>
          <cell r="D887">
            <v>5.17</v>
          </cell>
          <cell r="E887">
            <v>4.3899999999999997</v>
          </cell>
          <cell r="F887">
            <v>9.56</v>
          </cell>
        </row>
        <row r="888">
          <cell r="A888" t="str">
            <v>92883</v>
          </cell>
          <cell r="B888" t="str">
            <v>ARMAÇÃO UTILIZANDO AÇO CA-25 DE 8.0 MM - MONTAGEM. AF_12/2015</v>
          </cell>
          <cell r="C888" t="str">
            <v>KG</v>
          </cell>
          <cell r="D888">
            <v>4.9000000000000004</v>
          </cell>
          <cell r="E888">
            <v>3.53</v>
          </cell>
          <cell r="F888">
            <v>8.43</v>
          </cell>
        </row>
        <row r="889">
          <cell r="A889" t="str">
            <v>92884</v>
          </cell>
          <cell r="B889" t="str">
            <v>ARMAÇÃO UTILIZANDO AÇO CA-25 DE 10.0 MM - MONTAGEM. AF_12/2015</v>
          </cell>
          <cell r="C889" t="str">
            <v>KG</v>
          </cell>
          <cell r="D889">
            <v>4.3600000000000003</v>
          </cell>
          <cell r="E889">
            <v>2.69</v>
          </cell>
          <cell r="F889">
            <v>7.05</v>
          </cell>
        </row>
        <row r="890">
          <cell r="A890" t="str">
            <v>92885</v>
          </cell>
          <cell r="B890" t="str">
            <v>ARMAÇÃO UTILIZANDO AÇO CA-25 DE 12.5 MM - MONTAGEM. AF_12/2015</v>
          </cell>
          <cell r="C890" t="str">
            <v>KG</v>
          </cell>
          <cell r="D890">
            <v>4.01</v>
          </cell>
          <cell r="E890">
            <v>1.78</v>
          </cell>
          <cell r="F890">
            <v>5.79</v>
          </cell>
        </row>
        <row r="891">
          <cell r="A891" t="str">
            <v>92886</v>
          </cell>
          <cell r="B891" t="str">
            <v>ARMAÇÃO UTILIZANDO AÇO CA-25 DE 16.0 MM - MONTAGEM. AF_12/2015</v>
          </cell>
          <cell r="C891" t="str">
            <v>KG</v>
          </cell>
          <cell r="D891">
            <v>3.56</v>
          </cell>
          <cell r="E891">
            <v>0.63</v>
          </cell>
          <cell r="F891">
            <v>4.1900000000000004</v>
          </cell>
        </row>
        <row r="892">
          <cell r="A892" t="str">
            <v>92887</v>
          </cell>
          <cell r="B892" t="str">
            <v>ARMAÇÃO UTILIZANDO AÇO CA-25 DE 20.0 MM - MONTAGEM. AF_12/2015</v>
          </cell>
          <cell r="C892" t="str">
            <v>KG</v>
          </cell>
          <cell r="D892">
            <v>3.54</v>
          </cell>
          <cell r="E892">
            <v>0.37</v>
          </cell>
          <cell r="F892">
            <v>3.91</v>
          </cell>
        </row>
        <row r="893">
          <cell r="A893" t="str">
            <v>92888</v>
          </cell>
          <cell r="B893" t="str">
            <v>ARMAÇÃO UTILIZANDO AÇO CA-25 DE 25.0 MM - MONTAGEM. AF_12/2015</v>
          </cell>
          <cell r="C893" t="str">
            <v>KG</v>
          </cell>
          <cell r="D893">
            <v>3.47</v>
          </cell>
          <cell r="E893">
            <v>0.19</v>
          </cell>
          <cell r="F893">
            <v>3.66</v>
          </cell>
        </row>
        <row r="894">
          <cell r="B894" t="str">
            <v>ARMACAO CA-50</v>
          </cell>
          <cell r="C894" t="str">
            <v/>
          </cell>
        </row>
        <row r="895">
          <cell r="A895" t="str">
            <v>73990/1</v>
          </cell>
          <cell r="B895" t="str">
            <v>ARMACAO ACO CA-50 P/1,0M3 DE CONCRETO</v>
          </cell>
          <cell r="C895" t="str">
            <v>UN</v>
          </cell>
          <cell r="D895">
            <v>318.61</v>
          </cell>
          <cell r="E895">
            <v>133.1</v>
          </cell>
          <cell r="F895">
            <v>451.71</v>
          </cell>
        </row>
        <row r="896">
          <cell r="A896" t="str">
            <v>92759</v>
          </cell>
          <cell r="B896" t="str">
            <v>ARMAÇÃO DE PILAR OU VIGA DE UMA ESTRUTURA CONVENCIONAL DE CONCRETO ARMADO EM UM EDIFÍCIO DE MÚLTIPLOS PAVIMENTOS UTILIZANDO AÇO CA-60 DE 5.0 MM - MONTAGEM. AF_12/2015</v>
          </cell>
          <cell r="C896" t="str">
            <v>KG</v>
          </cell>
          <cell r="D896">
            <v>5.37</v>
          </cell>
          <cell r="E896">
            <v>5.24</v>
          </cell>
          <cell r="F896">
            <v>10.61</v>
          </cell>
        </row>
        <row r="897">
          <cell r="A897" t="str">
            <v>92760</v>
          </cell>
          <cell r="B897" t="str">
            <v>ARMAÇÃO DE PILAR OU VIGA DE UMA ESTRUTURA CONVENCIONAL DE CONCRETO ARMADO EM UM EDIFÍCIO DE MÚLTIPLOS PAVIMENTOS UTILIZANDO AÇO CA-50 DE 6.3 MM - MONTAGEM. AF_12/2015</v>
          </cell>
          <cell r="C897" t="str">
            <v>KG</v>
          </cell>
          <cell r="D897">
            <v>5.2</v>
          </cell>
          <cell r="E897">
            <v>4.3899999999999997</v>
          </cell>
          <cell r="F897">
            <v>9.59</v>
          </cell>
        </row>
        <row r="898">
          <cell r="A898" t="str">
            <v>92761</v>
          </cell>
          <cell r="B898" t="str">
            <v>ARMAÇÃO DE PILAR OU VIGA DE UMA ESTRUTURA CONVENCIONAL DE CONCRETO ARMADO EM UM EDIFÍCIO DE MÚLTIPLOS PAVIMENTOS UTILIZANDO AÇO CA-50 DE 8.0 MM - MONTAGEM. AF_12/2015</v>
          </cell>
          <cell r="C898" t="str">
            <v>KG</v>
          </cell>
          <cell r="D898">
            <v>5.38</v>
          </cell>
          <cell r="E898">
            <v>3.53</v>
          </cell>
          <cell r="F898">
            <v>8.91</v>
          </cell>
        </row>
        <row r="899">
          <cell r="A899" t="str">
            <v>92762</v>
          </cell>
          <cell r="B899" t="str">
            <v>ARMAÇÃO DE PILAR OU VIGA DE UMA ESTRUTURA CONVENCIONAL DE CONCRETO ARMADO EM UM EDIFÍCIO DE MÚLTIPLOS PAVIMENTOS UTILIZANDO AÇO CA-50 DE 10.0 MM - MONTAGEM. AF_12/2015</v>
          </cell>
          <cell r="C899" t="str">
            <v>KG</v>
          </cell>
          <cell r="D899">
            <v>4.4800000000000004</v>
          </cell>
          <cell r="E899">
            <v>2.69</v>
          </cell>
          <cell r="F899">
            <v>7.17</v>
          </cell>
        </row>
        <row r="900">
          <cell r="A900" t="str">
            <v>92763</v>
          </cell>
          <cell r="B900" t="str">
            <v>ARMAÇÃO DE PILAR OU VIGA DE UMA ESTRUTURA CONVENCIONAL DE CONCRETO ARMADO EM UM EDIFÍCIO DE MÚLTIPLOS PAVIMENTOS UTILIZANDO AÇO CA-50 DE 12.5 MM - MONTAGEM. AF_12/2015</v>
          </cell>
          <cell r="C900" t="str">
            <v>KG</v>
          </cell>
          <cell r="D900">
            <v>3.95</v>
          </cell>
          <cell r="E900">
            <v>1.78</v>
          </cell>
          <cell r="F900">
            <v>5.73</v>
          </cell>
        </row>
        <row r="901">
          <cell r="A901" t="str">
            <v>92764</v>
          </cell>
          <cell r="B901" t="str">
            <v>ARMAÇÃO DE PILAR OU VIGA DE UMA ESTRUTURA CONVENCIONAL DE CONCRETO ARMADO EM UM EDIFÍCIO DE MÚLTIPLOS PAVIMENTOS UTILIZANDO AÇO CA-50 DE 16.0 MM - MONTAGEM. AF_12/2015</v>
          </cell>
          <cell r="C901" t="str">
            <v>KG</v>
          </cell>
          <cell r="D901">
            <v>3.51</v>
          </cell>
          <cell r="E901">
            <v>0.63</v>
          </cell>
          <cell r="F901">
            <v>4.1399999999999997</v>
          </cell>
        </row>
        <row r="902">
          <cell r="A902" t="str">
            <v>92765</v>
          </cell>
          <cell r="B902" t="str">
            <v>ARMAÇÃO DE PILAR OU VIGA DE UMA ESTRUTURA CONVENCIONAL DE CONCRETO ARMADO EM UM EDIFÍCIO DE MÚLTIPLOS PAVIMENTOS UTILIZANDO AÇO CA-50 DE 20.0 MM - MONTAGEM. AF_12/2015</v>
          </cell>
          <cell r="C902" t="str">
            <v>KG</v>
          </cell>
          <cell r="D902">
            <v>3.28</v>
          </cell>
          <cell r="E902">
            <v>0.37</v>
          </cell>
          <cell r="F902">
            <v>3.65</v>
          </cell>
        </row>
        <row r="903">
          <cell r="A903" t="str">
            <v>92766</v>
          </cell>
          <cell r="B903" t="str">
            <v>ARMAÇÃO DE PILAR OU VIGA DE UMA ESTRUTURA CONVENCIONAL DE CONCRETO ARMADO EM UM EDIFÍCIO DE MÚLTIPLOS PAVIMENTOS UTILIZANDO AÇO CA-50 DE 25.0 MM - MONTAGEM. AF_12/2015</v>
          </cell>
          <cell r="C903" t="str">
            <v>KG</v>
          </cell>
          <cell r="D903">
            <v>3.67</v>
          </cell>
          <cell r="E903">
            <v>0.19</v>
          </cell>
          <cell r="F903">
            <v>3.86</v>
          </cell>
        </row>
        <row r="904">
          <cell r="A904" t="str">
            <v>92767</v>
          </cell>
          <cell r="B904" t="str">
            <v>ARMAÇÃO DE LAJE DE UMA ESTRUTURA CONVENCIONAL DE CONCRETO ARMADO EM UM EDIFÍCIO DE MÚLTIPLOS PAVIMENTOS UTILIZANDO AÇO CA-60 DE 4.2 MM - MONTAGEM. AF_12/2015_P</v>
          </cell>
          <cell r="C904" t="str">
            <v>KG</v>
          </cell>
          <cell r="D904">
            <v>4.99</v>
          </cell>
          <cell r="E904">
            <v>3.59</v>
          </cell>
          <cell r="F904">
            <v>8.58</v>
          </cell>
        </row>
        <row r="905">
          <cell r="A905" t="str">
            <v>92768</v>
          </cell>
          <cell r="B905" t="str">
            <v>ARMAÇÃO DE LAJE DE UMA ESTRUTURA CONVENCIONAL DE CONCRETO ARMADO EM UM EDIFÍCIO DE MÚLTIPLOS PAVIMENTOS UTILIZANDO AÇO CA-60 DE 5.0 MM - MONTAGEM. AF_12/2015_P</v>
          </cell>
          <cell r="C905" t="str">
            <v>KG</v>
          </cell>
          <cell r="D905">
            <v>4.62</v>
          </cell>
          <cell r="E905">
            <v>2.86</v>
          </cell>
          <cell r="F905">
            <v>7.48</v>
          </cell>
        </row>
        <row r="906">
          <cell r="A906" t="str">
            <v>92769</v>
          </cell>
          <cell r="B906" t="str">
            <v>ARMAÇÃO DE LAJE DE UMA ESTRUTURA CONVENCIONAL DE CONCRETO ARMADO EM UM EDIFÍCIO DE MÚLTIPLOS PAVIMENTOS UTILIZANDO AÇO CA-50 DE 6.3 MM - MONTAGEM. AF_12/2015_P</v>
          </cell>
          <cell r="C906" t="str">
            <v>KG</v>
          </cell>
          <cell r="D906">
            <v>4.3899999999999997</v>
          </cell>
          <cell r="E906">
            <v>2.0699999999999998</v>
          </cell>
          <cell r="F906">
            <v>6.46</v>
          </cell>
        </row>
        <row r="907">
          <cell r="A907" t="str">
            <v>92770</v>
          </cell>
          <cell r="B907" t="str">
            <v>ARMAÇÃO DE LAJE DE UMA ESTRUTURA CONVENCIONAL DE CONCRETO ARMADO EM UM EDIFÍCIO DE MÚLTIPLOS PAVIMENTOS UTILIZANDO AÇO CA-50 DE 8.0 MM - MONTAGEM. AF_12/2015_P</v>
          </cell>
          <cell r="C907" t="str">
            <v>KG</v>
          </cell>
          <cell r="D907">
            <v>4.5999999999999996</v>
          </cell>
          <cell r="E907">
            <v>1.43</v>
          </cell>
          <cell r="F907">
            <v>6.03</v>
          </cell>
        </row>
        <row r="908">
          <cell r="A908" t="str">
            <v>92771</v>
          </cell>
          <cell r="B908" t="str">
            <v>ARMAÇÃO DE LAJE DE UMA ESTRUTURA CONVENCIONAL DE CONCRETO ARMADO EM UM EDIFÍCIO DE MÚLTIPLOS PAVIMENTOS UTILIZANDO AÇO CA-50 DE 10.0 MM - MONTAGEM. AF_12/2015_P</v>
          </cell>
          <cell r="C908" t="str">
            <v>KG</v>
          </cell>
          <cell r="D908">
            <v>3.8</v>
          </cell>
          <cell r="E908">
            <v>0.95</v>
          </cell>
          <cell r="F908">
            <v>4.75</v>
          </cell>
        </row>
        <row r="909">
          <cell r="A909" t="str">
            <v>92772</v>
          </cell>
          <cell r="B909" t="str">
            <v>ARMAÇÃO DE LAJE DE UMA ESTRUTURA CONVENCIONAL DE CONCRETO ARMADO EM UM EDIFÍCIO DE MÚLTIPLOS PAVIMENTOS UTILIZANDO AÇO CA-50 DE 12.5 MM - MONTAGEM. AF_12/2015_P</v>
          </cell>
          <cell r="C909" t="str">
            <v>KG</v>
          </cell>
          <cell r="D909">
            <v>3.48</v>
          </cell>
          <cell r="E909">
            <v>0.56000000000000005</v>
          </cell>
          <cell r="F909">
            <v>4.04</v>
          </cell>
        </row>
        <row r="910">
          <cell r="A910" t="str">
            <v>92773</v>
          </cell>
          <cell r="B910" t="str">
            <v>ARMAÇÃO DE LAJE DE UMA ESTRUTURA CONVENCIONAL DE CONCRETO ARMADO EM UM EDIFÍCIO DE MÚLTIPLOS PAVIMENTOS UTILIZANDO AÇO CA-50 DE 16.0 MM - MONTAGEM. AF_12/2015_P</v>
          </cell>
          <cell r="C910" t="str">
            <v>KG</v>
          </cell>
          <cell r="D910">
            <v>3.39</v>
          </cell>
          <cell r="E910">
            <v>0.35</v>
          </cell>
          <cell r="F910">
            <v>3.74</v>
          </cell>
        </row>
        <row r="911">
          <cell r="A911" t="str">
            <v>92774</v>
          </cell>
          <cell r="B911" t="str">
            <v>ARMAÇÃO DE LAJE DE UMA ESTRUTURA CONVENCIONAL DE CONCRETO ARMADO EM UM EDIFÍCIO DE MÚLTIPLOS PAVIMENTOS UTILIZANDO AÇO CA-50 DE 20.0 MM - MONTAGEM. AF_12/2015_P</v>
          </cell>
          <cell r="C911" t="str">
            <v>KG</v>
          </cell>
          <cell r="D911">
            <v>3.2</v>
          </cell>
          <cell r="E911">
            <v>0.18</v>
          </cell>
          <cell r="F911">
            <v>3.38</v>
          </cell>
        </row>
        <row r="912">
          <cell r="A912" t="str">
            <v>92775</v>
          </cell>
          <cell r="B912" t="str">
            <v>ARMAÇÃO DE PILAR OU VIGA DE UMA ESTRUTURA CONVENCIONAL DE CONCRETO ARMADO EM UMA EDIFÍCAÇÃO TÉRREA OU SOBRADO UTILIZANDO AÇO CA-60 DE 5.0 MM - MONTAGEM. AF_12/2015</v>
          </cell>
          <cell r="C912" t="str">
            <v>KG</v>
          </cell>
          <cell r="D912">
            <v>6.01</v>
          </cell>
          <cell r="E912">
            <v>6.94</v>
          </cell>
          <cell r="F912">
            <v>12.95</v>
          </cell>
        </row>
        <row r="913">
          <cell r="A913" t="str">
            <v>92776</v>
          </cell>
          <cell r="B913" t="str">
            <v>ARMAÇÃO DE PILAR OU VIGA DE UMA ESTRUTURA CONVENCIONAL DE CONCRETO ARMADO EM UMA EDIFÍCAÇÃO TÉRREA OU SOBRADO UTILIZANDO AÇO CA-50 DE 6.3 MM - MONTAGEM. AF_12/2015</v>
          </cell>
          <cell r="C913" t="str">
            <v>KG</v>
          </cell>
          <cell r="D913">
            <v>5.68</v>
          </cell>
          <cell r="E913">
            <v>5.69</v>
          </cell>
          <cell r="F913">
            <v>11.37</v>
          </cell>
        </row>
        <row r="914">
          <cell r="A914" t="str">
            <v>92777</v>
          </cell>
          <cell r="B914" t="str">
            <v>ARMAÇÃO DE PILAR OU VIGA DE UMA ESTRUTURA CONVENCIONAL DE CONCRETO ARMADO EM UMA EDIFÍCAÇÃO TÉRREA OU SOBRADO UTILIZANDO AÇO CA-50 DE 8.0 MM - MONTAGEM. AF_12/2015</v>
          </cell>
          <cell r="C914" t="str">
            <v>KG</v>
          </cell>
          <cell r="D914">
            <v>5.74</v>
          </cell>
          <cell r="E914">
            <v>4.5</v>
          </cell>
          <cell r="F914">
            <v>10.24</v>
          </cell>
        </row>
        <row r="915">
          <cell r="A915" t="str">
            <v>92778</v>
          </cell>
          <cell r="B915" t="str">
            <v>ARMAÇÃO DE PILAR OU VIGA DE UMA ESTRUTURA CONVENCIONAL DE CONCRETO ARMADO EM UMA EDIFÍCAÇÃO TÉRREA OU SOBRADO UTILIZANDO AÇO CA-50 DE 10.0 MM - MONTAGEM. AF_12/2015</v>
          </cell>
          <cell r="C915" t="str">
            <v>KG</v>
          </cell>
          <cell r="D915">
            <v>4.74</v>
          </cell>
          <cell r="E915">
            <v>3.42</v>
          </cell>
          <cell r="F915">
            <v>8.16</v>
          </cell>
        </row>
        <row r="916">
          <cell r="A916" t="str">
            <v>92779</v>
          </cell>
          <cell r="B916" t="str">
            <v>ARMAÇÃO DE PILAR OU VIGA DE UMA ESTRUTURA CONVENCIONAL DE CONCRETO ARMADO EM UMA EDIFÍCAÇÃO TÉRREA OU SOBRADO UTILIZANDO AÇO CA-50 DE 12.5 MM - MONTAGEM. AF_12/2015</v>
          </cell>
          <cell r="C916" t="str">
            <v>KG</v>
          </cell>
          <cell r="D916">
            <v>4.1500000000000004</v>
          </cell>
          <cell r="E916">
            <v>2.31</v>
          </cell>
          <cell r="F916">
            <v>6.46</v>
          </cell>
        </row>
        <row r="917">
          <cell r="A917" t="str">
            <v>92780</v>
          </cell>
          <cell r="B917" t="str">
            <v>ARMAÇÃO DE PILAR OU VIGA DE UMA ESTRUTURA CONVENCIONAL DE CONCRETO ARMADO EM UMA EDIFÍCAÇÃO TÉRREA OU SOBRADO UTILIZANDO AÇO CA-50 DE 16.0 MM - MONTAGEM. AF_12/2015</v>
          </cell>
          <cell r="C917" t="str">
            <v>KG</v>
          </cell>
          <cell r="D917">
            <v>3.64</v>
          </cell>
          <cell r="E917">
            <v>0.99</v>
          </cell>
          <cell r="F917">
            <v>4.63</v>
          </cell>
        </row>
        <row r="918">
          <cell r="A918" t="str">
            <v>92781</v>
          </cell>
          <cell r="B918" t="str">
            <v>ARMAÇÃO DE PILAR OU VIGA DE UMA ESTRUTURA CONVENCIONAL DE CONCRETO ARMADO EM UMA EDIFÍCAÇÃO TÉRREA OU SOBRADO UTILIZANDO AÇO CA-50 DE 20.0 MM - MONTAGEM. AF_12/2015</v>
          </cell>
          <cell r="C918" t="str">
            <v>KG</v>
          </cell>
          <cell r="D918">
            <v>3.36</v>
          </cell>
          <cell r="E918">
            <v>0.61</v>
          </cell>
          <cell r="F918">
            <v>3.97</v>
          </cell>
        </row>
        <row r="919">
          <cell r="A919" t="str">
            <v>92782</v>
          </cell>
          <cell r="B919" t="str">
            <v>ARMAÇÃO DE PILAR OU VIGA DE UMA ESTRUTURA CONVENCIONAL DE CONCRETO ARMADO EM UMA EDIFÍCAÇÃO TÉRREA OU SOBRADO UTILIZANDO AÇO CA-50 DE 25.0 MM - MONTAGEM. AF_12/2015</v>
          </cell>
          <cell r="C919" t="str">
            <v>KG</v>
          </cell>
          <cell r="D919">
            <v>3.72</v>
          </cell>
          <cell r="E919">
            <v>0.33</v>
          </cell>
          <cell r="F919">
            <v>4.05</v>
          </cell>
        </row>
        <row r="920">
          <cell r="A920" t="str">
            <v>92783</v>
          </cell>
          <cell r="B920" t="str">
            <v>ARMAÇÃO DE LAJE DE UMA ESTRUTURA CONVENCIONAL DE CONCRETO ARMADO EM UMA EDIFÍCAÇÃO TÉRREA OU SOBRADO UTILIZANDO AÇO CA-60 DE 4.2 MM - MONTAGEM. AF_12/2015_P</v>
          </cell>
          <cell r="C920" t="str">
            <v>KG</v>
          </cell>
          <cell r="D920">
            <v>5.53</v>
          </cell>
          <cell r="E920">
            <v>5.03</v>
          </cell>
          <cell r="F920">
            <v>10.56</v>
          </cell>
        </row>
        <row r="921">
          <cell r="A921" t="str">
            <v>92784</v>
          </cell>
          <cell r="B921" t="str">
            <v>ARMAÇÃO DE LAJE DE UMA ESTRUTURA CONVENCIONAL DE CONCRETO ARMADO EM UMA EDIFÍCAÇÃO TÉRREA OU SOBRADO UTILIZANDO AÇO CA-60 DE 5.0 MM - MONTAGEM. AF_12/2015_P</v>
          </cell>
          <cell r="C921" t="str">
            <v>KG</v>
          </cell>
          <cell r="D921">
            <v>5.0599999999999996</v>
          </cell>
          <cell r="E921">
            <v>4.04</v>
          </cell>
          <cell r="F921">
            <v>9.1</v>
          </cell>
        </row>
        <row r="922">
          <cell r="A922" t="str">
            <v>92785</v>
          </cell>
          <cell r="B922" t="str">
            <v>ARMAÇÃO DE LAJE DE UMA ESTRUTURA CONVENCIONAL DE CONCRETO ARMADO EM UMA EDIFÍCAÇÃO TÉRREA OU SOBRADO UTILIZANDO AÇO CA-50 DE 6.3 MM - MONTAGEM. AF_12/2015_P</v>
          </cell>
          <cell r="C922" t="str">
            <v>KG</v>
          </cell>
          <cell r="D922">
            <v>4.72</v>
          </cell>
          <cell r="E922">
            <v>2.96</v>
          </cell>
          <cell r="F922">
            <v>7.68</v>
          </cell>
        </row>
        <row r="923">
          <cell r="A923" t="str">
            <v>92786</v>
          </cell>
          <cell r="B923" t="str">
            <v>ARMAÇÃO DE LAJE DE UMA ESTRUTURA CONVENCIONAL DE CONCRETO ARMADO EM UMA EDIFÍCAÇÃO TÉRREA OU SOBRADO UTILIZANDO AÇO CA-50 DE 8.0 MM - MONTAGEM. AF_12/2015_P</v>
          </cell>
          <cell r="C923" t="str">
            <v>KG</v>
          </cell>
          <cell r="D923">
            <v>4.84</v>
          </cell>
          <cell r="E923">
            <v>2.08</v>
          </cell>
          <cell r="F923">
            <v>6.92</v>
          </cell>
        </row>
        <row r="924">
          <cell r="A924" t="str">
            <v>92787</v>
          </cell>
          <cell r="B924" t="str">
            <v>ARMAÇÃO DE LAJE DE UMA ESTRUTURA CONVENCIONAL DE CONCRETO ARMADO EM UMA EDIFÍCAÇÃO TÉRREA OU SOBRADO UTILIZANDO AÇO CA-50 DE 10.0 MM - MONTAGEM. AF_12/2015_P</v>
          </cell>
          <cell r="C924" t="str">
            <v>KG</v>
          </cell>
          <cell r="D924">
            <v>3.99</v>
          </cell>
          <cell r="E924">
            <v>1.42</v>
          </cell>
          <cell r="F924">
            <v>5.41</v>
          </cell>
        </row>
        <row r="925">
          <cell r="A925" t="str">
            <v>92788</v>
          </cell>
          <cell r="B925" t="str">
            <v>ARMAÇÃO DE LAJE DE UMA ESTRUTURA CONVENCIONAL DE CONCRETO ARMADO EM UMA EDIFÍCAÇÃO TÉRREA OU SOBRADO UTILIZANDO AÇO CA-50 DE 12.5 MM - MONTAGEM. AF_12/2015_P</v>
          </cell>
          <cell r="C925" t="str">
            <v>KG</v>
          </cell>
          <cell r="D925">
            <v>3.6</v>
          </cell>
          <cell r="E925">
            <v>0.9</v>
          </cell>
          <cell r="F925">
            <v>4.5</v>
          </cell>
        </row>
        <row r="926">
          <cell r="A926" t="str">
            <v>92789</v>
          </cell>
          <cell r="B926" t="str">
            <v>ARMAÇÃO DE LAJE DE UMA ESTRUTURA CONVENCIONAL DE CONCRETO ARMADO EM UMA EDIFÍCAÇÃO TÉRREA OU SOBRADO UTILIZANDO AÇO CA-50 DE 16.0 MM - MONTAGEM. AF_12/2015_P</v>
          </cell>
          <cell r="C926" t="str">
            <v>KG</v>
          </cell>
          <cell r="D926">
            <v>3.46</v>
          </cell>
          <cell r="E926">
            <v>0.56999999999999995</v>
          </cell>
          <cell r="F926">
            <v>4.03</v>
          </cell>
        </row>
        <row r="927">
          <cell r="A927" t="str">
            <v>92790</v>
          </cell>
          <cell r="B927" t="str">
            <v>ARMAÇÃO DE LAJE DE UMA ESTRUTURA CONVENCIONAL DE CONCRETO ARMADO EM UMA EDIFÍCAÇÃO TÉRREA OU SOBRADO UTILIZANDO AÇO CA-50 DE 20.0 MM - MONTAGEM. AF_12/2015_P</v>
          </cell>
          <cell r="C927" t="str">
            <v>KG</v>
          </cell>
          <cell r="D927">
            <v>3.24</v>
          </cell>
          <cell r="E927">
            <v>0.32</v>
          </cell>
          <cell r="F927">
            <v>3.56</v>
          </cell>
        </row>
        <row r="928">
          <cell r="A928" t="str">
            <v>92915</v>
          </cell>
          <cell r="B928" t="str">
            <v>ARMAÇÃO DE ESTRUTURAS DE CONCRETO ARMADO, EXCETO VIGAS, PILARES, LAJES E FUNDAÇÕES (DE EDIFÍCIOS DE MÚLTIPLOS PAVIMENTOS, EDIFICAÇÃO TÉRREA OU SOBRADO), UTILIZANDO AÇO CA-60 DE 5.0 MM - MONTAGEM. AF_12/2015</v>
          </cell>
          <cell r="C928" t="str">
            <v>KG</v>
          </cell>
          <cell r="D928">
            <v>5.69</v>
          </cell>
          <cell r="E928">
            <v>6.09</v>
          </cell>
          <cell r="F928">
            <v>11.78</v>
          </cell>
        </row>
        <row r="929">
          <cell r="A929" t="str">
            <v>92916</v>
          </cell>
          <cell r="B929" t="str">
            <v>ARMAÇÃO DE ESTRUTURAS DE CONCRETO ARMADO, EXCETO VIGAS, PILARES, LAJES E FUNDAÇÕES (DE EDIFÍCIOS DE MÚLTIPLOS PAVIMENTOS, EDIFICAÇÃO TÉRREA OU SOBRADO), UTILIZANDO AÇO CA-50 DE 6.3 MM - MONTAGEM. AF_12/2015</v>
          </cell>
          <cell r="C929" t="str">
            <v>KG</v>
          </cell>
          <cell r="D929">
            <v>5.44</v>
          </cell>
          <cell r="E929">
            <v>5.04</v>
          </cell>
          <cell r="F929">
            <v>10.48</v>
          </cell>
        </row>
        <row r="930">
          <cell r="A930" t="str">
            <v>92917</v>
          </cell>
          <cell r="B930" t="str">
            <v>ARMAÇÃO DE ESTRUTURAS DE CONCRETO ARMADO, EXCETO VIGAS, PILARES, LAJES E FUNDAÇÕES (DE EDIFÍCIOS DE MÚLTIPLOS PAVIMENTOS, EDIFICAÇÃO TÉRREA OU SOBRADO), UTILIZANDO AÇO CA-50 DE 8.0 MM - MONTAGEM. AF_12/2015</v>
          </cell>
          <cell r="C930" t="str">
            <v>KG</v>
          </cell>
          <cell r="D930">
            <v>5.56</v>
          </cell>
          <cell r="E930">
            <v>4.01</v>
          </cell>
          <cell r="F930">
            <v>9.57</v>
          </cell>
        </row>
        <row r="931">
          <cell r="A931" t="str">
            <v>92919</v>
          </cell>
          <cell r="B931" t="str">
            <v>ARMAÇÃO DE ESTRUTURAS DE CONCRETO ARMADO, EXCETO VIGAS, PILARES, LAJES E FUNDAÇÕES (DE EDIFÍCIOS DE MÚLTIPLOS PAVIMENTOS, EDIFICAÇÃO TÉRREA OU SOBRADO), UTILIZANDO AÇO CA-50 DE 10.0 MM - MONTAGEM. AF_12/2015</v>
          </cell>
          <cell r="C931" t="str">
            <v>KG</v>
          </cell>
          <cell r="D931">
            <v>4.62</v>
          </cell>
          <cell r="E931">
            <v>3.05</v>
          </cell>
          <cell r="F931">
            <v>7.67</v>
          </cell>
        </row>
        <row r="932">
          <cell r="A932" t="str">
            <v>92921</v>
          </cell>
          <cell r="B932" t="str">
            <v>ARMAÇÃO DE ESTRUTURAS DE CONCRETO ARMADO, EXCETO VIGAS, PILARES, LAJES E FUNDAÇÕES (DE EDIFÍCIOS DE MÚLTIPLOS PAVIMENTOS, EDIFICAÇÃO TÉRREA OU SOBRADO), UTILIZANDO AÇO CA-50 DE 12.5 MM - MONTAGEM. AF_12/2015</v>
          </cell>
          <cell r="C932" t="str">
            <v>KG</v>
          </cell>
          <cell r="D932">
            <v>4.0599999999999996</v>
          </cell>
          <cell r="E932">
            <v>2.04</v>
          </cell>
          <cell r="F932">
            <v>6.1</v>
          </cell>
        </row>
        <row r="933">
          <cell r="A933" t="str">
            <v>92922</v>
          </cell>
          <cell r="B933" t="str">
            <v>ARMAÇÃO DE ESTRUTURAS DE CONCRETO ARMADO, EXCETO VIGAS, PILARES, LAJES E FUNDAÇÕES (DE EDIFÍCIOS DE MÚLTIPLOS PAVIMENTOS, EDIFICAÇÃO TÉRREA OU SOBRADO), UTILIZANDO AÇO CA-50 DE 16.0 MM - MONTAGEM. AF_12/2015</v>
          </cell>
          <cell r="C933" t="str">
            <v>KG</v>
          </cell>
          <cell r="D933">
            <v>3.57</v>
          </cell>
          <cell r="E933">
            <v>0.81</v>
          </cell>
          <cell r="F933">
            <v>4.38</v>
          </cell>
        </row>
        <row r="934">
          <cell r="A934" t="str">
            <v>92923</v>
          </cell>
          <cell r="B934" t="str">
            <v>ARMAÇÃO DE ESTRUTURAS DE CONCRETO ARMADO, EXCETO VIGAS, PILARES, LAJES E FUNDAÇÕES (DE EDIFÍCIOS DE MÚLTIPLOS PAVIMENTOS, EDIFICAÇÃO TÉRREA OU SOBRADO), UTILIZANDO AÇO CA-50 DE 20.0 MM - MONTAGEM. AF_12/2015</v>
          </cell>
          <cell r="C934" t="str">
            <v>KG</v>
          </cell>
          <cell r="D934">
            <v>3.32</v>
          </cell>
          <cell r="E934">
            <v>0.49</v>
          </cell>
          <cell r="F934">
            <v>3.81</v>
          </cell>
        </row>
        <row r="935">
          <cell r="A935" t="str">
            <v>92924</v>
          </cell>
          <cell r="B935" t="str">
            <v>ARMAÇÃO DE ESTRUTURAS DE CONCRETO ARMADO, EXCETO VIGAS, PILARES, LAJES E FUNDAÇÕES (DE EDIFÍCIOS DE MÚLTIPLOS PAVIMENTOS, EDIFICAÇÃO TÉRREA OU SOBRADO), UTILIZANDO AÇO CA-50 DE 25.0 MM - MONTAGEM. AF_12/2015</v>
          </cell>
          <cell r="C935" t="str">
            <v>KG</v>
          </cell>
          <cell r="D935">
            <v>3.69</v>
          </cell>
          <cell r="E935">
            <v>0.26</v>
          </cell>
          <cell r="F935">
            <v>3.95</v>
          </cell>
        </row>
        <row r="936">
          <cell r="B936" t="str">
            <v>ARMACAO EM TELAS</v>
          </cell>
          <cell r="C936" t="str">
            <v/>
          </cell>
        </row>
        <row r="937">
          <cell r="A937" t="str">
            <v>73994/1</v>
          </cell>
          <cell r="B937" t="str">
            <v>ARMACAO EM TELA DE ACO SOLDADA NERVURADA Q-138, ACO CA-60, 4,2MM, MALHA 10X10CM</v>
          </cell>
          <cell r="C937" t="str">
            <v>KG</v>
          </cell>
          <cell r="D937">
            <v>4.88</v>
          </cell>
          <cell r="E937">
            <v>0.73</v>
          </cell>
          <cell r="F937">
            <v>5.61</v>
          </cell>
        </row>
        <row r="938">
          <cell r="A938" t="str">
            <v>85662</v>
          </cell>
          <cell r="B938" t="str">
            <v>ARMACAO EM TELA DE ACO SOLDADA NERVURADA Q-92, ACO CA-60, 4,2MM, MALHA 15X15CM</v>
          </cell>
          <cell r="C938" t="str">
            <v>M2</v>
          </cell>
          <cell r="D938">
            <v>7.28</v>
          </cell>
          <cell r="E938">
            <v>1.1000000000000001</v>
          </cell>
          <cell r="F938">
            <v>8.3800000000000008</v>
          </cell>
        </row>
        <row r="939">
          <cell r="B939" t="str">
            <v>ARMACAO SECUNDARIA</v>
          </cell>
          <cell r="C939" t="str">
            <v/>
          </cell>
        </row>
        <row r="940">
          <cell r="A940" t="str">
            <v>88544</v>
          </cell>
          <cell r="B940" t="str">
            <v>ARMACAO SECUNDARIA OU REX COMPLETA PARA DUAS LINHAS-FORNECIMENTO E INSTALACAO.</v>
          </cell>
          <cell r="C940" t="str">
            <v>UN</v>
          </cell>
          <cell r="D940">
            <v>41</v>
          </cell>
          <cell r="E940">
            <v>39.36</v>
          </cell>
          <cell r="F940">
            <v>80.36</v>
          </cell>
        </row>
        <row r="941">
          <cell r="A941" t="str">
            <v>88545</v>
          </cell>
          <cell r="B941" t="str">
            <v>ARMACAO SECUNDARIA OU REX COMPLETA PARA QUATRO LINHAS-FORNECIMENTO E INSTALACAO.</v>
          </cell>
          <cell r="C941" t="str">
            <v>UN</v>
          </cell>
          <cell r="D941">
            <v>90.83</v>
          </cell>
          <cell r="E941">
            <v>52.49</v>
          </cell>
          <cell r="F941">
            <v>143.32</v>
          </cell>
        </row>
        <row r="942">
          <cell r="A942" t="str">
            <v>88543</v>
          </cell>
          <cell r="B942" t="str">
            <v>ARMACAO SECUNDARIA OU REX COMPLETA PARA TRESLINHAS-FORNECIMENTO E INSTALACAO.</v>
          </cell>
          <cell r="C942" t="str">
            <v>UN</v>
          </cell>
          <cell r="D942">
            <v>75.52</v>
          </cell>
          <cell r="E942">
            <v>47.24</v>
          </cell>
          <cell r="F942">
            <v>122.76</v>
          </cell>
        </row>
        <row r="943">
          <cell r="B943" t="str">
            <v>ARMAÇÃO PARA ALVENARIA ESTRUTURAL</v>
          </cell>
          <cell r="C943" t="str">
            <v/>
          </cell>
        </row>
        <row r="944">
          <cell r="A944" t="str">
            <v>89996</v>
          </cell>
          <cell r="B944" t="str">
            <v>ARMAÇÃO VERTICAL DE ALVENARIA ESTRUTURAL; DIÂMETRO DE 10,0 MM. AF_01/2015</v>
          </cell>
          <cell r="C944" t="str">
            <v>KG</v>
          </cell>
          <cell r="D944">
            <v>3.48</v>
          </cell>
          <cell r="E944">
            <v>1.43</v>
          </cell>
          <cell r="F944">
            <v>4.91</v>
          </cell>
        </row>
        <row r="945">
          <cell r="A945" t="str">
            <v>89997</v>
          </cell>
          <cell r="B945" t="str">
            <v>ARMAÇÃO VERTICAL DE ALVENARIA ESTRUTURAL; DIÂMETRO DE 12,5 MM. AF_01/2015</v>
          </cell>
          <cell r="C945" t="str">
            <v>KG</v>
          </cell>
          <cell r="D945">
            <v>3.13</v>
          </cell>
          <cell r="E945">
            <v>0.92</v>
          </cell>
          <cell r="F945">
            <v>4.05</v>
          </cell>
        </row>
        <row r="946">
          <cell r="A946" t="str">
            <v>89998</v>
          </cell>
          <cell r="B946" t="str">
            <v>ARMAÇÃO DE CINTA DE ALVENARIA ESTRUTURAL; DIÂMETRO DE 10,0 MM. AF_01/2015</v>
          </cell>
          <cell r="C946" t="str">
            <v>KG</v>
          </cell>
          <cell r="D946">
            <v>3.36</v>
          </cell>
          <cell r="E946">
            <v>1.1200000000000001</v>
          </cell>
          <cell r="F946">
            <v>4.4800000000000004</v>
          </cell>
        </row>
        <row r="947">
          <cell r="A947" t="str">
            <v>89999</v>
          </cell>
          <cell r="B947" t="str">
            <v>ARMAÇÃO DE VERGA E CONTRAVERGA DE ALVENARIA ESTRUTURAL; DIÂMETRO DE 8,0 MM. AF_01/2015</v>
          </cell>
          <cell r="C947" t="str">
            <v>KG</v>
          </cell>
          <cell r="D947">
            <v>4.8099999999999996</v>
          </cell>
          <cell r="E947">
            <v>3.47</v>
          </cell>
          <cell r="F947">
            <v>8.2799999999999994</v>
          </cell>
        </row>
        <row r="948">
          <cell r="A948" t="str">
            <v>90000</v>
          </cell>
          <cell r="B948" t="str">
            <v>ARMAÇÃO DE VERGA E CONTRAVERGA DE ALVENARIA ESTRUTURAL; DIÂMETRO DE 10,0 MM. AF_01/2015</v>
          </cell>
          <cell r="C948" t="str">
            <v>KG</v>
          </cell>
          <cell r="D948">
            <v>3.8</v>
          </cell>
          <cell r="E948">
            <v>2.2200000000000002</v>
          </cell>
          <cell r="F948">
            <v>6.02</v>
          </cell>
        </row>
        <row r="949">
          <cell r="B949" t="str">
            <v>ARMAÇÃO PARA PAREDES DE CONCRETO</v>
          </cell>
          <cell r="C949" t="str">
            <v/>
          </cell>
        </row>
        <row r="950">
          <cell r="A950" t="str">
            <v>91593</v>
          </cell>
          <cell r="B950" t="str">
            <v>ARMAÇÃO DO SISTEMA DE PAREDES DE CONCRETO, EXECUTADA EM PAREDES DE EDIFICAÇÕES DE MÚLTIPLOS PAVIMENTOS, TELA Q-138. AF_06/2015</v>
          </cell>
          <cell r="C950" t="str">
            <v>KG</v>
          </cell>
          <cell r="D950">
            <v>5.05</v>
          </cell>
          <cell r="E950">
            <v>0.54</v>
          </cell>
          <cell r="F950">
            <v>5.59</v>
          </cell>
        </row>
        <row r="951">
          <cell r="A951" t="str">
            <v>91594</v>
          </cell>
          <cell r="B951" t="str">
            <v>ARMAÇÃO DO SISTEMA DE PAREDES DE CONCRETO, EXECUTADA EM PAREDES DE EDIFICAÇÕES TÉRREAS OU DE MÚLTIPLOS PAVIMENTOS, TELA Q-92. AF_06/2015</v>
          </cell>
          <cell r="C951" t="str">
            <v>KG</v>
          </cell>
          <cell r="D951">
            <v>5.21</v>
          </cell>
          <cell r="E951">
            <v>0.82</v>
          </cell>
          <cell r="F951">
            <v>6.03</v>
          </cell>
        </row>
        <row r="952">
          <cell r="A952" t="str">
            <v>91595</v>
          </cell>
          <cell r="B952" t="str">
            <v>ARMAÇÃO DO SISTEMA DE PAREDES DE CONCRETO, EXECUTADA EM PAREDES DE EDIFICAÇÕES TÉRREAS, TELA Q-61. AF_06/2015</v>
          </cell>
          <cell r="C952" t="str">
            <v>KG</v>
          </cell>
          <cell r="D952">
            <v>5.61</v>
          </cell>
          <cell r="E952">
            <v>1.24</v>
          </cell>
          <cell r="F952">
            <v>6.85</v>
          </cell>
        </row>
        <row r="953">
          <cell r="A953" t="str">
            <v>91596</v>
          </cell>
          <cell r="B953" t="str">
            <v>ARMAÇÃO DO SISTEMA DE PAREDES DE CONCRETO, EXECUTADA COMO ARMADURA POSITIVA DE LAJES, TELA Q-138. AF_06/2015</v>
          </cell>
          <cell r="C953" t="str">
            <v>KG</v>
          </cell>
          <cell r="D953">
            <v>5.0999999999999996</v>
          </cell>
          <cell r="E953">
            <v>0.65</v>
          </cell>
          <cell r="F953">
            <v>5.75</v>
          </cell>
        </row>
        <row r="954">
          <cell r="A954" t="str">
            <v>91597</v>
          </cell>
          <cell r="B954" t="str">
            <v>ARMAÇÃO DO SISTEMA DE PAREDES DE CONCRETO, EXECUTADA COMO ARMADURA NEGATIVA DE LAJES, TELA T-196. AF_06/2015</v>
          </cell>
          <cell r="C954" t="str">
            <v>KG</v>
          </cell>
          <cell r="D954">
            <v>3.44</v>
          </cell>
          <cell r="E954">
            <v>0.68</v>
          </cell>
          <cell r="F954">
            <v>4.12</v>
          </cell>
        </row>
        <row r="955">
          <cell r="A955" t="str">
            <v>91598</v>
          </cell>
          <cell r="B955" t="str">
            <v>ARMAÇÃO DO SISTEMA DE PAREDES DE CONCRETO, EXECUTADA COMO ARMADURA POSITIVA DE LAJES, TELA Q-113. AF_06/2015</v>
          </cell>
          <cell r="C955" t="str">
            <v>KG</v>
          </cell>
          <cell r="D955">
            <v>4.99</v>
          </cell>
          <cell r="E955">
            <v>0.8</v>
          </cell>
          <cell r="F955">
            <v>5.79</v>
          </cell>
        </row>
        <row r="956">
          <cell r="A956" t="str">
            <v>91599</v>
          </cell>
          <cell r="B956" t="str">
            <v>ARMAÇÃO DO SISTEMA DE PAREDES DE CONCRETO, EXECUTADA COMO ARMADURA NEGATIVA DE LAJES, TELA L-159. AF_06/2015</v>
          </cell>
          <cell r="C956" t="str">
            <v>KG</v>
          </cell>
          <cell r="D956">
            <v>5.31</v>
          </cell>
          <cell r="E956">
            <v>0.86</v>
          </cell>
          <cell r="F956">
            <v>6.17</v>
          </cell>
        </row>
        <row r="957">
          <cell r="A957" t="str">
            <v>91600</v>
          </cell>
          <cell r="B957" t="str">
            <v>ARMAÇÃO DO SISTEMA DE PAREDES DE CONCRETO, EXECUTADA EM PLATIBANDAS, TELA Q-92. AF_06/2015</v>
          </cell>
          <cell r="C957" t="str">
            <v>KG</v>
          </cell>
          <cell r="D957">
            <v>5.47</v>
          </cell>
          <cell r="E957">
            <v>1.3</v>
          </cell>
          <cell r="F957">
            <v>6.77</v>
          </cell>
        </row>
        <row r="958">
          <cell r="A958" t="str">
            <v>91601</v>
          </cell>
          <cell r="B958" t="str">
            <v>ARMAÇÃO DO SISTEMA DE PAREDES DE CONCRETO, EXECUTADA COMO REFORÇO, VERGALHÃO DE 6,3 MM DE DIÂMETRO. AF_06/2015</v>
          </cell>
          <cell r="C958" t="str">
            <v>KG</v>
          </cell>
          <cell r="D958">
            <v>4.3499999999999996</v>
          </cell>
          <cell r="E958">
            <v>2.2999999999999998</v>
          </cell>
          <cell r="F958">
            <v>6.65</v>
          </cell>
        </row>
        <row r="959">
          <cell r="A959" t="str">
            <v>91602</v>
          </cell>
          <cell r="B959" t="str">
            <v>ARMAÇÃO DO SISTEMA DE PAREDES DE CONCRETO, EXECUTADA COMO REFORÇO, VERGALHÃO DE 8,0 MM DE DIÂMETRO. AF_06/2015</v>
          </cell>
          <cell r="C959" t="str">
            <v>KG</v>
          </cell>
          <cell r="D959">
            <v>4.4000000000000004</v>
          </cell>
          <cell r="E959">
            <v>1.4</v>
          </cell>
          <cell r="F959">
            <v>5.8</v>
          </cell>
        </row>
        <row r="960">
          <cell r="A960" t="str">
            <v>91603</v>
          </cell>
          <cell r="B960" t="str">
            <v>ARMAÇÃO DO SISTEMA DE PAREDES DE CONCRETO, EXECUTADA COMO REFORÇO, VERGALHÃO DE 10,0 MM DE DIÂMETRO. AF_06/2015</v>
          </cell>
          <cell r="C960" t="str">
            <v>KG</v>
          </cell>
          <cell r="D960">
            <v>3.64</v>
          </cell>
          <cell r="E960">
            <v>0.88</v>
          </cell>
          <cell r="F960">
            <v>4.5199999999999996</v>
          </cell>
        </row>
        <row r="961">
          <cell r="B961" t="str">
            <v>PROTENDIDA</v>
          </cell>
          <cell r="C961" t="str">
            <v/>
          </cell>
        </row>
        <row r="962">
          <cell r="A962" t="str">
            <v>73771/1</v>
          </cell>
          <cell r="B962" t="str">
            <v>PROTENSAO DE TIRANTES DE BARRA DE ACO CA-50 EXCL MATERIAIS</v>
          </cell>
          <cell r="C962" t="str">
            <v>UN</v>
          </cell>
          <cell r="D962">
            <v>6.71</v>
          </cell>
          <cell r="E962">
            <v>17.91</v>
          </cell>
          <cell r="F962">
            <v>24.62</v>
          </cell>
        </row>
        <row r="963">
          <cell r="A963" t="str">
            <v>79504/1</v>
          </cell>
          <cell r="B963" t="str">
            <v>TIRANTES P/PROTENSAO E ANCORAGEM EM ROCHA C/ 6 FIOS ACO DURO 8MM .</v>
          </cell>
          <cell r="C963" t="str">
            <v>M</v>
          </cell>
          <cell r="D963">
            <v>19.5</v>
          </cell>
          <cell r="E963">
            <v>18.86</v>
          </cell>
          <cell r="F963">
            <v>38.36</v>
          </cell>
        </row>
        <row r="964">
          <cell r="A964" t="str">
            <v>79504/2</v>
          </cell>
          <cell r="B964" t="str">
            <v>TIRANTES P/PROTENSAO E ANCORAGEM EM ROCHA C/ 8 FIOS ACO DURO 8MM .</v>
          </cell>
          <cell r="C964" t="str">
            <v>M</v>
          </cell>
          <cell r="D964">
            <v>23.74</v>
          </cell>
          <cell r="E964">
            <v>18.86</v>
          </cell>
          <cell r="F964">
            <v>42.6</v>
          </cell>
        </row>
        <row r="965">
          <cell r="A965" t="str">
            <v>79504/3</v>
          </cell>
          <cell r="B965" t="str">
            <v>TIRANTES P/PROTENSAO E ANCORAGEM EM ROCHA C/10 FIOS ACO DURO 8MM .</v>
          </cell>
          <cell r="C965" t="str">
            <v>M</v>
          </cell>
          <cell r="D965">
            <v>27.99</v>
          </cell>
          <cell r="E965">
            <v>18.86</v>
          </cell>
          <cell r="F965">
            <v>46.85</v>
          </cell>
        </row>
        <row r="966">
          <cell r="A966" t="str">
            <v>79504/4</v>
          </cell>
          <cell r="B966" t="str">
            <v>TIRANTES P/PROTENSAO E ANCORAGEM EM ROCHA C/12 FIOS ACO DURO 8MM .</v>
          </cell>
          <cell r="C966" t="str">
            <v>M</v>
          </cell>
          <cell r="D966">
            <v>32.229999999999997</v>
          </cell>
          <cell r="E966">
            <v>18.86</v>
          </cell>
          <cell r="F966">
            <v>51.09</v>
          </cell>
        </row>
        <row r="967">
          <cell r="A967" t="str">
            <v>79504/5</v>
          </cell>
          <cell r="B967" t="str">
            <v>TIRANTE PROTENDIDO P/  ANCORAGEM EM SOLO  C/ 6 FIOS ACO DURO 8MM, INCLUSIVE PROTEÇÃO ANTICORR0SIVA.</v>
          </cell>
          <cell r="C967" t="str">
            <v>M</v>
          </cell>
          <cell r="D967">
            <v>24.94</v>
          </cell>
          <cell r="E967">
            <v>23.83</v>
          </cell>
          <cell r="F967">
            <v>48.77</v>
          </cell>
        </row>
        <row r="968">
          <cell r="A968" t="str">
            <v>79504/6</v>
          </cell>
          <cell r="B968" t="str">
            <v>TIRANTES P/PROTENSAO E ANCORAGEM EM SOLO TRECHO LIVRE C/ 8 FIOS ACO DURO 8MM INCLUSIVE PROTECAO ANTICORROSIVA.</v>
          </cell>
          <cell r="C968" t="str">
            <v>M</v>
          </cell>
          <cell r="D968">
            <v>29.19</v>
          </cell>
          <cell r="E968">
            <v>23.83</v>
          </cell>
          <cell r="F968">
            <v>53.02</v>
          </cell>
        </row>
        <row r="969">
          <cell r="A969" t="str">
            <v>79504/7</v>
          </cell>
          <cell r="B969" t="str">
            <v>TIRANTES P/PROTENSAO E ANCORAGEM EM SOLO TRECHO LIVRE C/10 FIOS ACO DURO 8MM INCLUSIVE PROTECAO ANTICORROSIVA.</v>
          </cell>
          <cell r="C969" t="str">
            <v>M</v>
          </cell>
          <cell r="D969">
            <v>33.43</v>
          </cell>
          <cell r="E969">
            <v>23.83</v>
          </cell>
          <cell r="F969">
            <v>57.26</v>
          </cell>
        </row>
        <row r="970">
          <cell r="A970" t="str">
            <v>79504/8</v>
          </cell>
          <cell r="B970" t="str">
            <v>TIRANTES P/PROTENSAO E ANCORAGEM EM SOLO TRECHO LIVRE C/16 FIOS ACO DURO 8MM INCLUSIVE PROTECAO ANTICORROSIVA.</v>
          </cell>
          <cell r="C970" t="str">
            <v>M</v>
          </cell>
          <cell r="D970">
            <v>46.7</v>
          </cell>
          <cell r="E970">
            <v>23.83</v>
          </cell>
          <cell r="F970">
            <v>70.53</v>
          </cell>
        </row>
        <row r="971">
          <cell r="A971" t="str">
            <v>79504/9</v>
          </cell>
          <cell r="B971" t="str">
            <v>TIRANTES P/PROTENSAO E ANCORAGEM EM SOLO TRECHO ANCOR C/ 6 FIOS ACO DURO 8MM , INCLUSIVE PROTECAO ANTICORROSIVA.</v>
          </cell>
          <cell r="C971" t="str">
            <v>M</v>
          </cell>
          <cell r="D971">
            <v>41.13</v>
          </cell>
          <cell r="E971">
            <v>63.54</v>
          </cell>
          <cell r="F971">
            <v>104.67</v>
          </cell>
        </row>
        <row r="972">
          <cell r="A972" t="str">
            <v>79504/10</v>
          </cell>
          <cell r="B972" t="str">
            <v>TIRANTES P/PROTENSAO E ANCORAGEM EM SOLO TRECHO ANCOR C/ 8 FIOS ACO DURO 8MM , INCLUSIVE PROTECAO ANTICORROSIVA.</v>
          </cell>
          <cell r="C972" t="str">
            <v>M</v>
          </cell>
          <cell r="D972">
            <v>45.37</v>
          </cell>
          <cell r="E972">
            <v>63.54</v>
          </cell>
          <cell r="F972">
            <v>108.91</v>
          </cell>
        </row>
        <row r="973">
          <cell r="A973" t="str">
            <v>79504/11</v>
          </cell>
          <cell r="B973" t="str">
            <v>TIRANTES P/PROTENSAO E ANCORAGEM EM SOLO TRECHO ANCOR C/10 FIOS ACO DURO 8MM .</v>
          </cell>
          <cell r="C973" t="str">
            <v>M</v>
          </cell>
          <cell r="D973">
            <v>49.62</v>
          </cell>
          <cell r="E973">
            <v>63.54</v>
          </cell>
          <cell r="F973">
            <v>113.16</v>
          </cell>
        </row>
        <row r="974">
          <cell r="A974" t="str">
            <v>79504/12</v>
          </cell>
          <cell r="B974" t="str">
            <v>TIRANTES P/PROTENSAO E ANCORAGEM EM SOLO TRECHO ANCOR C/16 FIOS ACO DURO 8MM .</v>
          </cell>
          <cell r="C974" t="str">
            <v>M</v>
          </cell>
          <cell r="D974">
            <v>62.88</v>
          </cell>
          <cell r="E974">
            <v>63.54</v>
          </cell>
          <cell r="F974">
            <v>126.42</v>
          </cell>
        </row>
        <row r="975">
          <cell r="A975" t="str">
            <v>95108</v>
          </cell>
          <cell r="B975" t="str">
            <v>EXECUÇÃO DE PROTEÇÃO DA CABEÇA DO TIRANTE COM USO DE FÔRMAS EM CHAPA COMPENSADA PLASTIFICADA DE MADEIRA E CONCRETO FCK =15 MPA. AF_07/2016</v>
          </cell>
          <cell r="C975" t="str">
            <v>UN</v>
          </cell>
          <cell r="D975">
            <v>9</v>
          </cell>
          <cell r="E975">
            <v>13.81</v>
          </cell>
          <cell r="F975">
            <v>22.81</v>
          </cell>
        </row>
        <row r="976">
          <cell r="B976" t="str">
            <v>ACOS</v>
          </cell>
          <cell r="C976" t="str">
            <v/>
          </cell>
        </row>
        <row r="977">
          <cell r="B977" t="str">
            <v>CORTE E DOBRA DE ACO</v>
          </cell>
          <cell r="C977" t="str">
            <v/>
          </cell>
        </row>
        <row r="978">
          <cell r="A978" t="str">
            <v>92791</v>
          </cell>
          <cell r="B978" t="str">
            <v>CORTE E DOBRA DE AÇO CA-60, DIÂMETRO DE 5.0 MM, UTILIZADO EM ESTRUTURAS DIVERSAS, EXCETO LAJES. AF_12/2015</v>
          </cell>
          <cell r="C978" t="str">
            <v>KG</v>
          </cell>
          <cell r="D978">
            <v>4.2300000000000004</v>
          </cell>
          <cell r="E978">
            <v>3.13</v>
          </cell>
          <cell r="F978">
            <v>7.36</v>
          </cell>
        </row>
        <row r="979">
          <cell r="A979" t="str">
            <v>92792</v>
          </cell>
          <cell r="B979" t="str">
            <v>CORTE E DOBRA DE AÇO CA-50, DIÂMETRO DE 6.3 MM, UTILIZADO EM ESTRUTURAS DIVERSAS, EXCETO LAJES. AF_12/2015</v>
          </cell>
          <cell r="C979" t="str">
            <v>KG</v>
          </cell>
          <cell r="D979">
            <v>4.28</v>
          </cell>
          <cell r="E979">
            <v>2.78</v>
          </cell>
          <cell r="F979">
            <v>7.06</v>
          </cell>
        </row>
        <row r="980">
          <cell r="A980" t="str">
            <v>92793</v>
          </cell>
          <cell r="B980" t="str">
            <v>CORTE E DOBRA DE AÇO CA-50, DIÂMETRO DE 8.0 MM, UTILIZADO EM ESTRUTURAS DIVERSAS, EXCETO LAJES. AF_12/2015</v>
          </cell>
          <cell r="C980" t="str">
            <v>KG</v>
          </cell>
          <cell r="D980">
            <v>4.6399999999999997</v>
          </cell>
          <cell r="E980">
            <v>2.33</v>
          </cell>
          <cell r="F980">
            <v>6.97</v>
          </cell>
        </row>
        <row r="981">
          <cell r="A981" t="str">
            <v>92794</v>
          </cell>
          <cell r="B981" t="str">
            <v>CORTE E DOBRA DE AÇO CA-50, DIÂMETRO DE 10.0 MM, UTILIZADO EM ESTRUTURAS DIVERSAS, EXCETO LAJES. AF_12/2015</v>
          </cell>
          <cell r="C981" t="str">
            <v>KG</v>
          </cell>
          <cell r="D981">
            <v>3.88</v>
          </cell>
          <cell r="E981">
            <v>1.79</v>
          </cell>
          <cell r="F981">
            <v>5.67</v>
          </cell>
        </row>
        <row r="982">
          <cell r="A982" t="str">
            <v>92795</v>
          </cell>
          <cell r="B982" t="str">
            <v>CORTE E DOBRA DE AÇO CA-50, DIÂMETRO DE 12.5 MM, UTILIZADO EM ESTRUTURAS DIVERSAS, EXCETO LAJES. AF_12/2015</v>
          </cell>
          <cell r="C982" t="str">
            <v>KG</v>
          </cell>
          <cell r="D982">
            <v>3.48</v>
          </cell>
          <cell r="E982">
            <v>1.1200000000000001</v>
          </cell>
          <cell r="F982">
            <v>4.5999999999999996</v>
          </cell>
        </row>
        <row r="983">
          <cell r="A983" t="str">
            <v>92796</v>
          </cell>
          <cell r="B983" t="str">
            <v>CORTE E DOBRA DE AÇO CA-50, DIÂMETRO DE 16.0 MM, UTILIZADO EM ESTRUTURAS DIVERSAS, EXCETO LAJES. AF_12/2015</v>
          </cell>
          <cell r="C983" t="str">
            <v>KG</v>
          </cell>
          <cell r="D983">
            <v>3.13</v>
          </cell>
          <cell r="E983">
            <v>0.18</v>
          </cell>
          <cell r="F983">
            <v>3.31</v>
          </cell>
        </row>
        <row r="984">
          <cell r="A984" t="str">
            <v>92797</v>
          </cell>
          <cell r="B984" t="str">
            <v>CORTE E DOBRA DE AÇO CA-50, DIÂMETRO DE 20.0 MM, UTILIZADO EM ESTRUTURAS DIVERSAS, EXCETO LAJES. AF_12/2015</v>
          </cell>
          <cell r="C984" t="str">
            <v>KG</v>
          </cell>
          <cell r="D984">
            <v>2.96</v>
          </cell>
          <cell r="E984">
            <v>0.08</v>
          </cell>
          <cell r="F984">
            <v>3.04</v>
          </cell>
        </row>
        <row r="985">
          <cell r="A985" t="str">
            <v>92798</v>
          </cell>
          <cell r="B985" t="str">
            <v>CORTE E DOBRA DE AÇO CA-50, DIÂMETRO DE 25.0 MM, UTILIZADO EM ESTRUTURAS DIVERSAS, EXCETO LAJES. AF_12/2015</v>
          </cell>
          <cell r="C985" t="str">
            <v>KG</v>
          </cell>
          <cell r="D985">
            <v>3.41</v>
          </cell>
          <cell r="E985">
            <v>0.02</v>
          </cell>
          <cell r="F985">
            <v>3.43</v>
          </cell>
        </row>
        <row r="986">
          <cell r="A986" t="str">
            <v>92799</v>
          </cell>
          <cell r="B986" t="str">
            <v>CORTE E DOBRA DE AÇO CA-60, DIÂMETRO DE 4.2 MM, UTILIZADO EM LAJE. AF_12/2015</v>
          </cell>
          <cell r="C986" t="str">
            <v>KG</v>
          </cell>
          <cell r="D986">
            <v>3.75</v>
          </cell>
          <cell r="E986">
            <v>1.81</v>
          </cell>
          <cell r="F986">
            <v>5.56</v>
          </cell>
        </row>
        <row r="987">
          <cell r="A987" t="str">
            <v>92800</v>
          </cell>
          <cell r="B987" t="str">
            <v>CORTE E DOBRA DE AÇO CA-60, DIÂMETRO DE 5.0 MM, UTILIZADO EM LAJE. AF_12/2015</v>
          </cell>
          <cell r="C987" t="str">
            <v>KG</v>
          </cell>
          <cell r="D987">
            <v>3.6</v>
          </cell>
          <cell r="E987">
            <v>1.41</v>
          </cell>
          <cell r="F987">
            <v>5.01</v>
          </cell>
        </row>
        <row r="988">
          <cell r="A988" t="str">
            <v>92801</v>
          </cell>
          <cell r="B988" t="str">
            <v>CORTE E DOBRA DE AÇO CA-50, DIÂMETRO DE 6.3 MM, UTILIZADO EM LAJE. AF_12/2015</v>
          </cell>
          <cell r="C988" t="str">
            <v>KG</v>
          </cell>
          <cell r="D988">
            <v>3.61</v>
          </cell>
          <cell r="E988">
            <v>0.97</v>
          </cell>
          <cell r="F988">
            <v>4.58</v>
          </cell>
        </row>
        <row r="989">
          <cell r="A989" t="str">
            <v>92802</v>
          </cell>
          <cell r="B989" t="str">
            <v>CORTE E DOBRA DE AÇO CA-50, DIÂMETRO DE 8.0 MM, UTILIZADO EM LAJE. AF_12/2015</v>
          </cell>
          <cell r="C989" t="str">
            <v>KG</v>
          </cell>
          <cell r="D989">
            <v>4.01</v>
          </cell>
          <cell r="E989">
            <v>0.62</v>
          </cell>
          <cell r="F989">
            <v>4.63</v>
          </cell>
        </row>
        <row r="990">
          <cell r="A990" t="str">
            <v>92803</v>
          </cell>
          <cell r="B990" t="str">
            <v>CORTE E DOBRA DE AÇO CA-50, DIÂMETRO DE 10.0 MM, UTILIZADO EM LAJE. AF_12/2015</v>
          </cell>
          <cell r="C990" t="str">
            <v>KG</v>
          </cell>
          <cell r="D990">
            <v>3.35</v>
          </cell>
          <cell r="E990">
            <v>0.35</v>
          </cell>
          <cell r="F990">
            <v>3.7</v>
          </cell>
        </row>
        <row r="991">
          <cell r="A991" t="str">
            <v>92804</v>
          </cell>
          <cell r="B991" t="str">
            <v>CORTE E DOBRA DE AÇO CA-50, DIÂMETRO DE 12.5 MM, UTILIZADO EM LAJE. AF_12/2015</v>
          </cell>
          <cell r="C991" t="str">
            <v>KG</v>
          </cell>
          <cell r="D991">
            <v>3.11</v>
          </cell>
          <cell r="E991">
            <v>0.14000000000000001</v>
          </cell>
          <cell r="F991">
            <v>3.25</v>
          </cell>
        </row>
        <row r="992">
          <cell r="A992" t="str">
            <v>92805</v>
          </cell>
          <cell r="B992" t="str">
            <v>CORTE E DOBRA DE AÇO CA-50, DIÂMETRO DE 16.0 MM, UTILIZADO EM LAJE. AF_12/2015</v>
          </cell>
          <cell r="C992" t="str">
            <v>KG</v>
          </cell>
          <cell r="D992">
            <v>3.09</v>
          </cell>
          <cell r="E992">
            <v>0.09</v>
          </cell>
          <cell r="F992">
            <v>3.18</v>
          </cell>
        </row>
        <row r="993">
          <cell r="A993" t="str">
            <v>92806</v>
          </cell>
          <cell r="B993" t="str">
            <v>CORTE E DOBRA DE AÇO CA-50, DIÂMETRO DE 20.0 MM, UTILIZADO EM LAJE. AF_12/2015</v>
          </cell>
          <cell r="C993" t="str">
            <v>KG</v>
          </cell>
          <cell r="D993">
            <v>2.94</v>
          </cell>
          <cell r="E993">
            <v>0.03</v>
          </cell>
          <cell r="F993">
            <v>2.97</v>
          </cell>
        </row>
        <row r="994">
          <cell r="A994" t="str">
            <v>92875</v>
          </cell>
          <cell r="B994" t="str">
            <v>CORTE E DOBRA DE AÇO CA-25, DIÂMETRO DE 6.3 MM. AF_12/2015</v>
          </cell>
          <cell r="C994" t="str">
            <v>KG</v>
          </cell>
          <cell r="D994">
            <v>4.25</v>
          </cell>
          <cell r="E994">
            <v>2.78</v>
          </cell>
          <cell r="F994">
            <v>7.03</v>
          </cell>
        </row>
        <row r="995">
          <cell r="A995" t="str">
            <v>92876</v>
          </cell>
          <cell r="B995" t="str">
            <v>CORTE E DOBRA DE AÇO CA-25, DIÂMETRO DE 8.0 MM. AF_12/2015</v>
          </cell>
          <cell r="C995" t="str">
            <v>KG</v>
          </cell>
          <cell r="D995">
            <v>4.16</v>
          </cell>
          <cell r="E995">
            <v>2.33</v>
          </cell>
          <cell r="F995">
            <v>6.49</v>
          </cell>
        </row>
        <row r="996">
          <cell r="A996" t="str">
            <v>92877</v>
          </cell>
          <cell r="B996" t="str">
            <v>CORTE E DOBRA DE AÇO CA-25, DIÂMETRO DE 10.0 MM. AF_12/2015</v>
          </cell>
          <cell r="C996" t="str">
            <v>KG</v>
          </cell>
          <cell r="D996">
            <v>3.76</v>
          </cell>
          <cell r="E996">
            <v>1.79</v>
          </cell>
          <cell r="F996">
            <v>5.55</v>
          </cell>
        </row>
        <row r="997">
          <cell r="A997" t="str">
            <v>92878</v>
          </cell>
          <cell r="B997" t="str">
            <v>CORTE E DOBRA DE AÇO CA-25, DIÂMETRO DE 12.5 MM. AF_12/2015</v>
          </cell>
          <cell r="C997" t="str">
            <v>KG</v>
          </cell>
          <cell r="D997">
            <v>3.53</v>
          </cell>
          <cell r="E997">
            <v>1.1200000000000001</v>
          </cell>
          <cell r="F997">
            <v>4.6500000000000004</v>
          </cell>
        </row>
        <row r="998">
          <cell r="A998" t="str">
            <v>92879</v>
          </cell>
          <cell r="B998" t="str">
            <v>CORTE E DOBRA DE AÇO CA-25, DIÂMETRO DE 16.0 MM. AF_12/2015</v>
          </cell>
          <cell r="C998" t="str">
            <v>KG</v>
          </cell>
          <cell r="D998">
            <v>3.19</v>
          </cell>
          <cell r="E998">
            <v>0.18</v>
          </cell>
          <cell r="F998">
            <v>3.37</v>
          </cell>
        </row>
        <row r="999">
          <cell r="A999" t="str">
            <v>92880</v>
          </cell>
          <cell r="B999" t="str">
            <v>CORTE E DOBRA DE AÇO CA-25, DIÂMETRO DE 20.0 MM. AF_12/2015</v>
          </cell>
          <cell r="C999" t="str">
            <v>KG</v>
          </cell>
          <cell r="D999">
            <v>3.22</v>
          </cell>
          <cell r="E999">
            <v>0.08</v>
          </cell>
          <cell r="F999">
            <v>3.3</v>
          </cell>
        </row>
        <row r="1000">
          <cell r="A1000" t="str">
            <v>92881</v>
          </cell>
          <cell r="B1000" t="str">
            <v>CORTE E DOBRA DE AÇO CA-25, DIÂMETRO DE 25.0 MM. AF_12/2015</v>
          </cell>
          <cell r="C1000" t="str">
            <v>KG</v>
          </cell>
          <cell r="D1000">
            <v>3.21</v>
          </cell>
          <cell r="E1000">
            <v>0.02</v>
          </cell>
          <cell r="F1000">
            <v>3.23</v>
          </cell>
        </row>
        <row r="1001">
          <cell r="A1001" t="str">
            <v>95445</v>
          </cell>
          <cell r="B1001" t="str">
            <v>CORTE E DOBRA DE AÇO CA-60, DIÂMETRO DE 5,0 MM, UTILIZADO EM ESTRIBO CONTÍNUO HELICOIDAL. AF_10/2016</v>
          </cell>
          <cell r="C1001" t="str">
            <v>KG</v>
          </cell>
          <cell r="D1001">
            <v>3.04</v>
          </cell>
          <cell r="E1001">
            <v>0.42</v>
          </cell>
          <cell r="F1001">
            <v>3.46</v>
          </cell>
        </row>
        <row r="1002">
          <cell r="A1002" t="str">
            <v>95446</v>
          </cell>
          <cell r="B1002" t="str">
            <v>CORTE E DOBRA DE AÇO CA-50, DIÂMETRO DE 6,3 MM, UTILIZADO EM ESTRIBO CONTÍNUO HELICOIDAL. AF_10/2016</v>
          </cell>
          <cell r="C1002" t="str">
            <v>KG</v>
          </cell>
          <cell r="D1002">
            <v>3.16</v>
          </cell>
          <cell r="E1002">
            <v>0.31</v>
          </cell>
          <cell r="F1002">
            <v>3.47</v>
          </cell>
        </row>
        <row r="1003">
          <cell r="B1003" t="str">
            <v>MONTAGEM DE ACO</v>
          </cell>
          <cell r="C1003" t="str">
            <v/>
          </cell>
        </row>
        <row r="1004">
          <cell r="A1004" t="str">
            <v>95576</v>
          </cell>
          <cell r="B1004" t="str">
            <v>MONTAGEM DE ARMADURA LONGITUDINAL DE ESTACAS DE SEÇÃO CIRCULAR, DIÂMETRO = 8,0 MM. AF_11/2016</v>
          </cell>
          <cell r="C1004" t="str">
            <v>KG</v>
          </cell>
          <cell r="D1004">
            <v>5.31</v>
          </cell>
          <cell r="E1004">
            <v>3.76</v>
          </cell>
          <cell r="F1004">
            <v>9.07</v>
          </cell>
        </row>
        <row r="1005">
          <cell r="A1005" t="str">
            <v>95577</v>
          </cell>
          <cell r="B1005" t="str">
            <v>MONTAGEM DE ARMADURA LONGITUDINAL DE ESTACAS DE SEÇÃO CIRCULAR, DIÂMETRO = 10,0 MM. AF_11/2016</v>
          </cell>
          <cell r="C1005" t="str">
            <v>KG</v>
          </cell>
          <cell r="D1005">
            <v>4.46</v>
          </cell>
          <cell r="E1005">
            <v>2.94</v>
          </cell>
          <cell r="F1005">
            <v>7.4</v>
          </cell>
        </row>
        <row r="1006">
          <cell r="A1006" t="str">
            <v>95578</v>
          </cell>
          <cell r="B1006" t="str">
            <v>MONTAGEM DE ARMADURA LONGITUDINAL DE ESTACAS DE SEÇÃO CIRCULAR, DIÂMETRO = 12,5 MM. AF_11/2016</v>
          </cell>
          <cell r="C1006" t="str">
            <v>KG</v>
          </cell>
          <cell r="D1006">
            <v>3.97</v>
          </cell>
          <cell r="E1006">
            <v>2.0499999999999998</v>
          </cell>
          <cell r="F1006">
            <v>6.02</v>
          </cell>
        </row>
        <row r="1007">
          <cell r="A1007" t="str">
            <v>95579</v>
          </cell>
          <cell r="B1007" t="str">
            <v>MONTAGEM DE ARMADURA LONGITUDINAL DE ESTACAS DE SEÇÃO CIRCULAR, DIÂMETRO = 16,0 MM. AF_11/2016</v>
          </cell>
          <cell r="C1007" t="str">
            <v>KG</v>
          </cell>
          <cell r="D1007">
            <v>3.54</v>
          </cell>
          <cell r="E1007">
            <v>0.91</v>
          </cell>
          <cell r="F1007">
            <v>4.45</v>
          </cell>
        </row>
        <row r="1008">
          <cell r="A1008" t="str">
            <v>95580</v>
          </cell>
          <cell r="B1008" t="str">
            <v>MONTAGEM DE ARMADURA LONGITUDINAL DE ESTACAS DE SEÇÃO CIRCULAR, DIÂMETRO = 20,0 MM. AF_11/2016</v>
          </cell>
          <cell r="C1008" t="str">
            <v>KG</v>
          </cell>
          <cell r="D1008">
            <v>3.33</v>
          </cell>
          <cell r="E1008">
            <v>0.67</v>
          </cell>
          <cell r="F1008">
            <v>4</v>
          </cell>
        </row>
        <row r="1009">
          <cell r="A1009" t="str">
            <v>95581</v>
          </cell>
          <cell r="B1009" t="str">
            <v>MONTAGEM DE ARMADURA LONGITUDINAL DE ESTACAS DE SEÇÃO CIRCULAR, DIÂMETRO = 25,0 MM. AF_11/2016</v>
          </cell>
          <cell r="C1009" t="str">
            <v>KG</v>
          </cell>
          <cell r="D1009">
            <v>3.72</v>
          </cell>
          <cell r="E1009">
            <v>0.5</v>
          </cell>
          <cell r="F1009">
            <v>4.22</v>
          </cell>
        </row>
        <row r="1010">
          <cell r="A1010" t="str">
            <v>95583</v>
          </cell>
          <cell r="B1010" t="str">
            <v>MONTAGEM DE ARMADURA TRANSVERSAL DE ESTACAS DE SEÇÃO CIRCULAR, DIÂMETRO = 5,0 MM. AF_11/2016</v>
          </cell>
          <cell r="C1010" t="str">
            <v>KG</v>
          </cell>
          <cell r="D1010">
            <v>4.8600000000000003</v>
          </cell>
          <cell r="E1010">
            <v>5</v>
          </cell>
          <cell r="F1010">
            <v>9.86</v>
          </cell>
        </row>
        <row r="1011">
          <cell r="A1011" t="str">
            <v>95584</v>
          </cell>
          <cell r="B1011" t="str">
            <v>MONTAGEM DE ARMADURA TRANSVERSAL DE ESTACAS DE SEÇÃO CIRCULAR, DIÂMETRO = 6,3 MM. AF_11/2016</v>
          </cell>
          <cell r="C1011" t="str">
            <v>KG</v>
          </cell>
          <cell r="D1011">
            <v>4.3499999999999996</v>
          </cell>
          <cell r="E1011">
            <v>3.16</v>
          </cell>
          <cell r="F1011">
            <v>7.51</v>
          </cell>
        </row>
        <row r="1012">
          <cell r="A1012" t="str">
            <v>95585</v>
          </cell>
          <cell r="B1012" t="str">
            <v>MONTAGEM DE ARMADURA LONGITUDINAL DE ESTACAS DE SEÇÃO RETANGULAR (BARRETE), DIÂMETRO = 8,0 MM. AF_11/2016</v>
          </cell>
          <cell r="C1012" t="str">
            <v>KG</v>
          </cell>
          <cell r="D1012">
            <v>5.43</v>
          </cell>
          <cell r="E1012">
            <v>4.05</v>
          </cell>
          <cell r="F1012">
            <v>9.48</v>
          </cell>
        </row>
        <row r="1013">
          <cell r="A1013" t="str">
            <v>95586</v>
          </cell>
          <cell r="B1013" t="str">
            <v>MONTAGEM DE ARMADURA LONGITUDINAL DE ESTACAS DE SEÇÃO RETANGULAR (BARRETE), DIÂMETRO = 10,0 MM. AF_11/2016</v>
          </cell>
          <cell r="C1013" t="str">
            <v>KG</v>
          </cell>
          <cell r="D1013">
            <v>4.54</v>
          </cell>
          <cell r="E1013">
            <v>3.16</v>
          </cell>
          <cell r="F1013">
            <v>7.7</v>
          </cell>
        </row>
        <row r="1014">
          <cell r="A1014" t="str">
            <v>95587</v>
          </cell>
          <cell r="B1014" t="str">
            <v>MONTAGEM DE ARMADURA LONGITUDINAL DE ESTACAS DE SEÇÃO RETANGULAR (BARRETE), DIÂMETRO = 12,5 MM. AF_11/2016</v>
          </cell>
          <cell r="C1014" t="str">
            <v>KG</v>
          </cell>
          <cell r="D1014">
            <v>4.04</v>
          </cell>
          <cell r="E1014">
            <v>2.2400000000000002</v>
          </cell>
          <cell r="F1014">
            <v>6.28</v>
          </cell>
        </row>
        <row r="1015">
          <cell r="A1015" t="str">
            <v>95588</v>
          </cell>
          <cell r="B1015" t="str">
            <v>MONTAGEM DE ARMADURA LONGITUDINAL DE ESTACAS DE SEÇÃO RETANGULAR (BARRETE), DIÂMETRO = 16,0 MM. AF_11/2016</v>
          </cell>
          <cell r="C1015" t="str">
            <v>KG</v>
          </cell>
          <cell r="D1015">
            <v>3.6</v>
          </cell>
          <cell r="E1015">
            <v>1.05</v>
          </cell>
          <cell r="F1015">
            <v>4.6500000000000004</v>
          </cell>
        </row>
        <row r="1016">
          <cell r="A1016" t="str">
            <v>95589</v>
          </cell>
          <cell r="B1016" t="str">
            <v>MONTAGEM DE ARMADURA LONGITUDINAL DE ESTACAS DE SEÇÃO RETANGULAR (BARRETE), DIÂMETRO = 20,0 MM. AF_11/2016</v>
          </cell>
          <cell r="C1016" t="str">
            <v>KG</v>
          </cell>
          <cell r="D1016">
            <v>3.38</v>
          </cell>
          <cell r="E1016">
            <v>0.78</v>
          </cell>
          <cell r="F1016">
            <v>4.16</v>
          </cell>
        </row>
        <row r="1017">
          <cell r="A1017" t="str">
            <v>95590</v>
          </cell>
          <cell r="B1017" t="str">
            <v>MONTAGEM DE ARMADURA LONGITUDINAL DE ESTACAS DE SEÇÃO RETANGULAR (BARRETE), DIÂMETRO = 25,0 MM. AF_11/2016</v>
          </cell>
          <cell r="C1017" t="str">
            <v>KG</v>
          </cell>
          <cell r="D1017">
            <v>3.76</v>
          </cell>
          <cell r="E1017">
            <v>0.6</v>
          </cell>
          <cell r="F1017">
            <v>4.3600000000000003</v>
          </cell>
        </row>
        <row r="1018">
          <cell r="A1018" t="str">
            <v>95592</v>
          </cell>
          <cell r="B1018" t="str">
            <v>MONTAGEM DE ARMADURA TRANSVERSAL DE ESTACAS DE SEÇÃO RETANGULAR (BARRETE), DIÂMETRO = 5,0 MM. AF_11/2016</v>
          </cell>
          <cell r="C1018" t="str">
            <v>KG</v>
          </cell>
          <cell r="D1018">
            <v>6.4</v>
          </cell>
          <cell r="E1018">
            <v>8.6199999999999992</v>
          </cell>
          <cell r="F1018">
            <v>15.02</v>
          </cell>
        </row>
        <row r="1019">
          <cell r="A1019" t="str">
            <v>95593</v>
          </cell>
          <cell r="B1019" t="str">
            <v>MONTAGEM DE ARMADURA TRANSVERSAL DE ESTACAS DE SEÇÃO RETANGULAR (BARRETE), DIÂMETRO = 6,3 MM. AF_11/2016</v>
          </cell>
          <cell r="C1019" t="str">
            <v>KG</v>
          </cell>
          <cell r="D1019">
            <v>5.68</v>
          </cell>
          <cell r="E1019">
            <v>6.19</v>
          </cell>
          <cell r="F1019">
            <v>11.87</v>
          </cell>
        </row>
        <row r="1020">
          <cell r="B1020" t="str">
            <v>CONCRETOS E GRAUTES</v>
          </cell>
          <cell r="C1020" t="str">
            <v/>
          </cell>
        </row>
        <row r="1021">
          <cell r="B1021" t="str">
            <v>MANUTENCAO / REPAROS - CONCRETOS</v>
          </cell>
          <cell r="C1021" t="str">
            <v/>
          </cell>
        </row>
        <row r="1022">
          <cell r="A1022" t="str">
            <v>73616</v>
          </cell>
          <cell r="B1022" t="str">
            <v>DEMOLICAO DE CONCRETO SIMPLES</v>
          </cell>
          <cell r="C1022" t="str">
            <v>M3</v>
          </cell>
          <cell r="D1022">
            <v>77.53</v>
          </cell>
          <cell r="E1022">
            <v>160.26</v>
          </cell>
          <cell r="F1022">
            <v>237.79</v>
          </cell>
        </row>
        <row r="1023">
          <cell r="A1023" t="str">
            <v>84152</v>
          </cell>
          <cell r="B1023" t="str">
            <v>DEMOLICAO MANUAL CONCRETO ARMADO (PILAR / VIGA / LAJE) - INCL EMPILHACAO LATERAL NO CANTEIRO</v>
          </cell>
          <cell r="C1023" t="str">
            <v>M3</v>
          </cell>
          <cell r="D1023">
            <v>101.39</v>
          </cell>
          <cell r="E1023">
            <v>209.57</v>
          </cell>
          <cell r="F1023">
            <v>310.95999999999998</v>
          </cell>
        </row>
        <row r="1024">
          <cell r="A1024" t="str">
            <v>85364</v>
          </cell>
          <cell r="B1024" t="str">
            <v>DEMOLICAO MANUAL DE ESTRUTURA DE CONCRETO ARMADO</v>
          </cell>
          <cell r="C1024" t="str">
            <v>M3</v>
          </cell>
          <cell r="D1024">
            <v>77.53</v>
          </cell>
          <cell r="E1024">
            <v>160.26</v>
          </cell>
          <cell r="F1024">
            <v>237.79</v>
          </cell>
        </row>
        <row r="1025">
          <cell r="A1025" t="str">
            <v>85370</v>
          </cell>
          <cell r="B1025" t="str">
            <v>DEMOLICAO MANUAL DE LAJE PREMOLDADA COM TRANSPORTE E CARGA EM CAMINHAO BASCULANTE</v>
          </cell>
          <cell r="C1025" t="str">
            <v>M3</v>
          </cell>
          <cell r="D1025">
            <v>83.22</v>
          </cell>
          <cell r="E1025">
            <v>165.83</v>
          </cell>
          <cell r="F1025">
            <v>249.05</v>
          </cell>
        </row>
        <row r="1026">
          <cell r="A1026" t="str">
            <v>84084</v>
          </cell>
          <cell r="B1026" t="str">
            <v>APICOAMENTO MANUAL DE SUPERFICIE DE CONCRETO</v>
          </cell>
          <cell r="C1026" t="str">
            <v>M2</v>
          </cell>
          <cell r="D1026">
            <v>2.17</v>
          </cell>
          <cell r="E1026">
            <v>4.32</v>
          </cell>
          <cell r="F1026">
            <v>6.49</v>
          </cell>
        </row>
        <row r="1027">
          <cell r="A1027" t="str">
            <v>83730</v>
          </cell>
          <cell r="B1027" t="str">
            <v>REPARO ESTRUTURAL DE ESTRUTURAS DE CONCRETO COM ARGAMASSA POLIMERICA DE ALTO DESEMPENHO, E=2 CM</v>
          </cell>
          <cell r="C1027" t="str">
            <v>M2</v>
          </cell>
          <cell r="D1027">
            <v>157.55000000000001</v>
          </cell>
          <cell r="E1027">
            <v>20.77</v>
          </cell>
          <cell r="F1027">
            <v>178.32</v>
          </cell>
        </row>
        <row r="1028">
          <cell r="A1028" t="str">
            <v>83736</v>
          </cell>
          <cell r="B1028" t="str">
            <v>REPARO/COLAGEM DE ESTRUTURAS DE CONCRETO COM ADESIVO ESTRUTURAL A BASE DE EPOXI, E=2 MM</v>
          </cell>
          <cell r="C1028" t="str">
            <v>M2</v>
          </cell>
          <cell r="D1028">
            <v>137.9</v>
          </cell>
          <cell r="E1028">
            <v>27.7</v>
          </cell>
          <cell r="F1028">
            <v>165.6</v>
          </cell>
        </row>
        <row r="1029">
          <cell r="A1029" t="str">
            <v>79471</v>
          </cell>
          <cell r="B1029" t="str">
            <v>PINTURA ADESIVA P/ CONCRETO, A BASE DE RESINA EPOXI ( SIKADUR 32 )</v>
          </cell>
          <cell r="C1029" t="str">
            <v>KG</v>
          </cell>
          <cell r="D1029">
            <v>47.48</v>
          </cell>
          <cell r="E1029">
            <v>9.11</v>
          </cell>
          <cell r="F1029">
            <v>56.59</v>
          </cell>
        </row>
        <row r="1030">
          <cell r="A1030" t="str">
            <v>84123</v>
          </cell>
          <cell r="B1030" t="str">
            <v>LIXAMENTO MAN C/ LIXA CALAFATE DE CONCR APARENTE ANTIGO</v>
          </cell>
          <cell r="C1030" t="str">
            <v>M2</v>
          </cell>
          <cell r="D1030">
            <v>1.75</v>
          </cell>
          <cell r="E1030">
            <v>4.1399999999999997</v>
          </cell>
          <cell r="F1030">
            <v>5.89</v>
          </cell>
        </row>
        <row r="1031">
          <cell r="A1031" t="str">
            <v>85233</v>
          </cell>
          <cell r="B1031" t="str">
            <v>ESCADA EM CONCRETO ARMADO, FCK = 15 MPA, MOLDADA IN LOCO</v>
          </cell>
          <cell r="C1031" t="str">
            <v>M3</v>
          </cell>
          <cell r="D1031">
            <v>1150.3599999999999</v>
          </cell>
          <cell r="E1031">
            <v>999.6</v>
          </cell>
          <cell r="F1031" t="str">
            <v>2.149.96</v>
          </cell>
        </row>
        <row r="1032">
          <cell r="B1032" t="str">
            <v>NAO ESTRUTURAL PREPARO MECANICO</v>
          </cell>
          <cell r="C1032" t="str">
            <v/>
          </cell>
        </row>
        <row r="1033">
          <cell r="A1033" t="str">
            <v>73361</v>
          </cell>
          <cell r="B1033" t="str">
            <v>CONCRETO CICLOPICO FCK=10MPA 30% PEDRA DE MAO INCLUSIVE LANCAMENTO</v>
          </cell>
          <cell r="C1033" t="str">
            <v>M3</v>
          </cell>
          <cell r="D1033">
            <v>210.8</v>
          </cell>
          <cell r="E1033">
            <v>136.51</v>
          </cell>
          <cell r="F1033">
            <v>347.31</v>
          </cell>
        </row>
        <row r="1034">
          <cell r="B1034" t="str">
            <v>ESTRUTURAL PREPARO MECANICO</v>
          </cell>
          <cell r="C1034" t="str">
            <v/>
          </cell>
        </row>
        <row r="1035">
          <cell r="A1035" t="str">
            <v>94963</v>
          </cell>
          <cell r="B1035" t="str">
            <v>CONCRETO FCK = 15MPA, TRAÇO 1:3,4:3,5 (CIMENTO/ AREIA MÉDIA/ BRITA 1)  - PREPARO MECÂNICO COM BETONEIRA 400 L. AF_07/2016</v>
          </cell>
          <cell r="C1035" t="str">
            <v>M3</v>
          </cell>
          <cell r="D1035">
            <v>224.05</v>
          </cell>
          <cell r="E1035">
            <v>48.83</v>
          </cell>
          <cell r="F1035">
            <v>272.88</v>
          </cell>
        </row>
        <row r="1036">
          <cell r="A1036" t="str">
            <v>94964</v>
          </cell>
          <cell r="B1036" t="str">
            <v>CONCRETO FCK = 20MPA, TRAÇO 1:2,7:3 (CIMENTO/ AREIA MÉDIA/ BRITA 1)  - PREPARO MECÂNICO COM BETONEIRA 400 L. AF_07/2016</v>
          </cell>
          <cell r="C1036" t="str">
            <v>M3</v>
          </cell>
          <cell r="D1036">
            <v>249.95</v>
          </cell>
          <cell r="E1036">
            <v>57.77</v>
          </cell>
          <cell r="F1036">
            <v>307.72000000000003</v>
          </cell>
        </row>
        <row r="1037">
          <cell r="A1037" t="str">
            <v>94965</v>
          </cell>
          <cell r="B1037" t="str">
            <v>CONCRETO FCK = 25MPA, TRAÇO 1:2,3:2,7 (CIMENTO/ AREIA MÉDIA/ BRITA 1)  - PREPARO MECÂNICO COM BETONEIRA 400 L. AF_07/2016</v>
          </cell>
          <cell r="C1037" t="str">
            <v>M3</v>
          </cell>
          <cell r="D1037">
            <v>260.36</v>
          </cell>
          <cell r="E1037">
            <v>42.12</v>
          </cell>
          <cell r="F1037">
            <v>302.48</v>
          </cell>
        </row>
        <row r="1038">
          <cell r="A1038" t="str">
            <v>94966</v>
          </cell>
          <cell r="B1038" t="str">
            <v>CONCRETO FCK = 30MPA, TRAÇO 1:2,1:2,5 (CIMENTO/ AREIA MÉDIA/ BRITA 1)  - PREPARO MECÂNICO COM BETONEIRA 400 L. AF_07/2016</v>
          </cell>
          <cell r="C1038" t="str">
            <v>M3</v>
          </cell>
          <cell r="D1038">
            <v>271.7</v>
          </cell>
          <cell r="E1038">
            <v>41.9</v>
          </cell>
          <cell r="F1038">
            <v>313.60000000000002</v>
          </cell>
        </row>
        <row r="1039">
          <cell r="A1039" t="str">
            <v>94967</v>
          </cell>
          <cell r="B1039" t="str">
            <v>CONCRETO FCK = 40MPA, TRAÇO 1:1,6:1,9 (CIMENTO/ AREIA MÉDIA/ BRITA 1)  - PREPARO MECÂNICO COM BETONEIRA 400 L. AF_07/2016</v>
          </cell>
          <cell r="C1039" t="str">
            <v>M3</v>
          </cell>
          <cell r="D1039">
            <v>317.52</v>
          </cell>
          <cell r="E1039">
            <v>47.93</v>
          </cell>
          <cell r="F1039">
            <v>365.45</v>
          </cell>
        </row>
        <row r="1040">
          <cell r="A1040" t="str">
            <v>94969</v>
          </cell>
          <cell r="B1040" t="str">
            <v>CONCRETO FCK = 15MPA, TRAÇO 1:3,4:3,5 (CIMENTO/ AREIA MÉDIA/ BRITA 1)  - PREPARO MECÂNICO COM BETONEIRA 600 L. AF_07/2016</v>
          </cell>
          <cell r="C1040" t="str">
            <v>M3</v>
          </cell>
          <cell r="D1040">
            <v>222</v>
          </cell>
          <cell r="E1040">
            <v>36.979999999999997</v>
          </cell>
          <cell r="F1040">
            <v>258.98</v>
          </cell>
        </row>
        <row r="1041">
          <cell r="A1041" t="str">
            <v>94970</v>
          </cell>
          <cell r="B1041" t="str">
            <v>CONCRETO FCK = 20MPA, TRAÇO 1:2,7:3 (CIMENTO/ AREIA MÉDIA/ BRITA 1)  - PREPARO MECÂNICO COM BETONEIRA 600 L. AF_07/2016</v>
          </cell>
          <cell r="C1041" t="str">
            <v>M3</v>
          </cell>
          <cell r="D1041">
            <v>245.49</v>
          </cell>
          <cell r="E1041">
            <v>41.01</v>
          </cell>
          <cell r="F1041">
            <v>286.5</v>
          </cell>
        </row>
        <row r="1042">
          <cell r="A1042" t="str">
            <v>94971</v>
          </cell>
          <cell r="B1042" t="str">
            <v>CONCRETO FCK = 25MPA, TRAÇO 1:2,3:2,7 (CIMENTO/ AREIA MÉDIA/ BRITA 1)  - PREPARO MECÂNICO COM BETONEIRA 600 L. AF_07/2016</v>
          </cell>
          <cell r="C1042" t="str">
            <v>M3</v>
          </cell>
          <cell r="D1042">
            <v>263.33999999999997</v>
          </cell>
          <cell r="E1042">
            <v>43.35</v>
          </cell>
          <cell r="F1042">
            <v>306.69</v>
          </cell>
        </row>
        <row r="1043">
          <cell r="A1043" t="str">
            <v>94972</v>
          </cell>
          <cell r="B1043" t="str">
            <v>CONCRETO FCK = 30MPA, TRAÇO 1:2,1:2,5 (CIMENTO/ AREIA MÉDIA/ BRITA 1)  - PREPARO MECÂNICO COM BETONEIRA 600 L. AF_07/2016</v>
          </cell>
          <cell r="C1043" t="str">
            <v>M3</v>
          </cell>
          <cell r="D1043">
            <v>272.92</v>
          </cell>
          <cell r="E1043">
            <v>36.979999999999997</v>
          </cell>
          <cell r="F1043">
            <v>309.89999999999998</v>
          </cell>
        </row>
        <row r="1044">
          <cell r="A1044" t="str">
            <v>94973</v>
          </cell>
          <cell r="B1044" t="str">
            <v>CONCRETO FCK = 40MPA, TRAÇO 1:1,6:1,9 (CIMENTO/ AREIA MÉDIA/ BRITA 1)  - PREPARO MECÂNICO COM BETONEIRA 600 L. AF_07/2016</v>
          </cell>
          <cell r="C1044" t="str">
            <v>M3</v>
          </cell>
          <cell r="D1044">
            <v>317.11</v>
          </cell>
          <cell r="E1044">
            <v>36.979999999999997</v>
          </cell>
          <cell r="F1044">
            <v>354.09</v>
          </cell>
        </row>
        <row r="1045">
          <cell r="A1045" t="str">
            <v>94975</v>
          </cell>
          <cell r="B1045" t="str">
            <v>CONCRETO FCK = 15MPA, TRAÇO 1:3,4:3,5 (CIMENTO/ AREIA MÉDIA/ BRITA 1)  - PREPARO MANUAL. AF_07/2016</v>
          </cell>
          <cell r="C1045" t="str">
            <v>M3</v>
          </cell>
          <cell r="D1045">
            <v>259.02</v>
          </cell>
          <cell r="E1045">
            <v>108.25</v>
          </cell>
          <cell r="F1045">
            <v>367.27</v>
          </cell>
        </row>
        <row r="1046">
          <cell r="B1046" t="str">
            <v>ESTRUTURAL USINADO</v>
          </cell>
          <cell r="C1046" t="str">
            <v/>
          </cell>
        </row>
        <row r="1047">
          <cell r="B1047" t="str">
            <v>CONCRETAGENS</v>
          </cell>
          <cell r="C1047" t="str">
            <v/>
          </cell>
        </row>
        <row r="1048">
          <cell r="A1048" t="str">
            <v>92873</v>
          </cell>
          <cell r="B1048" t="str">
            <v>LANÇAMENTO COM USO DE BALDES, ADENSAMENTO E ACABAMENTO DE CONCRETO EM ESTRUTURAS. AF_12/2015</v>
          </cell>
          <cell r="C1048" t="str">
            <v>M3</v>
          </cell>
          <cell r="D1048">
            <v>53.4</v>
          </cell>
          <cell r="E1048">
            <v>115.9</v>
          </cell>
          <cell r="F1048">
            <v>169.3</v>
          </cell>
        </row>
        <row r="1049">
          <cell r="A1049" t="str">
            <v>92874</v>
          </cell>
          <cell r="B1049" t="str">
            <v>LANÇAMENTO COM USO DE BOMBA, ADENSAMENTO E ACABAMENTO DE CONCRETO EM ESTRUTURAS. AF_12/2015</v>
          </cell>
          <cell r="C1049" t="str">
            <v>M3</v>
          </cell>
          <cell r="D1049">
            <v>8.98</v>
          </cell>
          <cell r="E1049">
            <v>18.920000000000002</v>
          </cell>
          <cell r="F1049">
            <v>27.9</v>
          </cell>
        </row>
        <row r="1050">
          <cell r="A1050" t="str">
            <v>90853</v>
          </cell>
          <cell r="B1050" t="str">
            <v>CONCRETAGEM DE LAJES EM EDIFICAÇÕES UNIFAMILIARES FEITAS COM SISTEMA DE FÔRMAS MANUSEÁVEIS COM CONCRETO USINADO BOMBEÁVEL, FCK 20 MPA, LANÇADO COM BOMBA LANÇA - LANÇAMENTO, ADENSAMENTO E ACABAMENTO. AF_06/2015</v>
          </cell>
          <cell r="C1050" t="str">
            <v>M3</v>
          </cell>
          <cell r="D1050">
            <v>302.14</v>
          </cell>
          <cell r="E1050">
            <v>19.989999999999998</v>
          </cell>
          <cell r="F1050">
            <v>322.13</v>
          </cell>
        </row>
        <row r="1051">
          <cell r="A1051" t="str">
            <v>90854</v>
          </cell>
          <cell r="B1051" t="str">
            <v>CONCRETAGEM DE PAREDES EM EDIFICAÇÕES UNIFAMILIARES FEITAS COM SISTEMA DE FÔRMAS MANUSEÁVEIS COM CONCRETO USINADO BOMBEÁVEL, FCK 20 MPA, LANÇADO COM BOMBA LANÇA - LANÇAMENTO, ADENSAMENTO E ACABAMENTO. AF_06/2015</v>
          </cell>
          <cell r="C1051" t="str">
            <v>M3</v>
          </cell>
          <cell r="D1051">
            <v>293.49</v>
          </cell>
          <cell r="E1051">
            <v>18.34</v>
          </cell>
          <cell r="F1051">
            <v>311.83</v>
          </cell>
        </row>
        <row r="1052">
          <cell r="A1052" t="str">
            <v>90855</v>
          </cell>
          <cell r="B1052" t="str">
            <v>CONCRETAGEM DE PLATIBANDA EM EDIFICAÇÕES UNIFAMILIARES FEITAS COM SISTEMA DE FÔRMAS MANUSEÁVEIS COM CONCRETO USINADO BOMBEÁVEL, FCK 20 MPA, LANÇADO COM BOMBA LANÇA - LANÇAMENTO, ADENSAMENTO E ACABAMENTO. AF_06/2015</v>
          </cell>
          <cell r="C1052" t="str">
            <v>M3</v>
          </cell>
          <cell r="D1052">
            <v>316.38</v>
          </cell>
          <cell r="E1052">
            <v>28.55</v>
          </cell>
          <cell r="F1052">
            <v>344.93</v>
          </cell>
        </row>
        <row r="1053">
          <cell r="A1053" t="str">
            <v>90856</v>
          </cell>
          <cell r="B1053" t="str">
            <v>CONCRETAGEM DE LAJES EM EDIFICAÇÕES MULTIFAMILIARES FEITAS COM SISTEMA DE FÔRMAS MANUSEÁVEIS COM CONCRETO USINADO BOMBEÁVEL, FCK 20 MPA, LANÇADO COM BOMBA LANÇA - LANÇAMENTO, ADENSAMENTO E ACABAMENTO. AF_06/2015</v>
          </cell>
          <cell r="C1053" t="str">
            <v>M3</v>
          </cell>
          <cell r="D1053">
            <v>303.26</v>
          </cell>
          <cell r="E1053">
            <v>22.6</v>
          </cell>
          <cell r="F1053">
            <v>325.86</v>
          </cell>
        </row>
        <row r="1054">
          <cell r="A1054" t="str">
            <v>90857</v>
          </cell>
          <cell r="B1054" t="str">
            <v>CONCRETAGEM DE PAREDES EM EDIFICAÇÕES MULTIFAMILIARES FEITAS COM SISTEMA DE FÔRMAS MANUSEÁVEIS COM CONCRETO USINADO BOMBEÁVEL, FCK 20 MPA, LANÇADO COM BOMBA LANÇA - LANÇAMENTO, ADENSAMENTO E ACABAMENTO. AF_06/2015</v>
          </cell>
          <cell r="C1054" t="str">
            <v>M3</v>
          </cell>
          <cell r="D1054">
            <v>294.24</v>
          </cell>
          <cell r="E1054">
            <v>20.07</v>
          </cell>
          <cell r="F1054">
            <v>314.31</v>
          </cell>
        </row>
        <row r="1055">
          <cell r="A1055" t="str">
            <v>90858</v>
          </cell>
          <cell r="B1055" t="str">
            <v>CONCRETAGEM DE PLATIBANDA EM EDIFICAÇÕES MULTIFAMILIARES FEITAS COM SISTEMA DE FÔRMAS MANUSEÁVEIS COM CONCRETO USINADO BOMBEÁVEL, FCK 20 MPA, LANÇADO COM BOMBA LANÇA - LANÇAMENTO, ADENSAMENTO E ACABAMENTO. AF_06/2015</v>
          </cell>
          <cell r="C1055" t="str">
            <v>M3</v>
          </cell>
          <cell r="D1055">
            <v>321.5</v>
          </cell>
          <cell r="E1055">
            <v>40.54</v>
          </cell>
          <cell r="F1055">
            <v>362.04</v>
          </cell>
        </row>
        <row r="1056">
          <cell r="A1056" t="str">
            <v>90859</v>
          </cell>
          <cell r="B1056" t="str">
            <v>CONCRETAGEM DE PLATIBANDA EM EDIFICAÇÕES UNIFAMILIARES FEITAS COM SISTEMA DE FÔRMAS MANUSEÁVEIS COM CONCRETO USINADO AUTOADENSÁVEL, FCK 20 MPA, LANÇADO COM BOMBA LANÇA - LANÇAMENTO E ACABAMENTO. AF_06/2015</v>
          </cell>
          <cell r="C1056" t="str">
            <v>M3</v>
          </cell>
          <cell r="D1056">
            <v>289.99</v>
          </cell>
          <cell r="E1056">
            <v>14.99</v>
          </cell>
          <cell r="F1056">
            <v>304.98</v>
          </cell>
        </row>
        <row r="1057">
          <cell r="A1057" t="str">
            <v>90860</v>
          </cell>
          <cell r="B1057" t="str">
            <v>CONCRETAGEM DE PLATIBANDA EM EDIFICAÇÕES MULTIFAMILIARES FEITAS COM SISTEMA DE FÔRMAS MANUSEÁVEIS COM CONCRETO USINADO AUTOADENSÁVEL, FCK 20 MPA, LANÇADO COM BOMBA LANÇA - LANÇAMENTO E ACABAMENTO. AF_06/2015</v>
          </cell>
          <cell r="C1057" t="str">
            <v>M3</v>
          </cell>
          <cell r="D1057">
            <v>291.5</v>
          </cell>
          <cell r="E1057">
            <v>18.62</v>
          </cell>
          <cell r="F1057">
            <v>310.12</v>
          </cell>
        </row>
        <row r="1058">
          <cell r="A1058" t="str">
            <v>90861</v>
          </cell>
          <cell r="B1058" t="str">
            <v>CONCRETAGEM DE EDIFICAÇÕES (PAREDES E LAJES) FEITAS COM SISTEMA DE FÔRMAS MANUSEÁVEIS COM CONCRETO USINADO BOMBEÁVEL, FCK 20 MPA, LANÇADO COM BOMBA LANÇA - LANÇAMENTO, ADENSAMENTO E ACABAMENTO. AF_06/2015</v>
          </cell>
          <cell r="C1058" t="str">
            <v>M3</v>
          </cell>
          <cell r="D1058">
            <v>297</v>
          </cell>
          <cell r="E1058">
            <v>20.350000000000001</v>
          </cell>
          <cell r="F1058">
            <v>317.35000000000002</v>
          </cell>
        </row>
        <row r="1059">
          <cell r="A1059" t="str">
            <v>90862</v>
          </cell>
          <cell r="B1059" t="str">
            <v>CONCRETAGEM DE EDIFICAÇÕES (PAREDES E LAJES) FEITAS COM SISTEMA DE FÔRMAS MANUSEÁVEIS COM CONCRETO USINADO AUTOADENSÁVEL, FCK 20 MPA, LANÇADO COM BOMBA LANÇA - LANÇAMENTO E ACABAMENTO. AF_06/2015</v>
          </cell>
          <cell r="C1059" t="str">
            <v>M3</v>
          </cell>
          <cell r="D1059">
            <v>273.83999999999997</v>
          </cell>
          <cell r="E1059">
            <v>11.75</v>
          </cell>
          <cell r="F1059">
            <v>285.58999999999997</v>
          </cell>
        </row>
        <row r="1060">
          <cell r="A1060" t="str">
            <v>92718</v>
          </cell>
          <cell r="B1060" t="str">
            <v>CONCRETAGEM DE PILARES, FCK = 25 MPA,  COM USO DE BALDES EM EDIFICAÇÃO COM SEÇÃO MÉDIA DE PILARES MENOR OU IGUAL A 0,25 M² - LANÇAMENTO, ADENSAMENTO E ACABAMENTO. AF_12/2015</v>
          </cell>
          <cell r="C1060" t="str">
            <v>M3</v>
          </cell>
          <cell r="D1060">
            <v>300.75</v>
          </cell>
          <cell r="E1060">
            <v>115.9</v>
          </cell>
          <cell r="F1060">
            <v>416.65</v>
          </cell>
        </row>
        <row r="1061">
          <cell r="A1061" t="str">
            <v>92719</v>
          </cell>
          <cell r="B1061" t="str">
            <v>CONCRETAGEM DE PILARES, FCK = 25 MPA, COM USO DE GRUA EM EDIFICAÇÃO COM SEÇÃO MÉDIA DE PILARES MENOR OU IGUAL A 0,25 M² - LANÇAMENTO, ADENSAMENTO E ACABAMENTO. AF_12/2015</v>
          </cell>
          <cell r="C1061" t="str">
            <v>M3</v>
          </cell>
          <cell r="D1061">
            <v>257.58</v>
          </cell>
          <cell r="E1061">
            <v>22.16</v>
          </cell>
          <cell r="F1061">
            <v>279.74</v>
          </cell>
        </row>
        <row r="1062">
          <cell r="A1062" t="str">
            <v>92720</v>
          </cell>
          <cell r="B1062" t="str">
            <v>CONCRETAGEM DE PILARES, FCK = 25 MPA, COM USO DE BOMBA EM EDIFICAÇÃO COM SEÇÃO MÉDIA DE PILARES MENOR OU IGUAL A 0,25 M² - LANÇAMENTO, ADENSAMENTO E ACABAMENTO. AF_12/2015</v>
          </cell>
          <cell r="C1062" t="str">
            <v>M3</v>
          </cell>
          <cell r="D1062">
            <v>297.64</v>
          </cell>
          <cell r="E1062">
            <v>18.920000000000002</v>
          </cell>
          <cell r="F1062">
            <v>316.56</v>
          </cell>
        </row>
        <row r="1063">
          <cell r="A1063" t="str">
            <v>92721</v>
          </cell>
          <cell r="B1063" t="str">
            <v>CONCRETAGEM DE PILARES, FCK = 25 MPA, COM USO DE GRUA EM EDIFICAÇÃO COM SEÇÃO MÉDIA DE PILARES MAIOR QUE 0,25 M² - LANÇAMENTO, ADENSAMENTO E ACABAMENTO. AF_12/2015</v>
          </cell>
          <cell r="C1063" t="str">
            <v>M3</v>
          </cell>
          <cell r="D1063">
            <v>254.94</v>
          </cell>
          <cell r="E1063">
            <v>16.43</v>
          </cell>
          <cell r="F1063">
            <v>271.37</v>
          </cell>
        </row>
        <row r="1064">
          <cell r="A1064" t="str">
            <v>92722</v>
          </cell>
          <cell r="B1064" t="str">
            <v>CONCRETAGEM DE PILARES, FCK = 25 MPA, COM USO DE BOMBA EM EDIFICAÇÃO COM SEÇÃO MÉDIA DE PILARES MAIOR QUE 0,25 M² - LANÇAMENTO, ADENSAMENTO E ACABAMENTO. AF_12/2015</v>
          </cell>
          <cell r="C1064" t="str">
            <v>M3</v>
          </cell>
          <cell r="D1064">
            <v>296.52999999999997</v>
          </cell>
          <cell r="E1064">
            <v>16.57</v>
          </cell>
          <cell r="F1064">
            <v>313.10000000000002</v>
          </cell>
        </row>
        <row r="1065">
          <cell r="A1065" t="str">
            <v>92723</v>
          </cell>
          <cell r="B1065" t="str">
            <v>CONCRETAGEM DE VIGAS E LAJES, FCK=20 MPA, PARA LAJES PREMOLDADAS COM USO DE BOMBA EM EDIFICAÇÃO COM ÁREA MÉDIA DE LAJES MENOR OU IGUAL A 20 M² - LANÇAMENTO, ADENSAMENTO E ACABAMENTO. AF_12/2015</v>
          </cell>
          <cell r="C1065" t="str">
            <v>M3</v>
          </cell>
          <cell r="D1065">
            <v>285.68</v>
          </cell>
          <cell r="E1065">
            <v>19.940000000000001</v>
          </cell>
          <cell r="F1065">
            <v>305.62</v>
          </cell>
        </row>
        <row r="1066">
          <cell r="A1066" t="str">
            <v>92724</v>
          </cell>
          <cell r="B1066" t="str">
            <v>CONCRETAGEM DE VIGAS E LAJES, FCK=20 MPA, PARA LAJES PREMOLDADAS COM USO DE BOMBA EM EDIFICAÇÃO COM ÁREA MÉDIA DE LAJES MAIOR QUE 20 M² - LANÇAMENTO, ADENSAMENTO E ACABAMENTO. AF_12/2015</v>
          </cell>
          <cell r="C1066" t="str">
            <v>M3</v>
          </cell>
          <cell r="D1066">
            <v>284.76</v>
          </cell>
          <cell r="E1066">
            <v>17.82</v>
          </cell>
          <cell r="F1066">
            <v>302.58</v>
          </cell>
        </row>
        <row r="1067">
          <cell r="A1067" t="str">
            <v>92725</v>
          </cell>
          <cell r="B1067" t="str">
            <v>CONCRETAGEM DE VIGAS E LAJES, FCK=20 MPA, PARA LAJES MACIÇAS OU NERVURADAS COM USO DE BOMBA EM EDIFICAÇÃO COM ÁREA MÉDIA DE LAJES MENOR OU IGUAL A 20 M² - LANÇAMENTO, ADENSAMENTO E ACABAMENTO. AF_12/2015</v>
          </cell>
          <cell r="C1067" t="str">
            <v>M3</v>
          </cell>
          <cell r="D1067">
            <v>284.37</v>
          </cell>
          <cell r="E1067">
            <v>16.920000000000002</v>
          </cell>
          <cell r="F1067">
            <v>301.29000000000002</v>
          </cell>
        </row>
        <row r="1068">
          <cell r="A1068" t="str">
            <v>92726</v>
          </cell>
          <cell r="B1068" t="str">
            <v>CONCRETAGEM DE VIGAS E LAJES, FCK=20 MPA, PARA LAJES MACIÇAS OU NERVURADAS COM USO DE BOMBA EM EDIFICAÇÃO COM ÁREA MÉDIA DE LAJES MAIOR QUE 20 M² - LANÇAMENTO, ADENSAMENTO E ACABAMENTO. AF_12/2015</v>
          </cell>
          <cell r="C1068" t="str">
            <v>M3</v>
          </cell>
          <cell r="D1068">
            <v>283.70999999999998</v>
          </cell>
          <cell r="E1068">
            <v>15.42</v>
          </cell>
          <cell r="F1068">
            <v>299.13</v>
          </cell>
        </row>
        <row r="1069">
          <cell r="A1069" t="str">
            <v>92727</v>
          </cell>
          <cell r="B1069" t="str">
            <v>CONCRETAGEM DE VIGAS E LAJES, FCK=20 MPA, PARA LAJES PREMOLDADAS COM JERICAS EM ELEVADOR DE CABO EM EDIFICAÇÃO DE MULTIPAVIMENTOS ATÉ 16 ANDARES, COM ÁREA MÉDIA DE LAJES MENOR OU IGUAL A 20 M² - LANÇAMENTO, ADENSAMENTO E ACABAMENTO. AF_12/2015</v>
          </cell>
          <cell r="C1069" t="str">
            <v>M3</v>
          </cell>
          <cell r="D1069">
            <v>275.19</v>
          </cell>
          <cell r="E1069">
            <v>80.819999999999993</v>
          </cell>
          <cell r="F1069">
            <v>356.01</v>
          </cell>
        </row>
        <row r="1070">
          <cell r="A1070" t="str">
            <v>92728</v>
          </cell>
          <cell r="B1070" t="str">
            <v>CONCRETAGEM DE VIGAS E LAJES, FCK=20 MPA, PARA LAJES PREMOLDADAS COM JERICAS EM ELEVADOR DE CABO EM EDIFICAÇÃO DE MULTIPAVIMENTOS ATÉ 16 ANDARES, COM ÁREA MÉDIA DE LAJES MAIOR QUE 20 M² - LANÇAMENTO, ADENSAMENTO E ACABAMENTO. AF_12/2015</v>
          </cell>
          <cell r="C1070" t="str">
            <v>M3</v>
          </cell>
          <cell r="D1070">
            <v>268.39</v>
          </cell>
          <cell r="E1070">
            <v>65.98</v>
          </cell>
          <cell r="F1070">
            <v>334.37</v>
          </cell>
        </row>
        <row r="1071">
          <cell r="A1071" t="str">
            <v>92729</v>
          </cell>
          <cell r="B1071" t="str">
            <v>CONCRETAGEM DE VIGAS E LAJES, FCK=20 MPA, PARA LAJES MACIÇAS OU NERVURADAS COM JERICAS EM ELEVADOR DE CABO EM EDIFICAÇÃO DE MULTIPAVIMENTOS ATÉ 16 ANDARES, COM ÁREA MÉDIA DE LAJES MENOR OU IGUAL A 20 M² - LANÇAMENTO, ADENSAMENTO E ACABAMENTO. AF_12/2015</v>
          </cell>
          <cell r="C1071" t="str">
            <v>M3</v>
          </cell>
          <cell r="D1071">
            <v>265.51</v>
          </cell>
          <cell r="E1071">
            <v>59.7</v>
          </cell>
          <cell r="F1071">
            <v>325.20999999999998</v>
          </cell>
        </row>
        <row r="1072">
          <cell r="A1072" t="str">
            <v>92730</v>
          </cell>
          <cell r="B1072" t="str">
            <v>CONCRETAGEM DE VIGAS E LAJES, FCK=20 MPA, PARA LAJES MACIÇAS OU NERVURADAS COM JERICAS EM ELEVADOR DE CABO EM EDIFICAÇÃO DE MULTIPAVIMENTOS ATÉ 16 ANDARES, COM ÁREA MÉDIA DE LAJES MAIOR QUE 20 M² - LANÇAMENTO, ADENSAMENTO E ACABAMENTO. AF_12/2015</v>
          </cell>
          <cell r="C1072" t="str">
            <v>M3</v>
          </cell>
          <cell r="D1072">
            <v>260.70999999999998</v>
          </cell>
          <cell r="E1072">
            <v>49.22</v>
          </cell>
          <cell r="F1072">
            <v>309.93</v>
          </cell>
        </row>
        <row r="1073">
          <cell r="A1073" t="str">
            <v>92731</v>
          </cell>
          <cell r="B1073" t="str">
            <v>CONCRETAGEM DE VIGAS E LAJES, FCK=20 MPA, PARA LAJES PREMOLDADAS COM JERICAS EM CREMALHEIRA EM EDIFICAÇÃO DE MULTIPAVIMENTOS ATÉ 16 ANDARES, COM ÁREA MÉDIA DE LAJES MENOR OU IGUAL A 20 M² - LANÇAMENTO, ADENSAMENTO E ACABAMENTO. AF_12/2015</v>
          </cell>
          <cell r="C1073" t="str">
            <v>M3</v>
          </cell>
          <cell r="D1073">
            <v>266.29000000000002</v>
          </cell>
          <cell r="E1073">
            <v>61.23</v>
          </cell>
          <cell r="F1073">
            <v>327.52</v>
          </cell>
        </row>
        <row r="1074">
          <cell r="A1074" t="str">
            <v>92732</v>
          </cell>
          <cell r="B1074" t="str">
            <v>CONCRETAGEM DE VIGAS E LAJES, FCK=20 MPA, PARA LAJES PREMOLDADAS COM JERICAS EM CREMALHEIRA EM EDIFICAÇÃO DE MULTIPAVIMENTOS ATÉ 16 ANDARES, COM ÁREA MÉDIA DE LAJES MAIOR QUE 20 M² - LANÇAMENTO, ADENSAMENTO E ACABAMENTO. AF_12/2015</v>
          </cell>
          <cell r="C1074" t="str">
            <v>M3</v>
          </cell>
          <cell r="D1074">
            <v>261.63</v>
          </cell>
          <cell r="E1074">
            <v>51.07</v>
          </cell>
          <cell r="F1074">
            <v>312.7</v>
          </cell>
        </row>
        <row r="1075">
          <cell r="A1075" t="str">
            <v>92733</v>
          </cell>
          <cell r="B1075" t="str">
            <v>CONCRETAGEM DE VIGAS E LAJES, FCK=20 MPA, PARA LAJES MACIÇAS OU NERVURADAS COM JERICAS EM CREMALHEIRA EM EDIFICAÇÃO DE MULTIPAVIMENTOS ATÉ 16 ANDARES, COM ÁREA MÉDIA DE LAJES MENOR OU IGUAL A 20 M² - LANÇAMENTO, ADENSAMENTO E ACABAMENTO. AF_12/2015</v>
          </cell>
          <cell r="C1075" t="str">
            <v>M3</v>
          </cell>
          <cell r="D1075">
            <v>259.64</v>
          </cell>
          <cell r="E1075">
            <v>46.75</v>
          </cell>
          <cell r="F1075">
            <v>306.39</v>
          </cell>
        </row>
        <row r="1076">
          <cell r="A1076" t="str">
            <v>92734</v>
          </cell>
          <cell r="B1076" t="str">
            <v>CONCRETAGEM DE VIGAS E LAJES, FCK=20 MPA, PARA LAJES MACIÇAS OU NERVURADAS COM JERICAS EM CREMALHEIRA EM EDIFICAÇÃO DE MULTIPAVIMENTOS ATÉ 16 ANDARES, COM ÁREA MÉDIA DE LAJES MAIOR QUE 20 M² - LANÇAMENTO, ADENSAMENTO E ACABAMENTO. AF_12/2015</v>
          </cell>
          <cell r="C1076" t="str">
            <v>M3</v>
          </cell>
          <cell r="D1076">
            <v>256.33999999999997</v>
          </cell>
          <cell r="E1076">
            <v>39.6</v>
          </cell>
          <cell r="F1076">
            <v>295.94</v>
          </cell>
        </row>
        <row r="1077">
          <cell r="A1077" t="str">
            <v>92735</v>
          </cell>
          <cell r="B1077" t="str">
            <v>CONCRETAGEM DE VIGAS E LAJES, FCK=20 MPA, PARA LAJES PREMOLDADAS COM GRUA DE CAÇAMBA DE 350 L EM EDIFICAÇÃO DE MULTIPAVIMENTOS ATÉ 16 ANDARES, COM ÁREA MÉDIA DE LAJES MENOR OU IGUAL A 20 M² - LANÇAMENTO, ADENSAMENTO E ACABAMENTO. AF_12/2015</v>
          </cell>
          <cell r="C1077" t="str">
            <v>M3</v>
          </cell>
          <cell r="D1077">
            <v>257.10000000000002</v>
          </cell>
          <cell r="E1077">
            <v>45.28</v>
          </cell>
          <cell r="F1077">
            <v>302.38</v>
          </cell>
        </row>
        <row r="1078">
          <cell r="A1078" t="str">
            <v>92736</v>
          </cell>
          <cell r="B1078" t="str">
            <v>CONCRETAGEM DE VIGAS E LAJES, FCK=20 MPA, PARA LAJES PREMOLDADAS COM GRUA DE CAÇAMBA DE 350 L EM EDIFICAÇÃO DE MULTIPAVIMENTOS ATÉ 16 ANDARES, COM ÁREA MÉDIA DE LAJES MAIOR QUE 20 M² - LANÇAMENTO, ADENSAMENTO E ACABAMENTO. AF_12/2015</v>
          </cell>
          <cell r="C1078" t="str">
            <v>M3</v>
          </cell>
          <cell r="D1078">
            <v>253.75</v>
          </cell>
          <cell r="E1078">
            <v>37.26</v>
          </cell>
          <cell r="F1078">
            <v>291.01</v>
          </cell>
        </row>
        <row r="1079">
          <cell r="A1079" t="str">
            <v>92739</v>
          </cell>
          <cell r="B1079" t="str">
            <v>CONCRETAGEM DE VIGAS E LAJES, FCK=20 MPA, PARA LAJES MACIÇAS OU NERVURADAS COM GRUA DE CAÇAMBA DE 500 L EM EDIFICAÇÃO DE MULTIPAVIMENTOS ATÉ 16 ANDARES, COM ÁREA MÉDIA DE LAJES MENOR OU IGUAL A 20 M² - LANÇAMENTO, ADENSAMENTO E ACABAMENTO. AF_12/2015</v>
          </cell>
          <cell r="C1079" t="str">
            <v>M3</v>
          </cell>
          <cell r="D1079">
            <v>248.89</v>
          </cell>
          <cell r="E1079">
            <v>25.62</v>
          </cell>
          <cell r="F1079">
            <v>274.51</v>
          </cell>
        </row>
        <row r="1080">
          <cell r="A1080" t="str">
            <v>92740</v>
          </cell>
          <cell r="B1080" t="str">
            <v>CONCRETAGEM DE VIGAS E LAJES, FCK=20 MPA, PARA LAJES MACIÇAS OU NERVURADAS COM GRUA DE CAÇAMBA DE 500 L EM EDIFICAÇÃO DE MULTIPAVIMENTOS ATÉ 16 ANDARES, COM ÁREA MÉDIA DE LAJES MAIOR QUE 20 M² - LANÇAMENTO, ADENSAMENTO E ACABAMENTO. AF_12/2015</v>
          </cell>
          <cell r="C1080" t="str">
            <v>M3</v>
          </cell>
          <cell r="D1080">
            <v>247.22</v>
          </cell>
          <cell r="E1080">
            <v>21.65</v>
          </cell>
          <cell r="F1080">
            <v>268.87</v>
          </cell>
        </row>
        <row r="1081">
          <cell r="A1081" t="str">
            <v>92741</v>
          </cell>
          <cell r="B1081" t="str">
            <v>CONCRETAGEM DE VIGAS E LAJES, FCK=20 MPA, PARA QUALQUER TIPO DE LAJE COM BALDES EM EDIFICAÇÃO TÉRREA, COM ÁREA MÉDIA DE LAJES MENOR OU IGUAL A 20 M² - LANÇAMENTO, ADENSAMENTO E ACABAMENTO. AF_12/2015</v>
          </cell>
          <cell r="C1081" t="str">
            <v>M3</v>
          </cell>
          <cell r="D1081">
            <v>311.79000000000002</v>
          </cell>
          <cell r="E1081">
            <v>163.27000000000001</v>
          </cell>
          <cell r="F1081">
            <v>475.06</v>
          </cell>
        </row>
        <row r="1082">
          <cell r="A1082" t="str">
            <v>92742</v>
          </cell>
          <cell r="B1082" t="str">
            <v>CONCRETAGEM DE VIGAS E LAJES, FCK=20 MPA, PARA QUALQUER TIPO DE LAJE COM BALDES EM EDIFICAÇÃO DE MULTIPAVIMENTOS ATÉ 04 ANDARES, COM ÁREA MÉDIA DE LAJES MENOR OU IGUAL A 20 M² - LANÇAMENTO, ADENSAMENTO E ACABAMENTO. AF_12/2015</v>
          </cell>
          <cell r="C1082" t="str">
            <v>M3</v>
          </cell>
          <cell r="D1082">
            <v>379.21</v>
          </cell>
          <cell r="E1082">
            <v>312.79000000000002</v>
          </cell>
          <cell r="F1082">
            <v>692</v>
          </cell>
        </row>
        <row r="1083">
          <cell r="B1083" t="str">
            <v>PREPARO, LANCAMENTO E ADENSAMENTO</v>
          </cell>
          <cell r="C1083" t="str">
            <v/>
          </cell>
        </row>
        <row r="1084">
          <cell r="A1084" t="str">
            <v>74157/4</v>
          </cell>
          <cell r="B1084" t="str">
            <v>LANCAMENTO/APLICACAO MANUAL DE CONCRETO EM FUNDACOES</v>
          </cell>
          <cell r="C1084" t="str">
            <v>M3</v>
          </cell>
          <cell r="D1084">
            <v>34.01</v>
          </cell>
          <cell r="E1084">
            <v>73.77</v>
          </cell>
          <cell r="F1084">
            <v>107.78</v>
          </cell>
        </row>
        <row r="1085">
          <cell r="B1085" t="str">
            <v>GRAUTES</v>
          </cell>
          <cell r="C1085" t="str">
            <v/>
          </cell>
        </row>
        <row r="1086">
          <cell r="A1086" t="str">
            <v>90278</v>
          </cell>
          <cell r="B1086" t="str">
            <v>GRAUTE FGK=15 MPA; TRAÇO 1:0,04:2,0:2,4 (CIMENTO/ CAL/ AREIA GROSSA/ BRITA 0) - PREPARO MECÂNICO COM BETONEIRA 400 L. AF_02/2015</v>
          </cell>
          <cell r="C1086" t="str">
            <v>M3</v>
          </cell>
          <cell r="D1086">
            <v>230.19</v>
          </cell>
          <cell r="E1086">
            <v>37.4</v>
          </cell>
          <cell r="F1086">
            <v>267.58999999999997</v>
          </cell>
        </row>
        <row r="1087">
          <cell r="A1087" t="str">
            <v>90279</v>
          </cell>
          <cell r="B1087" t="str">
            <v>GRAUTE FGK=20 MPA; TRAÇO 1:0,04:1,6:1,9 (CIMENTO/ CAL/ AREIA GROSSA/ BRITA 0) - PREPARO MECÂNICO COM BETONEIRA 400 L. AF_02/2015</v>
          </cell>
          <cell r="C1087" t="str">
            <v>M3</v>
          </cell>
          <cell r="D1087">
            <v>250.82</v>
          </cell>
          <cell r="E1087">
            <v>33.64</v>
          </cell>
          <cell r="F1087">
            <v>284.45999999999998</v>
          </cell>
        </row>
        <row r="1088">
          <cell r="A1088" t="str">
            <v>90280</v>
          </cell>
          <cell r="B1088" t="str">
            <v>GRAUTE FGK=25 MPA; TRAÇO 1:0,02:1,2:1,5 (CIMENTO/ CAL/ AREIA GROSSA/ BRITA 0) - PREPARO MECÂNICO COM BETONEIRA 400 L. AF_02/2015</v>
          </cell>
          <cell r="C1088" t="str">
            <v>M3</v>
          </cell>
          <cell r="D1088">
            <v>283.58</v>
          </cell>
          <cell r="E1088">
            <v>36.69</v>
          </cell>
          <cell r="F1088">
            <v>320.27</v>
          </cell>
        </row>
        <row r="1089">
          <cell r="A1089" t="str">
            <v>90281</v>
          </cell>
          <cell r="B1089" t="str">
            <v>GRAUTE FGK=30 MPA; TRAÇO 1:0,02:0,8:1,1 (CIMENTO/ CAL/ AREIA GROSSA/ BRITA 0) - PREPARO MECÂNICO COM BETONEIRA 400 L. AF_02/2015</v>
          </cell>
          <cell r="C1089" t="str">
            <v>M3</v>
          </cell>
          <cell r="D1089">
            <v>331.99</v>
          </cell>
          <cell r="E1089">
            <v>35.159999999999997</v>
          </cell>
          <cell r="F1089">
            <v>367.15</v>
          </cell>
        </row>
        <row r="1090">
          <cell r="A1090" t="str">
            <v>90282</v>
          </cell>
          <cell r="B1090" t="str">
            <v>GRAUTE FGK=15 MPA; TRAÇO 1:2,0:2,4 (CIMENTO/ AREIA GROSSA/ BRITA 0/ ADITIVO) - PREPARO MECÂNICO COM BETONEIRA 400 L. AF_02/2015</v>
          </cell>
          <cell r="C1090" t="str">
            <v>M3</v>
          </cell>
          <cell r="D1090">
            <v>236.27</v>
          </cell>
          <cell r="E1090">
            <v>38.69</v>
          </cell>
          <cell r="F1090">
            <v>274.95999999999998</v>
          </cell>
        </row>
        <row r="1091">
          <cell r="A1091" t="str">
            <v>90283</v>
          </cell>
          <cell r="B1091" t="str">
            <v>GRAUTE FGK=20 MPA; TRAÇO 1:1,6:1,9 (CIMENTO/ AREIA GROSSA/ BRITA 0/ ADITIVO) - PREPARO MECÂNICO COM BETONEIRA 400 L. AF_02/2015</v>
          </cell>
          <cell r="C1091" t="str">
            <v>M3</v>
          </cell>
          <cell r="D1091">
            <v>258.70999999999998</v>
          </cell>
          <cell r="E1091">
            <v>34.81</v>
          </cell>
          <cell r="F1091">
            <v>293.52</v>
          </cell>
        </row>
        <row r="1092">
          <cell r="A1092" t="str">
            <v>90284</v>
          </cell>
          <cell r="B1092" t="str">
            <v>GRAUTE FGK=25 MPA; TRAÇO 1:1,2:1,5 (CIMENTO/ AREIA GROSSA/ BRITA 0/ ADITIVO) - PREPARO MECÂNICO COM BETONEIRA 400 L. AF_02/2015</v>
          </cell>
          <cell r="C1092" t="str">
            <v>M3</v>
          </cell>
          <cell r="D1092">
            <v>291.83999999999997</v>
          </cell>
          <cell r="E1092">
            <v>37.869999999999997</v>
          </cell>
          <cell r="F1092">
            <v>329.71</v>
          </cell>
        </row>
        <row r="1093">
          <cell r="A1093" t="str">
            <v>90285</v>
          </cell>
          <cell r="B1093" t="str">
            <v>GRAUTE FGK=30 MPA; TRAÇO 1:0,8:1,1 (CIMENTO/ AREIA GROSSA/ BRITA 0/ ADITIVO) - PREPARO MECÂNICO COM BETONEIRA 400 L. AF_02/2015</v>
          </cell>
          <cell r="C1093" t="str">
            <v>M3</v>
          </cell>
          <cell r="D1093">
            <v>343.8</v>
          </cell>
          <cell r="E1093">
            <v>36.22</v>
          </cell>
          <cell r="F1093">
            <v>380.02</v>
          </cell>
        </row>
        <row r="1094">
          <cell r="B1094" t="str">
            <v>GRAUTEAMENTOS</v>
          </cell>
          <cell r="C1094" t="str">
            <v/>
          </cell>
        </row>
        <row r="1095">
          <cell r="A1095" t="str">
            <v>89993</v>
          </cell>
          <cell r="B1095" t="str">
            <v>GRAUTEAMENTO VERTICAL EM ALVENARIA ESTRUTURAL. AF_01/2015</v>
          </cell>
          <cell r="C1095" t="str">
            <v>M3</v>
          </cell>
          <cell r="D1095">
            <v>376.72</v>
          </cell>
          <cell r="E1095">
            <v>225.86</v>
          </cell>
          <cell r="F1095">
            <v>602.58000000000004</v>
          </cell>
        </row>
        <row r="1096">
          <cell r="A1096" t="str">
            <v>89994</v>
          </cell>
          <cell r="B1096" t="str">
            <v>GRAUTEAMENTO DE CINTA INTERMEDIÁRIA OU DE CONTRAVERGA EM ALVENARIA ESTRUTURAL. AF_01/2015</v>
          </cell>
          <cell r="C1096" t="str">
            <v>M3</v>
          </cell>
          <cell r="D1096">
            <v>345.54</v>
          </cell>
          <cell r="E1096">
            <v>148.76</v>
          </cell>
          <cell r="F1096">
            <v>494.3</v>
          </cell>
        </row>
        <row r="1097">
          <cell r="A1097" t="str">
            <v>89995</v>
          </cell>
          <cell r="B1097" t="str">
            <v>GRAUTEAMENTO DE CINTA SUPERIOR OU DE VERGA EM ALVENARIA ESTRUTURAL. AF_01/2015</v>
          </cell>
          <cell r="C1097" t="str">
            <v>M3</v>
          </cell>
          <cell r="D1097">
            <v>368.74</v>
          </cell>
          <cell r="E1097">
            <v>206.14</v>
          </cell>
          <cell r="F1097">
            <v>574.88</v>
          </cell>
        </row>
        <row r="1098">
          <cell r="B1098" t="str">
            <v>LASTROS</v>
          </cell>
          <cell r="C1098" t="str">
            <v/>
          </cell>
        </row>
        <row r="1099">
          <cell r="B1099" t="str">
            <v>AGREGADO</v>
          </cell>
          <cell r="C1099" t="str">
            <v/>
          </cell>
        </row>
        <row r="1100">
          <cell r="A1100" t="str">
            <v>94102</v>
          </cell>
          <cell r="B1100" t="str">
            <v>LASTRO DE VALA COM PREPARO DE FUNDO, LARGURA MENOR QUE 1,5 M, COM CAMADA DE AREIA, LANÇAMENTO MANUAL, EM LOCAL COM NÍVEL BAIXO DE INTERFERÊNCIA. AF_06/2016</v>
          </cell>
          <cell r="C1100" t="str">
            <v>M3</v>
          </cell>
          <cell r="D1100">
            <v>92.46</v>
          </cell>
          <cell r="E1100">
            <v>66.37</v>
          </cell>
          <cell r="F1100">
            <v>158.83000000000001</v>
          </cell>
        </row>
        <row r="1101">
          <cell r="A1101" t="str">
            <v>94103</v>
          </cell>
          <cell r="B1101" t="str">
            <v>LASTRO DE VALA COM PREPARO DE FUNDO, LARGURA MENOR QUE 1,5 M, COM CAMADA DE BRITA, LANÇAMENTO MANUAL, EM LOCAL COM NÍVEL BAIXO DE INTERFERÊNCIA. AF_06/2016</v>
          </cell>
          <cell r="C1101" t="str">
            <v>M3</v>
          </cell>
          <cell r="D1101">
            <v>90.76</v>
          </cell>
          <cell r="E1101">
            <v>81.510000000000005</v>
          </cell>
          <cell r="F1101">
            <v>172.27</v>
          </cell>
        </row>
        <row r="1102">
          <cell r="A1102" t="str">
            <v>94104</v>
          </cell>
          <cell r="B1102" t="str">
            <v>LASTRO DE VALA COM PREPARO DE FUNDO, LARGURA MENOR QUE 1,5 M, COM CAMADA DE AREIA, LANÇAMENTO MANUAL, EM LOCAL COM NÍVEL ALTO DE INTERFERÊNCIA. AF_06/2016</v>
          </cell>
          <cell r="C1102" t="str">
            <v>M3</v>
          </cell>
          <cell r="D1102">
            <v>93.61</v>
          </cell>
          <cell r="E1102">
            <v>69.02</v>
          </cell>
          <cell r="F1102">
            <v>162.63</v>
          </cell>
        </row>
        <row r="1103">
          <cell r="A1103" t="str">
            <v>94105</v>
          </cell>
          <cell r="B1103" t="str">
            <v>LASTRO DE VALA COM PREPARO DE FUNDO, LARGURA MENOR QUE 1,5 M, COM CAMADA DE BRITA, LANÇAMENTO MANUAL, EM LOCAL COM NÍVEL ALTO DE INTERFERÊNCIA. AF_06/2016</v>
          </cell>
          <cell r="C1103" t="str">
            <v>M3</v>
          </cell>
          <cell r="D1103">
            <v>91.91</v>
          </cell>
          <cell r="E1103">
            <v>84.18</v>
          </cell>
          <cell r="F1103">
            <v>176.09</v>
          </cell>
        </row>
        <row r="1104">
          <cell r="A1104" t="str">
            <v>94106</v>
          </cell>
          <cell r="B1104" t="str">
            <v>LASTRO COM PREPARO DE FUNDO, LARGURA MAIOR OU IGUAL A 1,5 M, COM CAMADA DE AREIA, LANÇAMENTO MANUAL, EM LOCAL COM NÍVEL BAIXO DE INTERFERÊNCIA. AF_06/2016</v>
          </cell>
          <cell r="C1104" t="str">
            <v>M3</v>
          </cell>
          <cell r="D1104">
            <v>86.49</v>
          </cell>
          <cell r="E1104">
            <v>53.25</v>
          </cell>
          <cell r="F1104">
            <v>139.74</v>
          </cell>
        </row>
        <row r="1105">
          <cell r="A1105" t="str">
            <v>94107</v>
          </cell>
          <cell r="B1105" t="str">
            <v>LASTRO COM PREPARO DE FUNDO, LARGURA MAIOR OU IGUAL A 1,5 M, COM CAMADA DE BRITA, LANÇAMENTO MANUAL, EM LOCAL COM NÍVEL BAIXO DE INTERFERÊNCIA. AF_06/2016</v>
          </cell>
          <cell r="C1105" t="str">
            <v>M3</v>
          </cell>
          <cell r="D1105">
            <v>84.79</v>
          </cell>
          <cell r="E1105">
            <v>68.41</v>
          </cell>
          <cell r="F1105">
            <v>153.19999999999999</v>
          </cell>
        </row>
        <row r="1106">
          <cell r="A1106" t="str">
            <v>94108</v>
          </cell>
          <cell r="B1106" t="str">
            <v>LASTRO COM PREPARO DE FUNDO, LARGURA MAIOR OU IGUAL A 1,5 M, COM CAMADA DE AREIA, LANÇAMENTO MANUAL, EM LOCAL COM NÍVEL ALTO DE INTERFERÊNCIA. AF_06/2016</v>
          </cell>
          <cell r="C1106" t="str">
            <v>M3</v>
          </cell>
          <cell r="D1106">
            <v>87.64</v>
          </cell>
          <cell r="E1106">
            <v>55.92</v>
          </cell>
          <cell r="F1106">
            <v>143.56</v>
          </cell>
        </row>
        <row r="1107">
          <cell r="A1107" t="str">
            <v>94110</v>
          </cell>
          <cell r="B1107" t="str">
            <v>LASTRO COM PREPARO DE FUNDO, LARGURA MAIOR OU IGUAL A 1,5 M, COM CAMADA DE BRITA, LANÇAMENTO MANUAL, EM LOCAL COM NÍVEL ALTO DE INTERFERÊNCIA. AF_06/2016</v>
          </cell>
          <cell r="C1107" t="str">
            <v>M3</v>
          </cell>
          <cell r="D1107">
            <v>85.93</v>
          </cell>
          <cell r="E1107">
            <v>71.069999999999993</v>
          </cell>
          <cell r="F1107">
            <v>157</v>
          </cell>
        </row>
        <row r="1108">
          <cell r="A1108" t="str">
            <v>94111</v>
          </cell>
          <cell r="B1108" t="str">
            <v>LASTRO DE VALA COM PREPARO DE FUNDO, LARGURA MENOR QUE 1,5 M, COM CAMADA DE AREIA, LANÇAMENTO MECANIZADO, EM LOCAL COM NÍVEL BAIXO DE INTERFERÊNCIA. AF_06/2016</v>
          </cell>
          <cell r="C1108" t="str">
            <v>M3</v>
          </cell>
          <cell r="D1108">
            <v>93.96</v>
          </cell>
          <cell r="E1108">
            <v>35.28</v>
          </cell>
          <cell r="F1108">
            <v>129.24</v>
          </cell>
        </row>
        <row r="1109">
          <cell r="A1109" t="str">
            <v>94112</v>
          </cell>
          <cell r="B1109" t="str">
            <v>LASTRO DE VALA COM PREPARO DE FUNDO, LARGURA MENOR QUE 1,5 M, COM CAMADA DE BRITA, LANÇAMENTO MECANIZADO, EM LOCAL COM NÍVEL BAIXO DE INTERFERÊNCIA. AF_06/2016</v>
          </cell>
          <cell r="C1109" t="str">
            <v>M3</v>
          </cell>
          <cell r="D1109">
            <v>92.62</v>
          </cell>
          <cell r="E1109">
            <v>43.17</v>
          </cell>
          <cell r="F1109">
            <v>135.79</v>
          </cell>
        </row>
        <row r="1110">
          <cell r="A1110" t="str">
            <v>94113</v>
          </cell>
          <cell r="B1110" t="str">
            <v>LASTRO DE VALA COM PREPARO DE FUNDO, LARGURA MENOR QUE 1,5 M, COM CAMADA DE AREIA, LANÇAMENTO MECANIZADO, EM LOCAL COM NÍVEL ALTO DE INTERFERÊNCIA. AF_06/2016</v>
          </cell>
          <cell r="C1110" t="str">
            <v>M3</v>
          </cell>
          <cell r="D1110">
            <v>96.67</v>
          </cell>
          <cell r="E1110">
            <v>38.36</v>
          </cell>
          <cell r="F1110">
            <v>135.03</v>
          </cell>
        </row>
        <row r="1111">
          <cell r="A1111" t="str">
            <v>94114</v>
          </cell>
          <cell r="B1111" t="str">
            <v>LASTRO DE VALA COM PREPARO DE FUNDO, LARGURA MENOR QUE 1,5 M, COM CAMADA DE BRITA, LANÇAMENTO MECANIZADO, EM LOCAL COM NÍVEL ALTO DE INTERFERÊNCIA. AF_06/2016</v>
          </cell>
          <cell r="C1111" t="str">
            <v>M3</v>
          </cell>
          <cell r="D1111">
            <v>95.66</v>
          </cell>
          <cell r="E1111">
            <v>46.66</v>
          </cell>
          <cell r="F1111">
            <v>142.32</v>
          </cell>
        </row>
        <row r="1112">
          <cell r="A1112" t="str">
            <v>94115</v>
          </cell>
          <cell r="B1112" t="str">
            <v>LASTRO COM PREPARO DE FUNDO, LARGURA MAIOR OU IGUAL A 1,5 M, COM CAMADA DE AREIA, LANÇAMENTO MECANIZADO, EM LOCAL COM NÍVEL BAIXO DE INTERFERÊNCIA. AF_06/2016</v>
          </cell>
          <cell r="C1112" t="str">
            <v>M3</v>
          </cell>
          <cell r="D1112">
            <v>81.349999999999994</v>
          </cell>
          <cell r="E1112">
            <v>20.79</v>
          </cell>
          <cell r="F1112">
            <v>102.14</v>
          </cell>
        </row>
        <row r="1113">
          <cell r="A1113" t="str">
            <v>94116</v>
          </cell>
          <cell r="B1113" t="str">
            <v>LASTRO COM PREPARO DE FUNDO, LARGURA MAIOR OU IGUAL A 1,5 M, COM CAMADA DE BRITA, LANÇAMENTO MECANIZADO, EM LOCAL COM NÍVEL BAIXO DE INTERFERÊNCIA. AF_06/2016</v>
          </cell>
          <cell r="C1113" t="str">
            <v>M3</v>
          </cell>
          <cell r="D1113">
            <v>78.16</v>
          </cell>
          <cell r="E1113">
            <v>26.6</v>
          </cell>
          <cell r="F1113">
            <v>104.76</v>
          </cell>
        </row>
        <row r="1114">
          <cell r="A1114" t="str">
            <v>94117</v>
          </cell>
          <cell r="B1114" t="str">
            <v>LASTRO COM PREPARO DE FUNDO, LARGURA MAIOR OU IGUAL A 1,5 M, COM CAMADA DE AREIA, LANÇAMENTO MECANIZADO, EM LOCAL COM NÍVEL ALTO DE INTERFERÊNCIA. AF_06/2016</v>
          </cell>
          <cell r="C1114" t="str">
            <v>M3</v>
          </cell>
          <cell r="D1114">
            <v>83.85</v>
          </cell>
          <cell r="E1114">
            <v>23.67</v>
          </cell>
          <cell r="F1114">
            <v>107.52</v>
          </cell>
        </row>
        <row r="1115">
          <cell r="A1115" t="str">
            <v>94118</v>
          </cell>
          <cell r="B1115" t="str">
            <v>LASTRO COM PREPARO DE FUNDO, LARGURA MAIOR OU IGUAL A 1,5 M, COM CAMADA DE BRITA, LANÇAMENTO MECANIZADO, EM LOCAL COM NÍVEL ALTO DE INTERFERÊNCIA. AF_06/2016</v>
          </cell>
          <cell r="C1115" t="str">
            <v>M3</v>
          </cell>
          <cell r="D1115">
            <v>81.11</v>
          </cell>
          <cell r="E1115">
            <v>29.97</v>
          </cell>
          <cell r="F1115">
            <v>111.08</v>
          </cell>
        </row>
        <row r="1116">
          <cell r="B1116" t="str">
            <v>CONCRETO SIMPLES</v>
          </cell>
          <cell r="C1116" t="str">
            <v/>
          </cell>
        </row>
        <row r="1117">
          <cell r="A1117" t="str">
            <v>95240</v>
          </cell>
          <cell r="B1117" t="str">
            <v>LASTRO DE CONCRETO, E = 3 CM, PREPARO MECÂNICO, INCLUSOS LANÇAMENTO E ADENSAMENTO. AF_07_2016</v>
          </cell>
          <cell r="C1117" t="str">
            <v>M2</v>
          </cell>
          <cell r="D1117">
            <v>7.47</v>
          </cell>
          <cell r="E1117">
            <v>4.8099999999999996</v>
          </cell>
          <cell r="F1117">
            <v>12.28</v>
          </cell>
        </row>
        <row r="1118">
          <cell r="A1118" t="str">
            <v>95241</v>
          </cell>
          <cell r="B1118" t="str">
            <v>LASTRO DE CONCRETO, E = 5 CM, PREPARO MECÂNICO, INCLUSOS LANÇAMENTO E ADENSAMENTO. AF_07_2016</v>
          </cell>
          <cell r="C1118" t="str">
            <v>M2</v>
          </cell>
          <cell r="D1118">
            <v>12.44</v>
          </cell>
          <cell r="E1118">
            <v>8.0299999999999994</v>
          </cell>
          <cell r="F1118">
            <v>20.47</v>
          </cell>
        </row>
        <row r="1119">
          <cell r="A1119" t="str">
            <v>94962</v>
          </cell>
          <cell r="B1119" t="str">
            <v>CONCRETO MAGRO PARA LASTRO, TRAÇO 1:4,5:4,5 (CIMENTO/ AREIA MÉDIA/ BRITA 1)  - PREPARO MECÂNICO COM BETONEIRA 400 L. AF_07/2016</v>
          </cell>
          <cell r="C1119" t="str">
            <v>M3</v>
          </cell>
          <cell r="D1119">
            <v>195.36</v>
          </cell>
          <cell r="E1119">
            <v>44.69</v>
          </cell>
          <cell r="F1119">
            <v>240.05</v>
          </cell>
        </row>
        <row r="1120">
          <cell r="A1120" t="str">
            <v>94968</v>
          </cell>
          <cell r="B1120" t="str">
            <v>CONCRETO MAGRO PARA LASTRO, TRAÇO 1:4,5:4,5 (CIMENTO/ AREIA MÉDIA/ BRITA 1)  - PREPARO MECÂNICO COM BETONEIRA 600 L. AF_07/2016</v>
          </cell>
          <cell r="C1120" t="str">
            <v>M3</v>
          </cell>
          <cell r="D1120">
            <v>198.46</v>
          </cell>
          <cell r="E1120">
            <v>45.92</v>
          </cell>
          <cell r="F1120">
            <v>244.38</v>
          </cell>
        </row>
        <row r="1121">
          <cell r="A1121" t="str">
            <v>94974</v>
          </cell>
          <cell r="B1121" t="str">
            <v>CONCRETO MAGRO PARA LASTRO, TRAÇO 1:4,5:4,5 (CIMENTO/ AREIA MÉDIA/ BRITA 1)  - PREPARO MANUAL. AF_07/2016</v>
          </cell>
          <cell r="C1121" t="str">
            <v>M3</v>
          </cell>
          <cell r="D1121">
            <v>234.14</v>
          </cell>
          <cell r="E1121">
            <v>109.97</v>
          </cell>
          <cell r="F1121">
            <v>344.11</v>
          </cell>
        </row>
        <row r="1122">
          <cell r="B1122" t="str">
            <v>LASTRO COM ADITIVO IMPERMEABILIZANTE</v>
          </cell>
          <cell r="C1122" t="str">
            <v/>
          </cell>
        </row>
        <row r="1123">
          <cell r="A1123" t="str">
            <v>83534</v>
          </cell>
          <cell r="B1123" t="str">
            <v>LASTRO DE CONCRETO, PREPARO MECÂNICO, INCLUSOS ADITIVO IMPERMEABILIZANTE, LANÇAMENTO E ADENSAMENTO</v>
          </cell>
          <cell r="C1123" t="str">
            <v>M3</v>
          </cell>
          <cell r="D1123">
            <v>330.39</v>
          </cell>
          <cell r="E1123">
            <v>140.01</v>
          </cell>
          <cell r="F1123">
            <v>470.4</v>
          </cell>
        </row>
        <row r="1124">
          <cell r="B1124" t="str">
            <v>LAJES</v>
          </cell>
          <cell r="C1124" t="str">
            <v/>
          </cell>
        </row>
        <row r="1125">
          <cell r="B1125" t="str">
            <v>MANUTENCAO / REPAROS - LAJES</v>
          </cell>
          <cell r="C1125" t="str">
            <v/>
          </cell>
        </row>
        <row r="1126">
          <cell r="A1126" t="str">
            <v>84152</v>
          </cell>
          <cell r="B1126" t="str">
            <v>DEMOLICAO MANUAL CONCRETO ARMADO (PILAR / VIGA / LAJE) - INCL EMPILHACAO LATERAL NO CANTEIRO</v>
          </cell>
          <cell r="C1126" t="str">
            <v>M3</v>
          </cell>
          <cell r="D1126">
            <v>101.39</v>
          </cell>
          <cell r="E1126">
            <v>209.57</v>
          </cell>
          <cell r="F1126">
            <v>310.95999999999998</v>
          </cell>
        </row>
        <row r="1127">
          <cell r="B1127" t="str">
            <v>LAJES PRE-MOLDADAS</v>
          </cell>
          <cell r="C1127" t="str">
            <v/>
          </cell>
        </row>
        <row r="1128">
          <cell r="A1128" t="str">
            <v>74141/2</v>
          </cell>
          <cell r="B1128" t="str">
            <v>LAJE PRE-MOLD BETA 12 P/3,5KN/M2 VAO 4,1M INCL VIGOTAS TIJOLOS ARMADU-RA NEGATIVA CAPEAMENTO 3CM CONCRETO 15MPA ESCORAMENTO MATERIAIS E MAO DE OBRA.</v>
          </cell>
          <cell r="C1128" t="str">
            <v>M2</v>
          </cell>
          <cell r="D1128">
            <v>56.94</v>
          </cell>
          <cell r="E1128">
            <v>19.91</v>
          </cell>
          <cell r="F1128">
            <v>76.849999999999994</v>
          </cell>
        </row>
        <row r="1129">
          <cell r="A1129" t="str">
            <v>74141/3</v>
          </cell>
          <cell r="B1129" t="str">
            <v>LAJE PRE-MOLD BETA 16 P/3,5KN/M2 VAO 5,2M INCL VIGOTAS TIJOLOS ARMADU-RA NEGATIVA CAPEAMENTO 3CM CONCRETO 15MPA ESCORAMENTO MATERIAL E MAO  DE OBRA.</v>
          </cell>
          <cell r="C1129" t="str">
            <v>M2</v>
          </cell>
          <cell r="D1129">
            <v>68.16</v>
          </cell>
          <cell r="E1129">
            <v>22.67</v>
          </cell>
          <cell r="F1129">
            <v>90.83</v>
          </cell>
        </row>
        <row r="1130">
          <cell r="A1130" t="str">
            <v>74141/4</v>
          </cell>
          <cell r="B1130" t="str">
            <v>LAJE PRE-MOLD BETA 20 P/3,5KN/M2 VAO 6,2M INCL VIGOTAS TIJOLOS ARMADU-RA NEGATIVA CAPEAMENTO 3CM CONCRETO 15MPA ESCORAMENTO MATERIAL E MAO  DE OBRA.</v>
          </cell>
          <cell r="C1130" t="str">
            <v>M2</v>
          </cell>
          <cell r="D1130">
            <v>79.150000000000006</v>
          </cell>
          <cell r="E1130">
            <v>24.11</v>
          </cell>
          <cell r="F1130">
            <v>103.26</v>
          </cell>
        </row>
        <row r="1131">
          <cell r="A1131" t="str">
            <v>74141/1</v>
          </cell>
          <cell r="B1131" t="str">
            <v>LAJE PRE-MOLD BETA 11 P/1KN/M2 VAOS 4,40M/INCL VIGOTAS TIJOLOS ARMADURA NEGATIVA CAPEAMENTO 3CM CONCRETO 20MPA ESCORAMENTO MATERIAL E MAO  DE OBRA.</v>
          </cell>
          <cell r="C1131" t="str">
            <v>M2</v>
          </cell>
          <cell r="D1131">
            <v>52.14</v>
          </cell>
          <cell r="E1131">
            <v>17.73</v>
          </cell>
          <cell r="F1131">
            <v>69.87</v>
          </cell>
        </row>
        <row r="1132">
          <cell r="A1132" t="str">
            <v>74202/1</v>
          </cell>
          <cell r="B1132" t="str">
            <v>LAJE PRE-MOLDADA P/FORRO, SOBRECARGA 100KG/M2, VAOS ATE 3,50M/E=8CM, C/LAJOTAS E CAP.C/CONC FCK=20MPA, 3CM, INTER-EIXO 38CM, C/ESCORAMENTO (REAPR.3X) E FERRAGEM NEGATIVA</v>
          </cell>
          <cell r="C1132" t="str">
            <v>M2</v>
          </cell>
          <cell r="D1132">
            <v>44.62</v>
          </cell>
          <cell r="E1132">
            <v>15.44</v>
          </cell>
          <cell r="F1132">
            <v>60.06</v>
          </cell>
        </row>
        <row r="1133">
          <cell r="A1133" t="str">
            <v>74202/2</v>
          </cell>
          <cell r="B1133" t="str">
            <v>LAJE PRE-MOLDADA P/PISO, SOBRECARGA 200KG/M2, VAOS ATE 3,50M/E=8CM, C/LAJOTAS E CAP.C/CONC FCK=20MPA, 4CM, INTER-EIXO 38CM, C/ESCORAMENTO (REAPR.3X) E FERRAGEM NEGATIVA</v>
          </cell>
          <cell r="C1133" t="str">
            <v>M2</v>
          </cell>
          <cell r="D1133">
            <v>48.87</v>
          </cell>
          <cell r="E1133">
            <v>17.670000000000002</v>
          </cell>
          <cell r="F1133">
            <v>66.540000000000006</v>
          </cell>
        </row>
        <row r="1134">
          <cell r="B1134" t="str">
            <v>ACABAMENTO DE LAJE</v>
          </cell>
          <cell r="C1134" t="str">
            <v/>
          </cell>
        </row>
        <row r="1135">
          <cell r="B1135" t="str">
            <v>ELEMENTOS DIVERSOS</v>
          </cell>
          <cell r="C1135" t="str">
            <v/>
          </cell>
        </row>
        <row r="1136">
          <cell r="B1136" t="str">
            <v>MANUTENCAO / REPAROS - ELEMENTOS DIVERSOS</v>
          </cell>
          <cell r="C1136" t="str">
            <v/>
          </cell>
        </row>
        <row r="1137">
          <cell r="A1137" t="str">
            <v>72216</v>
          </cell>
          <cell r="B1137" t="str">
            <v>DEMOLICAO DE VERGAS, CINTAS E PILARETES DE CONCRETO</v>
          </cell>
          <cell r="C1137" t="str">
            <v>M3</v>
          </cell>
          <cell r="D1137">
            <v>70.48</v>
          </cell>
          <cell r="E1137">
            <v>140.44</v>
          </cell>
          <cell r="F1137">
            <v>210.92</v>
          </cell>
        </row>
        <row r="1138">
          <cell r="B1138" t="str">
            <v>ELEMENTOS ESTRUTURAIS PRÉ-MOLDADOS</v>
          </cell>
          <cell r="C1138" t="str">
            <v/>
          </cell>
        </row>
        <row r="1139">
          <cell r="B1139" t="str">
            <v>CINTA, VERGA E CONTRAVERGA</v>
          </cell>
          <cell r="C1139" t="str">
            <v/>
          </cell>
        </row>
        <row r="1140">
          <cell r="A1140" t="str">
            <v>93182</v>
          </cell>
          <cell r="B1140" t="str">
            <v>VERGA PRÉ-MOLDADA PARA JANELAS COM ATÉ 1,5 M DE VÃO. AF_03/2016</v>
          </cell>
          <cell r="C1140" t="str">
            <v>M</v>
          </cell>
          <cell r="D1140">
            <v>15.43</v>
          </cell>
          <cell r="E1140">
            <v>6.11</v>
          </cell>
          <cell r="F1140">
            <v>21.54</v>
          </cell>
        </row>
        <row r="1141">
          <cell r="A1141" t="str">
            <v>93183</v>
          </cell>
          <cell r="B1141" t="str">
            <v>VERGA PRÉ-MOLDADA PARA JANELAS COM MAIS DE 1,5 M DE VÃO. AF_03/2016</v>
          </cell>
          <cell r="C1141" t="str">
            <v>M</v>
          </cell>
          <cell r="D1141">
            <v>20.170000000000002</v>
          </cell>
          <cell r="E1141">
            <v>6.92</v>
          </cell>
          <cell r="F1141">
            <v>27.09</v>
          </cell>
        </row>
        <row r="1142">
          <cell r="A1142" t="str">
            <v>93184</v>
          </cell>
          <cell r="B1142" t="str">
            <v>VERGA PRÉ-MOLDADA PARA PORTAS COM ATÉ 1,5 M DE VÃO. AF_03/2016</v>
          </cell>
          <cell r="C1142" t="str">
            <v>M</v>
          </cell>
          <cell r="D1142">
            <v>11.38</v>
          </cell>
          <cell r="E1142">
            <v>5.24</v>
          </cell>
          <cell r="F1142">
            <v>16.62</v>
          </cell>
        </row>
        <row r="1143">
          <cell r="A1143" t="str">
            <v>93185</v>
          </cell>
          <cell r="B1143" t="str">
            <v>VERGA PRÉ-MOLDADA PARA PORTAS COM MAIS DE 1,5 M DE VÃO. AF_03/2016</v>
          </cell>
          <cell r="C1143" t="str">
            <v>M</v>
          </cell>
          <cell r="D1143">
            <v>19.96</v>
          </cell>
          <cell r="E1143">
            <v>6.65</v>
          </cell>
          <cell r="F1143">
            <v>26.61</v>
          </cell>
        </row>
        <row r="1144">
          <cell r="A1144" t="str">
            <v>93186</v>
          </cell>
          <cell r="B1144" t="str">
            <v>VERGA MOLDADA IN LOCO EM CONCRETO PARA JANELAS COM ATÉ 1,5 M DE VÃO. AF_03/2016</v>
          </cell>
          <cell r="C1144" t="str">
            <v>M</v>
          </cell>
          <cell r="D1144">
            <v>26.21</v>
          </cell>
          <cell r="E1144">
            <v>13</v>
          </cell>
          <cell r="F1144">
            <v>39.21</v>
          </cell>
        </row>
        <row r="1145">
          <cell r="A1145" t="str">
            <v>93187</v>
          </cell>
          <cell r="B1145" t="str">
            <v>VERGA MOLDADA IN LOCO EM CONCRETO PARA JANELAS COM MAIS DE 1,5 M DE VÃO. AF_03/2016</v>
          </cell>
          <cell r="C1145" t="str">
            <v>M</v>
          </cell>
          <cell r="D1145">
            <v>30.25</v>
          </cell>
          <cell r="E1145">
            <v>13.84</v>
          </cell>
          <cell r="F1145">
            <v>44.09</v>
          </cell>
        </row>
        <row r="1146">
          <cell r="A1146" t="str">
            <v>93188</v>
          </cell>
          <cell r="B1146" t="str">
            <v>VERGA MOLDADA IN LOCO EM CONCRETO PARA PORTAS COM ATÉ 1,5 M DE VÃO. AF_03/2016</v>
          </cell>
          <cell r="C1146" t="str">
            <v>M</v>
          </cell>
          <cell r="D1146">
            <v>27.52</v>
          </cell>
          <cell r="E1146">
            <v>12.11</v>
          </cell>
          <cell r="F1146">
            <v>39.630000000000003</v>
          </cell>
        </row>
        <row r="1147">
          <cell r="A1147" t="str">
            <v>93189</v>
          </cell>
          <cell r="B1147" t="str">
            <v>VERGA MOLDADA IN LOCO EM CONCRETO PARA PORTAS COM MAIS DE 1,5 M DE VÃO. AF_03/2016</v>
          </cell>
          <cell r="C1147" t="str">
            <v>M</v>
          </cell>
          <cell r="D1147">
            <v>31.16</v>
          </cell>
          <cell r="E1147">
            <v>13.63</v>
          </cell>
          <cell r="F1147">
            <v>44.79</v>
          </cell>
        </row>
        <row r="1148">
          <cell r="A1148" t="str">
            <v>93190</v>
          </cell>
          <cell r="B1148" t="str">
            <v>VERGA MOLDADA IN LOCO COM UTILIZAÇÃO DE BLOCOS CANALETA PARA JANELAS COM ATÉ 1,5 M DE VÃO. AF_03/2016</v>
          </cell>
          <cell r="C1148" t="str">
            <v>M</v>
          </cell>
          <cell r="D1148">
            <v>21.03</v>
          </cell>
          <cell r="E1148">
            <v>7.48</v>
          </cell>
          <cell r="F1148">
            <v>28.51</v>
          </cell>
        </row>
        <row r="1149">
          <cell r="A1149" t="str">
            <v>93191</v>
          </cell>
          <cell r="B1149" t="str">
            <v>VERGA MOLDADA IN LOCO COM UTILIZAÇÃO DE BLOCOS CANALETA PARA JANELAS COM MAIS DE 1,5 M DE VÃO. AF_03/2016</v>
          </cell>
          <cell r="C1149" t="str">
            <v>M</v>
          </cell>
          <cell r="D1149">
            <v>21.68</v>
          </cell>
          <cell r="E1149">
            <v>7.63</v>
          </cell>
          <cell r="F1149">
            <v>29.31</v>
          </cell>
        </row>
        <row r="1150">
          <cell r="A1150" t="str">
            <v>93192</v>
          </cell>
          <cell r="B1150" t="str">
            <v>VERGA MOLDADA IN LOCO COM UTILIZAÇÃO DE BLOCOS CANALETA PARA PORTAS COM ATÉ 1,5 M DE VÃO. AF_03/2016</v>
          </cell>
          <cell r="C1150" t="str">
            <v>M</v>
          </cell>
          <cell r="D1150">
            <v>25.72</v>
          </cell>
          <cell r="E1150">
            <v>7.29</v>
          </cell>
          <cell r="F1150">
            <v>33.01</v>
          </cell>
        </row>
        <row r="1151">
          <cell r="A1151" t="str">
            <v>93193</v>
          </cell>
          <cell r="B1151" t="str">
            <v>VERGA MOLDADA IN LOCO COM UTILIZAÇÃO DE BLOCOS CANALETA PARA PORTAS COM MAIS DE 1,5 M DE VÃO. AF_03/2016</v>
          </cell>
          <cell r="C1151" t="str">
            <v>M</v>
          </cell>
          <cell r="D1151">
            <v>22.63</v>
          </cell>
          <cell r="E1151">
            <v>7.42</v>
          </cell>
          <cell r="F1151">
            <v>30.05</v>
          </cell>
        </row>
        <row r="1152">
          <cell r="A1152" t="str">
            <v>93194</v>
          </cell>
          <cell r="B1152" t="str">
            <v>CONTRAVERGA PRÉ-MOLDADA PARA VÃOS DE ATÉ 1,5 M DE COMPRIMENTO. AF_03/2016</v>
          </cell>
          <cell r="C1152" t="str">
            <v>M</v>
          </cell>
          <cell r="D1152">
            <v>15.2</v>
          </cell>
          <cell r="E1152">
            <v>6.05</v>
          </cell>
          <cell r="F1152">
            <v>21.25</v>
          </cell>
        </row>
        <row r="1153">
          <cell r="A1153" t="str">
            <v>93195</v>
          </cell>
          <cell r="B1153" t="str">
            <v>CONTRAVERGA PRÉ-MOLDADA PARA VÃOS DE MAIS DE 1,5 M DE COMPRIMENTO. AF_03/2016</v>
          </cell>
          <cell r="C1153" t="str">
            <v>M</v>
          </cell>
          <cell r="D1153">
            <v>18.45</v>
          </cell>
          <cell r="E1153">
            <v>6.41</v>
          </cell>
          <cell r="F1153">
            <v>24.86</v>
          </cell>
        </row>
        <row r="1154">
          <cell r="A1154" t="str">
            <v>93196</v>
          </cell>
          <cell r="B1154" t="str">
            <v>CONTRAVERGA MOLDADA IN LOCO EM CONCRETO PARA VÃOS DE ATÉ 1,5 M DE COMPRIMENTO. AF_03/2016</v>
          </cell>
          <cell r="C1154" t="str">
            <v>M</v>
          </cell>
          <cell r="D1154">
            <v>24.02</v>
          </cell>
          <cell r="E1154">
            <v>13</v>
          </cell>
          <cell r="F1154">
            <v>37.020000000000003</v>
          </cell>
        </row>
        <row r="1155">
          <cell r="A1155" t="str">
            <v>93197</v>
          </cell>
          <cell r="B1155" t="str">
            <v>CONTRAVERGA MOLDADA IN LOCO EM CONCRETO PARA VÃOS DE MAIS DE 1,5 M DE COMPRIMENTO. AF_03/2016</v>
          </cell>
          <cell r="C1155" t="str">
            <v>M</v>
          </cell>
          <cell r="D1155">
            <v>27.31</v>
          </cell>
          <cell r="E1155">
            <v>13.36</v>
          </cell>
          <cell r="F1155">
            <v>40.67</v>
          </cell>
        </row>
        <row r="1156">
          <cell r="A1156" t="str">
            <v>93198</v>
          </cell>
          <cell r="B1156" t="str">
            <v>CONTRAVERGA MOLDADA IN LOCO COM UTILIZAÇÃO DE BLOCOS CANALETA PARA VÃOS DE ATÉ 1,5 M DE COMPRIMENTO. AF_03/2016</v>
          </cell>
          <cell r="C1156" t="str">
            <v>M</v>
          </cell>
          <cell r="D1156">
            <v>17.899999999999999</v>
          </cell>
          <cell r="E1156">
            <v>7.48</v>
          </cell>
          <cell r="F1156">
            <v>25.38</v>
          </cell>
        </row>
        <row r="1157">
          <cell r="A1157" t="str">
            <v>93199</v>
          </cell>
          <cell r="B1157" t="str">
            <v>CONTRAVERGA MOLDADA IN LOCO COM UTILIZAÇÃO DE BLOCOS CANALETA PARA VÃOS DE MAIS DE 1,5 M DE COMPRIMENTO. AF_03/2016</v>
          </cell>
          <cell r="C1157" t="str">
            <v>M</v>
          </cell>
          <cell r="D1157">
            <v>17.77</v>
          </cell>
          <cell r="E1157">
            <v>7.15</v>
          </cell>
          <cell r="F1157">
            <v>24.92</v>
          </cell>
        </row>
        <row r="1158">
          <cell r="A1158" t="str">
            <v>93204</v>
          </cell>
          <cell r="B1158" t="str">
            <v>CINTA DE AMARRAÇÃO DE ALVENARIA MOLDADA IN LOCO EM CONCRETO. AF_03/2016</v>
          </cell>
          <cell r="C1158" t="str">
            <v>M</v>
          </cell>
          <cell r="D1158">
            <v>18.989999999999998</v>
          </cell>
          <cell r="E1158">
            <v>11.69</v>
          </cell>
          <cell r="F1158">
            <v>30.68</v>
          </cell>
        </row>
        <row r="1159">
          <cell r="A1159" t="str">
            <v>93205</v>
          </cell>
          <cell r="B1159" t="str">
            <v>CINTA DE AMARRAÇÃO DE ALVENARIA MOLDADA IN LOCO COM UTILIZAÇÃO DE BLOCOS CANALETA. AF_03/2016</v>
          </cell>
          <cell r="C1159" t="str">
            <v>M</v>
          </cell>
          <cell r="D1159">
            <v>15.51</v>
          </cell>
          <cell r="E1159">
            <v>7.51</v>
          </cell>
          <cell r="F1159">
            <v>23.02</v>
          </cell>
        </row>
        <row r="1160">
          <cell r="B1160" t="str">
            <v>ELEMENTOS ESTRUTURAIS DIVERSOS EM MADEIRA</v>
          </cell>
          <cell r="C1160" t="str">
            <v/>
          </cell>
        </row>
        <row r="1161">
          <cell r="A1161" t="str">
            <v>74144/2</v>
          </cell>
          <cell r="B1161" t="str">
            <v>SUPORTE APOIO CAIXA D AGUA BARROTES MADEIRA DE 1</v>
          </cell>
          <cell r="C1161" t="str">
            <v>UN</v>
          </cell>
          <cell r="D1161">
            <v>12.25</v>
          </cell>
          <cell r="E1161">
            <v>0</v>
          </cell>
          <cell r="F1161">
            <v>12.25</v>
          </cell>
        </row>
        <row r="1162">
          <cell r="B1162" t="str">
            <v>APARELHOS DE APOIO NEOPRENE</v>
          </cell>
          <cell r="C1162" t="str">
            <v/>
          </cell>
        </row>
        <row r="1163">
          <cell r="A1163" t="str">
            <v>84153</v>
          </cell>
          <cell r="B1163" t="str">
            <v>APARELHO DE APOIO NEOPRENE NAO FRETADO (1,4KG/DM3)</v>
          </cell>
          <cell r="C1163" t="str">
            <v>KG</v>
          </cell>
          <cell r="D1163">
            <v>39.159999999999997</v>
          </cell>
          <cell r="E1163">
            <v>1.67</v>
          </cell>
          <cell r="F1163">
            <v>40.83</v>
          </cell>
        </row>
        <row r="1164">
          <cell r="A1164" t="str">
            <v>84154</v>
          </cell>
          <cell r="B1164" t="str">
            <v>APARELHO APOIO NEOPRENE FRETADO</v>
          </cell>
          <cell r="C1164" t="str">
            <v>DM3</v>
          </cell>
          <cell r="D1164">
            <v>80.87</v>
          </cell>
          <cell r="E1164">
            <v>1.67</v>
          </cell>
          <cell r="F1164">
            <v>82.54</v>
          </cell>
        </row>
        <row r="1165">
          <cell r="B1165" t="str">
            <v>ALVENARIA</v>
          </cell>
          <cell r="C1165" t="str">
            <v/>
          </cell>
        </row>
        <row r="1166">
          <cell r="B1166" t="str">
            <v>MANUTENCAO / REPAROS - ALVENARIA</v>
          </cell>
          <cell r="C1166" t="str">
            <v/>
          </cell>
        </row>
        <row r="1167">
          <cell r="A1167" t="str">
            <v>72214</v>
          </cell>
          <cell r="B1167" t="str">
            <v>DEMOLICAO DE ALVENARIA ESTRUTURAL DE BLOCOS VAZADOS DE CONCRETO</v>
          </cell>
          <cell r="C1167" t="str">
            <v>M3</v>
          </cell>
          <cell r="D1167">
            <v>21.69</v>
          </cell>
          <cell r="E1167">
            <v>43.21</v>
          </cell>
          <cell r="F1167">
            <v>64.900000000000006</v>
          </cell>
        </row>
        <row r="1168">
          <cell r="A1168" t="str">
            <v>72215</v>
          </cell>
          <cell r="B1168" t="str">
            <v>DEMOLICAO DE ALVENARIA DE ELEMENTOS CERAMICOS VAZADOS</v>
          </cell>
          <cell r="C1168" t="str">
            <v>M3</v>
          </cell>
          <cell r="D1168">
            <v>13.56</v>
          </cell>
          <cell r="E1168">
            <v>27</v>
          </cell>
          <cell r="F1168">
            <v>40.56</v>
          </cell>
        </row>
        <row r="1169">
          <cell r="A1169" t="str">
            <v>73899/1</v>
          </cell>
          <cell r="B1169" t="str">
            <v>DEMOLICAO DE ALVENARIA DE TIJOLOS MACICOS S/REAPROVEITAMENTO</v>
          </cell>
          <cell r="C1169" t="str">
            <v>M3</v>
          </cell>
          <cell r="D1169">
            <v>23.86</v>
          </cell>
          <cell r="E1169">
            <v>49.31</v>
          </cell>
          <cell r="F1169">
            <v>73.17</v>
          </cell>
        </row>
        <row r="1170">
          <cell r="A1170" t="str">
            <v>73899/2</v>
          </cell>
          <cell r="B1170" t="str">
            <v>DEMOLICAO DE ALVENARIA DE TIJOLOS FURADOS S/REAPROVEITAMENTO</v>
          </cell>
          <cell r="C1170" t="str">
            <v>M3</v>
          </cell>
          <cell r="D1170">
            <v>29.82</v>
          </cell>
          <cell r="E1170">
            <v>61.64</v>
          </cell>
          <cell r="F1170">
            <v>91.46</v>
          </cell>
        </row>
        <row r="1171">
          <cell r="A1171" t="str">
            <v>72220</v>
          </cell>
          <cell r="B1171" t="str">
            <v>RETIRADA DE ALVENARIA DE TIJOLOS DE VIDRO</v>
          </cell>
          <cell r="C1171" t="str">
            <v>M2</v>
          </cell>
          <cell r="D1171">
            <v>5.42</v>
          </cell>
          <cell r="E1171">
            <v>10.8</v>
          </cell>
          <cell r="F1171">
            <v>16.22</v>
          </cell>
        </row>
        <row r="1172">
          <cell r="B1172" t="str">
            <v>TIJOLOS MACICOS</v>
          </cell>
          <cell r="C1172" t="str">
            <v/>
          </cell>
        </row>
        <row r="1173">
          <cell r="A1173" t="str">
            <v>72131</v>
          </cell>
          <cell r="B1173" t="str">
            <v>ALVENARIA EM TIJOLO CERAMICO MACICO 5X10X20CM 1 VEZ (ESPESSURA 20CM), ASSENTADO COM ARGAMASSA TRACO 1:2:8 (CIMENTO, CAL E AREIA)</v>
          </cell>
          <cell r="C1173" t="str">
            <v>M2</v>
          </cell>
          <cell r="D1173">
            <v>63.4</v>
          </cell>
          <cell r="E1173">
            <v>44.02</v>
          </cell>
          <cell r="F1173">
            <v>107.42</v>
          </cell>
        </row>
        <row r="1174">
          <cell r="A1174" t="str">
            <v>72133</v>
          </cell>
          <cell r="B1174" t="str">
            <v>ALVENARIA EM TIJOLO CERAMICO MACICO 5X10X20CM 1 1/2 VEZ (ESPESSURA 30CM), ASSENTADO COM ARGAMASSA TRACO 1:2:8 (CIMENTO, CAL E AREIA)</v>
          </cell>
          <cell r="C1174" t="str">
            <v>M2</v>
          </cell>
          <cell r="D1174">
            <v>108.06</v>
          </cell>
          <cell r="E1174">
            <v>85.02</v>
          </cell>
          <cell r="F1174">
            <v>193.08</v>
          </cell>
        </row>
        <row r="1175">
          <cell r="A1175" t="str">
            <v>72132</v>
          </cell>
          <cell r="B1175" t="str">
            <v>ALVENARIA EM TIJOLO CERAMICO MACICO 5X10X20CM 1/2 VEZ (ESPESSURA 10CM), ASSENTADO COM ARGAMASSA TRACO 1:2:8 (CIMENTO, CAL E AREIA)</v>
          </cell>
          <cell r="C1175" t="str">
            <v>M2</v>
          </cell>
          <cell r="D1175">
            <v>31.92</v>
          </cell>
          <cell r="E1175">
            <v>24.07</v>
          </cell>
          <cell r="F1175">
            <v>55.99</v>
          </cell>
        </row>
        <row r="1176">
          <cell r="B1176" t="str">
            <v>TIJOLOS FURADOS</v>
          </cell>
          <cell r="C1176" t="str">
            <v/>
          </cell>
        </row>
        <row r="1177">
          <cell r="A1177" t="str">
            <v>89168</v>
          </cell>
          <cell r="B1177" t="str">
            <v>(COMPOSIÇÃO REPRESENTATIVA) DO SERVIÇO DE ALVENARIA DE VEDAÇÃO DE BLOCOS VAZADOS DE CERÂMICA DE 9X19X19CM (ESPESSURA 9CM), PARA EDIFICAÇÃO HABITACIONAL UNIFAMILIAR (CASA) E EDIFICAÇÃO PÚBLICA PADRÃO. AF_11/2014</v>
          </cell>
          <cell r="C1177" t="str">
            <v>M2</v>
          </cell>
          <cell r="D1177">
            <v>27.88</v>
          </cell>
          <cell r="E1177">
            <v>34.659999999999997</v>
          </cell>
          <cell r="F1177">
            <v>62.54</v>
          </cell>
        </row>
        <row r="1178">
          <cell r="A1178" t="str">
            <v>89043</v>
          </cell>
          <cell r="B1178" t="str">
            <v>(COMPOSIÇÃO REPRESENTATIVA) DO SERVIÇO DE ALVENARIA DE VEDAÇÃO DE BLOCOS VAZADOS DE CERÂMICA DE 9X19X19CM (ESPESSURA 9CM), PARA EDIFICAÇÃO HABITACIONAL MULTIFAMILIAR (PRÉDIO). AF_11/2014</v>
          </cell>
          <cell r="C1178" t="str">
            <v>M2</v>
          </cell>
          <cell r="D1178">
            <v>27.27</v>
          </cell>
          <cell r="E1178">
            <v>33.36</v>
          </cell>
          <cell r="F1178">
            <v>60.63</v>
          </cell>
        </row>
        <row r="1179">
          <cell r="A1179" t="str">
            <v>89977</v>
          </cell>
          <cell r="B1179" t="str">
            <v>(COMPOSIÇÃO REPRESENTATIVA) DO SERVIÇO DE ALVENARIA DE VEDAÇÃO DE BLOCOS VAZADOS DE CERÂMICA DE 14X9X19CM (ESPESSURA 14CM, BLOCO DEITADO), PARA EDIFICAÇÃO HABITACIONAL UNIFAMILIAR (CASA) E EDIFICAÇÃO PÚBLICA PADRÃO. AF_12/2014</v>
          </cell>
          <cell r="C1179" t="str">
            <v>M2</v>
          </cell>
          <cell r="D1179">
            <v>49.39</v>
          </cell>
          <cell r="E1179">
            <v>70.540000000000006</v>
          </cell>
          <cell r="F1179">
            <v>119.93</v>
          </cell>
        </row>
        <row r="1180">
          <cell r="A1180" t="str">
            <v>87495</v>
          </cell>
          <cell r="B1180" t="str">
            <v>ALVENARIA DE VEDAÇÃO DE BLOCOS CERÂMICOS FURADOS NA HORIZONTAL DE 9X19X19CM (ESPESSURA 9CM) DE PAREDES COM ÁREA LÍQUIDA MENOR QUE 6M² SEM VÃOS E ARGAMASSA DE ASSENTAMENTO COM PREPARO EM BETONEIRA. AF_06/2014</v>
          </cell>
          <cell r="C1180" t="str">
            <v>M2</v>
          </cell>
          <cell r="D1180">
            <v>28.4</v>
          </cell>
          <cell r="E1180">
            <v>35.44</v>
          </cell>
          <cell r="F1180">
            <v>63.84</v>
          </cell>
        </row>
        <row r="1181">
          <cell r="A1181" t="str">
            <v>87496</v>
          </cell>
          <cell r="B1181" t="str">
            <v>ALVENARIA DE VEDAÇÃO DE BLOCOS CERÂMICOS FURADOS NA HORIZONTAL DE 9X19X19CM (ESPESSURA 9CM) DE PAREDES COM ÁREA LÍQUIDA MENOR QUE 6M² SEM VÃOS E ARGAMASSA DE ASSENTAMENTO COM PREPARO MANUAL. AF_06/2014</v>
          </cell>
          <cell r="C1181" t="str">
            <v>M2</v>
          </cell>
          <cell r="D1181">
            <v>28.7</v>
          </cell>
          <cell r="E1181">
            <v>36.1</v>
          </cell>
          <cell r="F1181">
            <v>64.8</v>
          </cell>
        </row>
        <row r="1182">
          <cell r="A1182" t="str">
            <v>87499</v>
          </cell>
          <cell r="B1182" t="str">
            <v>ALVENARIA DE VEDAÇÃO DE BLOCOS CERÂMICOS FURADOS NA HORIZONTAL DE 9X14X19CM (ESPESSURA 9CM) DE PAREDES COM ÁREA LÍQUIDA MENOR QUE 6M² SEM VÃOS E ARGAMASSA DE ASSENTAMENTO COM PREPARO EM BETONEIRA. AF_06/2014</v>
          </cell>
          <cell r="C1182" t="str">
            <v>M2</v>
          </cell>
          <cell r="D1182">
            <v>36.65</v>
          </cell>
          <cell r="E1182">
            <v>56.75</v>
          </cell>
          <cell r="F1182">
            <v>93.4</v>
          </cell>
        </row>
        <row r="1183">
          <cell r="A1183" t="str">
            <v>87500</v>
          </cell>
          <cell r="B1183" t="str">
            <v>ALVENARIA DE VEDAÇÃO DE BLOCOS CERÂMICOS FURADOS NA HORIZONTAL DE 9X14X19CM (ESPESSURA 9CM) DE PAREDES COM ÁREA LÍQUIDA MENOR QUE 6M² SEM VÃOS E ARGAMASSA DE ASSENTAMENTO COM PREPARO MANUAL. AF_06/2014</v>
          </cell>
          <cell r="C1183" t="str">
            <v>M2</v>
          </cell>
          <cell r="D1183">
            <v>36.979999999999997</v>
          </cell>
          <cell r="E1183">
            <v>57.46</v>
          </cell>
          <cell r="F1183">
            <v>94.44</v>
          </cell>
        </row>
        <row r="1184">
          <cell r="A1184" t="str">
            <v>87501</v>
          </cell>
          <cell r="B1184" t="str">
            <v>ALVENARIA DE VEDAÇÃO DE BLOCOS CERÂMICOS FURADOS NA HORIZONTAL DE 14X9X19CM (ESPESSURA 14CM, BLOCO DEITADO) DE PAREDES COM ÁREA LÍQUIDA MENOR QUE 6M² SEM VÃOS E ARGAMASSA DE ASSENTAMENTO COM PREPARO EM BETONEIRA. AF_06/2014</v>
          </cell>
          <cell r="C1184" t="str">
            <v>M2</v>
          </cell>
          <cell r="D1184">
            <v>50.53</v>
          </cell>
          <cell r="E1184">
            <v>71.16</v>
          </cell>
          <cell r="F1184">
            <v>121.69</v>
          </cell>
        </row>
        <row r="1185">
          <cell r="A1185" t="str">
            <v>87502</v>
          </cell>
          <cell r="B1185" t="str">
            <v>ALVENARIA DE VEDAÇÃO DE BLOCOS CERÂMICOS FURADOS NA HORIZONTAL DE 14X9X19CM (ESPESSURA 14CM, BLOCO DEITADO) DE PAREDES COM ÁREA LÍQUIDA MENOR QUE 6M² SEM VÃOS E ARGAMASSA DE ASSENTAMENTO COM PREPARO MANUAL. AF_06/2014</v>
          </cell>
          <cell r="C1185" t="str">
            <v>M2</v>
          </cell>
          <cell r="D1185">
            <v>50.94</v>
          </cell>
          <cell r="E1185">
            <v>72.069999999999993</v>
          </cell>
          <cell r="F1185">
            <v>123.01</v>
          </cell>
        </row>
        <row r="1186">
          <cell r="A1186" t="str">
            <v>87503</v>
          </cell>
          <cell r="B1186" t="str">
            <v>ALVENARIA DE VEDAÇÃO DE BLOCOS CERÂMICOS FURADOS NA HORIZONTAL DE 9X19X19CM (ESPESSURA 9CM) DE PAREDES COM ÁREA LÍQUIDA MAIOR OU IGUAL A 6M² SEM VÃOS E ARGAMASSA DE ASSENTAMENTO COM PREPARO EM BETONEIRA. AF_06/2014</v>
          </cell>
          <cell r="C1186" t="str">
            <v>M2</v>
          </cell>
          <cell r="D1186">
            <v>25.22</v>
          </cell>
          <cell r="E1186">
            <v>28.83</v>
          </cell>
          <cell r="F1186">
            <v>54.05</v>
          </cell>
        </row>
        <row r="1187">
          <cell r="A1187" t="str">
            <v>87504</v>
          </cell>
          <cell r="B1187" t="str">
            <v>ALVENARIA DE VEDAÇÃO DE BLOCOS CERÂMICOS FURADOS NA HORIZONTAL DE 9X19X19CM (ESPESSURA 9CM) DE PAREDES COM ÁREA LÍQUIDA MAIOR OU IGUAL A 6M² SEM VÃOS E ARGAMASSA DE ASSENTAMENTO COM PREPARO MANUAL. AF_06/2014</v>
          </cell>
          <cell r="C1187" t="str">
            <v>M2</v>
          </cell>
          <cell r="D1187">
            <v>25.52</v>
          </cell>
          <cell r="E1187">
            <v>29.49</v>
          </cell>
          <cell r="F1187">
            <v>55.01</v>
          </cell>
        </row>
        <row r="1188">
          <cell r="A1188" t="str">
            <v>87507</v>
          </cell>
          <cell r="B1188" t="str">
            <v>ALVENARIA DE VEDAÇÃO DE BLOCOS CERÂMICOS FURADOS NA HORIZONTAL DE 9X14X19CM (ESPESSURA 9CM) DE PAREDES COM ÁREA LÍQUIDA MAIOR OU IGUAL A 6M² SEM VÃOS E ARGAMASSA DE ASSENTAMENTO COM PREPARO EM BETONEIRA. AF_06/2014</v>
          </cell>
          <cell r="C1188" t="str">
            <v>M2</v>
          </cell>
          <cell r="D1188">
            <v>33.32</v>
          </cell>
          <cell r="E1188">
            <v>50.35</v>
          </cell>
          <cell r="F1188">
            <v>83.67</v>
          </cell>
        </row>
        <row r="1189">
          <cell r="A1189" t="str">
            <v>87508</v>
          </cell>
          <cell r="B1189" t="str">
            <v>ALVENARIA DE VEDAÇÃO DE BLOCOS CERÂMICOS FURADOS NA HORIZONTAL DE 9X14X19CM (ESPESSURA 9CM) DE PAREDES COM ÁREA LÍQUIDA MAIOR OU IGUAL A 6M² SEM VÃOS E ARGAMASSA DE ASSENTAMENTO COM PREPARO MANUAL. AF_06/2014</v>
          </cell>
          <cell r="C1189" t="str">
            <v>M2</v>
          </cell>
          <cell r="D1189">
            <v>33.65</v>
          </cell>
          <cell r="E1189">
            <v>51.06</v>
          </cell>
          <cell r="F1189">
            <v>84.71</v>
          </cell>
        </row>
        <row r="1190">
          <cell r="A1190" t="str">
            <v>87509</v>
          </cell>
          <cell r="B1190" t="str">
            <v>ALVENARIA DE VEDAÇÃO DE BLOCOS CERÂMICOS FURADOS NA HORIZONTAL DE 14X9X19CM (ESPESSURA 14CM, BLOCO DEITADO) DE PAREDES COM ÁREA LÍQUIDA MAIOR OU IGUAL A 6M² SEM VÃOS E ARGAMASSA DE ASSENTAMENTO COM PREPARO EM BETONEIRA. AF_06/2014</v>
          </cell>
          <cell r="C1190" t="str">
            <v>M2</v>
          </cell>
          <cell r="D1190">
            <v>46.06</v>
          </cell>
          <cell r="E1190">
            <v>64.760000000000005</v>
          </cell>
          <cell r="F1190">
            <v>110.82</v>
          </cell>
        </row>
        <row r="1191">
          <cell r="A1191" t="str">
            <v>87510</v>
          </cell>
          <cell r="B1191" t="str">
            <v>ALVENARIA DE VEDAÇÃO DE BLOCOS CERÂMICOS FURADOS NA HORIZONTAL DE 14X9X19CM (ESPESSURA 14CM, BLOCO DEITADO) DE PAREDES COM ÁREA LÍQUIDA MAIOR OU IGUAL A 6M² SEM VÃOS E ARGAMASSA DE ASSENTAMENTO COM PREPARO MANUAL. AF_06/2014</v>
          </cell>
          <cell r="C1191" t="str">
            <v>M2</v>
          </cell>
          <cell r="D1191">
            <v>46.47</v>
          </cell>
          <cell r="E1191">
            <v>65.67</v>
          </cell>
          <cell r="F1191">
            <v>112.14</v>
          </cell>
        </row>
        <row r="1192">
          <cell r="A1192" t="str">
            <v>87511</v>
          </cell>
          <cell r="B1192" t="str">
            <v>ALVENARIA DE VEDAÇÃO DE BLOCOS CERÂMICOS FURADOS NA HORIZONTAL DE 9X19X19CM (ESPESSURA 9CM) DE PAREDES COM ÁREA LÍQUIDA MENOR QUE 6M² COM VÃOS E ARGAMASSA DE ASSENTAMENTO COM PREPARO EM BETONEIRA. AF_06/2014</v>
          </cell>
          <cell r="C1192" t="str">
            <v>M2</v>
          </cell>
          <cell r="D1192">
            <v>30.9</v>
          </cell>
          <cell r="E1192">
            <v>41.43</v>
          </cell>
          <cell r="F1192">
            <v>72.33</v>
          </cell>
        </row>
        <row r="1193">
          <cell r="A1193" t="str">
            <v>87512</v>
          </cell>
          <cell r="B1193" t="str">
            <v>ALVENARIA DE VEDAÇÃO DE BLOCOS CERÂMICOS FURADOS NA HORIZONTAL DE 9X19X19CM (ESPESSURA 9CM) DE PAREDES COM ÁREA LÍQUIDA MENOR QUE 6M² COM VÃOS E ARGAMASSA DE ASSENTAMENTO COM PREPARO MANUAL. AF_06/2014</v>
          </cell>
          <cell r="C1193" t="str">
            <v>M2</v>
          </cell>
          <cell r="D1193">
            <v>31.21</v>
          </cell>
          <cell r="E1193">
            <v>42.08</v>
          </cell>
          <cell r="F1193">
            <v>73.290000000000006</v>
          </cell>
        </row>
        <row r="1194">
          <cell r="A1194" t="str">
            <v>87515</v>
          </cell>
          <cell r="B1194" t="str">
            <v>ALVENARIA DE VEDAÇÃO DE BLOCOS CERÂMICOS FURADOS NA HORIZONTAL DE 9X14X19CM (ESPESSURA 9CM) DE PAREDES COM ÁREA LÍQUIDA MENOR QUE 6M² COM VÃOS E ARGAMASSA DE ASSENTAMENTO COM PREPARO EM BETONEIRA. AF_06/2014</v>
          </cell>
          <cell r="C1194" t="str">
            <v>M2</v>
          </cell>
          <cell r="D1194">
            <v>39.14</v>
          </cell>
          <cell r="E1194">
            <v>62.74</v>
          </cell>
          <cell r="F1194">
            <v>101.88</v>
          </cell>
        </row>
        <row r="1195">
          <cell r="A1195" t="str">
            <v>87516</v>
          </cell>
          <cell r="B1195" t="str">
            <v>ALVENARIA DE VEDAÇÃO DE BLOCOS CERÂMICOS FURADOS NA HORIZONTAL DE 9X14X19CM (ESPESSURA 9CM) DE PAREDES COM ÁREA LÍQUIDA MENOR QUE 6M² COM VÃOS E ARGAMASSA DE ASSENTAMENTO COM PREPARO MANUAL. AF_06/2014</v>
          </cell>
          <cell r="C1195" t="str">
            <v>M2</v>
          </cell>
          <cell r="D1195">
            <v>39.47</v>
          </cell>
          <cell r="E1195">
            <v>63.45</v>
          </cell>
          <cell r="F1195">
            <v>102.92</v>
          </cell>
        </row>
        <row r="1196">
          <cell r="A1196" t="str">
            <v>87517</v>
          </cell>
          <cell r="B1196" t="str">
            <v>ALVENARIA DE VEDAÇÃO DE BLOCOS CERÂMICOS FURADOS NA HORIZONTAL DE 14X9X19CM (ESPESSURA 14CM, BLOCO DEITADO) DE PAREDES COM ÁREA LÍQUIDA MENOR QUE 6M² COM VÃOS E ARGAMASSA DE ASSENTAMENTO COM PREPARO EM BETONEIRA. AF_06/2014</v>
          </cell>
          <cell r="C1196" t="str">
            <v>M2</v>
          </cell>
          <cell r="D1196">
            <v>53.18</v>
          </cell>
          <cell r="E1196">
            <v>77.36</v>
          </cell>
          <cell r="F1196">
            <v>130.54</v>
          </cell>
        </row>
        <row r="1197">
          <cell r="A1197" t="str">
            <v>87518</v>
          </cell>
          <cell r="B1197" t="str">
            <v>ALVENARIA DE VEDAÇÃO DE BLOCOS CERÂMICOS FURADOS NA HORIZONTAL DE 14X9X19CM (ESPESSURA 14CM, BLOCO DEITADO) DE PAREDES COM ÁREA LÍQUIDA MENOR QUE 6M² COM VÃOS E ARGAMASSA DE ASSENTAMENTO COM PREPARO MANUAL. AF_06/2014</v>
          </cell>
          <cell r="C1197" t="str">
            <v>M2</v>
          </cell>
          <cell r="D1197">
            <v>53.6</v>
          </cell>
          <cell r="E1197">
            <v>78.260000000000005</v>
          </cell>
          <cell r="F1197">
            <v>131.86000000000001</v>
          </cell>
        </row>
        <row r="1198">
          <cell r="A1198" t="str">
            <v>87519</v>
          </cell>
          <cell r="B1198" t="str">
            <v>ALVENARIA DE VEDAÇÃO DE BLOCOS CERÂMICOS FURADOS NA HORIZONTAL DE 9X19X19CM (ESPESSURA 9CM) DE PAREDES COM ÁREA LÍQUIDA MAIOR OU IGUAL A 6M² COM VÃOS E ARGAMASSA DE ASSENTAMENTO COM PREPARO EM BETONEIRA. AF_06/2014</v>
          </cell>
          <cell r="C1198" t="str">
            <v>M2</v>
          </cell>
          <cell r="D1198">
            <v>26.83</v>
          </cell>
          <cell r="E1198">
            <v>32.549999999999997</v>
          </cell>
          <cell r="F1198">
            <v>59.38</v>
          </cell>
        </row>
        <row r="1199">
          <cell r="A1199" t="str">
            <v>87520</v>
          </cell>
          <cell r="B1199" t="str">
            <v>ALVENARIA DE VEDAÇÃO DE BLOCOS CERÂMICOS FURADOS NA HORIZONTAL DE 9X19X19CM (ESPESSURA 9CM) DE PAREDES COM ÁREA LÍQUIDA MAIOR OU IGUAL A 6M² COM VÃOS E ARGAMASSA DE ASSENTAMENTO COM PREPARO MANUAL. AF_06/2014</v>
          </cell>
          <cell r="C1199" t="str">
            <v>M2</v>
          </cell>
          <cell r="D1199">
            <v>27.14</v>
          </cell>
          <cell r="E1199">
            <v>33.200000000000003</v>
          </cell>
          <cell r="F1199">
            <v>60.34</v>
          </cell>
        </row>
        <row r="1200">
          <cell r="A1200" t="str">
            <v>87523</v>
          </cell>
          <cell r="B1200" t="str">
            <v>ALVENARIA DE VEDAÇÃO DE BLOCOS CERÂMICOS FURADOS NA HORIZONTAL DE 9X14X19CM (ESPESSURA 9CM) DE PAREDES COM ÁREA LÍQUIDA MAIOR OU IGUAL A 6M² COM VÃOS E ARGAMASSA DE ASSENTAMENTO COM PREPARO EM BETONEIRA. AF_06/2014</v>
          </cell>
          <cell r="C1200" t="str">
            <v>M2</v>
          </cell>
          <cell r="D1200">
            <v>34.840000000000003</v>
          </cell>
          <cell r="E1200">
            <v>53.86</v>
          </cell>
          <cell r="F1200">
            <v>88.7</v>
          </cell>
        </row>
        <row r="1201">
          <cell r="A1201" t="str">
            <v>87524</v>
          </cell>
          <cell r="B1201" t="str">
            <v>ALVENARIA DE VEDAÇÃO DE BLOCOS CERÂMICOS FURADOS NA HORIZONTAL DE 9X14X19CM (ESPESSURA 9CM) DE PAREDES COM ÁREA LÍQUIDA MAIOR OU IGUAL A 6M² COM VÃOS E ARGAMASSA DE ASSENTAMENTO COM PREPARO MANUAL. AF_06/2014</v>
          </cell>
          <cell r="C1201" t="str">
            <v>M2</v>
          </cell>
          <cell r="D1201">
            <v>35.17</v>
          </cell>
          <cell r="E1201">
            <v>54.57</v>
          </cell>
          <cell r="F1201">
            <v>89.74</v>
          </cell>
        </row>
        <row r="1202">
          <cell r="A1202" t="str">
            <v>87525</v>
          </cell>
          <cell r="B1202" t="str">
            <v>ALVENARIA DE VEDAÇÃO DE BLOCOS CERÂMICOS FURADOS NA HORIZONTAL DE 14X9X19CM (ESPESSURA 14CM, BLOCO DEITADO) DE PAREDES COM ÁREA LÍQUIDA MAIOR OU IGUAL A 6M² COM VÃOS E ARGAMASSA DE ASSENTAMENTO COM PREPARO EM BETONEIRA. AF_06/2014</v>
          </cell>
          <cell r="C1202" t="str">
            <v>M2</v>
          </cell>
          <cell r="D1202">
            <v>47.73</v>
          </cell>
          <cell r="E1202">
            <v>68.48</v>
          </cell>
          <cell r="F1202">
            <v>116.21</v>
          </cell>
        </row>
        <row r="1203">
          <cell r="A1203" t="str">
            <v>87526</v>
          </cell>
          <cell r="B1203" t="str">
            <v>ALVENARIA DE VEDAÇÃO DE BLOCOS CERÂMICOS FURADOS NA HORIZONTAL DE 14X9X19CM (ESPESSURA 14CM, BLOCO DEITADO) DE PAREDES COM ÁREA LÍQUIDA MAIOR OU IGUAL A 6M² COM VÃOS E ARGAMASSA DE ASSENTAMENTO COM PREPARO MANUAL. AF_06/2014</v>
          </cell>
          <cell r="C1203" t="str">
            <v>M2</v>
          </cell>
          <cell r="D1203">
            <v>48.16</v>
          </cell>
          <cell r="E1203">
            <v>69.38</v>
          </cell>
          <cell r="F1203">
            <v>117.54</v>
          </cell>
        </row>
        <row r="1204">
          <cell r="B1204" t="str">
            <v>BLOCO DE CONCRETO VEDACAO</v>
          </cell>
          <cell r="C1204" t="str">
            <v/>
          </cell>
        </row>
        <row r="1205">
          <cell r="A1205" t="str">
            <v>89169</v>
          </cell>
          <cell r="B1205" t="str">
            <v>(COMPOSIÇÃO REPRESENTATIVA) DO SERVIÇO DE ALVENARIA DE VEDAÇÃO DE BLOCOS VAZADOS DE CONCRETO DE 9X19X39CM (ESPESSURA 9CM), PARA EDIFICAÇÃO HABITACIONAL UNIFAMILIAR (CASA) E EDIFICAÇÃO PÚBLICA PADRÃO. AF_11/2014</v>
          </cell>
          <cell r="C1205" t="str">
            <v>M2</v>
          </cell>
          <cell r="D1205">
            <v>30.88</v>
          </cell>
          <cell r="E1205">
            <v>16.02</v>
          </cell>
          <cell r="F1205">
            <v>46.9</v>
          </cell>
        </row>
        <row r="1206">
          <cell r="A1206" t="str">
            <v>89044</v>
          </cell>
          <cell r="B1206" t="str">
            <v>(COMPOSIÇÃO REPRESENTATIVA) DO SERVIÇO DE ALVENARIA DE VEDAÇÃO DE BLOCOS VAZADOS DE CONCRETO DE 9X19X39CM (ESPESSURA 9CM), PARA EDIFICAÇÃO HABITACIONAL MULTIFAMILIAR (PRÉDIO). AF_11/2014</v>
          </cell>
          <cell r="C1206" t="str">
            <v>M2</v>
          </cell>
          <cell r="D1206">
            <v>30.6</v>
          </cell>
          <cell r="E1206">
            <v>15.55</v>
          </cell>
          <cell r="F1206">
            <v>46.15</v>
          </cell>
        </row>
        <row r="1207">
          <cell r="A1207" t="str">
            <v>89978</v>
          </cell>
          <cell r="B1207" t="str">
            <v>(COMPOSIÇÃO REPRESENTATIVA) DO SERVIÇO DE ALVENARIA DE VEDAÇÃO DE BLOCOS VAZADOS DE CONCRETO DE 14X19X39CM (ESPESSURA 14CM), PARA EDIFICAÇÃO HABITACIONAL UNIFAMILIAR (CASA) E EDIFICAÇÃO PÚBLICA PADRÃO. AF_12/2014</v>
          </cell>
          <cell r="C1207" t="str">
            <v>M2</v>
          </cell>
          <cell r="D1207">
            <v>37.93</v>
          </cell>
          <cell r="E1207">
            <v>21.68</v>
          </cell>
          <cell r="F1207">
            <v>59.61</v>
          </cell>
        </row>
        <row r="1208">
          <cell r="A1208" t="str">
            <v>87447</v>
          </cell>
          <cell r="B1208" t="str">
            <v>ALVENARIA DE VEDAÇÃO DE BLOCOS VAZADOS DE CONCRETO DE 9X19X39CM (ESPESSURA 9CM) DE PAREDES COM ÁREA LÍQUIDA MENOR QUE 6M² SEM VÃOS E ARGAMASSA DE ASSENTAMENTO COM PREPARO EM BETONEIRA. AF_06/2014</v>
          </cell>
          <cell r="C1208" t="str">
            <v>M2</v>
          </cell>
          <cell r="D1208">
            <v>30.83</v>
          </cell>
          <cell r="E1208">
            <v>15.35</v>
          </cell>
          <cell r="F1208">
            <v>46.18</v>
          </cell>
        </row>
        <row r="1209">
          <cell r="A1209" t="str">
            <v>87448</v>
          </cell>
          <cell r="B1209" t="str">
            <v>ALVENARIA DE VEDAÇÃO DE BLOCOS VAZADOS DE CONCRETO DE 9X19X39CM (ESPESSURA 9CM) DE PAREDES COM ÁREA LÍQUIDA MENOR QUE 6M² SEM VÃOS E ARGAMASSA DE ASSENTAMENTO COM PREPARO MANUAL. AF_06/2014</v>
          </cell>
          <cell r="C1209" t="str">
            <v>M2</v>
          </cell>
          <cell r="D1209">
            <v>30.88</v>
          </cell>
          <cell r="E1209">
            <v>15.85</v>
          </cell>
          <cell r="F1209">
            <v>46.73</v>
          </cell>
        </row>
        <row r="1210">
          <cell r="A1210" t="str">
            <v>87449</v>
          </cell>
          <cell r="B1210" t="str">
            <v>ALVENARIA DE VEDAÇÃO DE BLOCOS VAZADOS DE CONCRETO DE 14X19X39CM (ESPESSURA 14CM) DE PAREDES COM ÁREA LÍQUIDA MENOR QUE 6M² SEM VÃOS E ARGAMASSA DE ASSENTAMENTO COM PREPARO EM BETONEIRA. AF_06/2014</v>
          </cell>
          <cell r="C1210" t="str">
            <v>M2</v>
          </cell>
          <cell r="D1210">
            <v>38.15</v>
          </cell>
          <cell r="E1210">
            <v>21.01</v>
          </cell>
          <cell r="F1210">
            <v>59.16</v>
          </cell>
        </row>
        <row r="1211">
          <cell r="A1211" t="str">
            <v>87450</v>
          </cell>
          <cell r="B1211" t="str">
            <v>ALVENARIA DE VEDAÇÃO DE BLOCOS VAZADOS DE CONCRETO DE 14X19X39CM (ESPESSURA 14CM) DE PAREDES COM ÁREA LÍQUIDA MENOR QUE 6M² SEM VÃOS E ARGAMASSA DE ASSENTAMENTO COM PREPARO MANUAL. AF_06/2014</v>
          </cell>
          <cell r="C1211" t="str">
            <v>M2</v>
          </cell>
          <cell r="D1211">
            <v>38.47</v>
          </cell>
          <cell r="E1211">
            <v>21.7</v>
          </cell>
          <cell r="F1211">
            <v>60.17</v>
          </cell>
        </row>
        <row r="1212">
          <cell r="A1212" t="str">
            <v>87451</v>
          </cell>
          <cell r="B1212" t="str">
            <v>ALVENARIA DE VEDAÇÃO DE BLOCOS VAZADOS DE CONCRETO DE 19X19X39CM (ESPESSURA 19CM) DE PAREDES COM ÁREA LÍQUIDA MENOR QUE 6M² SEM VÃOS E ARGAMASSA DE ASSENTAMENTO COM PREPARO EM BETONEIRA. AF_06/2014</v>
          </cell>
          <cell r="C1212" t="str">
            <v>M2</v>
          </cell>
          <cell r="D1212">
            <v>47.21</v>
          </cell>
          <cell r="E1212">
            <v>24.71</v>
          </cell>
          <cell r="F1212">
            <v>71.92</v>
          </cell>
        </row>
        <row r="1213">
          <cell r="A1213" t="str">
            <v>87452</v>
          </cell>
          <cell r="B1213" t="str">
            <v>ALVENARIA DE VEDAÇÃO DE BLOCOS VAZADOS DE CONCRETO DE 19X19X39CM (ESPESSURA 19CM) DE PAREDES COM ÁREA LÍQUIDA MENOR QUE 6M² SEM VÃOS E ARGAMASSA DE ASSENTAMENTO COM PREPARO MANUAL. AF_06/2014</v>
          </cell>
          <cell r="C1213" t="str">
            <v>M2</v>
          </cell>
          <cell r="D1213">
            <v>47.57</v>
          </cell>
          <cell r="E1213">
            <v>24.71</v>
          </cell>
          <cell r="F1213">
            <v>72.28</v>
          </cell>
        </row>
        <row r="1214">
          <cell r="A1214" t="str">
            <v>87453</v>
          </cell>
          <cell r="B1214" t="str">
            <v>ALVENARIA DE VEDAÇÃO DE BLOCOS VAZADOS DE CONCRETO DE 9X19X39CM (ESPESSURA 9CM) DE PAREDES COM ÁREA LÍQUIDA MAIOR OU IGUAL A 6M² SEM VÃOS E ARGAMASSA DE ASSENTAMENTO COM PREPARO EM BETONEIRA. AF_06/2014</v>
          </cell>
          <cell r="C1214" t="str">
            <v>M2</v>
          </cell>
          <cell r="D1214">
            <v>29.44</v>
          </cell>
          <cell r="E1214">
            <v>13.29</v>
          </cell>
          <cell r="F1214">
            <v>42.73</v>
          </cell>
        </row>
        <row r="1215">
          <cell r="A1215" t="str">
            <v>87454</v>
          </cell>
          <cell r="B1215" t="str">
            <v>ALVENARIA DE VEDAÇÃO DE BLOCOS VAZADOS DE CONCRETO DE 9X19X39CM (ESPESSURA 9CM) DE PAREDES COM ÁREA LÍQUIDA MAIOR OU IGUAL A 6M² SEM VÃOS E ARGAMASSA DE ASSENTAMENTO COM PREPARO MANUAL. AF_06/2014</v>
          </cell>
          <cell r="C1215" t="str">
            <v>M2</v>
          </cell>
          <cell r="D1215">
            <v>29.71</v>
          </cell>
          <cell r="E1215">
            <v>13.88</v>
          </cell>
          <cell r="F1215">
            <v>43.59</v>
          </cell>
        </row>
        <row r="1216">
          <cell r="A1216" t="str">
            <v>87455</v>
          </cell>
          <cell r="B1216" t="str">
            <v>ALVENARIA DE VEDAÇÃO DE BLOCOS VAZADOS DE CONCRETO DE 14X19X39CM (ESPESSURA 14CM) DE PAREDES COM ÁREA LÍQUIDA MAIOR OU IGUAL A 6M² SEM VÃOS E ARGAMASSA DE ASSENTAMENTO COM PREPARO EM BETONEIRA. AF_06/2014</v>
          </cell>
          <cell r="C1216" t="str">
            <v>M2</v>
          </cell>
          <cell r="D1216">
            <v>36.04</v>
          </cell>
          <cell r="E1216">
            <v>18.95</v>
          </cell>
          <cell r="F1216">
            <v>54.99</v>
          </cell>
        </row>
        <row r="1217">
          <cell r="A1217" t="str">
            <v>87456</v>
          </cell>
          <cell r="B1217" t="str">
            <v>ALVENARIA DE VEDAÇÃO DE BLOCOS VAZADOS DE CONCRETO DE 14X19X39CM (ESPESSURA 14CM) DE PAREDES COM ÁREA LÍQUIDA MAIOR OU IGUAL A 6M² SEM VÃOS E ARGAMASSA DE ASSENTAMENTO COM PREPARO MANUAL. AF_06/2014</v>
          </cell>
          <cell r="C1217" t="str">
            <v>M2</v>
          </cell>
          <cell r="D1217">
            <v>36.64</v>
          </cell>
          <cell r="E1217">
            <v>19.64</v>
          </cell>
          <cell r="F1217">
            <v>56.28</v>
          </cell>
        </row>
        <row r="1218">
          <cell r="A1218" t="str">
            <v>87457</v>
          </cell>
          <cell r="B1218" t="str">
            <v>ALVENARIA DE VEDAÇÃO DE BLOCOS VAZADOS DE CONCRETO DE 19X19X39CM (ESPESSURA 19CM) DE PAREDES COM ÁREA LÍQUIDA MAIOR OU IGUAL A 6M² SEM VÃOS E ARGAMASSA DE ASSENTAMENTO COM PREPARO EM BETONEIRA. AF_06/2014</v>
          </cell>
          <cell r="C1218" t="str">
            <v>M2</v>
          </cell>
          <cell r="D1218">
            <v>45</v>
          </cell>
          <cell r="E1218">
            <v>21.78</v>
          </cell>
          <cell r="F1218">
            <v>66.78</v>
          </cell>
        </row>
        <row r="1219">
          <cell r="A1219" t="str">
            <v>87458</v>
          </cell>
          <cell r="B1219" t="str">
            <v>ALVENARIA DE VEDAÇÃO DE BLOCOS VAZADOS DE CONCRETO DE 19X19X39CM (ESPESSURA 19CM) DE PAREDES COM ÁREA LÍQUIDA MAIOR OU IGUAL A 6M² SEM VÃOS E ARGAMASSA DE ASSENTAMENTO COM PREPARO MANUAL. AF_06/2014</v>
          </cell>
          <cell r="C1219" t="str">
            <v>M2</v>
          </cell>
          <cell r="D1219">
            <v>45.4</v>
          </cell>
          <cell r="E1219">
            <v>22.64</v>
          </cell>
          <cell r="F1219">
            <v>68.040000000000006</v>
          </cell>
        </row>
        <row r="1220">
          <cell r="A1220" t="str">
            <v>87459</v>
          </cell>
          <cell r="B1220" t="str">
            <v>ALVENARIA DE VEDAÇÃO DE BLOCOS VAZADOS DE CONCRETO DE 9X19X39CM (ESPESSURA 9CM) DE PAREDES COM ÁREA LÍQUIDA MENOR QUE 6M² COM VÃOS E ARGAMASSA DE ASSENTAMENTO COM PREPARO EM BETONEIRA. AF_06/2014</v>
          </cell>
          <cell r="C1220" t="str">
            <v>M2</v>
          </cell>
          <cell r="D1220">
            <v>32.619999999999997</v>
          </cell>
          <cell r="E1220">
            <v>19.48</v>
          </cell>
          <cell r="F1220">
            <v>52.1</v>
          </cell>
        </row>
        <row r="1221">
          <cell r="A1221" t="str">
            <v>87460</v>
          </cell>
          <cell r="B1221" t="str">
            <v>ALVENARIA DE VEDAÇÃO DE BLOCOS VAZADOS DE CONCRETO DE 9X19X39CM (ESPESSURA 9CM) DE PAREDES COM ÁREA LÍQUIDA MENOR QUE 6M² COM VÃOS E ARGAMASSA DE ASSENTAMENTO COM PREPARO MANUAL. AF_06/2014</v>
          </cell>
          <cell r="C1221" t="str">
            <v>M2</v>
          </cell>
          <cell r="D1221">
            <v>32.89</v>
          </cell>
          <cell r="E1221">
            <v>20.07</v>
          </cell>
          <cell r="F1221">
            <v>52.96</v>
          </cell>
        </row>
        <row r="1222">
          <cell r="A1222" t="str">
            <v>87461</v>
          </cell>
          <cell r="B1222" t="str">
            <v>ALVENARIA DE VEDAÇÃO DE BLOCOS VAZADOS DE CONCRETO DE 14X19X39CM (ESPESSURA 14CM) DE PAREDES COM ÁREA LÍQUIDA MENOR QUE 6M² COM VÃOS E ARGAMASSA DE ASSENTAMENTO COM PREPARO EM BETONEIRA. AF_06/2014</v>
          </cell>
          <cell r="C1222" t="str">
            <v>M2</v>
          </cell>
          <cell r="D1222">
            <v>39.97</v>
          </cell>
          <cell r="E1222">
            <v>25.14</v>
          </cell>
          <cell r="F1222">
            <v>65.11</v>
          </cell>
        </row>
        <row r="1223">
          <cell r="A1223" t="str">
            <v>87462</v>
          </cell>
          <cell r="B1223" t="str">
            <v>ALVENARIA DE VEDAÇÃO DE BLOCOS VAZADOS DE CONCRETO DE 14X19X39CM (ESPESSURA 14CM) DE PAREDES COM ÁREA LÍQUIDA MENOR QUE 6M² COM VÃOS E ARGAMASSA DE ASSENTAMENTO COM PREPARO MANUAL. AF_06/2014</v>
          </cell>
          <cell r="C1223" t="str">
            <v>M2</v>
          </cell>
          <cell r="D1223">
            <v>40.29</v>
          </cell>
          <cell r="E1223">
            <v>25.83</v>
          </cell>
          <cell r="F1223">
            <v>66.12</v>
          </cell>
        </row>
        <row r="1224">
          <cell r="A1224" t="str">
            <v>87463</v>
          </cell>
          <cell r="B1224" t="str">
            <v>ALVENARIA DE VEDAÇÃO DE BLOCOS VAZADOS DE CONCRETO DE 19X19X39CM (ESPESSURA 19CM) DE PAREDES COM ÁREA LÍQUIDA MENOR QUE 6M² COM VÃOS E ARGAMASSA DE ASSENTAMENTO COM PREPARO EM BETONEIRA. AF_06/2014</v>
          </cell>
          <cell r="C1224" t="str">
            <v>M2</v>
          </cell>
          <cell r="D1224">
            <v>49.04</v>
          </cell>
          <cell r="E1224">
            <v>27.97</v>
          </cell>
          <cell r="F1224">
            <v>77.010000000000005</v>
          </cell>
        </row>
        <row r="1225">
          <cell r="A1225" t="str">
            <v>87464</v>
          </cell>
          <cell r="B1225" t="str">
            <v>ALVENARIA DE VEDAÇÃO DE BLOCOS VAZADOS DE CONCRETO DE 19X19X39CM (ESPESSURA 19CM) DE PAREDES COM ÁREA LÍQUIDA MENOR QUE 6M² COM VÃOS E ARGAMASSA DE ASSENTAMENTO COM PREPARO MANUAL. AF_06/2014</v>
          </cell>
          <cell r="C1225" t="str">
            <v>M2</v>
          </cell>
          <cell r="D1225">
            <v>49.44</v>
          </cell>
          <cell r="E1225">
            <v>28.84</v>
          </cell>
          <cell r="F1225">
            <v>78.28</v>
          </cell>
        </row>
        <row r="1226">
          <cell r="A1226" t="str">
            <v>87465</v>
          </cell>
          <cell r="B1226" t="str">
            <v>ALVENARIA DE VEDAÇÃO DE BLOCOS VAZADOS DE CONCRETO DE 9X19X39CM (ESPESSURA 9CM) DE PAREDES COM ÁREA LÍQUIDA MAIOR OU IGUAL A 6M² COM VÃOS E ARGAMASSA DE ASSENTAMENTO COM PREPARO EM BETONEIRA. AF_06/2014</v>
          </cell>
          <cell r="C1226" t="str">
            <v>M2</v>
          </cell>
          <cell r="D1226">
            <v>30.49</v>
          </cell>
          <cell r="E1226">
            <v>15.56</v>
          </cell>
          <cell r="F1226">
            <v>46.05</v>
          </cell>
        </row>
        <row r="1227">
          <cell r="A1227" t="str">
            <v>87466</v>
          </cell>
          <cell r="B1227" t="str">
            <v>ALVENARIA DE VEDAÇÃO DE BLOCOS VAZADOS DE CONCRETO DE 9X19X39CM (ESPESSURA 9CM) DE PAREDES COM ÁREA LÍQUIDA MAIOR OU IGUAL A 6M² COM VÃOS E ARGAMASSA DE ASSENTAMENTO COM PREPARO MANUAL. AF_06/2014</v>
          </cell>
          <cell r="C1227" t="str">
            <v>M2</v>
          </cell>
          <cell r="D1227">
            <v>30.77</v>
          </cell>
          <cell r="E1227">
            <v>16.149999999999999</v>
          </cell>
          <cell r="F1227">
            <v>46.92</v>
          </cell>
        </row>
        <row r="1228">
          <cell r="A1228" t="str">
            <v>87467</v>
          </cell>
          <cell r="B1228" t="str">
            <v>ALVENARIA DE VEDAÇÃO DE BLOCOS VAZADOS DE CONCRETO DE 14X19X39CM (ESPESSURA 14CM) DE PAREDES COM ÁREA LÍQUIDA MAIOR OU IGUAL A 6M² COM VÃOS E ARGAMASSA DE ASSENTAMENTO COM PREPARO EM BETONEIRA. AF_06/2014</v>
          </cell>
          <cell r="C1228" t="str">
            <v>M2</v>
          </cell>
          <cell r="D1228">
            <v>37.409999999999997</v>
          </cell>
          <cell r="E1228">
            <v>21.22</v>
          </cell>
          <cell r="F1228">
            <v>58.63</v>
          </cell>
        </row>
        <row r="1229">
          <cell r="A1229" t="str">
            <v>87468</v>
          </cell>
          <cell r="B1229" t="str">
            <v>ALVENARIA DE VEDAÇÃO DE BLOCOS VAZADOS DE CONCRETO DE 14X19X39CM (ESPESSURA 14CM) DE PAREDES COM ÁREA LÍQUIDA MAIOR OU IGUAL A 6M² COM VÃOS E ARGAMASSA DE ASSENTAMENTO COM PREPARO MANUAL. AF_06/2014</v>
          </cell>
          <cell r="C1229" t="str">
            <v>M2</v>
          </cell>
          <cell r="D1229">
            <v>37.729999999999997</v>
          </cell>
          <cell r="E1229">
            <v>21.91</v>
          </cell>
          <cell r="F1229">
            <v>59.64</v>
          </cell>
        </row>
        <row r="1230">
          <cell r="A1230" t="str">
            <v>87469</v>
          </cell>
          <cell r="B1230" t="str">
            <v>ALVENARIA DE VEDAÇÃO DE BLOCOS VAZADOS DE CONCRETO DE 19X19X39CM (ESPESSURA 19CM) DE PAREDES COM ÁREA LÍQUIDA MAIOR OU IGUAL A 6M² COM VÃOS E ARGAMASSA DE ASSENTAMENTO COM PREPARO EM BETONEIRA. AF_06/2014</v>
          </cell>
          <cell r="C1230" t="str">
            <v>M2</v>
          </cell>
          <cell r="D1230">
            <v>46.5</v>
          </cell>
          <cell r="E1230">
            <v>24.05</v>
          </cell>
          <cell r="F1230">
            <v>70.55</v>
          </cell>
        </row>
        <row r="1231">
          <cell r="A1231" t="str">
            <v>87470</v>
          </cell>
          <cell r="B1231" t="str">
            <v>ALVENARIA DE VEDAÇÃO DE BLOCOS VAZADOS DE CONCRETO DE 19X19X39CM (ESPESSURA 19CM) DE PAREDES COM ÁREA LÍQUIDA MAIOR OU IGUAL A 6M² COM VÃOS E ARGAMASSA DE ASSENTAMENTO COM PREPARO MANUAL. AF_06/2014</v>
          </cell>
          <cell r="C1231" t="str">
            <v>M2</v>
          </cell>
          <cell r="D1231">
            <v>46.9</v>
          </cell>
          <cell r="E1231">
            <v>24.91</v>
          </cell>
          <cell r="F1231">
            <v>71.81</v>
          </cell>
        </row>
        <row r="1232">
          <cell r="A1232" t="str">
            <v>87471</v>
          </cell>
          <cell r="B1232" t="str">
            <v>ALVENARIA DE VEDAÇÃO DE BLOCOS CERÂMICOS FURADOS NA VERTICAL DE 9X19X39CM (ESPESSURA 9CM) DE PAREDES COM ÁREA LÍQUIDA MENOR QUE 6M² SEM VÃOS E ARGAMASSA DE ASSENTAMENTO COM PREPARO EM BETONEIRA. AF_06/2014</v>
          </cell>
          <cell r="C1232" t="str">
            <v>M2</v>
          </cell>
          <cell r="D1232">
            <v>21.47</v>
          </cell>
          <cell r="E1232">
            <v>12.76</v>
          </cell>
          <cell r="F1232">
            <v>34.229999999999997</v>
          </cell>
        </row>
        <row r="1233">
          <cell r="A1233" t="str">
            <v>87472</v>
          </cell>
          <cell r="B1233" t="str">
            <v>ALVENARIA DE VEDAÇÃO DE BLOCOS CERÂMICOS FURADOS NA VERTICAL DE 9X19X39CM (ESPESSURA 9CM) DE PAREDES COM ÁREA LÍQUIDA MENOR QUE 6M² SEM VÃOS E ARGAMASSA DE ASSENTAMENTO COM PREPARO MANUAL. AF_06/2014</v>
          </cell>
          <cell r="C1233" t="str">
            <v>M2</v>
          </cell>
          <cell r="D1233">
            <v>21.79</v>
          </cell>
          <cell r="E1233">
            <v>13.46</v>
          </cell>
          <cell r="F1233">
            <v>35.25</v>
          </cell>
        </row>
        <row r="1234">
          <cell r="A1234" t="str">
            <v>87473</v>
          </cell>
          <cell r="B1234" t="str">
            <v>ALVENARIA DE VEDAÇÃO DE BLOCOS CERÂMICOS FURADOS NA VERTICAL DE 14X19X39CM (ESPESSURA 14CM) DE PAREDES COM ÁREA LÍQUIDA MENOR QUE 6M² SEM VÃOS E ARGAMASSA DE ASSENTAMENTO COM PREPARO EM BETONEIRA. AF_06/2014</v>
          </cell>
          <cell r="C1234" t="str">
            <v>M2</v>
          </cell>
          <cell r="D1234">
            <v>29.29</v>
          </cell>
          <cell r="E1234">
            <v>18.41</v>
          </cell>
          <cell r="F1234">
            <v>47.7</v>
          </cell>
        </row>
        <row r="1235">
          <cell r="A1235" t="str">
            <v>87474</v>
          </cell>
          <cell r="B1235" t="str">
            <v>ALVENARIA DE VEDAÇÃO DE BLOCOS CERÂMICOS FURADOS NA VERTICAL DE 14X19X39CM (ESPESSURA 14CM) DE PAREDES COM ÁREA LÍQUIDA MENOR QUE 6M² SEM VÃOS E ARGAMASSA DE ASSENTAMENTO COM PREPARO MANUAL. AF_06/2014</v>
          </cell>
          <cell r="C1235" t="str">
            <v>M2</v>
          </cell>
          <cell r="D1235">
            <v>29.65</v>
          </cell>
          <cell r="E1235">
            <v>19.2</v>
          </cell>
          <cell r="F1235">
            <v>48.85</v>
          </cell>
        </row>
        <row r="1236">
          <cell r="A1236" t="str">
            <v>87475</v>
          </cell>
          <cell r="B1236" t="str">
            <v>ALVENARIA DE VEDAÇÃO DE BLOCOS CERÂMICOS FURADOS NA VERTICAL DE 19X19X39CM (ESPESSURA 19CM) DE PAREDES COM ÁREA LÍQUIDA MENOR QUE 6M² SEM VÃOS E ARGAMASSA DE ASSENTAMENTO COM PREPARO EM BETONEIRA. AF_06/2014</v>
          </cell>
          <cell r="C1236" t="str">
            <v>M2</v>
          </cell>
          <cell r="D1236">
            <v>34.64</v>
          </cell>
          <cell r="E1236">
            <v>21.21</v>
          </cell>
          <cell r="F1236">
            <v>55.85</v>
          </cell>
        </row>
        <row r="1237">
          <cell r="A1237" t="str">
            <v>87476</v>
          </cell>
          <cell r="B1237" t="str">
            <v>ALVENARIA DE VEDAÇÃO DE BLOCOS CERÂMICOS FURADOS NA VERTICAL DE 19X19X39CM (ESPESSURA 19CM) DE PAREDES COM ÁREA LÍQUIDA MENOR QUE 6M² SEM VÃOS E ARGAMASSA DE ASSENTAMENTO COM PREPARO MANUAL. AF_06/2014</v>
          </cell>
          <cell r="C1237" t="str">
            <v>M2</v>
          </cell>
          <cell r="D1237">
            <v>35.07</v>
          </cell>
          <cell r="E1237">
            <v>22.13</v>
          </cell>
          <cell r="F1237">
            <v>57.2</v>
          </cell>
        </row>
        <row r="1238">
          <cell r="A1238" t="str">
            <v>87477</v>
          </cell>
          <cell r="B1238" t="str">
            <v>ALVENARIA DE VEDAÇÃO DE BLOCOS CERÂMICOS FURADOS NA VERTICAL DE 9X19X39CM (ESPESSURA 9CM) DE PAREDES COM ÁREA LÍQUIDA MAIOR OU IGUAL A 6M² SEM VÃOS E ARGAMASSA DE ASSENTAMENTO COM PREPARO EM BETONEIRA. AF_06/2014</v>
          </cell>
          <cell r="C1238" t="str">
            <v>M2</v>
          </cell>
          <cell r="D1238">
            <v>20</v>
          </cell>
          <cell r="E1238">
            <v>10.49</v>
          </cell>
          <cell r="F1238">
            <v>30.49</v>
          </cell>
        </row>
        <row r="1239">
          <cell r="A1239" t="str">
            <v>87478</v>
          </cell>
          <cell r="B1239" t="str">
            <v>ALVENARIA DE VEDAÇÃO DE BLOCOS CERÂMICOS FURADOS NA VERTICAL DE 9X19X39CM (ESPESSURA 9CM) DE PAREDES COM ÁREA LÍQUIDA MAIOR OU IGUAL A 6M² SEM VÃOS E ARGAMASSA DE ASSENTAMENTO COM PREPARO MANUAL. AF_06/2014</v>
          </cell>
          <cell r="C1239" t="str">
            <v>M2</v>
          </cell>
          <cell r="D1239">
            <v>20.329999999999998</v>
          </cell>
          <cell r="E1239">
            <v>11.18</v>
          </cell>
          <cell r="F1239">
            <v>31.51</v>
          </cell>
        </row>
        <row r="1240">
          <cell r="A1240" t="str">
            <v>87479</v>
          </cell>
          <cell r="B1240" t="str">
            <v>ALVENARIA DE VEDAÇÃO DE BLOCOS CERÂMICOS FURADOS NA VERTICAL DE 14X19X39CM (ESPESSURA 14CM) DE PAREDES COM ÁREA LÍQUIDA MAIOR OU IGUAL A 6M² SEM VÃOS E ARGAMASSA DE ASSENTAMENTO COM PREPARO EM BETONEIRA. AF_06/2014</v>
          </cell>
          <cell r="C1240" t="str">
            <v>M2</v>
          </cell>
          <cell r="D1240">
            <v>27.38</v>
          </cell>
          <cell r="E1240">
            <v>16.14</v>
          </cell>
          <cell r="F1240">
            <v>43.52</v>
          </cell>
        </row>
        <row r="1241">
          <cell r="A1241" t="str">
            <v>87480</v>
          </cell>
          <cell r="B1241" t="str">
            <v>ALVENARIA DE VEDAÇÃO DE BLOCOS CERÂMICOS FURADOS NA VERTICAL DE 14X19X39CM (ESPESSURA 14CM) DE PAREDES COM ÁREA LÍQUIDA MAIOR OU IGUAL A 6M² SEM VÃOS E ARGAMASSA DE ASSENTAMENTO COM PREPARO MANUAL. AF_06/2014</v>
          </cell>
          <cell r="C1241" t="str">
            <v>M2</v>
          </cell>
          <cell r="D1241">
            <v>27.74</v>
          </cell>
          <cell r="E1241">
            <v>16.93</v>
          </cell>
          <cell r="F1241">
            <v>44.67</v>
          </cell>
        </row>
        <row r="1242">
          <cell r="A1242" t="str">
            <v>87481</v>
          </cell>
          <cell r="B1242" t="str">
            <v>ALVENARIA DE VEDAÇÃO DE BLOCOS CERÂMICOS FURADOS NA VERTICAL DE 19X19X39CM (ESPESSURA 19CM) DE PAREDES COM ÁREA LÍQUIDA MAIOR OU IGUAL A 6M² SEM VÃOS E ARGAMASSA DE ASSENTAMENTO COM PREPARO EM BETONEIRA. AF_06/2014</v>
          </cell>
          <cell r="C1242" t="str">
            <v>M2</v>
          </cell>
          <cell r="D1242">
            <v>32.74</v>
          </cell>
          <cell r="E1242">
            <v>18.940000000000001</v>
          </cell>
          <cell r="F1242">
            <v>51.68</v>
          </cell>
        </row>
        <row r="1243">
          <cell r="A1243" t="str">
            <v>87482</v>
          </cell>
          <cell r="B1243" t="str">
            <v>ALVENARIA DE VEDAÇÃO DE BLOCOS CERÂMICOS FURADOS NA VERTICAL DE 19X19X39CM (ESPESSURA 19CM) DE PAREDES COM ÁREA LÍQUIDA MAIOR OU IGUAL A 6M² SEM VÃOS E ARGAMASSA DE ASSENTAMENTO COM PREPARO MANUAL. AF_06/2014</v>
          </cell>
          <cell r="C1243" t="str">
            <v>M2</v>
          </cell>
          <cell r="D1243">
            <v>33.18</v>
          </cell>
          <cell r="E1243">
            <v>19.86</v>
          </cell>
          <cell r="F1243">
            <v>53.04</v>
          </cell>
        </row>
        <row r="1244">
          <cell r="A1244" t="str">
            <v>87483</v>
          </cell>
          <cell r="B1244" t="str">
            <v>ALVENARIA DE VEDAÇÃO DE BLOCOS CERÂMICOS FURADOS NA VERTICAL DE 9X19X39CM (ESPESSURA 9CM) DE PAREDES COM ÁREA LÍQUIDA MENOR QUE 6M² COM VÃOS E ARGAMASSA DE ASSENTAMENTO COM PREPARO EM BETONEIRA. AF_06/2014</v>
          </cell>
          <cell r="C1244" t="str">
            <v>M2</v>
          </cell>
          <cell r="D1244">
            <v>23.34</v>
          </cell>
          <cell r="E1244">
            <v>16.89</v>
          </cell>
          <cell r="F1244">
            <v>40.229999999999997</v>
          </cell>
        </row>
        <row r="1245">
          <cell r="A1245" t="str">
            <v>87484</v>
          </cell>
          <cell r="B1245" t="str">
            <v>ALVENARIA DE VEDAÇÃO DE BLOCOS CERÂMICOS FURADOS NA VERTICAL DE 9X19X39CM (ESPESSURA 9CM) DE PAREDES COM ÁREA LÍQUIDA MENOR QUE 6M² COM VÃOS E ARGAMASSA DE ASSENTAMENTO COM PREPARO MANUAL. AF_06/2014</v>
          </cell>
          <cell r="C1245" t="str">
            <v>M2</v>
          </cell>
          <cell r="D1245">
            <v>23.66</v>
          </cell>
          <cell r="E1245">
            <v>17.59</v>
          </cell>
          <cell r="F1245">
            <v>41.25</v>
          </cell>
        </row>
        <row r="1246">
          <cell r="A1246" t="str">
            <v>87485</v>
          </cell>
          <cell r="B1246" t="str">
            <v>ALVENARIA DE VEDAÇÃO DE BLOCOS CERÂMICOS FURADOS NA VERTICAL DE 14X19X39CM (ESPESSURA 14CM) DE PAREDES COM ÁREA LÍQUIDA MENOR QUE 6M² COM VÃOS E ARGAMASSA DE ASSENTAMENTO COM PREPARO EM BETONEIRA. AF_06/2014</v>
          </cell>
          <cell r="C1246" t="str">
            <v>M2</v>
          </cell>
          <cell r="D1246">
            <v>31.24</v>
          </cell>
          <cell r="E1246">
            <v>22.54</v>
          </cell>
          <cell r="F1246">
            <v>53.78</v>
          </cell>
        </row>
        <row r="1247">
          <cell r="A1247" t="str">
            <v>87487</v>
          </cell>
          <cell r="B1247" t="str">
            <v>ALVENARIA DE VEDAÇÃO DE BLOCOS CERÂMICOS FURADOS NA VERTICAL DE 19X19X39CM (ESPESSURA 19CM) DE PAREDES COM ÁREA LÍQUIDA MENOR QUE 6M² COM VÃOS E ARGAMASSA DE ASSENTAMENTO COM PREPARO EM BETONEIRA. AF_06/2014</v>
          </cell>
          <cell r="C1247" t="str">
            <v>M2</v>
          </cell>
          <cell r="D1247">
            <v>36.58</v>
          </cell>
          <cell r="E1247">
            <v>25.13</v>
          </cell>
          <cell r="F1247">
            <v>61.71</v>
          </cell>
        </row>
        <row r="1248">
          <cell r="A1248" t="str">
            <v>87488</v>
          </cell>
          <cell r="B1248" t="str">
            <v>ALVENARIA DE VEDAÇÃO DE BLOCOS CERÂMICOS FURADOS NA VERTICAL DE 19X19X39CM (ESPESSURA 19CM) DE PAREDES COM ÁREA LÍQUIDA MENOR QUE 6M² COM VÃOS E ARGAMASSA DE ASSENTAMENTO COM PREPARO MANUAL. AF_06/2014</v>
          </cell>
          <cell r="C1248" t="str">
            <v>M2</v>
          </cell>
          <cell r="D1248">
            <v>37.01</v>
          </cell>
          <cell r="E1248">
            <v>26.06</v>
          </cell>
          <cell r="F1248">
            <v>63.07</v>
          </cell>
        </row>
        <row r="1249">
          <cell r="A1249" t="str">
            <v>87489</v>
          </cell>
          <cell r="B1249" t="str">
            <v>ALVENARIA DE VEDAÇÃO DE BLOCOS CERÂMICOS FURADOS NA VERTICAL DE 9X19X39CM (ESPESSURA 9CM) DE PAREDES COM ÁREA LÍQUIDA MAIOR OU IGUAL A 6M² COM VÃOS E ARGAMASSA DE ASSENTAMENTO COM PREPARO EM BETONEIRA. AF_06/2014</v>
          </cell>
          <cell r="C1249" t="str">
            <v>M2</v>
          </cell>
          <cell r="D1249">
            <v>21.14</v>
          </cell>
          <cell r="E1249">
            <v>12.76</v>
          </cell>
          <cell r="F1249">
            <v>33.9</v>
          </cell>
        </row>
        <row r="1250">
          <cell r="A1250" t="str">
            <v>87490</v>
          </cell>
          <cell r="B1250" t="str">
            <v>ALVENARIA DE VEDAÇÃO DE BLOCOS CERÂMICOS FURADOS NA VERTICAL DE 9X19X39CM (ESPESSURA 9CM) DE PAREDES COM ÁREA LÍQUIDA MAIOR OU IGUAL A 6M² COM VÃOS E ARGAMASSA DE ASSENTAMENTO COM PREPARO MANUAL. AF_06/2014</v>
          </cell>
          <cell r="C1250" t="str">
            <v>M2</v>
          </cell>
          <cell r="D1250">
            <v>21.46</v>
          </cell>
          <cell r="E1250">
            <v>13.46</v>
          </cell>
          <cell r="F1250">
            <v>34.92</v>
          </cell>
        </row>
        <row r="1251">
          <cell r="A1251" t="str">
            <v>87491</v>
          </cell>
          <cell r="B1251" t="str">
            <v>ALVENARIA DE VEDAÇÃO DE BLOCOS CERÂMICOS FURADOS NA VERTICAL DE 14X19X39CM (ESPESSURA 14CM) DE PAREDES COM ÁREA LÍQUIDA MAIOR OU IGUAL A 6M² COM VÃOS E ARGAMASSA DE ASSENTAMENTO COM PREPARO EM BETONEIRA. AF_06/2014</v>
          </cell>
          <cell r="C1251" t="str">
            <v>M2</v>
          </cell>
          <cell r="D1251">
            <v>28.6</v>
          </cell>
          <cell r="E1251">
            <v>18.41</v>
          </cell>
          <cell r="F1251">
            <v>47.01</v>
          </cell>
        </row>
        <row r="1252">
          <cell r="A1252" t="str">
            <v>87492</v>
          </cell>
          <cell r="B1252" t="str">
            <v>ALVENARIA DE VEDAÇÃO DE BLOCOS CERÂMICOS FURADOS NA VERTICAL DE 14X19X39CM (ESPESSURA 14CM) DE PAREDES COM ÁREA LÍQUIDA MAIOR OU IGUAL A 6M² COM VÃOS E ARGAMASSA DE ASSENTAMENTO COM PREPARO MANUAL. AF_06/2014</v>
          </cell>
          <cell r="C1252" t="str">
            <v>M2</v>
          </cell>
          <cell r="D1252">
            <v>28.96</v>
          </cell>
          <cell r="E1252">
            <v>19.2</v>
          </cell>
          <cell r="F1252">
            <v>48.16</v>
          </cell>
        </row>
        <row r="1253">
          <cell r="A1253" t="str">
            <v>87493</v>
          </cell>
          <cell r="B1253" t="str">
            <v>ALVENARIA DE VEDAÇÃO DE BLOCOS CERÂMICOS FURADOS NA VERTICAL DE 19X19X39CM (ESPESSURA 19CM) DE PAREDES COM ÁREA LÍQUIDA MAIOR OU IGUAL A 6M² COM VÃOS E ARGAMASSA DE ASSENTAMENTO COM PREPARO EM BETONEIRA. AF_06/2014</v>
          </cell>
          <cell r="C1253" t="str">
            <v>M2</v>
          </cell>
          <cell r="D1253">
            <v>34.04</v>
          </cell>
          <cell r="E1253">
            <v>21.21</v>
          </cell>
          <cell r="F1253">
            <v>55.25</v>
          </cell>
        </row>
        <row r="1254">
          <cell r="A1254" t="str">
            <v>87494</v>
          </cell>
          <cell r="B1254" t="str">
            <v>ALVENARIA DE VEDAÇÃO DE BLOCOS CERÂMICOS FURADOS NA VERTICAL DE 19X19X39CM (ESPESSURA 19CM) DE PAREDES COM ÁREA LÍQUIDA MAIOR OU IGUAL A 6M² COM VÃOS E ARGAMASSA DE ASSENTAMENTO COM PREPARO MANUAL. AF_06/2014</v>
          </cell>
          <cell r="C1254" t="str">
            <v>M2</v>
          </cell>
          <cell r="D1254">
            <v>34.47</v>
          </cell>
          <cell r="E1254">
            <v>22.13</v>
          </cell>
          <cell r="F1254">
            <v>56.6</v>
          </cell>
        </row>
        <row r="1255">
          <cell r="A1255" t="str">
            <v>90112</v>
          </cell>
          <cell r="B1255" t="str">
            <v>ALVENARIA DE VEDAÇÃO DE BLOCOS CERÂMICOS FURADOS NA VERTICAL DE 14X19X39CM (ESPESSURA 14CM) DE PAREDES COM ÁREA LÍQUIDA MENOR QUE 6M2 COM VÃOS E ARGAMASSA DE ASSENTAMENTO COM PREPARO MANUAL. AF_06/2014</v>
          </cell>
          <cell r="C1255" t="str">
            <v>M2</v>
          </cell>
          <cell r="D1255">
            <v>31.6</v>
          </cell>
          <cell r="E1255">
            <v>23.33</v>
          </cell>
          <cell r="F1255">
            <v>54.93</v>
          </cell>
        </row>
        <row r="1256">
          <cell r="A1256" t="str">
            <v>87497</v>
          </cell>
          <cell r="B1256" t="str">
            <v>ALVENARIA DE VEDAÇÃO DE BLOCOS CERÂMICOS FURADOS NA HORIZONTAL DE 11,5X19X19CM (ESPESSURA 11,5CM) DE PAREDES COM ÁREA LÍQUIDA MENOR QUE 6M² SEM VÃOS E ARGAMASSA DE ASSENTAMENTO COM PREPARO EM BETONEIRA. AF_06/2014</v>
          </cell>
          <cell r="C1256" t="str">
            <v>M2</v>
          </cell>
          <cell r="D1256">
            <v>30.08</v>
          </cell>
          <cell r="E1256">
            <v>30.02</v>
          </cell>
          <cell r="F1256">
            <v>60.1</v>
          </cell>
        </row>
        <row r="1257">
          <cell r="A1257" t="str">
            <v>87498</v>
          </cell>
          <cell r="B1257" t="str">
            <v>ALVENARIA DE VEDAÇÃO DE BLOCOS CERÂMICOS FURADOS NA HORIZONTAL DE 11,5X19X19CM (ESPESSURA 11,5CM) DE PAREDES COM ÁREA LÍQUIDA MENOR QUE 6M² SEM VÃOS E ARGAMASSA DE ASSENTAMENTO COM PREPARO MANUAL. AF_06/2014</v>
          </cell>
          <cell r="C1257" t="str">
            <v>M2</v>
          </cell>
          <cell r="D1257">
            <v>30.48</v>
          </cell>
          <cell r="E1257">
            <v>30.85</v>
          </cell>
          <cell r="F1257">
            <v>61.33</v>
          </cell>
        </row>
        <row r="1258">
          <cell r="A1258" t="str">
            <v>87505</v>
          </cell>
          <cell r="B1258" t="str">
            <v>ALVENARIA DE VEDAÇÃO DE BLOCOS CERÂMICOS FURADOS NA HORIZONTAL DE 11,5X19X19CM (ESPESSURA 11,5M) DE PAREDES COM ÁREA LÍQUIDA MAIOR OU IGUAL A 6M² SEM VÃOS E ARGAMASSA DE ASSENTAMENTO COM PREPARO EM BETONEIRA. AF_06/2014</v>
          </cell>
          <cell r="C1258" t="str">
            <v>M2</v>
          </cell>
          <cell r="D1258">
            <v>26.77</v>
          </cell>
          <cell r="E1258">
            <v>23.61</v>
          </cell>
          <cell r="F1258">
            <v>50.38</v>
          </cell>
        </row>
        <row r="1259">
          <cell r="A1259" t="str">
            <v>87506</v>
          </cell>
          <cell r="B1259" t="str">
            <v>ALVENARIA DE VEDAÇÃO DE BLOCOS CERÂMICOS FURADOS NA HORIZONTAL DE 11,5X19X19CM (ESPESSURA 11,5M) DE PAREDES COM ÁREA LÍQUIDA MAIOR OU IGUAL A 6M² SEM VÃOS E ARGAMASSA DE ASSENTAMENTO COM PREPARO MANUAL. AF_06/2014</v>
          </cell>
          <cell r="C1259" t="str">
            <v>M2</v>
          </cell>
          <cell r="D1259">
            <v>27.16</v>
          </cell>
          <cell r="E1259">
            <v>24.45</v>
          </cell>
          <cell r="F1259">
            <v>51.61</v>
          </cell>
        </row>
        <row r="1260">
          <cell r="A1260" t="str">
            <v>87513</v>
          </cell>
          <cell r="B1260" t="str">
            <v>ALVENARIA DE VEDAÇÃO DE BLOCOS CERÂMICOS FURADOS NA HORIZONTAL DE 11,5X19X19CM (ESPESSURA 11,5CM) DE PAREDES COM ÁREA LÍQUIDA MENOR QUE 6M² COM VÃOS E ARGAMASSA DE ASSENTAMENTO COM PREPARO EM BETONEIRA. AF_06/2014</v>
          </cell>
          <cell r="C1260" t="str">
            <v>M2</v>
          </cell>
          <cell r="D1260">
            <v>32.71</v>
          </cell>
          <cell r="E1260">
            <v>36.21</v>
          </cell>
          <cell r="F1260">
            <v>68.92</v>
          </cell>
        </row>
        <row r="1261">
          <cell r="A1261" t="str">
            <v>87514</v>
          </cell>
          <cell r="B1261" t="str">
            <v>ALVENARIA DE VEDAÇÃO DE BLOCOS CERÂMICOS FURADOS NA HORIZONTAL DE 11,5X19X19CM (ESPESSURA 11,5CM) DE PAREDES COM ÁREA LÍQUIDA MENOR QUE 6M² COM VÃOS E ARGAMASSA DE ASSENTAMENTO COM PREPARO MANUAL. AF_06/2014</v>
          </cell>
          <cell r="C1261" t="str">
            <v>M2</v>
          </cell>
          <cell r="D1261">
            <v>33.1</v>
          </cell>
          <cell r="E1261">
            <v>37.049999999999997</v>
          </cell>
          <cell r="F1261">
            <v>70.150000000000006</v>
          </cell>
        </row>
        <row r="1262">
          <cell r="A1262" t="str">
            <v>87521</v>
          </cell>
          <cell r="B1262" t="str">
            <v>ALVENARIA DE VEDAÇÃO DE BLOCOS CERÂMICOS FURADOS NA HORIZONTAL DE 11,5X19X19CM (ESPESSURA 11,5CM) DE PAREDES COM ÁREA LÍQUIDA MAIOR OU IGUAL A 6M² COM VÃOS E ARGAMASSA DE ASSENTAMENTO COM PREPARO EM BETONEIRA. AF_06/2014</v>
          </cell>
          <cell r="C1262" t="str">
            <v>M2</v>
          </cell>
          <cell r="D1262">
            <v>28.42</v>
          </cell>
          <cell r="E1262">
            <v>27.33</v>
          </cell>
          <cell r="F1262">
            <v>55.75</v>
          </cell>
        </row>
        <row r="1263">
          <cell r="A1263" t="str">
            <v>87522</v>
          </cell>
          <cell r="B1263" t="str">
            <v>ALVENARIA DE VEDAÇÃO DE BLOCOS CERÂMICOS FURADOS NA HORIZONTAL DE 11,5X19X19CM (ESPESSURA 11,5CM) DE PAREDES COM ÁREA LÍQUIDA MAIOR OU IGUAL A 6M² COM VÃOS E ARGAMASSA DE ASSENTAMENTO COM PREPARO MANUAL. AF_06/2014</v>
          </cell>
          <cell r="C1263" t="str">
            <v>M2</v>
          </cell>
          <cell r="D1263">
            <v>28.8</v>
          </cell>
          <cell r="E1263">
            <v>28.17</v>
          </cell>
          <cell r="F1263">
            <v>56.97</v>
          </cell>
        </row>
        <row r="1264">
          <cell r="B1264" t="str">
            <v>BLOCO DE CONCRETO ESTRUTURAL</v>
          </cell>
          <cell r="C1264" t="str">
            <v/>
          </cell>
        </row>
        <row r="1265">
          <cell r="A1265" t="str">
            <v>91815</v>
          </cell>
          <cell r="B1265" t="str">
            <v>(COMPOSIÇÃO REPRESENTATIVA) DE ALVENARIA DE BLOCOS DE CONCRETO ESTRUTURAL 14X19X39 CM, (ESPESSURA 14 CM), FBK = 4,5 MPA, UTILIZANDO PALHETA, PARA EDIFICAÇÃO HABITACIONAL. AF_10/2015</v>
          </cell>
          <cell r="C1265" t="str">
            <v>M2</v>
          </cell>
          <cell r="D1265">
            <v>39.4</v>
          </cell>
          <cell r="E1265">
            <v>12.34</v>
          </cell>
          <cell r="F1265">
            <v>51.74</v>
          </cell>
        </row>
        <row r="1266">
          <cell r="A1266" t="str">
            <v>91816</v>
          </cell>
          <cell r="B1266" t="str">
            <v>COMPOSIÇÃO REPRESENTATIVA DE SERVIÇOS DE ALVENARIA DE BLOCOS DE CONCRETO ESTRUTURAL 14X19X29 CM, (ESPESSURA 14 CM), FBK = 4,5 MPA, UTILIZANDO PALHETA, PARA EDIFICAÇÃO HABITACIONAL. AF_10/2015</v>
          </cell>
          <cell r="C1266" t="str">
            <v>M2</v>
          </cell>
          <cell r="D1266">
            <v>44.98</v>
          </cell>
          <cell r="E1266">
            <v>15.12</v>
          </cell>
          <cell r="F1266">
            <v>60.1</v>
          </cell>
        </row>
        <row r="1267">
          <cell r="A1267" t="str">
            <v>89453</v>
          </cell>
          <cell r="B1267" t="str">
            <v>ALVENARIA DE BLOCOS DE CONCRETO ESTRUTURAL 14X19X39 CM, (ESPESSURA 14 CM), FBK = 4,5 MPA, PARA PAREDES COM ÁREA LÍQUIDA MENOR QUE 6M², SEM VÃOS, UTILIZANDO PALHETA. AF_12/2014</v>
          </cell>
          <cell r="C1267" t="str">
            <v>M2</v>
          </cell>
          <cell r="D1267">
            <v>39.5</v>
          </cell>
          <cell r="E1267">
            <v>12.02</v>
          </cell>
          <cell r="F1267">
            <v>51.52</v>
          </cell>
        </row>
        <row r="1268">
          <cell r="A1268" t="str">
            <v>89454</v>
          </cell>
          <cell r="B1268" t="str">
            <v>ALVENARIA DE BLOCOS DE CONCRETO ESTRUTURAL 14X19X39 CM, (ESPESSURA 14 CM), FBK = 4,5 MPA, PARA PAREDES COM ÁREA LÍQUIDA MAIOR OU IGUAL A 6M², SEM VÃOS, UTILIZANDO PALHETA. AF_12/2014</v>
          </cell>
          <cell r="C1268" t="str">
            <v>M2</v>
          </cell>
          <cell r="D1268">
            <v>37.97</v>
          </cell>
          <cell r="E1268">
            <v>11.35</v>
          </cell>
          <cell r="F1268">
            <v>49.32</v>
          </cell>
        </row>
        <row r="1269">
          <cell r="A1269" t="str">
            <v>89455</v>
          </cell>
          <cell r="B1269" t="str">
            <v>ALVENARIA DE BLOCOS DE CONCRETO ESTRUTURAL 14X19X39 CM, (ESPESSURA 14 CM) FBK = 14,0 MPA, PARA PAREDES COM ÁREA LÍQUIDA MENOR QUE 6M², SEM VÃOS, UTILIZANDO PALHETA. AF_12/2014</v>
          </cell>
          <cell r="C1269" t="str">
            <v>M2</v>
          </cell>
          <cell r="D1269">
            <v>49.55</v>
          </cell>
          <cell r="E1269">
            <v>14.47</v>
          </cell>
          <cell r="F1269">
            <v>64.02</v>
          </cell>
        </row>
        <row r="1270">
          <cell r="A1270" t="str">
            <v>89456</v>
          </cell>
          <cell r="B1270" t="str">
            <v>ALVENARIA DE BLOCOS DE CONCRETO ESTRUTURAL 14X19X39 CM, (ESPESSURA 14 CM) FBK = 14,0 MPA, PARA PAREDES COM ÁREA LÍQUIDA MAIOR OU IGUAL A 6M², SEM VÃOS, UTILIZANDO PALHETA. AF_12/2014</v>
          </cell>
          <cell r="C1270" t="str">
            <v>M2</v>
          </cell>
          <cell r="D1270">
            <v>47.73</v>
          </cell>
          <cell r="E1270">
            <v>13.54</v>
          </cell>
          <cell r="F1270">
            <v>61.27</v>
          </cell>
        </row>
        <row r="1271">
          <cell r="A1271" t="str">
            <v>89457</v>
          </cell>
          <cell r="B1271" t="str">
            <v>ALVENARIA DE BLOCOS DE CONCRETO ESTRUTURAL 14X19X39 CM, (ESPESSURA 14 CM), FBK = 4,5 MPA, PARA PAREDES COM ÁREA LÍQUIDA MENOR QUE 6M², COM VÃOS, UTILIZANDO PALHETA. AF_12/2014</v>
          </cell>
          <cell r="C1271" t="str">
            <v>M2</v>
          </cell>
          <cell r="D1271">
            <v>41.3</v>
          </cell>
          <cell r="E1271">
            <v>13.89</v>
          </cell>
          <cell r="F1271">
            <v>55.19</v>
          </cell>
        </row>
        <row r="1272">
          <cell r="A1272" t="str">
            <v>89458</v>
          </cell>
          <cell r="B1272" t="str">
            <v>ALVENARIA DE BLOCOS DE CONCRETO ESTRUTURAL 14X19X39 CM, (ESPESSURA 14 CM), FBK = 4,5 MPA, PARA PAREDES COM ÁREA LÍQUIDA MAIOR OU IGUAL A 6M², COM VÃOS, UTILIZANDO PALHETA. AF_12/2014</v>
          </cell>
          <cell r="C1272" t="str">
            <v>M2</v>
          </cell>
          <cell r="D1272">
            <v>38.950000000000003</v>
          </cell>
          <cell r="E1272">
            <v>12.43</v>
          </cell>
          <cell r="F1272">
            <v>51.38</v>
          </cell>
        </row>
        <row r="1273">
          <cell r="A1273" t="str">
            <v>89459</v>
          </cell>
          <cell r="B1273" t="str">
            <v>ALVENARIA DE BLOCOS DE CONCRETO ESTRUTURAL 14X19X39 CM, (ESPESSURA 14 CM) FBK = 14,0 MPA, PARA PAREDES COM ÁREA LÍQUIDA MENOR QUE 6M², COM VÃOS, UTILIZANDO PALHETA. AF_12/2014</v>
          </cell>
          <cell r="C1273" t="str">
            <v>M2</v>
          </cell>
          <cell r="D1273">
            <v>52.38</v>
          </cell>
          <cell r="E1273">
            <v>16.600000000000001</v>
          </cell>
          <cell r="F1273">
            <v>68.98</v>
          </cell>
        </row>
        <row r="1274">
          <cell r="A1274" t="str">
            <v>89460</v>
          </cell>
          <cell r="B1274" t="str">
            <v>ALVENARIA DE BLOCOS DE CONCRETO ESTRUTURAL 14X19X39 CM, (ESPESSURA 14 CM) FBK = 14,0 MPA, PARA PAREDES COM ÁREA LÍQUIDA MAIOR OU IGUAL A 6M², COM VÃOS, UTILIZANDO PALHETA. AF_12/2014</v>
          </cell>
          <cell r="C1274" t="str">
            <v>M2</v>
          </cell>
          <cell r="D1274">
            <v>49.39</v>
          </cell>
          <cell r="E1274">
            <v>14.89</v>
          </cell>
          <cell r="F1274">
            <v>64.28</v>
          </cell>
        </row>
        <row r="1275">
          <cell r="A1275" t="str">
            <v>89462</v>
          </cell>
          <cell r="B1275" t="str">
            <v>ALVENARIA DE BLOCOS DE CONCRETO ESTRUTURAL 14X19X29 CM, (ESPESSURA 14 CM), FBK = 4,5 MPA, PARA PAREDES COM ÁREA LÍQUIDA MENOR QUE 6M², SEM VÃOS, UTILIZANDO PALHETA. AF_12/2014</v>
          </cell>
          <cell r="C1275" t="str">
            <v>M2</v>
          </cell>
          <cell r="D1275">
            <v>45.08</v>
          </cell>
          <cell r="E1275">
            <v>14.62</v>
          </cell>
          <cell r="F1275">
            <v>59.7</v>
          </cell>
        </row>
        <row r="1276">
          <cell r="A1276" t="str">
            <v>89463</v>
          </cell>
          <cell r="B1276" t="str">
            <v>ALVENARIA DE BLOCOS DE CONCRETO ESTRUTURAL 14X19X29 CM, (ESPESSURA 14 CM), FBK = 4,5 MPA, PARA PAREDES COM ÁREA LÍQUIDA MAIOR OU IGUAL A 6M², SEM VÃOS, UTILIZANDO PALHETA. AF_12/2014</v>
          </cell>
          <cell r="C1276" t="str">
            <v>M2</v>
          </cell>
          <cell r="D1276">
            <v>43.77</v>
          </cell>
          <cell r="E1276">
            <v>13.95</v>
          </cell>
          <cell r="F1276">
            <v>57.72</v>
          </cell>
        </row>
        <row r="1277">
          <cell r="A1277" t="str">
            <v>89464</v>
          </cell>
          <cell r="B1277" t="str">
            <v>ALVENARIA DE BLOCOS DE CONCRETO ESTRUTURAL 14X19X29 CM, (ESPESSURA 14 CM) FBK = 14,0 MPA, PARA PAREDES COM ÁREA LÍQUIDA MENOR QUE 6M², SEM VÃOS, UTILIZANDO PALHETA. AF_12/2014</v>
          </cell>
          <cell r="C1277" t="str">
            <v>M2</v>
          </cell>
          <cell r="D1277">
            <v>62.42</v>
          </cell>
          <cell r="E1277">
            <v>17.07</v>
          </cell>
          <cell r="F1277">
            <v>79.489999999999995</v>
          </cell>
        </row>
        <row r="1278">
          <cell r="A1278" t="str">
            <v>89465</v>
          </cell>
          <cell r="B1278" t="str">
            <v>ALVENARIA DE BLOCOS DE CONCRETO ESTRUTURAL 14X19X29 CM, (ESPESSURA 14 CM) FBK = 14,0 MPA, PARA PAREDES COM ÁREA LÍQUIDA MAIOR OU IGUAL A 6M², SEM VÃOS, UTILIZANDO PALHETA. AF_12/2014</v>
          </cell>
          <cell r="C1278" t="str">
            <v>M2</v>
          </cell>
          <cell r="D1278">
            <v>60.84</v>
          </cell>
          <cell r="E1278">
            <v>16.239999999999998</v>
          </cell>
          <cell r="F1278">
            <v>77.08</v>
          </cell>
        </row>
        <row r="1279">
          <cell r="A1279" t="str">
            <v>89466</v>
          </cell>
          <cell r="B1279" t="str">
            <v>ALVENARIA DE BLOCOS DE CONCRETO ESTRUTURAL 14X19X29 CM, (ESPESSURA 14 CM), FBK = 4,5 MPA, PARA PAREDES COM ÁREA LÍQUIDA MENOR QUE 6M², COM VÃOS, UTILIZANDO PALHETA. AF_12/2014</v>
          </cell>
          <cell r="C1279" t="str">
            <v>M2</v>
          </cell>
          <cell r="D1279">
            <v>46.64</v>
          </cell>
          <cell r="E1279">
            <v>17.010000000000002</v>
          </cell>
          <cell r="F1279">
            <v>63.65</v>
          </cell>
        </row>
        <row r="1280">
          <cell r="A1280" t="str">
            <v>89467</v>
          </cell>
          <cell r="B1280" t="str">
            <v>ALVENARIA DE BLOCOS DE CONCRETO ESTRUTURAL 14X19X29 CM, (ESPESSURA 14 CM), FBK = 4,5 MPA, PARA PAREDES COM ÁREA LÍQUIDA MAIOR OU IGUAL A 6M², COM VÃOS, UTILIZANDO PALHETA. AF_12/2014</v>
          </cell>
          <cell r="C1280" t="str">
            <v>M2</v>
          </cell>
          <cell r="D1280">
            <v>44.55</v>
          </cell>
          <cell r="E1280">
            <v>15.3</v>
          </cell>
          <cell r="F1280">
            <v>59.85</v>
          </cell>
        </row>
        <row r="1281">
          <cell r="A1281" t="str">
            <v>89468</v>
          </cell>
          <cell r="B1281" t="str">
            <v>ALVENARIA DE BLOCOS DE CONCRETO ESTRUTURAL 14X19X29 CM, (ESPESSURA 14 CM) FBK = 14,0 MPA, PARA PAREDES COM ÁREA LÍQUIDA MENOR QUE 6M², COM VÃOS, UTILIZANDO PALHETA. AF_12/2014</v>
          </cell>
          <cell r="C1281" t="str">
            <v>M2</v>
          </cell>
          <cell r="D1281">
            <v>64.55</v>
          </cell>
          <cell r="E1281">
            <v>19.72</v>
          </cell>
          <cell r="F1281">
            <v>84.27</v>
          </cell>
        </row>
        <row r="1282">
          <cell r="A1282" t="str">
            <v>89469</v>
          </cell>
          <cell r="B1282" t="str">
            <v>ALVENARIA DE BLOCOS DE CONCRETO ESTRUTURAL 14X19X29 CM, (ESPESSURA 14 CM) FBK = 14,0 MPA, PARA PAREDES COM ÁREA LÍQUIDA MAIOR OU IGUAL A 6M², COM VÃOS, UTILIZANDO PALHETA. AF_12/2014</v>
          </cell>
          <cell r="C1282" t="str">
            <v>M2</v>
          </cell>
          <cell r="D1282">
            <v>61.83</v>
          </cell>
          <cell r="E1282">
            <v>17.850000000000001</v>
          </cell>
          <cell r="F1282">
            <v>79.680000000000007</v>
          </cell>
        </row>
        <row r="1283">
          <cell r="A1283" t="str">
            <v>89470</v>
          </cell>
          <cell r="B1283" t="str">
            <v>ALVENARIA DE BLOCOS DE CONCRETO ESTRUTURAL 14X19X39 CM, (ESPESSURA 14 CM), FBK = 4,5 MPA, PARA PAREDES COM ÁREA LÍQUIDA MENOR QUE 6M², SEM VÃOS, UTILIZANDO COLHER DE PEDREIRO. AF_12/2014</v>
          </cell>
          <cell r="C1283" t="str">
            <v>M2</v>
          </cell>
          <cell r="D1283">
            <v>43.71</v>
          </cell>
          <cell r="E1283">
            <v>19.29</v>
          </cell>
          <cell r="F1283">
            <v>63</v>
          </cell>
        </row>
        <row r="1284">
          <cell r="A1284" t="str">
            <v>89471</v>
          </cell>
          <cell r="B1284" t="str">
            <v>ALVENARIA DE BLOCOS DE CONCRETO ESTRUTURAL 14X19X39 CM, (ESPESSURA 14 CM), FBK = 4,5 MPA, PARA PAREDES COM ÁREA LÍQUIDA MAIOR OU IGUAL A 6M², SEM VÃOS, UTILIZANDO COLHER DE PEDREIRO. AF_12/2014</v>
          </cell>
          <cell r="C1284" t="str">
            <v>M2</v>
          </cell>
          <cell r="D1284">
            <v>42.18</v>
          </cell>
          <cell r="E1284">
            <v>18.62</v>
          </cell>
          <cell r="F1284">
            <v>60.8</v>
          </cell>
        </row>
        <row r="1285">
          <cell r="A1285" t="str">
            <v>89472</v>
          </cell>
          <cell r="B1285" t="str">
            <v>ALVENARIA DE BLOCOS DE CONCRETO ESTRUTURAL 14X19X39 CM, (ESPESSURA 14 CM) FBK = 14,0 MPA, PARA PAREDES COM ÁREA LÍQUIDA MENOR QUE 6M², SEM VÃOS, UTILIZANDO COLHER DE PEDREIRO. AF_12/2014</v>
          </cell>
          <cell r="C1285" t="str">
            <v>M2</v>
          </cell>
          <cell r="D1285">
            <v>53.87</v>
          </cell>
          <cell r="E1285">
            <v>21.54</v>
          </cell>
          <cell r="F1285">
            <v>75.41</v>
          </cell>
        </row>
        <row r="1286">
          <cell r="A1286" t="str">
            <v>89473</v>
          </cell>
          <cell r="B1286" t="str">
            <v>ALVENARIA DE BLOCOS DE CONCRETO ESTRUTURAL 14X19X39 CM, (ESPESSURA 14 CM) FBK = 14,0 MPA, PARA PAREDES COM ÁREA LÍQUIDA MAIOR OU IGUAL A 6M², SEM VÃOS, UTILIZANDO COLHER DE PEDREIRO. AF_12/2014</v>
          </cell>
          <cell r="C1286" t="str">
            <v>M2</v>
          </cell>
          <cell r="D1286">
            <v>52.1</v>
          </cell>
          <cell r="E1286">
            <v>20.76</v>
          </cell>
          <cell r="F1286">
            <v>72.86</v>
          </cell>
        </row>
        <row r="1287">
          <cell r="A1287" t="str">
            <v>89474</v>
          </cell>
          <cell r="B1287" t="str">
            <v>ALVENARIA DE BLOCOS DE CONCRETO ESTRUTURAL 14X19X39 CM, (ESPESSURA 14 CM), FBK = 4,5 MPA, PARA PAREDES COM ÁREA LÍQUIDA MENOR QUE 6M², COM VÃOS, UTILIZANDO COLHER DE PEDREIRO. AF_12/2014</v>
          </cell>
          <cell r="C1287" t="str">
            <v>M2</v>
          </cell>
          <cell r="D1287">
            <v>46.48</v>
          </cell>
          <cell r="E1287">
            <v>23.55</v>
          </cell>
          <cell r="F1287">
            <v>70.03</v>
          </cell>
        </row>
        <row r="1288">
          <cell r="A1288" t="str">
            <v>89475</v>
          </cell>
          <cell r="B1288" t="str">
            <v>ALVENARIA DE BLOCOS DE CONCRETO ESTRUTURAL 14X19X39 CM, (ESPESSURA 14 CM), FBK = 4,5 MPA, PARA PAREDES COM ÁREA LÍQUIDA MAIOR OU IGUAL A 6M², COM VÃOS, UTILIZANDO COLHER DE PEDREIRO. AF_12/2014</v>
          </cell>
          <cell r="C1288" t="str">
            <v>M2</v>
          </cell>
          <cell r="D1288">
            <v>43.69</v>
          </cell>
          <cell r="E1288">
            <v>21.01</v>
          </cell>
          <cell r="F1288">
            <v>64.7</v>
          </cell>
        </row>
        <row r="1289">
          <cell r="A1289" t="str">
            <v>89476</v>
          </cell>
          <cell r="B1289" t="str">
            <v>ALVENARIA DE BLOCOS DE CONCRETO ESTRUTURAL 14X19X39 CM, (ESPESSURA 14 CM) FBK = 14,0 MPA, PARA PAREDES COM ÁREA LÍQUIDA MENOR QUE 6M², COM VÃOS, UTILIZANDO COLHER DE PEDREIRO. AF_12/2014</v>
          </cell>
          <cell r="C1289" t="str">
            <v>M2</v>
          </cell>
          <cell r="D1289">
            <v>57.73</v>
          </cell>
          <cell r="E1289">
            <v>26.21</v>
          </cell>
          <cell r="F1289">
            <v>83.94</v>
          </cell>
        </row>
        <row r="1290">
          <cell r="A1290" t="str">
            <v>89477</v>
          </cell>
          <cell r="B1290" t="str">
            <v>ALVENARIA DE BLOCOS DE CONCRETO ESTRUTURAL 14X19X39 CM, (ESPESSURA 14 CM) FBK = 14,0 MPA, PARA PAREDES COM ÁREA LÍQUIDA MAIOR OU IGUAL A 6M², COM VÃOS, UTILIZANDO COLHER DE PEDREIRO. AF_12/2014</v>
          </cell>
          <cell r="C1290" t="str">
            <v>M2</v>
          </cell>
          <cell r="D1290">
            <v>54.36</v>
          </cell>
          <cell r="E1290">
            <v>23.56</v>
          </cell>
          <cell r="F1290">
            <v>77.92</v>
          </cell>
        </row>
        <row r="1291">
          <cell r="A1291" t="str">
            <v>89478</v>
          </cell>
          <cell r="B1291" t="str">
            <v>ALVENARIA DE BLOCOS DE CONCRETO ESTRUTURAL 14X19X29 CM, (ESPESSURA 14 CM), FBK = 4,5 MPA, PARA PAREDES COM ÁREA LÍQUIDA MENOR QUE 6M², SEM VÃOS, UTILIZANDO COLHER DE PEDREIRO. AF_12/2014</v>
          </cell>
          <cell r="C1291" t="str">
            <v>M2</v>
          </cell>
          <cell r="D1291">
            <v>49.42</v>
          </cell>
          <cell r="E1291">
            <v>21.93</v>
          </cell>
          <cell r="F1291">
            <v>71.349999999999994</v>
          </cell>
        </row>
        <row r="1292">
          <cell r="A1292" t="str">
            <v>89479</v>
          </cell>
          <cell r="B1292" t="str">
            <v>ALVENARIA DE BLOCOS DE CONCRETO ESTRUTURAL 14X19X29 CM, (ESPESSURA 14 CM), FBK = 4,5 MPA, PARA PAREDES COM ÁREA LÍQUIDA MAIOR OU IGUAL A 6M², SEM VÃOS, UTILIZANDO COLHER DE PEDREIRO. AF_12/2014</v>
          </cell>
          <cell r="C1292" t="str">
            <v>M2</v>
          </cell>
          <cell r="D1292">
            <v>48.12</v>
          </cell>
          <cell r="E1292">
            <v>21.25</v>
          </cell>
          <cell r="F1292">
            <v>69.37</v>
          </cell>
        </row>
        <row r="1293">
          <cell r="A1293" t="str">
            <v>89480</v>
          </cell>
          <cell r="B1293" t="str">
            <v>ALVENARIA DE BLOCOS DE CONCRETO ESTRUTURAL 14X19X29 CM, (ESPESSURA 14 CM) FBK = 14,0 MPA, PARA PAREDES COM ÁREA LÍQUIDA MENOR QUE 6M², SEM VÃOS, UTILIZANDO COLHER DE PEDREIRO. AF_12/2014</v>
          </cell>
          <cell r="C1293" t="str">
            <v>M2</v>
          </cell>
          <cell r="D1293">
            <v>66.900000000000006</v>
          </cell>
          <cell r="E1293">
            <v>24.16</v>
          </cell>
          <cell r="F1293">
            <v>91.06</v>
          </cell>
        </row>
        <row r="1294">
          <cell r="A1294" t="str">
            <v>89483</v>
          </cell>
          <cell r="B1294" t="str">
            <v>ALVENARIA DE BLOCOS DE CONCRETO ESTRUTURAL 14X19X29 CM, (ESPESSURA 14 CM) FBK = 14,0 MPA, PARA PAREDES COM ÁREA LÍQUIDA MAIOR OU IGUAL A 6M², SEM VÃOS, UTILIZANDO COLHER DE PEDREIRO. AF_12/2014</v>
          </cell>
          <cell r="C1294" t="str">
            <v>M2</v>
          </cell>
          <cell r="D1294">
            <v>65.37</v>
          </cell>
          <cell r="E1294">
            <v>23.49</v>
          </cell>
          <cell r="F1294">
            <v>88.86</v>
          </cell>
        </row>
        <row r="1295">
          <cell r="A1295" t="str">
            <v>89484</v>
          </cell>
          <cell r="B1295" t="str">
            <v>ALVENARIA DE BLOCOS DE CONCRETO ESTRUTURAL 14X19X29 CM, (ESPESSURA 14 CM), FBK = 4,5 MPA, PARA PAREDES COM ÁREA LÍQUIDA MENOR QUE 6M², COM VÃOS, UTILIZANDO COLHER DE PEDREIRO. AF_12/2014</v>
          </cell>
          <cell r="C1295" t="str">
            <v>M2</v>
          </cell>
          <cell r="D1295">
            <v>51.96</v>
          </cell>
          <cell r="E1295">
            <v>26.71</v>
          </cell>
          <cell r="F1295">
            <v>78.67</v>
          </cell>
        </row>
        <row r="1296">
          <cell r="A1296" t="str">
            <v>89486</v>
          </cell>
          <cell r="B1296" t="str">
            <v>ALVENARIA DE BLOCOS DE CONCRETO ESTRUTURAL 14X19X29 CM, (ESPESSURA 14 CM), FBK = 4,5 MPA, PARA PAREDES COM ÁREA LÍQUIDA MAIOR OU IGUAL A 6M², COM VÃOS, UTILIZANDO COLHER DE PEDREIRO. AF_12/2014</v>
          </cell>
          <cell r="C1296" t="str">
            <v>M2</v>
          </cell>
          <cell r="D1296">
            <v>49.49</v>
          </cell>
          <cell r="E1296">
            <v>24.06</v>
          </cell>
          <cell r="F1296">
            <v>73.55</v>
          </cell>
        </row>
        <row r="1297">
          <cell r="A1297" t="str">
            <v>89487</v>
          </cell>
          <cell r="B1297" t="str">
            <v>ALVENARIA DE BLOCOS DE CONCRETO ESTRUTURAL 14X19X29 CM, (ESPESSURA 14 CM) FBK = 14,0 MPA, PARA PAREDES COM ÁREA LÍQUIDA MENOR QUE 6M², COM VÃOS, UTILIZANDO COLHER DE PEDREIRO. AF_12/2014</v>
          </cell>
          <cell r="C1297" t="str">
            <v>M2</v>
          </cell>
          <cell r="D1297">
            <v>70.05</v>
          </cell>
          <cell r="E1297">
            <v>29.36</v>
          </cell>
          <cell r="F1297">
            <v>99.41</v>
          </cell>
        </row>
        <row r="1298">
          <cell r="A1298" t="str">
            <v>89488</v>
          </cell>
          <cell r="B1298" t="str">
            <v>ALVENARIA DE BLOCOS DE CONCRETO ESTRUTURAL 14X19X29 CM, (ESPESSURA 14 CM) FBK = 14,0 MPA, PARA PAREDES COM ÁREA LÍQUIDA MAIOR OU IGUAL A 6M², COM VÃOS, UTILIZANDO COLHER DE PEDREIRO. AF_12/2014</v>
          </cell>
          <cell r="C1298" t="str">
            <v>M2</v>
          </cell>
          <cell r="D1298">
            <v>66.959999999999994</v>
          </cell>
          <cell r="E1298">
            <v>26.55</v>
          </cell>
          <cell r="F1298">
            <v>93.51</v>
          </cell>
        </row>
        <row r="1299">
          <cell r="B1299" t="str">
            <v>BLOCO CERAMICO ESTRUTURAL</v>
          </cell>
          <cell r="C1299" t="str">
            <v/>
          </cell>
        </row>
        <row r="1300">
          <cell r="A1300" t="str">
            <v>89282</v>
          </cell>
          <cell r="B1300" t="str">
            <v>ALVENARIA ESTRUTURAL DE BLOCOS CERÂMICOS 14X19X39, (ESPESSURA DE 14 CM), PARA PAREDES COM ÁREA LÍQUIDA MENOR QUE 6M², SEM VÃOS, UTILIZANDO PALHETA E ARGAMASSA DE ASSENTAMENTO COM PREPARO EM BETONEIRA. AF_12/2014</v>
          </cell>
          <cell r="C1300" t="str">
            <v>M2</v>
          </cell>
          <cell r="D1300">
            <v>29.03</v>
          </cell>
          <cell r="E1300">
            <v>13.77</v>
          </cell>
          <cell r="F1300">
            <v>42.8</v>
          </cell>
        </row>
        <row r="1301">
          <cell r="A1301" t="str">
            <v>89283</v>
          </cell>
          <cell r="B1301" t="str">
            <v>ALVENARIA ESTRUTURAL DE BLOCOS CERÂMICOS 14X19X39, (ESPESSURA DE 14 CM), PARA PAREDES COM ÁREA LÍQUIDA MENOR QUE 6M², SEM VÃOS, UTILIZANDO PALHETA E ARGAMASSA DE ASSENTAMENTO COM PREPARO MANUAL. AF_12/2014</v>
          </cell>
          <cell r="C1301" t="str">
            <v>M2</v>
          </cell>
          <cell r="D1301">
            <v>29.67</v>
          </cell>
          <cell r="E1301">
            <v>15.14</v>
          </cell>
          <cell r="F1301">
            <v>44.81</v>
          </cell>
        </row>
        <row r="1302">
          <cell r="A1302" t="str">
            <v>89284</v>
          </cell>
          <cell r="B1302" t="str">
            <v>ALVENARIA ESTRUTURAL DE BLOCOS CERÂMICOS 14X19X39, (ESPESSURA DE 14 CM), PARA PAREDES COM ÁREA LÍQUIDA MAIOR OU IGUAL QUE 6M², SEM VÃOS, UTILIZANDO PALHETA E ARGAMASSA DE ASSENTAMENTO COM PREPARO EM BETONEIRA. AF_12/2014</v>
          </cell>
          <cell r="C1302" t="str">
            <v>M2</v>
          </cell>
          <cell r="D1302">
            <v>27.14</v>
          </cell>
          <cell r="E1302">
            <v>11.56</v>
          </cell>
          <cell r="F1302">
            <v>38.700000000000003</v>
          </cell>
        </row>
        <row r="1303">
          <cell r="A1303" t="str">
            <v>89285</v>
          </cell>
          <cell r="B1303" t="str">
            <v>ALVENARIA ESTRUTURAL DE BLOCOS CERÂMICOS 14X19X39, (ESPESSURA DE 14 CM), PARA PAREDES COM ÁREA LÍQUIDA MAIOR OU IGUAL QUE 6M², SEM VÃOS, UTILIZANDO PALHETA E ARGAMASSA DE ASSENTAMENTO COM PREPARO MANUAL. AF_12/2014</v>
          </cell>
          <cell r="C1303" t="str">
            <v>M2</v>
          </cell>
          <cell r="D1303">
            <v>27.79</v>
          </cell>
          <cell r="E1303">
            <v>12.92</v>
          </cell>
          <cell r="F1303">
            <v>40.71</v>
          </cell>
        </row>
        <row r="1304">
          <cell r="A1304" t="str">
            <v>89286</v>
          </cell>
          <cell r="B1304" t="str">
            <v>ALVENARIA ESTRUTURAL DE BLOCOS CERÂMICOS 14X19X39, (ESPESSURA DE 14 CM), PARA PAREDES COM ÁREA LÍQUIDA MENOR QUE 6M², COM VÃOS, UTILIZANDO PALHETA E ARGAMASSA DE ASSENTAMENTO COM PREPARO EM BETONEIRA. AF_12/2014</v>
          </cell>
          <cell r="C1304" t="str">
            <v>M2</v>
          </cell>
          <cell r="D1304">
            <v>30.84</v>
          </cell>
          <cell r="E1304">
            <v>15.99</v>
          </cell>
          <cell r="F1304">
            <v>46.83</v>
          </cell>
        </row>
        <row r="1305">
          <cell r="A1305" t="str">
            <v>89287</v>
          </cell>
          <cell r="B1305" t="str">
            <v>ALVENARIA ESTRUTURAL DE BLOCOS CERÂMICOS 14X19X39, (ESPESSURA DE 14 CM), PARA PAREDES COM ÁREA LÍQUIDA MENOR QUE 6M², COM VÃOS, UTILIZANDO PALHETA E ARGAMASSA DE ASSENTAMENTO COM PREPARO MANUAL. AF_12/2014</v>
          </cell>
          <cell r="C1305" t="str">
            <v>M2</v>
          </cell>
          <cell r="D1305">
            <v>31.49</v>
          </cell>
          <cell r="E1305">
            <v>17.36</v>
          </cell>
          <cell r="F1305">
            <v>48.85</v>
          </cell>
        </row>
        <row r="1306">
          <cell r="A1306" t="str">
            <v>89288</v>
          </cell>
          <cell r="B1306" t="str">
            <v>ALVENARIA ESTRUTURAL DE BLOCOS CERÂMICOS 14X19X39, (ESPESSURA DE 14 CM), PARA PAREDES COM ÁREA LÍQUIDA MAIOR OU IGUAL A 6M², COM VÃOS, UTILIZANDO PALHETA E ARGAMASSA DE ASSENTAMENTO COM PREPARO EM BETONEIRA. AF_12/2014</v>
          </cell>
          <cell r="C1306" t="str">
            <v>M2</v>
          </cell>
          <cell r="D1306">
            <v>28.34</v>
          </cell>
          <cell r="E1306">
            <v>12.69</v>
          </cell>
          <cell r="F1306">
            <v>41.03</v>
          </cell>
        </row>
        <row r="1307">
          <cell r="A1307" t="str">
            <v>89289</v>
          </cell>
          <cell r="B1307" t="str">
            <v>ALVENARIA ESTRUTURAL DE BLOCOS CERÂMICOS 14X19X39, (ESPESSURA DE 14 CM), PARA PAREDES COM ÁREA LÍQUIDA MAIOR OU IGUAL A 6M², COM VÃOS, UTILIZANDO PALHETA E ARGAMASSA DE ASSENTAMENTO COM PREPARO MANUAL. AF_12/2014</v>
          </cell>
          <cell r="C1307" t="str">
            <v>M2</v>
          </cell>
          <cell r="D1307">
            <v>28.98</v>
          </cell>
          <cell r="E1307">
            <v>14.06</v>
          </cell>
          <cell r="F1307">
            <v>43.04</v>
          </cell>
        </row>
        <row r="1308">
          <cell r="A1308" t="str">
            <v>89290</v>
          </cell>
          <cell r="B1308" t="str">
            <v>ALVENARIA ESTRUTURAL DE BLOCOS CERÂMICOS 14X19X29, (ESPESSURA DE 14 CM), PARA PAREDES COM ÁREA LÍQUIDA MENOR QUE 6M², SEM VÃOS, UTILIZANDO PALHETA E ARGAMASSA DE ASSENTAMENTO COM PREPARO EM BETONEIRA. AF_12/2014</v>
          </cell>
          <cell r="C1308" t="str">
            <v>M2</v>
          </cell>
          <cell r="D1308">
            <v>32.049999999999997</v>
          </cell>
          <cell r="E1308">
            <v>19.16</v>
          </cell>
          <cell r="F1308">
            <v>51.21</v>
          </cell>
        </row>
        <row r="1309">
          <cell r="A1309" t="str">
            <v>89291</v>
          </cell>
          <cell r="B1309" t="str">
            <v>ALVENARIA ESTRUTURAL DE BLOCOS CERÂMICOS 14X19X29, (ESPESSURA DE 14 CM), PARA PAREDES COM ÁREA LÍQUIDA MENOR QUE 6M², SEM VÃOS, UTILIZANDO PALHETA E ARGAMASSA DE ASSENTAMENTO COM PREPARO MANUAL. AF_12/2014</v>
          </cell>
          <cell r="C1309" t="str">
            <v>M2</v>
          </cell>
          <cell r="D1309">
            <v>32.770000000000003</v>
          </cell>
          <cell r="E1309">
            <v>20.68</v>
          </cell>
          <cell r="F1309">
            <v>53.45</v>
          </cell>
        </row>
        <row r="1310">
          <cell r="A1310" t="str">
            <v>89292</v>
          </cell>
          <cell r="B1310" t="str">
            <v>ALVENARIA ESTRUTURAL DE BLOCOS CERÂMICOS 14X19X29, (ESPESSURA DE 14 CM), PARA PAREDES COM ÁREA LÍQUIDA MAIOR OU IGUAL A 6M², SEM VÃOS, UTILIZANDO PALHETA E ARGAMASSA DE ASSENTAMENTO COM PREPARO EM BETONEIRA. AF_12/2014</v>
          </cell>
          <cell r="C1310" t="str">
            <v>M2</v>
          </cell>
          <cell r="D1310">
            <v>30.21</v>
          </cell>
          <cell r="E1310">
            <v>16.940000000000001</v>
          </cell>
          <cell r="F1310">
            <v>47.15</v>
          </cell>
        </row>
        <row r="1311">
          <cell r="A1311" t="str">
            <v>89293</v>
          </cell>
          <cell r="B1311" t="str">
            <v>ALVENARIA ESTRUTURAL DE BLOCOS CERÂMICOS 14X19X29, (ESPESSURA DE 14 CM), PARA PAREDES COM ÁREA LÍQUIDA MAIOR OU IGUAL A 6M2, SEM VÃOS, UTILIZANDO PALHETA E ARGAMASSA DE ASSENTAMENTO COM PREPARO MANUAL. AF_12/2014</v>
          </cell>
          <cell r="C1311" t="str">
            <v>M2</v>
          </cell>
          <cell r="D1311">
            <v>30.93</v>
          </cell>
          <cell r="E1311">
            <v>18.46</v>
          </cell>
          <cell r="F1311">
            <v>49.39</v>
          </cell>
        </row>
        <row r="1312">
          <cell r="A1312" t="str">
            <v>89294</v>
          </cell>
          <cell r="B1312" t="str">
            <v>ALVENARIA ESTRUTURAL DE BLOCOS CERÂMICOS 14X19X29, (ESPESSURA DE 14 CM), PARA PAREDES COM ÁREA LÍQUIDA MENOR QUE 6M², COM VÃOS, UTILIZANDO PALHETA E ARGAMASSA DE ASSENTAMENTO COM PREPARO EM BETONEIRA. AF_12/2014</v>
          </cell>
          <cell r="C1312" t="str">
            <v>M2</v>
          </cell>
          <cell r="D1312">
            <v>34.33</v>
          </cell>
          <cell r="E1312">
            <v>22.46</v>
          </cell>
          <cell r="F1312">
            <v>56.79</v>
          </cell>
        </row>
        <row r="1313">
          <cell r="A1313" t="str">
            <v>89295</v>
          </cell>
          <cell r="B1313" t="str">
            <v>ALVENARIA ESTRUTURAL DE BLOCOS CERÂMICOS 14X19X29, (ESPESSURA DE 14 CM), PARA PAREDES COM ÁREA LÍQUIDA MENOR QUE 6M², COM VÃOS, UTILIZANDO PALHETA E ARGAMASSA DE ASSENTAMENTO COM PREPARO MANUAL. AF_12/2014</v>
          </cell>
          <cell r="C1313" t="str">
            <v>M2</v>
          </cell>
          <cell r="D1313">
            <v>35.049999999999997</v>
          </cell>
          <cell r="E1313">
            <v>23.98</v>
          </cell>
          <cell r="F1313">
            <v>59.03</v>
          </cell>
        </row>
        <row r="1314">
          <cell r="A1314" t="str">
            <v>89296</v>
          </cell>
          <cell r="B1314" t="str">
            <v>ALVENARIA ESTRUTURAL DE BLOCOS CERÂMICOS 14X19X29, (ESPESSURA DE 14 CM), PARA PAREDES COM ÁREA LÍQUIDA MAIOR OU IGUAL A 6M², COM VÃOS, UTILIZANDO PALHETA E ARGAMASSA DE ASSENTAMENTO COM PREPARO EM BETONEIRA. AF_12/2014</v>
          </cell>
          <cell r="C1314" t="str">
            <v>M2</v>
          </cell>
          <cell r="D1314">
            <v>31.58</v>
          </cell>
          <cell r="E1314">
            <v>18.75</v>
          </cell>
          <cell r="F1314">
            <v>50.33</v>
          </cell>
        </row>
        <row r="1315">
          <cell r="A1315" t="str">
            <v>89297</v>
          </cell>
          <cell r="B1315" t="str">
            <v>ALVENARIA ESTRUTURAL DE BLOCOS CERÂMICOS 14X19X29, (ESPESSURA DE 14 CM), PARA PAREDES COM ÁREA LÍQUIDA MAIOR OU IGUAL A 6M², COM VÃOS, UTILIZANDO PALHETA E ARGAMASSA DE ASSENTAMENTO COM PREPARO MANUAL. AF_12/2014</v>
          </cell>
          <cell r="C1315" t="str">
            <v>M2</v>
          </cell>
          <cell r="D1315">
            <v>32.29</v>
          </cell>
          <cell r="E1315">
            <v>20.27</v>
          </cell>
          <cell r="F1315">
            <v>52.56</v>
          </cell>
        </row>
        <row r="1316">
          <cell r="A1316" t="str">
            <v>89298</v>
          </cell>
          <cell r="B1316" t="str">
            <v>ALVENARIA ESTRUTURAL DE BLOCOS CERÂMICOS 14X19X39, (ESPESSURA DE 14 CM), PARA PAREDES COM ÁREA LÍQUIDA MENOR QUE 6M², SEM VÃOS, UTILIZANDO COLHER DE PEDREIRO E ARGAMASSA DE ASSENTAMENTO COM PREPARO EM BETONEIRA. AF_12/2014</v>
          </cell>
          <cell r="C1316" t="str">
            <v>M2</v>
          </cell>
          <cell r="D1316">
            <v>32.619999999999997</v>
          </cell>
          <cell r="E1316">
            <v>19.77</v>
          </cell>
          <cell r="F1316">
            <v>52.39</v>
          </cell>
        </row>
        <row r="1317">
          <cell r="A1317" t="str">
            <v>89299</v>
          </cell>
          <cell r="B1317" t="str">
            <v>ALVENARIA ESTRUTURAL DE BLOCOS CERÂMICOS 14X19X39, (ESPESSURA DE 14 CM), PARA PAREDES COM ÁREA LÍQUIDA MENOR QUE 6M², SEM VÃOS, UTILIZANDO COLHER DE PEDREIRO E ARGAMASSA DE ASSENTAMENTO COM PREPARO MANUAL. AF_12/2014</v>
          </cell>
          <cell r="C1317" t="str">
            <v>M2</v>
          </cell>
          <cell r="D1317">
            <v>33.53</v>
          </cell>
          <cell r="E1317">
            <v>21.71</v>
          </cell>
          <cell r="F1317">
            <v>55.24</v>
          </cell>
        </row>
        <row r="1318">
          <cell r="A1318" t="str">
            <v>89300</v>
          </cell>
          <cell r="B1318" t="str">
            <v>ALVENARIA ESTRUTURAL DE BLOCOS CERÂMICOS 14X19X39, (ESPESSURA DE 14 CM), PARA PAREDES COM ÁREA LÍQUIDA MAIOR OU IGUAL A 6M², SEM VÃOS, UTILIZANDO COLHER DE PEDREIRO E ARGAMASSA DE ASSENTAMENTO COM PREPARO EM BETONEIRA. AF_12/2014</v>
          </cell>
          <cell r="C1318" t="str">
            <v>M2</v>
          </cell>
          <cell r="D1318">
            <v>30.74</v>
          </cell>
          <cell r="E1318">
            <v>17.55</v>
          </cell>
          <cell r="F1318">
            <v>48.29</v>
          </cell>
        </row>
        <row r="1319">
          <cell r="A1319" t="str">
            <v>89301</v>
          </cell>
          <cell r="B1319" t="str">
            <v>ALVENARIA ESTRUTURAL DE BLOCOS CERÂMICOS 14X19X39, (ESPESSURA DE 14 CM), PARA PAREDES COM ÁREA LÍQUIDA MAIOR OU IGUAL A 6M², SEM VÃOS, UTILIZANDO COLHER DE PEDREIRO E ARGAMASSA DE ASSENTAMENTO COM PREPARO MANUAL. AF_12/2014</v>
          </cell>
          <cell r="C1319" t="str">
            <v>M2</v>
          </cell>
          <cell r="D1319">
            <v>31.65</v>
          </cell>
          <cell r="E1319">
            <v>19.489999999999998</v>
          </cell>
          <cell r="F1319">
            <v>51.14</v>
          </cell>
        </row>
        <row r="1320">
          <cell r="A1320" t="str">
            <v>89302</v>
          </cell>
          <cell r="B1320" t="str">
            <v>ALVENARIA ESTRUTURAL DE BLOCOS CERÂMICOS 14X19X39, (ESPESSURA DE 14 CM), PARA PAREDES COM ÁREA LÍQUIDA MENOR QUE 6M², COM VÃOS, UTILIZANDO COLHER DE PEDREIRO E ARGAMASSA DE ASSENTAMENTO COM PREPARO EM BETONEIRA. AF_12/2014</v>
          </cell>
          <cell r="C1320" t="str">
            <v>M2</v>
          </cell>
          <cell r="D1320">
            <v>35.299999999999997</v>
          </cell>
          <cell r="E1320">
            <v>24.16</v>
          </cell>
          <cell r="F1320">
            <v>59.46</v>
          </cell>
        </row>
        <row r="1321">
          <cell r="A1321" t="str">
            <v>89303</v>
          </cell>
          <cell r="B1321" t="str">
            <v>ALVENARIA ESTRUTURAL DE BLOCOS CERÂMICOS 14X19X39, (ESPESSURA DE 14 CM), PARA PAREDES COM ÁREA LÍQUIDA MENOR QUE 6M², COM VÃOS, UTILIZANDO COLHER DE PEDREIRO E ARGAMASSA DE ASSENTAMENTO COM PREPARO MANUAL. AF_12/2014</v>
          </cell>
          <cell r="C1321" t="str">
            <v>M2</v>
          </cell>
          <cell r="D1321">
            <v>36.22</v>
          </cell>
          <cell r="E1321">
            <v>26.1</v>
          </cell>
          <cell r="F1321">
            <v>62.32</v>
          </cell>
        </row>
        <row r="1322">
          <cell r="A1322" t="str">
            <v>89304</v>
          </cell>
          <cell r="B1322" t="str">
            <v>ALVENARIA ESTRUTURAL DE BLOCOS CERÂMICOS 14X19X39, (ESPESSURA DE 14 CM), PARA PAREDES COM ÁREA LÍQUIDA MAIOR OU IGUAL A 6M², COM VÃOS, UTILIZANDO COLHER DE PEDREIRO E ARGAMASSA DE ASSENTAMENTO COM PREPARO EM BETONEIRA. AF_12/2014</v>
          </cell>
          <cell r="C1322" t="str">
            <v>M2</v>
          </cell>
          <cell r="D1322">
            <v>32.479999999999997</v>
          </cell>
          <cell r="E1322">
            <v>20.03</v>
          </cell>
          <cell r="F1322">
            <v>52.51</v>
          </cell>
        </row>
        <row r="1323">
          <cell r="A1323" t="str">
            <v>89305</v>
          </cell>
          <cell r="B1323" t="str">
            <v>ALVENARIA ESTRUTURAL DE BLOCOS CERÂMICOS 14X19X39, (ESPESSURA DE 14 CM), PARA PAREDES COM ÁREA LÍQUIDA MAIOR OU IGUAL A 6M², COM VÃOS, UTILIZANDO COLHER DE PEDREIRO E ARGAMASSA DE ASSENTAMENTO COM PREPARO MANUAL. AF_12/2014</v>
          </cell>
          <cell r="C1323" t="str">
            <v>M2</v>
          </cell>
          <cell r="D1323">
            <v>33.39</v>
          </cell>
          <cell r="E1323">
            <v>21.97</v>
          </cell>
          <cell r="F1323">
            <v>55.36</v>
          </cell>
        </row>
        <row r="1324">
          <cell r="A1324" t="str">
            <v>89306</v>
          </cell>
          <cell r="B1324" t="str">
            <v>ALVENARIA ESTRUTURAL DE BLOCOS CERÂMICOS 14X19X29, (ESPESSURA DE 14 CM), PARA PAREDES COM ÁREA LÍQUIDA MENOR QUE 6M², SEM VÃOS, UTILIZANDO COLHER DE PEDREIRO E ARGAMASSA DE ASSENTAMENTO COM PREPARO EM BETONEIRA. AF_12/2014</v>
          </cell>
          <cell r="C1324" t="str">
            <v>M2</v>
          </cell>
          <cell r="D1324">
            <v>35.79</v>
          </cell>
          <cell r="E1324">
            <v>25.16</v>
          </cell>
          <cell r="F1324">
            <v>60.95</v>
          </cell>
        </row>
        <row r="1325">
          <cell r="A1325" t="str">
            <v>89307</v>
          </cell>
          <cell r="B1325" t="str">
            <v>ALVENARIA ESTRUTURAL DE BLOCOS CERÂMICOS 14X19X29, (ESPESSURA DE 14 CM), PARA PAREDES COM ÁREA LÍQUIDA MENOR QUE 6M², SEM VÃOS, UTILIZANDO COLHER DE PEDREIRO E ARGAMASSA DE ASSENTAMENTO COM PREPARO MANUAL. AF_12/2014</v>
          </cell>
          <cell r="C1325" t="str">
            <v>M2</v>
          </cell>
          <cell r="D1325">
            <v>36.799999999999997</v>
          </cell>
          <cell r="E1325">
            <v>27.32</v>
          </cell>
          <cell r="F1325">
            <v>64.12</v>
          </cell>
        </row>
        <row r="1326">
          <cell r="A1326" t="str">
            <v>89308</v>
          </cell>
          <cell r="B1326" t="str">
            <v>ALVENARIA ESTRUTURAL DE BLOCOS CERÂMICOS 14X19X29, (ESPESSURA DE 14 CM), PARA PAREDES COM ÁREA LÍQUIDA MAIOR OU IGUAL A 6M², SEM VÃOS, UTILIZANDO COLHER DE PEDREIRO E ARGAMASSA DE ASSENTAMENTO COM PREPARO EM BETONEIRA. AF_12/2014</v>
          </cell>
          <cell r="C1326" t="str">
            <v>M2</v>
          </cell>
          <cell r="D1326">
            <v>33.950000000000003</v>
          </cell>
          <cell r="E1326">
            <v>22.94</v>
          </cell>
          <cell r="F1326">
            <v>56.89</v>
          </cell>
        </row>
        <row r="1327">
          <cell r="A1327" t="str">
            <v>89309</v>
          </cell>
          <cell r="B1327" t="str">
            <v>ALVENARIA ESTRUTURAL DE BLOCOS CERÂMICOS 14X19X29, (ESPESSURA DE 14 CM), PARA PAREDES COM ÁREA LÍQUIDA MAIOR OU IGUAL A 6M², SEM VÃOS, UTILIZANDO COLHER DE PEDREIRO E ARGAMASSA DE ASSENTAMENTO COM PREPARO MANUAL. AF_12/2014</v>
          </cell>
          <cell r="C1327" t="str">
            <v>M2</v>
          </cell>
          <cell r="D1327">
            <v>34.96</v>
          </cell>
          <cell r="E1327">
            <v>25.1</v>
          </cell>
          <cell r="F1327">
            <v>60.06</v>
          </cell>
        </row>
        <row r="1328">
          <cell r="A1328" t="str">
            <v>89310</v>
          </cell>
          <cell r="B1328" t="str">
            <v>ALVENARIA ESTRUTURAL DE BLOCOS CERÂMICOS 14X19X29, (ESPESSURA DE 14 CM), PARA PAREDES COM ÁREA LÍQUIDA MENOR QUE 6M², COM VÃOS, UTILIZANDO COLHER DE PEDREIRO E ARGAMASSA DE ASSENTAMENTO COM PREPARO EM BETONEIRA. AF_12/2014</v>
          </cell>
          <cell r="C1328" t="str">
            <v>M2</v>
          </cell>
          <cell r="D1328">
            <v>38.89</v>
          </cell>
          <cell r="E1328">
            <v>30.64</v>
          </cell>
          <cell r="F1328">
            <v>69.53</v>
          </cell>
        </row>
        <row r="1329">
          <cell r="A1329" t="str">
            <v>89311</v>
          </cell>
          <cell r="B1329" t="str">
            <v>ALVENARIA ESTRUTURAL DE BLOCOS CERÂMICOS 14X19X29, (ESPESSURA DE 14 CM), PARA PAREDES COM ÁREA LÍQUIDA MENOR QUE 6M², COM VÃOS, UTILIZANDO COLHER DE PEDREIRO E ARGAMASSA DE ASSENTAMENTO COM PREPARO MANUAL. AF_12/2014</v>
          </cell>
          <cell r="C1329" t="str">
            <v>M2</v>
          </cell>
          <cell r="D1329">
            <v>39.909999999999997</v>
          </cell>
          <cell r="E1329">
            <v>32.799999999999997</v>
          </cell>
          <cell r="F1329">
            <v>72.709999999999994</v>
          </cell>
        </row>
        <row r="1330">
          <cell r="A1330" t="str">
            <v>89312</v>
          </cell>
          <cell r="B1330" t="str">
            <v>ALVENARIA ESTRUTURAL DE BLOCOS CERÂMICOS 14X19X29, (ESPESSURA DE 14 CM), PARA PAREDES COM ÁREA LÍQUIDA MAIOR OU IGUAL A 6M², COM VÃOS, UTILIZANDO COLHER DE PEDREIRO E ARGAMASSA DE ASSENTAMENTO COM PREPARO EM BETONEIRA. AF_12/2014</v>
          </cell>
          <cell r="C1330" t="str">
            <v>M2</v>
          </cell>
          <cell r="D1330">
            <v>35.85</v>
          </cell>
          <cell r="E1330">
            <v>26.1</v>
          </cell>
          <cell r="F1330">
            <v>61.95</v>
          </cell>
        </row>
        <row r="1331">
          <cell r="A1331" t="str">
            <v>89313</v>
          </cell>
          <cell r="B1331" t="str">
            <v>ALVENARIA ESTRUTURAL DE BLOCOS CERÂMICOS 14X19X29, (ESPESSURA DE 14 CM), PARA PAREDES COM ÁREA LÍQUIDA MAIOR OU IGUAL A 6M², COM VÃOS, UTILIZANDO COLHER DE PEDREIRO E ARGAMASSA DE ASSENTAMENTO COM PREPARO MANUAL. AF_12/2014</v>
          </cell>
          <cell r="C1331" t="str">
            <v>M2</v>
          </cell>
          <cell r="D1331">
            <v>36.880000000000003</v>
          </cell>
          <cell r="E1331">
            <v>28.25</v>
          </cell>
          <cell r="F1331">
            <v>65.13</v>
          </cell>
        </row>
        <row r="1332">
          <cell r="B1332" t="str">
            <v>BLOCO DE CONCRETO CELULAR</v>
          </cell>
          <cell r="C1332" t="str">
            <v/>
          </cell>
        </row>
        <row r="1333">
          <cell r="A1333" t="str">
            <v>73863/1</v>
          </cell>
          <cell r="B1333" t="str">
            <v>ALVENARIA COM BLOCOS DE CONCRETO CELULAR 10X30X60CM, ESPESSURA 10CM, ASSENTADOS COM ARGAMASSA TRACO 1:2:9 (CIMENTO, CAL E AREIA) PREPARO MANUAL</v>
          </cell>
          <cell r="C1333" t="str">
            <v>M2</v>
          </cell>
          <cell r="D1333">
            <v>53.14</v>
          </cell>
          <cell r="E1333">
            <v>6.19</v>
          </cell>
          <cell r="F1333">
            <v>59.33</v>
          </cell>
        </row>
        <row r="1334">
          <cell r="A1334" t="str">
            <v>73863/2</v>
          </cell>
          <cell r="B1334" t="str">
            <v>ALVENARIA COM BLOCOS DE CONCRETO CELULAR 20X30X60CM, ESPESSURA 20CM, ASSENTADOS COM ARGAMASSA TRACO 1:2:9 (CIMENTO, CAL E AREIA) PREPARO MANUAL</v>
          </cell>
          <cell r="C1334" t="str">
            <v>M2</v>
          </cell>
          <cell r="D1334">
            <v>109.58</v>
          </cell>
          <cell r="E1334">
            <v>11.69</v>
          </cell>
          <cell r="F1334">
            <v>121.27</v>
          </cell>
        </row>
        <row r="1335">
          <cell r="B1335" t="str">
            <v>ELEMENTO VAZADO CERAMICO</v>
          </cell>
          <cell r="C1335" t="str">
            <v/>
          </cell>
        </row>
        <row r="1336">
          <cell r="A1336" t="str">
            <v>95465</v>
          </cell>
          <cell r="B1336" t="str">
            <v>COBOGO CERAMICO (ELEMENTO VAZADO), 9X20X20CM, ASSENTADO COM ARGAMASSA TRACO 1:4 DE CIMENTO E AREIA</v>
          </cell>
          <cell r="C1336" t="str">
            <v>M2</v>
          </cell>
          <cell r="D1336">
            <v>80.48</v>
          </cell>
          <cell r="E1336">
            <v>27.34</v>
          </cell>
          <cell r="F1336">
            <v>107.82</v>
          </cell>
        </row>
        <row r="1337">
          <cell r="B1337" t="str">
            <v>ELEMENTO VAZADO CONCRETO</v>
          </cell>
          <cell r="C1337" t="str">
            <v/>
          </cell>
        </row>
        <row r="1338">
          <cell r="A1338" t="str">
            <v>73937/1</v>
          </cell>
          <cell r="B1338" t="str">
            <v>COBOGO DE CONCRETO (ELEMENTO VAZADO), 7X50X50CM, ASSENTADO COM ARGAMASSA TRACO 1:4 (CIMENTO E AREIA)</v>
          </cell>
          <cell r="C1338" t="str">
            <v>M2</v>
          </cell>
          <cell r="D1338">
            <v>82.78</v>
          </cell>
          <cell r="E1338">
            <v>22.58</v>
          </cell>
          <cell r="F1338">
            <v>105.36</v>
          </cell>
        </row>
        <row r="1339">
          <cell r="A1339" t="str">
            <v>73937/3</v>
          </cell>
          <cell r="B1339" t="str">
            <v>COBOGO DE CONCRETO (ELEMENTO VAZADO), 7X50X50CM, ASSENTADO COM ARGAMASSA TRACO 1:3 (CIMENTO E AREIA)</v>
          </cell>
          <cell r="C1339" t="str">
            <v>M2</v>
          </cell>
          <cell r="D1339">
            <v>82.95</v>
          </cell>
          <cell r="E1339">
            <v>22.58</v>
          </cell>
          <cell r="F1339">
            <v>105.53</v>
          </cell>
        </row>
        <row r="1340">
          <cell r="A1340" t="str">
            <v>73937/5</v>
          </cell>
          <cell r="B1340" t="str">
            <v>COBOGO DE CONCRETO (ELEMENTO VAZADO), 10X29X39CM ABERTURA COM VIDRO, ASSENTADO COM ARGAMASSA TRACO 1:4 (CIMENTO E AREIA MEDIA NAO PENEIRADA)</v>
          </cell>
          <cell r="C1340" t="str">
            <v>M2</v>
          </cell>
          <cell r="D1340">
            <v>155.24</v>
          </cell>
          <cell r="E1340">
            <v>26.79</v>
          </cell>
          <cell r="F1340">
            <v>182.03</v>
          </cell>
        </row>
        <row r="1341">
          <cell r="B1341" t="str">
            <v>BLOCO DE VIDRO</v>
          </cell>
          <cell r="C1341" t="str">
            <v/>
          </cell>
        </row>
        <row r="1342">
          <cell r="A1342" t="str">
            <v>72139</v>
          </cell>
          <cell r="B1342" t="str">
            <v>BLOCOS DE VIDRO TIPO CANELADO 19X19X8CM, ASSENTADO COM ARGAMASSA TRACO 1:3 (CIMENTO E AREIA GROSSA) PREPARO MECANICO, COM REJUNTAMENTO EM CIMENTO BRANCO E BARRAS DE ACO</v>
          </cell>
          <cell r="C1342" t="str">
            <v>M2</v>
          </cell>
          <cell r="D1342">
            <v>292.69</v>
          </cell>
          <cell r="E1342">
            <v>105.03</v>
          </cell>
          <cell r="F1342">
            <v>397.72</v>
          </cell>
        </row>
        <row r="1343">
          <cell r="A1343" t="str">
            <v>72176</v>
          </cell>
          <cell r="B1343" t="str">
            <v>BLOCOS DE VIDRO TIPO XADREZ 20X10X8CM, ASSENTADO COM ARGAMASSA TRACO 1:3 (CIMENTO E AREIA GROSSA) PREPARO MECANICO, COM REJUNTAMENTO EM CIMENTO BRANCO E BARRAS DE ACO</v>
          </cell>
          <cell r="C1343" t="str">
            <v>M2</v>
          </cell>
          <cell r="D1343">
            <v>297.98</v>
          </cell>
          <cell r="E1343">
            <v>105.03</v>
          </cell>
          <cell r="F1343">
            <v>403.01</v>
          </cell>
        </row>
        <row r="1344">
          <cell r="A1344" t="str">
            <v>72175</v>
          </cell>
          <cell r="B1344" t="str">
            <v>BLOCOS DE VIDRO TIPO XADREZ 20X20X10CM, ASSENTADO COM ARGAMASSA TRACO 1:3 (CIMENTO E AREIA GROSSA) PREPARO MECANICO, COM REJUNTAMENTO EM CIMENTO BRANCO E BARRAS DE ACO</v>
          </cell>
          <cell r="C1344" t="str">
            <v>M2</v>
          </cell>
          <cell r="D1344">
            <v>295.39999999999998</v>
          </cell>
          <cell r="E1344">
            <v>105.03</v>
          </cell>
          <cell r="F1344">
            <v>400.43</v>
          </cell>
        </row>
        <row r="1345">
          <cell r="B1345" t="str">
            <v>ALVENARIA EM PEDRA</v>
          </cell>
          <cell r="C1345" t="str">
            <v/>
          </cell>
        </row>
        <row r="1346">
          <cell r="B1346" t="str">
            <v>ENCUNHAMENTO</v>
          </cell>
          <cell r="C1346" t="str">
            <v/>
          </cell>
        </row>
        <row r="1347">
          <cell r="A1347" t="str">
            <v>93200</v>
          </cell>
          <cell r="B1347" t="str">
            <v>FIXAÇÃO (ENCUNHAMENTO) DE ALVENARIA DE VEDAÇÃO COM ARGAMASSA APLICADA COM BISNAGA. AF_03/2016</v>
          </cell>
          <cell r="C1347" t="str">
            <v>M</v>
          </cell>
          <cell r="D1347">
            <v>1.1000000000000001</v>
          </cell>
          <cell r="E1347">
            <v>0.94</v>
          </cell>
          <cell r="F1347">
            <v>2.04</v>
          </cell>
        </row>
        <row r="1348">
          <cell r="A1348" t="str">
            <v>93201</v>
          </cell>
          <cell r="B1348" t="str">
            <v>FIXAÇÃO (ENCUNHAMENTO) DE ALVENARIA DE VEDAÇÃO COM ARGAMASSA APLICADA COM COLHER. AF_03/2016</v>
          </cell>
          <cell r="C1348" t="str">
            <v>M</v>
          </cell>
          <cell r="D1348">
            <v>1.8</v>
          </cell>
          <cell r="E1348">
            <v>2.79</v>
          </cell>
          <cell r="F1348">
            <v>4.59</v>
          </cell>
        </row>
        <row r="1349">
          <cell r="A1349" t="str">
            <v>93202</v>
          </cell>
          <cell r="B1349" t="str">
            <v>FIXAÇÃO (ENCUNHAMENTO) DE ALVENARIA DE VEDAÇÃO COM TIJOLO MACIÇO. AF_03/2016</v>
          </cell>
          <cell r="C1349" t="str">
            <v>M</v>
          </cell>
          <cell r="D1349">
            <v>7.47</v>
          </cell>
          <cell r="E1349">
            <v>9.49</v>
          </cell>
          <cell r="F1349">
            <v>16.96</v>
          </cell>
        </row>
        <row r="1350">
          <cell r="B1350" t="str">
            <v>ALVENARIA DE EMBASAMENTO</v>
          </cell>
          <cell r="C1350" t="str">
            <v/>
          </cell>
        </row>
        <row r="1351">
          <cell r="A1351" t="str">
            <v>83518</v>
          </cell>
          <cell r="B1351" t="str">
            <v>ALVENARIA EMBASAMENTO E=20 CM BLOCO CONCRETO</v>
          </cell>
          <cell r="C1351" t="str">
            <v>M3</v>
          </cell>
          <cell r="D1351">
            <v>212.05</v>
          </cell>
          <cell r="E1351">
            <v>102.88</v>
          </cell>
          <cell r="F1351">
            <v>314.93</v>
          </cell>
        </row>
        <row r="1352">
          <cell r="A1352" t="str">
            <v>95474</v>
          </cell>
          <cell r="B1352" t="str">
            <v>ALVENARIA DE EMBASAMENTO EM TIJOLOS CERAMICOS MACICOS 5X10X20CM, ASSENTADO  COM ARGAMASSA TRACO 1:2:8 (CIMENTO, CAL E AREIA)</v>
          </cell>
          <cell r="C1352" t="str">
            <v>M3</v>
          </cell>
          <cell r="D1352">
            <v>344.11</v>
          </cell>
          <cell r="E1352">
            <v>198.71</v>
          </cell>
          <cell r="F1352">
            <v>542.82000000000005</v>
          </cell>
        </row>
        <row r="1353">
          <cell r="A1353" t="str">
            <v>95467</v>
          </cell>
          <cell r="B1353" t="str">
            <v>EMBASAMENTO C/PEDRA ARGAMASSADA UTILIZANDO ARG.CIM/AREIA 1:4</v>
          </cell>
          <cell r="C1353" t="str">
            <v>M3</v>
          </cell>
          <cell r="D1353">
            <v>184.52</v>
          </cell>
          <cell r="E1353">
            <v>172.43</v>
          </cell>
          <cell r="F1353">
            <v>356.95</v>
          </cell>
        </row>
        <row r="1354">
          <cell r="B1354" t="str">
            <v>DIVISORIAS E PAREDES</v>
          </cell>
          <cell r="C1354" t="str">
            <v/>
          </cell>
        </row>
        <row r="1355">
          <cell r="B1355" t="str">
            <v>MANUTENCAO / REPAROS - DIVISORIAS E PAREDES</v>
          </cell>
          <cell r="C1355" t="str">
            <v/>
          </cell>
        </row>
        <row r="1356">
          <cell r="A1356" t="str">
            <v>72221</v>
          </cell>
          <cell r="B1356" t="str">
            <v>RETIRADA DE PLACAS DIVISORIAS DE GRANILITE</v>
          </cell>
          <cell r="C1356" t="str">
            <v>M2</v>
          </cell>
          <cell r="D1356">
            <v>5.42</v>
          </cell>
          <cell r="E1356">
            <v>10.8</v>
          </cell>
          <cell r="F1356">
            <v>16.22</v>
          </cell>
        </row>
        <row r="1357">
          <cell r="A1357" t="str">
            <v>72178</v>
          </cell>
          <cell r="B1357" t="str">
            <v>RETIRADA DE DIVISORIAS EM CHAPAS DE MADEIRA, COM MONTANTES METALICOS</v>
          </cell>
          <cell r="C1357" t="str">
            <v>M2</v>
          </cell>
          <cell r="D1357">
            <v>6.51</v>
          </cell>
          <cell r="E1357">
            <v>17.93</v>
          </cell>
          <cell r="F1357">
            <v>24.44</v>
          </cell>
        </row>
        <row r="1358">
          <cell r="A1358" t="str">
            <v>85362</v>
          </cell>
          <cell r="B1358" t="str">
            <v>DEMOLICAO DE DIVISORIAS EM PLACAS DE MARMORITE OU DE CONCRETO</v>
          </cell>
          <cell r="C1358" t="str">
            <v>M2</v>
          </cell>
          <cell r="D1358">
            <v>4.34</v>
          </cell>
          <cell r="E1358">
            <v>8.64</v>
          </cell>
          <cell r="F1358">
            <v>12.98</v>
          </cell>
        </row>
        <row r="1359">
          <cell r="A1359" t="str">
            <v>72179</v>
          </cell>
          <cell r="B1359" t="str">
            <v>RECOLOCACAO DE PLACAS DIVISORIAS DE GRANILITE, CONSIDERANDO REAPROVEITAMENTO DO MATERIAL</v>
          </cell>
          <cell r="C1359" t="str">
            <v>M2</v>
          </cell>
          <cell r="D1359">
            <v>13.56</v>
          </cell>
          <cell r="E1359">
            <v>38.11</v>
          </cell>
          <cell r="F1359">
            <v>51.67</v>
          </cell>
        </row>
        <row r="1360">
          <cell r="A1360" t="str">
            <v>72180</v>
          </cell>
          <cell r="B1360" t="str">
            <v>RECOLOCACAO DE DIVISORIAS TIPO CHAPAS OU TABUAS, EXCLUSIVE ENTARUGAMENTO, CONSIDERANDO REAPROVEITAMENTO DO MATERIAL</v>
          </cell>
          <cell r="C1360" t="str">
            <v>M2</v>
          </cell>
          <cell r="D1360">
            <v>4.92</v>
          </cell>
          <cell r="E1360">
            <v>10.3</v>
          </cell>
          <cell r="F1360">
            <v>15.22</v>
          </cell>
        </row>
        <row r="1361">
          <cell r="A1361" t="str">
            <v>72181</v>
          </cell>
          <cell r="B1361" t="str">
            <v>RECOLOCACAO DE DIVISORIAS TIPO CHAPAS OU TABUAS, INCLUSIVE ENTARUGAMENTO, CONSIDERANDO REAPROVEITAMENTO DO MATERIAL</v>
          </cell>
          <cell r="C1361" t="str">
            <v>M2</v>
          </cell>
          <cell r="D1361">
            <v>10.130000000000001</v>
          </cell>
          <cell r="E1361">
            <v>20.6</v>
          </cell>
          <cell r="F1361">
            <v>30.73</v>
          </cell>
        </row>
        <row r="1362">
          <cell r="B1362" t="str">
            <v>DIVISORIAS</v>
          </cell>
          <cell r="C1362" t="str">
            <v/>
          </cell>
        </row>
        <row r="1363">
          <cell r="A1363" t="str">
            <v>73774/1</v>
          </cell>
          <cell r="B1363" t="str">
            <v>DIVISORIA EM MARMORITE ESPESSURA 35MM, CHUMBAMENTO NO PISO E PAREDE COM ARGAMASSA DE CIMENTO E AREIA, POLIMENTO MANUAL, EXCLUSIVE FERRAGENS</v>
          </cell>
          <cell r="C1363" t="str">
            <v>M2</v>
          </cell>
          <cell r="D1363">
            <v>120.74</v>
          </cell>
          <cell r="E1363">
            <v>156.91</v>
          </cell>
          <cell r="F1363">
            <v>277.64999999999998</v>
          </cell>
        </row>
        <row r="1364">
          <cell r="A1364" t="str">
            <v>74229/1</v>
          </cell>
          <cell r="B1364" t="str">
            <v>DIVISORIA EM MARMORE BRANCO POLIDO, ESPESSURA 3 CM, ASSENTADO COM ARGAMASSA TRACO 1:4 (CIMENTO E AREIA), ARREMATE COM CIMENTO BRANCO, EXCLUSIVE FERRAGENS</v>
          </cell>
          <cell r="C1364" t="str">
            <v>M2</v>
          </cell>
          <cell r="D1364">
            <v>361.51</v>
          </cell>
          <cell r="E1364">
            <v>93.74</v>
          </cell>
          <cell r="F1364">
            <v>455.25</v>
          </cell>
        </row>
        <row r="1365">
          <cell r="A1365" t="str">
            <v>79627</v>
          </cell>
          <cell r="B1365" t="str">
            <v>DIVISORIA EM GRANITO BRANCO POLIDO, ESP = 3CM, ASSENTADO COM ARGAMASSA TRACO 1:4, ARREMATE EM CIMENTO BRANCO, EXCLUSIVE FERRAGENS</v>
          </cell>
          <cell r="C1365" t="str">
            <v>M2</v>
          </cell>
          <cell r="D1365">
            <v>392.72</v>
          </cell>
          <cell r="E1365">
            <v>93.74</v>
          </cell>
          <cell r="F1365">
            <v>486.46</v>
          </cell>
        </row>
        <row r="1366">
          <cell r="A1366" t="str">
            <v>73909/1</v>
          </cell>
          <cell r="B1366" t="str">
            <v>DIVISORIA EM MADEIRA COMPENSADA RESINADA ESPESSURA 6MM, ESTRUTURADA EM MADEIRA DE LEI 3"X3"</v>
          </cell>
          <cell r="C1366" t="str">
            <v>M2</v>
          </cell>
          <cell r="D1366">
            <v>85.2</v>
          </cell>
          <cell r="E1366">
            <v>105.37</v>
          </cell>
          <cell r="F1366">
            <v>190.57</v>
          </cell>
        </row>
        <row r="1367">
          <cell r="B1367" t="str">
            <v>PAREDE</v>
          </cell>
          <cell r="C1367" t="str">
            <v/>
          </cell>
        </row>
        <row r="1368">
          <cell r="B1368" t="str">
            <v>COBERTURA</v>
          </cell>
          <cell r="C1368" t="str">
            <v/>
          </cell>
        </row>
        <row r="1369">
          <cell r="B1369" t="str">
            <v>MANUTENCAO / REPAROS - COBERTURA</v>
          </cell>
          <cell r="C1369" t="str">
            <v/>
          </cell>
        </row>
        <row r="1370">
          <cell r="A1370" t="str">
            <v>55960</v>
          </cell>
          <cell r="B1370" t="str">
            <v>IMUNIZACAO DE MADEIRAMENTO PARA COBERTURA UTILIZANDO CUPINICIDA INCOLOR</v>
          </cell>
          <cell r="C1370" t="str">
            <v>M2</v>
          </cell>
          <cell r="D1370">
            <v>2.92</v>
          </cell>
          <cell r="E1370">
            <v>2.16</v>
          </cell>
          <cell r="F1370">
            <v>5.08</v>
          </cell>
        </row>
        <row r="1371">
          <cell r="A1371" t="str">
            <v>72224</v>
          </cell>
          <cell r="B1371" t="str">
            <v>DEMOLICAO DE TELHAS CERAMICAS OU DE VIDRO</v>
          </cell>
          <cell r="C1371" t="str">
            <v>M2</v>
          </cell>
          <cell r="D1371">
            <v>3.25</v>
          </cell>
          <cell r="E1371">
            <v>6.48</v>
          </cell>
          <cell r="F1371">
            <v>9.73</v>
          </cell>
        </row>
        <row r="1372">
          <cell r="A1372" t="str">
            <v>89263</v>
          </cell>
          <cell r="B1372" t="str">
            <v>DEMOLICAO DE ESTRUTURA METALICA SEM REMOCAO</v>
          </cell>
          <cell r="C1372" t="str">
            <v>M2</v>
          </cell>
          <cell r="D1372">
            <v>9.76</v>
          </cell>
          <cell r="E1372">
            <v>20.8</v>
          </cell>
          <cell r="F1372">
            <v>30.56</v>
          </cell>
        </row>
        <row r="1373">
          <cell r="A1373" t="str">
            <v>72226</v>
          </cell>
          <cell r="B1373" t="str">
            <v>RETIRADA DE ESTRUTURA DE MADEIRA PONTALETEADA PARA TELHAS CERAMICAS OU DE VIDRO</v>
          </cell>
          <cell r="C1373" t="str">
            <v>M2</v>
          </cell>
          <cell r="D1373">
            <v>3.26</v>
          </cell>
          <cell r="E1373">
            <v>7.72</v>
          </cell>
          <cell r="F1373">
            <v>10.98</v>
          </cell>
        </row>
        <row r="1374">
          <cell r="A1374" t="str">
            <v>72228</v>
          </cell>
          <cell r="B1374" t="str">
            <v>RETIRADA DE ESTRUTURA DE MADEIRA COM TESOURAS PARA TELHAS CERAMICAS OU DE VIDRO</v>
          </cell>
          <cell r="C1374" t="str">
            <v>M2</v>
          </cell>
          <cell r="D1374">
            <v>5.43</v>
          </cell>
          <cell r="E1374">
            <v>12.87</v>
          </cell>
          <cell r="F1374">
            <v>18.3</v>
          </cell>
        </row>
        <row r="1375">
          <cell r="A1375" t="str">
            <v>85383</v>
          </cell>
          <cell r="B1375" t="str">
            <v>REMOCAO DE CALHAS E CONDUTORES DE AGUAS PLUVIAIS</v>
          </cell>
          <cell r="C1375" t="str">
            <v>M</v>
          </cell>
          <cell r="D1375">
            <v>1.08</v>
          </cell>
          <cell r="E1375">
            <v>2.16</v>
          </cell>
          <cell r="F1375">
            <v>3.24</v>
          </cell>
        </row>
        <row r="1376">
          <cell r="A1376" t="str">
            <v>72085</v>
          </cell>
          <cell r="B1376" t="str">
            <v>RECOLOCACAO DE RIPAS EM MADEIRAMENTO DE TELHADO, CONSIDERANDO REAPROVEITAMENTO DE MATERIAL</v>
          </cell>
          <cell r="C1376" t="str">
            <v>M</v>
          </cell>
          <cell r="D1376">
            <v>0.56000000000000005</v>
          </cell>
          <cell r="E1376">
            <v>1.32</v>
          </cell>
          <cell r="F1376">
            <v>1.88</v>
          </cell>
        </row>
        <row r="1377">
          <cell r="A1377" t="str">
            <v>72086</v>
          </cell>
          <cell r="B1377" t="str">
            <v>RECOLOCACAO DE MADEIRAMENTO DO TELHADO - CAIBROS, CONSIDERANDO REAPROVEITAMENTO DE MATERIAL</v>
          </cell>
          <cell r="C1377" t="str">
            <v>M</v>
          </cell>
          <cell r="D1377">
            <v>1.71</v>
          </cell>
          <cell r="E1377">
            <v>3.97</v>
          </cell>
          <cell r="F1377">
            <v>5.68</v>
          </cell>
        </row>
        <row r="1378">
          <cell r="A1378" t="str">
            <v>72089</v>
          </cell>
          <cell r="B1378" t="str">
            <v>RECOLOCACAO DE TELHAS CERAMICAS TIPO FRANCESA, CONSIDERANDO REAPROVEITAMENTO DE MATERIAL</v>
          </cell>
          <cell r="C1378" t="str">
            <v>M2</v>
          </cell>
          <cell r="D1378">
            <v>3.25</v>
          </cell>
          <cell r="E1378">
            <v>7.62</v>
          </cell>
          <cell r="F1378">
            <v>10.87</v>
          </cell>
        </row>
        <row r="1379">
          <cell r="A1379" t="str">
            <v>72091</v>
          </cell>
          <cell r="B1379" t="str">
            <v>RECOLOCACAO DE TELHAS CERAMICAS TIPO PLAN, CONSIDERANDO REAPROVEITAMENTO DE MATERIAL</v>
          </cell>
          <cell r="C1379" t="str">
            <v>M2</v>
          </cell>
          <cell r="D1379">
            <v>12.2</v>
          </cell>
          <cell r="E1379">
            <v>26.01</v>
          </cell>
          <cell r="F1379">
            <v>38.21</v>
          </cell>
        </row>
        <row r="1380">
          <cell r="A1380" t="str">
            <v>94225</v>
          </cell>
          <cell r="B1380" t="str">
            <v>ISOLAMENTO TERMOACÚSTICO COM LÃ MINERAL NA SUBCOBERTURA, INCLUSO TRANSPORTE VERTICAL. AF_06/2016</v>
          </cell>
          <cell r="C1380" t="str">
            <v>M2</v>
          </cell>
          <cell r="D1380">
            <v>192.07</v>
          </cell>
          <cell r="E1380">
            <v>1.25</v>
          </cell>
          <cell r="F1380">
            <v>193.32</v>
          </cell>
        </row>
        <row r="1381">
          <cell r="A1381" t="str">
            <v>94226</v>
          </cell>
          <cell r="B1381" t="str">
            <v>SUBCOBERTURA COM MANTA PLÁSTICA REVESTIDA POR PELÍCULA DE ALUMÍNO, INCLUSO TRANSPORTE VERTICAL. AF_06/2016</v>
          </cell>
          <cell r="C1381" t="str">
            <v>M2</v>
          </cell>
          <cell r="D1381">
            <v>10.69</v>
          </cell>
          <cell r="E1381">
            <v>4.38</v>
          </cell>
          <cell r="F1381">
            <v>15.07</v>
          </cell>
        </row>
        <row r="1382">
          <cell r="B1382" t="str">
            <v>ESTRUTURA PARA COBERTURA EM MADEIRA</v>
          </cell>
          <cell r="C1382" t="str">
            <v/>
          </cell>
        </row>
        <row r="1383">
          <cell r="A1383" t="str">
            <v>92545</v>
          </cell>
          <cell r="B1383" t="str">
            <v>FABRICAÇÃO E INSTALAÇÃO DE TESOURA INTEIRA EM MADEIRA NÃO APARELHADA, VÃO DE 3 M, PARA TELHA CERÂMICA OU DE CONCRETO, INCLUSO IÇAMENTO. AF_12/2015</v>
          </cell>
          <cell r="C1383" t="str">
            <v>UN</v>
          </cell>
          <cell r="D1383">
            <v>322.58</v>
          </cell>
          <cell r="E1383">
            <v>206.6</v>
          </cell>
          <cell r="F1383">
            <v>529.17999999999995</v>
          </cell>
        </row>
        <row r="1384">
          <cell r="A1384" t="str">
            <v>92546</v>
          </cell>
          <cell r="B1384" t="str">
            <v>FABRICAÇÃO E INSTALAÇÃO DE TESOURA INTEIRA EM MADEIRA NÃO APARELHADA, VÃO DE 4 M, PARA TELHA CERÂMICA OU DE CONCRETO, INCLUSO IÇAMENTO. AF_12/2015</v>
          </cell>
          <cell r="C1384" t="str">
            <v>UN</v>
          </cell>
          <cell r="D1384">
            <v>385.2</v>
          </cell>
          <cell r="E1384">
            <v>273.16000000000003</v>
          </cell>
          <cell r="F1384">
            <v>658.36</v>
          </cell>
        </row>
        <row r="1385">
          <cell r="A1385" t="str">
            <v>92547</v>
          </cell>
          <cell r="B1385" t="str">
            <v>FABRICAÇÃO E INSTALAÇÃO DE TESOURA INTEIRA EM MADEIRA NÃO APARELHADA, VÃO DE 5 M, PARA TELHA CERÂMICA OU DE CONCRETO, INCLUSO IÇAMENTO. AF_12/2015</v>
          </cell>
          <cell r="C1385" t="str">
            <v>UN</v>
          </cell>
          <cell r="D1385">
            <v>410.03</v>
          </cell>
          <cell r="E1385">
            <v>273.16000000000003</v>
          </cell>
          <cell r="F1385">
            <v>683.19</v>
          </cell>
        </row>
        <row r="1386">
          <cell r="A1386" t="str">
            <v>92548</v>
          </cell>
          <cell r="B1386" t="str">
            <v>FABRICAÇÃO E INSTALAÇÃO DE TESOURA INTEIRA EM MADEIRA NÃO APARELHADA, VÃO DE 6 M, PARA TELHA CERÂMICA OU DE CONCRETO, INCLUSO IÇAMENTO. AF_12/2015</v>
          </cell>
          <cell r="C1386" t="str">
            <v>UN</v>
          </cell>
          <cell r="D1386">
            <v>451.07</v>
          </cell>
          <cell r="E1386">
            <v>308.66000000000003</v>
          </cell>
          <cell r="F1386">
            <v>759.73</v>
          </cell>
        </row>
        <row r="1387">
          <cell r="A1387" t="str">
            <v>92549</v>
          </cell>
          <cell r="B1387" t="str">
            <v>FABRICAÇÃO E INSTALAÇÃO DE TESOURA INTEIRA EM MADEIRA NÃO APARELHADA, VÃO DE 7 M, PARA TELHA CERÂMICA OU DE CONCRETO, INCLUSO IÇAMENTO. AF_12/2015</v>
          </cell>
          <cell r="C1387" t="str">
            <v>UN</v>
          </cell>
          <cell r="D1387">
            <v>548.55999999999995</v>
          </cell>
          <cell r="E1387">
            <v>441.75</v>
          </cell>
          <cell r="F1387">
            <v>990.31</v>
          </cell>
        </row>
        <row r="1388">
          <cell r="A1388" t="str">
            <v>92550</v>
          </cell>
          <cell r="B1388" t="str">
            <v>FABRICAÇÃO E INSTALAÇÃO DE TESOURA INTEIRA EM MADEIRA NÃO APARELHADA, VÃO DE 8 M, PARA TELHA CERÂMICA OU DE CONCRETO, INCLUSO IÇAMENTO. AF_12/2015</v>
          </cell>
          <cell r="C1388" t="str">
            <v>UN</v>
          </cell>
          <cell r="D1388">
            <v>660.07</v>
          </cell>
          <cell r="E1388">
            <v>476.17</v>
          </cell>
          <cell r="F1388" t="str">
            <v>1.136.24</v>
          </cell>
        </row>
        <row r="1389">
          <cell r="A1389" t="str">
            <v>92551</v>
          </cell>
          <cell r="B1389" t="str">
            <v>FABRICAÇÃO E INSTALAÇÃO DE TESOURA INTEIRA EM MADEIRA NÃO APARELHADA, VÃO DE 9 M, PARA TELHA CERÂMICA OU DE CONCRETO, INCLUSO IÇAMENTO. AF_12/2015</v>
          </cell>
          <cell r="C1389" t="str">
            <v>UN</v>
          </cell>
          <cell r="D1389">
            <v>692.95</v>
          </cell>
          <cell r="E1389">
            <v>476.17</v>
          </cell>
          <cell r="F1389" t="str">
            <v>1.169.12</v>
          </cell>
        </row>
        <row r="1390">
          <cell r="A1390" t="str">
            <v>92552</v>
          </cell>
          <cell r="B1390" t="str">
            <v>FABRICAÇÃO E INSTALAÇÃO DE TESOURA INTEIRA EM MADEIRA NÃO APARELHADA, VÃO DE 10 M, PARA TELHA CERÂMICA OU DE CONCRETO, INCLUSO IÇAMENTO. AF_12/2015</v>
          </cell>
          <cell r="C1390" t="str">
            <v>UN</v>
          </cell>
          <cell r="D1390">
            <v>751.55</v>
          </cell>
          <cell r="E1390">
            <v>531.58000000000004</v>
          </cell>
          <cell r="F1390" t="str">
            <v>1.283.13</v>
          </cell>
        </row>
        <row r="1391">
          <cell r="A1391" t="str">
            <v>92553</v>
          </cell>
          <cell r="B1391" t="str">
            <v>FABRICAÇÃO E INSTALAÇÃO DE TESOURA INTEIRA EM MADEIRA NÃO APARELHADA, VÃO DE 11 M, PARA TELHA CERÂMICA OU DE CONCRETO, INCLUSO IÇAMENTO. AF_12/2015</v>
          </cell>
          <cell r="C1391" t="str">
            <v>UN</v>
          </cell>
          <cell r="D1391">
            <v>852.93</v>
          </cell>
          <cell r="E1391">
            <v>664.68</v>
          </cell>
          <cell r="F1391" t="str">
            <v>1.517.61</v>
          </cell>
        </row>
        <row r="1392">
          <cell r="A1392" t="str">
            <v>92554</v>
          </cell>
          <cell r="B1392" t="str">
            <v>FABRICAÇÃO E INSTALAÇÃO DE TESOURA INTEIRA EM MADEIRA NÃO APARELHADA, VÃO DE 12 M, PARA TELHA CERÂMICA OU DE CONCRETO, INCLUSO IÇAMENTO. AF_12/2015</v>
          </cell>
          <cell r="C1392" t="str">
            <v>UN</v>
          </cell>
          <cell r="D1392">
            <v>890.31</v>
          </cell>
          <cell r="E1392">
            <v>664.68</v>
          </cell>
          <cell r="F1392" t="str">
            <v>1.554.99</v>
          </cell>
        </row>
        <row r="1393">
          <cell r="A1393" t="str">
            <v>92555</v>
          </cell>
          <cell r="B1393" t="str">
            <v>FABRICAÇÃO E INSTALAÇÃO DE TESOURA INTEIRA EM MADEIRA NÃO APARELHADA, VÃO DE 3 M, PARA TELHA ONDULADA DE FIBROCIMENTO, METÁLICA, PLÁSTICA OU TERMOACÚSTICA, INCLUSO IÇAMENTO. AF_12/2015</v>
          </cell>
          <cell r="C1393" t="str">
            <v>UN</v>
          </cell>
          <cell r="D1393">
            <v>317.68</v>
          </cell>
          <cell r="E1393">
            <v>206.6</v>
          </cell>
          <cell r="F1393">
            <v>524.28</v>
          </cell>
        </row>
        <row r="1394">
          <cell r="A1394" t="str">
            <v>92556</v>
          </cell>
          <cell r="B1394" t="str">
            <v>FABRICAÇÃO E INSTALAÇÃO DE TESOURA INTEIRA EM MADEIRA NÃO APARELHADA, VÃO DE 4 M, PARA TELHA ONDULADA DE FIBROCIMENTO, METÁLICA, PLÁSTICA OU TERMOACÚSTICA, INCLUSO IÇAMENTO. AF_12/2015</v>
          </cell>
          <cell r="C1394" t="str">
            <v>UN</v>
          </cell>
          <cell r="D1394">
            <v>377.1</v>
          </cell>
          <cell r="E1394">
            <v>273.16000000000003</v>
          </cell>
          <cell r="F1394">
            <v>650.26</v>
          </cell>
        </row>
        <row r="1395">
          <cell r="A1395" t="str">
            <v>92557</v>
          </cell>
          <cell r="B1395" t="str">
            <v>FABRICAÇÃO E INSTALAÇÃO DE TESOURA INTEIRA EM MADEIRA NÃO APARELHADA, VÃO DE 5 M, PARA TELHA ONDULADA DE FIBROCIMENTO, METÁLICA, PLÁSTICA OU TERMOACÚSTICA, INCLUSO IÇAMENTO. AF_12/2015</v>
          </cell>
          <cell r="C1395" t="str">
            <v>UN</v>
          </cell>
          <cell r="D1395">
            <v>401.94</v>
          </cell>
          <cell r="E1395">
            <v>273.16000000000003</v>
          </cell>
          <cell r="F1395">
            <v>675.1</v>
          </cell>
        </row>
        <row r="1396">
          <cell r="A1396" t="str">
            <v>92558</v>
          </cell>
          <cell r="B1396" t="str">
            <v>FABRICAÇÃO E INSTALAÇÃO DE TESOURA INTEIRA EM MADEIRA NÃO APARELHADA, VÃO DE 6 M, PARA TELHA ONDULADA DE FIBROCIMENTO, METÁLICA, PLÁSTICA OU TERMOACÚSTICA, INCLUSO IÇAMENTO. AF_12/2015</v>
          </cell>
          <cell r="C1396" t="str">
            <v>UN</v>
          </cell>
          <cell r="D1396">
            <v>448.21</v>
          </cell>
          <cell r="E1396">
            <v>308.66000000000003</v>
          </cell>
          <cell r="F1396">
            <v>756.87</v>
          </cell>
        </row>
        <row r="1397">
          <cell r="A1397" t="str">
            <v>92559</v>
          </cell>
          <cell r="B1397" t="str">
            <v>FABRICAÇÃO E INSTALAÇÃO DE TESOURA INTEIRA EM MADEIRA NÃO APARELHADA, VÃO DE 7 M, PARA TELHA ONDULADA DE FIBROCIMENTO, METÁLICA, PLÁSTICA OU TERMOACÚSTICA, INCLUSO IÇAMENTO. AF_12/2015</v>
          </cell>
          <cell r="C1397" t="str">
            <v>UN</v>
          </cell>
          <cell r="D1397">
            <v>539.92999999999995</v>
          </cell>
          <cell r="E1397">
            <v>441.75</v>
          </cell>
          <cell r="F1397">
            <v>981.68</v>
          </cell>
        </row>
        <row r="1398">
          <cell r="A1398" t="str">
            <v>92560</v>
          </cell>
          <cell r="B1398" t="str">
            <v>FABRICAÇÃO E INSTALAÇÃO DE TESOURA INTEIRA EM MADEIRA NÃO APARELHADA, VÃO DE 8 M, PARA TELHA ONDULADA DE FIBROCIMENTO, METÁLICA, PLÁSTICA OU TERMOACÚSTICA, INCLUSO IÇAMENTO. AF_12/2015</v>
          </cell>
          <cell r="C1398" t="str">
            <v>UN</v>
          </cell>
          <cell r="D1398">
            <v>646.91</v>
          </cell>
          <cell r="E1398">
            <v>476.17</v>
          </cell>
          <cell r="F1398" t="str">
            <v>1.123.08</v>
          </cell>
        </row>
        <row r="1399">
          <cell r="A1399" t="str">
            <v>92561</v>
          </cell>
          <cell r="B1399" t="str">
            <v>FABRICAÇÃO E INSTALAÇÃO DE TESOURA INTEIRA EM MADEIRA NÃO APARELHADA, VÃO DE 9 M, PARA TELHA ONDULADA DE FIBROCIMENTO, METÁLICA, PLÁSTICA OU TERMOACÚSTICA, INCLUSO IÇAMENTO. AF_12/2015</v>
          </cell>
          <cell r="C1399" t="str">
            <v>UN</v>
          </cell>
          <cell r="D1399">
            <v>680.38</v>
          </cell>
          <cell r="E1399">
            <v>476.17</v>
          </cell>
          <cell r="F1399" t="str">
            <v>1.156.55</v>
          </cell>
        </row>
        <row r="1400">
          <cell r="A1400" t="str">
            <v>92562</v>
          </cell>
          <cell r="B1400" t="str">
            <v>FABRICAÇÃO E INSTALAÇÃO DE TESOURA INTEIRA EM MADEIRA NÃO APARELHADA, VÃO DE 10 M, PARA TELHA ONDULADA DE FIBROCIMENTO, METÁLICA, PLÁSTICA OU TERMOACÚSTICA, INCLUSO IÇAMENTO. AF_12/2015</v>
          </cell>
          <cell r="C1400" t="str">
            <v>UN</v>
          </cell>
          <cell r="D1400">
            <v>730.88</v>
          </cell>
          <cell r="E1400">
            <v>531.58000000000004</v>
          </cell>
          <cell r="F1400" t="str">
            <v>1.262.46</v>
          </cell>
        </row>
        <row r="1401">
          <cell r="A1401" t="str">
            <v>92563</v>
          </cell>
          <cell r="B1401" t="str">
            <v>FABRICAÇÃO E INSTALAÇÃO DE TESOURA INTEIRA EM MADEIRA NÃO APARELHADA, VÃO DE 11 M, PARA TELHA ONDULADA DE FIBROCIMENTO, METÁLICA, PLÁSTICA OU TERMOACÚSTICA, INCLUSO IÇAMENTO. AF_12/2015</v>
          </cell>
          <cell r="C1401" t="str">
            <v>UN</v>
          </cell>
          <cell r="D1401">
            <v>827.79</v>
          </cell>
          <cell r="E1401">
            <v>664.68</v>
          </cell>
          <cell r="F1401" t="str">
            <v>1.492.47</v>
          </cell>
        </row>
        <row r="1402">
          <cell r="A1402" t="str">
            <v>92564</v>
          </cell>
          <cell r="B1402" t="str">
            <v>FABRICAÇÃO E INSTALAÇÃO DE TESOURA INTEIRA EM MADEIRA NÃO APARELHADA, VÃO DE 12 M, PARA TELHA ONDULADA DE FIBROCIMENTO, METÁLICA, PLÁSTICA OU TERMOACÚSTICA, INCLUSO IÇAMENTO. AF_12/2015</v>
          </cell>
          <cell r="C1402" t="str">
            <v>UN</v>
          </cell>
          <cell r="D1402">
            <v>859.74</v>
          </cell>
          <cell r="E1402">
            <v>664.68</v>
          </cell>
          <cell r="F1402" t="str">
            <v>1.524.42</v>
          </cell>
        </row>
        <row r="1403">
          <cell r="A1403" t="str">
            <v>92565</v>
          </cell>
          <cell r="B1403" t="str">
            <v>FABRICAÇÃO E INSTALAÇÃO DE ESTRUTURA PONTALETADA DE MADEIRA NÃO APARELHADA PARA TELHADOS COM ATÉ 2 ÁGUAS E PARA TELHA CERÂMICA OU DE CONCRETO, INCLUSO TRANSPORTE VERTICAL. AF_12/2015</v>
          </cell>
          <cell r="C1403" t="str">
            <v>M2</v>
          </cell>
          <cell r="D1403">
            <v>12.1</v>
          </cell>
          <cell r="E1403">
            <v>7.37</v>
          </cell>
          <cell r="F1403">
            <v>19.47</v>
          </cell>
        </row>
        <row r="1404">
          <cell r="A1404" t="str">
            <v>92566</v>
          </cell>
          <cell r="B1404" t="str">
            <v>FABRICAÇÃO E INSTALAÇÃO DE ESTRUTURA PONTALETADA DE MADEIRA NÃO APARELHADA PARA TELHADOS COM ATÉ 2 ÁGUAS E PARA TELHA ONDULADA DE FIBROCIMENTO, METÁLICA, PLÁSTICA OU TERMOACÚSTICA, INCLUSO TRANSPORTE VERTICAL. AF_12/2015</v>
          </cell>
          <cell r="C1404" t="str">
            <v>M2</v>
          </cell>
          <cell r="D1404">
            <v>7.98</v>
          </cell>
          <cell r="E1404">
            <v>2.72</v>
          </cell>
          <cell r="F1404">
            <v>10.7</v>
          </cell>
        </row>
        <row r="1405">
          <cell r="A1405" t="str">
            <v>92567</v>
          </cell>
          <cell r="B1405" t="str">
            <v>FABRICAÇÃO E INSTALAÇÃO DE ESTRUTURA PONTALETADA DE MADEIRA NÃO APARELHADA PARA TELHADOS COM MAIS QUE 2 ÁGUAS E PARA TELHA CERÂMICA OU DE CONCRETO, INCLUSO TRANSPORTE VERTICAL. AF_12/2015</v>
          </cell>
          <cell r="C1405" t="str">
            <v>M2</v>
          </cell>
          <cell r="D1405">
            <v>11.24</v>
          </cell>
          <cell r="E1405">
            <v>5.45</v>
          </cell>
          <cell r="F1405">
            <v>16.690000000000001</v>
          </cell>
        </row>
        <row r="1406">
          <cell r="A1406" t="str">
            <v>92539</v>
          </cell>
          <cell r="B1406" t="str">
            <v>TRAMA DE MADEIRA COMPOSTA POR RIPAS, CAIBROS E TERÇAS PARA TELHADOS DE ATÉ 2 ÁGUAS PARA TELHA DE ENCAIXE DE CERÂMICA OU DE CONCRETO, INCLUSO TRANSPORTE VERTICAL. AF_12/2015</v>
          </cell>
          <cell r="C1406" t="str">
            <v>M2</v>
          </cell>
          <cell r="D1406">
            <v>25.03</v>
          </cell>
          <cell r="E1406">
            <v>10.91</v>
          </cell>
          <cell r="F1406">
            <v>35.94</v>
          </cell>
        </row>
        <row r="1407">
          <cell r="A1407" t="str">
            <v>92540</v>
          </cell>
          <cell r="B1407" t="str">
            <v>TRAMA DE MADEIRA COMPOSTA POR RIPAS, CAIBROS E TERÇAS PARA TELHADOS DE MAIS QUE 2 ÁGUAS PARA TELHA DE ENCAIXE DE CERÂMICA OU DE CONCRETO, INCLUSO TRANSPORTE VERTICAL. AF_12/2015</v>
          </cell>
          <cell r="C1407" t="str">
            <v>M2</v>
          </cell>
          <cell r="D1407">
            <v>27.1</v>
          </cell>
          <cell r="E1407">
            <v>15.94</v>
          </cell>
          <cell r="F1407">
            <v>43.04</v>
          </cell>
        </row>
        <row r="1408">
          <cell r="A1408" t="str">
            <v>92541</v>
          </cell>
          <cell r="B1408" t="str">
            <v>TRAMA DE MADEIRA COMPOSTA POR RIPAS, CAIBROS E TERÇAS PARA TELHADOS DE ATÉ 2 ÁGUAS PARA TELHA CERÂMICA CAPA-CANAL, INCLUSO TRANSPORTE VERTICAL. AF_12/2015</v>
          </cell>
          <cell r="C1408" t="str">
            <v>M2</v>
          </cell>
          <cell r="D1408">
            <v>27.49</v>
          </cell>
          <cell r="E1408">
            <v>11.43</v>
          </cell>
          <cell r="F1408">
            <v>38.92</v>
          </cell>
        </row>
        <row r="1409">
          <cell r="A1409" t="str">
            <v>92542</v>
          </cell>
          <cell r="B1409" t="str">
            <v>TRAMA DE MADEIRA COMPOSTA POR RIPAS, CAIBROS E TERÇAS PARA TELHADOS DE MAIS QUE 2 ÁGUAS PARA TELHA CERÂMICA CAPA-CANAL, INCLUSO TRANSPORTE VERTICAL. AF_12/2015</v>
          </cell>
          <cell r="C1409" t="str">
            <v>M2</v>
          </cell>
          <cell r="D1409">
            <v>32.56</v>
          </cell>
          <cell r="E1409">
            <v>16.7</v>
          </cell>
          <cell r="F1409">
            <v>49.26</v>
          </cell>
        </row>
        <row r="1410">
          <cell r="A1410" t="str">
            <v>92543</v>
          </cell>
          <cell r="B1410" t="str">
            <v>TRAMA DE MADEIRA COMPOSTA POR TERÇAS PARA TELHADOS DE ATÉ 2 ÁGUAS PARA TELHA ONDULADA DE FIBROCIMENTO, METÁLICA, PLÁSTICA OU TERMOACÚSTICA, INCLUSO TRANSPORTE VERTICAL. AF_12/2015</v>
          </cell>
          <cell r="C1410" t="str">
            <v>M2</v>
          </cell>
          <cell r="D1410">
            <v>7.46</v>
          </cell>
          <cell r="E1410">
            <v>2.62</v>
          </cell>
          <cell r="F1410">
            <v>10.08</v>
          </cell>
        </row>
        <row r="1411">
          <cell r="A1411" t="str">
            <v>92544</v>
          </cell>
          <cell r="B1411" t="str">
            <v>TRAMA DE MADEIRA COMPOSTA POR TERÇAS PARA TELHADOS DE ATÉ 2 ÁGUAS PARA TELHA ESTRUTURAL DE FIBROCIMENTO, INCLUSO TRANSPORTE VERTICAL. AF_12/2015</v>
          </cell>
          <cell r="C1411" t="str">
            <v>M2</v>
          </cell>
          <cell r="D1411">
            <v>6.38</v>
          </cell>
          <cell r="E1411">
            <v>2.1</v>
          </cell>
          <cell r="F1411">
            <v>8.48</v>
          </cell>
        </row>
        <row r="1412">
          <cell r="A1412" t="str">
            <v>92259</v>
          </cell>
          <cell r="B1412" t="str">
            <v>INSTALAÇÃO DE TESOURA (INTEIRA OU MEIA), BIAPOIADA, EM MADEIRA NÃO APARELHADA, PARA VÃOS MAIORES OU IGUAIS A 3,0 M E MENORES QUE 6,0 M, INCLUSO IÇAMENTO. AF_12/2015</v>
          </cell>
          <cell r="C1412" t="str">
            <v>UN</v>
          </cell>
          <cell r="D1412">
            <v>163.62</v>
          </cell>
          <cell r="E1412">
            <v>73.510000000000005</v>
          </cell>
          <cell r="F1412">
            <v>237.13</v>
          </cell>
        </row>
        <row r="1413">
          <cell r="A1413" t="str">
            <v>92260</v>
          </cell>
          <cell r="B1413" t="str">
            <v>INSTALAÇÃO DE TESOURA (INTEIRA OU MEIA), BIAPOIADA, EM MADEIRA NÃO APARELHADA, PARA VÃOS MAIORES OU IGUAIS A 6,0 M E MENORES QUE 8,0 M, INCLUSO IÇAMENTO. AF_12/2015</v>
          </cell>
          <cell r="C1413" t="str">
            <v>UN</v>
          </cell>
          <cell r="D1413">
            <v>176.96</v>
          </cell>
          <cell r="E1413">
            <v>109.01</v>
          </cell>
          <cell r="F1413">
            <v>285.97000000000003</v>
          </cell>
        </row>
        <row r="1414">
          <cell r="A1414" t="str">
            <v>92261</v>
          </cell>
          <cell r="B1414" t="str">
            <v>INSTALAÇÃO DE TESOURA (INTEIRA OU MEIA), BIAPOIADA, EM MADEIRA NÃO APARELHADA, PARA VÃOS MAIORES OU IGUAIS A 8,0 M E MENORES QUE 10,0 M, INCLUSO IÇAMENTO. AF_12/2015</v>
          </cell>
          <cell r="C1414" t="str">
            <v>UN</v>
          </cell>
          <cell r="D1414">
            <v>189.89</v>
          </cell>
          <cell r="E1414">
            <v>143.43</v>
          </cell>
          <cell r="F1414">
            <v>333.32</v>
          </cell>
        </row>
        <row r="1415">
          <cell r="A1415" t="str">
            <v>92262</v>
          </cell>
          <cell r="B1415" t="str">
            <v>INSTALAÇÃO DE TESOURA (INTEIRA OU MEIA), BIAPOIADA, EM MADEIRA NÃO APARELHADA, PARA VÃOS MAIORES OU IGUAIS A 10,0 M E MENORES QUE 12,0 M, INCLUSO IÇAMENTO. AF_12/2015</v>
          </cell>
          <cell r="C1415" t="str">
            <v>UN</v>
          </cell>
          <cell r="D1415">
            <v>210.71</v>
          </cell>
          <cell r="E1415">
            <v>198.84</v>
          </cell>
          <cell r="F1415">
            <v>409.55</v>
          </cell>
        </row>
        <row r="1416">
          <cell r="B1416" t="str">
            <v>ESTRUTURA PARA COBERTURA EM ALUMINIO ANODIZADO</v>
          </cell>
          <cell r="C1416" t="str">
            <v/>
          </cell>
        </row>
        <row r="1417">
          <cell r="A1417" t="str">
            <v>73866/4</v>
          </cell>
          <cell r="B1417" t="str">
            <v>ESTRUTURA PARA COBERTURA EM ARCO, EM ALUMINIO ANODIZADO, VAO DE 20M, ESPACAMENTO DE 5M ATE 6,5M</v>
          </cell>
          <cell r="C1417" t="str">
            <v>M2</v>
          </cell>
          <cell r="D1417">
            <v>314.79000000000002</v>
          </cell>
          <cell r="E1417">
            <v>33.39</v>
          </cell>
          <cell r="F1417">
            <v>348.18</v>
          </cell>
        </row>
        <row r="1418">
          <cell r="A1418" t="str">
            <v>73866/5</v>
          </cell>
          <cell r="B1418" t="str">
            <v>ESTRUTURA PARA COBERTURA EM ARCO, EM ALUMINIO ANODIZADO, VAO DE 30M, ESPACAMENTO DE 5M ATE 6,5M</v>
          </cell>
          <cell r="C1418" t="str">
            <v>M2</v>
          </cell>
          <cell r="D1418">
            <v>334.75</v>
          </cell>
          <cell r="E1418">
            <v>35.74</v>
          </cell>
          <cell r="F1418">
            <v>370.49</v>
          </cell>
        </row>
        <row r="1419">
          <cell r="A1419" t="str">
            <v>73866/6</v>
          </cell>
          <cell r="B1419" t="str">
            <v>ESTRUTURA PARA COBERTURA EM ARCO, EM ALUMINIO ANODIZADO, VAO DE 40M, ESPACAMENTO DE 5M ATE 6,5M</v>
          </cell>
          <cell r="C1419" t="str">
            <v>M2</v>
          </cell>
          <cell r="D1419">
            <v>351.34</v>
          </cell>
          <cell r="E1419">
            <v>36.68</v>
          </cell>
          <cell r="F1419">
            <v>388.02</v>
          </cell>
        </row>
        <row r="1420">
          <cell r="A1420" t="str">
            <v>73866/7</v>
          </cell>
          <cell r="B1420" t="str">
            <v>ESTRUTURA PARA COBERTURA TIPO SHED, EM ALUMINIO ANODIZADO, VAO DE 20M, ESPACAMENTO DAS TESOURAS DE 5M ATE 6,5M</v>
          </cell>
          <cell r="C1420" t="str">
            <v>M2</v>
          </cell>
          <cell r="D1420">
            <v>372.86</v>
          </cell>
          <cell r="E1420">
            <v>46.91</v>
          </cell>
          <cell r="F1420">
            <v>419.77</v>
          </cell>
        </row>
        <row r="1421">
          <cell r="A1421" t="str">
            <v>73866/8</v>
          </cell>
          <cell r="B1421" t="str">
            <v>ESTRUTURA PARA COBERTURA TIPO SHED, EM ALUMINIO ANODIZADO, VAO DE 30M, ESPACAMENTO DAS TESOURAS DE 5M ATE 6,5M</v>
          </cell>
          <cell r="C1421" t="str">
            <v>M2</v>
          </cell>
          <cell r="D1421">
            <v>454.04</v>
          </cell>
          <cell r="E1421">
            <v>48.72</v>
          </cell>
          <cell r="F1421">
            <v>502.76</v>
          </cell>
        </row>
        <row r="1422">
          <cell r="A1422" t="str">
            <v>73866/9</v>
          </cell>
          <cell r="B1422" t="str">
            <v>ESTRUTURA PARA COBERTURA TIPO SHED, EM ALUMINIO ANODIZADO, VAO DE 40M, ESPACAMENTO DAS TESOURAS DE 5M ATE 6,5M</v>
          </cell>
          <cell r="C1422" t="str">
            <v>M2</v>
          </cell>
          <cell r="D1422">
            <v>471.01</v>
          </cell>
          <cell r="E1422">
            <v>50.44</v>
          </cell>
          <cell r="F1422">
            <v>521.45000000000005</v>
          </cell>
        </row>
        <row r="1423">
          <cell r="A1423" t="str">
            <v>73867/1</v>
          </cell>
          <cell r="B1423" t="str">
            <v>ESTRUTURA TIPO ESPACIAL EM ALUMINIO ANODIZADO, VAO DE 20M</v>
          </cell>
          <cell r="C1423" t="str">
            <v>M2</v>
          </cell>
          <cell r="D1423">
            <v>138.19</v>
          </cell>
          <cell r="E1423">
            <v>28.29</v>
          </cell>
          <cell r="F1423">
            <v>166.48</v>
          </cell>
        </row>
        <row r="1424">
          <cell r="A1424" t="str">
            <v>73867/2</v>
          </cell>
          <cell r="B1424" t="str">
            <v>ESTRUTURA TIPO ESPACIAL EM ALUMINIO ANODIZADO, VAO DE 30M</v>
          </cell>
          <cell r="C1424" t="str">
            <v>M2</v>
          </cell>
          <cell r="D1424">
            <v>157.44</v>
          </cell>
          <cell r="E1424">
            <v>28.29</v>
          </cell>
          <cell r="F1424">
            <v>185.73</v>
          </cell>
        </row>
        <row r="1425">
          <cell r="A1425" t="str">
            <v>73867/3</v>
          </cell>
          <cell r="B1425" t="str">
            <v>ESTRUTURA TIPO ESPACIAL EM ALUMINIO ANODIZADO, VAO DE 40M</v>
          </cell>
          <cell r="C1425" t="str">
            <v>M2</v>
          </cell>
          <cell r="D1425">
            <v>200.22</v>
          </cell>
          <cell r="E1425">
            <v>28.29</v>
          </cell>
          <cell r="F1425">
            <v>228.51</v>
          </cell>
        </row>
        <row r="1426">
          <cell r="A1426" t="str">
            <v>73867/4</v>
          </cell>
          <cell r="B1426" t="str">
            <v>ESTRUTURA TIPO ESPACIAL EM ALUMINIO ANODIZADO, VAO DE 50M</v>
          </cell>
          <cell r="C1426" t="str">
            <v>M2</v>
          </cell>
          <cell r="D1426">
            <v>208.78</v>
          </cell>
          <cell r="E1426">
            <v>28.29</v>
          </cell>
          <cell r="F1426">
            <v>237.07</v>
          </cell>
        </row>
        <row r="1427">
          <cell r="B1427" t="str">
            <v>ESTRUTURA PARA COBERTURA EM ACO</v>
          </cell>
          <cell r="C1427" t="str">
            <v/>
          </cell>
        </row>
        <row r="1428">
          <cell r="A1428" t="str">
            <v>72110</v>
          </cell>
          <cell r="B1428" t="str">
            <v>ESTRUTURA METALICA EM TESOURAS OU TRELICAS, VAO LIVRE DE 12M, FORNECIMENTO E MONTAGEM, NAO SENDO CONSIDERADOS OS FECHAMENTOS METALICOS, AS COLUNAS, OS SERVICOS GERAIS EM ALVENARIA E CONCRETO, AS TELHAS DE COBERTURA E A PINTURA DE ACABAMENTO</v>
          </cell>
          <cell r="C1428" t="str">
            <v>M2</v>
          </cell>
          <cell r="D1428">
            <v>61.52</v>
          </cell>
          <cell r="E1428">
            <v>14.16</v>
          </cell>
          <cell r="F1428">
            <v>75.680000000000007</v>
          </cell>
        </row>
        <row r="1429">
          <cell r="A1429" t="str">
            <v>72111</v>
          </cell>
          <cell r="B1429" t="str">
            <v>ESTRUTURA METALICA EM TESOURAS OU TRELICAS, VAO LIVRE DE 15M, FORNECIMENTO E MONTAGEM, NAO SENDO CONSIDERADOS OS FECHAMENTOS METALICOS, AS COLUNAS, OS SERVICOS GERAIS EM ALVENARIA E CONCRETO, AS TELHAS DE COBERTURA E A PINTURA DE ACABAMENTO</v>
          </cell>
          <cell r="C1429" t="str">
            <v>M2</v>
          </cell>
          <cell r="D1429">
            <v>67.45</v>
          </cell>
          <cell r="E1429">
            <v>15.17</v>
          </cell>
          <cell r="F1429">
            <v>82.62</v>
          </cell>
        </row>
        <row r="1430">
          <cell r="A1430" t="str">
            <v>72112</v>
          </cell>
          <cell r="B1430" t="str">
            <v>ESTRUTURA METALICA EM TESOURAS OU TRELICAS, VAO LIVRE DE 20M, FORNECIMENTO E MONTAGEM, NAO SENDO CONSIDERADOS OS FECHAMENTOS METALICOS, AS COLUNAS, OS SERVICOS GERAIS EM ALVENARIA E CONCRETO, AS TELHAS DE COBERTURA E A PINTURA DE ACABAMENTO</v>
          </cell>
          <cell r="C1430" t="str">
            <v>M2</v>
          </cell>
          <cell r="D1430">
            <v>73.39</v>
          </cell>
          <cell r="E1430">
            <v>16.18</v>
          </cell>
          <cell r="F1430">
            <v>89.57</v>
          </cell>
        </row>
        <row r="1431">
          <cell r="A1431" t="str">
            <v>72113</v>
          </cell>
          <cell r="B1431" t="str">
            <v>ESTRUTURA METALICA EM TESOURAS OU TRELICAS, VAO LIVRE DE 25M, FORNECIMENTO E MONTAGEM, NAO SENDO CONSIDERADOS OS FECHAMENTOS METALICOS, AS COLUNAS, OS SERVICOS GERAIS EM ALVENARIA E CONCRETO, AS TELHAS DE COBERTURA E A PINTURA DE ACABAMENTO</v>
          </cell>
          <cell r="C1431" t="str">
            <v>M2</v>
          </cell>
          <cell r="D1431">
            <v>82.56</v>
          </cell>
          <cell r="E1431">
            <v>18.21</v>
          </cell>
          <cell r="F1431">
            <v>100.77</v>
          </cell>
        </row>
        <row r="1432">
          <cell r="A1432" t="str">
            <v>72114</v>
          </cell>
          <cell r="B1432" t="str">
            <v>ESTRUTURA METALICA EM TESOURAS OU TRELICAS, VAO LIVRE DE 30M, FORNECIMENTO E MONTAGEM, NAO SENDO CONSIDERADOS OS FECHAMENTOS METALICOS, AS COLUNAS, OS SERVICOS GERAIS EM ALVENARIA E CONCRETO, AS TELHAS DE COBERTURA E A PINTURA DE ACABAMENTO</v>
          </cell>
          <cell r="C1432" t="str">
            <v>M2</v>
          </cell>
          <cell r="D1432">
            <v>91.73</v>
          </cell>
          <cell r="E1432">
            <v>20.23</v>
          </cell>
          <cell r="F1432">
            <v>111.96</v>
          </cell>
        </row>
        <row r="1433">
          <cell r="A1433" t="str">
            <v>92255</v>
          </cell>
          <cell r="B1433" t="str">
            <v>INSTALAÇÃO DE TESOURA (INTEIRA OU MEIA), EM AÇO, PARA VÃOS MAIORES OU IGUAIS A 3,0 M E MENORES QUE 6,0 M, INCLUSO IÇAMENTO. AF_12/2015</v>
          </cell>
          <cell r="C1433" t="str">
            <v>UN</v>
          </cell>
          <cell r="D1433">
            <v>71.290000000000006</v>
          </cell>
          <cell r="E1433">
            <v>44.51</v>
          </cell>
          <cell r="F1433">
            <v>115.8</v>
          </cell>
        </row>
        <row r="1434">
          <cell r="A1434" t="str">
            <v>92256</v>
          </cell>
          <cell r="B1434" t="str">
            <v>INSTALAÇÃO DE TESOURA (INTEIRA OU MEIA), EM AÇO, PARA VÃOS MAIORES OU IGUAIS A 6,0 M E MENORES QUE 8,0 M, INCLUSO IÇAMENTO. AF_12/2015</v>
          </cell>
          <cell r="C1434" t="str">
            <v>UN</v>
          </cell>
          <cell r="D1434">
            <v>81.260000000000005</v>
          </cell>
          <cell r="E1434">
            <v>62.27</v>
          </cell>
          <cell r="F1434">
            <v>143.53</v>
          </cell>
        </row>
        <row r="1435">
          <cell r="A1435" t="str">
            <v>92257</v>
          </cell>
          <cell r="B1435" t="str">
            <v>INSTALAÇÃO DE TESOURA (INTEIRA OU MEIA), EM AÇO, PARA VÃOS MAIORES OU IGUAIS A 8,0 M E MENORES QUE 10,0 M, INCLUSO IÇAMENTO. AF_12/2015</v>
          </cell>
          <cell r="C1435" t="str">
            <v>UN</v>
          </cell>
          <cell r="D1435">
            <v>91.14</v>
          </cell>
          <cell r="E1435">
            <v>79.92</v>
          </cell>
          <cell r="F1435">
            <v>171.06</v>
          </cell>
        </row>
        <row r="1436">
          <cell r="A1436" t="str">
            <v>92258</v>
          </cell>
          <cell r="B1436" t="str">
            <v>INSTALAÇÃO DE TESOURA (INTEIRA OU MEIA), EM AÇO, PARA VÃOS MAIORES OU IGUAIS A 10,0 M E MENORES QUE 12,0 M, INCLUSO IÇAMENTO. AF_12/2015</v>
          </cell>
          <cell r="C1436" t="str">
            <v>UN</v>
          </cell>
          <cell r="D1436">
            <v>107.02</v>
          </cell>
          <cell r="E1436">
            <v>108.31</v>
          </cell>
          <cell r="F1436">
            <v>215.33</v>
          </cell>
        </row>
        <row r="1437">
          <cell r="A1437" t="str">
            <v>92582</v>
          </cell>
          <cell r="B1437" t="str">
            <v>FABRICAÇÃO E INSTALAÇÃO DE TESOURA INTEIRA EM AÇO, VÃO DE 3 M, PARA TELHA CERÂMICA OU DE CONCRETO, INCLUSO IÇAMENTO. AF_12/2015</v>
          </cell>
          <cell r="C1437" t="str">
            <v>UN</v>
          </cell>
          <cell r="D1437">
            <v>379.14</v>
          </cell>
          <cell r="E1437">
            <v>61.46</v>
          </cell>
          <cell r="F1437">
            <v>440.6</v>
          </cell>
        </row>
        <row r="1438">
          <cell r="A1438" t="str">
            <v>92584</v>
          </cell>
          <cell r="B1438" t="str">
            <v>FABRICAÇÃO E INSTALAÇÃO DE TESOURA INTEIRA EM AÇO, VÃO DE 4 M, PARA TELHA CERÂMICA OU DE CONCRETO, INCLUSO IÇAMENTO. AF_12/2015</v>
          </cell>
          <cell r="C1438" t="str">
            <v>UN</v>
          </cell>
          <cell r="D1438">
            <v>454.22</v>
          </cell>
          <cell r="E1438">
            <v>61.46</v>
          </cell>
          <cell r="F1438">
            <v>515.67999999999995</v>
          </cell>
        </row>
        <row r="1439">
          <cell r="A1439" t="str">
            <v>92586</v>
          </cell>
          <cell r="B1439" t="str">
            <v>FABRICAÇÃO E INSTALAÇÃO DE TESOURA INTEIRA EM AÇO, VÃO DE 5 M, PARA TELHA CERÂMICA OU DE CONCRETO, INCLUSO IÇAMENTO. AF_12/2015</v>
          </cell>
          <cell r="C1439" t="str">
            <v>UN</v>
          </cell>
          <cell r="D1439">
            <v>529.29999999999995</v>
          </cell>
          <cell r="E1439">
            <v>61.46</v>
          </cell>
          <cell r="F1439">
            <v>590.76</v>
          </cell>
        </row>
        <row r="1440">
          <cell r="A1440" t="str">
            <v>92588</v>
          </cell>
          <cell r="B1440" t="str">
            <v>FABRICAÇÃO E INSTALAÇÃO DE TESOURA INTEIRA EM AÇO, VÃO DE 6 M, PARA TELHA CERÂMICA OU DE CONCRETO, INCLUSO IÇAMENTO. AF_12/2015</v>
          </cell>
          <cell r="C1440" t="str">
            <v>UN</v>
          </cell>
          <cell r="D1440">
            <v>651.22</v>
          </cell>
          <cell r="E1440">
            <v>87.7</v>
          </cell>
          <cell r="F1440">
            <v>738.92</v>
          </cell>
        </row>
        <row r="1441">
          <cell r="A1441" t="str">
            <v>92590</v>
          </cell>
          <cell r="B1441" t="str">
            <v>FABRICAÇÃO E INSTALAÇÃO DE TESOURA INTEIRA EM AÇO, VÃO DE 7 M, PARA TELHA CERÂMICA OU DE CONCRETO, INCLUSO IÇAMENTO. AF_12/2015</v>
          </cell>
          <cell r="C1441" t="str">
            <v>UN</v>
          </cell>
          <cell r="D1441">
            <v>726.3</v>
          </cell>
          <cell r="E1441">
            <v>87.7</v>
          </cell>
          <cell r="F1441">
            <v>814</v>
          </cell>
        </row>
        <row r="1442">
          <cell r="A1442" t="str">
            <v>92592</v>
          </cell>
          <cell r="B1442" t="str">
            <v>FABRICAÇÃO E INSTALAÇÃO DE TESOURA INTEIRA EM AÇO, VÃO DE 8 M, PARA TELHA CERÂMICA OU DE CONCRETO, INCLUSO IÇAMENTO. AF_12/2015</v>
          </cell>
          <cell r="C1442" t="str">
            <v>UN</v>
          </cell>
          <cell r="D1442">
            <v>811.25</v>
          </cell>
          <cell r="E1442">
            <v>105.36</v>
          </cell>
          <cell r="F1442">
            <v>916.61</v>
          </cell>
        </row>
        <row r="1443">
          <cell r="A1443" t="str">
            <v>92593</v>
          </cell>
          <cell r="B1443" t="str">
            <v>(COMPOSIÇÃO REPRESENTATIVA) FABRICAÇÃO E INSTALAÇÃO DE TESOURA INTEIRA EM AÇO, PARA VÃOS DE 3 A 12 M E PARA QUALQUER TIPO DE TELHA, INCLUSO IÇAMENTO. AF_12/2015</v>
          </cell>
          <cell r="C1443" t="str">
            <v>KG</v>
          </cell>
          <cell r="D1443">
            <v>6.17</v>
          </cell>
          <cell r="E1443">
            <v>0.8</v>
          </cell>
          <cell r="F1443">
            <v>6.97</v>
          </cell>
        </row>
        <row r="1444">
          <cell r="A1444" t="str">
            <v>92594</v>
          </cell>
          <cell r="B1444" t="str">
            <v>FABRICAÇÃO E INSTALAÇÃO DE TESOURA INTEIRA EM AÇO, VÃO DE 9 M, PARA TELHA CERÂMICA OU DE CONCRETO, INCLUSO IÇAMENTO. AF_12/2015</v>
          </cell>
          <cell r="C1444" t="str">
            <v>UN</v>
          </cell>
          <cell r="D1444">
            <v>937.85</v>
          </cell>
          <cell r="E1444">
            <v>113.83</v>
          </cell>
          <cell r="F1444" t="str">
            <v>1.051.68</v>
          </cell>
        </row>
        <row r="1445">
          <cell r="A1445" t="str">
            <v>92596</v>
          </cell>
          <cell r="B1445" t="str">
            <v>FABRICAÇÃO E INSTALAÇÃO DE TESOURA INTEIRA EM AÇO, VÃO DE 10 M, PARA TELHA CERÂMICA OU DE CONCRETO, INCLUSO IÇAMENTO. AF_12/2015</v>
          </cell>
          <cell r="C1445" t="str">
            <v>UN</v>
          </cell>
          <cell r="D1445">
            <v>1031.29</v>
          </cell>
          <cell r="E1445">
            <v>142.22</v>
          </cell>
          <cell r="F1445" t="str">
            <v>1.173.51</v>
          </cell>
        </row>
        <row r="1446">
          <cell r="A1446" t="str">
            <v>92598</v>
          </cell>
          <cell r="B1446" t="str">
            <v>FABRICAÇÃO E INSTALAÇÃO DE TESOURA INTEIRA EM AÇO, VÃO DE 11 M, PARA TELHA CERÂMICA OU DE CONCRETO, INCLUSO IÇAMENTO. AF_12/2015</v>
          </cell>
          <cell r="C1446" t="str">
            <v>UN</v>
          </cell>
          <cell r="D1446">
            <v>1106.3699999999999</v>
          </cell>
          <cell r="E1446">
            <v>142.22</v>
          </cell>
          <cell r="F1446" t="str">
            <v>1.248.59</v>
          </cell>
        </row>
        <row r="1447">
          <cell r="A1447" t="str">
            <v>92600</v>
          </cell>
          <cell r="B1447" t="str">
            <v>FABRICAÇÃO E INSTALAÇÃO DE TESOURA INTEIRA EM AÇO, VÃO DE 12 M, PARA TELHA CERÂMICA OU DE CONCRETO, INCLUSO IÇAMENTO. AF_12/2015</v>
          </cell>
          <cell r="C1447" t="str">
            <v>UN</v>
          </cell>
          <cell r="D1447">
            <v>1196.08</v>
          </cell>
          <cell r="E1447">
            <v>142.22</v>
          </cell>
          <cell r="F1447" t="str">
            <v>1.338.30</v>
          </cell>
        </row>
        <row r="1448">
          <cell r="A1448" t="str">
            <v>92602</v>
          </cell>
          <cell r="B1448" t="str">
            <v>FABRICAÇÃO E INSTALAÇÃO DE TESOURA INTEIRA EM AÇO, VÃO DE 3 M, PARA TELHA ONDULADA DE FIBROCIMENTO, METÁLICA, PLÁSTICA OU TERMOACÚSTICA, INCLUSO IÇAMENTO.. AF_12/2015</v>
          </cell>
          <cell r="C1448" t="str">
            <v>UN</v>
          </cell>
          <cell r="D1448">
            <v>379.14</v>
          </cell>
          <cell r="E1448">
            <v>61.46</v>
          </cell>
          <cell r="F1448">
            <v>440.6</v>
          </cell>
        </row>
        <row r="1449">
          <cell r="A1449" t="str">
            <v>92604</v>
          </cell>
          <cell r="B1449" t="str">
            <v>FABRICAÇÃO E INSTALAÇÃO DE TESOURA INTEIRA EM AÇO, VÃO DE 4 M, PARA TELHA ONDULADA DE FIBROCIMENTO, METÁLICA, PLÁSTICA OU TERMOACÚSTICA, INCLUSO IÇAMENTO. AF_12/2015</v>
          </cell>
          <cell r="C1449" t="str">
            <v>UN</v>
          </cell>
          <cell r="D1449">
            <v>439.59</v>
          </cell>
          <cell r="E1449">
            <v>61.46</v>
          </cell>
          <cell r="F1449">
            <v>501.05</v>
          </cell>
        </row>
        <row r="1450">
          <cell r="A1450" t="str">
            <v>92606</v>
          </cell>
          <cell r="B1450" t="str">
            <v>FABRICAÇÃO E INSTALAÇÃO DE TESOURA INTEIRA EM AÇO, VÃO DE 5 M, PARA TELHA ONDULADA DE FIBROCIMENTO, METÁLICA, PLÁSTICA OU TERMOACÚSTICA, INCLUSO IÇAMENTO. AF_12/2015</v>
          </cell>
          <cell r="C1450" t="str">
            <v>UN</v>
          </cell>
          <cell r="D1450">
            <v>514.66999999999996</v>
          </cell>
          <cell r="E1450">
            <v>61.46</v>
          </cell>
          <cell r="F1450">
            <v>576.13</v>
          </cell>
        </row>
        <row r="1451">
          <cell r="A1451" t="str">
            <v>92608</v>
          </cell>
          <cell r="B1451" t="str">
            <v>FABRICAÇÃO E INSTALAÇÃO DE TESOURA INTEIRA EM AÇO, VÃO DE 6 M, PARA TELHA ONDULADA DE FIBROCIMENTO, METÁLICA, PLÁSTICA OU TERMOACÚSTICA, INCLUSO IÇAMENTO. AF_12/2015</v>
          </cell>
          <cell r="C1451" t="str">
            <v>UN</v>
          </cell>
          <cell r="D1451">
            <v>621.96</v>
          </cell>
          <cell r="E1451">
            <v>87.7</v>
          </cell>
          <cell r="F1451">
            <v>709.66</v>
          </cell>
        </row>
        <row r="1452">
          <cell r="A1452" t="str">
            <v>92610</v>
          </cell>
          <cell r="B1452" t="str">
            <v>FABRICAÇÃO E INSTALAÇÃO DE TESOURA INTEIRA EM AÇO, VÃO DE 7 M, PARA TELHA ONDULADA DE FIBROCIMENTO, METÁLICA, PLÁSTICA OU TERMOACÚSTICA, INCLUSO IÇAMENTO. AF_12/2015</v>
          </cell>
          <cell r="C1452" t="str">
            <v>UN</v>
          </cell>
          <cell r="D1452">
            <v>697.04</v>
          </cell>
          <cell r="E1452">
            <v>87.7</v>
          </cell>
          <cell r="F1452">
            <v>784.74</v>
          </cell>
        </row>
        <row r="1453">
          <cell r="A1453" t="str">
            <v>92612</v>
          </cell>
          <cell r="B1453" t="str">
            <v>FABRICAÇÃO E INSTALAÇÃO DE TESOURA INTEIRA EM AÇO, VÃO DE 8 M, PARA TELHA ONDULADA DE FIBROCIMENTO, METÁLICA, PLÁSTICA OU TERMOACÚSTICA, INCLUSO IÇAMENTO, INCLUSO IÇAMENTO. AF_12/2015</v>
          </cell>
          <cell r="C1453" t="str">
            <v>UN</v>
          </cell>
          <cell r="D1453">
            <v>781.99</v>
          </cell>
          <cell r="E1453">
            <v>105.36</v>
          </cell>
          <cell r="F1453">
            <v>887.35</v>
          </cell>
        </row>
        <row r="1454">
          <cell r="A1454" t="str">
            <v>92614</v>
          </cell>
          <cell r="B1454" t="str">
            <v>FABRICAÇÃO E INSTALAÇÃO DE TESOURA INTEIRA EM AÇO, VÃO DE 9 M, PARA TELHA ONDULADA DE FIBROCIMENTO, METÁLICA, PLÁSTICA OU TERMOACÚSTICA, INCLUSO IÇAMENTO. AF_12/2015</v>
          </cell>
          <cell r="C1454" t="str">
            <v>UN</v>
          </cell>
          <cell r="D1454">
            <v>879.33</v>
          </cell>
          <cell r="E1454">
            <v>113.83</v>
          </cell>
          <cell r="F1454">
            <v>993.16</v>
          </cell>
        </row>
        <row r="1455">
          <cell r="A1455" t="str">
            <v>92616</v>
          </cell>
          <cell r="B1455" t="str">
            <v>FABRICAÇÃO E INSTALAÇÃO DE TESOURA INTEIRA EM AÇO, VÃO DE 10 M, PARA TELHA ONDULADA DE FIBROCIMENTO, METÁLICA, PLÁSTICA OU TERMOACÚSTICA, INCLUSO IÇAMENTO. AF_12/2015</v>
          </cell>
          <cell r="C1455" t="str">
            <v>UN</v>
          </cell>
          <cell r="D1455">
            <v>987.4</v>
          </cell>
          <cell r="E1455">
            <v>142.22</v>
          </cell>
          <cell r="F1455" t="str">
            <v>1.129.62</v>
          </cell>
        </row>
        <row r="1456">
          <cell r="A1456" t="str">
            <v>92618</v>
          </cell>
          <cell r="B1456" t="str">
            <v>FABRICAÇÃO E INSTALAÇÃO DE TESOURA INTEIRA EM AÇO, VÃO DE 11 M, PARA TELHA ONDULADA DE FIBROCIMENTO, METÁLICA, PLÁSTICA OU TERMOACÚSTICA, INCLUSO IÇAMENTO. AF_12/2015</v>
          </cell>
          <cell r="C1456" t="str">
            <v>UN</v>
          </cell>
          <cell r="D1456">
            <v>1062.48</v>
          </cell>
          <cell r="E1456">
            <v>142.22</v>
          </cell>
          <cell r="F1456" t="str">
            <v>1.204.70</v>
          </cell>
        </row>
        <row r="1457">
          <cell r="A1457" t="str">
            <v>92620</v>
          </cell>
          <cell r="B1457" t="str">
            <v>FABRICAÇÃO E INSTALAÇÃO DE TESOURA INTEIRA EM AÇO, VÃO DE 12 M, PARA TELHA ONDULADA DE FIBROCIMENTO, METÁLICA, PLÁSTICA OU TERMOACÚSTICA, INCLUSO IÇAMENTO. AF_12/2015</v>
          </cell>
          <cell r="C1457" t="str">
            <v>UN</v>
          </cell>
          <cell r="D1457">
            <v>1137.56</v>
          </cell>
          <cell r="E1457">
            <v>142.22</v>
          </cell>
          <cell r="F1457" t="str">
            <v>1.279.78</v>
          </cell>
        </row>
        <row r="1458">
          <cell r="A1458" t="str">
            <v>73970/1</v>
          </cell>
          <cell r="B1458" t="str">
            <v>ESTRUTURA METALICA EM ACO ESTRUTURAL PERFIL I 12 X 5 1/4</v>
          </cell>
          <cell r="C1458" t="str">
            <v>KG</v>
          </cell>
          <cell r="D1458">
            <v>7.32</v>
          </cell>
          <cell r="E1458">
            <v>3.42</v>
          </cell>
          <cell r="F1458">
            <v>10.74</v>
          </cell>
        </row>
        <row r="1459">
          <cell r="A1459" t="str">
            <v>73970/2</v>
          </cell>
          <cell r="B1459" t="str">
            <v>ESTRUTURA METALICA EM ACO ESTRUTURAL PERFIL I 6 X 3 3/8</v>
          </cell>
          <cell r="C1459" t="str">
            <v>KG</v>
          </cell>
          <cell r="D1459">
            <v>6.46</v>
          </cell>
          <cell r="E1459">
            <v>1.41</v>
          </cell>
          <cell r="F1459">
            <v>7.87</v>
          </cell>
        </row>
        <row r="1460">
          <cell r="B1460" t="str">
            <v>TELHA METALICA</v>
          </cell>
          <cell r="C1460" t="str">
            <v/>
          </cell>
        </row>
        <row r="1461">
          <cell r="A1461" t="str">
            <v>94213</v>
          </cell>
          <cell r="B1461" t="str">
            <v>TELHAMENTO COM TELHA DE AÇO/ALUMÍNIO E = 0,5 MM, COM ATÉ 2 ÁGUAS, INCLUSO IÇAMENTO. AF_06/2016</v>
          </cell>
          <cell r="C1461" t="str">
            <v>M2</v>
          </cell>
          <cell r="D1461">
            <v>32.9</v>
          </cell>
          <cell r="E1461">
            <v>2.25</v>
          </cell>
          <cell r="F1461">
            <v>35.15</v>
          </cell>
        </row>
        <row r="1462">
          <cell r="A1462" t="str">
            <v>94216</v>
          </cell>
          <cell r="B1462" t="str">
            <v>TELHAMENTO COM TELHA METÁLICA TERMOACÚSTICA E = 30 MM, COM ATÉ 2 ÁGUAS, INCLUSO IÇAMENTO. AF_06/2016</v>
          </cell>
          <cell r="C1462" t="str">
            <v>M2</v>
          </cell>
          <cell r="D1462">
            <v>91.7</v>
          </cell>
          <cell r="E1462">
            <v>1.42</v>
          </cell>
          <cell r="F1462">
            <v>93.12</v>
          </cell>
        </row>
        <row r="1463">
          <cell r="A1463" t="str">
            <v>75220</v>
          </cell>
          <cell r="B1463" t="str">
            <v>CUMEEIRA EM PERFIL ONDULADO DE ALUMÍNIO</v>
          </cell>
          <cell r="C1463" t="str">
            <v>M</v>
          </cell>
          <cell r="D1463">
            <v>40.76</v>
          </cell>
          <cell r="E1463">
            <v>2.86</v>
          </cell>
          <cell r="F1463">
            <v>43.62</v>
          </cell>
        </row>
        <row r="1464">
          <cell r="B1464" t="str">
            <v>TELHA CERAMICA</v>
          </cell>
          <cell r="C1464" t="str">
            <v/>
          </cell>
        </row>
        <row r="1465">
          <cell r="A1465" t="str">
            <v>94195</v>
          </cell>
          <cell r="B1465" t="str">
            <v>TELHAMENTO COM TELHA CERÂMICA DE ENCAIXE, TIPO PORTUGUESA, COM ATÉ 2 ÁGUAS, INCLUSO TRANSPORTE VERTICAL. AF_06/2016</v>
          </cell>
          <cell r="C1465" t="str">
            <v>M2</v>
          </cell>
          <cell r="D1465">
            <v>15.85</v>
          </cell>
          <cell r="E1465">
            <v>4.3099999999999996</v>
          </cell>
          <cell r="F1465">
            <v>20.16</v>
          </cell>
        </row>
        <row r="1466">
          <cell r="A1466" t="str">
            <v>94198</v>
          </cell>
          <cell r="B1466" t="str">
            <v>TELHAMENTO COM TELHA CERÂMICA DE ENCAIXE, TIPO PORTUGUESA, COM MAIS DE 2 ÁGUAS, INCLUSO TRANSPORTE VERTICAL. AF_06/2016</v>
          </cell>
          <cell r="C1466" t="str">
            <v>M2</v>
          </cell>
          <cell r="D1466">
            <v>16.62</v>
          </cell>
          <cell r="E1466">
            <v>6.02</v>
          </cell>
          <cell r="F1466">
            <v>22.64</v>
          </cell>
        </row>
        <row r="1467">
          <cell r="A1467" t="str">
            <v>94201</v>
          </cell>
          <cell r="B1467" t="str">
            <v>TELHAMENTO COM TELHA CERÂMICA CAPA-CANAL, TIPO COLONIAL, COM ATÉ 2 ÁGUAS, INCLUSO TRANSPORTE VERTICAL. AF_06/2016</v>
          </cell>
          <cell r="C1467" t="str">
            <v>M2</v>
          </cell>
          <cell r="D1467">
            <v>24.03</v>
          </cell>
          <cell r="E1467">
            <v>6.83</v>
          </cell>
          <cell r="F1467">
            <v>30.86</v>
          </cell>
        </row>
        <row r="1468">
          <cell r="A1468" t="str">
            <v>94204</v>
          </cell>
          <cell r="B1468" t="str">
            <v>TELHAMENTO COM TELHA CERÂMICA CAPA-CANAL, TIPO COLONIAL, COM MAIS DE 2 ÁGUAS, INCLUSO TRANSPORTE VERTICAL. AF_06/2016</v>
          </cell>
          <cell r="C1468" t="str">
            <v>M2</v>
          </cell>
          <cell r="D1468">
            <v>25.33</v>
          </cell>
          <cell r="E1468">
            <v>9.74</v>
          </cell>
          <cell r="F1468">
            <v>35.07</v>
          </cell>
        </row>
        <row r="1469">
          <cell r="A1469" t="str">
            <v>94440</v>
          </cell>
          <cell r="B1469" t="str">
            <v>TELHAMENTO COM TELHA CERÂMICA DE ENCAIXE, TIPO FRANCESA, COM ATÉ 2 ÁGUAS, INCLUSO TRANSPORTE VERTICAL. AF_06/2016</v>
          </cell>
          <cell r="C1469" t="str">
            <v>M2</v>
          </cell>
          <cell r="D1469">
            <v>23.54</v>
          </cell>
          <cell r="E1469">
            <v>4.3099999999999996</v>
          </cell>
          <cell r="F1469">
            <v>27.85</v>
          </cell>
        </row>
        <row r="1470">
          <cell r="A1470" t="str">
            <v>94441</v>
          </cell>
          <cell r="B1470" t="str">
            <v>TELHAMENTO COM TELHA CERÂMICA DE ENCAIXE, TIPO FRANCESA, COM MAIS DE 2 ÁGUAS, INCLUSO TRANSPORTE VERTICAL. AF_06/2016</v>
          </cell>
          <cell r="C1470" t="str">
            <v>M2</v>
          </cell>
          <cell r="D1470">
            <v>24.31</v>
          </cell>
          <cell r="E1470">
            <v>6.02</v>
          </cell>
          <cell r="F1470">
            <v>30.33</v>
          </cell>
        </row>
        <row r="1471">
          <cell r="A1471" t="str">
            <v>94442</v>
          </cell>
          <cell r="B1471" t="str">
            <v>TELHAMENTO COM TELHA CERÂMICA DE ENCAIXE, TIPO ROMANA, COM ATÉ 2 ÁGUAS, INCLUSO TRANSPORTE VERTICAL. AF_06/2016</v>
          </cell>
          <cell r="C1471" t="str">
            <v>M2</v>
          </cell>
          <cell r="D1471">
            <v>17.2</v>
          </cell>
          <cell r="E1471">
            <v>4.3099999999999996</v>
          </cell>
          <cell r="F1471">
            <v>21.51</v>
          </cell>
        </row>
        <row r="1472">
          <cell r="A1472" t="str">
            <v>94443</v>
          </cell>
          <cell r="B1472" t="str">
            <v>TELHAMENTO COM TELHA CERÂMICA DE ENCAIXE, TIPO ROMANA, COM MAIS DE 2 ÁGUAS, INCLUSO TRANSPORTE VERTICAL. AF_06/2016</v>
          </cell>
          <cell r="C1472" t="str">
            <v>M2</v>
          </cell>
          <cell r="D1472">
            <v>17.97</v>
          </cell>
          <cell r="E1472">
            <v>6.02</v>
          </cell>
          <cell r="F1472">
            <v>23.99</v>
          </cell>
        </row>
        <row r="1473">
          <cell r="A1473" t="str">
            <v>94445</v>
          </cell>
          <cell r="B1473" t="str">
            <v>TELHAMENTO COM TELHA CERÂMICA CAPA-CANAL, TIPO PLAN, COM ATÉ 2 ÁGUAS, INCLUSO TRANSPORTE VERTICAL. AF_06/2016</v>
          </cell>
          <cell r="C1473" t="str">
            <v>M2</v>
          </cell>
          <cell r="D1473">
            <v>22.07</v>
          </cell>
          <cell r="E1473">
            <v>6.83</v>
          </cell>
          <cell r="F1473">
            <v>28.9</v>
          </cell>
        </row>
        <row r="1474">
          <cell r="A1474" t="str">
            <v>94446</v>
          </cell>
          <cell r="B1474" t="str">
            <v>TELHAMENTO COM TELHA CERÂMICA CAPA-CANAL, TIPO PLAN, COM MAIS DE 2 ÁGUAS, INCLUSO TRANSPORTE VERTICAL. AF_06/2016</v>
          </cell>
          <cell r="C1474" t="str">
            <v>M2</v>
          </cell>
          <cell r="D1474">
            <v>23.38</v>
          </cell>
          <cell r="E1474">
            <v>9.74</v>
          </cell>
          <cell r="F1474">
            <v>33.119999999999997</v>
          </cell>
        </row>
        <row r="1475">
          <cell r="A1475" t="str">
            <v>94447</v>
          </cell>
          <cell r="B1475" t="str">
            <v>TELHAMENTO COM TELHA CERÂMICA CAPA-CANAL, TIPO PAULISTA, COM ATÉ 2 ÁGUAS, INCLUSO TRANSPORTE VERTICAL. AF_06/2016</v>
          </cell>
          <cell r="C1475" t="str">
            <v>M2</v>
          </cell>
          <cell r="D1475">
            <v>23.05</v>
          </cell>
          <cell r="E1475">
            <v>6.83</v>
          </cell>
          <cell r="F1475">
            <v>29.88</v>
          </cell>
        </row>
        <row r="1476">
          <cell r="A1476" t="str">
            <v>94448</v>
          </cell>
          <cell r="B1476" t="str">
            <v>TELHAMENTO COM TELHA CERÂMICA CAPA-CANAL, TIPO PAULISTA, COM MAIS DE 2 ÁGUAS, INCLUSO TRANSPORTE VERTICAL. AF_06/2016</v>
          </cell>
          <cell r="C1476" t="str">
            <v>M2</v>
          </cell>
          <cell r="D1476">
            <v>24.36</v>
          </cell>
          <cell r="E1476">
            <v>9.74</v>
          </cell>
          <cell r="F1476">
            <v>34.1</v>
          </cell>
        </row>
        <row r="1477">
          <cell r="A1477" t="str">
            <v>94232</v>
          </cell>
          <cell r="B1477" t="str">
            <v>AMARRAÇÃO DE TELHAS CERÂMICAS OU DE CONCRETO. AF_06/2016</v>
          </cell>
          <cell r="C1477" t="str">
            <v>UN</v>
          </cell>
          <cell r="D1477">
            <v>1.17</v>
          </cell>
          <cell r="E1477">
            <v>2.46</v>
          </cell>
          <cell r="F1477">
            <v>3.63</v>
          </cell>
        </row>
        <row r="1478">
          <cell r="A1478" t="str">
            <v>94219</v>
          </cell>
          <cell r="B1478" t="str">
            <v>CUMEEIRA E ESPIGÃO PARA TELHA CERÂMICA EMBOÇADA COM ARGAMASSA TRAÇO 1:2:9 (CIMENTO, CAL E AREIA), PARA TELHADOS COM MAIS DE 2 ÁGUAS, INCLUSO TRANSPORTE VERTICAL. AF_06/2016</v>
          </cell>
          <cell r="C1478" t="str">
            <v>M</v>
          </cell>
          <cell r="D1478">
            <v>12.14</v>
          </cell>
          <cell r="E1478">
            <v>8.56</v>
          </cell>
          <cell r="F1478">
            <v>20.7</v>
          </cell>
        </row>
        <row r="1479">
          <cell r="A1479" t="str">
            <v>94221</v>
          </cell>
          <cell r="B1479" t="str">
            <v>CUMEEIRA PARA TELHA CERÂMICA EMBOÇADA COM ARGAMASSA TRAÇO 1:2:9 (CIMENTO, CAL E AREIA) PARA TELHADOS COM ATÉ 2 ÁGUAS, INCLUSO TRANSPORTE VERTICAL. AF_06/2016</v>
          </cell>
          <cell r="C1479" t="str">
            <v>M</v>
          </cell>
          <cell r="D1479">
            <v>10.62</v>
          </cell>
          <cell r="E1479">
            <v>5.19</v>
          </cell>
          <cell r="F1479">
            <v>15.81</v>
          </cell>
        </row>
        <row r="1480">
          <cell r="B1480" t="str">
            <v>TELHA DE CONCRETO</v>
          </cell>
          <cell r="C1480" t="str">
            <v/>
          </cell>
        </row>
        <row r="1481">
          <cell r="A1481" t="str">
            <v>94189</v>
          </cell>
          <cell r="B1481" t="str">
            <v>TELHAMENTO COM TELHA DE CONCRETO DE ENCAIXE, COM ATÉ 2 ÁGUAS, INCLUSO TRANSPORTE VERTICAL. AF_06/2016</v>
          </cell>
          <cell r="C1481" t="str">
            <v>M2</v>
          </cell>
          <cell r="D1481">
            <v>26.09</v>
          </cell>
          <cell r="E1481">
            <v>2.5299999999999998</v>
          </cell>
          <cell r="F1481">
            <v>28.62</v>
          </cell>
        </row>
        <row r="1482">
          <cell r="A1482" t="str">
            <v>94192</v>
          </cell>
          <cell r="B1482" t="str">
            <v>TELHAMENTO COM TELHA DE CONCRETO DE ENCAIXE, COM MAIS DE 2 ÁGUAS, INCLUSO TRANSPORTE VERTICAL. AF_06/2016</v>
          </cell>
          <cell r="C1482" t="str">
            <v>M2</v>
          </cell>
          <cell r="D1482">
            <v>26.67</v>
          </cell>
          <cell r="E1482">
            <v>3.82</v>
          </cell>
          <cell r="F1482">
            <v>30.49</v>
          </cell>
        </row>
        <row r="1483">
          <cell r="A1483" t="str">
            <v>94220</v>
          </cell>
          <cell r="B1483" t="str">
            <v>CUMEEIRA E ESPIGÃO PARA TELHA DE CONCRETO EMBOÇADA COM ARGAMASSA TRAÇO 1:2:9 (CIMENTO, CAL E AREIA), PARA TELHADOS COM MAIS DE 2 ÁGUAS, INCLUSO TRANSPORTE VERTICAL. AF_06/2016</v>
          </cell>
          <cell r="C1483" t="str">
            <v>M</v>
          </cell>
          <cell r="D1483">
            <v>24.94</v>
          </cell>
          <cell r="E1483">
            <v>8.56</v>
          </cell>
          <cell r="F1483">
            <v>33.5</v>
          </cell>
        </row>
        <row r="1484">
          <cell r="A1484" t="str">
            <v>94222</v>
          </cell>
          <cell r="B1484" t="str">
            <v>CUMEEIRA PARA TELHA DE CONCRETO EMBOÇADA COM ARGAMASSA TRAÇO 1:2:9 (CIMENTO, CAL E AREIA) PARA TELHADOS COM ATÉ 2 ÁGUAS, INCLUSO TRANSPORTE VERTICAL. AF_06/2016</v>
          </cell>
          <cell r="C1484" t="str">
            <v>M</v>
          </cell>
          <cell r="D1484">
            <v>23.42</v>
          </cell>
          <cell r="E1484">
            <v>5.19</v>
          </cell>
          <cell r="F1484">
            <v>28.61</v>
          </cell>
        </row>
        <row r="1485">
          <cell r="B1485" t="str">
            <v>TELHA FIBROCIMENTO</v>
          </cell>
          <cell r="C1485" t="str">
            <v/>
          </cell>
        </row>
        <row r="1486">
          <cell r="A1486" t="str">
            <v>94207</v>
          </cell>
          <cell r="B1486" t="str">
            <v>TELHAMENTO COM TELHA ONDULADA DE FIBROCIMENTO E = 6 MM, COM RECOBRIMENTO LATERAL DE 1/4 DE ONDA PARA TELHADO COM INCLINAÇÃO MAIOR QUE 10°, COM ATÉ 2 ÁGUAS, INCLUSO IÇAMENTO. AF_06/2016</v>
          </cell>
          <cell r="C1486" t="str">
            <v>M2</v>
          </cell>
          <cell r="D1486">
            <v>26.23</v>
          </cell>
          <cell r="E1486">
            <v>2.9</v>
          </cell>
          <cell r="F1486">
            <v>29.13</v>
          </cell>
        </row>
        <row r="1487">
          <cell r="A1487" t="str">
            <v>94210</v>
          </cell>
          <cell r="B1487" t="str">
            <v>TELHAMENTO COM TELHA ONDULADA DE FIBROCIMENTO E = 6 MM, COM RECOBRIMENTO LATERAL DE 1 1/4 DE ONDA PARA TELHADO COM INCLINAÇÃO MÁXIMA DE 10°, COM ATÉ 2 ÁGUAS, INCLUSO IÇAMENTO. AF_06/2016</v>
          </cell>
          <cell r="C1487" t="str">
            <v>M2</v>
          </cell>
          <cell r="D1487">
            <v>27.85</v>
          </cell>
          <cell r="E1487">
            <v>3.27</v>
          </cell>
          <cell r="F1487">
            <v>31.12</v>
          </cell>
        </row>
        <row r="1488">
          <cell r="A1488" t="str">
            <v>94218</v>
          </cell>
          <cell r="B1488" t="str">
            <v>TELHAMENTO COM TELHA ESTRUTURAL DE FIBROCIMENTO E= 6 MM, COM ATÉ 2 ÁGUAS, INCLUSO IÇAMENTO. AF_06/2016</v>
          </cell>
          <cell r="C1488" t="str">
            <v>M2</v>
          </cell>
          <cell r="D1488">
            <v>66.28</v>
          </cell>
          <cell r="E1488">
            <v>5.1100000000000003</v>
          </cell>
          <cell r="F1488">
            <v>71.39</v>
          </cell>
        </row>
        <row r="1489">
          <cell r="A1489" t="str">
            <v>94223</v>
          </cell>
          <cell r="B1489" t="str">
            <v>CUMEEIRA PARA TELHA DE FIBROCIMENTO ONDULADA E = 6 MM, INCLUSO ACESSÓRIOS DE FIXAÇÃO E IÇAMENTO. AF_06/2016</v>
          </cell>
          <cell r="C1489" t="str">
            <v>M</v>
          </cell>
          <cell r="D1489">
            <v>34.049999999999997</v>
          </cell>
          <cell r="E1489">
            <v>2.37</v>
          </cell>
          <cell r="F1489">
            <v>36.42</v>
          </cell>
        </row>
        <row r="1490">
          <cell r="A1490" t="str">
            <v>94451</v>
          </cell>
          <cell r="B1490" t="str">
            <v>CUMEEIRA PARA TELHA DE FIBROCIMENTO ESTRUTURAL E = 6 MM, INCLUSO ACESSÓRIOS DE FIXAÇÃO E IÇAMENTO. AF_06/2016</v>
          </cell>
          <cell r="C1490" t="str">
            <v>M</v>
          </cell>
          <cell r="D1490">
            <v>80.22</v>
          </cell>
          <cell r="E1490">
            <v>2.37</v>
          </cell>
          <cell r="F1490">
            <v>82.59</v>
          </cell>
        </row>
        <row r="1491">
          <cell r="A1491" t="str">
            <v>94450</v>
          </cell>
          <cell r="B1491" t="str">
            <v>RUFO EM FIBROCIMENTO PARA TELHA ONDULADA E = 6 MM, ABA DE 26 CM, INCLUSO TRANSPORTE VERTICAL. AF_06/2016</v>
          </cell>
          <cell r="C1491" t="str">
            <v>M</v>
          </cell>
          <cell r="D1491">
            <v>39.659999999999997</v>
          </cell>
          <cell r="E1491">
            <v>2.19</v>
          </cell>
          <cell r="F1491">
            <v>41.85</v>
          </cell>
        </row>
        <row r="1492">
          <cell r="A1492" t="str">
            <v>74045/2</v>
          </cell>
          <cell r="B1492" t="str">
            <v>CUMEEIRA TIPO SHED PARA TELHA DE FIBROCIMENTO ONDULADA, INCLUSO JUNTAS DE VEDACAO E ACESSORIOS DE FIXACAO</v>
          </cell>
          <cell r="C1492" t="str">
            <v>M</v>
          </cell>
          <cell r="D1492">
            <v>36.29</v>
          </cell>
          <cell r="E1492">
            <v>2.86</v>
          </cell>
          <cell r="F1492">
            <v>39.15</v>
          </cell>
        </row>
        <row r="1493">
          <cell r="B1493" t="str">
            <v>TELHA FIBRA DE VIDRO/TRANSLUCIDA</v>
          </cell>
          <cell r="C1493" t="str">
            <v/>
          </cell>
        </row>
        <row r="1494">
          <cell r="A1494" t="str">
            <v>94449</v>
          </cell>
          <cell r="B1494" t="str">
            <v>TELHAMENTO COM TELHA ONDULADA DE FIBRA DE VIDRO E = 0,6 MM, PARA TELHADO COM INCLINAÇÃO MAIOR QUE 10°, COM ATÉ 2 ÁGUAS, INCLUSO IÇAMENTO. AF_06/2016</v>
          </cell>
          <cell r="C1494" t="str">
            <v>M2</v>
          </cell>
          <cell r="D1494">
            <v>26.08</v>
          </cell>
          <cell r="E1494">
            <v>2.9</v>
          </cell>
          <cell r="F1494">
            <v>28.98</v>
          </cell>
        </row>
        <row r="1495">
          <cell r="A1495" t="str">
            <v>94444</v>
          </cell>
          <cell r="B1495" t="str">
            <v>TELHAMENTO COM TELHA DE ENCAIXE, TIPO FRANCESA DE VIDRO, COM ATÉ 2 ÁGUAS, INCLUSO TRANSPORTE VERTICAL. AF_06/2016</v>
          </cell>
          <cell r="C1495" t="str">
            <v>M2</v>
          </cell>
          <cell r="D1495">
            <v>423.61</v>
          </cell>
          <cell r="E1495">
            <v>4.3099999999999996</v>
          </cell>
          <cell r="F1495">
            <v>427.92</v>
          </cell>
        </row>
        <row r="1496">
          <cell r="B1496" t="str">
            <v>TRAMA DE AÇO PARA COBERTURAS</v>
          </cell>
          <cell r="C1496" t="str">
            <v/>
          </cell>
        </row>
        <row r="1497">
          <cell r="A1497" t="str">
            <v>92568</v>
          </cell>
          <cell r="B1497" t="str">
            <v>TRAMA DE AÇO COMPOSTA POR RIPAS, CAIBROS E TERÇAS PARA TELHADOS DE ATÉ 2 ÁGUAS PARA TELHA DE ENCAIXE DE CERÂMICA OU DE CONCRETO, INCLUSO TRANSPORTE VERTICAL. AF_12/2015</v>
          </cell>
          <cell r="C1497" t="str">
            <v>M2</v>
          </cell>
          <cell r="D1497">
            <v>58.1</v>
          </cell>
          <cell r="E1497">
            <v>5.55</v>
          </cell>
          <cell r="F1497">
            <v>63.65</v>
          </cell>
        </row>
        <row r="1498">
          <cell r="A1498" t="str">
            <v>92569</v>
          </cell>
          <cell r="B1498" t="str">
            <v>TRAMA DE AÇO COMPOSTA POR RIPAS E CAIBROS PARA TELHADOS DE ATÉ 2 ÁGUAS PARA TELHA DE ENCAIXE DE CERÂMICA OU DE CONCRETO, INCLUSO TRANSPORTE VERTICAL. AF_12/2015</v>
          </cell>
          <cell r="C1498" t="str">
            <v>M2</v>
          </cell>
          <cell r="D1498">
            <v>26.46</v>
          </cell>
          <cell r="E1498">
            <v>2.41</v>
          </cell>
          <cell r="F1498">
            <v>28.87</v>
          </cell>
        </row>
        <row r="1499">
          <cell r="A1499" t="str">
            <v>92570</v>
          </cell>
          <cell r="B1499" t="str">
            <v>TRAMA DE AÇO COMPOSTA POR RIPAS PARA TELHADOS DE ATÉ 2 ÁGUAS PARA TELHA DE ENCAIXE DE CERÂMICA OU DE CONCRETO, INCLUSO TRANSPORTE VERTICAL. AF_12/2015</v>
          </cell>
          <cell r="C1499" t="str">
            <v>M2</v>
          </cell>
          <cell r="D1499">
            <v>11.87</v>
          </cell>
          <cell r="E1499">
            <v>1.1499999999999999</v>
          </cell>
          <cell r="F1499">
            <v>13.02</v>
          </cell>
        </row>
        <row r="1500">
          <cell r="A1500" t="str">
            <v>92571</v>
          </cell>
          <cell r="B1500" t="str">
            <v>TRAMA DE AÇO COMPOSTA POR RIPAS, CAIBROS E TERÇAS PARA TELHADOS DE MAIS DE 2 ÁGUAS PARA TELHA DE ENCAIXE DE CERÂMICA OU DE CONCRETO, INCLUSO TRANSPORTE VERTICAL. AF_12/2015</v>
          </cell>
          <cell r="C1500" t="str">
            <v>M2</v>
          </cell>
          <cell r="D1500">
            <v>60.33</v>
          </cell>
          <cell r="E1500">
            <v>8.64</v>
          </cell>
          <cell r="F1500">
            <v>68.97</v>
          </cell>
        </row>
        <row r="1501">
          <cell r="A1501" t="str">
            <v>92572</v>
          </cell>
          <cell r="B1501" t="str">
            <v>TRAMA DE AÇO COMPOSTA POR RIPAS E CAIBROS PARA TELHADOS DE MAIS DE 2 ÁGUAS PARA TELHA DE ENCAIXE DE CERÂMICA OU DE CONCRETO, INCLUSO TRANSPORTE VERTICAL. AF_12/2015</v>
          </cell>
          <cell r="C1501" t="str">
            <v>M2</v>
          </cell>
          <cell r="D1501">
            <v>27.68</v>
          </cell>
          <cell r="E1501">
            <v>4.3899999999999997</v>
          </cell>
          <cell r="F1501">
            <v>32.07</v>
          </cell>
        </row>
        <row r="1502">
          <cell r="A1502" t="str">
            <v>92573</v>
          </cell>
          <cell r="B1502" t="str">
            <v>TRAMA DE AÇO COMPOSTA POR RIPAS PARA TELHADOS DE MAIS DE 2 ÁGUAS PARA TELHA DE ENCAIXE DE CERÂMICA OU DE CONCRETO, INCLUSO TRANSPORTE VERTICAL, INCLUSO TRANSPORTE VERTICAL. AF_12/2015</v>
          </cell>
          <cell r="C1502" t="str">
            <v>M2</v>
          </cell>
          <cell r="D1502">
            <v>12.71</v>
          </cell>
          <cell r="E1502">
            <v>2.5299999999999998</v>
          </cell>
          <cell r="F1502">
            <v>15.24</v>
          </cell>
        </row>
        <row r="1503">
          <cell r="A1503" t="str">
            <v>92574</v>
          </cell>
          <cell r="B1503" t="str">
            <v>TRAMA DE AÇO COMPOSTA POR RIPAS, CAIBROS E TERÇAS PARA TELHADOS DE ATÉ 2 ÁGUAS PARA TELHA CERÂMICA CAPA-CANAL, INCLUSO TRANSPORTE VERTICAL. AF_12/2015</v>
          </cell>
          <cell r="C1503" t="str">
            <v>M2</v>
          </cell>
          <cell r="D1503">
            <v>63.55</v>
          </cell>
          <cell r="E1503">
            <v>6.05</v>
          </cell>
          <cell r="F1503">
            <v>69.599999999999994</v>
          </cell>
        </row>
        <row r="1504">
          <cell r="A1504" t="str">
            <v>92575</v>
          </cell>
          <cell r="B1504" t="str">
            <v>TRAMA DE AÇO COMPOSTA POR RIPAS E CAIBROS PARA TELHADOS DE ATÉ 2 ÁGUAS PARA TELHA CERÂMICA CAPA-CANAL, INCLUSO TRANSPORTE VERTICAL. AF_12/2015</v>
          </cell>
          <cell r="C1504" t="str">
            <v>M2</v>
          </cell>
          <cell r="D1504">
            <v>26.53</v>
          </cell>
          <cell r="E1504">
            <v>2.4</v>
          </cell>
          <cell r="F1504">
            <v>28.93</v>
          </cell>
        </row>
        <row r="1505">
          <cell r="A1505" t="str">
            <v>92576</v>
          </cell>
          <cell r="B1505" t="str">
            <v>TRAMA DE AÇO COMPOSTA POR RIPAS PARA TELHADOS DE ATÉ 2 ÁGUAS PARA TELHA CERÂMICA CAPA-CANAL, INCLUSO TRANSPORTE VERTICAL. AF_12/2015</v>
          </cell>
          <cell r="C1505" t="str">
            <v>M2</v>
          </cell>
          <cell r="D1505">
            <v>9.6</v>
          </cell>
          <cell r="E1505">
            <v>0.91</v>
          </cell>
          <cell r="F1505">
            <v>10.51</v>
          </cell>
        </row>
        <row r="1506">
          <cell r="A1506" t="str">
            <v>92577</v>
          </cell>
          <cell r="B1506" t="str">
            <v>TRAMA DE AÇO COMPOSTA POR RIPAS, CAIBROS E TERÇAS PARA TELHADOS DE MAIS DE 2 ÁGUAS PARA TELHA CERÂMICA CAPA-CANAL, INCLUSO TRANSPORTE VERTICAL. AF_12/2015</v>
          </cell>
          <cell r="C1506" t="str">
            <v>M2</v>
          </cell>
          <cell r="D1506">
            <v>66.14</v>
          </cell>
          <cell r="E1506">
            <v>9.1</v>
          </cell>
          <cell r="F1506">
            <v>75.239999999999995</v>
          </cell>
        </row>
        <row r="1507">
          <cell r="A1507" t="str">
            <v>92578</v>
          </cell>
          <cell r="B1507" t="str">
            <v>TRAMA DE AÇO COMPOSTA POR RIPAS E CAIBROS PARA TELHADOS DE MAIS DE 2 ÁGUAS PARA TELHA CERÂMICA CAPA-CANAL, INCLUSO TRANSPORTE VERTICAL. AF_12/2015</v>
          </cell>
          <cell r="C1507" t="str">
            <v>M2</v>
          </cell>
          <cell r="D1507">
            <v>27.89</v>
          </cell>
          <cell r="E1507">
            <v>4.1500000000000004</v>
          </cell>
          <cell r="F1507">
            <v>32.04</v>
          </cell>
        </row>
        <row r="1508">
          <cell r="A1508" t="str">
            <v>92579</v>
          </cell>
          <cell r="B1508" t="str">
            <v>TRAMA DE AÇO COMPOSTA POR RIPAS PARA TELHADOS DE MAIS DE 2 ÁGUAS PARA TELHA CERÂMICA CAPA-CANAL, INCLUSO TRANSPORTE VERTICAL. AF_12/2015</v>
          </cell>
          <cell r="C1508" t="str">
            <v>M2</v>
          </cell>
          <cell r="D1508">
            <v>10.27</v>
          </cell>
          <cell r="E1508">
            <v>2.02</v>
          </cell>
          <cell r="F1508">
            <v>12.29</v>
          </cell>
        </row>
        <row r="1509">
          <cell r="A1509" t="str">
            <v>92580</v>
          </cell>
          <cell r="B1509" t="str">
            <v>TRAMA DE AÇO COMPOSTA POR TERÇAS PARA TELHADOS DE ATÉ 2 ÁGUAS PARA TELHA ONDULADA DE FIBROCIMENTO, METÁLICA, PLÁSTICA OU TERMOACÚSTICA, INCLUSO TRANSPORTE VERTICAL. AF_12/2015</v>
          </cell>
          <cell r="C1509" t="str">
            <v>M2</v>
          </cell>
          <cell r="D1509">
            <v>27.67</v>
          </cell>
          <cell r="E1509">
            <v>3.28</v>
          </cell>
          <cell r="F1509">
            <v>30.95</v>
          </cell>
        </row>
        <row r="1510">
          <cell r="A1510" t="str">
            <v>92581</v>
          </cell>
          <cell r="B1510" t="str">
            <v>TRAMA DE AÇO COMPOSTA POR TERÇAS PARA TELHADOS DE ATÉ 2 ÁGUAS PARA TELHA ESTRUTURAL DE FIBROCIMENTO, INCLUSO TRANSPORTE VERTICAL. AF_12/2015</v>
          </cell>
          <cell r="C1510" t="str">
            <v>M2</v>
          </cell>
          <cell r="D1510">
            <v>29.27</v>
          </cell>
          <cell r="E1510">
            <v>3.03</v>
          </cell>
          <cell r="F1510">
            <v>32.299999999999997</v>
          </cell>
        </row>
        <row r="1511">
          <cell r="B1511" t="str">
            <v>L</v>
          </cell>
          <cell r="C1511" t="str">
            <v/>
          </cell>
        </row>
        <row r="1512">
          <cell r="A1512" t="str">
            <v>94230</v>
          </cell>
          <cell r="B1512" t="str">
            <v>CALHA DE BEIRAL, SEMICIRCULAR DE PVC, DIAMETRO 125 MM, INCLUINDO CABECEIRAS, EMENDAS, BOCAIS, SUPORTES E VEDAÇÕES, EXCLUINDO CONDUTORES, INCLUSO TRANSPORTE VERTICAL. AF_06/2016</v>
          </cell>
          <cell r="C1512" t="str">
            <v>M</v>
          </cell>
          <cell r="D1512">
            <v>50.35</v>
          </cell>
          <cell r="E1512">
            <v>14.93</v>
          </cell>
          <cell r="F1512">
            <v>65.28</v>
          </cell>
        </row>
        <row r="1513">
          <cell r="A1513" t="str">
            <v>94227</v>
          </cell>
          <cell r="B1513" t="str">
            <v>CALHA EM CHAPA DE AÇO GALVANIZADO NÚMERO 24, DESENVOLVIMENTO DE 33 CM, INCLUSO TRANSPORTE VERTICAL. AF_06/2016</v>
          </cell>
          <cell r="C1513" t="str">
            <v>M</v>
          </cell>
          <cell r="D1513">
            <v>29.17</v>
          </cell>
          <cell r="E1513">
            <v>5.78</v>
          </cell>
          <cell r="F1513">
            <v>34.950000000000003</v>
          </cell>
        </row>
        <row r="1514">
          <cell r="A1514" t="str">
            <v>94228</v>
          </cell>
          <cell r="B1514" t="str">
            <v>CALHA EM CHAPA DE AÇO GALVANIZADO NÚMERO 24, DESENVOLVIMENTO DE 50 CM, INCLUSO TRANSPORTE VERTICAL. AF_06/2016</v>
          </cell>
          <cell r="C1514" t="str">
            <v>M</v>
          </cell>
          <cell r="D1514">
            <v>42.91</v>
          </cell>
          <cell r="E1514">
            <v>7.91</v>
          </cell>
          <cell r="F1514">
            <v>50.82</v>
          </cell>
        </row>
        <row r="1515">
          <cell r="A1515" t="str">
            <v>94229</v>
          </cell>
          <cell r="B1515" t="str">
            <v>CALHA EM CHAPA DE AÇO GALVANIZADO NÚMERO 24, DESENVOLVIMENTO DE 100 CM, INCLUSO TRANSPORTE VERTICAL. AF_06/2016</v>
          </cell>
          <cell r="C1515" t="str">
            <v>M</v>
          </cell>
          <cell r="D1515">
            <v>82.48</v>
          </cell>
          <cell r="E1515">
            <v>14.16</v>
          </cell>
          <cell r="F1515">
            <v>96.64</v>
          </cell>
        </row>
        <row r="1516">
          <cell r="B1516" t="str">
            <v>CONDUTORES</v>
          </cell>
          <cell r="C1516" t="str">
            <v/>
          </cell>
        </row>
        <row r="1517">
          <cell r="B1517" t="str">
            <v>RUFOS</v>
          </cell>
          <cell r="C1517" t="str">
            <v/>
          </cell>
        </row>
        <row r="1518">
          <cell r="A1518" t="str">
            <v>94231</v>
          </cell>
          <cell r="B1518" t="str">
            <v>RUFO EM CHAPA DE AÇO GALVANIZADO NÚMERO 24, CORTE DE 25 CM, INCLUSO TRANSPORTE VERTICAL. AF_06/2016</v>
          </cell>
          <cell r="C1518" t="str">
            <v>M</v>
          </cell>
          <cell r="D1518">
            <v>20.239999999999998</v>
          </cell>
          <cell r="E1518">
            <v>3.98</v>
          </cell>
          <cell r="F1518">
            <v>24.22</v>
          </cell>
        </row>
        <row r="1519">
          <cell r="B1519" t="str">
            <v>ESQUADRIAS E ACESSORIOS</v>
          </cell>
          <cell r="C1519" t="str">
            <v/>
          </cell>
        </row>
        <row r="1520">
          <cell r="B1520" t="str">
            <v>MANUTENCAO / REPAROS - ESQUADRIAS E ACESSORIOS</v>
          </cell>
          <cell r="C1520" t="str">
            <v/>
          </cell>
        </row>
        <row r="1521">
          <cell r="A1521" t="str">
            <v>85334</v>
          </cell>
          <cell r="B1521" t="str">
            <v>RETIRADA ESQUADRIAS METALICAS</v>
          </cell>
          <cell r="C1521" t="str">
            <v>M2</v>
          </cell>
          <cell r="D1521">
            <v>5.42</v>
          </cell>
          <cell r="E1521">
            <v>10.8</v>
          </cell>
          <cell r="F1521">
            <v>16.22</v>
          </cell>
        </row>
        <row r="1522">
          <cell r="A1522" t="str">
            <v>72144</v>
          </cell>
          <cell r="B1522" t="str">
            <v>RECOLOCACAO DE FOLHAS DE PORTA DE PASSAGEM OU JANELA, CONSIDERANDO REAPROVEITAMENTO DO MATERIAL</v>
          </cell>
          <cell r="C1522" t="str">
            <v>UN</v>
          </cell>
          <cell r="D1522">
            <v>23.86</v>
          </cell>
          <cell r="E1522">
            <v>56.65</v>
          </cell>
          <cell r="F1522">
            <v>80.510000000000005</v>
          </cell>
        </row>
        <row r="1523">
          <cell r="B1523" t="str">
            <v>PUXADORES</v>
          </cell>
          <cell r="C1523" t="str">
            <v/>
          </cell>
        </row>
        <row r="1524">
          <cell r="A1524" t="str">
            <v>84889</v>
          </cell>
          <cell r="B1524" t="str">
            <v>PUXADOR CENTRAL PARA ESQUADRIA DE ALUMINIO</v>
          </cell>
          <cell r="C1524" t="str">
            <v>UN</v>
          </cell>
          <cell r="D1524">
            <v>10.93</v>
          </cell>
          <cell r="E1524">
            <v>5.15</v>
          </cell>
          <cell r="F1524">
            <v>16.079999999999998</v>
          </cell>
        </row>
        <row r="1525">
          <cell r="A1525" t="str">
            <v>84891</v>
          </cell>
          <cell r="B1525" t="str">
            <v>CREMONA EM LATAO CROMADO OU POLIDO, COMPLETA, COM VARA H=1,50M</v>
          </cell>
          <cell r="C1525" t="str">
            <v>UN</v>
          </cell>
          <cell r="D1525">
            <v>85.37</v>
          </cell>
          <cell r="E1525">
            <v>92.2</v>
          </cell>
          <cell r="F1525">
            <v>177.57</v>
          </cell>
        </row>
        <row r="1526">
          <cell r="B1526" t="str">
            <v>PORTAS EM MADEIRA</v>
          </cell>
          <cell r="C1526" t="str">
            <v/>
          </cell>
        </row>
        <row r="1527">
          <cell r="B1527" t="str">
            <v>ALMOFADADAS</v>
          </cell>
        </row>
        <row r="1528">
          <cell r="A1528" t="str">
            <v>91295</v>
          </cell>
          <cell r="B1528" t="str">
            <v>PORTA DE MADEIRA ALMOFADADA, SEMI-OCA (LEVE OU MÉDIA), 60X210CM, ESPESSURA DE 3CM, INCLUSO DOBRADIÇAS - FORNECIMENTO E INSTALAÇÃO. AF_08/2015</v>
          </cell>
          <cell r="C1528" t="str">
            <v>UN</v>
          </cell>
          <cell r="D1528">
            <v>231.35</v>
          </cell>
          <cell r="E1528">
            <v>26.08</v>
          </cell>
          <cell r="F1528">
            <v>257.43</v>
          </cell>
        </row>
        <row r="1529">
          <cell r="A1529" t="str">
            <v>91296</v>
          </cell>
          <cell r="B1529" t="str">
            <v>PORTA DE MADEIRA ALMOFADADA, SEMI-OCA (LEVE OU MÉDIA), 70X210CM, ESPESSURA DE 3CM, INCLUSO DOBRADIÇAS - FORNECIMENTO E INSTALAÇÃO. AF_08/2015</v>
          </cell>
          <cell r="C1529" t="str">
            <v>UN</v>
          </cell>
          <cell r="D1529">
            <v>244.24</v>
          </cell>
          <cell r="E1529">
            <v>28.77</v>
          </cell>
          <cell r="F1529">
            <v>273.01</v>
          </cell>
        </row>
        <row r="1530">
          <cell r="A1530" t="str">
            <v>91297</v>
          </cell>
          <cell r="B1530" t="str">
            <v>PORTA DE MADEIRA ALMOFADADA, SEMI-OCA (LEVE OU MÉDIA), 80X210CM, ESPESSURA DE 3,5CM, INCLUSO DOBRADIÇAS - FORNECIMENTO E INSTALAÇÃO. AF_08/2015</v>
          </cell>
          <cell r="C1530" t="str">
            <v>UN</v>
          </cell>
          <cell r="D1530">
            <v>280.77</v>
          </cell>
          <cell r="E1530">
            <v>31.45</v>
          </cell>
          <cell r="F1530">
            <v>312.22000000000003</v>
          </cell>
        </row>
        <row r="1531">
          <cell r="A1531" t="str">
            <v>91324</v>
          </cell>
          <cell r="B1531" t="str">
            <v>KIT DE PORTA DE MADEIRA PARA VERNIZ, SEMI-OCA (LEVE OU MÉDIA), PADRÃO POPULAR, 60X210CM, ESPESSURA DE 3,5CM, ITENS INCLUSOS: DOBRADIÇAS, MONTAGEM E INSTALAÇÃO DO BATENTE, SEM FECHADURA - FORNECIMENTO E INSTALAÇÃO. AF_08/2015</v>
          </cell>
          <cell r="C1531" t="str">
            <v>UN</v>
          </cell>
          <cell r="D1531">
            <v>395.85</v>
          </cell>
          <cell r="E1531">
            <v>125.85</v>
          </cell>
          <cell r="F1531">
            <v>521.70000000000005</v>
          </cell>
        </row>
        <row r="1532">
          <cell r="A1532" t="str">
            <v>91325</v>
          </cell>
          <cell r="B1532" t="str">
            <v>KIT DE PORTA DE MADEIRA PARA VERNIZ, SEMI-OCA (LEVE OU MÉDIA), PADRÃO POPULAR, 70X210CM, ESPESSURA DE 3,5CM, ITENS INCLUSOS: DOBRADIÇAS, MONTAGEM E INSTALAÇÃO DO BATENTE, SEM FECHADURA - FORNECIMENTO E INSTALAÇÃO. AF_08/2015</v>
          </cell>
          <cell r="C1532" t="str">
            <v>UN</v>
          </cell>
          <cell r="D1532">
            <v>348.86</v>
          </cell>
          <cell r="E1532">
            <v>138.91</v>
          </cell>
          <cell r="F1532">
            <v>487.77</v>
          </cell>
        </row>
        <row r="1533">
          <cell r="A1533" t="str">
            <v>91326</v>
          </cell>
          <cell r="B1533" t="str">
            <v>KIT DE PORTA DE MADEIRA PARA VERNIZ, SEMI-OCA (LEVE OU MÉDIA), PADRÃO POPULAR, 80X210CM, ESPESSURA DE 3,5CM, ITENS INCLUSOS: DOBRADIÇAS, MONTAGEM E INSTALAÇÃO DO BATENTE, SEM FECHADURA - FORNECIMENTO E INSTALAÇÃO. AF_08/2015</v>
          </cell>
          <cell r="C1533" t="str">
            <v>UN</v>
          </cell>
          <cell r="D1533">
            <v>436.94</v>
          </cell>
          <cell r="E1533">
            <v>152</v>
          </cell>
          <cell r="F1533">
            <v>588.94000000000005</v>
          </cell>
        </row>
        <row r="1534">
          <cell r="A1534" t="str">
            <v>91327</v>
          </cell>
          <cell r="B1534" t="str">
            <v>KIT DE PORTA DE MADEIRA PARA VERNIZ, SEMI-OCA (LEVE OU MÉDIA), PADRÃO POPULAR, 90X210CM, ESPESSURA DE 3,5CM, ITENS INCLUSOS: DOBRADIÇAS, MONTAGEM E INSTALAÇÃO DO BATENTE, SEM FECHADURA - FORNECIMENTO E INSTALAÇÃO. AF_08/2015</v>
          </cell>
          <cell r="C1534" t="str">
            <v>UN</v>
          </cell>
          <cell r="D1534">
            <v>426.61</v>
          </cell>
          <cell r="E1534">
            <v>165.14</v>
          </cell>
          <cell r="F1534">
            <v>591.75</v>
          </cell>
        </row>
        <row r="1535">
          <cell r="A1535" t="str">
            <v>91329</v>
          </cell>
          <cell r="B1535" t="str">
            <v>KIT DE PORTA DE MADEIRA ALMOFADADA, SEMI-OCA (LEVE OU MÉDIA), PADRÃO POPULAR, 60X210CM, ESPESSURA DE 3CM, ITENS INCLUSOS: DOBRADIÇAS, MONTAGEM E INSTALAÇÃO DO BATENTE, SEM FECHADURA - FORNECIMENTO E INSTALAÇÃO. AF_08/2015</v>
          </cell>
          <cell r="C1535" t="str">
            <v>UN</v>
          </cell>
          <cell r="D1535">
            <v>379.66</v>
          </cell>
          <cell r="E1535">
            <v>125.85</v>
          </cell>
          <cell r="F1535">
            <v>505.51</v>
          </cell>
        </row>
        <row r="1536">
          <cell r="A1536" t="str">
            <v>91330</v>
          </cell>
          <cell r="B1536" t="str">
            <v>KIT DE PORTA DE MADEIRA ALMOFADADA, SEMI-OCA (LEVE OU MÉDIA), PADRÃO MÉDIO, 70X210CM, ESPESSURA DE 3CM, ITENS INCLUSOS: DOBRADIÇAS, MONTAGEM E INSTALAÇÃO DO BATENTE, SEM FECHADURA - FORNECIMENTO E INSTALAÇÃO. AF_08/2015</v>
          </cell>
          <cell r="C1536" t="str">
            <v>UN</v>
          </cell>
          <cell r="D1536">
            <v>442.31</v>
          </cell>
          <cell r="E1536">
            <v>138.91</v>
          </cell>
          <cell r="F1536">
            <v>581.22</v>
          </cell>
        </row>
        <row r="1537">
          <cell r="A1537" t="str">
            <v>91331</v>
          </cell>
          <cell r="B1537" t="str">
            <v>KIT DE PORTA DE MADEIRA ALMOFADADA, SEMI-OCA (LEVE OU MÉDIA), PADRÃO POPULAR, 70X210CM, ESPESSURA DE 3CM, ITENS INCLUSOS: DOBRADIÇAS, MONTAGEM E INSTALAÇÃO DO BATENTE, SEM FECHADURA - FORNECIMENTO E INSTALAÇÃO. AF_08/2015</v>
          </cell>
          <cell r="C1537" t="str">
            <v>UN</v>
          </cell>
          <cell r="D1537">
            <v>397.31</v>
          </cell>
          <cell r="E1537">
            <v>138.91</v>
          </cell>
          <cell r="F1537">
            <v>536.22</v>
          </cell>
        </row>
        <row r="1538">
          <cell r="A1538" t="str">
            <v>91332</v>
          </cell>
          <cell r="B1538" t="str">
            <v>KIT DE PORTA DE MADEIRA ALMOFADADA, SEMI-OCA (LEVE OU MÉDIA), PADRÃO MÉDIO, 80X210CM, ESPESSURA DE 3,5CM, ITENS INCLUSOS: DOBRADIÇAS, MONTAGEM E INSTALAÇÃO DO BATENTE, SEM FECHADURA - FORNECIMENTO E INSTALAÇÃO. AF_08/2015</v>
          </cell>
          <cell r="C1538" t="str">
            <v>UN</v>
          </cell>
          <cell r="D1538">
            <v>483.74</v>
          </cell>
          <cell r="E1538">
            <v>152</v>
          </cell>
          <cell r="F1538">
            <v>635.74</v>
          </cell>
        </row>
        <row r="1539">
          <cell r="A1539" t="str">
            <v>91333</v>
          </cell>
          <cell r="B1539" t="str">
            <v>KIT DE PORTA DE MADEIRA ALMOFADADA, SEMI-OCA (LEVE OU MÉDIA), PADRÃO POPULAR, 80X210CM, ESPESSURA DE 3,5CM, ITENS INCLUSOS: DOBRADIÇAS, MONTAGEM E INSTALAÇÃO DO BATENTE, SEM FECHADURA - FORNECIMENTO E INSTALAÇÃO. AF_08/2015</v>
          </cell>
          <cell r="C1539" t="str">
            <v>UN</v>
          </cell>
          <cell r="D1539">
            <v>438.59</v>
          </cell>
          <cell r="E1539">
            <v>152</v>
          </cell>
          <cell r="F1539">
            <v>590.59</v>
          </cell>
        </row>
        <row r="1540">
          <cell r="A1540" t="str">
            <v>91328</v>
          </cell>
          <cell r="B1540" t="str">
            <v>KIT DE PORTA DE MADEIRA ALMOFADADA, SEMI-OCA (LEVE OU MÉDIA), PADRÃO MÉDIO 60X210CM, ESPESSURA DE 3CM, ITENS INCLUSOS: DOBRADIÇAS, MONTAGEM E INSTALAÇÃO DO BATENTE, SEM FECHADURA - FORNECIMENTO E INSTALAÇÃO. AF_08/2015</v>
          </cell>
          <cell r="C1540" t="str">
            <v>UN</v>
          </cell>
          <cell r="D1540">
            <v>424.51</v>
          </cell>
          <cell r="E1540">
            <v>125.85</v>
          </cell>
          <cell r="F1540">
            <v>550.36</v>
          </cell>
        </row>
        <row r="1541">
          <cell r="B1541" t="str">
            <v>COMPENSADAS PARA CERA OU VERNIZ</v>
          </cell>
        </row>
        <row r="1542">
          <cell r="A1542" t="str">
            <v>91009</v>
          </cell>
          <cell r="B1542" t="str">
            <v>PORTA DE MADEIRA PARA VERNIZ, SEMI-OCA (LEVE OU MÉDIA), 60X210CM, ESPESSURA DE 3,5CM, INCLUSO DOBRADIÇAS - FORNECIMENTO E INSTALAÇÃO. AF_08/2015</v>
          </cell>
          <cell r="C1542" t="str">
            <v>UN</v>
          </cell>
          <cell r="D1542">
            <v>247.54</v>
          </cell>
          <cell r="E1542">
            <v>26.08</v>
          </cell>
          <cell r="F1542">
            <v>273.62</v>
          </cell>
        </row>
        <row r="1543">
          <cell r="A1543" t="str">
            <v>91010</v>
          </cell>
          <cell r="B1543" t="str">
            <v>PORTA DE MADEIRA PARA VERNIZ, SEMI-OCA (LEVE OU MÉDIA), 70X210CM, ESPESSURA DE 3,5CM, INCLUSO DOBRADIÇAS - FORNECIMENTO E INSTALAÇÃO. AF_08/2015</v>
          </cell>
          <cell r="C1543" t="str">
            <v>UN</v>
          </cell>
          <cell r="D1543">
            <v>195.78</v>
          </cell>
          <cell r="E1543">
            <v>28.77</v>
          </cell>
          <cell r="F1543">
            <v>224.55</v>
          </cell>
        </row>
        <row r="1544">
          <cell r="A1544" t="str">
            <v>91011</v>
          </cell>
          <cell r="B1544" t="str">
            <v>PORTA DE MADEIRA PARA VERNIZ, SEMI-OCA (LEVE OU MÉDIA), 80X210CM, ESPESSURA DE 3,5CM, INCLUSO DOBRADIÇAS - FORNECIMENTO E INSTALAÇÃO. AF_08/2015</v>
          </cell>
          <cell r="C1544" t="str">
            <v>UN</v>
          </cell>
          <cell r="D1544">
            <v>279.12</v>
          </cell>
          <cell r="E1544">
            <v>31.45</v>
          </cell>
          <cell r="F1544">
            <v>310.57</v>
          </cell>
        </row>
        <row r="1545">
          <cell r="A1545" t="str">
            <v>91012</v>
          </cell>
          <cell r="B1545" t="str">
            <v>PORTA DE MADEIRA PARA VERNIZ, SEMI-OCA (LEVE OU MÉDIA), 90X210CM, ESPESSURA DE 3,5CM, INCLUSO DOBRADIÇAS - FORNECIMENTO E INSTALAÇÃO. AF_08/2015</v>
          </cell>
          <cell r="C1545" t="str">
            <v>UN</v>
          </cell>
          <cell r="D1545">
            <v>264</v>
          </cell>
          <cell r="E1545">
            <v>34.14</v>
          </cell>
          <cell r="F1545">
            <v>298.14</v>
          </cell>
        </row>
        <row r="1546">
          <cell r="A1546" t="str">
            <v>73910/9</v>
          </cell>
          <cell r="B1546" t="str">
            <v>PORTA DE MADEIRA COMPENSADA LISA PARA CERA OU VERNIZ, 120X210X3,5CM, 2 FOLHAS, INCLUSO ADUELA 1A, ALIZAR 1A E DOBRADICAS COM ANEL</v>
          </cell>
          <cell r="C1546" t="str">
            <v>UN</v>
          </cell>
          <cell r="D1546">
            <v>690.17</v>
          </cell>
          <cell r="E1546">
            <v>96.79</v>
          </cell>
          <cell r="F1546">
            <v>786.96</v>
          </cell>
        </row>
        <row r="1547">
          <cell r="A1547" t="str">
            <v>91013</v>
          </cell>
          <cell r="B1547" t="str">
            <v>KIT DE PORTA DE MADEIRA PARA VERNIZ, SEMI-OCA (LEVE OU MÉDIA), PADRÃO MÉDIO, 60X210CM, ESPESSURA DE 3,5CM, ITENS INCLUSOS: DOBRADIÇAS, MONTAGEM E INSTALAÇÃO DO BATENTE, SEM FECHADURA - FORNECIMENTO E INSTALAÇÃO. AF_08/2015</v>
          </cell>
          <cell r="C1547" t="str">
            <v>UN</v>
          </cell>
          <cell r="D1547">
            <v>440.7</v>
          </cell>
          <cell r="E1547">
            <v>125.85</v>
          </cell>
          <cell r="F1547">
            <v>566.54999999999995</v>
          </cell>
        </row>
        <row r="1548">
          <cell r="A1548" t="str">
            <v>91014</v>
          </cell>
          <cell r="B1548" t="str">
            <v>KIT DE PORTA DE MADEIRA PARA VERNIZ, SEMI-OCA (LEVE OU MÉDIA), PADRÃO MÉDIO, 70X210CM, ESPESSURA DE 3,5CM, ITENS INCLUSOS: DOBRADIÇAS, MONTAGEM E INSTALAÇÃO DO BATENTE, SEM FECHADURA - FORNECIMENTO E INSTALAÇÃO. AF_08/2015</v>
          </cell>
          <cell r="C1548" t="str">
            <v>UN</v>
          </cell>
          <cell r="D1548">
            <v>393.86</v>
          </cell>
          <cell r="E1548">
            <v>138.91</v>
          </cell>
          <cell r="F1548">
            <v>532.77</v>
          </cell>
        </row>
        <row r="1549">
          <cell r="A1549" t="str">
            <v>91015</v>
          </cell>
          <cell r="B1549" t="str">
            <v>KIT DE PORTA DE MADEIRA PARA VERNIZ, SEMI-OCA (LEVE OU MÉDIA), PADRÃO MÉDIO, 80X210CM, ESPESSURA DE 3,5CM, ITENS INCLUSOS: DOBRADIÇAS, MONTAGEM E INSTALAÇÃO DO BATENTE, SEM FECHADURA - FORNECIMENTO E INSTALAÇÃO. AF_08/2015</v>
          </cell>
          <cell r="C1549" t="str">
            <v>UN</v>
          </cell>
          <cell r="D1549">
            <v>482.09</v>
          </cell>
          <cell r="E1549">
            <v>152</v>
          </cell>
          <cell r="F1549">
            <v>634.09</v>
          </cell>
        </row>
        <row r="1550">
          <cell r="A1550" t="str">
            <v>91016</v>
          </cell>
          <cell r="B1550" t="str">
            <v>KIT DE PORTA DE MADEIRA PARA VERNIZ, SEMI-OCA (LEVE OU MÉDIA), PADRÃO MÉDIO, 90X210CM, ESPESSURA DE 3,5CM, ITENS INCLUSOS: DOBRADIÇAS, MONTAGEM E INSTALAÇÃO DO BATENTE, SEM FECHADURA - FORNECIMENTO E INSTALAÇÃO. AF_08/2015</v>
          </cell>
          <cell r="C1550" t="str">
            <v>UN</v>
          </cell>
          <cell r="D1550">
            <v>471.92</v>
          </cell>
          <cell r="E1550">
            <v>165.14</v>
          </cell>
          <cell r="F1550">
            <v>637.05999999999995</v>
          </cell>
        </row>
        <row r="1551">
          <cell r="B1551" t="str">
            <v>COMPENSADAS PARA PINTURA</v>
          </cell>
        </row>
        <row r="1552">
          <cell r="A1552" t="str">
            <v>90820</v>
          </cell>
          <cell r="B1552" t="str">
            <v>PORTA DE MADEIRA PARA PINTURA, SEMI-OCA (LEVE OU MÉDIA), 60X210CM, ESPESSURA DE 3,5CM, INCLUSO DOBRADIÇAS - FORNECIMENTO E INSTALAÇÃO. AF_08/2015</v>
          </cell>
          <cell r="C1552" t="str">
            <v>UN</v>
          </cell>
          <cell r="D1552">
            <v>241.51</v>
          </cell>
          <cell r="E1552">
            <v>26.08</v>
          </cell>
          <cell r="F1552">
            <v>267.58999999999997</v>
          </cell>
        </row>
        <row r="1553">
          <cell r="A1553" t="str">
            <v>90821</v>
          </cell>
          <cell r="B1553" t="str">
            <v>PORTA DE MADEIRA PARA PINTURA, SEMI-OCA (LEVE OU MÉDIA), 70X210CM, ESPESSURA DE 3,5CM, INCLUSO DOBRADIÇAS - FORNECIMENTO E INSTALAÇÃO. AF_08/2015</v>
          </cell>
          <cell r="C1553" t="str">
            <v>UN</v>
          </cell>
          <cell r="D1553">
            <v>261.85000000000002</v>
          </cell>
          <cell r="E1553">
            <v>28.77</v>
          </cell>
          <cell r="F1553">
            <v>290.62</v>
          </cell>
        </row>
        <row r="1554">
          <cell r="A1554" t="str">
            <v>90822</v>
          </cell>
          <cell r="B1554" t="str">
            <v>PORTA DE MADEIRA PARA PINTURA, SEMI-OCA (LEVE OU MÉDIA), 80X210CM, ESPESSURA DE 3,5CM, INCLUSO DOBRADIÇAS - FORNECIMENTO E INSTALAÇÃO. AF_08/2015</v>
          </cell>
          <cell r="C1554" t="str">
            <v>UN</v>
          </cell>
          <cell r="D1554">
            <v>256.54000000000002</v>
          </cell>
          <cell r="E1554">
            <v>31.45</v>
          </cell>
          <cell r="F1554">
            <v>287.99</v>
          </cell>
        </row>
        <row r="1555">
          <cell r="A1555" t="str">
            <v>90823</v>
          </cell>
          <cell r="B1555" t="str">
            <v>PORTA DE MADEIRA PARA PINTURA, SEMI-OCA (LEVE OU MÉDIA), 90X210CM, ESPESSURA DE 3,5CM, INCLUSO DOBRADIÇAS - FORNECIMENTO E INSTALAÇÃO. AF_08/2015</v>
          </cell>
          <cell r="C1555" t="str">
            <v>UN</v>
          </cell>
          <cell r="D1555">
            <v>268.63</v>
          </cell>
          <cell r="E1555">
            <v>34.14</v>
          </cell>
          <cell r="F1555">
            <v>302.77</v>
          </cell>
        </row>
        <row r="1556">
          <cell r="A1556" t="str">
            <v>73910/8</v>
          </cell>
          <cell r="B1556" t="str">
            <v>PORTA DE MADEIRA COMPENSADA LISA PARA PINTURA, 120X210X3,5CM, 2 FOLHAS, INCLUSO ADUELA 2A, ALIZAR 2A E DOBRADICAS</v>
          </cell>
          <cell r="C1556" t="str">
            <v>UN</v>
          </cell>
          <cell r="D1556">
            <v>533.69000000000005</v>
          </cell>
          <cell r="E1556">
            <v>96.79</v>
          </cell>
          <cell r="F1556">
            <v>630.48</v>
          </cell>
        </row>
        <row r="1557">
          <cell r="A1557" t="str">
            <v>90841</v>
          </cell>
          <cell r="B1557" t="str">
            <v>KIT DE PORTA DE MADEIRA PARA PINTURA, SEMI-OCA (LEVE OU MÉDIA), PADRÃO MÉDIO, 60X210CM, ESPESSURA DE 3,5CM, ITENS INCLUSOS: DOBRADIÇAS, MONTAGEM E INSTALAÇÃO DO BATENTE, FECHADURA COM EXECUÇÃO DO FURO - FORNECIMENTO E INSTALAÇÃO. AF_08/2015</v>
          </cell>
          <cell r="C1557" t="str">
            <v>UN</v>
          </cell>
          <cell r="D1557">
            <v>484.3</v>
          </cell>
          <cell r="E1557">
            <v>141.46</v>
          </cell>
          <cell r="F1557">
            <v>625.76</v>
          </cell>
        </row>
        <row r="1558">
          <cell r="A1558" t="str">
            <v>90842</v>
          </cell>
          <cell r="B1558" t="str">
            <v>KIT DE PORTA DE MADEIRA PARA PINTURA, SEMI-OCA (LEVE OU MÉDIA), PADRÃO MÉDIO, 70X210CM, ESPESSURA DE 3,5CM, ITENS INCLUSOS: DOBRADIÇAS, MONTAGEM E INSTALAÇÃO DO BATENTE, FECHADURA COM EXECUÇÃO DO FURO - FORNECIMENTO E INSTALAÇÃO. AF_08/2015</v>
          </cell>
          <cell r="C1558" t="str">
            <v>UN</v>
          </cell>
          <cell r="D1558">
            <v>514.86</v>
          </cell>
          <cell r="E1558">
            <v>154.52000000000001</v>
          </cell>
          <cell r="F1558">
            <v>669.38</v>
          </cell>
        </row>
        <row r="1559">
          <cell r="A1559" t="str">
            <v>90843</v>
          </cell>
          <cell r="B1559" t="str">
            <v>KIT DE PORTA DE MADEIRA PARA PINTURA, SEMI-OCA (LEVE OU MÉDIA), PADRÃO MÉDIO, 80X210CM, ESPESSURA DE 3,5CM, ITENS INCLUSOS: DOBRADIÇAS, MONTAGEM E INSTALAÇÃO DO BATENTE, FECHADURA COM EXECUÇÃO DO FURO - FORNECIMENTO E INSTALAÇÃO. AF_08/2015</v>
          </cell>
          <cell r="C1559" t="str">
            <v>UN</v>
          </cell>
          <cell r="D1559">
            <v>522.51</v>
          </cell>
          <cell r="E1559">
            <v>172.39</v>
          </cell>
          <cell r="F1559">
            <v>694.9</v>
          </cell>
        </row>
        <row r="1560">
          <cell r="A1560" t="str">
            <v>90844</v>
          </cell>
          <cell r="B1560" t="str">
            <v>KIT DE PORTA DE MADEIRA PARA PINTURA, SEMI-OCA (LEVE OU MÉDIA), PADRÃO MÉDIO, 90X210CM, ESPESSURA DE 3,5CM, ITENS INCLUSOS: DOBRADIÇAS, MONTAGEM E INSTALAÇÃO DO BATENTE, FECHADURA COM EXECUÇÃO DO FURO - FORNECIMENTO E INSTALAÇÃO. AF_08/2015</v>
          </cell>
          <cell r="C1560" t="str">
            <v>UN</v>
          </cell>
          <cell r="D1560">
            <v>539.54999999999995</v>
          </cell>
          <cell r="E1560">
            <v>185.53</v>
          </cell>
          <cell r="F1560">
            <v>725.08</v>
          </cell>
        </row>
        <row r="1561">
          <cell r="A1561" t="str">
            <v>90847</v>
          </cell>
          <cell r="B1561" t="str">
            <v>KIT DE PORTA DE MADEIRA PARA PINTURA, SEMI-OCA (LEVE OU MÉDIA), PADRÃO MÉDIO, 60X210CM, ESPESSURA DE 3,5CM, ITENS INCLUSOS: DOBRADIÇAS, MONTAGEM E INSTALAÇÃO DO BATENTE, SEM FECHADURA - FORNECIMENTO E INSTALAÇÃO. AF_08/2015</v>
          </cell>
          <cell r="C1561" t="str">
            <v>UN</v>
          </cell>
          <cell r="D1561">
            <v>434.68</v>
          </cell>
          <cell r="E1561">
            <v>125.85</v>
          </cell>
          <cell r="F1561">
            <v>560.53</v>
          </cell>
        </row>
        <row r="1562">
          <cell r="A1562" t="str">
            <v>90848</v>
          </cell>
          <cell r="B1562" t="str">
            <v>KIT DE PORTA DE MADEIRA PARA PINTURA, SEMI-OCA (LEVE OU MÉDIA), PADRÃO MÉDIO, 70X210CM, ESPESSURA DE 3,5CM, ITENS INCLUSOS: DOBRADIÇAS, MONTAGEM E INSTALAÇÃO DO BATENTE, SEM FECHADURA - FORNECIMENTO E INSTALAÇÃO. AF_08/2015</v>
          </cell>
          <cell r="C1562" t="str">
            <v>UN</v>
          </cell>
          <cell r="D1562">
            <v>459.92</v>
          </cell>
          <cell r="E1562">
            <v>138.91</v>
          </cell>
          <cell r="F1562">
            <v>598.83000000000004</v>
          </cell>
        </row>
        <row r="1563">
          <cell r="A1563" t="str">
            <v>90849</v>
          </cell>
          <cell r="B1563" t="str">
            <v>KIT DE PORTA DE MADEIRA PARA PINTURA, SEMI-OCA (LEVE OU MÉDIA), PADRÃO MÉDIO, 80X210CM, ESPESSURA DE 3,5CM, ITENS INCLUSOS: DOBRADIÇAS, MONTAGEM E INSTALAÇÃO DO BATENTE, SEM FECHADURA - FORNECIMENTO E INSTALAÇÃO. AF_08/2015</v>
          </cell>
          <cell r="C1563" t="str">
            <v>UN</v>
          </cell>
          <cell r="D1563">
            <v>459.51</v>
          </cell>
          <cell r="E1563">
            <v>152</v>
          </cell>
          <cell r="F1563">
            <v>611.51</v>
          </cell>
        </row>
        <row r="1564">
          <cell r="A1564" t="str">
            <v>90850</v>
          </cell>
          <cell r="B1564" t="str">
            <v>KIT DE PORTA DE MADEIRA PARA PINTURA, SEMI-OCA (LEVE OU MÉDIA), PADRÃO MÉDIO, 90X210CM, ESPESSURA DE 3,5CM, ITENS INCLUSOS: DOBRADIÇAS, MONTAGEM E INSTALAÇÃO DO BATENTE, SEM FECHADURA - FORNECIMENTO E INSTALAÇÃO. AF_08/2015</v>
          </cell>
          <cell r="C1564" t="str">
            <v>UN</v>
          </cell>
          <cell r="D1564">
            <v>476.55</v>
          </cell>
          <cell r="E1564">
            <v>165.14</v>
          </cell>
          <cell r="F1564">
            <v>641.69000000000005</v>
          </cell>
        </row>
        <row r="1565">
          <cell r="A1565" t="str">
            <v>91312</v>
          </cell>
          <cell r="B1565" t="str">
            <v>KIT DE PORTA DE MADEIRA PARA PINTURA, SEMI-OCA (LEVE OU MÉDIA), PADRÃO POPULAR, 60X210CM, ESPESSURA DE 3,5CM, ITENS INCLUSOS: DOBRADIÇAS, MONTAGEM E INSTALAÇÃO DO BATENTE, FECHADURA COM EXECUÇÃO DO FURO - FORNECIMENTO E INSTALAÇÃO. AF_08/2015</v>
          </cell>
          <cell r="C1565" t="str">
            <v>UN</v>
          </cell>
          <cell r="D1565">
            <v>423.19</v>
          </cell>
          <cell r="E1565">
            <v>141.46</v>
          </cell>
          <cell r="F1565">
            <v>564.65</v>
          </cell>
        </row>
        <row r="1566">
          <cell r="A1566" t="str">
            <v>91313</v>
          </cell>
          <cell r="B1566" t="str">
            <v>KIT DE PORTA DE MADEIRA PARA PINTURA, SEMI-OCA (LEVE OU MÉDIA), PADRÃO POPULAR, 70X210CM, ESPESSURA DE 3,5CM, ITENS INCLUSOS: DOBRADIÇAS, MONTAGEM E INSTALAÇÃO DO BATENTE, FECHADURA COM EXECUÇÃO DO FURO - FORNECIMENTO E INSTALAÇÃO. AF_08/2015</v>
          </cell>
          <cell r="C1566" t="str">
            <v>UN</v>
          </cell>
          <cell r="D1566">
            <v>450.47</v>
          </cell>
          <cell r="E1566">
            <v>154.52000000000001</v>
          </cell>
          <cell r="F1566">
            <v>604.99</v>
          </cell>
        </row>
        <row r="1567">
          <cell r="A1567" t="str">
            <v>91314</v>
          </cell>
          <cell r="B1567" t="str">
            <v>KIT DE PORTA DE MADEIRA PARA PINTURA, SEMI-OCA (LEVE OU MÉDIA), PADRÃO POPULAR, 80X210CM, ESPESSURA DE 3,5CM, ITENS INCLUSOS: DOBRADIÇAS, MONTAGEM E INSTALAÇÃO DO BATENTE, FECHADURA COM EXECUÇÃO DO FURO - FORNECIMENTO E INSTALAÇÃO. AF_08/2015</v>
          </cell>
          <cell r="C1567" t="str">
            <v>UN</v>
          </cell>
          <cell r="D1567">
            <v>458.75</v>
          </cell>
          <cell r="E1567">
            <v>172.39</v>
          </cell>
          <cell r="F1567">
            <v>631.14</v>
          </cell>
        </row>
        <row r="1568">
          <cell r="A1568" t="str">
            <v>91315</v>
          </cell>
          <cell r="B1568" t="str">
            <v>KIT DE PORTA DE MADEIRA PARA PINTURA, SEMI-OCA (LEVE OU MÉDIA), PADRÃO POPULAR, 90X210CM, ESPESSURA DE 3,5CM, ITENS INCLUSOS: DOBRADIÇAS, MONTAGEM E INSTALAÇÃO DO BATENTE, FECHADURA COM EXECUÇÃO DO FURO - FORNECIMENTO E INSTALAÇÃO. AF_08/2015</v>
          </cell>
          <cell r="C1568" t="str">
            <v>UN</v>
          </cell>
          <cell r="D1568">
            <v>475.64</v>
          </cell>
          <cell r="E1568">
            <v>185.53</v>
          </cell>
          <cell r="F1568">
            <v>661.17</v>
          </cell>
        </row>
        <row r="1569">
          <cell r="A1569" t="str">
            <v>91318</v>
          </cell>
          <cell r="B1569" t="str">
            <v>KIT DE PORTA DE MADEIRA PARA PINTURA, SEMI-OCA (LEVE OU MÉDIA), PADRÃO POPULAR, 60X210CM, ESPESSURA DE 3,5CM, ITENS INCLUSOS: DOBRADIÇAS, MONTAGEM E INSTALAÇÃO DO BATENTE, SEM FECHADURA - FORNECIMENTO E INSTALAÇÃO. AF_08/2015</v>
          </cell>
          <cell r="C1569" t="str">
            <v>UN</v>
          </cell>
          <cell r="D1569">
            <v>389.83</v>
          </cell>
          <cell r="E1569">
            <v>125.85</v>
          </cell>
          <cell r="F1569">
            <v>515.67999999999995</v>
          </cell>
        </row>
        <row r="1570">
          <cell r="A1570" t="str">
            <v>91319</v>
          </cell>
          <cell r="B1570" t="str">
            <v>KIT DE PORTA DE MADEIRA PARA PINTURA, SEMI-OCA (LEVE OU MÉDIA), PADRÃO POPULAR, 70X210CM, ESPESSURA DE 3,5CM, ITENS INCLUSOS: DOBRADIÇAS, MONTAGEM E INSTALAÇÃO DO BATENTE, SEM FECHADURA - FORNECIMENTO E INSTALAÇÃO. AF_08/2015</v>
          </cell>
          <cell r="C1570" t="str">
            <v>UN</v>
          </cell>
          <cell r="D1570">
            <v>414.92</v>
          </cell>
          <cell r="E1570">
            <v>138.91</v>
          </cell>
          <cell r="F1570">
            <v>553.83000000000004</v>
          </cell>
        </row>
        <row r="1571">
          <cell r="A1571" t="str">
            <v>91320</v>
          </cell>
          <cell r="B1571" t="str">
            <v>KIT DE PORTA DE MADEIRA PARA PINTURA, SEMI-OCA (LEVE OU MÉDIA), PADRÃO POPULAR, 80X210CM, ESPESSURA DE 3,5CM, ITENS INCLUSOS: DOBRADIÇAS, MONTAGEM E INSTALAÇÃO DO BATENTE, SEM FECHADURA - FORNECIMENTO E INSTALAÇÃO. AF_08/2015</v>
          </cell>
          <cell r="C1571" t="str">
            <v>UN</v>
          </cell>
          <cell r="D1571">
            <v>414.36</v>
          </cell>
          <cell r="E1571">
            <v>152</v>
          </cell>
          <cell r="F1571">
            <v>566.36</v>
          </cell>
        </row>
        <row r="1572">
          <cell r="A1572" t="str">
            <v>91321</v>
          </cell>
          <cell r="B1572" t="str">
            <v>KIT DE PORTA DE MADEIRA PARA PINTURA, SEMI-OCA (LEVE OU MÉDIA), PADRÃO POPULAR, 90X210CM, ESPESSURA DE 3,5CM, ITENS INCLUSOS: DOBRADIÇAS, MONTAGEM E INSTALAÇÃO DO BATENTE, SEM FECHADURA - FORNECIMENTO E INSTALAÇÃO. AF_08/2015</v>
          </cell>
          <cell r="C1572" t="str">
            <v>UN</v>
          </cell>
          <cell r="D1572">
            <v>431.25</v>
          </cell>
          <cell r="E1572">
            <v>165.14</v>
          </cell>
          <cell r="F1572">
            <v>596.39</v>
          </cell>
        </row>
        <row r="1573">
          <cell r="B1573" t="str">
            <v>MEXICANAS</v>
          </cell>
        </row>
        <row r="1574">
          <cell r="A1574" t="str">
            <v>91299</v>
          </cell>
          <cell r="B1574" t="str">
            <v>PORTA DE MADEIRA, TIPO MEXICANA, SEMI-OCA (PESADA OU SUPERPESADA), 80X210CM, ESPESSURA DE 3,5CM, INCLUSO DOBRADIÇAS - FORNECIMENTO E INSTALAÇÃO. AF_08/2015</v>
          </cell>
          <cell r="C1574" t="str">
            <v>UN</v>
          </cell>
          <cell r="D1574">
            <v>849.68</v>
          </cell>
          <cell r="E1574">
            <v>43.65</v>
          </cell>
          <cell r="F1574">
            <v>893.33</v>
          </cell>
        </row>
        <row r="1575">
          <cell r="A1575" t="str">
            <v>91336</v>
          </cell>
          <cell r="B1575" t="str">
            <v>KIT DE PORTA DE MADEIRA TIPO MEXICANA, SEMI-OCA (PESADA OU SUPERPESADA), PADRÃO MÉDIO, 80X210CM, ESPESSURA DE 3CM, ITENS INCLUSOS: DOBRADIÇAS, MONTAGEM E INSTALAÇÃO DO BATENTE, SEM FECHADURA - FORNECIMENTO E INSTALAÇÃO. AF_08/2015</v>
          </cell>
          <cell r="C1575" t="str">
            <v>UN</v>
          </cell>
          <cell r="D1575">
            <v>1052.67</v>
          </cell>
          <cell r="E1575">
            <v>164.19</v>
          </cell>
          <cell r="F1575" t="str">
            <v>1.216.86</v>
          </cell>
        </row>
        <row r="1576">
          <cell r="A1576" t="str">
            <v>91337</v>
          </cell>
          <cell r="B1576" t="str">
            <v>KIT DE PORTA DE MADEIRA TIPO MEXICANA, SEMI-OCA (PESADA OU SUPERPESADA), PADRÃO POPULAR, 80X210CM, ESPESSURA DE 3CM, ITENS INCLUSOS: DOBRADIÇAS, MONTAGEM E INSTALAÇÃO DO BATENTE, SEM FECHADURA - FORNECIMENTO E INSTALAÇÃO. AF_08/2015</v>
          </cell>
          <cell r="C1576" t="str">
            <v>UN</v>
          </cell>
          <cell r="D1576">
            <v>1007.51</v>
          </cell>
          <cell r="E1576">
            <v>164.19</v>
          </cell>
          <cell r="F1576" t="str">
            <v>1.171.70</v>
          </cell>
        </row>
        <row r="1577">
          <cell r="B1577" t="str">
            <v>CHAPA DE FIBRA DE EUCALIPTO PARA PINTURA</v>
          </cell>
        </row>
        <row r="1578">
          <cell r="B1578" t="str">
            <v>MACICAS REGIONAIS</v>
          </cell>
        </row>
        <row r="1579">
          <cell r="B1579" t="str">
            <v>MACICAS PARA VIDRO</v>
          </cell>
        </row>
        <row r="1580">
          <cell r="A1580" t="str">
            <v>84876</v>
          </cell>
          <cell r="B1580" t="str">
            <v>PORTA MADEIRA 1A CORRER P/VIDRO 30MM/ GUARNICAO 15CM/ALIZAR</v>
          </cell>
          <cell r="C1580" t="str">
            <v>M2</v>
          </cell>
          <cell r="D1580">
            <v>468.71</v>
          </cell>
          <cell r="E1580">
            <v>44.62</v>
          </cell>
          <cell r="F1580">
            <v>513.33000000000004</v>
          </cell>
        </row>
        <row r="1581">
          <cell r="B1581" t="str">
            <v xml:space="preserve">VENEZIANAS </v>
          </cell>
        </row>
        <row r="1582">
          <cell r="A1582" t="str">
            <v>91298</v>
          </cell>
          <cell r="B1582" t="str">
            <v>PORTA DE MADEIRA TIPO VENEZIANA, SEMI-OCA (LEVE OU MÉDIA), 80X210CM, ESPESSURA DE 3CM, INCLUSO DOBRADIÇAS - FORNECIMENTO E INSTALAÇÃO. AF_08/2015</v>
          </cell>
          <cell r="C1582" t="str">
            <v>UN</v>
          </cell>
          <cell r="D1582">
            <v>522.48</v>
          </cell>
          <cell r="E1582">
            <v>31.45</v>
          </cell>
          <cell r="F1582">
            <v>553.92999999999995</v>
          </cell>
        </row>
        <row r="1583">
          <cell r="A1583" t="str">
            <v>91334</v>
          </cell>
          <cell r="B1583" t="str">
            <v>KIT DE PORTA DE MADEIRA TIPO VENEZIANA, SEMI-OCA (LEVE OU MÉDIA), PADRÃO MÉDIO, 80X210CM, ESPESSURA DE 3CM, ITENS INCLUSOS: DOBRADIÇAS, MONTAGEM E INSTALAÇÃO DO BATENTE, SEM FECHADURA - FORNECIMENTO E INSTALAÇÃO. AF_08/2015</v>
          </cell>
          <cell r="C1583" t="str">
            <v>UN</v>
          </cell>
          <cell r="D1583">
            <v>725.45</v>
          </cell>
          <cell r="E1583">
            <v>152</v>
          </cell>
          <cell r="F1583">
            <v>877.45</v>
          </cell>
        </row>
        <row r="1584">
          <cell r="A1584" t="str">
            <v>91335</v>
          </cell>
          <cell r="B1584" t="str">
            <v>KIT DE PORTA DE MADEIRA TIPO VENEZIANA, SEMI-OCA (LEVE OU MÉDIA), PADRÃO POPULAR, 80X210CM, ESPESSURA DE 3CM, ITENS INCLUSOS: DOBRADIÇAS, MONTAGEM E INSTALAÇÃO DO BATENTE, SEM FECHADURA - FORNECIMENTO E INSTALAÇÃO. AF_08/2015</v>
          </cell>
          <cell r="C1584" t="str">
            <v>UN</v>
          </cell>
          <cell r="D1584">
            <v>680.3</v>
          </cell>
          <cell r="E1584">
            <v>152</v>
          </cell>
          <cell r="F1584">
            <v>832.3</v>
          </cell>
        </row>
        <row r="1585">
          <cell r="B1585" t="str">
            <v>VENEZIANAS PARA VIDRO</v>
          </cell>
        </row>
        <row r="1586">
          <cell r="B1586" t="str">
            <v>PARA BANHEIRO</v>
          </cell>
        </row>
        <row r="1587">
          <cell r="B1587" t="str">
            <v>JANELAS EM MADEIRA</v>
          </cell>
          <cell r="C1587" t="str">
            <v/>
          </cell>
        </row>
        <row r="1588">
          <cell r="A1588" t="str">
            <v>73813/1</v>
          </cell>
          <cell r="B1588" t="str">
            <v>JANELA DE MADEIRA ALMOFADADA 1A, 1,5X1,5M, DE ABRIR, INCLUSO GUARNICOES E DOBRADICAS</v>
          </cell>
          <cell r="C1588" t="str">
            <v>UN</v>
          </cell>
          <cell r="D1588">
            <v>1288.6500000000001</v>
          </cell>
          <cell r="E1588">
            <v>137.71</v>
          </cell>
          <cell r="F1588" t="str">
            <v>1.426.36</v>
          </cell>
        </row>
        <row r="1589">
          <cell r="A1589" t="str">
            <v>84847</v>
          </cell>
          <cell r="B1589" t="str">
            <v>JANELA DE MADEIRA ALMOFADADA, DE ABRIR, INCLUSAS GUARNICOES SEM FERRAGENS</v>
          </cell>
          <cell r="C1589" t="str">
            <v>M2</v>
          </cell>
          <cell r="D1589">
            <v>612.88</v>
          </cell>
          <cell r="E1589">
            <v>68.98</v>
          </cell>
          <cell r="F1589">
            <v>681.86</v>
          </cell>
        </row>
        <row r="1590">
          <cell r="A1590" t="str">
            <v>84844</v>
          </cell>
          <cell r="B1590" t="str">
            <v>JANELA DE MADEIRA TIPO GUILHOTINA, DE ABRIR , INCLUSAS GUARNICOES SEM FERRAGENS</v>
          </cell>
          <cell r="C1590" t="str">
            <v>M2</v>
          </cell>
          <cell r="D1590">
            <v>649.09</v>
          </cell>
          <cell r="E1590">
            <v>68.98</v>
          </cell>
          <cell r="F1590">
            <v>718.07</v>
          </cell>
        </row>
        <row r="1591">
          <cell r="A1591" t="str">
            <v>84845</v>
          </cell>
          <cell r="B1591" t="str">
            <v>JANELA DE MADEIRA TIPO VENEZIANA. DE ABRIR, INCLUSAS GUARNICOES E FERRAGENS</v>
          </cell>
          <cell r="C1591" t="str">
            <v>M2</v>
          </cell>
          <cell r="D1591">
            <v>541.70000000000005</v>
          </cell>
          <cell r="E1591">
            <v>68.98</v>
          </cell>
          <cell r="F1591">
            <v>610.67999999999995</v>
          </cell>
        </row>
        <row r="1592">
          <cell r="A1592" t="str">
            <v>84848</v>
          </cell>
          <cell r="B1592" t="str">
            <v>JANELA DE MADEIRA TIPO VENEZIANA/GUILHOTINA, DE ABRIR, INCLUSAS GUARNICOES SEM FERRAGENS</v>
          </cell>
          <cell r="C1592" t="str">
            <v>M2</v>
          </cell>
          <cell r="D1592">
            <v>426.24</v>
          </cell>
          <cell r="E1592">
            <v>68.98</v>
          </cell>
          <cell r="F1592">
            <v>495.22</v>
          </cell>
        </row>
        <row r="1593">
          <cell r="A1593" t="str">
            <v>84846</v>
          </cell>
          <cell r="B1593" t="str">
            <v>JANELA DE MADEIRA TIPO VENEZIANA/VIDRO, DE ABRIR, INCLUSAS GUARNICOES SEM FERRAGENS</v>
          </cell>
          <cell r="C1593" t="str">
            <v>M2</v>
          </cell>
          <cell r="D1593">
            <v>773.83</v>
          </cell>
          <cell r="E1593">
            <v>68.98</v>
          </cell>
          <cell r="F1593">
            <v>842.81</v>
          </cell>
        </row>
        <row r="1594">
          <cell r="B1594" t="str">
            <v>COMPLEMENTOS E OUTROS EM MADEIRA</v>
          </cell>
          <cell r="C1594" t="str">
            <v/>
          </cell>
        </row>
        <row r="1595">
          <cell r="A1595" t="str">
            <v>91286</v>
          </cell>
          <cell r="B1595" t="str">
            <v>ADUELA / MARCO / BATENTE PARA PORTA DE 60X210CM, PADRÃO POPULAR - FORNECIMENTO E MONTAGEM. AF_08/2015</v>
          </cell>
          <cell r="C1595" t="str">
            <v>UN</v>
          </cell>
          <cell r="D1595">
            <v>91.21</v>
          </cell>
          <cell r="E1595">
            <v>50.07</v>
          </cell>
          <cell r="F1595">
            <v>141.28</v>
          </cell>
        </row>
        <row r="1596">
          <cell r="A1596" t="str">
            <v>91287</v>
          </cell>
          <cell r="B1596" t="str">
            <v>ADUELA / MARCO / BATENTE PARA PORTA DE 70X210CM, PADRÃO POPULAR - FORNECIMENTO E MONTAGEM. AF_08/2015</v>
          </cell>
          <cell r="C1596" t="str">
            <v>UN</v>
          </cell>
          <cell r="D1596">
            <v>93.28</v>
          </cell>
          <cell r="E1596">
            <v>55.22</v>
          </cell>
          <cell r="F1596">
            <v>148.5</v>
          </cell>
        </row>
        <row r="1597">
          <cell r="A1597" t="str">
            <v>91288</v>
          </cell>
          <cell r="B1597" t="str">
            <v>ADUELA / MARCO / BATENTE PARA PORTA DE 80X210CM, PADRÃO POPULAR - FORNECIMENTO E MONTAGEM. AF_08/2015</v>
          </cell>
          <cell r="C1597" t="str">
            <v>UN</v>
          </cell>
          <cell r="D1597">
            <v>95.34</v>
          </cell>
          <cell r="E1597">
            <v>60.39</v>
          </cell>
          <cell r="F1597">
            <v>155.72999999999999</v>
          </cell>
        </row>
        <row r="1598">
          <cell r="A1598" t="str">
            <v>91290</v>
          </cell>
          <cell r="B1598" t="str">
            <v>ADUELA / MARCO / BATENTE PARA PORTA DE 90X210CM, PADRÃO POPULAR - FORNECIMENTO E MONTAGEM. AF_08/2015</v>
          </cell>
          <cell r="C1598" t="str">
            <v>UN</v>
          </cell>
          <cell r="D1598">
            <v>97.41</v>
          </cell>
          <cell r="E1598">
            <v>65.540000000000006</v>
          </cell>
          <cell r="F1598">
            <v>162.94999999999999</v>
          </cell>
        </row>
        <row r="1599">
          <cell r="A1599" t="str">
            <v>91291</v>
          </cell>
          <cell r="B1599" t="str">
            <v>ADUELA / MARCO / BATENTE PARA PORTA DE 60X210CM, FIXAÇÃO COM ARGAMASSA, PADRÃO POPULAR - FORNECIMENTO E INSTALAÇÃO. AF_08/2015_P</v>
          </cell>
          <cell r="C1599" t="str">
            <v>UN</v>
          </cell>
          <cell r="D1599">
            <v>115.13</v>
          </cell>
          <cell r="E1599">
            <v>87.77</v>
          </cell>
          <cell r="F1599">
            <v>202.9</v>
          </cell>
        </row>
        <row r="1600">
          <cell r="A1600" t="str">
            <v>91292</v>
          </cell>
          <cell r="B1600" t="str">
            <v>ADUELA / MARCO / BATENTE PARA PORTA DE 70X210CM, FIXAÇÃO COM ARGAMASSA, PADRÃO POPULAR - FORNECIMENTO E INSTALAÇÃO. AF_08/2015_P</v>
          </cell>
          <cell r="C1600" t="str">
            <v>UN</v>
          </cell>
          <cell r="D1600">
            <v>118.77</v>
          </cell>
          <cell r="E1600">
            <v>96.62</v>
          </cell>
          <cell r="F1600">
            <v>215.39</v>
          </cell>
        </row>
        <row r="1601">
          <cell r="A1601" t="str">
            <v>91293</v>
          </cell>
          <cell r="B1601" t="str">
            <v>ADUELA / MARCO / BATENTE PARA PORTA DE 80X210CM, FIXAÇÃO COM ARGAMASSA, PADRÃO POPULAR - FORNECIMENTO E INSTALAÇÃO. AF_08/2015_P</v>
          </cell>
          <cell r="C1601" t="str">
            <v>UN</v>
          </cell>
          <cell r="D1601">
            <v>122.41</v>
          </cell>
          <cell r="E1601">
            <v>105.48</v>
          </cell>
          <cell r="F1601">
            <v>227.89</v>
          </cell>
        </row>
        <row r="1602">
          <cell r="A1602" t="str">
            <v>91294</v>
          </cell>
          <cell r="B1602" t="str">
            <v>ADUELA / MARCO / BATENTE PARA PORTA DE 90X210CM, FIXAÇÃO COM ARGAMASSA, PADRÃO POPULAR - FORNECIMENTO E INSTALAÇÃO. AF_08/2015_P</v>
          </cell>
          <cell r="C1602" t="str">
            <v>UN</v>
          </cell>
          <cell r="D1602">
            <v>126.05</v>
          </cell>
          <cell r="E1602">
            <v>114.36</v>
          </cell>
          <cell r="F1602">
            <v>240.41</v>
          </cell>
        </row>
        <row r="1603">
          <cell r="A1603" t="str">
            <v>90800</v>
          </cell>
          <cell r="B1603" t="str">
            <v>ADUELA / MARCO / BATENTE PARA PORTA DE 60X210CM, PADRÃO MÉDIO - FORNECIMENTO E MONTAGEM. AF_08/2015</v>
          </cell>
          <cell r="C1603" t="str">
            <v>UN</v>
          </cell>
          <cell r="D1603">
            <v>127.59</v>
          </cell>
          <cell r="E1603">
            <v>50.07</v>
          </cell>
          <cell r="F1603">
            <v>177.66</v>
          </cell>
        </row>
        <row r="1604">
          <cell r="A1604" t="str">
            <v>90801</v>
          </cell>
          <cell r="B1604" t="str">
            <v>ADUELA / MARCO / BATENTE PARA PORTA DE 70X210CM, PADRÃO MÉDIO - FORNECIMENTO E MONTAGEM. AF_08/2015</v>
          </cell>
          <cell r="C1604" t="str">
            <v>UN</v>
          </cell>
          <cell r="D1604">
            <v>129.66</v>
          </cell>
          <cell r="E1604">
            <v>55.22</v>
          </cell>
          <cell r="F1604">
            <v>184.88</v>
          </cell>
        </row>
        <row r="1605">
          <cell r="A1605" t="str">
            <v>90802</v>
          </cell>
          <cell r="B1605" t="str">
            <v>ADUELA / MARCO / BATENTE PARA PORTA DE 80X210CM, PADRÃO MÉDIO - FORNECIMENTO E MONTAGEM. AF_08/2015</v>
          </cell>
          <cell r="C1605" t="str">
            <v>UN</v>
          </cell>
          <cell r="D1605">
            <v>131.72</v>
          </cell>
          <cell r="E1605">
            <v>60.39</v>
          </cell>
          <cell r="F1605">
            <v>192.11</v>
          </cell>
        </row>
        <row r="1606">
          <cell r="A1606" t="str">
            <v>90803</v>
          </cell>
          <cell r="B1606" t="str">
            <v>ADUELA / MARCO / BATENTE PARA PORTA DE 90X210CM, PADRÃO MÉDIO - FORNECIMENTO E MONTAGEM. AF_08/2015</v>
          </cell>
          <cell r="C1606" t="str">
            <v>UN</v>
          </cell>
          <cell r="D1606">
            <v>133.79</v>
          </cell>
          <cell r="E1606">
            <v>65.540000000000006</v>
          </cell>
          <cell r="F1606">
            <v>199.33</v>
          </cell>
        </row>
        <row r="1607">
          <cell r="A1607" t="str">
            <v>90804</v>
          </cell>
          <cell r="B1607" t="str">
            <v>ADUELA / MARCO / BATENTE PARA PORTA DE 60X210CM, FIXAÇÃO COM ARGAMASSA, PADRÃO MÉDIO - FORNECIMENTO E INSTALAÇÃO. AF_08/2015_P</v>
          </cell>
          <cell r="C1607" t="str">
            <v>UN</v>
          </cell>
          <cell r="D1607">
            <v>151.51</v>
          </cell>
          <cell r="E1607">
            <v>87.77</v>
          </cell>
          <cell r="F1607">
            <v>239.28</v>
          </cell>
        </row>
        <row r="1608">
          <cell r="A1608" t="str">
            <v>90805</v>
          </cell>
          <cell r="B1608" t="str">
            <v>ADUELA / MARCO / BATENTE PARA PORTA DE 60X210CM, FIXAÇÃO COM ARGAMASSA - SOMENTE INSTALAÇÃO. AF_08/2015_P</v>
          </cell>
          <cell r="C1608" t="str">
            <v>UN</v>
          </cell>
          <cell r="D1608">
            <v>23.93</v>
          </cell>
          <cell r="E1608">
            <v>37.69</v>
          </cell>
          <cell r="F1608">
            <v>61.62</v>
          </cell>
        </row>
        <row r="1609">
          <cell r="A1609" t="str">
            <v>90806</v>
          </cell>
          <cell r="B1609" t="str">
            <v>ADUELA / MARCO / BATENTE PARA PORTA DE 70X210CM, FIXAÇÃO COM ARGAMASSA, PADRÃO MÉDIO - FORNECIMENTO E INSTALAÇÃO. AF_08/2015_P</v>
          </cell>
          <cell r="C1609" t="str">
            <v>UN</v>
          </cell>
          <cell r="D1609">
            <v>155.15</v>
          </cell>
          <cell r="E1609">
            <v>96.62</v>
          </cell>
          <cell r="F1609">
            <v>251.77</v>
          </cell>
        </row>
        <row r="1610">
          <cell r="A1610" t="str">
            <v>90807</v>
          </cell>
          <cell r="B1610" t="str">
            <v>ADUELA / MARCO / BATENTE PARA PORTA DE 70X210CM, FIXAÇÃO COM ARGAMASSA - SOMENTE INSTALAÇÃO. AF_08/2015_P</v>
          </cell>
          <cell r="C1610" t="str">
            <v>UN</v>
          </cell>
          <cell r="D1610">
            <v>25.51</v>
          </cell>
          <cell r="E1610">
            <v>41.39</v>
          </cell>
          <cell r="F1610">
            <v>66.900000000000006</v>
          </cell>
        </row>
        <row r="1611">
          <cell r="A1611" t="str">
            <v>90816</v>
          </cell>
          <cell r="B1611" t="str">
            <v>ADUELA / MARCO / BATENTE PARA PORTA DE 80X210CM, FIXAÇÃO COM ARGAMASSA, PADRÃO MÉDIO - FORNECIMENTO E INSTALAÇÃO. AF_08/2015_P</v>
          </cell>
          <cell r="C1611" t="str">
            <v>UN</v>
          </cell>
          <cell r="D1611">
            <v>158.78</v>
          </cell>
          <cell r="E1611">
            <v>105.48</v>
          </cell>
          <cell r="F1611">
            <v>264.26</v>
          </cell>
        </row>
        <row r="1612">
          <cell r="A1612" t="str">
            <v>90817</v>
          </cell>
          <cell r="B1612" t="str">
            <v>ADUELA / MARCO / BATENTE PARA PORTA DE 80X210CM, FIXAÇÃO COM ARGAMASSA - SOMENTE INSTALAÇÃO. AF_08/2015_P</v>
          </cell>
          <cell r="C1612" t="str">
            <v>UN</v>
          </cell>
          <cell r="D1612">
            <v>27.07</v>
          </cell>
          <cell r="E1612">
            <v>45.08</v>
          </cell>
          <cell r="F1612">
            <v>72.150000000000006</v>
          </cell>
        </row>
        <row r="1613">
          <cell r="A1613" t="str">
            <v>90818</v>
          </cell>
          <cell r="B1613" t="str">
            <v>ADUELA / MARCO / BATENTE PARA PORTA DE 90X210CM, FIXAÇÃO COM ARGAMASSA, PADRÃO MÉDIO - FORNECIMENTO E INSTALAÇÃO. AF_08/2015_P</v>
          </cell>
          <cell r="C1613" t="str">
            <v>UN</v>
          </cell>
          <cell r="D1613">
            <v>162.43</v>
          </cell>
          <cell r="E1613">
            <v>114.36</v>
          </cell>
          <cell r="F1613">
            <v>276.79000000000002</v>
          </cell>
        </row>
        <row r="1614">
          <cell r="A1614" t="str">
            <v>90819</v>
          </cell>
          <cell r="B1614" t="str">
            <v>ADUELA / MARCO / BATENTE PARA PORTA DE 90X210CM, FIXAÇÃO COM ARGAMASSA - SOMENTE INSTALAÇÃO. AF_08/2015_P</v>
          </cell>
          <cell r="C1614" t="str">
            <v>UN</v>
          </cell>
          <cell r="D1614">
            <v>28.66</v>
          </cell>
          <cell r="E1614">
            <v>48.81</v>
          </cell>
          <cell r="F1614">
            <v>77.47</v>
          </cell>
        </row>
        <row r="1615">
          <cell r="A1615" t="str">
            <v>91300</v>
          </cell>
          <cell r="B1615" t="str">
            <v>ALIZAR / GUARNIÇÃO DE 5X1,5CM PARA PORTA DE 60X210CM FIXADO COM PREGOS, PADRÃO POPULAR - FORNECIMENTO E INSTALAÇÃO. AF_08/2015</v>
          </cell>
          <cell r="C1615" t="str">
            <v>UN</v>
          </cell>
          <cell r="D1615">
            <v>16.600000000000001</v>
          </cell>
          <cell r="E1615">
            <v>5.99</v>
          </cell>
          <cell r="F1615">
            <v>22.59</v>
          </cell>
        </row>
        <row r="1616">
          <cell r="A1616" t="str">
            <v>91301</v>
          </cell>
          <cell r="B1616" t="str">
            <v>ALIZAR / GUARNIÇÃO DE 5X1,5CM PARA PORTA DE 70X210CM FIXADO COM PREGOS, PADRÃO POPULAR - FORNECIMENTO E INSTALAÇÃO. AF_08/2015</v>
          </cell>
          <cell r="C1616" t="str">
            <v>UN</v>
          </cell>
          <cell r="D1616">
            <v>17.16</v>
          </cell>
          <cell r="E1616">
            <v>6.75</v>
          </cell>
          <cell r="F1616">
            <v>23.91</v>
          </cell>
        </row>
        <row r="1617">
          <cell r="A1617" t="str">
            <v>91302</v>
          </cell>
          <cell r="B1617" t="str">
            <v>ALIZAR / GUARNIÇÃO DE 5X1,5CM PARA PORTA DE 80X210CM FIXADO COM PREGOS, PADRÃO POPULAR - FORNECIMENTO E INSTALAÇÃO. AF_08/2015</v>
          </cell>
          <cell r="C1617" t="str">
            <v>UN</v>
          </cell>
          <cell r="D1617">
            <v>17.72</v>
          </cell>
          <cell r="E1617">
            <v>7.52</v>
          </cell>
          <cell r="F1617">
            <v>25.24</v>
          </cell>
        </row>
        <row r="1618">
          <cell r="A1618" t="str">
            <v>91303</v>
          </cell>
          <cell r="B1618" t="str">
            <v>ALIZAR / GUARNIÇÃO DE 5X1,5CM PARA PORTA DE 90X210CM FIXADO COM PREGOS, PADRÃO POPULAR - FORNECIMENTO E INSTALAÇÃO. AF_08/2015</v>
          </cell>
          <cell r="C1618" t="str">
            <v>UN</v>
          </cell>
          <cell r="D1618">
            <v>18.29</v>
          </cell>
          <cell r="E1618">
            <v>8.31</v>
          </cell>
          <cell r="F1618">
            <v>26.6</v>
          </cell>
        </row>
        <row r="1619">
          <cell r="A1619" t="str">
            <v>90826</v>
          </cell>
          <cell r="B1619" t="str">
            <v>ALIZAR / GUARNIÇÃO DE 5X1,5CM PARA PORTA DE 60X210CM FIXADO COM PREGOS, PADRÃO MÉDIO - FORNECIMENTO E INSTALAÇÃO. AF_08/2015</v>
          </cell>
          <cell r="C1619" t="str">
            <v>UN</v>
          </cell>
          <cell r="D1619">
            <v>20.84</v>
          </cell>
          <cell r="E1619">
            <v>5.99</v>
          </cell>
          <cell r="F1619">
            <v>26.83</v>
          </cell>
        </row>
        <row r="1620">
          <cell r="A1620" t="str">
            <v>90827</v>
          </cell>
          <cell r="B1620" t="str">
            <v>ALIZAR / GUARNIÇÃO DE 5X1,5CM PARA PORTA DE 70X210CM FIXADO COM PREGOS, PADRÃO MÉDIO - FORNECIMENTO E INSTALAÇÃO. AF_08/2015</v>
          </cell>
          <cell r="C1620" t="str">
            <v>UN</v>
          </cell>
          <cell r="D1620">
            <v>21.47</v>
          </cell>
          <cell r="E1620">
            <v>6.75</v>
          </cell>
          <cell r="F1620">
            <v>28.22</v>
          </cell>
        </row>
        <row r="1621">
          <cell r="A1621" t="str">
            <v>90828</v>
          </cell>
          <cell r="B1621" t="str">
            <v>ALIZAR / GUARNIÇÃO DE 5X1,5CM PARA PORTA DE 80X210CM FIXADO COM PREGOS, PADRÃO MÉDIO - FORNECIMENTO E INSTALAÇÃO. AF_08/2015</v>
          </cell>
          <cell r="C1621" t="str">
            <v>UN</v>
          </cell>
          <cell r="D1621">
            <v>22.11</v>
          </cell>
          <cell r="E1621">
            <v>7.52</v>
          </cell>
          <cell r="F1621">
            <v>29.63</v>
          </cell>
        </row>
        <row r="1622">
          <cell r="A1622" t="str">
            <v>90829</v>
          </cell>
          <cell r="B1622" t="str">
            <v>ALIZAR / GUARNIÇÃO DE 5X1,5CM PARA PORTA DE 90X210CM FIXADO COM PREGOS, PADRÃO MÉDIO - FORNECIMENTO E INSTALAÇÃO. AF_08/2015</v>
          </cell>
          <cell r="C1622" t="str">
            <v>UN</v>
          </cell>
          <cell r="D1622">
            <v>22.75</v>
          </cell>
          <cell r="E1622">
            <v>8.31</v>
          </cell>
          <cell r="F1622">
            <v>31.06</v>
          </cell>
        </row>
        <row r="1623">
          <cell r="A1623" t="str">
            <v>85015</v>
          </cell>
          <cell r="B1623" t="str">
            <v>CANTONEIRA DE MADEIRA 3,0X3,0X1,0CM</v>
          </cell>
          <cell r="C1623" t="str">
            <v>M</v>
          </cell>
          <cell r="D1623">
            <v>7.71</v>
          </cell>
          <cell r="E1623">
            <v>13.17</v>
          </cell>
          <cell r="F1623">
            <v>20.88</v>
          </cell>
        </row>
        <row r="1624">
          <cell r="A1624" t="str">
            <v>85016</v>
          </cell>
          <cell r="B1624" t="str">
            <v>CANTONEIRA DE MADEIRA COM LAMINADO MELAMINICO FOSCO 3,0X3,0X1,0CM</v>
          </cell>
          <cell r="C1624" t="str">
            <v>M</v>
          </cell>
          <cell r="D1624">
            <v>11.18</v>
          </cell>
          <cell r="E1624">
            <v>13.63</v>
          </cell>
          <cell r="F1624">
            <v>24.81</v>
          </cell>
        </row>
        <row r="1625">
          <cell r="A1625" t="str">
            <v>73669</v>
          </cell>
          <cell r="B1625" t="str">
            <v>CORRIMAO EM MADEIRA 1A 2,5X30CM</v>
          </cell>
          <cell r="C1625" t="str">
            <v>M</v>
          </cell>
          <cell r="D1625">
            <v>44.75</v>
          </cell>
          <cell r="E1625">
            <v>28.33</v>
          </cell>
          <cell r="F1625">
            <v>73.08</v>
          </cell>
        </row>
        <row r="1626">
          <cell r="A1626" t="str">
            <v>84874</v>
          </cell>
          <cell r="B1626" t="str">
            <v>ALCAPAO EM COMPENSADO DE MADEIRA CEDRO/VIROLA, 60X60X2CM, COM MARCO 7X3CM, ALIZAR DE 2A, DOBRADICAS EM LATAO CROMADO E TARJETA CROMADA</v>
          </cell>
          <cell r="C1626" t="str">
            <v>UN</v>
          </cell>
          <cell r="D1626">
            <v>168.29</v>
          </cell>
          <cell r="E1626">
            <v>21.24</v>
          </cell>
          <cell r="F1626">
            <v>189.53</v>
          </cell>
        </row>
        <row r="1627">
          <cell r="A1627" t="str">
            <v>84849</v>
          </cell>
          <cell r="B1627" t="str">
            <v>CAIXA MADEIRA 57X43CM COM GUARNICAO 13CM P/ FECHAMENTO DE AR CONDICIONAL</v>
          </cell>
          <cell r="C1627" t="str">
            <v>UN</v>
          </cell>
          <cell r="D1627">
            <v>63.39</v>
          </cell>
          <cell r="E1627">
            <v>21.49</v>
          </cell>
          <cell r="F1627">
            <v>84.88</v>
          </cell>
        </row>
        <row r="1628">
          <cell r="B1628" t="str">
            <v>PORTAS EM ALUMINIO</v>
          </cell>
          <cell r="C1628" t="str">
            <v/>
          </cell>
        </row>
        <row r="1629">
          <cell r="A1629" t="str">
            <v>94805</v>
          </cell>
          <cell r="B1629" t="str">
            <v>PORTA DE ALUMÍNIO DE ABRIR PARA VIDRO SEM GUARNIÇÃO, 87X210CM, FIXAÇÃO COM PARAFUSOS, INCLUSIVE VIDROS - FORNECIMENTO E INSTALAÇÃO. AF_08/2015</v>
          </cell>
          <cell r="C1629" t="str">
            <v>UN</v>
          </cell>
          <cell r="D1629">
            <v>865.96</v>
          </cell>
          <cell r="E1629">
            <v>13.43</v>
          </cell>
          <cell r="F1629">
            <v>879.39</v>
          </cell>
        </row>
        <row r="1630">
          <cell r="A1630" t="str">
            <v>68050</v>
          </cell>
          <cell r="B1630" t="str">
            <v>PORTA DE CORRER EM ALUMINIO, COM DUAS FOLHAS PARA VIDRO, INCLUSO VIDRO LISO INCOLOR, FECHADURA E PUXADOR, SEM GUARNICAO/ALIZAR/VISTA</v>
          </cell>
          <cell r="C1630" t="str">
            <v>M2</v>
          </cell>
          <cell r="D1630">
            <v>436.09</v>
          </cell>
          <cell r="E1630">
            <v>33.85</v>
          </cell>
          <cell r="F1630">
            <v>469.94</v>
          </cell>
        </row>
        <row r="1631">
          <cell r="A1631" t="str">
            <v>91338</v>
          </cell>
          <cell r="B1631" t="str">
            <v>PORTA DE ALUMÍNIO DE ABRIR COM LAMBRI, COMM GUARNIÇÃO, FIXAÇÃO COM PARAFUSOS - FORNECIMENTO E INSTALAÇÃO. AF_08/2015</v>
          </cell>
          <cell r="C1631" t="str">
            <v>M2</v>
          </cell>
          <cell r="D1631">
            <v>863</v>
          </cell>
          <cell r="E1631">
            <v>7.35</v>
          </cell>
          <cell r="F1631">
            <v>870.35</v>
          </cell>
        </row>
        <row r="1632">
          <cell r="A1632" t="str">
            <v>91341</v>
          </cell>
          <cell r="B1632" t="str">
            <v>PORTA EM ALUMÍNIO DE ABRIR TIPO VENEZIANA COM GUARNIÇÃO, FIXAÇÃO COM PARAFUSOS - FORNECIMENTO E INSTALAÇÃO. AF_08/2015</v>
          </cell>
          <cell r="C1632" t="str">
            <v>M2</v>
          </cell>
          <cell r="D1632">
            <v>660.64</v>
          </cell>
          <cell r="E1632">
            <v>7.89</v>
          </cell>
          <cell r="F1632">
            <v>668.53</v>
          </cell>
        </row>
        <row r="1633">
          <cell r="B1633" t="str">
            <v>PORTAS EM FERRO/ACO</v>
          </cell>
          <cell r="C1633" t="str">
            <v/>
          </cell>
        </row>
        <row r="1634">
          <cell r="B1634" t="str">
            <v>DE ABRIR</v>
          </cell>
        </row>
        <row r="1635">
          <cell r="A1635" t="str">
            <v>94806</v>
          </cell>
          <cell r="B1635" t="str">
            <v>PORTA EM AÇO DE ABRIR PARA VIDRO SEM GUARNIÇÃO, 87X210CM, FIXAÇÃO COM PARAFUSOS, EXCLUSIVE VIDROS - FORNECIMENTO E INSTALAÇÃO. AF_08/2015</v>
          </cell>
          <cell r="C1635" t="str">
            <v>UN</v>
          </cell>
          <cell r="D1635">
            <v>563.82000000000005</v>
          </cell>
          <cell r="E1635">
            <v>18.98</v>
          </cell>
          <cell r="F1635">
            <v>582.79999999999995</v>
          </cell>
        </row>
        <row r="1636">
          <cell r="A1636" t="str">
            <v>91339</v>
          </cell>
          <cell r="B1636" t="str">
            <v>PORTA EM AÇO DE ABRIR COM POSTIGO PARA VIDRO, COM GUARNIÇÃO, FIXAÇÃO COM PARAFUSOS, EXCLUSIVE VIDRO - FORNECIMENTO E INSTALAÇÃO. AF_08/2015</v>
          </cell>
          <cell r="C1636" t="str">
            <v>M2</v>
          </cell>
          <cell r="D1636">
            <v>490.71</v>
          </cell>
          <cell r="E1636">
            <v>10.38</v>
          </cell>
          <cell r="F1636">
            <v>501.09</v>
          </cell>
        </row>
        <row r="1637">
          <cell r="A1637" t="str">
            <v>91340</v>
          </cell>
          <cell r="C1637" t="str">
            <v>M2</v>
          </cell>
          <cell r="D1637">
            <v>478.08</v>
          </cell>
          <cell r="E1637">
            <v>10.38</v>
          </cell>
          <cell r="F1637">
            <v>488.46</v>
          </cell>
        </row>
        <row r="1638">
          <cell r="B1638" t="str">
            <v>TIPO GRADE</v>
          </cell>
        </row>
        <row r="1639">
          <cell r="A1639" t="str">
            <v>73933/1</v>
          </cell>
          <cell r="B1639" t="str">
            <v>PORTA DE FERRO, DE ABRIR, TIPO GRADE COM CHAPA, 87X210CM, COM GUARNICOES</v>
          </cell>
          <cell r="C1639" t="str">
            <v>M2</v>
          </cell>
          <cell r="D1639">
            <v>325.83</v>
          </cell>
          <cell r="E1639">
            <v>65.88</v>
          </cell>
          <cell r="F1639">
            <v>391.71</v>
          </cell>
        </row>
        <row r="1640">
          <cell r="B1640" t="str">
            <v>TIPO CHAPA</v>
          </cell>
        </row>
        <row r="1641">
          <cell r="A1641" t="str">
            <v>73933/2</v>
          </cell>
          <cell r="B1641" t="str">
            <v>PORTA DE FERRO, DE ABRIR, TIPO CHAPA LISA, COM GUARNICOES</v>
          </cell>
          <cell r="C1641" t="str">
            <v>M2</v>
          </cell>
          <cell r="D1641">
            <v>418.94</v>
          </cell>
          <cell r="E1641">
            <v>65.88</v>
          </cell>
          <cell r="F1641">
            <v>484.82</v>
          </cell>
        </row>
        <row r="1642">
          <cell r="A1642" t="str">
            <v>73933/4</v>
          </cell>
          <cell r="B1642" t="str">
            <v>PORTA DE FERRO DE ABRIR TIPO BARRA CHATA, COM REQUADRO E GUARNICAO COMPLETA</v>
          </cell>
          <cell r="C1642" t="str">
            <v>M2</v>
          </cell>
          <cell r="D1642">
            <v>316.07</v>
          </cell>
          <cell r="E1642">
            <v>42.88</v>
          </cell>
          <cell r="F1642">
            <v>358.95</v>
          </cell>
        </row>
        <row r="1643">
          <cell r="A1643" t="str">
            <v>72140</v>
          </cell>
          <cell r="B1643" t="str">
            <v>PORTA DE FERRO PARA LIXEIRA, DE ABRIR, TIPO CHAPA, 70X210CM , COM GUARNICOES</v>
          </cell>
          <cell r="C1643" t="str">
            <v>UN</v>
          </cell>
          <cell r="D1643">
            <v>367.02</v>
          </cell>
          <cell r="E1643">
            <v>27.8</v>
          </cell>
          <cell r="F1643">
            <v>394.82</v>
          </cell>
        </row>
        <row r="1644">
          <cell r="B1644" t="str">
            <v>TIPO QUADICULADA</v>
          </cell>
        </row>
        <row r="1645">
          <cell r="A1645" t="str">
            <v>40678</v>
          </cell>
          <cell r="B1645" t="str">
            <v>PORTA EM FERRO QUADRICULADO PARA ABRIGO DE MEDIDORES E BOTIJOES, DE ABRIR, COM GUARNICOES</v>
          </cell>
          <cell r="C1645" t="str">
            <v>M2</v>
          </cell>
          <cell r="D1645">
            <v>235.73</v>
          </cell>
          <cell r="E1645">
            <v>61.99</v>
          </cell>
          <cell r="F1645">
            <v>297.72000000000003</v>
          </cell>
        </row>
        <row r="1646">
          <cell r="B1646" t="str">
            <v>TIPO VENEZIANA</v>
          </cell>
        </row>
        <row r="1647">
          <cell r="A1647" t="str">
            <v>94807</v>
          </cell>
          <cell r="B1647" t="str">
            <v>PORTA EM AÇO DE ABRIR TIPO VENEZIANA SEM GUARNIÇÃO, 87X210CM, FIXAÇÃO COM PARAFUSOS - FORNECIMENTO E INSTALAÇÃO. AF_08/2015</v>
          </cell>
          <cell r="C1647" t="str">
            <v>UN</v>
          </cell>
          <cell r="D1647">
            <v>684.26</v>
          </cell>
          <cell r="E1647">
            <v>19.98</v>
          </cell>
          <cell r="F1647">
            <v>704.24</v>
          </cell>
        </row>
        <row r="1648">
          <cell r="A1648" t="str">
            <v>73933/3</v>
          </cell>
          <cell r="B1648" t="str">
            <v>PORTA DE FERRO TIPO VENEZIANA, DE ABRIR, SEM BANDEIRA SEM FERRAGENS</v>
          </cell>
          <cell r="C1648" t="str">
            <v>M2</v>
          </cell>
          <cell r="D1648">
            <v>651.69000000000005</v>
          </cell>
          <cell r="E1648">
            <v>45.93</v>
          </cell>
          <cell r="F1648">
            <v>697.62</v>
          </cell>
        </row>
        <row r="1649">
          <cell r="B1649" t="str">
            <v>DE ENROLAR</v>
          </cell>
        </row>
        <row r="1650">
          <cell r="A1650" t="str">
            <v>74136/1</v>
          </cell>
          <cell r="B1650" t="str">
            <v>PORTA DE ACO DE ENROLAR TIPO GRADE, CHAPA 16</v>
          </cell>
          <cell r="C1650" t="str">
            <v>M2</v>
          </cell>
          <cell r="D1650">
            <v>693.9</v>
          </cell>
          <cell r="E1650">
            <v>70.900000000000006</v>
          </cell>
          <cell r="F1650">
            <v>764.8</v>
          </cell>
        </row>
        <row r="1651">
          <cell r="A1651" t="str">
            <v>74136/2</v>
          </cell>
          <cell r="B1651" t="str">
            <v>PORTA DE ACO CHAPA 24, DE ENROLAR, VAZADA TIJOLINHO OU EQUIVALENTE COM RETANGULO OU CIRCULO, ACABAMENTO GALVANIZADO NATURAL</v>
          </cell>
          <cell r="C1651" t="str">
            <v>M2</v>
          </cell>
          <cell r="D1651">
            <v>571.74</v>
          </cell>
          <cell r="E1651">
            <v>70.900000000000006</v>
          </cell>
          <cell r="F1651">
            <v>642.64</v>
          </cell>
        </row>
        <row r="1652">
          <cell r="A1652" t="str">
            <v>74136/3</v>
          </cell>
          <cell r="B1652" t="str">
            <v>PORTA DE ACO CHAPA 24, DE ENROLAR, RAIADA, LARGA COM ACABAMENTO GALVANIZADO NATURAL</v>
          </cell>
          <cell r="C1652" t="str">
            <v>M2</v>
          </cell>
          <cell r="D1652">
            <v>372.08</v>
          </cell>
          <cell r="E1652">
            <v>70.900000000000006</v>
          </cell>
          <cell r="F1652">
            <v>442.98</v>
          </cell>
        </row>
        <row r="1653">
          <cell r="B1653" t="str">
            <v>PANTOGRÁFICA</v>
          </cell>
        </row>
        <row r="1654">
          <cell r="B1654" t="str">
            <v>CORTA-FOGO</v>
          </cell>
        </row>
        <row r="1655">
          <cell r="A1655" t="str">
            <v>90838</v>
          </cell>
          <cell r="B1655" t="str">
            <v>PORTA CORTA-FOGO 90X210X4CM - FORNECIMENTO E INSTALAÇÃO. AF_08/2015</v>
          </cell>
          <cell r="C1655" t="str">
            <v>UN</v>
          </cell>
          <cell r="D1655">
            <v>1332.69</v>
          </cell>
          <cell r="E1655">
            <v>75.39</v>
          </cell>
          <cell r="F1655" t="str">
            <v>1.408.08</v>
          </cell>
        </row>
        <row r="1656">
          <cell r="B1656" t="str">
            <v>PORTÕES</v>
          </cell>
        </row>
        <row r="1657">
          <cell r="A1657" t="str">
            <v>68054</v>
          </cell>
          <cell r="B1657" t="str">
            <v>PORTAO DE FERRO EM CHAPA GALVANIZADA PLANA 14 GSG</v>
          </cell>
          <cell r="C1657" t="str">
            <v>M2</v>
          </cell>
          <cell r="D1657">
            <v>163.85</v>
          </cell>
          <cell r="E1657">
            <v>39.07</v>
          </cell>
          <cell r="F1657">
            <v>202.92</v>
          </cell>
        </row>
        <row r="1658">
          <cell r="A1658" t="str">
            <v>74100/1</v>
          </cell>
          <cell r="B1658" t="str">
            <v>PORTAO DE FERRO COM VARA 1/2", COM REQUADRO</v>
          </cell>
          <cell r="C1658" t="str">
            <v>M2</v>
          </cell>
          <cell r="D1658">
            <v>287.25</v>
          </cell>
          <cell r="E1658">
            <v>39.07</v>
          </cell>
          <cell r="F1658">
            <v>326.32</v>
          </cell>
        </row>
        <row r="1659">
          <cell r="A1659" t="str">
            <v>85188</v>
          </cell>
          <cell r="B1659" t="str">
            <v>PORTAO EM TUBO DE ACO GALVANIZADO DIN 2440/NBR 5580, PAINEL UNICO, DIMENSOES 1,0X1,6M, INCLUSIVE CADEADO</v>
          </cell>
          <cell r="C1659" t="str">
            <v>UN</v>
          </cell>
          <cell r="D1659">
            <v>380.11</v>
          </cell>
          <cell r="E1659">
            <v>161.96</v>
          </cell>
          <cell r="F1659">
            <v>542.07000000000005</v>
          </cell>
        </row>
        <row r="1660">
          <cell r="A1660" t="str">
            <v>85189</v>
          </cell>
          <cell r="B1660" t="str">
            <v>PORTAO EM TUBO DE ACO GALVANIZADO DIN 2440/NBR 5580, PAINEL UNICO, DIMENSOES 4,0X1,2M, INCLUSIVE CADEADO</v>
          </cell>
          <cell r="C1660" t="str">
            <v>UN</v>
          </cell>
          <cell r="D1660">
            <v>803.46</v>
          </cell>
          <cell r="E1660">
            <v>261.24</v>
          </cell>
          <cell r="F1660" t="str">
            <v>1.064.70</v>
          </cell>
        </row>
        <row r="1661">
          <cell r="A1661" t="str">
            <v>74238/2</v>
          </cell>
          <cell r="B1661" t="str">
            <v>PORTAO EM TELA ARAME GALVANIZADO N.12 MALHA 2" E MOLDURA EM TUBOS DE ACO COM DUAS FOLHAS DE ABRIR, INCLUSO FERRAGENS</v>
          </cell>
          <cell r="C1661" t="str">
            <v>M2</v>
          </cell>
          <cell r="D1661">
            <v>508.03</v>
          </cell>
          <cell r="E1661">
            <v>362.04</v>
          </cell>
          <cell r="F1661">
            <v>870.07</v>
          </cell>
        </row>
        <row r="1662">
          <cell r="B1662" t="str">
            <v>JANELAS EM FERRO/ACO</v>
          </cell>
          <cell r="C1662" t="str">
            <v/>
          </cell>
        </row>
        <row r="1663">
          <cell r="B1663" t="str">
            <v>BASCULANTES</v>
          </cell>
        </row>
        <row r="1664">
          <cell r="A1664" t="str">
            <v>94559</v>
          </cell>
          <cell r="B1664" t="str">
            <v>JANELA DE AÇO BASCULANTE, FIXAÇÃO COM ARGAMASSA, SEM VIDROS, PADRONIZADA. AF_07/2016</v>
          </cell>
          <cell r="C1664" t="str">
            <v>M2</v>
          </cell>
          <cell r="D1664">
            <v>839</v>
          </cell>
          <cell r="E1664">
            <v>96.52</v>
          </cell>
          <cell r="F1664">
            <v>935.52</v>
          </cell>
        </row>
        <row r="1665">
          <cell r="A1665" t="str">
            <v>94564</v>
          </cell>
          <cell r="B1665" t="str">
            <v>JANELA DE AÇO BASCULANTE, FIXAÇÃO COM PARAFUSO SOBRE CONTRAMARCO (EXCLUSIVE CONTRAMARCO), SEM VIDROS, PADRONIZADA. AF_07/2016</v>
          </cell>
          <cell r="C1665" t="str">
            <v>M2</v>
          </cell>
          <cell r="D1665">
            <v>828.6</v>
          </cell>
          <cell r="E1665">
            <v>49.86</v>
          </cell>
          <cell r="F1665">
            <v>878.46</v>
          </cell>
        </row>
        <row r="1666">
          <cell r="B1666" t="str">
            <v>DE CORRER</v>
          </cell>
        </row>
        <row r="1667">
          <cell r="A1667" t="str">
            <v>94560</v>
          </cell>
          <cell r="B1667" t="str">
            <v>JANELA DE AÇO DE CORRER, 2 FOLHAS, FIXAÇÃO COM ARGAMASSA, COM VIDROS, PADRONIZADA. AF_07/2016</v>
          </cell>
          <cell r="C1667" t="str">
            <v>M2</v>
          </cell>
          <cell r="D1667">
            <v>866.28</v>
          </cell>
          <cell r="E1667">
            <v>35.950000000000003</v>
          </cell>
          <cell r="F1667">
            <v>902.23</v>
          </cell>
        </row>
        <row r="1668">
          <cell r="A1668" t="str">
            <v>94562</v>
          </cell>
          <cell r="B1668" t="str">
            <v>JANELA DE AÇO DE CORRER, 4 FOLHAS, FIXAÇÃO COM ARGAMASSA, SEM VIDROS, PADRONIZADA. AF_07/2016</v>
          </cell>
          <cell r="C1668" t="str">
            <v>M2</v>
          </cell>
          <cell r="D1668">
            <v>898.05</v>
          </cell>
          <cell r="E1668">
            <v>44.07</v>
          </cell>
          <cell r="F1668">
            <v>942.12</v>
          </cell>
        </row>
        <row r="1669">
          <cell r="A1669" t="str">
            <v>94563</v>
          </cell>
          <cell r="B1669" t="str">
            <v>JANELA DE AÇO DE CORRER, 6 FOLHAS, FIXAÇÃO COM ARGAMASSA, COM VIDROS, PADRONIZADA. AF_07/2016</v>
          </cell>
          <cell r="C1669" t="str">
            <v>M2</v>
          </cell>
          <cell r="D1669">
            <v>1139.3699999999999</v>
          </cell>
          <cell r="E1669">
            <v>50.26</v>
          </cell>
          <cell r="F1669" t="str">
            <v>1.189.63</v>
          </cell>
        </row>
        <row r="1670">
          <cell r="A1670" t="str">
            <v>94565</v>
          </cell>
          <cell r="B1670" t="str">
            <v>JANELA DE AÇO DE CORRER, 2 FOLHAS, FIXAÇÃO COM PARAFUSO SOBRE CONTRAMARCO (EXCLUSIVE CONTRAMARCO), COM VIDROS, PADRONIZADA. AF_07/2016</v>
          </cell>
          <cell r="C1670" t="str">
            <v>M2</v>
          </cell>
          <cell r="D1670">
            <v>864.07</v>
          </cell>
          <cell r="E1670">
            <v>18.46</v>
          </cell>
          <cell r="F1670">
            <v>882.53</v>
          </cell>
        </row>
        <row r="1671">
          <cell r="A1671" t="str">
            <v>94567</v>
          </cell>
          <cell r="B1671" t="str">
            <v>JANELA DE AÇO DE CORRER, 4 FOLHAS, FIXAÇÃO COM PARAFUSO SOBRE CONTRAMARCO (EXCLUSIVE CONTRAMARCO), SEM VIDROS, PADRONIZADA. AF_07/2016</v>
          </cell>
          <cell r="C1671" t="str">
            <v>M2</v>
          </cell>
          <cell r="D1671">
            <v>894.18</v>
          </cell>
          <cell r="E1671">
            <v>22.83</v>
          </cell>
          <cell r="F1671">
            <v>917.01</v>
          </cell>
        </row>
        <row r="1672">
          <cell r="A1672" t="str">
            <v>94568</v>
          </cell>
          <cell r="B1672" t="str">
            <v>JANELA DE AÇO DE CORRER, 6 FOLHAS, FIXAÇÃO COM PARAFUSO SOBRE CONTRAMARCO (EXCLUSIVE CONTRAMARCO), COM VIDROS, PADRONIZADA. AF_07/2016</v>
          </cell>
          <cell r="C1672" t="str">
            <v>M2</v>
          </cell>
          <cell r="D1672">
            <v>1134.33</v>
          </cell>
          <cell r="E1672">
            <v>26.1</v>
          </cell>
          <cell r="F1672" t="str">
            <v>1.160.43</v>
          </cell>
        </row>
        <row r="1673">
          <cell r="B1673" t="str">
            <v>MAXIM AR</v>
          </cell>
        </row>
        <row r="1674">
          <cell r="B1674" t="str">
            <v>COMPLEMENTOS E OUTROS EM FERRO/ACO</v>
          </cell>
          <cell r="C1674" t="str">
            <v/>
          </cell>
        </row>
        <row r="1675">
          <cell r="A1675" t="str">
            <v>74073/1</v>
          </cell>
          <cell r="B1675" t="str">
            <v>ALCAPAO EM FERRO 60X60CM, INCLUSO FERRAGENS</v>
          </cell>
          <cell r="C1675" t="str">
            <v>UN</v>
          </cell>
          <cell r="D1675">
            <v>75</v>
          </cell>
          <cell r="E1675">
            <v>16.77</v>
          </cell>
          <cell r="F1675">
            <v>91.77</v>
          </cell>
        </row>
        <row r="1676">
          <cell r="A1676" t="str">
            <v>74073/2</v>
          </cell>
          <cell r="B1676" t="str">
            <v>ALCAPAO EM FERRO 70X70CM, INCLUSO FERRAGENS</v>
          </cell>
          <cell r="C1676" t="str">
            <v>UN</v>
          </cell>
          <cell r="D1676">
            <v>80.92</v>
          </cell>
          <cell r="E1676">
            <v>22.99</v>
          </cell>
          <cell r="F1676">
            <v>103.91</v>
          </cell>
        </row>
        <row r="1677">
          <cell r="A1677" t="str">
            <v>73932/1</v>
          </cell>
          <cell r="B1677" t="str">
            <v>GRADE DE FERRO EM BARRA CHATA 3/16"</v>
          </cell>
          <cell r="C1677" t="str">
            <v>M2</v>
          </cell>
          <cell r="D1677">
            <v>224.63</v>
          </cell>
          <cell r="E1677">
            <v>39.1</v>
          </cell>
          <cell r="F1677">
            <v>263.73</v>
          </cell>
        </row>
        <row r="1678">
          <cell r="A1678" t="str">
            <v>73631</v>
          </cell>
          <cell r="B1678" t="str">
            <v>GUARDA-CORPO EM TUBO DE ACO GALVANIZADO 1 1/2"</v>
          </cell>
          <cell r="C1678" t="str">
            <v>M2</v>
          </cell>
          <cell r="D1678">
            <v>151.21</v>
          </cell>
          <cell r="E1678">
            <v>145.74</v>
          </cell>
          <cell r="F1678">
            <v>296.95</v>
          </cell>
        </row>
        <row r="1679">
          <cell r="A1679" t="str">
            <v>74195/1</v>
          </cell>
          <cell r="B1679" t="str">
            <v>GUARDA-CORPO  COM CORRIMAO EM FERRO BARRA CHATA 3/16"</v>
          </cell>
          <cell r="C1679" t="str">
            <v>M</v>
          </cell>
          <cell r="D1679">
            <v>272.87</v>
          </cell>
          <cell r="E1679">
            <v>40.43</v>
          </cell>
          <cell r="F1679">
            <v>313.3</v>
          </cell>
        </row>
        <row r="1680">
          <cell r="A1680" t="str">
            <v>84863</v>
          </cell>
          <cell r="B1680" t="str">
            <v>GUARDA-CORPO COM CORRIMAO EM TUBO DE ACO GALVANIZADO 3/4"</v>
          </cell>
          <cell r="C1680" t="str">
            <v>M</v>
          </cell>
          <cell r="D1680">
            <v>72.17</v>
          </cell>
          <cell r="E1680">
            <v>25.1</v>
          </cell>
          <cell r="F1680">
            <v>97.27</v>
          </cell>
        </row>
        <row r="1681">
          <cell r="A1681" t="str">
            <v>84862</v>
          </cell>
          <cell r="B1681" t="str">
            <v>GUARDA-CORPO COM CORRIMAO EM TUBO DE ACO GALVANIZADO 1 1/2"</v>
          </cell>
          <cell r="C1681" t="str">
            <v>M</v>
          </cell>
          <cell r="D1681">
            <v>158.82</v>
          </cell>
          <cell r="E1681">
            <v>32.630000000000003</v>
          </cell>
          <cell r="F1681">
            <v>191.45</v>
          </cell>
        </row>
        <row r="1682">
          <cell r="A1682" t="str">
            <v>73665</v>
          </cell>
          <cell r="B1682" t="str">
            <v>ESCADA TIPO MARINHEIRO EM ACO CA-50 9,52MM INCLUSO PINTURA COM FUNDO ANTICORROSIVO TIPO ZARCAO</v>
          </cell>
          <cell r="C1682" t="str">
            <v>M</v>
          </cell>
          <cell r="D1682">
            <v>23.75</v>
          </cell>
          <cell r="E1682">
            <v>34.590000000000003</v>
          </cell>
          <cell r="F1682">
            <v>58.34</v>
          </cell>
        </row>
        <row r="1683">
          <cell r="A1683" t="str">
            <v>74194/1</v>
          </cell>
          <cell r="B1683" t="str">
            <v>ESCADA TIPO MARINHEIRO EM TUBO ACO GALVANIZADO 1 1/2" 5 DEGRAUS</v>
          </cell>
          <cell r="C1683" t="str">
            <v>M</v>
          </cell>
          <cell r="D1683">
            <v>132.93</v>
          </cell>
          <cell r="E1683">
            <v>83.95</v>
          </cell>
          <cell r="F1683">
            <v>216.88</v>
          </cell>
        </row>
        <row r="1684">
          <cell r="A1684" t="str">
            <v>74072/1</v>
          </cell>
          <cell r="B1684" t="str">
            <v>CORRIMAO EM TUBO ACO GALVANIZADO 3/4" COM BRACADEIRA</v>
          </cell>
          <cell r="C1684" t="str">
            <v>M</v>
          </cell>
          <cell r="D1684">
            <v>31.35</v>
          </cell>
          <cell r="E1684">
            <v>35.92</v>
          </cell>
          <cell r="F1684">
            <v>67.27</v>
          </cell>
        </row>
        <row r="1685">
          <cell r="A1685" t="str">
            <v>74072/2</v>
          </cell>
          <cell r="B1685" t="str">
            <v>CORRIMAO EM TUBO ACO GALVANIZADO 2 1/2" COM BRACADEIRA</v>
          </cell>
          <cell r="C1685" t="str">
            <v>M</v>
          </cell>
          <cell r="D1685">
            <v>62.61</v>
          </cell>
          <cell r="E1685">
            <v>35.92</v>
          </cell>
          <cell r="F1685">
            <v>98.53</v>
          </cell>
        </row>
        <row r="1686">
          <cell r="A1686" t="str">
            <v>74072/3</v>
          </cell>
          <cell r="B1686" t="str">
            <v>CORRIMAO EM TUBO ACO GALVANIZADO 1 1/4" COM BRACADEIRA</v>
          </cell>
          <cell r="C1686" t="str">
            <v>M</v>
          </cell>
          <cell r="D1686">
            <v>40.369999999999997</v>
          </cell>
          <cell r="E1686">
            <v>35.92</v>
          </cell>
          <cell r="F1686">
            <v>76.290000000000006</v>
          </cell>
        </row>
        <row r="1687">
          <cell r="A1687" t="str">
            <v>84854</v>
          </cell>
          <cell r="B1687" t="str">
            <v>BATENTE FERRO 1X1/8"</v>
          </cell>
          <cell r="C1687" t="str">
            <v>M</v>
          </cell>
          <cell r="D1687">
            <v>11.89</v>
          </cell>
          <cell r="E1687">
            <v>20.37</v>
          </cell>
          <cell r="F1687">
            <v>32.26</v>
          </cell>
        </row>
        <row r="1688">
          <cell r="A1688" t="str">
            <v>86958</v>
          </cell>
          <cell r="B1688" t="str">
            <v>MÃO FRANCESA EM BARRA DE FERRO CHATO RETANGULAR 2" X 1/4", REFORÇADA, 30 X 25 CM</v>
          </cell>
          <cell r="C1688" t="str">
            <v>UN</v>
          </cell>
          <cell r="D1688">
            <v>17.79</v>
          </cell>
          <cell r="E1688">
            <v>6.89</v>
          </cell>
          <cell r="F1688">
            <v>24.68</v>
          </cell>
        </row>
        <row r="1689">
          <cell r="A1689" t="str">
            <v>86957</v>
          </cell>
          <cell r="B1689" t="str">
            <v>MÃO FRANCESA EM BARRA DE FERRO CHATO RETANGULAR 2" X 1/4", REFORÇADA, 40 X 30 CM</v>
          </cell>
          <cell r="C1689" t="str">
            <v>UN</v>
          </cell>
          <cell r="D1689">
            <v>21.07</v>
          </cell>
          <cell r="E1689">
            <v>6.89</v>
          </cell>
          <cell r="F1689">
            <v>27.96</v>
          </cell>
        </row>
        <row r="1690">
          <cell r="A1690" t="str">
            <v>95541</v>
          </cell>
          <cell r="B1690" t="str">
            <v>FIXAÇÃO UTILIZANDO PARAFUSO E BUCHA DE NYLON, SOMENTE MÃO DE OBRA. AF_10/2016</v>
          </cell>
          <cell r="C1690" t="str">
            <v>UN</v>
          </cell>
          <cell r="D1690">
            <v>1.01</v>
          </cell>
          <cell r="E1690">
            <v>2.72</v>
          </cell>
          <cell r="F1690">
            <v>3.73</v>
          </cell>
        </row>
        <row r="1691">
          <cell r="A1691" t="str">
            <v>95573</v>
          </cell>
          <cell r="B1691" t="str">
            <v>MÃO-FRANCESA EM AÇO, ABAS IGUAIS 40 CM, CAPACIDADE MÍNIMA 70 KG, BRANCO  FORNECIMENTO E INSTALAÇÃO. AF_11/2016</v>
          </cell>
          <cell r="C1691" t="str">
            <v>UN</v>
          </cell>
          <cell r="D1691">
            <v>31.91</v>
          </cell>
          <cell r="E1691">
            <v>2.7</v>
          </cell>
          <cell r="F1691">
            <v>34.61</v>
          </cell>
        </row>
        <row r="1692">
          <cell r="A1692" t="str">
            <v>95574</v>
          </cell>
          <cell r="B1692" t="str">
            <v>MÃO-FRANCESA EM AÇO, ABAS IGUAIS 30 CM, CAPACIDADE MÍNIMA 60 KG, BRANCO  FORNECIMENTO E INSTALAÇÃO. AF_11/2016</v>
          </cell>
          <cell r="C1692" t="str">
            <v>UN</v>
          </cell>
          <cell r="D1692">
            <v>23.73</v>
          </cell>
          <cell r="E1692">
            <v>2.7</v>
          </cell>
          <cell r="F1692">
            <v>26.43</v>
          </cell>
        </row>
        <row r="1693">
          <cell r="B1693" t="str">
            <v>JANELAS EM ALUMINIO</v>
          </cell>
          <cell r="C1693" t="str">
            <v/>
          </cell>
        </row>
        <row r="1694">
          <cell r="A1694" t="str">
            <v>94569</v>
          </cell>
          <cell r="B1694" t="str">
            <v>JANELA DE ALUMÍNIO MAXIM-AR, FIXAÇÃO COM PARAFUSO SOBRE CONTRAMARCO (EXCLUSIVE CONTRAMARCO), COM VIDROS, PADRONIZADA. AF_07/2016</v>
          </cell>
          <cell r="C1694" t="str">
            <v>M2</v>
          </cell>
          <cell r="D1694">
            <v>545.28</v>
          </cell>
          <cell r="E1694">
            <v>35.24</v>
          </cell>
          <cell r="F1694">
            <v>580.52</v>
          </cell>
        </row>
        <row r="1695">
          <cell r="A1695" t="str">
            <v>94570</v>
          </cell>
          <cell r="B1695" t="str">
            <v>JANELA DE ALUMÍNIO DE CORRER, 2 FOLHAS, FIXAÇÃO COM PARAFUSO SOBRE CONTRAMARCO (EXCLUSIVE CONTRAMARCO), COM VIDROS PADRONIZADA. AF_07/2016</v>
          </cell>
          <cell r="C1695" t="str">
            <v>M2</v>
          </cell>
          <cell r="D1695">
            <v>525.51</v>
          </cell>
          <cell r="E1695">
            <v>10.71</v>
          </cell>
          <cell r="F1695">
            <v>536.22</v>
          </cell>
        </row>
        <row r="1696">
          <cell r="A1696" t="str">
            <v>94572</v>
          </cell>
          <cell r="B1696" t="str">
            <v>JANELA DE ALUMÍNIO DE CORRER, 3 FOLHAS, FIXAÇÃO COM PARAFUSO SOBRE CONTRAMARCO (EXCLUSIVE CONTRAMARCO), COM VIDROS, PADRONIZADA. AF_07/2016</v>
          </cell>
          <cell r="C1696" t="str">
            <v>M2</v>
          </cell>
          <cell r="D1696">
            <v>784.2</v>
          </cell>
          <cell r="E1696">
            <v>14.38</v>
          </cell>
          <cell r="F1696">
            <v>798.58</v>
          </cell>
        </row>
        <row r="1697">
          <cell r="A1697" t="str">
            <v>94573</v>
          </cell>
          <cell r="B1697" t="str">
            <v>JANELA DE ALUMÍNIO DE CORRER, 4 FOLHAS, FIXAÇÃO COM PARAFUSO SOBRE CONTRAMARCO (EXCLUSIVE CONTRAMARCO), COM VIDROS, PADRONIZADA. AF_07/2016</v>
          </cell>
          <cell r="C1697" t="str">
            <v>M2</v>
          </cell>
          <cell r="D1697">
            <v>500.98</v>
          </cell>
          <cell r="E1697">
            <v>19.82</v>
          </cell>
          <cell r="F1697">
            <v>520.79999999999995</v>
          </cell>
        </row>
        <row r="1698">
          <cell r="A1698" t="str">
            <v>94574</v>
          </cell>
          <cell r="B1698" t="str">
            <v>JANELA DE ALUMÍNIO DE CORRER, 6 FOLHAS, FIXAÇÃO COM PARAFUSO SOBRE CONTRAMARCO (EXCLUSIVE CONTRAMARCO), COM VIDROS, PADRONIZADA. AF_07/2016</v>
          </cell>
          <cell r="C1698" t="str">
            <v>M2</v>
          </cell>
          <cell r="D1698">
            <v>769.39</v>
          </cell>
          <cell r="E1698">
            <v>23.12</v>
          </cell>
          <cell r="F1698">
            <v>792.51</v>
          </cell>
        </row>
        <row r="1699">
          <cell r="A1699" t="str">
            <v>94575</v>
          </cell>
          <cell r="B1699" t="str">
            <v>JANELA DE ALUMÍNIO MAXIM-AR, FIXAÇÃO COM PARAFUSO, VEDAÇÃO COM ESPUMA EXPANSIVA PU, COM VIDROS, PADRONIZADA. AF_07/2016</v>
          </cell>
          <cell r="C1699" t="str">
            <v>M2</v>
          </cell>
          <cell r="D1699">
            <v>561.83000000000004</v>
          </cell>
          <cell r="E1699">
            <v>60.88</v>
          </cell>
          <cell r="F1699">
            <v>622.71</v>
          </cell>
        </row>
        <row r="1700">
          <cell r="A1700" t="str">
            <v>94576</v>
          </cell>
          <cell r="B1700" t="str">
            <v>JANELA DE ALUMÍNIO DE CORRER, 2 FOLHAS, FIXAÇÃO COM PARAFUSO, VEDAÇÃO COM ESPUMA EXPANSIVA PU, COM VIDROS, PADRONIZADA. AF_07/2016</v>
          </cell>
          <cell r="C1700" t="str">
            <v>M2</v>
          </cell>
          <cell r="D1700">
            <v>530.96</v>
          </cell>
          <cell r="E1700">
            <v>16.989999999999998</v>
          </cell>
          <cell r="F1700">
            <v>547.95000000000005</v>
          </cell>
        </row>
        <row r="1701">
          <cell r="A1701" t="str">
            <v>94578</v>
          </cell>
          <cell r="B1701" t="str">
            <v>JANELA DE ALUMÍNIO DE CORRER, 3 FOLHAS, FIXAÇÃO COM PARAFUSO, VEDAÇÃO COM ESPUMA EXPANSIVA PU, COM VIDROS, PADRONIZADA. AF_07/2016</v>
          </cell>
          <cell r="C1701" t="str">
            <v>M2</v>
          </cell>
          <cell r="D1701">
            <v>789.7</v>
          </cell>
          <cell r="E1701">
            <v>20.81</v>
          </cell>
          <cell r="F1701">
            <v>810.51</v>
          </cell>
        </row>
        <row r="1702">
          <cell r="A1702" t="str">
            <v>94579</v>
          </cell>
          <cell r="B1702" t="str">
            <v>JANELA DE ALUMÍNIO DE CORRER, 4 FOLHAS, FIXAÇÃO COM PARAFUSO, VEDAÇÃO COM ESPUMA EXPANSIVA PU, COM VIDROS, PADRONIZADA. AF_07/2016</v>
          </cell>
          <cell r="C1702" t="str">
            <v>M2</v>
          </cell>
          <cell r="D1702">
            <v>506.44</v>
          </cell>
          <cell r="E1702">
            <v>27.07</v>
          </cell>
          <cell r="F1702">
            <v>533.51</v>
          </cell>
        </row>
        <row r="1703">
          <cell r="A1703" t="str">
            <v>94580</v>
          </cell>
          <cell r="B1703" t="str">
            <v>JANELA DE ALUMÍNIO DE CORRER, 6 FOLHAS, FIXAÇÃO COM PARAFUSO, VEDAÇÃO COM ESPUMA EXPANSIVA PU, COM VIDROS, PADRONIZADA. AF_07/2016</v>
          </cell>
          <cell r="C1703" t="str">
            <v>M2</v>
          </cell>
          <cell r="D1703">
            <v>774.72</v>
          </cell>
          <cell r="E1703">
            <v>30.08</v>
          </cell>
          <cell r="F1703">
            <v>804.8</v>
          </cell>
        </row>
        <row r="1704">
          <cell r="A1704" t="str">
            <v>94581</v>
          </cell>
          <cell r="B1704" t="str">
            <v>JANELA DE ALUMÍNIO MAXIM-AR, FIXAÇÃO COM ARGAMASSA, COM VIDROS, PADRONIZADA. AF_07/2016</v>
          </cell>
          <cell r="C1704" t="str">
            <v>M2</v>
          </cell>
          <cell r="D1704">
            <v>551.80999999999995</v>
          </cell>
          <cell r="E1704">
            <v>72.069999999999993</v>
          </cell>
          <cell r="F1704">
            <v>623.88</v>
          </cell>
        </row>
        <row r="1705">
          <cell r="A1705" t="str">
            <v>94582</v>
          </cell>
          <cell r="B1705" t="str">
            <v>JANELA DE ALUMÍNIO DE CORRER, 2 FOLHAS, FIXAÇÃO COM ARGAMASSA, COM VIDROS, PADRONIZADA. AF_07/2016</v>
          </cell>
          <cell r="C1705" t="str">
            <v>M2</v>
          </cell>
          <cell r="D1705">
            <v>526.22</v>
          </cell>
          <cell r="E1705">
            <v>23.2</v>
          </cell>
          <cell r="F1705">
            <v>549.41999999999996</v>
          </cell>
        </row>
        <row r="1706">
          <cell r="A1706" t="str">
            <v>94584</v>
          </cell>
          <cell r="B1706" t="str">
            <v>JANELA DE ALUMÍNIO DE CORRER, 3 FOLHAS, FIXAÇÃO COM ARGAMASSA, COM VIDROS, PADRONIZADA. AF_07/2016</v>
          </cell>
          <cell r="C1706" t="str">
            <v>M2</v>
          </cell>
          <cell r="D1706">
            <v>786.77</v>
          </cell>
          <cell r="E1706">
            <v>31.61</v>
          </cell>
          <cell r="F1706">
            <v>818.38</v>
          </cell>
        </row>
        <row r="1707">
          <cell r="A1707" t="str">
            <v>94585</v>
          </cell>
          <cell r="B1707" t="str">
            <v>JANELA DE ALUMÍNIO DE CORRER, 4 FOLHAS, FIXAÇÃO COM ARGAMASSA, COM VIDROS, PADRONIZADA. AF_07/2016</v>
          </cell>
          <cell r="C1707" t="str">
            <v>M2</v>
          </cell>
          <cell r="D1707">
            <v>501.83</v>
          </cell>
          <cell r="E1707">
            <v>32.229999999999997</v>
          </cell>
          <cell r="F1707">
            <v>534.05999999999995</v>
          </cell>
        </row>
        <row r="1708">
          <cell r="A1708" t="str">
            <v>94586</v>
          </cell>
          <cell r="B1708" t="str">
            <v>JANELA DE ALUMÍNIO 6 FOLHAS, FIXAÇÃO COM ARGAMASSA, COM VIDROS, PADRONIZADA. AF_07/2016</v>
          </cell>
          <cell r="C1708" t="str">
            <v>M2</v>
          </cell>
          <cell r="D1708">
            <v>772.44</v>
          </cell>
          <cell r="E1708">
            <v>41.13</v>
          </cell>
          <cell r="F1708">
            <v>813.57</v>
          </cell>
        </row>
        <row r="1709">
          <cell r="B1709" t="str">
            <v>COMPLEMENTOS E OUTROS EM ALUMINIO</v>
          </cell>
          <cell r="C1709" t="str">
            <v/>
          </cell>
        </row>
        <row r="1710">
          <cell r="A1710" t="str">
            <v>73737/1</v>
          </cell>
          <cell r="B1710" t="str">
            <v>GRADIL DE ALUMINIO ANODIZADO TIPO BARRA CHATA PARA VARANDAS, ALTURA 0,4M</v>
          </cell>
          <cell r="C1710" t="str">
            <v>M</v>
          </cell>
          <cell r="D1710">
            <v>98.14</v>
          </cell>
          <cell r="E1710">
            <v>29.52</v>
          </cell>
          <cell r="F1710">
            <v>127.66</v>
          </cell>
        </row>
        <row r="1711">
          <cell r="A1711" t="str">
            <v>73737/2</v>
          </cell>
          <cell r="B1711" t="str">
            <v>GRADIL DE ALUMINIO ANODIZADO TIPO BARRA CHATA PARA VARANDAS, ALTURA 1,0M</v>
          </cell>
          <cell r="C1711" t="str">
            <v>M</v>
          </cell>
          <cell r="D1711">
            <v>224.24</v>
          </cell>
          <cell r="E1711">
            <v>29.24</v>
          </cell>
          <cell r="F1711">
            <v>253.48</v>
          </cell>
        </row>
        <row r="1712">
          <cell r="A1712" t="str">
            <v>73737/3</v>
          </cell>
          <cell r="B1712" t="str">
            <v>GRADIL DE ALUMINIO ANODIZADO TIPO BARRA CHATA PARA VARANDAS, ALTURA 1,2M</v>
          </cell>
          <cell r="C1712" t="str">
            <v>M</v>
          </cell>
          <cell r="D1712">
            <v>264.88</v>
          </cell>
          <cell r="E1712">
            <v>29.24</v>
          </cell>
          <cell r="F1712">
            <v>294.12</v>
          </cell>
        </row>
        <row r="1713">
          <cell r="A1713" t="str">
            <v>85096</v>
          </cell>
          <cell r="B1713" t="str">
            <v>GRADIL DE ALUMINIO ANODIZADO TIPO BARRA CHATA</v>
          </cell>
          <cell r="C1713" t="str">
            <v>M2</v>
          </cell>
          <cell r="D1713">
            <v>226.41</v>
          </cell>
          <cell r="E1713">
            <v>29.89</v>
          </cell>
          <cell r="F1713">
            <v>256.3</v>
          </cell>
        </row>
        <row r="1714">
          <cell r="A1714" t="str">
            <v>73908/1</v>
          </cell>
          <cell r="B1714" t="str">
            <v>CANTONEIRA DE ALUMINIO 2"X2", PARA PROTECAO DE QUINA DE PAREDE</v>
          </cell>
          <cell r="C1714" t="str">
            <v>M</v>
          </cell>
          <cell r="D1714">
            <v>23.9</v>
          </cell>
          <cell r="E1714">
            <v>12.59</v>
          </cell>
          <cell r="F1714">
            <v>36.49</v>
          </cell>
        </row>
        <row r="1715">
          <cell r="A1715" t="str">
            <v>73908/2</v>
          </cell>
          <cell r="B1715" t="str">
            <v>CANTONEIRA DE ALUMINIO 1"X1, PARA PROTECAO DE QUINA DE PAREDE</v>
          </cell>
          <cell r="C1715" t="str">
            <v>M</v>
          </cell>
          <cell r="D1715">
            <v>16.37</v>
          </cell>
          <cell r="E1715">
            <v>12.59</v>
          </cell>
          <cell r="F1715">
            <v>28.96</v>
          </cell>
        </row>
        <row r="1716">
          <cell r="A1716" t="str">
            <v>85014</v>
          </cell>
          <cell r="B1716" t="str">
            <v>CAIXILHO FIXO, DE ALUMINIO, COM TELA DE METAL FIO 12 MALHA 3X3CM</v>
          </cell>
          <cell r="C1716" t="str">
            <v>M2</v>
          </cell>
          <cell r="D1716">
            <v>530.1</v>
          </cell>
          <cell r="E1716">
            <v>51.52</v>
          </cell>
          <cell r="F1716">
            <v>581.62</v>
          </cell>
        </row>
        <row r="1717">
          <cell r="A1717" t="str">
            <v>85010</v>
          </cell>
          <cell r="B1717" t="str">
            <v>CAIXILHO FIXO, DE ALUMINIO, PARA VIDRO</v>
          </cell>
          <cell r="C1717" t="str">
            <v>M2</v>
          </cell>
          <cell r="D1717">
            <v>469.87</v>
          </cell>
          <cell r="E1717">
            <v>29.53</v>
          </cell>
          <cell r="F1717">
            <v>499.4</v>
          </cell>
        </row>
        <row r="1718">
          <cell r="B1718" t="str">
            <v>FERRAGENS PARA ESQUADRIAS</v>
          </cell>
          <cell r="C1718" t="str">
            <v/>
          </cell>
        </row>
        <row r="1719">
          <cell r="A1719" t="str">
            <v>91304</v>
          </cell>
          <cell r="B1719" t="str">
            <v>FECHADURA DE EMBUTIR COM CILINDRO, EXTERNA, COMPLETA, ACABAMENTO PADRÃO POPULAR, INCLUSO EXECUÇÃO DE FURO - FORNECIMENTO E INSTALAÇÃO. AF_08/2015</v>
          </cell>
          <cell r="C1719" t="str">
            <v>UN</v>
          </cell>
          <cell r="D1719">
            <v>44.4</v>
          </cell>
          <cell r="E1719">
            <v>20.38</v>
          </cell>
          <cell r="F1719">
            <v>64.78</v>
          </cell>
        </row>
        <row r="1720">
          <cell r="A1720" t="str">
            <v>91305</v>
          </cell>
          <cell r="B1720" t="str">
            <v>FECHADURA DE EMBUTIR PARA PORTA DE BANHEIRO, COMPLETA, ACABAMENTO PADRÃO POPULAR, INCLUSO EXECUÇÃO DE FURO - FORNECIMENTO E INSTALAÇÃO. AF_08/2015</v>
          </cell>
          <cell r="C1720" t="str">
            <v>UN</v>
          </cell>
          <cell r="D1720">
            <v>33.36</v>
          </cell>
          <cell r="E1720">
            <v>15.61</v>
          </cell>
          <cell r="F1720">
            <v>48.97</v>
          </cell>
        </row>
        <row r="1721">
          <cell r="A1721" t="str">
            <v>91306</v>
          </cell>
          <cell r="B1721" t="str">
            <v>FECHADURA DE EMBUTIR PARA PORTAS INTERNAS, COMPLETA, ACABAMENTO PADRÃO MÉDIO, COM EXECUÇÃO DE FURO - FORNECIMENTO E INSTALAÇÃO. AF_08/2015</v>
          </cell>
          <cell r="C1721" t="str">
            <v>UN</v>
          </cell>
          <cell r="D1721">
            <v>54.94</v>
          </cell>
          <cell r="E1721">
            <v>15.61</v>
          </cell>
          <cell r="F1721">
            <v>70.55</v>
          </cell>
        </row>
        <row r="1722">
          <cell r="A1722" t="str">
            <v>91307</v>
          </cell>
          <cell r="B1722" t="str">
            <v>FECHADURA DE EMBUTIR PARA PORTAS INTERNAS, COMPLETA, ACABAMENTO PADRÃO POPULAR, COM EXECUÇÃO DE FURO - FORNECIMENTO E INSTALAÇÃO. AF_08/2015</v>
          </cell>
          <cell r="C1722" t="str">
            <v>UN</v>
          </cell>
          <cell r="D1722">
            <v>35.549999999999997</v>
          </cell>
          <cell r="E1722">
            <v>15.61</v>
          </cell>
          <cell r="F1722">
            <v>51.16</v>
          </cell>
        </row>
        <row r="1723">
          <cell r="A1723" t="str">
            <v>90830</v>
          </cell>
          <cell r="B1723" t="str">
            <v>FECHADURA DE EMBUTIR COM CILINDRO, EXTERNA, COMPLETA, ACABAMENTO PADRÃO MÉDIO, INCLUSO EXECUÇÃO DE FURO - FORNECIMENTO E INSTALAÇÃO. AF_08/2015</v>
          </cell>
          <cell r="C1723" t="str">
            <v>UN</v>
          </cell>
          <cell r="D1723">
            <v>63.01</v>
          </cell>
          <cell r="E1723">
            <v>20.38</v>
          </cell>
          <cell r="F1723">
            <v>83.39</v>
          </cell>
        </row>
        <row r="1724">
          <cell r="A1724" t="str">
            <v>90831</v>
          </cell>
          <cell r="B1724" t="str">
            <v>FECHADURA DE EMBUTIR PARA PORTA DE BANHEIRO, COMPLETA, ACABAMENTO PADRÃO MÉDIO, INCLUSO EXECUÇÃO DE FURO - FORNECIMENTO E INSTALAÇÃO. AF_08/2015</v>
          </cell>
          <cell r="C1724" t="str">
            <v>UN</v>
          </cell>
          <cell r="D1724">
            <v>49.62</v>
          </cell>
          <cell r="E1724">
            <v>15.61</v>
          </cell>
          <cell r="F1724">
            <v>65.23</v>
          </cell>
        </row>
        <row r="1725">
          <cell r="A1725" t="str">
            <v>74084/1</v>
          </cell>
          <cell r="B1725" t="str">
            <v>PORTA CADEADO ZINCADO OXIDADO PRETO COM CADEADO DE ACO INOX, LARGURA DE *50* MM</v>
          </cell>
          <cell r="C1725" t="str">
            <v>UN</v>
          </cell>
          <cell r="D1725">
            <v>113.37</v>
          </cell>
          <cell r="E1725">
            <v>6.58</v>
          </cell>
          <cell r="F1725">
            <v>119.95</v>
          </cell>
        </row>
        <row r="1726">
          <cell r="A1726" t="str">
            <v>84885</v>
          </cell>
          <cell r="B1726" t="str">
            <v>JOGO DE FERRAGENS CROMADAS PARA PORTA DE VIDRO TEMPERADO, UMA FOLHA COMPOSTO DE DOBRADICAS SUPERIOR E INFERIOR, TRINCO, FECHADURA, CONTRA FECHADURA COM CAPUCHINHO SEM MOLA E PUXADOR</v>
          </cell>
          <cell r="C1726" t="str">
            <v>UN</v>
          </cell>
          <cell r="D1726">
            <v>380.93</v>
          </cell>
          <cell r="E1726">
            <v>184.14</v>
          </cell>
          <cell r="F1726">
            <v>565.07000000000005</v>
          </cell>
        </row>
        <row r="1727">
          <cell r="A1727" t="str">
            <v>84952</v>
          </cell>
          <cell r="B1727" t="str">
            <v>FECHO EMBUTIR TIPO UNHA 22CM C/COLOCACAO</v>
          </cell>
          <cell r="C1727" t="str">
            <v>UN</v>
          </cell>
          <cell r="D1727">
            <v>21.46</v>
          </cell>
          <cell r="E1727">
            <v>10.89</v>
          </cell>
          <cell r="F1727">
            <v>32.35</v>
          </cell>
        </row>
        <row r="1728">
          <cell r="A1728" t="str">
            <v>84950</v>
          </cell>
          <cell r="B1728" t="str">
            <v>FECHO EMBUTIR TIPO UNHA 40CM C/COLOCACAO</v>
          </cell>
          <cell r="C1728" t="str">
            <v>UN</v>
          </cell>
          <cell r="D1728">
            <v>30.94</v>
          </cell>
          <cell r="E1728">
            <v>10.89</v>
          </cell>
          <cell r="F1728">
            <v>41.83</v>
          </cell>
        </row>
        <row r="1729">
          <cell r="A1729" t="str">
            <v>74046/2</v>
          </cell>
          <cell r="B1729" t="str">
            <v>TARJETA TIPO LIVRE/OCUPADO PARA PORTA DE BANHEIRO</v>
          </cell>
          <cell r="C1729" t="str">
            <v>UN</v>
          </cell>
          <cell r="D1729">
            <v>22.75</v>
          </cell>
          <cell r="E1729">
            <v>6.58</v>
          </cell>
          <cell r="F1729">
            <v>29.33</v>
          </cell>
        </row>
        <row r="1730">
          <cell r="A1730" t="str">
            <v>73736/1</v>
          </cell>
          <cell r="B1730" t="str">
            <v>DOBRADICA TIPO VAI E VEM EM LATAO POLIDO 3"</v>
          </cell>
          <cell r="C1730" t="str">
            <v>UN</v>
          </cell>
          <cell r="D1730">
            <v>71.7</v>
          </cell>
          <cell r="E1730">
            <v>7.9</v>
          </cell>
          <cell r="F1730">
            <v>79.599999999999994</v>
          </cell>
        </row>
        <row r="1731">
          <cell r="A1731" t="str">
            <v>74047/2</v>
          </cell>
          <cell r="B1731" t="str">
            <v>DOBRADICA EM ACO/FERRO, 3" X 21/2", E=1,9 A 2 MM, SEM ANEL, CROMADO OU ZINCADO, TAMPA BOLA, COM PARAFUSOS</v>
          </cell>
          <cell r="C1731" t="str">
            <v>UN</v>
          </cell>
          <cell r="D1731">
            <v>16.18</v>
          </cell>
          <cell r="E1731">
            <v>7.9</v>
          </cell>
          <cell r="F1731">
            <v>24.08</v>
          </cell>
        </row>
        <row r="1732">
          <cell r="A1732" t="str">
            <v>84886</v>
          </cell>
          <cell r="B1732" t="str">
            <v>MOLA HIDRAULICA DE PISO PARA PORTA DE VIDRO TEMPERADO</v>
          </cell>
          <cell r="C1732" t="str">
            <v>UN</v>
          </cell>
          <cell r="D1732">
            <v>919.81</v>
          </cell>
          <cell r="E1732">
            <v>13.05</v>
          </cell>
          <cell r="F1732">
            <v>932.86</v>
          </cell>
        </row>
        <row r="1733">
          <cell r="B1733" t="str">
            <v>MADEIRAS E LAMINADOS</v>
          </cell>
          <cell r="C1733" t="str">
            <v/>
          </cell>
        </row>
        <row r="1734">
          <cell r="A1734" t="str">
            <v>84666</v>
          </cell>
          <cell r="B1734" t="str">
            <v>POLIMENTO E ENCERAMENTO DE PISO EM MADEIRA</v>
          </cell>
          <cell r="C1734" t="str">
            <v>M2</v>
          </cell>
          <cell r="D1734">
            <v>8.4700000000000006</v>
          </cell>
          <cell r="E1734">
            <v>12.36</v>
          </cell>
          <cell r="F1734">
            <v>20.83</v>
          </cell>
        </row>
        <row r="1735">
          <cell r="B1735" t="str">
            <v>VIDROS E ESPELHOS</v>
          </cell>
          <cell r="C1735" t="str">
            <v/>
          </cell>
        </row>
        <row r="1736">
          <cell r="B1736" t="str">
            <v>MANUTENCAO / REPAROS - VIDROS E ESPELHOS</v>
          </cell>
          <cell r="C1736" t="str">
            <v/>
          </cell>
        </row>
        <row r="1737">
          <cell r="A1737" t="str">
            <v>85421</v>
          </cell>
          <cell r="B1737" t="str">
            <v>REMOCAO DE VIDRO COMUM</v>
          </cell>
          <cell r="C1737" t="str">
            <v>M2</v>
          </cell>
          <cell r="D1737">
            <v>3.8</v>
          </cell>
          <cell r="E1737">
            <v>8.6999999999999993</v>
          </cell>
          <cell r="F1737">
            <v>12.5</v>
          </cell>
        </row>
        <row r="1738">
          <cell r="B1738" t="str">
            <v>VIDROS</v>
          </cell>
          <cell r="C1738" t="str">
            <v/>
          </cell>
        </row>
        <row r="1739">
          <cell r="A1739" t="str">
            <v>72116</v>
          </cell>
          <cell r="B1739" t="str">
            <v>VIDRO LISO COMUM TRANSPARENTE, ESPESSURA 3MM</v>
          </cell>
          <cell r="C1739" t="str">
            <v>M2</v>
          </cell>
          <cell r="D1739">
            <v>88.88</v>
          </cell>
          <cell r="E1739">
            <v>9.5500000000000007</v>
          </cell>
          <cell r="F1739">
            <v>98.43</v>
          </cell>
        </row>
        <row r="1740">
          <cell r="A1740" t="str">
            <v>72117</v>
          </cell>
          <cell r="B1740" t="str">
            <v>VIDRO LISO COMUM TRANSPARENTE, ESPESSURA 4MM</v>
          </cell>
          <cell r="C1740" t="str">
            <v>M2</v>
          </cell>
          <cell r="D1740">
            <v>115.06</v>
          </cell>
          <cell r="E1740">
            <v>10.74</v>
          </cell>
          <cell r="F1740">
            <v>125.8</v>
          </cell>
        </row>
        <row r="1741">
          <cell r="A1741" t="str">
            <v>84957</v>
          </cell>
          <cell r="B1741" t="str">
            <v>VIDRO LISO COMUM TRANSPARENTE, ESPESSURA 5MM</v>
          </cell>
          <cell r="C1741" t="str">
            <v>M2</v>
          </cell>
          <cell r="D1741">
            <v>135.88999999999999</v>
          </cell>
          <cell r="E1741">
            <v>15.24</v>
          </cell>
          <cell r="F1741">
            <v>151.13</v>
          </cell>
        </row>
        <row r="1742">
          <cell r="A1742" t="str">
            <v>84959</v>
          </cell>
          <cell r="B1742" t="str">
            <v>VIDRO LISO COMUM TRANSPARENTE, ESPESSURA 6MM</v>
          </cell>
          <cell r="C1742" t="str">
            <v>M2</v>
          </cell>
          <cell r="D1742">
            <v>160.88999999999999</v>
          </cell>
          <cell r="E1742">
            <v>15.24</v>
          </cell>
          <cell r="F1742">
            <v>176.13</v>
          </cell>
        </row>
        <row r="1743">
          <cell r="A1743" t="str">
            <v>72118</v>
          </cell>
          <cell r="B1743" t="str">
            <v>VIDRO TEMPERADO INCOLOR, ESPESSURA 6MM, FORNECIMENTO E INSTALACAO, INCLUSIVE MASSA PARA VEDACAO</v>
          </cell>
          <cell r="C1743" t="str">
            <v>M2</v>
          </cell>
          <cell r="D1743">
            <v>137.71</v>
          </cell>
          <cell r="E1743">
            <v>11.94</v>
          </cell>
          <cell r="F1743">
            <v>149.65</v>
          </cell>
        </row>
        <row r="1744">
          <cell r="A1744" t="str">
            <v>72119</v>
          </cell>
          <cell r="B1744" t="str">
            <v>VIDRO TEMPERADO INCOLOR, ESPESSURA 8MM, FORNECIMENTO E INSTALACAO, INCLUSIVE MASSA PARA VEDACAO</v>
          </cell>
          <cell r="C1744" t="str">
            <v>M2</v>
          </cell>
          <cell r="D1744">
            <v>175.2</v>
          </cell>
          <cell r="E1744">
            <v>11.94</v>
          </cell>
          <cell r="F1744">
            <v>187.14</v>
          </cell>
        </row>
        <row r="1745">
          <cell r="A1745" t="str">
            <v>72120</v>
          </cell>
          <cell r="B1745" t="str">
            <v>VIDRO TEMPERADO INCOLOR, ESPESSURA 10MM, FORNECIMENTO E INSTALACAO, INCLUSIVE MASSA PARA VEDACAO</v>
          </cell>
          <cell r="C1745" t="str">
            <v>M2</v>
          </cell>
          <cell r="D1745">
            <v>222.99</v>
          </cell>
          <cell r="E1745">
            <v>11.94</v>
          </cell>
          <cell r="F1745">
            <v>234.93</v>
          </cell>
        </row>
        <row r="1746">
          <cell r="A1746" t="str">
            <v>72122</v>
          </cell>
          <cell r="B1746" t="str">
            <v>VIDRO FANTASIA TIPO CANELADO, ESPESSURA 4MM</v>
          </cell>
          <cell r="C1746" t="str">
            <v>M2</v>
          </cell>
          <cell r="D1746">
            <v>97.76</v>
          </cell>
          <cell r="E1746">
            <v>10.74</v>
          </cell>
          <cell r="F1746">
            <v>108.5</v>
          </cell>
        </row>
        <row r="1747">
          <cell r="A1747" t="str">
            <v>85004</v>
          </cell>
          <cell r="B1747" t="str">
            <v>VIDRO FANTASIA MARTELADO 4MM</v>
          </cell>
          <cell r="C1747" t="str">
            <v>M2</v>
          </cell>
          <cell r="D1747">
            <v>102.56</v>
          </cell>
          <cell r="E1747">
            <v>15.24</v>
          </cell>
          <cell r="F1747">
            <v>117.8</v>
          </cell>
        </row>
        <row r="1748">
          <cell r="A1748" t="str">
            <v>85001</v>
          </cell>
          <cell r="B1748" t="str">
            <v>VIDRO LISO FUME, ESPESSURA 4MM</v>
          </cell>
          <cell r="C1748" t="str">
            <v>M2</v>
          </cell>
          <cell r="D1748">
            <v>152.56</v>
          </cell>
          <cell r="E1748">
            <v>15.24</v>
          </cell>
          <cell r="F1748">
            <v>167.8</v>
          </cell>
        </row>
        <row r="1749">
          <cell r="A1749" t="str">
            <v>85002</v>
          </cell>
          <cell r="B1749" t="str">
            <v>VIDRO LISO FUME, ESPESSURA 6MM</v>
          </cell>
          <cell r="C1749" t="str">
            <v>M2</v>
          </cell>
          <cell r="D1749">
            <v>219.22</v>
          </cell>
          <cell r="E1749">
            <v>15.24</v>
          </cell>
          <cell r="F1749">
            <v>234.46</v>
          </cell>
        </row>
        <row r="1750">
          <cell r="A1750" t="str">
            <v>72123</v>
          </cell>
          <cell r="B1750" t="str">
            <v>VIDRO ARAMADO, ESPESSURA 7MM</v>
          </cell>
          <cell r="C1750" t="str">
            <v>M2</v>
          </cell>
          <cell r="D1750">
            <v>272.76</v>
          </cell>
          <cell r="E1750">
            <v>10.74</v>
          </cell>
          <cell r="F1750">
            <v>283.5</v>
          </cell>
        </row>
        <row r="1751">
          <cell r="B1751" t="str">
            <v>ESQUADRIAS</v>
          </cell>
          <cell r="C1751" t="str">
            <v/>
          </cell>
        </row>
        <row r="1752">
          <cell r="A1752" t="str">
            <v>73838/1</v>
          </cell>
          <cell r="B1752" t="str">
            <v>PORTA DE VIDRO TEMPERADO, 0,9X2,10M, ESPESSURA 10MM, INCLUSIVE ACESSORIOS</v>
          </cell>
          <cell r="C1752" t="str">
            <v>UN</v>
          </cell>
          <cell r="D1752">
            <v>1625.49</v>
          </cell>
          <cell r="E1752">
            <v>3.92</v>
          </cell>
          <cell r="F1752" t="str">
            <v>1.629.41</v>
          </cell>
        </row>
        <row r="1753">
          <cell r="B1753" t="str">
            <v>ESPELHOS</v>
          </cell>
          <cell r="C1753" t="str">
            <v/>
          </cell>
        </row>
        <row r="1754">
          <cell r="A1754" t="str">
            <v>74125/1</v>
          </cell>
          <cell r="B1754" t="str">
            <v>ESPELHO CRISTAL ESPESSURA 4MM, COM MOLDURA DE MADEIRA</v>
          </cell>
          <cell r="C1754" t="str">
            <v>M2</v>
          </cell>
          <cell r="D1754">
            <v>323.77</v>
          </cell>
          <cell r="E1754">
            <v>52.68</v>
          </cell>
          <cell r="F1754">
            <v>376.45</v>
          </cell>
        </row>
        <row r="1755">
          <cell r="A1755" t="str">
            <v>74125/2</v>
          </cell>
          <cell r="B1755" t="str">
            <v>ESPELHO CRISTAL ESPESSURA 4MM, COM MOLDURA EM ALUMINIO E COMPENSADO 6MM PLASTIFICADO COLADO</v>
          </cell>
          <cell r="C1755" t="str">
            <v>M2</v>
          </cell>
          <cell r="D1755">
            <v>364.8</v>
          </cell>
          <cell r="E1755">
            <v>44.06</v>
          </cell>
          <cell r="F1755">
            <v>408.86</v>
          </cell>
        </row>
        <row r="1756">
          <cell r="A1756" t="str">
            <v>85005</v>
          </cell>
          <cell r="B1756" t="str">
            <v>ESPELHO CRISTAL, ESPESSURA 4MM, COM PARAFUSOS DE FIXACAO, SEM MOLDURA</v>
          </cell>
          <cell r="C1756" t="str">
            <v>M2</v>
          </cell>
          <cell r="D1756">
            <v>307.89</v>
          </cell>
          <cell r="E1756">
            <v>30.48</v>
          </cell>
          <cell r="F1756">
            <v>338.37</v>
          </cell>
        </row>
        <row r="1757">
          <cell r="B1757" t="str">
            <v>ELETRIFICACAO E ILUMINACAO PUBLICA</v>
          </cell>
          <cell r="C1757" t="str">
            <v/>
          </cell>
        </row>
        <row r="1758">
          <cell r="B1758" t="str">
            <v>MANUTENCAO / REPAROS - VIDROS E ESPELHOS</v>
          </cell>
          <cell r="C1758" t="str">
            <v/>
          </cell>
        </row>
        <row r="1759">
          <cell r="B1759" t="str">
            <v>CONECTORES/LACO DE ROLDANA E ALCA</v>
          </cell>
          <cell r="C1759" t="str">
            <v/>
          </cell>
        </row>
        <row r="1760">
          <cell r="A1760" t="str">
            <v>73767/1</v>
          </cell>
          <cell r="B1760" t="str">
            <v>GRAMPO PARALELO EM ALUMINIO FUNDIDO OU ESTRUDADO DE 2 PARAFUSOS, PARA CABO DE 6 A 50 MM2, PASTA ANTIOXIDANTE. FORNEC E INSTALAÇÃO.</v>
          </cell>
          <cell r="C1760" t="str">
            <v>UN</v>
          </cell>
          <cell r="D1760">
            <v>5.9</v>
          </cell>
          <cell r="E1760">
            <v>2.16</v>
          </cell>
          <cell r="F1760">
            <v>8.06</v>
          </cell>
        </row>
        <row r="1761">
          <cell r="A1761" t="str">
            <v>73767/2</v>
          </cell>
          <cell r="B1761" t="str">
            <v>ALCA PRE-FORMADA DISTRIBUIÇÃO EM  ACO RECOBERTO COM ALUMINIO PARA CABO 25MM2, ENCAPADO. FORNECIMENTO E INSTALAÇÃO.</v>
          </cell>
          <cell r="C1761" t="str">
            <v>UN</v>
          </cell>
          <cell r="D1761">
            <v>6.99</v>
          </cell>
          <cell r="E1761">
            <v>2.16</v>
          </cell>
          <cell r="F1761">
            <v>9.15</v>
          </cell>
        </row>
        <row r="1762">
          <cell r="A1762" t="str">
            <v>73767/3</v>
          </cell>
          <cell r="B1762" t="str">
            <v>LACO DE ROLDANA PRE-FORMADO ACO RECOBERTO DE ALUMINIO PARA CABO DE ALUMINIO NU BITOLA 25MM2 - FORNECIMENTO E COLOCACAO</v>
          </cell>
          <cell r="C1762" t="str">
            <v>UN</v>
          </cell>
          <cell r="D1762">
            <v>4.5199999999999996</v>
          </cell>
          <cell r="E1762">
            <v>2.16</v>
          </cell>
          <cell r="F1762">
            <v>6.68</v>
          </cell>
        </row>
        <row r="1763">
          <cell r="A1763" t="str">
            <v>73767/4</v>
          </cell>
          <cell r="B1763" t="str">
            <v>ALCA PRE-FORMADA DISTRIBUICAO EM ACO RECOBERTO COM ALUMINIO NU PARA CABO 25MM2, ENCAPADO. FORNECIMENTO E INSTALACAO.</v>
          </cell>
          <cell r="C1763" t="str">
            <v>UN</v>
          </cell>
          <cell r="D1763">
            <v>2.27</v>
          </cell>
          <cell r="E1763">
            <v>2.16</v>
          </cell>
          <cell r="F1763">
            <v>4.43</v>
          </cell>
        </row>
        <row r="1764">
          <cell r="A1764" t="str">
            <v>73767/5</v>
          </cell>
          <cell r="B1764" t="str">
            <v>ALCA PRE-FORMADA SERV DE ACO RECOB C/ALUM NU ENCAPADO 25MM2 (BITOLA)  CONF PROJ A4-148-CP RIOLUZ FORNECIMENTO E COLOCACAO</v>
          </cell>
          <cell r="C1764" t="str">
            <v>UN</v>
          </cell>
          <cell r="D1764">
            <v>1.91</v>
          </cell>
          <cell r="E1764">
            <v>2.16</v>
          </cell>
          <cell r="F1764">
            <v>4.07</v>
          </cell>
        </row>
        <row r="1765">
          <cell r="B1765" t="str">
            <v>ARMACAO SECUNDARIA</v>
          </cell>
          <cell r="C1765" t="str">
            <v/>
          </cell>
        </row>
        <row r="1766">
          <cell r="A1766" t="str">
            <v>88544</v>
          </cell>
          <cell r="B1766" t="str">
            <v>ARMACAO SECUNDARIA OU REX COMPLETA PARA DUAS LINHAS-FORNECIMENTO E INSTALACAO.</v>
          </cell>
          <cell r="C1766" t="str">
            <v>UN</v>
          </cell>
          <cell r="D1766">
            <v>41</v>
          </cell>
          <cell r="E1766">
            <v>39.36</v>
          </cell>
          <cell r="F1766">
            <v>80.36</v>
          </cell>
        </row>
        <row r="1767">
          <cell r="A1767" t="str">
            <v>88545</v>
          </cell>
          <cell r="B1767" t="str">
            <v>ARMACAO SECUNDARIA OU REX COMPLETA PARA QUATRO LINHAS-FORNECIMENTO E INSTALACAO.</v>
          </cell>
          <cell r="C1767" t="str">
            <v>UN</v>
          </cell>
          <cell r="D1767">
            <v>90.83</v>
          </cell>
          <cell r="E1767">
            <v>52.49</v>
          </cell>
          <cell r="F1767">
            <v>143.32</v>
          </cell>
        </row>
        <row r="1768">
          <cell r="A1768" t="str">
            <v>88543</v>
          </cell>
          <cell r="B1768" t="str">
            <v>ARMACAO SECUNDARIA OU REX COMPLETA PARA TRESLINHAS-FORNECIMENTO E INSTALACAO.</v>
          </cell>
          <cell r="C1768" t="str">
            <v>UN</v>
          </cell>
          <cell r="D1768">
            <v>75.52</v>
          </cell>
          <cell r="E1768">
            <v>47.24</v>
          </cell>
          <cell r="F1768">
            <v>122.76</v>
          </cell>
        </row>
        <row r="1769">
          <cell r="B1769" t="str">
            <v>SUPORTE E CHUMBADOR PARA POSTE</v>
          </cell>
          <cell r="C1769" t="str">
            <v/>
          </cell>
        </row>
        <row r="1770">
          <cell r="A1770" t="str">
            <v>73624</v>
          </cell>
          <cell r="B1770" t="str">
            <v>SUPORTE PARA TRANSFORMADOR EM POSTE DE CONCRETO CIRCULAR</v>
          </cell>
          <cell r="C1770" t="str">
            <v>UN</v>
          </cell>
          <cell r="D1770">
            <v>37.33</v>
          </cell>
          <cell r="E1770">
            <v>40.94</v>
          </cell>
          <cell r="F1770">
            <v>78.27</v>
          </cell>
        </row>
        <row r="1771">
          <cell r="A1771" t="str">
            <v>73855/1</v>
          </cell>
          <cell r="B1771" t="str">
            <v>CHUMBADOR DE AÇO PARA FIXAÇÃO DE POSTE DE ACO RETO OU CURVO 7 A 9M COM FLANGE - FORNECIMENTO E INSTALACAO</v>
          </cell>
          <cell r="C1771" t="str">
            <v>UN</v>
          </cell>
          <cell r="D1771">
            <v>405.92</v>
          </cell>
          <cell r="E1771">
            <v>123.53</v>
          </cell>
          <cell r="F1771">
            <v>529.45000000000005</v>
          </cell>
        </row>
        <row r="1772">
          <cell r="B1772" t="str">
            <v>TRANSFORMADORES DE DISTRIBUICAO</v>
          </cell>
          <cell r="C1772" t="str">
            <v/>
          </cell>
        </row>
        <row r="1773">
          <cell r="A1773" t="str">
            <v>73857/1</v>
          </cell>
          <cell r="B1773" t="str">
            <v>TRANSFORMADOR DISTRIBUICAO  75KVA TRIFASICO 60HZ CLASSE 15KV IMERSO EM ÓLEO MINERAL FORNECIMENTO E INSTALACAO</v>
          </cell>
          <cell r="C1773" t="str">
            <v>UN</v>
          </cell>
          <cell r="D1773">
            <v>7089.19</v>
          </cell>
          <cell r="E1773">
            <v>52.49</v>
          </cell>
          <cell r="F1773" t="str">
            <v>7.141.68</v>
          </cell>
        </row>
        <row r="1774">
          <cell r="A1774" t="str">
            <v>73857/2</v>
          </cell>
          <cell r="B1774" t="str">
            <v>TRANSFORMADOR DISTRIBUICAO  112,5KVA TRIFASICO 60HZ CLASSE 15KV IMERSO EM ÓLEO MINERAL FORNECIMENTO E INSTALACAO</v>
          </cell>
          <cell r="C1774" t="str">
            <v>UN</v>
          </cell>
          <cell r="D1774">
            <v>8759.91</v>
          </cell>
          <cell r="E1774">
            <v>65.61</v>
          </cell>
          <cell r="F1774" t="str">
            <v>8.825.52</v>
          </cell>
        </row>
        <row r="1775">
          <cell r="A1775" t="str">
            <v>73857/3</v>
          </cell>
          <cell r="B1775" t="str">
            <v>TRANSFORMADOR DISTRIBUICAO  150KVA TRIFASICO 60HZ CLASSE 15KV IMERSO EM ÓLEO MINERAL FORNECIMENTO E INSTALACAO</v>
          </cell>
          <cell r="C1775" t="str">
            <v>UN</v>
          </cell>
          <cell r="D1775">
            <v>11046.68</v>
          </cell>
          <cell r="E1775">
            <v>78.73</v>
          </cell>
          <cell r="F1775" t="str">
            <v>11.125.41</v>
          </cell>
        </row>
        <row r="1776">
          <cell r="A1776" t="str">
            <v>73857/4</v>
          </cell>
          <cell r="B1776" t="str">
            <v>TRANSFORMADOR DISTRIBUICAO  225KVA TRIFASICO 60HZ CLASSE 15KV IMERSO EM ÓLEO MINERAL FORNECIMENTO E INSTALACAO</v>
          </cell>
          <cell r="C1776" t="str">
            <v>UN</v>
          </cell>
          <cell r="D1776">
            <v>15489.16</v>
          </cell>
          <cell r="E1776">
            <v>91.86</v>
          </cell>
          <cell r="F1776" t="str">
            <v>15.581.02</v>
          </cell>
        </row>
        <row r="1777">
          <cell r="A1777" t="str">
            <v>73857/5</v>
          </cell>
          <cell r="B1777" t="str">
            <v>TRANSFORMADOR DISTRIBUICAO  300KVA TRIFASICO 60HZ CLASSE 15KV IMERSO EM ÓLEO MINERAL FORNECIMENTO E INSTALACAO</v>
          </cell>
          <cell r="C1777" t="str">
            <v>UN</v>
          </cell>
          <cell r="D1777">
            <v>18069.79</v>
          </cell>
          <cell r="E1777">
            <v>104.98</v>
          </cell>
          <cell r="F1777" t="str">
            <v>18.174.77</v>
          </cell>
        </row>
        <row r="1778">
          <cell r="A1778" t="str">
            <v>73857/6</v>
          </cell>
          <cell r="B1778" t="str">
            <v>TRANSFORMADOR DISTRIBUICAO  500KVA TRIFASICO 60HZ CLASSE 15KV IMERSO EM ÓLEO MINERAL FORNECIMENTO E INSTALACAO</v>
          </cell>
          <cell r="C1778" t="str">
            <v>UN</v>
          </cell>
          <cell r="D1778">
            <v>29465.05</v>
          </cell>
          <cell r="E1778">
            <v>118.1</v>
          </cell>
          <cell r="F1778" t="str">
            <v>29.583.15</v>
          </cell>
        </row>
        <row r="1779">
          <cell r="A1779" t="str">
            <v>73857/7</v>
          </cell>
          <cell r="B1779" t="str">
            <v>TRANSFORMADOR DISTRIBUICAO  30KVA TRIFASICO 60HZ CLASSE 15KV IMERSO EM ÓLEO MINERAL FORNECIMENTO E INSTALACAO</v>
          </cell>
          <cell r="C1779" t="str">
            <v>UN</v>
          </cell>
          <cell r="D1779">
            <v>4903.7299999999996</v>
          </cell>
          <cell r="E1779">
            <v>26.24</v>
          </cell>
          <cell r="F1779" t="str">
            <v>4.929.97</v>
          </cell>
        </row>
        <row r="1780">
          <cell r="A1780" t="str">
            <v>73857/8</v>
          </cell>
          <cell r="B1780" t="str">
            <v>TRANSFORMADOR DISTRIBUICAO  45KVA TRIFASICO 60HZ CLASSE 15KV IMERSO EM ÓLEO MINERAL FORNECIMENTO E INSTALACAO</v>
          </cell>
          <cell r="C1780" t="str">
            <v>UN</v>
          </cell>
          <cell r="D1780">
            <v>5481.42</v>
          </cell>
          <cell r="E1780">
            <v>39.36</v>
          </cell>
          <cell r="F1780" t="str">
            <v>5.520.78</v>
          </cell>
        </row>
        <row r="1781">
          <cell r="A1781" t="str">
            <v>73857/9</v>
          </cell>
          <cell r="B1781" t="str">
            <v>TRANSFORMADOR DISTRIBUICAO  750KVA TRIFASICO 60HZ CLASSE 15KV IMERSO EM ÓLEO MINERAL FORNECIMENTO E INSTALACAO</v>
          </cell>
          <cell r="C1781" t="str">
            <v>UN</v>
          </cell>
          <cell r="D1781">
            <v>40403.64</v>
          </cell>
          <cell r="E1781">
            <v>131.22</v>
          </cell>
          <cell r="F1781" t="str">
            <v>40.534.86</v>
          </cell>
        </row>
        <row r="1782">
          <cell r="A1782" t="str">
            <v>73857/10</v>
          </cell>
          <cell r="B1782" t="str">
            <v>TRANSFORMADOR DISTRIBUICAO  1000KVA TRIFASICO 60HZ CLASSE 15KV IMERSO EM ÓLEO MINERAL FORNECIMENTO E INSTALACAO</v>
          </cell>
          <cell r="C1782" t="str">
            <v>UN</v>
          </cell>
          <cell r="D1782">
            <v>56553.86</v>
          </cell>
          <cell r="E1782">
            <v>144.35</v>
          </cell>
          <cell r="F1782" t="str">
            <v>56.698.21</v>
          </cell>
        </row>
        <row r="1783">
          <cell r="B1783" t="str">
            <v>DIVERSOS P/ DISTRIBUICAO DE ENERGIA</v>
          </cell>
          <cell r="C1783" t="str">
            <v/>
          </cell>
        </row>
        <row r="1784">
          <cell r="A1784" t="str">
            <v>73781/1</v>
          </cell>
          <cell r="B1784" t="str">
            <v>MUFLA TERMINAL PRIMARIA UNIPOLAR USO INTERNO PARA CABO 35/120MM2, ISOLACAO 15/25KV EM EPR - BORRACHA DE SILICONE. FORNECIMENTO E INSTALACAO.</v>
          </cell>
          <cell r="C1784" t="str">
            <v>UN</v>
          </cell>
          <cell r="D1784">
            <v>230.97</v>
          </cell>
          <cell r="E1784">
            <v>52.49</v>
          </cell>
          <cell r="F1784">
            <v>283.45999999999998</v>
          </cell>
        </row>
        <row r="1785">
          <cell r="A1785" t="str">
            <v>73781/2</v>
          </cell>
          <cell r="B1785" t="str">
            <v>ISOLADOR DE PINO TP HI-POT CILINDRICO CLASSE 15KV. FORNECIMENTO E INSTALACAO.</v>
          </cell>
          <cell r="C1785" t="str">
            <v>UN</v>
          </cell>
          <cell r="D1785">
            <v>16.34</v>
          </cell>
          <cell r="E1785">
            <v>5.24</v>
          </cell>
          <cell r="F1785">
            <v>21.58</v>
          </cell>
        </row>
        <row r="1786">
          <cell r="A1786" t="str">
            <v>73781/3</v>
          </cell>
          <cell r="B1786" t="str">
            <v>ISOLADOR DE SUSPENSAO (DISCO) TP CAVILHA CLASSE 15KV - 6''. FORNECIMENTO E INSTALACAO.</v>
          </cell>
          <cell r="C1786" t="str">
            <v>UN</v>
          </cell>
          <cell r="D1786">
            <v>51.69</v>
          </cell>
          <cell r="E1786">
            <v>13.12</v>
          </cell>
          <cell r="F1786">
            <v>64.81</v>
          </cell>
        </row>
        <row r="1787">
          <cell r="B1787" t="str">
            <v>CHAVES EM GERAL, FUSIVEIS E CONECTORES</v>
          </cell>
          <cell r="C1787" t="str">
            <v/>
          </cell>
        </row>
        <row r="1788">
          <cell r="A1788" t="str">
            <v>72322</v>
          </cell>
          <cell r="B1788" t="str">
            <v>CHAVE SECCIONADORA TRIPOLAR, ABERTURA SOB CARGA, COM FUSÍVEIS NH - 100A/250V - FORNECIMENTO E INSTALACAO</v>
          </cell>
          <cell r="C1788" t="str">
            <v>UN</v>
          </cell>
          <cell r="D1788">
            <v>212.35</v>
          </cell>
          <cell r="E1788">
            <v>54.59</v>
          </cell>
          <cell r="F1788">
            <v>266.94</v>
          </cell>
        </row>
        <row r="1789">
          <cell r="A1789" t="str">
            <v>72326</v>
          </cell>
          <cell r="B1789" t="str">
            <v>CHAVE SECCIONADORA TRIPOLAR, ABERTURA SOB CARGA, COM FUSÍVEIS NH - 200A/250V</v>
          </cell>
          <cell r="C1789" t="str">
            <v>UN</v>
          </cell>
          <cell r="D1789">
            <v>296.82</v>
          </cell>
          <cell r="E1789">
            <v>54.59</v>
          </cell>
          <cell r="F1789">
            <v>351.41</v>
          </cell>
        </row>
        <row r="1790">
          <cell r="A1790" t="str">
            <v>83488</v>
          </cell>
          <cell r="B1790" t="str">
            <v>SECCIONADOR TRIPOLAR 15KV/400A ACIONAM SIMULT VARA MANOBRA (MANOBRA) - FORNECIMENTO E INSTALACAO</v>
          </cell>
          <cell r="C1790" t="str">
            <v>UN</v>
          </cell>
          <cell r="D1790">
            <v>1312.55</v>
          </cell>
          <cell r="E1790">
            <v>95.53</v>
          </cell>
          <cell r="F1790" t="str">
            <v>1.408.08</v>
          </cell>
        </row>
        <row r="1791">
          <cell r="A1791" t="str">
            <v>83489</v>
          </cell>
          <cell r="B1791" t="str">
            <v>SECCIONADOR TRIPOLAR 15KV/400A ACIONAM SIMULT PUNHO MANOBRA (COMANDO) - FORNECIMENTO E INSTALACAO</v>
          </cell>
          <cell r="C1791" t="str">
            <v>UN</v>
          </cell>
          <cell r="D1791">
            <v>1428.75</v>
          </cell>
          <cell r="E1791">
            <v>95.53</v>
          </cell>
          <cell r="F1791" t="str">
            <v>1.524.28</v>
          </cell>
        </row>
        <row r="1792">
          <cell r="A1792" t="str">
            <v>72327</v>
          </cell>
          <cell r="B1792" t="str">
            <v>FUSÍVEL TIPO "DIAZED", TIPO RÁPIDO OU RETARDADO - 2/25A - FORNECIMENTO E INSTALACAO</v>
          </cell>
          <cell r="C1792" t="str">
            <v>UN</v>
          </cell>
          <cell r="D1792">
            <v>3.18</v>
          </cell>
          <cell r="E1792">
            <v>3.08</v>
          </cell>
          <cell r="F1792">
            <v>6.26</v>
          </cell>
        </row>
        <row r="1793">
          <cell r="A1793" t="str">
            <v>72328</v>
          </cell>
          <cell r="B1793" t="str">
            <v>FUSÍVEL TIPO "DIAZED", TIPO RÁPIDO OU RETARDADO - 35/63A - FORNECIMENTO E INSTALACAO</v>
          </cell>
          <cell r="C1793" t="str">
            <v>UN</v>
          </cell>
          <cell r="D1793">
            <v>4.32</v>
          </cell>
          <cell r="E1793">
            <v>3.08</v>
          </cell>
          <cell r="F1793">
            <v>7.4</v>
          </cell>
        </row>
        <row r="1794">
          <cell r="A1794" t="str">
            <v>72330</v>
          </cell>
          <cell r="B1794" t="str">
            <v>FUSÍVEL TIPO NH 200A - TAMANHO 01 - FORNECIMENTO E INSTALACAO</v>
          </cell>
          <cell r="C1794" t="str">
            <v>UN</v>
          </cell>
          <cell r="D1794">
            <v>29.22</v>
          </cell>
          <cell r="E1794">
            <v>3.08</v>
          </cell>
          <cell r="F1794">
            <v>32.299999999999997</v>
          </cell>
        </row>
        <row r="1795">
          <cell r="A1795" t="str">
            <v>83493</v>
          </cell>
          <cell r="B1795" t="str">
            <v>FUSIVEL TIPO NH 250A - TAMANHO 01 - FORNECIMENTO E INSTALACAO</v>
          </cell>
          <cell r="C1795" t="str">
            <v>UN</v>
          </cell>
          <cell r="D1795">
            <v>29.22</v>
          </cell>
          <cell r="E1795">
            <v>3.08</v>
          </cell>
          <cell r="F1795">
            <v>32.299999999999997</v>
          </cell>
        </row>
        <row r="1796">
          <cell r="A1796" t="str">
            <v>83482</v>
          </cell>
          <cell r="B1796" t="str">
            <v>FUSIVEL TIPO NH 250 A, TAMANHO 1 - FORNECIMENTO E INSTALACAO</v>
          </cell>
          <cell r="C1796" t="str">
            <v>UN</v>
          </cell>
          <cell r="D1796">
            <v>29.22</v>
          </cell>
          <cell r="E1796">
            <v>3.08</v>
          </cell>
          <cell r="F1796">
            <v>32.299999999999997</v>
          </cell>
        </row>
        <row r="1797">
          <cell r="A1797" t="str">
            <v>83487</v>
          </cell>
          <cell r="B1797" t="str">
            <v>BASE PARA FUSIVEL (PORTA-FUSIVEL) NH 01 250A</v>
          </cell>
          <cell r="C1797" t="str">
            <v>UN</v>
          </cell>
          <cell r="D1797">
            <v>43.17</v>
          </cell>
          <cell r="E1797">
            <v>13.64</v>
          </cell>
          <cell r="F1797">
            <v>56.81</v>
          </cell>
        </row>
        <row r="1798">
          <cell r="A1798" t="str">
            <v>73780/1</v>
          </cell>
          <cell r="B1798" t="str">
            <v>CHAVE FUSIVEL UNIPOLAR, 15KV - 100A, EQUIPADA COM COMANDO PARA HASTE DE MANOBRA .       FORNECIMENTO E INSTALAÇÃO.</v>
          </cell>
          <cell r="C1798" t="str">
            <v>UN</v>
          </cell>
          <cell r="D1798">
            <v>179.16</v>
          </cell>
          <cell r="E1798">
            <v>26.24</v>
          </cell>
          <cell r="F1798">
            <v>205.4</v>
          </cell>
        </row>
        <row r="1799">
          <cell r="A1799" t="str">
            <v>73780/2</v>
          </cell>
          <cell r="B1799" t="str">
            <v>CHAVE BLINDADA TRIPOLAR 250V, 30A - FORNECIMENTO E INSTALACAO</v>
          </cell>
          <cell r="C1799" t="str">
            <v>UN</v>
          </cell>
          <cell r="D1799">
            <v>114.15</v>
          </cell>
          <cell r="E1799">
            <v>10.49</v>
          </cell>
          <cell r="F1799">
            <v>124.64</v>
          </cell>
        </row>
        <row r="1800">
          <cell r="A1800" t="str">
            <v>73780/3</v>
          </cell>
          <cell r="B1800" t="str">
            <v>CHAVE BLINDADA TRIPOLAR 250V, 60A - FORNECIMENTO E INSTALACAO</v>
          </cell>
          <cell r="C1800" t="str">
            <v>UN</v>
          </cell>
          <cell r="D1800">
            <v>183.46</v>
          </cell>
          <cell r="E1800">
            <v>10.49</v>
          </cell>
          <cell r="F1800">
            <v>193.95</v>
          </cell>
        </row>
        <row r="1801">
          <cell r="A1801" t="str">
            <v>73780/4</v>
          </cell>
          <cell r="B1801" t="str">
            <v>CHAVE BLINDADA TRIPOLAR 250V, 100A - FORNECIMENTO E INSTALACAO</v>
          </cell>
          <cell r="C1801" t="str">
            <v>UN</v>
          </cell>
          <cell r="D1801">
            <v>416.1</v>
          </cell>
          <cell r="E1801">
            <v>10.49</v>
          </cell>
          <cell r="F1801">
            <v>426.59</v>
          </cell>
        </row>
        <row r="1802">
          <cell r="A1802" t="str">
            <v>83490</v>
          </cell>
          <cell r="B1802" t="str">
            <v>CHAVE FACA TRIPOLAR BLINDADA 250V/30A - FORNECIMENTO E INSTALACAO</v>
          </cell>
          <cell r="C1802" t="str">
            <v>UN</v>
          </cell>
          <cell r="D1802">
            <v>113.06</v>
          </cell>
          <cell r="E1802">
            <v>8.18</v>
          </cell>
          <cell r="F1802">
            <v>121.24</v>
          </cell>
        </row>
        <row r="1803">
          <cell r="A1803" t="str">
            <v>83491</v>
          </cell>
          <cell r="B1803" t="str">
            <v>CHAVE GUARDA MOTOR TRIFASICO 5CV/220V C/ CHAVE MAGNETICA - FORNECIMENTO E INSTALACAO</v>
          </cell>
          <cell r="C1803" t="str">
            <v>UN</v>
          </cell>
          <cell r="D1803">
            <v>447.14</v>
          </cell>
          <cell r="E1803">
            <v>27.29</v>
          </cell>
          <cell r="F1803">
            <v>474.43</v>
          </cell>
        </row>
        <row r="1804">
          <cell r="A1804" t="str">
            <v>83492</v>
          </cell>
          <cell r="B1804" t="str">
            <v>CHAVE GUARDA MOTOR TRIFISICA 10CV/220V C/ CHAVE MAGNETICA - FORNECIMENTO E INSTALACAO</v>
          </cell>
          <cell r="C1804" t="str">
            <v>UN</v>
          </cell>
          <cell r="D1804">
            <v>434.24</v>
          </cell>
          <cell r="E1804">
            <v>27.29</v>
          </cell>
          <cell r="F1804">
            <v>461.53</v>
          </cell>
        </row>
        <row r="1805">
          <cell r="B1805" t="str">
            <v>POSTES</v>
          </cell>
          <cell r="C1805" t="str">
            <v/>
          </cell>
        </row>
        <row r="1806">
          <cell r="A1806" t="str">
            <v>73783/1</v>
          </cell>
          <cell r="B1806" t="str">
            <v>POSTE CONCRETO SECAO CIRCULAR COMPRIMENTO=5M CARGA NOMINAL TOPO 100KG INCLUSIVE ESCAVACAO EXCLUSIVE TRANSPORTE - FORNECIMENTO E COLOCACAO</v>
          </cell>
          <cell r="C1806" t="str">
            <v>UN</v>
          </cell>
          <cell r="D1806">
            <v>428.33</v>
          </cell>
          <cell r="E1806">
            <v>78.37</v>
          </cell>
          <cell r="F1806">
            <v>506.7</v>
          </cell>
        </row>
        <row r="1807">
          <cell r="A1807" t="str">
            <v>73783/3</v>
          </cell>
          <cell r="B1807" t="str">
            <v>POSTE CONCRETO SEÇÃO CIRCULAR COMPRIMENTO=5M CARGA NOMINAL TOPO 300KG INCLUSIVE ESCAVACAO EXCLUSIVE TRANSPORTE - FORNECIMENTO E COLOCAÇÃO</v>
          </cell>
          <cell r="C1807" t="str">
            <v>UN</v>
          </cell>
          <cell r="D1807">
            <v>420.61</v>
          </cell>
          <cell r="E1807">
            <v>76.099999999999994</v>
          </cell>
          <cell r="F1807">
            <v>496.71</v>
          </cell>
        </row>
        <row r="1808">
          <cell r="A1808" t="str">
            <v>73783/5</v>
          </cell>
          <cell r="B1808" t="str">
            <v>POSTE CONCRETO SEÇÃO CIRCULAR COMPRIMENTO=7M CARGA NOMINAL TOPO 100KG INCLUSIVE ESCAVACAO EXCLUSIVE TRANSPORTE - FORNECIMENTO E COLOCAÇÃO</v>
          </cell>
          <cell r="C1808" t="str">
            <v>UN</v>
          </cell>
          <cell r="D1808">
            <v>463.31</v>
          </cell>
          <cell r="E1808">
            <v>89.15</v>
          </cell>
          <cell r="F1808">
            <v>552.46</v>
          </cell>
        </row>
        <row r="1809">
          <cell r="A1809" t="str">
            <v>73783/6</v>
          </cell>
          <cell r="B1809" t="str">
            <v>POSTE CONCRETO SEÇÃO CIRCULAR COMPRIMENTO=7M CARGA NOMINAL TOPO 200KG INCLUSIVE ESCAVACAO EXCLUSIVE TRANSPORTE - FORNECIMENTO E COLOCAÇÃO</v>
          </cell>
          <cell r="C1809" t="str">
            <v>UN</v>
          </cell>
          <cell r="D1809">
            <v>557.97</v>
          </cell>
          <cell r="E1809">
            <v>89.15</v>
          </cell>
          <cell r="F1809">
            <v>647.12</v>
          </cell>
        </row>
        <row r="1810">
          <cell r="A1810" t="str">
            <v>73783/8</v>
          </cell>
          <cell r="B1810" t="str">
            <v>POSTE CONCRETO SEÇÃO CIRCULAR COMPRIMENTO=11M  E CARGA NOMINAL 200KG INCLUSIVE ESCAVACAO EXCLUSIVE TRANSPORTE - FORNECIMENTO E COLOCAÇÃO</v>
          </cell>
          <cell r="C1810" t="str">
            <v>UN</v>
          </cell>
          <cell r="D1810">
            <v>1012.59</v>
          </cell>
          <cell r="E1810">
            <v>117.06</v>
          </cell>
          <cell r="F1810" t="str">
            <v>1.129.65</v>
          </cell>
        </row>
        <row r="1811">
          <cell r="A1811" t="str">
            <v>73783/9</v>
          </cell>
          <cell r="B1811" t="str">
            <v>POSTE CONCRETO SEÇÃO CIRCULAR COMPRIMENTO=11M  CARGA NOMINAL NO TOPO 300KG INCLUSIVE ESCAVACAO EXCLUSIVE TRANSPORTE - FORNECIMENTO E COLOCAÇÃO</v>
          </cell>
          <cell r="C1811" t="str">
            <v>UN</v>
          </cell>
          <cell r="D1811">
            <v>1015.04</v>
          </cell>
          <cell r="E1811">
            <v>117.06</v>
          </cell>
          <cell r="F1811" t="str">
            <v>1.132.10</v>
          </cell>
        </row>
        <row r="1812">
          <cell r="A1812" t="str">
            <v>73783/10</v>
          </cell>
          <cell r="B1812" t="str">
            <v>POSTE CONCRETO SEÇÃO CIRCULAR COMPRIMENTO=11M  CARGA NOMINAL NO TOPO 400KG INCLUSIVE ESCAVACAO EXCLUSIVE TRANSPORTE - FORNECIMENTO E COLOCAÇÃO</v>
          </cell>
          <cell r="C1812" t="str">
            <v>UN</v>
          </cell>
          <cell r="D1812">
            <v>1233.79</v>
          </cell>
          <cell r="E1812">
            <v>117.06</v>
          </cell>
          <cell r="F1812" t="str">
            <v>1.350.85</v>
          </cell>
        </row>
        <row r="1813">
          <cell r="A1813" t="str">
            <v>73783/11</v>
          </cell>
          <cell r="B1813" t="str">
            <v>POSTE CONCRETO SEÇÃO CIRCULAR COMPRIMENTO=14M  CARGA NOMINAL NO TOPO 400KG INCLUSIVE ESCAVACAO EXCLUSIVE TRANSPORTE - FORNECIMENTO E COLOCAÇÃO</v>
          </cell>
          <cell r="C1813" t="str">
            <v>UN</v>
          </cell>
          <cell r="D1813">
            <v>1944.97</v>
          </cell>
          <cell r="E1813">
            <v>132.35</v>
          </cell>
          <cell r="F1813" t="str">
            <v>2.077.32</v>
          </cell>
        </row>
        <row r="1814">
          <cell r="A1814" t="str">
            <v>73783/12</v>
          </cell>
          <cell r="B1814" t="str">
            <v>POSTE CONCRETO SEÇÃO CIRCULAR COMPRIMENTO=7M CARGA NOMINAL NO TOPO 300KG INCLUSIVE ESCAVACAO EXCLUSIVE TRANSPORTE - FORNECIMENTO E COLOCAÇÃO</v>
          </cell>
          <cell r="C1814" t="str">
            <v>UN</v>
          </cell>
          <cell r="D1814">
            <v>655.35</v>
          </cell>
          <cell r="E1814">
            <v>94.55</v>
          </cell>
          <cell r="F1814">
            <v>749.9</v>
          </cell>
        </row>
        <row r="1815">
          <cell r="A1815" t="str">
            <v>73783/14</v>
          </cell>
          <cell r="B1815" t="str">
            <v>POSTE CONCRETO SEÇÃO CIRCULAR COMPRIMENTO=9M CARGA NOMINAL NO TOPO 200KG INCLUSIVE ESCAVACAO EXCLUSIVE TRANSPORTE - FORNECIMENTO E COLOCAÇÃO</v>
          </cell>
          <cell r="C1815" t="str">
            <v>UN</v>
          </cell>
          <cell r="D1815">
            <v>741.03</v>
          </cell>
          <cell r="E1815">
            <v>103.1</v>
          </cell>
          <cell r="F1815">
            <v>844.13</v>
          </cell>
        </row>
        <row r="1816">
          <cell r="A1816" t="str">
            <v>73783/15</v>
          </cell>
          <cell r="B1816" t="str">
            <v>POSTE CONCRETO SEÇÃO CIRCULAR COMPRIMENTO=9M CARGA NOMINAL NO TOPO 300KG INCLUSIVE ESCAVACAO EXCLUSIVE TRANSPORTE - FORNECIMENTO E COLOCAÇÃO</v>
          </cell>
          <cell r="C1816" t="str">
            <v>UN</v>
          </cell>
          <cell r="D1816">
            <v>802.56</v>
          </cell>
          <cell r="E1816">
            <v>105.8</v>
          </cell>
          <cell r="F1816">
            <v>908.36</v>
          </cell>
        </row>
        <row r="1817">
          <cell r="A1817" t="str">
            <v>73783/16</v>
          </cell>
          <cell r="B1817" t="str">
            <v>POSTE CONCRETO SEÇÃO CIRCULAR COMPRIMENTO=9M CARGA NOMINAL NO TOPO 400KG INCLUSIVE ESCAVACAO EXCLUSIVE TRANSPORTE - FORNECIMENTO E COLOCAÇÃO</v>
          </cell>
          <cell r="C1817" t="str">
            <v>UN</v>
          </cell>
          <cell r="D1817">
            <v>976.66</v>
          </cell>
          <cell r="E1817">
            <v>105.8</v>
          </cell>
          <cell r="F1817" t="str">
            <v>1.082.46</v>
          </cell>
        </row>
        <row r="1818">
          <cell r="A1818" t="str">
            <v>73783/17</v>
          </cell>
          <cell r="B1818" t="str">
            <v>POSTE CONCRETO SEÇÃO CIRCULAR COMPRIMENTO=10M CARGA NOMINAL NO TOPO 600KG INCLUSIVE ESCAVACAO EXCLUSIVE TRANSPORTE - FORNECIMENTO E COLOCAÇÃO</v>
          </cell>
          <cell r="C1818" t="str">
            <v>UN</v>
          </cell>
          <cell r="D1818">
            <v>1314.7</v>
          </cell>
          <cell r="E1818">
            <v>117.06</v>
          </cell>
          <cell r="F1818" t="str">
            <v>1.431.76</v>
          </cell>
        </row>
        <row r="1819">
          <cell r="A1819" t="str">
            <v>83394</v>
          </cell>
          <cell r="B1819" t="str">
            <v>POSTE DE CONCRETO DUPLO T H=11M E CARGA NOMINAL 200KG INCLUSIVE ESCAVACAO, EXCLUSIVE TRANSPORTE - FORNECIMENTO E INSTALACAO</v>
          </cell>
          <cell r="C1819" t="str">
            <v>UN</v>
          </cell>
          <cell r="D1819">
            <v>824.85</v>
          </cell>
          <cell r="E1819">
            <v>117.06</v>
          </cell>
          <cell r="F1819">
            <v>941.91</v>
          </cell>
        </row>
        <row r="1820">
          <cell r="A1820" t="str">
            <v>83396</v>
          </cell>
          <cell r="B1820" t="str">
            <v>POSTE DE CONCRETO DUPLO T H=9M CARGA NOMINAL 300KG INCLUSIVE ESCAVACAO, EXCLUSIVE TRANSPORTE - FORNECIMENTO E INSTALACAO</v>
          </cell>
          <cell r="C1820" t="str">
            <v>UN</v>
          </cell>
          <cell r="D1820">
            <v>748.09</v>
          </cell>
          <cell r="E1820">
            <v>105.8</v>
          </cell>
          <cell r="F1820">
            <v>853.89</v>
          </cell>
        </row>
        <row r="1821">
          <cell r="A1821" t="str">
            <v>83397</v>
          </cell>
          <cell r="B1821" t="str">
            <v>POSTE DE CONCRETO DUPLO T H=9M CARGA NOMINAL 500KG INCLUSIVE ESCAVACAO, EXCLUSIVE TRANSPORTE - FORNECIMENTO E INSTALACAO</v>
          </cell>
          <cell r="C1821" t="str">
            <v>UN</v>
          </cell>
          <cell r="D1821">
            <v>1034.3499999999999</v>
          </cell>
          <cell r="E1821">
            <v>105.8</v>
          </cell>
          <cell r="F1821" t="str">
            <v>1.140.15</v>
          </cell>
        </row>
        <row r="1822">
          <cell r="A1822" t="str">
            <v>83398</v>
          </cell>
          <cell r="B1822" t="str">
            <v>POSTE DE CONCRETO DUPLO T H=10M CARGA NOMINAL 300KG INCLUSIVE ESCAVACAO, EXCLUSIVE TRANSPORTE - FORNECIMENTO E INSTALACAO</v>
          </cell>
          <cell r="C1822" t="str">
            <v>UN</v>
          </cell>
          <cell r="D1822">
            <v>882.04</v>
          </cell>
          <cell r="E1822">
            <v>111.43</v>
          </cell>
          <cell r="F1822">
            <v>993.47</v>
          </cell>
        </row>
        <row r="1823">
          <cell r="A1823" t="str">
            <v>73769/1</v>
          </cell>
          <cell r="B1823" t="str">
            <v>POSTE ACO CONICO CONTINUO CURVO SIMPLES SEM BASE C/JANELA 9M (INSPECAO) - FORNECIMENTO E INSTALACAO</v>
          </cell>
          <cell r="C1823" t="str">
            <v>UN</v>
          </cell>
          <cell r="D1823">
            <v>1453.52</v>
          </cell>
          <cell r="E1823">
            <v>108.09</v>
          </cell>
          <cell r="F1823" t="str">
            <v>1.561.61</v>
          </cell>
        </row>
        <row r="1824">
          <cell r="A1824" t="str">
            <v>73769/2</v>
          </cell>
          <cell r="B1824" t="str">
            <v>POSTE DE AÇO CONICO CONTÍNUO CURVO SIMPLES, FLANGEADO, COM JANELA DE INSPEÇÃO H=9M - FORNECIMENTO E INSTALACAO</v>
          </cell>
          <cell r="C1824" t="str">
            <v>UN</v>
          </cell>
          <cell r="D1824">
            <v>1455.58</v>
          </cell>
          <cell r="E1824">
            <v>108.09</v>
          </cell>
          <cell r="F1824" t="str">
            <v>1.563.67</v>
          </cell>
        </row>
        <row r="1825">
          <cell r="A1825" t="str">
            <v>73769/3</v>
          </cell>
          <cell r="B1825" t="str">
            <v>POSTE DE ACO CONICO CONTINUO CURVO DUPLO, FLANGEADO, COM JANELA DE INSPECAO H=9M - FORNECIMENTO E INSTALACAO</v>
          </cell>
          <cell r="C1825" t="str">
            <v>UN</v>
          </cell>
          <cell r="D1825">
            <v>1504.51</v>
          </cell>
          <cell r="E1825">
            <v>108.09</v>
          </cell>
          <cell r="F1825" t="str">
            <v>1.612.60</v>
          </cell>
        </row>
        <row r="1826">
          <cell r="A1826" t="str">
            <v>73769/4</v>
          </cell>
          <cell r="B1826" t="str">
            <v>POSTE DE ACO CONICO CONTINUO RETO, FLANGEADO, H=9M - FORNECIMENTO E INSTALACAO</v>
          </cell>
          <cell r="C1826" t="str">
            <v>UN</v>
          </cell>
          <cell r="D1826">
            <v>1519.77</v>
          </cell>
          <cell r="E1826">
            <v>108.09</v>
          </cell>
          <cell r="F1826" t="str">
            <v>1.627.86</v>
          </cell>
        </row>
        <row r="1827">
          <cell r="B1827" t="str">
            <v>BRACOS E FIXACÃO</v>
          </cell>
          <cell r="C1827" t="str">
            <v/>
          </cell>
        </row>
        <row r="1828">
          <cell r="A1828" t="str">
            <v>83400</v>
          </cell>
          <cell r="B1828" t="str">
            <v>BRACO P/ ILUMINACAO DE RUAS EM TUBO ACO GALV 1" COMP = 1,20M E INCLINACAO 25GRAUS EM RELACAO AO PLANO VERTICAL P/ FIXACAO EM POSTE OU PAREDE - FORNECIMENTO E INSTALACAO</v>
          </cell>
          <cell r="C1828" t="str">
            <v>UN</v>
          </cell>
          <cell r="D1828">
            <v>44.3</v>
          </cell>
          <cell r="E1828">
            <v>38.64</v>
          </cell>
          <cell r="F1828">
            <v>82.94</v>
          </cell>
        </row>
        <row r="1829">
          <cell r="A1829" t="str">
            <v>83401</v>
          </cell>
          <cell r="B1829" t="str">
            <v>BRACO P/ LUMINARIA PUBLICA 1 X 1,50 M, EM TUBO ACO GALV 3/4, P/ FIXACAO EM POSTE OU PAREDE - FORNECIMENTO E INSTALACAO</v>
          </cell>
          <cell r="C1829" t="str">
            <v>UN</v>
          </cell>
          <cell r="D1829">
            <v>44.3</v>
          </cell>
          <cell r="E1829">
            <v>38.64</v>
          </cell>
          <cell r="F1829">
            <v>82.94</v>
          </cell>
        </row>
        <row r="1830">
          <cell r="A1830" t="str">
            <v>83402</v>
          </cell>
          <cell r="B1830" t="str">
            <v>ABRACADEIRA DE FIXACAO DE BRACOS DE LUMINARIAS DE 4" - FORNECIMENTO E INSTALACAO</v>
          </cell>
          <cell r="C1830" t="str">
            <v>UN</v>
          </cell>
          <cell r="D1830">
            <v>26.54</v>
          </cell>
          <cell r="E1830">
            <v>14.98</v>
          </cell>
          <cell r="F1830">
            <v>41.52</v>
          </cell>
        </row>
        <row r="1831">
          <cell r="B1831" t="str">
            <v>ILUMINACAO</v>
          </cell>
          <cell r="C1831" t="str">
            <v/>
          </cell>
        </row>
        <row r="1832">
          <cell r="A1832" t="str">
            <v>74231/1</v>
          </cell>
          <cell r="B1832" t="str">
            <v>LUMINARIA ABERTA PARA ILUMINACAO PUBLICA, PARA LAMPADA A VAPOR DE MERCURIO ATE 400W E MISTA ATE 500W, COM BRACO EM TUBO DE ACO GALV D=50MM PROJ HOR=2.500MM E PROJ VERT= 2.200MM, FORNECIMENTO E INSTALACAO</v>
          </cell>
          <cell r="C1832" t="str">
            <v>UN</v>
          </cell>
          <cell r="D1832">
            <v>60.88</v>
          </cell>
          <cell r="E1832">
            <v>52.49</v>
          </cell>
          <cell r="F1832">
            <v>113.37</v>
          </cell>
        </row>
        <row r="1833">
          <cell r="A1833" t="str">
            <v>83475</v>
          </cell>
          <cell r="B1833" t="str">
            <v>LUMINARIA FECHADA PARA ILUMINACAO PUBLICA COM REATOR DE PARTIDA RAPIDA COM LAMPADA A VAPOR DE MERCURIO 250W - FORNECIMENTO E INSTALACAO</v>
          </cell>
          <cell r="C1833" t="str">
            <v>UN</v>
          </cell>
          <cell r="D1833">
            <v>250.99</v>
          </cell>
          <cell r="E1833">
            <v>16.96</v>
          </cell>
          <cell r="F1833">
            <v>267.95</v>
          </cell>
        </row>
        <row r="1834">
          <cell r="A1834" t="str">
            <v>83478</v>
          </cell>
          <cell r="B1834" t="str">
            <v>LUMINARIA FECHADA PARA ILUMINACAO PUBLICA - LAMPADAS DE 250/500W - FORNECIMENTO E INSTALACAO (EXCLUINDO LAMPADAS)</v>
          </cell>
          <cell r="C1834" t="str">
            <v>UN</v>
          </cell>
          <cell r="D1834">
            <v>158.93</v>
          </cell>
          <cell r="E1834">
            <v>34.86</v>
          </cell>
          <cell r="F1834">
            <v>193.79</v>
          </cell>
        </row>
        <row r="1835">
          <cell r="B1835" t="str">
            <v>INSTALACOES ELETRICAS</v>
          </cell>
          <cell r="C1835" t="str">
            <v/>
          </cell>
        </row>
        <row r="1836">
          <cell r="B1836" t="str">
            <v>MANUTENCAO / REPAROS - INSTALACOES ELETRICAS</v>
          </cell>
          <cell r="C1836" t="str">
            <v/>
          </cell>
        </row>
        <row r="1837">
          <cell r="A1837" t="str">
            <v>85407</v>
          </cell>
          <cell r="B1837" t="str">
            <v>REMOCAO DE FIACAO ELETRICA</v>
          </cell>
          <cell r="C1837" t="str">
            <v>M</v>
          </cell>
          <cell r="D1837">
            <v>2.99</v>
          </cell>
          <cell r="E1837">
            <v>6.87</v>
          </cell>
          <cell r="F1837">
            <v>9.86</v>
          </cell>
        </row>
        <row r="1838">
          <cell r="A1838" t="str">
            <v>85416</v>
          </cell>
          <cell r="B1838" t="str">
            <v>REMOCAO DE TOMADAS OU INTERRUPTORES ELETRICOS</v>
          </cell>
          <cell r="C1838" t="str">
            <v>UN</v>
          </cell>
          <cell r="D1838">
            <v>3.8</v>
          </cell>
          <cell r="E1838">
            <v>9.5500000000000007</v>
          </cell>
          <cell r="F1838">
            <v>13.35</v>
          </cell>
        </row>
        <row r="1839">
          <cell r="A1839" t="str">
            <v>85332</v>
          </cell>
          <cell r="B1839" t="str">
            <v>RETIRADA DE APARELHOS DE ILUMINACAO C/ REAPROVEITAMENTO DE LAMPADAS</v>
          </cell>
          <cell r="C1839" t="str">
            <v>UN</v>
          </cell>
          <cell r="D1839">
            <v>1.36</v>
          </cell>
          <cell r="E1839">
            <v>3.86</v>
          </cell>
          <cell r="F1839">
            <v>5.22</v>
          </cell>
        </row>
        <row r="1840">
          <cell r="A1840" t="str">
            <v>90447</v>
          </cell>
          <cell r="B1840" t="str">
            <v>RASGO EM ALVENARIA PARA ELETRODUTOS COM DIAMETROS MENORES OU IGUAIS A 40 MM. AF_05/2015</v>
          </cell>
          <cell r="C1840" t="str">
            <v>M</v>
          </cell>
          <cell r="D1840">
            <v>1.36</v>
          </cell>
          <cell r="E1840">
            <v>3.73</v>
          </cell>
          <cell r="F1840">
            <v>5.09</v>
          </cell>
        </row>
        <row r="1841">
          <cell r="A1841" t="str">
            <v>90456</v>
          </cell>
          <cell r="B1841" t="str">
            <v>QUEBRA EM ALVENARIA PARA INSTALAÇÃO DE CAIXA DE TOMADA (4X4 OU 4X2). AF_05/2015</v>
          </cell>
          <cell r="C1841" t="str">
            <v>UN</v>
          </cell>
          <cell r="D1841">
            <v>0.91</v>
          </cell>
          <cell r="E1841">
            <v>2.4500000000000002</v>
          </cell>
          <cell r="F1841">
            <v>3.36</v>
          </cell>
        </row>
        <row r="1842">
          <cell r="A1842" t="str">
            <v>90457</v>
          </cell>
          <cell r="B1842" t="str">
            <v>QUEBRA EM ALVENARIA PARA INSTALAÇÃO DE QUADRO DISTRIBUIÇÃO PEQUENO (19X25 CM). AF_05/2015</v>
          </cell>
          <cell r="C1842" t="str">
            <v>UN</v>
          </cell>
          <cell r="D1842">
            <v>2.0699999999999998</v>
          </cell>
          <cell r="E1842">
            <v>5.58</v>
          </cell>
          <cell r="F1842">
            <v>7.65</v>
          </cell>
        </row>
        <row r="1843">
          <cell r="A1843" t="str">
            <v>90458</v>
          </cell>
          <cell r="B1843" t="str">
            <v>QUEBRA EM ALVENARIA PARA INSTALAÇÃO DE QUADRO DISTRIBUIÇÃO GRANDE (76X40 CM). AF_05/2015</v>
          </cell>
          <cell r="C1843" t="str">
            <v>UN</v>
          </cell>
          <cell r="D1843">
            <v>5.85</v>
          </cell>
          <cell r="E1843">
            <v>15.84</v>
          </cell>
          <cell r="F1843">
            <v>21.69</v>
          </cell>
        </row>
        <row r="1844">
          <cell r="B1844" t="str">
            <v>ENTRADA DE ENERGIA</v>
          </cell>
          <cell r="C1844" t="str">
            <v/>
          </cell>
        </row>
        <row r="1845">
          <cell r="A1845" t="str">
            <v>9540</v>
          </cell>
          <cell r="B1845" t="str">
            <v>ENTRADA DE ENERGIA ELÉTRICA AÉREA MONOFÁSICA 50A COM POSTE DE CONCRETO, INCLUSIVE CABEAMENTO, CAIXA DE PROTEÇÃO PARA MEDIDOR E ATERRAMENTO.</v>
          </cell>
          <cell r="C1845" t="str">
            <v>UN</v>
          </cell>
          <cell r="D1845">
            <v>739.32</v>
          </cell>
          <cell r="E1845">
            <v>157.47</v>
          </cell>
          <cell r="F1845">
            <v>896.79</v>
          </cell>
        </row>
        <row r="1846">
          <cell r="B1846" t="str">
            <v>ELETRODUTOS E CONEXÕES</v>
          </cell>
          <cell r="C1846" t="str">
            <v/>
          </cell>
        </row>
        <row r="1847">
          <cell r="B1847" t="str">
            <v>ELETRODUTOS PVC FLEXIVEIS</v>
          </cell>
          <cell r="C1847" t="str">
            <v/>
          </cell>
        </row>
        <row r="1848">
          <cell r="A1848" t="str">
            <v>91831</v>
          </cell>
          <cell r="B1848" t="str">
            <v>ELETRODUTO FLEXÍVEL CORRUGADO, PVC, DN 20 MM (1/2"), PARA CIRCUITOS TERMINAIS, INSTALADO EM FORRO - FORNECIMENTO E INSTALAÇÃO. AF_12/2015</v>
          </cell>
          <cell r="C1848" t="str">
            <v>M</v>
          </cell>
          <cell r="D1848">
            <v>2.46</v>
          </cell>
          <cell r="E1848">
            <v>2.66</v>
          </cell>
          <cell r="F1848">
            <v>5.12</v>
          </cell>
        </row>
        <row r="1849">
          <cell r="A1849" t="str">
            <v>91834</v>
          </cell>
          <cell r="B1849" t="str">
            <v>ELETRODUTO FLEXÍVEL CORRUGADO, PVC, DN 25 MM (3/4"), PARA CIRCUITOS TERMINAIS, INSTALADO EM FORRO - FORNECIMENTO E INSTALAÇÃO. AF_12/2015</v>
          </cell>
          <cell r="C1849" t="str">
            <v>M</v>
          </cell>
          <cell r="D1849">
            <v>2.72</v>
          </cell>
          <cell r="E1849">
            <v>3.07</v>
          </cell>
          <cell r="F1849">
            <v>5.79</v>
          </cell>
        </row>
        <row r="1850">
          <cell r="A1850" t="str">
            <v>91836</v>
          </cell>
          <cell r="B1850" t="str">
            <v>ELETRODUTO FLEXÍVEL CORRUGADO, PVC, DN 32 MM (1"), PARA CIRCUITOS TERMINAIS, INSTALADO EM FORRO - FORNECIMENTO E INSTALAÇÃO. AF_12/2015</v>
          </cell>
          <cell r="C1850" t="str">
            <v>M</v>
          </cell>
          <cell r="D1850">
            <v>3.8</v>
          </cell>
          <cell r="E1850">
            <v>3.62</v>
          </cell>
          <cell r="F1850">
            <v>7.42</v>
          </cell>
        </row>
        <row r="1851">
          <cell r="A1851" t="str">
            <v>91842</v>
          </cell>
          <cell r="B1851" t="str">
            <v>ELETRODUTO FLEXÍVEL CORRUGADO, PVC, DN 20 MM (1/2"), PARA CIRCUITOS TERMINAIS, INSTALADO EM LAJE - FORNECIMENTO E INSTALAÇÃO. AF_12/2015</v>
          </cell>
          <cell r="C1851" t="str">
            <v>M</v>
          </cell>
          <cell r="D1851">
            <v>1.93</v>
          </cell>
          <cell r="E1851">
            <v>1.96</v>
          </cell>
          <cell r="F1851">
            <v>3.89</v>
          </cell>
        </row>
        <row r="1852">
          <cell r="A1852" t="str">
            <v>91844</v>
          </cell>
          <cell r="B1852" t="str">
            <v>ELETRODUTO FLEXÍVEL CORRUGADO, PVC, DN 25 MM (3/4"), PARA CIRCUITOS TERMINAIS, INSTALADO EM LAJE - FORNECIMENTO E INSTALAÇÃO. AF_12/2015</v>
          </cell>
          <cell r="C1852" t="str">
            <v>M</v>
          </cell>
          <cell r="D1852">
            <v>2.19</v>
          </cell>
          <cell r="E1852">
            <v>2.37</v>
          </cell>
          <cell r="F1852">
            <v>4.5599999999999996</v>
          </cell>
        </row>
        <row r="1853">
          <cell r="A1853" t="str">
            <v>91846</v>
          </cell>
          <cell r="B1853" t="str">
            <v>ELETRODUTO FLEXÍVEL CORRUGADO, PVC, DN 32 MM (1"), PARA CIRCUITOS TERMINAIS, INSTALADO EM LAJE - FORNECIMENTO E INSTALAÇÃO. AF_12/2015</v>
          </cell>
          <cell r="C1853" t="str">
            <v>M</v>
          </cell>
          <cell r="D1853">
            <v>3.27</v>
          </cell>
          <cell r="E1853">
            <v>2.92</v>
          </cell>
          <cell r="F1853">
            <v>6.19</v>
          </cell>
        </row>
        <row r="1854">
          <cell r="A1854" t="str">
            <v>91852</v>
          </cell>
          <cell r="B1854" t="str">
            <v>ELETRODUTO FLEXÍVEL CORRUGADO, PVC, DN 20 MM (1/2"), PARA CIRCUITOS TERMINAIS, INSTALADO EM PAREDE - FORNECIMENTO E INSTALAÇÃO. AF_12/2015</v>
          </cell>
          <cell r="C1854" t="str">
            <v>M</v>
          </cell>
          <cell r="D1854">
            <v>2.4500000000000002</v>
          </cell>
          <cell r="E1854">
            <v>3.52</v>
          </cell>
          <cell r="F1854">
            <v>5.97</v>
          </cell>
        </row>
        <row r="1855">
          <cell r="A1855" t="str">
            <v>91854</v>
          </cell>
          <cell r="B1855" t="str">
            <v>ELETRODUTO FLEXÍVEL CORRUGADO, PVC, DN 25 MM (3/4"), PARA CIRCUITOS TERMINAIS, INSTALADO EM PAREDE - FORNECIMENTO E INSTALAÇÃO. AF_12/2015</v>
          </cell>
          <cell r="C1855" t="str">
            <v>M</v>
          </cell>
          <cell r="D1855">
            <v>2.7</v>
          </cell>
          <cell r="E1855">
            <v>3.93</v>
          </cell>
          <cell r="F1855">
            <v>6.63</v>
          </cell>
        </row>
        <row r="1856">
          <cell r="A1856" t="str">
            <v>91856</v>
          </cell>
          <cell r="B1856" t="str">
            <v>ELETRODUTO FLEXÍVEL CORRUGADO, PVC, DN 32 MM (1"), PARA CIRCUITOS TERMINAIS, INSTALADO EM PAREDE - FORNECIMENTO E INSTALAÇÃO. AF_12/2015</v>
          </cell>
          <cell r="C1856" t="str">
            <v>M</v>
          </cell>
          <cell r="D1856">
            <v>3.72</v>
          </cell>
          <cell r="E1856">
            <v>4.47</v>
          </cell>
          <cell r="F1856">
            <v>8.19</v>
          </cell>
        </row>
        <row r="1857">
          <cell r="A1857" t="str">
            <v>91874</v>
          </cell>
          <cell r="B1857" t="str">
            <v>LUVA PARA ELETRODUTO, PVC, ROSCÁVEL, DN 20 MM (1/2"), PARA CIRCUITOS TERMINAIS, INSTALADA EM FORRO - FORNECIMENTO E INSTALAÇÃO. AF_12/2015</v>
          </cell>
          <cell r="C1857" t="str">
            <v>UN</v>
          </cell>
          <cell r="D1857">
            <v>1.45</v>
          </cell>
          <cell r="E1857">
            <v>2.2599999999999998</v>
          </cell>
          <cell r="F1857">
            <v>3.71</v>
          </cell>
        </row>
        <row r="1858">
          <cell r="A1858" t="str">
            <v>91875</v>
          </cell>
          <cell r="B1858" t="str">
            <v>LUVA PARA ELETRODUTO, PVC, ROSCÁVEL, DN 25 MM (3/4"), PARA CIRCUITOS TERMINAIS, INSTALADA EM FORRO - FORNECIMENTO E INSTALAÇÃO. AF_12/2015</v>
          </cell>
          <cell r="C1858" t="str">
            <v>UN</v>
          </cell>
          <cell r="D1858">
            <v>1.97</v>
          </cell>
          <cell r="E1858">
            <v>2.92</v>
          </cell>
          <cell r="F1858">
            <v>4.8899999999999997</v>
          </cell>
        </row>
        <row r="1859">
          <cell r="A1859" t="str">
            <v>91876</v>
          </cell>
          <cell r="B1859" t="str">
            <v>LUVA PARA ELETRODUTO, PVC, ROSCÁVEL, DN 32 MM (1"), PARA CIRCUITOS TERMINAIS, INSTALADA EM FORRO - FORNECIMENTO E INSTALAÇÃO. AF_12/2015</v>
          </cell>
          <cell r="C1859" t="str">
            <v>UN</v>
          </cell>
          <cell r="D1859">
            <v>2.64</v>
          </cell>
          <cell r="E1859">
            <v>3.79</v>
          </cell>
          <cell r="F1859">
            <v>6.43</v>
          </cell>
        </row>
        <row r="1860">
          <cell r="A1860" t="str">
            <v>91877</v>
          </cell>
          <cell r="B1860" t="str">
            <v>LUVA PARA ELETRODUTO, PVC, ROSCÁVEL, DN 40 MM (1 1/4"), PARA CIRCUITOS TERMINAIS, INSTALADA EM FORRO - FORNECIMENTO E INSTALAÇÃO. AF_12/2015</v>
          </cell>
          <cell r="C1860" t="str">
            <v>UN</v>
          </cell>
          <cell r="D1860">
            <v>3.67</v>
          </cell>
          <cell r="E1860">
            <v>4.8</v>
          </cell>
          <cell r="F1860">
            <v>8.4700000000000006</v>
          </cell>
        </row>
        <row r="1861">
          <cell r="A1861" t="str">
            <v>91878</v>
          </cell>
          <cell r="B1861" t="str">
            <v>LUVA PARA ELETRODUTO, PVC, ROSCÁVEL, DN 20 MM (1/2"), PARA CIRCUITOS TERMINAIS, INSTALADA EM LAJE - FORNECIMENTO E INSTALAÇÃO. AF_12/2015</v>
          </cell>
          <cell r="C1861" t="str">
            <v>UN</v>
          </cell>
          <cell r="D1861">
            <v>1.77</v>
          </cell>
          <cell r="E1861">
            <v>3.05</v>
          </cell>
          <cell r="F1861">
            <v>4.82</v>
          </cell>
        </row>
        <row r="1862">
          <cell r="A1862" t="str">
            <v>91879</v>
          </cell>
          <cell r="B1862" t="str">
            <v>LUVA PARA ELETRODUTO, PVC, ROSCÁVEL, DN 25 MM (3/4"), PARA CIRCUITOS TERMINAIS, INSTALADA EM LAJE - FORNECIMENTO E INSTALAÇÃO. AF_12/2015</v>
          </cell>
          <cell r="C1862" t="str">
            <v>UN</v>
          </cell>
          <cell r="D1862">
            <v>2.2799999999999998</v>
          </cell>
          <cell r="E1862">
            <v>3.68</v>
          </cell>
          <cell r="F1862">
            <v>5.96</v>
          </cell>
        </row>
        <row r="1863">
          <cell r="A1863" t="str">
            <v>91880</v>
          </cell>
          <cell r="B1863" t="str">
            <v>LUVA PARA ELETRODUTO, PVC, ROSCÁVEL, DN 32 MM (1"), PARA CIRCUITOS TERMINAIS, INSTALADA EM LAJE - FORNECIMENTO E INSTALAÇÃO. AF_12/2015</v>
          </cell>
          <cell r="C1863" t="str">
            <v>UN</v>
          </cell>
          <cell r="D1863">
            <v>2.96</v>
          </cell>
          <cell r="E1863">
            <v>4.58</v>
          </cell>
          <cell r="F1863">
            <v>7.54</v>
          </cell>
        </row>
        <row r="1864">
          <cell r="A1864" t="str">
            <v>91881</v>
          </cell>
          <cell r="B1864" t="str">
            <v>LUVA PARA ELETRODUTO, PVC, ROSCÁVEL, DN 40 MM (1 1/4"), PARA CIRCUITOS TERMINAIS, INSTALADA EM LAJE - FORNECIMENTO E INSTALAÇÃO. AF_12/2015</v>
          </cell>
          <cell r="C1864" t="str">
            <v>UN</v>
          </cell>
          <cell r="D1864">
            <v>3.98</v>
          </cell>
          <cell r="E1864">
            <v>5.59</v>
          </cell>
          <cell r="F1864">
            <v>9.57</v>
          </cell>
        </row>
        <row r="1865">
          <cell r="A1865" t="str">
            <v>91882</v>
          </cell>
          <cell r="B1865" t="str">
            <v>LUVA PARA ELETRODUTO, PVC, ROSCÁVEL, DN 20 MM (1/2"), PARA CIRCUITOS TERMINAIS, INSTALADA EM PAREDE - FORNECIMENTO E INSTALAÇÃO. AF_12/2015</v>
          </cell>
          <cell r="C1865" t="str">
            <v>UN</v>
          </cell>
          <cell r="D1865">
            <v>2.1</v>
          </cell>
          <cell r="E1865">
            <v>3.9</v>
          </cell>
          <cell r="F1865">
            <v>6</v>
          </cell>
        </row>
        <row r="1866">
          <cell r="A1866" t="str">
            <v>91884</v>
          </cell>
          <cell r="B1866" t="str">
            <v>LUVA PARA ELETRODUTO, PVC, ROSCÁVEL, DN 25 MM (3/4"), PARA CIRCUITOS TERMINAIS, INSTALADA EM PAREDE - FORNECIMENTO E INSTALAÇÃO. AF_12/2015</v>
          </cell>
          <cell r="C1866" t="str">
            <v>UN</v>
          </cell>
          <cell r="D1866">
            <v>2.5299999999999998</v>
          </cell>
          <cell r="E1866">
            <v>4.34</v>
          </cell>
          <cell r="F1866">
            <v>6.87</v>
          </cell>
        </row>
        <row r="1867">
          <cell r="A1867" t="str">
            <v>91885</v>
          </cell>
          <cell r="B1867" t="str">
            <v>LUVA PARA ELETRODUTO, PVC, ROSCÁVEL, DN 32 MM (1"), PARA CIRCUITOS TERMINAIS, INSTALADA EM PAREDE - FORNECIMENTO E INSTALAÇÃO. AF_12/2015</v>
          </cell>
          <cell r="C1867" t="str">
            <v>UN</v>
          </cell>
          <cell r="D1867">
            <v>3.11</v>
          </cell>
          <cell r="E1867">
            <v>4.96</v>
          </cell>
          <cell r="F1867">
            <v>8.07</v>
          </cell>
        </row>
        <row r="1868">
          <cell r="A1868" t="str">
            <v>91886</v>
          </cell>
          <cell r="B1868" t="str">
            <v>LUVA PARA ELETRODUTO, PVC, ROSCÁVEL, DN 40 MM (1 1/4"), PARA CIRCUITOS TERMINAIS, INSTALADA EM PAREDE - FORNECIMENTO E INSTALAÇÃO. AF_12/2015</v>
          </cell>
          <cell r="C1868" t="str">
            <v>UN</v>
          </cell>
          <cell r="D1868">
            <v>4.0199999999999996</v>
          </cell>
          <cell r="E1868">
            <v>5.67</v>
          </cell>
          <cell r="F1868">
            <v>9.69</v>
          </cell>
        </row>
        <row r="1869">
          <cell r="A1869" t="str">
            <v>91887</v>
          </cell>
          <cell r="B1869" t="str">
            <v>CURVA 90 GRAUS PARA ELETRODUTO, PVC, ROSCÁVEL, DN 20 MM (1/2"), PARA CIRCUITOS TERMINAIS, INSTALADA EM FORRO - FORNECIMENTO E INSTALAÇÃO. AF_12/2015</v>
          </cell>
          <cell r="C1869" t="str">
            <v>UN</v>
          </cell>
          <cell r="D1869">
            <v>3.2</v>
          </cell>
          <cell r="E1869">
            <v>3.41</v>
          </cell>
          <cell r="F1869">
            <v>6.61</v>
          </cell>
        </row>
        <row r="1870">
          <cell r="A1870" t="str">
            <v>91888</v>
          </cell>
          <cell r="B1870" t="str">
            <v>CURVA 135 GRAUS PARA ELETRODUTO, PVC, ROSCÁVEL, DN 20 MM (1/2"), PARA CIRCUITOS TERMINAIS, INSTALADA EM FORRO - FORNECIMENTO E INSTALAÇÃO. AF_12/2015</v>
          </cell>
          <cell r="C1870" t="str">
            <v>UN</v>
          </cell>
          <cell r="D1870">
            <v>6.08</v>
          </cell>
          <cell r="E1870">
            <v>3.41</v>
          </cell>
          <cell r="F1870">
            <v>9.49</v>
          </cell>
        </row>
        <row r="1871">
          <cell r="A1871" t="str">
            <v>91889</v>
          </cell>
          <cell r="B1871" t="str">
            <v>CURVA 180 GRAUS PARA ELETRODUTO, PVC, ROSCÁVEL, DN 20 MM (1/2"), PARA CIRCUITOS TERMINAIS, INSTALADA EM FORRO - FORNECIMENTO E INSTALAÇÃO. AF_12/2015</v>
          </cell>
          <cell r="C1871" t="str">
            <v>UN</v>
          </cell>
          <cell r="D1871">
            <v>3</v>
          </cell>
          <cell r="E1871">
            <v>3.41</v>
          </cell>
          <cell r="F1871">
            <v>6.41</v>
          </cell>
        </row>
        <row r="1872">
          <cell r="A1872" t="str">
            <v>91890</v>
          </cell>
          <cell r="B1872" t="str">
            <v>CURVA 90 GRAUS PARA ELETRODUTO, PVC, ROSCÁVEL, DN 25 MM (3/4"), PARA CIRCUITOS TERMINAIS, INSTALADA EM FORRO - FORNECIMENTO E INSTALAÇÃO. AF_12/2015</v>
          </cell>
          <cell r="C1872" t="str">
            <v>UN</v>
          </cell>
          <cell r="D1872">
            <v>3.61</v>
          </cell>
          <cell r="E1872">
            <v>4.3600000000000003</v>
          </cell>
          <cell r="F1872">
            <v>7.97</v>
          </cell>
        </row>
        <row r="1873">
          <cell r="A1873" t="str">
            <v>91892</v>
          </cell>
          <cell r="B1873" t="str">
            <v>CURVA 180 GRAUS PARA ELETRODUTO, PVC, ROSCÁVEL, DN 25 MM (3/4"), PARA CIRCUITOS TERMINAIS, INSTALADA EM FORRO - FORNECIMENTO E INSTALAÇÃO. AF_12/2015</v>
          </cell>
          <cell r="C1873" t="str">
            <v>UN</v>
          </cell>
          <cell r="D1873">
            <v>4.9400000000000004</v>
          </cell>
          <cell r="E1873">
            <v>4.3600000000000003</v>
          </cell>
          <cell r="F1873">
            <v>9.3000000000000007</v>
          </cell>
        </row>
        <row r="1874">
          <cell r="A1874" t="str">
            <v>91893</v>
          </cell>
          <cell r="B1874" t="str">
            <v>CURVA 90 GRAUS PARA ELETRODUTO, PVC, ROSCÁVEL, DN 32 MM (1"), PARA CIRCUITOS TERMINAIS, INSTALADA EM FORRO - FORNECIMENTO E INSTALAÇÃO. AF_12/2015</v>
          </cell>
          <cell r="C1874" t="str">
            <v>UN</v>
          </cell>
          <cell r="D1874">
            <v>5.0999999999999996</v>
          </cell>
          <cell r="E1874">
            <v>5.7</v>
          </cell>
          <cell r="F1874">
            <v>10.8</v>
          </cell>
        </row>
        <row r="1875">
          <cell r="A1875" t="str">
            <v>91894</v>
          </cell>
          <cell r="B1875" t="str">
            <v>CURVA 135 GRAUS PARA ELETRODUTO, PVC, ROSCÁVEL, DN 32 MM (1"), PARA CIRCUITOS TERMINAIS, INSTALADA EM FORRO - FORNECIMENTO E INSTALAÇÃO. AF_12/2015</v>
          </cell>
          <cell r="C1875" t="str">
            <v>UN</v>
          </cell>
          <cell r="D1875">
            <v>8.0399999999999991</v>
          </cell>
          <cell r="E1875">
            <v>5.7</v>
          </cell>
          <cell r="F1875">
            <v>13.74</v>
          </cell>
        </row>
        <row r="1876">
          <cell r="A1876" t="str">
            <v>91896</v>
          </cell>
          <cell r="B1876" t="str">
            <v>CURVA 90 GRAUS PARA ELETRODUTO, PVC, ROSCÁVEL, DN 40 MM (1 1/4"), PARA CIRCUITOS TERMINAIS, INSTALADA EM FORRO - FORNECIMENTO E INSTALAÇÃO. AF_12/2015</v>
          </cell>
          <cell r="C1876" t="str">
            <v>UN</v>
          </cell>
          <cell r="D1876">
            <v>6.06</v>
          </cell>
          <cell r="E1876">
            <v>7.2</v>
          </cell>
          <cell r="F1876">
            <v>13.26</v>
          </cell>
        </row>
        <row r="1877">
          <cell r="A1877" t="str">
            <v>91897</v>
          </cell>
          <cell r="B1877" t="str">
            <v>CURVA 135 GRAUS PARA ELETRODUTO, PVC, ROSCÁVEL, DN 40 MM (1 1/4"), PARA CIRCUITOS TERMINAIS, INSTALADA EM FORRO - FORNECIMENTO E INSTALAÇÃO. AF_12/2015</v>
          </cell>
          <cell r="C1877" t="str">
            <v>UN</v>
          </cell>
          <cell r="D1877">
            <v>14.22</v>
          </cell>
          <cell r="E1877">
            <v>7.2</v>
          </cell>
          <cell r="F1877">
            <v>21.42</v>
          </cell>
        </row>
        <row r="1878">
          <cell r="A1878" t="str">
            <v>91898</v>
          </cell>
          <cell r="B1878" t="str">
            <v>CURVA 180 GRAUS PARA ELETRODUTO, PVC, ROSCÁVEL, DN 40 MM (1 1/4"), PARA CIRCUITOS TERMINAIS, INSTALADA EM FORRO - FORNECIMENTO E INSTALAÇÃO. AF_12/2015</v>
          </cell>
          <cell r="C1878" t="str">
            <v>UN</v>
          </cell>
          <cell r="D1878">
            <v>7.51</v>
          </cell>
          <cell r="E1878">
            <v>7.2</v>
          </cell>
          <cell r="F1878">
            <v>14.71</v>
          </cell>
        </row>
        <row r="1879">
          <cell r="A1879" t="str">
            <v>91899</v>
          </cell>
          <cell r="B1879" t="str">
            <v>CURVA 90 GRAUS PARA ELETRODUTO, PVC, ROSCÁVEL, DN 20 MM (1/2"), PARA CIRCUITOS TERMINAIS, INSTALADA EM LAJE - FORNECIMENTO E INSTALAÇÃO. AF_12/2015</v>
          </cell>
          <cell r="C1879" t="str">
            <v>UN</v>
          </cell>
          <cell r="D1879">
            <v>3.66</v>
          </cell>
          <cell r="E1879">
            <v>4.55</v>
          </cell>
          <cell r="F1879">
            <v>8.2100000000000009</v>
          </cell>
        </row>
        <row r="1880">
          <cell r="A1880" t="str">
            <v>91900</v>
          </cell>
          <cell r="B1880" t="str">
            <v>CURVA 135 GRAUS PARA ELETRODUTO, PVC, ROSCÁVEL, DN 20 MM (1/2"), PARA CIRCUITOS TERMINAIS, INSTALADA EM LAJE - FORNECIMENTO E INSTALAÇÃO. AF_12/2015</v>
          </cell>
          <cell r="C1880" t="str">
            <v>UN</v>
          </cell>
          <cell r="D1880">
            <v>6.54</v>
          </cell>
          <cell r="E1880">
            <v>4.55</v>
          </cell>
          <cell r="F1880">
            <v>11.09</v>
          </cell>
        </row>
        <row r="1881">
          <cell r="A1881" t="str">
            <v>91901</v>
          </cell>
          <cell r="B1881" t="str">
            <v>CURVA 180 GRAUS PARA ELETRODUTO, PVC, ROSCÁVEL, DN 20 MM (1/2"), PARA CIRCUITOS TERMINAIS, INSTALADA EM LAJE - FORNECIMENTO E INSTALAÇÃO. AF_12/2015</v>
          </cell>
          <cell r="C1881" t="str">
            <v>UN</v>
          </cell>
          <cell r="D1881">
            <v>3.46</v>
          </cell>
          <cell r="E1881">
            <v>4.55</v>
          </cell>
          <cell r="F1881">
            <v>8.01</v>
          </cell>
        </row>
        <row r="1882">
          <cell r="A1882" t="str">
            <v>91902</v>
          </cell>
          <cell r="B1882" t="str">
            <v>CURVA 90 GRAUS PARA ELETRODUTO, PVC, ROSCÁVEL, DN 25 MM (3/4"), PARA CIRCUITOS TERMINAIS, INSTALADA EM LAJE - FORNECIMENTO E INSTALAÇÃO. AF_12/2015</v>
          </cell>
          <cell r="C1882" t="str">
            <v>UN</v>
          </cell>
          <cell r="D1882">
            <v>4.0599999999999996</v>
          </cell>
          <cell r="E1882">
            <v>5.51</v>
          </cell>
          <cell r="F1882">
            <v>9.57</v>
          </cell>
        </row>
        <row r="1883">
          <cell r="A1883" t="str">
            <v>91904</v>
          </cell>
          <cell r="B1883" t="str">
            <v>CURVA 180 GRAUS PARA ELETRODUTO, PVC, ROSCÁVEL, DN 25 MM (3/4"), PARA CIRCUITOS TERMINAIS, INSTALADA EM LAJE - FORNECIMENTO E INSTALAÇÃO. AF_12/2015</v>
          </cell>
          <cell r="C1883" t="str">
            <v>UN</v>
          </cell>
          <cell r="D1883">
            <v>5.39</v>
          </cell>
          <cell r="E1883">
            <v>5.51</v>
          </cell>
          <cell r="F1883">
            <v>10.9</v>
          </cell>
        </row>
        <row r="1884">
          <cell r="A1884" t="str">
            <v>91905</v>
          </cell>
          <cell r="B1884" t="str">
            <v>CURVA 90 GRAUS PARA ELETRODUTO, PVC, ROSCÁVEL, DN 32 MM (1"), PARA CIRCUITOS TERMINAIS, INSTALADA EM LAJE - FORNECIMENTO E INSTALAÇÃO. AF_12/2015</v>
          </cell>
          <cell r="C1884" t="str">
            <v>UN</v>
          </cell>
          <cell r="D1884">
            <v>5.55</v>
          </cell>
          <cell r="E1884">
            <v>6.85</v>
          </cell>
          <cell r="F1884">
            <v>12.4</v>
          </cell>
        </row>
        <row r="1885">
          <cell r="A1885" t="str">
            <v>91906</v>
          </cell>
          <cell r="B1885" t="str">
            <v>CURVA 135 GRAUS PARA ELETRODUTO, PVC, ROSCÁVEL, DN 32 MM (1"), PARA CIRCUITOS TERMINAIS, INSTALADA EM LAJE - FORNECIMENTO E INSTALAÇÃO. AF_12/2015</v>
          </cell>
          <cell r="C1885" t="str">
            <v>UN</v>
          </cell>
          <cell r="D1885">
            <v>8.49</v>
          </cell>
          <cell r="E1885">
            <v>6.85</v>
          </cell>
          <cell r="F1885">
            <v>15.34</v>
          </cell>
        </row>
        <row r="1886">
          <cell r="A1886" t="str">
            <v>91908</v>
          </cell>
          <cell r="B1886" t="str">
            <v>CURVA 90 GRAUS PARA ELETRODUTO, PVC, ROSCÁVEL, DN 40 MM (1 1/4"), PARA CIRCUITOS TERMINAIS, INSTALADA EM LAJE - FORNECIMENTO E INSTALAÇÃO. AF_12/2015</v>
          </cell>
          <cell r="C1886" t="str">
            <v>UN</v>
          </cell>
          <cell r="D1886">
            <v>6.53</v>
          </cell>
          <cell r="E1886">
            <v>8.3699999999999992</v>
          </cell>
          <cell r="F1886">
            <v>14.9</v>
          </cell>
        </row>
        <row r="1887">
          <cell r="A1887" t="str">
            <v>91909</v>
          </cell>
          <cell r="B1887" t="str">
            <v>CURVA 135 GRAUS PARA ELETRODUTO, PVC, ROSCÁVEL, DN 40 MM (1 1/4"), PARA CIRCUITOS TERMINAIS, INSTALADA EM LAJE - FORNECIMENTO E INSTALAÇÃO. AF_12/2015</v>
          </cell>
          <cell r="C1887" t="str">
            <v>UN</v>
          </cell>
          <cell r="D1887">
            <v>14.69</v>
          </cell>
          <cell r="E1887">
            <v>8.3699999999999992</v>
          </cell>
          <cell r="F1887">
            <v>23.06</v>
          </cell>
        </row>
        <row r="1888">
          <cell r="A1888" t="str">
            <v>91910</v>
          </cell>
          <cell r="B1888" t="str">
            <v>CURVA 180 GRAUS PARA ELETRODUTO, PVC, ROSCÁVEL, DN 40 MM (1 1/4"), PARA CIRCUITOS TERMINAIS, INSTALADA EM LAJE - FORNECIMENTO E INSTALAÇÃO. AF_12/2015</v>
          </cell>
          <cell r="C1888" t="str">
            <v>UN</v>
          </cell>
          <cell r="D1888">
            <v>7.98</v>
          </cell>
          <cell r="E1888">
            <v>8.3699999999999992</v>
          </cell>
          <cell r="F1888">
            <v>16.350000000000001</v>
          </cell>
        </row>
        <row r="1889">
          <cell r="A1889" t="str">
            <v>91911</v>
          </cell>
          <cell r="B1889" t="str">
            <v>CURVA 90 GRAUS PARA ELETRODUTO, PVC, ROSCÁVEL, DN 20 MM (1/2"), PARA CIRCUITOS TERMINAIS, INSTALADA EM PAREDE - FORNECIMENTO E INSTALAÇÃO. AF_12/2015</v>
          </cell>
          <cell r="C1889" t="str">
            <v>UN</v>
          </cell>
          <cell r="D1889">
            <v>4.18</v>
          </cell>
          <cell r="E1889">
            <v>5.86</v>
          </cell>
          <cell r="F1889">
            <v>10.039999999999999</v>
          </cell>
        </row>
        <row r="1890">
          <cell r="A1890" t="str">
            <v>91912</v>
          </cell>
          <cell r="B1890" t="str">
            <v>CURVA 135 GRAUS PARA ELETRODUTO, PVC, ROSCÁVEL, DN 20 MM (1/2"), PARA CIRCUITOS TERMINAIS, INSTALADA EM PAREDE - FORNECIMENTO E INSTALAÇÃO. AF_12/2015</v>
          </cell>
          <cell r="C1890" t="str">
            <v>UN</v>
          </cell>
          <cell r="D1890">
            <v>7.06</v>
          </cell>
          <cell r="E1890">
            <v>5.86</v>
          </cell>
          <cell r="F1890">
            <v>12.92</v>
          </cell>
        </row>
        <row r="1891">
          <cell r="A1891" t="str">
            <v>91913</v>
          </cell>
          <cell r="B1891" t="str">
            <v>CURVA 180 GRAUS PARA ELETRODUTO, PVC, ROSCÁVEL, DN 20 MM (1/2"), PARA CIRCUITOS TERMINAIS, INSTALADA EM PAREDE - FORNECIMENTO E INSTALAÇÃO. AF_12/2015</v>
          </cell>
          <cell r="C1891" t="str">
            <v>UN</v>
          </cell>
          <cell r="D1891">
            <v>3.98</v>
          </cell>
          <cell r="E1891">
            <v>5.86</v>
          </cell>
          <cell r="F1891">
            <v>9.84</v>
          </cell>
        </row>
        <row r="1892">
          <cell r="A1892" t="str">
            <v>91914</v>
          </cell>
          <cell r="B1892" t="str">
            <v>CURVA 90 GRAUS PARA ELETRODUTO, PVC, ROSCÁVEL, DN 25 MM (3/4"), PARA CIRCUITOS TERMINAIS, INSTALADA EM PAREDE - FORNECIMENTO E INSTALAÇÃO. AF_12/2015</v>
          </cell>
          <cell r="C1892" t="str">
            <v>UN</v>
          </cell>
          <cell r="D1892">
            <v>4.46</v>
          </cell>
          <cell r="E1892">
            <v>6.52</v>
          </cell>
          <cell r="F1892">
            <v>10.98</v>
          </cell>
        </row>
        <row r="1893">
          <cell r="A1893" t="str">
            <v>91916</v>
          </cell>
          <cell r="B1893" t="str">
            <v>CURVA 180 GRAUS PARA ELETRODUTO, PVC, ROSCÁVEL, DN 25 MM (3/4"), PARA CIRCUITOS TERMINAIS, INSTALADA EM PAREDE - FORNECIMENTO E INSTALAÇÃO. AF_12/2015</v>
          </cell>
          <cell r="C1893" t="str">
            <v>UN</v>
          </cell>
          <cell r="D1893">
            <v>5.8</v>
          </cell>
          <cell r="E1893">
            <v>6.52</v>
          </cell>
          <cell r="F1893">
            <v>12.32</v>
          </cell>
        </row>
        <row r="1894">
          <cell r="A1894" t="str">
            <v>91917</v>
          </cell>
          <cell r="B1894" t="str">
            <v>CURVA 90 GRAUS PARA ELETRODUTO, PVC, ROSCÁVEL, DN 32 MM (1"), PARA CIRCUITOS TERMINAIS, INSTALADA EM PAREDE - FORNECIMENTO E INSTALAÇÃO. AF_12/2015</v>
          </cell>
          <cell r="C1894" t="str">
            <v>UN</v>
          </cell>
          <cell r="D1894">
            <v>5.79</v>
          </cell>
          <cell r="E1894">
            <v>7.45</v>
          </cell>
          <cell r="F1894">
            <v>13.24</v>
          </cell>
        </row>
        <row r="1895">
          <cell r="A1895" t="str">
            <v>91918</v>
          </cell>
          <cell r="B1895" t="str">
            <v>CURVA 135 GRAUS PARA ELETRODUTO, PVC, ROSCÁVEL, DN 32 MM (1"), PARA CIRCUITOS TERMINAIS, INSTALADA EM PAREDE - FORNECIMENTO E INSTALAÇÃO. AF_12/2015</v>
          </cell>
          <cell r="C1895" t="str">
            <v>UN</v>
          </cell>
          <cell r="D1895">
            <v>8.73</v>
          </cell>
          <cell r="E1895">
            <v>7.45</v>
          </cell>
          <cell r="F1895">
            <v>16.18</v>
          </cell>
        </row>
        <row r="1896">
          <cell r="A1896" t="str">
            <v>91920</v>
          </cell>
          <cell r="B1896" t="str">
            <v>CURVA 90 GRAUS PARA ELETRODUTO, PVC, ROSCÁVEL, DN 40 MM (1 1/4"), PARA CIRCUITOS TERMINAIS, INSTALADA EM PAREDE - FORNECIMENTO E INSTALAÇÃO. AF_12/2015</v>
          </cell>
          <cell r="C1896" t="str">
            <v>UN</v>
          </cell>
          <cell r="D1896">
            <v>6.58</v>
          </cell>
          <cell r="E1896">
            <v>8.51</v>
          </cell>
          <cell r="F1896">
            <v>15.09</v>
          </cell>
        </row>
        <row r="1897">
          <cell r="A1897" t="str">
            <v>91921</v>
          </cell>
          <cell r="B1897" t="str">
            <v>CURVA 135 GRAUS PARA ELETRODUTO, PVC, ROSCÁVEL, DN 40 MM (1 1/4"), PARA CIRCUITOS TERMINAIS, INSTALADA EM PAREDE - FORNECIMENTO E INSTALAÇÃO. AF_12/2015</v>
          </cell>
          <cell r="C1897" t="str">
            <v>UN</v>
          </cell>
          <cell r="D1897">
            <v>14.74</v>
          </cell>
          <cell r="E1897">
            <v>8.51</v>
          </cell>
          <cell r="F1897">
            <v>23.25</v>
          </cell>
        </row>
        <row r="1898">
          <cell r="A1898" t="str">
            <v>91922</v>
          </cell>
          <cell r="B1898" t="str">
            <v>CURVA 180 GRAUS PARA ELETRODUTO, PVC, ROSCÁVEL, DN 40 MM (1 1/4"), PARA CIRCUITOS TERMINAIS, INSTALADA EM PAREDE - FORNECIMENTO E INSTALAÇÃO. AF_12/2015</v>
          </cell>
          <cell r="C1898" t="str">
            <v>UN</v>
          </cell>
          <cell r="D1898">
            <v>8.0299999999999994</v>
          </cell>
          <cell r="E1898">
            <v>8.51</v>
          </cell>
          <cell r="F1898">
            <v>16.54</v>
          </cell>
        </row>
        <row r="1899">
          <cell r="A1899" t="str">
            <v>93013</v>
          </cell>
          <cell r="B1899" t="str">
            <v>LUVA PARA ELETRODUTO, PVC, ROSCÁVEL, DN 50 MM (1 1/2") - FORNECIMENTO E INSTALAÇÃO. AF_12/2015</v>
          </cell>
          <cell r="C1899" t="str">
            <v>UN</v>
          </cell>
          <cell r="D1899">
            <v>4.84</v>
          </cell>
          <cell r="E1899">
            <v>6.11</v>
          </cell>
          <cell r="F1899">
            <v>10.95</v>
          </cell>
        </row>
        <row r="1900">
          <cell r="A1900" t="str">
            <v>93014</v>
          </cell>
          <cell r="B1900" t="str">
            <v>LUVA PARA ELETRODUTO, PVC, ROSCÁVEL, DN 60 MM (2") - FORNECIMENTO E INSTALAÇÃO. AF_12/2015</v>
          </cell>
          <cell r="C1900" t="str">
            <v>UN</v>
          </cell>
          <cell r="D1900">
            <v>6.29</v>
          </cell>
          <cell r="E1900">
            <v>7.04</v>
          </cell>
          <cell r="F1900">
            <v>13.33</v>
          </cell>
        </row>
        <row r="1901">
          <cell r="A1901" t="str">
            <v>93015</v>
          </cell>
          <cell r="B1901" t="str">
            <v>LUVA PARA ELETRODUTO, PVC, ROSCÁVEL, DN 75 MM (2 1/2") - FORNECIMENTO E INSTALAÇÃO. AF_12/2015</v>
          </cell>
          <cell r="C1901" t="str">
            <v>UN</v>
          </cell>
          <cell r="D1901">
            <v>11.1</v>
          </cell>
          <cell r="E1901">
            <v>8.4</v>
          </cell>
          <cell r="F1901">
            <v>19.5</v>
          </cell>
        </row>
        <row r="1902">
          <cell r="A1902" t="str">
            <v>93016</v>
          </cell>
          <cell r="B1902" t="str">
            <v>LUVA PARA ELETRODUTO, PVC, ROSCÁVEL, DN 85 MM (3") - FORNECIMENTO E INSTALAÇÃO. AF_12/2015</v>
          </cell>
          <cell r="C1902" t="str">
            <v>UN</v>
          </cell>
          <cell r="D1902">
            <v>14.12</v>
          </cell>
          <cell r="E1902">
            <v>9.33</v>
          </cell>
          <cell r="F1902">
            <v>23.45</v>
          </cell>
        </row>
        <row r="1903">
          <cell r="A1903" t="str">
            <v>93017</v>
          </cell>
          <cell r="B1903" t="str">
            <v>LUVA PARA ELETRODUTO, PVC, ROSCÁVEL, DN 110 MM (4") - FORNECIMENTO E INSTALAÇÃO. AF_12/2015</v>
          </cell>
          <cell r="C1903" t="str">
            <v>UN</v>
          </cell>
          <cell r="D1903">
            <v>22.92</v>
          </cell>
          <cell r="E1903">
            <v>11.62</v>
          </cell>
          <cell r="F1903">
            <v>34.54</v>
          </cell>
        </row>
        <row r="1904">
          <cell r="A1904" t="str">
            <v>93018</v>
          </cell>
          <cell r="B1904" t="str">
            <v>CURVA 90 GRAUS PARA ELETRODUTO, PVC, ROSCÁVEL, DN 50 MM (1 1/2") - FORNECIMENTO E INSTALAÇÃO. AF_12/2015</v>
          </cell>
          <cell r="C1904" t="str">
            <v>UN</v>
          </cell>
          <cell r="D1904">
            <v>7.51</v>
          </cell>
          <cell r="E1904">
            <v>9.17</v>
          </cell>
          <cell r="F1904">
            <v>16.68</v>
          </cell>
        </row>
        <row r="1905">
          <cell r="A1905" t="str">
            <v>93019</v>
          </cell>
          <cell r="B1905" t="str">
            <v>CURVA 135 GRAUS PARA ELETRODUTO, PVC, ROSCÁVEL, DN 50 MM (1 1/2") - FORNECIMENTO E INSTALAÇÃO. AF_12/2015</v>
          </cell>
          <cell r="C1905" t="str">
            <v>UN</v>
          </cell>
          <cell r="D1905">
            <v>16.649999999999999</v>
          </cell>
          <cell r="E1905">
            <v>9.17</v>
          </cell>
          <cell r="F1905">
            <v>25.82</v>
          </cell>
        </row>
        <row r="1906">
          <cell r="A1906" t="str">
            <v>93020</v>
          </cell>
          <cell r="B1906" t="str">
            <v>CURVA 90 GRAUS PARA ELETRODUTO, PVC, ROSCÁVEL, DN 60 MM (2") - FORNECIMENTO E INSTALAÇÃO. AF_12/2015</v>
          </cell>
          <cell r="C1906" t="str">
            <v>UN</v>
          </cell>
          <cell r="D1906">
            <v>10.47</v>
          </cell>
          <cell r="E1906">
            <v>10.56</v>
          </cell>
          <cell r="F1906">
            <v>21.03</v>
          </cell>
        </row>
        <row r="1907">
          <cell r="A1907" t="str">
            <v>93021</v>
          </cell>
          <cell r="B1907" t="str">
            <v>CURVA 135 GRAUS PARA ELETRODUTO, PVC, ROSCÁVEL, DN 60 MM (2") - FORNECIMENTO E INSTALAÇÃO. AF_12/2015</v>
          </cell>
          <cell r="C1907" t="str">
            <v>UN</v>
          </cell>
          <cell r="D1907">
            <v>21.37</v>
          </cell>
          <cell r="E1907">
            <v>10.56</v>
          </cell>
          <cell r="F1907">
            <v>31.93</v>
          </cell>
        </row>
        <row r="1908">
          <cell r="A1908" t="str">
            <v>93022</v>
          </cell>
          <cell r="B1908" t="str">
            <v>CURVA 90 GRAUS PARA ELETRODUTO, PVC, ROSCÁVEL, DN 75 MM (2 1/2") - FORNECIMENTO E INSTALAÇÃO. AF_12/2015</v>
          </cell>
          <cell r="C1908" t="str">
            <v>UN</v>
          </cell>
          <cell r="D1908">
            <v>21.03</v>
          </cell>
          <cell r="E1908">
            <v>12.63</v>
          </cell>
          <cell r="F1908">
            <v>33.659999999999997</v>
          </cell>
        </row>
        <row r="1909">
          <cell r="A1909" t="str">
            <v>93023</v>
          </cell>
          <cell r="B1909" t="str">
            <v>CURVA 135 GRAUS PARA ELETRODUTO, PVC, ROSCÁVEL, DN 75 MM (2 1/2") - FORNECIMENTO E INSTALAÇÃO. AF_12/2015</v>
          </cell>
          <cell r="C1909" t="str">
            <v>UN</v>
          </cell>
          <cell r="D1909">
            <v>24.65</v>
          </cell>
          <cell r="E1909">
            <v>12.63</v>
          </cell>
          <cell r="F1909">
            <v>37.28</v>
          </cell>
        </row>
        <row r="1910">
          <cell r="A1910" t="str">
            <v>93024</v>
          </cell>
          <cell r="B1910" t="str">
            <v>CURVA 90 GRAUS PARA ELETRODUTO, PVC, ROSCÁVEL, DN 85 MM (3") - FORNECIMENTO E INSTALAÇÃO. AF_12/2015</v>
          </cell>
          <cell r="C1910" t="str">
            <v>UN</v>
          </cell>
          <cell r="D1910">
            <v>21.59</v>
          </cell>
          <cell r="E1910">
            <v>14</v>
          </cell>
          <cell r="F1910">
            <v>35.590000000000003</v>
          </cell>
        </row>
        <row r="1911">
          <cell r="A1911" t="str">
            <v>93025</v>
          </cell>
          <cell r="B1911" t="str">
            <v>CURVA 135 GRAUS PARA ELETRODUTO, PVC, ROSCÁVEL, DN 85 MM (3") - FORNECIMENTO E INSTALAÇÃO. AF_12/2015</v>
          </cell>
          <cell r="C1911" t="str">
            <v>UN</v>
          </cell>
          <cell r="D1911">
            <v>51.99</v>
          </cell>
          <cell r="E1911">
            <v>14</v>
          </cell>
          <cell r="F1911">
            <v>65.989999999999995</v>
          </cell>
        </row>
        <row r="1912">
          <cell r="A1912" t="str">
            <v>93026</v>
          </cell>
          <cell r="B1912" t="str">
            <v>CURVA 90 GRAUS PARA ELETRODUTO, PVC, ROSCÁVEL, DN 110 MM (4") - FORNECIMENTO E INSTALAÇÃO. AF_12/2015</v>
          </cell>
          <cell r="C1912" t="str">
            <v>UN</v>
          </cell>
          <cell r="D1912">
            <v>39.119999999999997</v>
          </cell>
          <cell r="E1912">
            <v>17.440000000000001</v>
          </cell>
          <cell r="F1912">
            <v>56.56</v>
          </cell>
        </row>
        <row r="1913">
          <cell r="A1913" t="str">
            <v>93027</v>
          </cell>
          <cell r="B1913" t="str">
            <v>CURVA 135 GRAUS PARA ELETRODUTO, PVC, ROSCÁVEL, DN 110 MM (4") - FORNECIMENTO E INSTALAÇÃO. AF_12/2015</v>
          </cell>
          <cell r="C1913" t="str">
            <v>UN</v>
          </cell>
          <cell r="D1913">
            <v>56.55</v>
          </cell>
          <cell r="E1913">
            <v>17.440000000000001</v>
          </cell>
          <cell r="F1913">
            <v>73.989999999999995</v>
          </cell>
        </row>
        <row r="1914">
          <cell r="B1914" t="str">
            <v>ELETRODUTOS PVC RIGIDOS</v>
          </cell>
          <cell r="C1914" t="str">
            <v/>
          </cell>
        </row>
        <row r="1915">
          <cell r="A1915" t="str">
            <v>91862</v>
          </cell>
          <cell r="B1915" t="str">
            <v>ELETRODUTO RÍGIDO ROSCÁVEL, PVC, DN 20 MM (1/2"), PARA CIRCUITOS TERMINAIS, INSTALADO EM FORRO - FORNECIMENTO E INSTALAÇÃO. AF_12/2015</v>
          </cell>
          <cell r="C1915" t="str">
            <v>M</v>
          </cell>
          <cell r="D1915">
            <v>3.17</v>
          </cell>
          <cell r="E1915">
            <v>2.93</v>
          </cell>
          <cell r="F1915">
            <v>6.1</v>
          </cell>
        </row>
        <row r="1916">
          <cell r="A1916" t="str">
            <v>91863</v>
          </cell>
          <cell r="B1916" t="str">
            <v>ELETRODUTO RÍGIDO ROSCÁVEL, PVC, DN 25 MM (3/4"), PARA CIRCUITOS TERMINAIS, INSTALADO EM FORRO - FORNECIMENTO E INSTALAÇÃO. AF_12/2015</v>
          </cell>
          <cell r="C1916" t="str">
            <v>M</v>
          </cell>
          <cell r="D1916">
            <v>3.77</v>
          </cell>
          <cell r="E1916">
            <v>3.4</v>
          </cell>
          <cell r="F1916">
            <v>7.17</v>
          </cell>
        </row>
        <row r="1917">
          <cell r="A1917" t="str">
            <v>91864</v>
          </cell>
          <cell r="B1917" t="str">
            <v>ELETRODUTO RÍGIDO ROSCÁVEL, PVC, DN 32 MM (1"), PARA CIRCUITOS TERMINAIS, INSTALADO EM FORRO - FORNECIMENTO E INSTALAÇÃO. AF_12/2015</v>
          </cell>
          <cell r="C1917" t="str">
            <v>M</v>
          </cell>
          <cell r="D1917">
            <v>5.25</v>
          </cell>
          <cell r="E1917">
            <v>4.05</v>
          </cell>
          <cell r="F1917">
            <v>9.3000000000000007</v>
          </cell>
        </row>
        <row r="1918">
          <cell r="A1918" t="str">
            <v>91865</v>
          </cell>
          <cell r="B1918" t="str">
            <v>ELETRODUTO RÍGIDO ROSCÁVEL, PVC, DN 40 MM (1 1/4"), PARA CIRCUITOS TERMINAIS, INSTALADO EM FORRO - FORNECIMENTO E INSTALAÇÃO. AF_12/2015</v>
          </cell>
          <cell r="C1918" t="str">
            <v>M</v>
          </cell>
          <cell r="D1918">
            <v>6.66</v>
          </cell>
          <cell r="E1918">
            <v>4.82</v>
          </cell>
          <cell r="F1918">
            <v>11.48</v>
          </cell>
        </row>
        <row r="1919">
          <cell r="A1919" t="str">
            <v>91866</v>
          </cell>
          <cell r="B1919" t="str">
            <v>ELETRODUTO RÍGIDO ROSCÁVEL, PVC, DN 20 MM (1/2"), PARA CIRCUITOS TERMINAIS, INSTALADO EM LAJE - FORNECIMENTO E INSTALAÇÃO. AF_12/2015</v>
          </cell>
          <cell r="C1919" t="str">
            <v>M</v>
          </cell>
          <cell r="D1919">
            <v>2.66</v>
          </cell>
          <cell r="E1919">
            <v>2.3199999999999998</v>
          </cell>
          <cell r="F1919">
            <v>4.9800000000000004</v>
          </cell>
        </row>
        <row r="1920">
          <cell r="A1920" t="str">
            <v>91867</v>
          </cell>
          <cell r="B1920" t="str">
            <v>ELETRODUTO RÍGIDO ROSCÁVEL, PVC, DN 25 MM (3/4"), PARA CIRCUITOS TERMINAIS, INSTALADO EM LAJE - FORNECIMENTO E INSTALAÇÃO. AF_12/2015</v>
          </cell>
          <cell r="C1920" t="str">
            <v>M</v>
          </cell>
          <cell r="D1920">
            <v>3.28</v>
          </cell>
          <cell r="E1920">
            <v>2.78</v>
          </cell>
          <cell r="F1920">
            <v>6.06</v>
          </cell>
        </row>
        <row r="1921">
          <cell r="A1921" t="str">
            <v>91868</v>
          </cell>
          <cell r="B1921" t="str">
            <v>ELETRODUTO RÍGIDO ROSCÁVEL, PVC, DN 32 MM (1"), PARA CIRCUITOS TERMINAIS, INSTALADO EM LAJE - FORNECIMENTO E INSTALAÇÃO. AF_12/2015</v>
          </cell>
          <cell r="C1921" t="str">
            <v>M</v>
          </cell>
          <cell r="D1921">
            <v>4.76</v>
          </cell>
          <cell r="E1921">
            <v>3.43</v>
          </cell>
          <cell r="F1921">
            <v>8.19</v>
          </cell>
        </row>
        <row r="1922">
          <cell r="A1922" t="str">
            <v>91869</v>
          </cell>
          <cell r="B1922" t="str">
            <v>ELETRODUTO RÍGIDO ROSCÁVEL, PVC, DN 40 MM (1 1/4"), PARA CIRCUITOS TERMINAIS, INSTALADO EM LAJE - FORNECIMENTO E INSTALAÇÃO. AF_12/2015</v>
          </cell>
          <cell r="C1922" t="str">
            <v>M</v>
          </cell>
          <cell r="D1922">
            <v>6.17</v>
          </cell>
          <cell r="E1922">
            <v>4.2</v>
          </cell>
          <cell r="F1922">
            <v>10.37</v>
          </cell>
        </row>
        <row r="1923">
          <cell r="A1923" t="str">
            <v>91870</v>
          </cell>
          <cell r="B1923" t="str">
            <v>ELETRODUTO RÍGIDO ROSCÁVEL, PVC, DN 20 MM (1/2"), PARA CIRCUITOS TERMINAIS, INSTALADO EM PAREDE - FORNECIMENTO E INSTALAÇÃO. AF_12/2015</v>
          </cell>
          <cell r="C1923" t="str">
            <v>M</v>
          </cell>
          <cell r="D1923">
            <v>3.39</v>
          </cell>
          <cell r="E1923">
            <v>4.1399999999999997</v>
          </cell>
          <cell r="F1923">
            <v>7.53</v>
          </cell>
        </row>
        <row r="1924">
          <cell r="A1924" t="str">
            <v>91871</v>
          </cell>
          <cell r="B1924" t="str">
            <v>ELETRODUTO RÍGIDO ROSCÁVEL, PVC, DN 25 MM (3/4"), PARA CIRCUITOS TERMINAIS, INSTALADO EM PAREDE - FORNECIMENTO E INSTALAÇÃO. AF_12/2015</v>
          </cell>
          <cell r="C1924" t="str">
            <v>M</v>
          </cell>
          <cell r="D1924">
            <v>4</v>
          </cell>
          <cell r="E1924">
            <v>4.6399999999999997</v>
          </cell>
          <cell r="F1924">
            <v>8.64</v>
          </cell>
        </row>
        <row r="1925">
          <cell r="A1925" t="str">
            <v>91872</v>
          </cell>
          <cell r="B1925" t="str">
            <v>ELETRODUTO RÍGIDO ROSCÁVEL, PVC, DN 32 MM (1"), PARA CIRCUITOS TERMINAIS, INSTALADO EM PAREDE - FORNECIMENTO E INSTALAÇÃO. AF_12/2015</v>
          </cell>
          <cell r="C1925" t="str">
            <v>M</v>
          </cell>
          <cell r="D1925">
            <v>5.47</v>
          </cell>
          <cell r="E1925">
            <v>5.29</v>
          </cell>
          <cell r="F1925">
            <v>10.76</v>
          </cell>
        </row>
        <row r="1926">
          <cell r="A1926" t="str">
            <v>91873</v>
          </cell>
          <cell r="B1926" t="str">
            <v>ELETRODUTO RÍGIDO ROSCÁVEL, PVC, DN 40 MM (1 1/4"), PARA CIRCUITOS TERMINAIS, INSTALADO EM PAREDE - FORNECIMENTO E INSTALAÇÃO. AF_12/2015</v>
          </cell>
          <cell r="C1926" t="str">
            <v>M</v>
          </cell>
          <cell r="D1926">
            <v>6.88</v>
          </cell>
          <cell r="E1926">
            <v>6.03</v>
          </cell>
          <cell r="F1926">
            <v>12.91</v>
          </cell>
        </row>
        <row r="1927">
          <cell r="A1927" t="str">
            <v>93008</v>
          </cell>
          <cell r="B1927" t="str">
            <v>ELETRODUTO RÍGIDO ROSCÁVEL, PVC, DN 50 MM (1 1/2") - FORNECIMENTO E INSTALAÇÃO. AF_12/2015</v>
          </cell>
          <cell r="C1927" t="str">
            <v>M</v>
          </cell>
          <cell r="D1927">
            <v>6.55</v>
          </cell>
          <cell r="E1927">
            <v>3.05</v>
          </cell>
          <cell r="F1927">
            <v>9.6</v>
          </cell>
        </row>
        <row r="1928">
          <cell r="A1928" t="str">
            <v>93009</v>
          </cell>
          <cell r="B1928" t="str">
            <v>ELETRODUTO RÍGIDO ROSCÁVEL, PVC, DN 60 MM (2") - FORNECIMENTO E INSTALAÇÃO. AF_12/2015</v>
          </cell>
          <cell r="C1928" t="str">
            <v>M</v>
          </cell>
          <cell r="D1928">
            <v>10.1</v>
          </cell>
          <cell r="E1928">
            <v>3.52</v>
          </cell>
          <cell r="F1928">
            <v>13.62</v>
          </cell>
        </row>
        <row r="1929">
          <cell r="A1929" t="str">
            <v>93010</v>
          </cell>
          <cell r="B1929" t="str">
            <v>ELETRODUTO RÍGIDO ROSCÁVEL, PVC, DN 75 MM (2 1/2") - FORNECIMENTO E INSTALAÇÃO. AF_12/2015</v>
          </cell>
          <cell r="C1929" t="str">
            <v>M</v>
          </cell>
          <cell r="D1929">
            <v>14.37</v>
          </cell>
          <cell r="E1929">
            <v>4.2</v>
          </cell>
          <cell r="F1929">
            <v>18.57</v>
          </cell>
        </row>
        <row r="1930">
          <cell r="A1930" t="str">
            <v>93011</v>
          </cell>
          <cell r="B1930" t="str">
            <v>ELETRODUTO RÍGIDO ROSCÁVEL, PVC, DN 85 MM (3") - FORNECIMENTO E INSTALAÇÃO. AF_12/2015</v>
          </cell>
          <cell r="C1930" t="str">
            <v>M</v>
          </cell>
          <cell r="D1930">
            <v>17.78</v>
          </cell>
          <cell r="E1930">
            <v>4.66</v>
          </cell>
          <cell r="F1930">
            <v>22.44</v>
          </cell>
        </row>
        <row r="1931">
          <cell r="A1931" t="str">
            <v>93012</v>
          </cell>
          <cell r="B1931" t="str">
            <v>ELETRODUTO RÍGIDO ROSCÁVEL, PVC, DN 110 MM (4") - FORNECIMENTO E INSTALAÇÃO. AF_12/2015</v>
          </cell>
          <cell r="C1931" t="str">
            <v>M</v>
          </cell>
          <cell r="D1931">
            <v>27.4</v>
          </cell>
          <cell r="E1931">
            <v>5.81</v>
          </cell>
          <cell r="F1931">
            <v>33.21</v>
          </cell>
        </row>
        <row r="1932">
          <cell r="A1932" t="str">
            <v>95726</v>
          </cell>
          <cell r="B1932" t="str">
            <v>ELETRODUTO RÍGIDO SOLDÁVEL, PVC, DN 20 MM (½''), APARENTE, INSTALADO EM TETO - FORNECIMENTO E INSTALAÇÃO. AF_11/2016</v>
          </cell>
          <cell r="C1932" t="str">
            <v>M</v>
          </cell>
          <cell r="D1932">
            <v>2.11</v>
          </cell>
          <cell r="E1932">
            <v>2</v>
          </cell>
          <cell r="F1932">
            <v>4.1100000000000003</v>
          </cell>
        </row>
        <row r="1933">
          <cell r="A1933" t="str">
            <v>95727</v>
          </cell>
          <cell r="B1933" t="str">
            <v>ELETRODUTO RÍGIDO SOLDÁVEL, PVC, DN 25 MM (3/4'' ), APARENTE, INSTALADO EM TETO - FORNECIMENTO E INSTALAÇÃO. AF_11/2016</v>
          </cell>
          <cell r="C1933" t="str">
            <v>M</v>
          </cell>
          <cell r="D1933">
            <v>2.4500000000000002</v>
          </cell>
          <cell r="E1933">
            <v>2.23</v>
          </cell>
          <cell r="F1933">
            <v>4.68</v>
          </cell>
        </row>
        <row r="1934">
          <cell r="A1934" t="str">
            <v>95728</v>
          </cell>
          <cell r="B1934" t="str">
            <v>ELETRODUTO RÍGIDO SOLDÁVEL, PVC, DN 32 MM (1''), APARENTE, INSTALADO EM TETO - FORNECIMENTO E INSTALAÇÃO. AF_11/2016</v>
          </cell>
          <cell r="C1934" t="str">
            <v>M</v>
          </cell>
          <cell r="D1934">
            <v>3.28</v>
          </cell>
          <cell r="E1934">
            <v>2.54</v>
          </cell>
          <cell r="F1934">
            <v>5.82</v>
          </cell>
        </row>
        <row r="1935">
          <cell r="A1935" t="str">
            <v>95729</v>
          </cell>
          <cell r="B1935" t="str">
            <v>ELETRODUTO RÍGIDO SOLDÁVEL, PVC, DN 20 MM (½''), APARENTE, INSTALADO EM PAREDE - FORNECIMENTO E INSTALAÇÃO. AF_11/2016</v>
          </cell>
          <cell r="C1935" t="str">
            <v>M</v>
          </cell>
          <cell r="D1935">
            <v>2.58</v>
          </cell>
          <cell r="E1935">
            <v>3.16</v>
          </cell>
          <cell r="F1935">
            <v>5.74</v>
          </cell>
        </row>
        <row r="1936">
          <cell r="A1936" t="str">
            <v>95730</v>
          </cell>
          <cell r="B1936" t="str">
            <v>ELETRODUTO RÍGIDO SOLDÁVEL, PVC, DN 25 MM (3/4''), APARENTE, INSTALADO EM PAREDE - FORNECIMENTO E INSTALAÇÃO. AF_11/2016</v>
          </cell>
          <cell r="C1936" t="str">
            <v>M</v>
          </cell>
          <cell r="D1936">
            <v>2.92</v>
          </cell>
          <cell r="E1936">
            <v>3.39</v>
          </cell>
          <cell r="F1936">
            <v>6.31</v>
          </cell>
        </row>
        <row r="1937">
          <cell r="A1937" t="str">
            <v>95731</v>
          </cell>
          <cell r="B1937" t="str">
            <v>ELETRODUTO RÍGIDO SOLDÁVEL, PVC, DN 32 MM (1''), APARENTE, INSTALADO EM PAREDE - FORNECIMENTO E INSTALAÇÃO. AF_11/2016</v>
          </cell>
          <cell r="C1937" t="str">
            <v>M</v>
          </cell>
          <cell r="D1937">
            <v>3.75</v>
          </cell>
          <cell r="E1937">
            <v>3.7</v>
          </cell>
          <cell r="F1937">
            <v>7.45</v>
          </cell>
        </row>
        <row r="1938">
          <cell r="B1938" t="str">
            <v>ELETRODUTOS ACO GALVANIZADO</v>
          </cell>
          <cell r="C1938" t="str">
            <v/>
          </cell>
        </row>
        <row r="1939">
          <cell r="A1939" t="str">
            <v>95745</v>
          </cell>
          <cell r="B1939" t="str">
            <v>ELETRODUTO DE FERRO GALVANIZADO, CLASSE LEVE, DN 20 MM (3/4''), APARENTE, INSTALADO EM TETO - FORNECIMENTO E INSTALAÇÃO. AF_11/2016</v>
          </cell>
          <cell r="C1939" t="str">
            <v>M</v>
          </cell>
          <cell r="D1939">
            <v>11.84</v>
          </cell>
          <cell r="E1939">
            <v>3.03</v>
          </cell>
          <cell r="F1939">
            <v>14.87</v>
          </cell>
        </row>
        <row r="1940">
          <cell r="A1940" t="str">
            <v>95746</v>
          </cell>
          <cell r="B1940" t="str">
            <v>ELETRODUTO DE FERRO GALVANIZADO, CLASSE LEVE, DN 25 MM (1''), APARENTE, INSTALADO EM TETO - FORNECIMENTO E INSTALAÇÃO. AF_11/2016</v>
          </cell>
          <cell r="C1940" t="str">
            <v>M</v>
          </cell>
          <cell r="D1940">
            <v>15.06</v>
          </cell>
          <cell r="E1940">
            <v>3.53</v>
          </cell>
          <cell r="F1940">
            <v>18.59</v>
          </cell>
        </row>
        <row r="1941">
          <cell r="A1941" t="str">
            <v>95747</v>
          </cell>
          <cell r="B1941" t="str">
            <v>ELETRODUTO DE FERRO GALVANIZADO, CLASSE SEMI PESADO, DN 32 MM (1 1/4''), APARENTE, INSTALADO EM TETO - FORNECIMENTO E INSTALAÇÃO. AF_11/2016</v>
          </cell>
          <cell r="C1941" t="str">
            <v>M</v>
          </cell>
          <cell r="D1941">
            <v>27.72</v>
          </cell>
          <cell r="E1941">
            <v>4.22</v>
          </cell>
          <cell r="F1941">
            <v>31.94</v>
          </cell>
        </row>
        <row r="1942">
          <cell r="A1942" t="str">
            <v>95748</v>
          </cell>
          <cell r="B1942" t="str">
            <v>ELETRODUTO DE FERRO GALVANIZADO, CLASSE SEMI PESADO, DN 40 MM (1 1/2), APARENTE, INSTALADO EM TETO - FORNECIMENTO E INSTALAÇÃO. AF_11/2016</v>
          </cell>
          <cell r="C1942" t="str">
            <v>M</v>
          </cell>
          <cell r="D1942">
            <v>28.44</v>
          </cell>
          <cell r="E1942">
            <v>5.0199999999999996</v>
          </cell>
          <cell r="F1942">
            <v>33.46</v>
          </cell>
        </row>
        <row r="1943">
          <cell r="A1943" t="str">
            <v>95749</v>
          </cell>
          <cell r="B1943" t="str">
            <v>ELETRODUTO DE FERRO GALVANIZADO, CLASSE LEVE, DN 20 MM (3/4''), APARENTE, INSTALADO EM PAREDE - FORNECIMENTO E INSTALAÇÃO. AF_11/2016</v>
          </cell>
          <cell r="C1943" t="str">
            <v>M</v>
          </cell>
          <cell r="D1943">
            <v>12.86</v>
          </cell>
          <cell r="E1943">
            <v>5.58</v>
          </cell>
          <cell r="F1943">
            <v>18.440000000000001</v>
          </cell>
        </row>
        <row r="1944">
          <cell r="A1944" t="str">
            <v>95750</v>
          </cell>
          <cell r="B1944" t="str">
            <v>ELETRODUTO DE FERRO GALVANIZADO, CLASSE LEVE, DN 25 MM (1''), APARENTE, INSTALADO EM PAREDE - FORNECIMENTO E INSTALAÇÃO. AF_11/2016</v>
          </cell>
          <cell r="C1944" t="str">
            <v>M</v>
          </cell>
          <cell r="D1944">
            <v>16.09</v>
          </cell>
          <cell r="E1944">
            <v>6.08</v>
          </cell>
          <cell r="F1944">
            <v>22.17</v>
          </cell>
        </row>
        <row r="1945">
          <cell r="A1945" t="str">
            <v>95751</v>
          </cell>
          <cell r="B1945" t="str">
            <v>ELETRODUTO DE FERRO GALVANIZADO, CLASSE SEMI PESADO, DN 32 MM (1 1/4''), APARENTE, INSTALADO EM PAREDE - FORNECIMENTO E INSTALAÇÃO. AF_11/2016</v>
          </cell>
          <cell r="C1945" t="str">
            <v>M</v>
          </cell>
          <cell r="D1945">
            <v>28.75</v>
          </cell>
          <cell r="E1945">
            <v>6.77</v>
          </cell>
          <cell r="F1945">
            <v>35.520000000000003</v>
          </cell>
        </row>
        <row r="1946">
          <cell r="A1946" t="str">
            <v>95752</v>
          </cell>
          <cell r="B1946" t="str">
            <v>ELETRODUTO DE FERRO GALVANIZADO, CLASSE SEMI PESADO, DN 40 MM (1 1/2''), APARENTE, INSTALADO EM PAREDE - FORNECIMENTO E INSTALAÇÃO. AF_11/2016</v>
          </cell>
          <cell r="C1946" t="str">
            <v>M</v>
          </cell>
          <cell r="D1946">
            <v>29.46</v>
          </cell>
          <cell r="E1946">
            <v>7.57</v>
          </cell>
          <cell r="F1946">
            <v>37.03</v>
          </cell>
        </row>
        <row r="1947">
          <cell r="B1947" t="str">
            <v>ELETRODUTOS METALICOS FLEXIVEIS</v>
          </cell>
          <cell r="C1947" t="str">
            <v/>
          </cell>
        </row>
        <row r="1948">
          <cell r="A1948" t="str">
            <v>73798/1</v>
          </cell>
          <cell r="B1948" t="str">
            <v>DUTO ESPIRAL FLEXIVEL SINGELO PEAD D=50MM(2") REVESTIDO COM PVC COM FIO GUIA DE ACO GALVANIZADO, LANCADO DIRETO NO SOLO, INCL CONEXOES</v>
          </cell>
          <cell r="C1948" t="str">
            <v>M</v>
          </cell>
          <cell r="D1948">
            <v>13.88</v>
          </cell>
          <cell r="E1948">
            <v>13.64</v>
          </cell>
          <cell r="F1948">
            <v>27.52</v>
          </cell>
        </row>
        <row r="1949">
          <cell r="A1949" t="str">
            <v>73798/3</v>
          </cell>
          <cell r="B1949" t="str">
            <v>DUTO ESPIRAL FLEXIVEL SINGELO PEAD D=75MM(3") REVESTIDO COM PVC COM FIO GUIA DE ACO GALVANIZADO, LANCADO DIRETO NO SOLO, INCL CONEXOES</v>
          </cell>
          <cell r="C1949" t="str">
            <v>M</v>
          </cell>
          <cell r="D1949">
            <v>22.34</v>
          </cell>
          <cell r="E1949">
            <v>21.83</v>
          </cell>
          <cell r="F1949">
            <v>44.17</v>
          </cell>
        </row>
        <row r="1950">
          <cell r="B1950" t="str">
            <v>TERMINAIS E CONECTORES</v>
          </cell>
          <cell r="C1950" t="str">
            <v/>
          </cell>
        </row>
        <row r="1951">
          <cell r="A1951" t="str">
            <v>72259</v>
          </cell>
          <cell r="B1951" t="str">
            <v>TERMINAL OU CONECTOR DE PRESSAO - PARA CABO 10MM2 - FORNECIMENTO E INSTALACAO</v>
          </cell>
          <cell r="C1951" t="str">
            <v>UN</v>
          </cell>
          <cell r="D1951">
            <v>5.35</v>
          </cell>
          <cell r="E1951">
            <v>8.18</v>
          </cell>
          <cell r="F1951">
            <v>13.53</v>
          </cell>
        </row>
        <row r="1952">
          <cell r="A1952" t="str">
            <v>72260</v>
          </cell>
          <cell r="B1952" t="str">
            <v>TERMINAL OU CONECTOR DE PRESSAO - PARA CABO 16MM2 - FORNECIMENTO E INSTALACAO</v>
          </cell>
          <cell r="C1952" t="str">
            <v>UN</v>
          </cell>
          <cell r="D1952">
            <v>5.31</v>
          </cell>
          <cell r="E1952">
            <v>8.18</v>
          </cell>
          <cell r="F1952">
            <v>13.49</v>
          </cell>
        </row>
        <row r="1953">
          <cell r="A1953" t="str">
            <v>72261</v>
          </cell>
          <cell r="B1953" t="str">
            <v>TERMINAL OU CONECTOR DE PRESSAO - PARA CABO 25MM2 - FORNECIMENTO E INSTALACAO</v>
          </cell>
          <cell r="C1953" t="str">
            <v>UN</v>
          </cell>
          <cell r="D1953">
            <v>5.9</v>
          </cell>
          <cell r="E1953">
            <v>8.18</v>
          </cell>
          <cell r="F1953">
            <v>14.08</v>
          </cell>
        </row>
        <row r="1954">
          <cell r="A1954" t="str">
            <v>72262</v>
          </cell>
          <cell r="B1954" t="str">
            <v>TERMINAL OU CONECTOR DE PRESSAO - PARA CABO 35MM2 - FORNECIMENTO E INSTALACAO</v>
          </cell>
          <cell r="C1954" t="str">
            <v>UN</v>
          </cell>
          <cell r="D1954">
            <v>5.9</v>
          </cell>
          <cell r="E1954">
            <v>8.18</v>
          </cell>
          <cell r="F1954">
            <v>14.08</v>
          </cell>
        </row>
        <row r="1955">
          <cell r="A1955" t="str">
            <v>72263</v>
          </cell>
          <cell r="B1955" t="str">
            <v>TERMINAL OU CONECTOR DE PRESSAO - PARA CABO 50MM2 - FORNECIMENTO E INSTALACAO</v>
          </cell>
          <cell r="C1955" t="str">
            <v>UN</v>
          </cell>
          <cell r="D1955">
            <v>7.97</v>
          </cell>
          <cell r="E1955">
            <v>10.91</v>
          </cell>
          <cell r="F1955">
            <v>18.88</v>
          </cell>
        </row>
        <row r="1956">
          <cell r="A1956" t="str">
            <v>72264</v>
          </cell>
          <cell r="B1956" t="str">
            <v>TERMINAL OU CONECTOR DE PRESSAO - PARA CABO 70MM2 - FORNECIMENTO E INSTALACAO</v>
          </cell>
          <cell r="C1956" t="str">
            <v>UN</v>
          </cell>
          <cell r="D1956">
            <v>8.09</v>
          </cell>
          <cell r="E1956">
            <v>10.91</v>
          </cell>
          <cell r="F1956">
            <v>19</v>
          </cell>
        </row>
        <row r="1957">
          <cell r="A1957" t="str">
            <v>72265</v>
          </cell>
          <cell r="B1957" t="str">
            <v>TERMINAL OU CONECTOR DE PRESSAO - PARA CABO 95MM2 - FORNECIMENTO E INSTALACAO</v>
          </cell>
          <cell r="C1957" t="str">
            <v>UN</v>
          </cell>
          <cell r="D1957">
            <v>10.93</v>
          </cell>
          <cell r="E1957">
            <v>10.91</v>
          </cell>
          <cell r="F1957">
            <v>21.84</v>
          </cell>
        </row>
        <row r="1958">
          <cell r="A1958" t="str">
            <v>72266</v>
          </cell>
          <cell r="B1958" t="str">
            <v>TERMINAL OU CONECTOR DE PRESSAO - PARA CABO 120MM2 - FORNECIMENTO E INSTALACAO</v>
          </cell>
          <cell r="C1958" t="str">
            <v>UN</v>
          </cell>
          <cell r="D1958">
            <v>15.19</v>
          </cell>
          <cell r="E1958">
            <v>13.64</v>
          </cell>
          <cell r="F1958">
            <v>28.83</v>
          </cell>
        </row>
        <row r="1959">
          <cell r="A1959" t="str">
            <v>72267</v>
          </cell>
          <cell r="B1959" t="str">
            <v>TERMINAL OU CONECTOR DE PRESSAO - PARA CABO 150MM2 - FORNECIMENTO E INSTALACAO</v>
          </cell>
          <cell r="C1959" t="str">
            <v>UN</v>
          </cell>
          <cell r="D1959">
            <v>15.39</v>
          </cell>
          <cell r="E1959">
            <v>13.64</v>
          </cell>
          <cell r="F1959">
            <v>29.03</v>
          </cell>
        </row>
        <row r="1960">
          <cell r="A1960" t="str">
            <v>72268</v>
          </cell>
          <cell r="B1960" t="str">
            <v>TERMINAL OU CONECTOR DE PRESSAO - PARA CABO 185MM2 - FORNECIMENTO E INSTALACAO</v>
          </cell>
          <cell r="C1960" t="str">
            <v>UN</v>
          </cell>
          <cell r="D1960">
            <v>16.32</v>
          </cell>
          <cell r="E1960">
            <v>13.64</v>
          </cell>
          <cell r="F1960">
            <v>29.96</v>
          </cell>
        </row>
        <row r="1961">
          <cell r="A1961" t="str">
            <v>72269</v>
          </cell>
          <cell r="B1961" t="str">
            <v>TERMINAL OU CONECTOR DE PRESSAO - PARA CABO 240MM2 - FORNECIMENTO E INSTALACAO</v>
          </cell>
          <cell r="C1961" t="str">
            <v>UN</v>
          </cell>
          <cell r="D1961">
            <v>19.79</v>
          </cell>
          <cell r="E1961">
            <v>13.64</v>
          </cell>
          <cell r="F1961">
            <v>33.43</v>
          </cell>
        </row>
        <row r="1962">
          <cell r="A1962" t="str">
            <v>72270</v>
          </cell>
          <cell r="B1962" t="str">
            <v>TERMINAL OU CONECTOR DE PRESSAO - PARA CABO 300MM2 - FORNECIMENTO E INSTALACAO</v>
          </cell>
          <cell r="C1962" t="str">
            <v>UN</v>
          </cell>
          <cell r="D1962">
            <v>26.33</v>
          </cell>
          <cell r="E1962">
            <v>13.64</v>
          </cell>
          <cell r="F1962">
            <v>39.97</v>
          </cell>
        </row>
        <row r="1963">
          <cell r="A1963" t="str">
            <v>73782/5</v>
          </cell>
          <cell r="B1963" t="str">
            <v>TERMINAL METALICO A PRESSAO P/ 1 CABO DE COBRE DE 25 MM2 COM 1 FURO DE FIXAÇÃO - FORNECIMENTO E INSTALACAO</v>
          </cell>
          <cell r="C1963" t="str">
            <v>UN</v>
          </cell>
          <cell r="D1963">
            <v>7.48</v>
          </cell>
          <cell r="E1963">
            <v>13.12</v>
          </cell>
          <cell r="F1963">
            <v>20.6</v>
          </cell>
        </row>
        <row r="1964">
          <cell r="A1964" t="str">
            <v>73782/2</v>
          </cell>
          <cell r="B1964" t="str">
            <v>TERMINAL METALICO A PRESSAO PARA 1 CABO DE 50 MM2 - FORNECIMENTO E INSTALACAO</v>
          </cell>
          <cell r="C1964" t="str">
            <v>UN</v>
          </cell>
          <cell r="D1964">
            <v>12.31</v>
          </cell>
          <cell r="E1964">
            <v>20.99</v>
          </cell>
          <cell r="F1964">
            <v>33.299999999999997</v>
          </cell>
        </row>
        <row r="1965">
          <cell r="A1965" t="str">
            <v>73782/3</v>
          </cell>
          <cell r="B1965" t="str">
            <v>TERMINAL METALICO A PRESSAO PARA 1 CABO DE 95 MM2 - FORNECIMENTO E INSTALACAO</v>
          </cell>
          <cell r="C1965" t="str">
            <v>UN</v>
          </cell>
          <cell r="D1965">
            <v>19.600000000000001</v>
          </cell>
          <cell r="E1965">
            <v>31.49</v>
          </cell>
          <cell r="F1965">
            <v>51.09</v>
          </cell>
        </row>
        <row r="1966">
          <cell r="A1966" t="str">
            <v>73782/4</v>
          </cell>
          <cell r="B1966" t="str">
            <v>TERMINAL A PRESSAO REFORCADO PARA CONEXAO DE CABO DE COBRE A BARRA, CABO 150 E 185MM2 - FORNECIMENTO E INSTALACAO</v>
          </cell>
          <cell r="C1966" t="str">
            <v>UN</v>
          </cell>
          <cell r="D1966">
            <v>66.33</v>
          </cell>
          <cell r="E1966">
            <v>36.74</v>
          </cell>
          <cell r="F1966">
            <v>103.07</v>
          </cell>
        </row>
        <row r="1967">
          <cell r="A1967" t="str">
            <v>72271</v>
          </cell>
          <cell r="B1967" t="str">
            <v>CONECTOR PARAFUSO FENDIDO SPLIT-BOLT - PARA CABO DE 16MM2 - FORNECIMENTO E INSTALACAO</v>
          </cell>
          <cell r="C1967" t="str">
            <v>UN</v>
          </cell>
          <cell r="D1967">
            <v>5.12</v>
          </cell>
          <cell r="E1967">
            <v>5.45</v>
          </cell>
          <cell r="F1967">
            <v>10.57</v>
          </cell>
        </row>
        <row r="1968">
          <cell r="A1968" t="str">
            <v>72272</v>
          </cell>
          <cell r="B1968" t="str">
            <v>CONECTOR PARAFUSO FENDIDO SPLIT-BOLT - PARA CABO DE 35MM2 - FORNECIMENTO E INSTALACAO</v>
          </cell>
          <cell r="C1968" t="str">
            <v>UN</v>
          </cell>
          <cell r="D1968">
            <v>6.05</v>
          </cell>
          <cell r="E1968">
            <v>5.45</v>
          </cell>
          <cell r="F1968">
            <v>11.5</v>
          </cell>
        </row>
        <row r="1969">
          <cell r="A1969" t="str">
            <v>83377</v>
          </cell>
          <cell r="B1969" t="str">
            <v>CONECTOR DE PARAFUSO FENDIDO EM LIGA DE COBRE COM SEPARADOR DE CABOS PARA CABO 50 MM2 - FORNECIMENTO E INSTALACAO</v>
          </cell>
          <cell r="C1969" t="str">
            <v>UN</v>
          </cell>
          <cell r="D1969">
            <v>6.63</v>
          </cell>
          <cell r="E1969">
            <v>1.08</v>
          </cell>
          <cell r="F1969">
            <v>7.71</v>
          </cell>
        </row>
        <row r="1970">
          <cell r="B1970" t="str">
            <v>CABOS</v>
          </cell>
          <cell r="C1970" t="str">
            <v/>
          </cell>
        </row>
        <row r="1971">
          <cell r="B1971" t="str">
            <v>ISOLAMENTO 450/750V</v>
          </cell>
        </row>
        <row r="1972">
          <cell r="A1972" t="str">
            <v>91924</v>
          </cell>
          <cell r="B1972" t="str">
            <v>CABO DE COBRE FLEXÍVEL ISOLADO, 1,5 MM², ANTI-CHAMA 450/750 V, PARA CIRCUITOS TERMINAIS - FORNECIMENTO E INSTALAÇÃO. AF_12/2015</v>
          </cell>
          <cell r="C1972" t="str">
            <v>M</v>
          </cell>
          <cell r="D1972">
            <v>0.96</v>
          </cell>
          <cell r="E1972">
            <v>0.65</v>
          </cell>
          <cell r="F1972">
            <v>1.61</v>
          </cell>
        </row>
        <row r="1973">
          <cell r="A1973" t="str">
            <v>91926</v>
          </cell>
          <cell r="B1973" t="str">
            <v>CABO DE COBRE FLEXÍVEL ISOLADO, 2,5 MM², ANTI-CHAMA 450/750 V, PARA CIRCUITOS TERMINAIS - FORNECIMENTO E INSTALAÇÃO. AF_12/2015</v>
          </cell>
          <cell r="C1973" t="str">
            <v>M</v>
          </cell>
          <cell r="D1973">
            <v>2.1</v>
          </cell>
          <cell r="E1973">
            <v>0.81</v>
          </cell>
          <cell r="F1973">
            <v>2.91</v>
          </cell>
        </row>
        <row r="1974">
          <cell r="A1974" t="str">
            <v>91928</v>
          </cell>
          <cell r="B1974" t="str">
            <v>CABO DE COBRE FLEXÍVEL ISOLADO, 4 MM², ANTI-CHAMA 450/750 V, PARA CIRCUITOS TERMINAIS - FORNECIMENTO E INSTALAÇÃO. AF_12/2015</v>
          </cell>
          <cell r="C1974" t="str">
            <v>M</v>
          </cell>
          <cell r="D1974">
            <v>3.01</v>
          </cell>
          <cell r="E1974">
            <v>1.0900000000000001</v>
          </cell>
          <cell r="F1974">
            <v>4.0999999999999996</v>
          </cell>
        </row>
        <row r="1975">
          <cell r="A1975" t="str">
            <v>91930</v>
          </cell>
          <cell r="B1975" t="str">
            <v>CABO DE COBRE FLEXÍVEL ISOLADO, 6 MM², ANTI-CHAMA 450/750 V, PARA CIRCUITOS TERMINAIS - FORNECIMENTO E INSTALAÇÃO. AF_12/2015</v>
          </cell>
          <cell r="C1975" t="str">
            <v>M</v>
          </cell>
          <cell r="D1975">
            <v>3.5</v>
          </cell>
          <cell r="E1975">
            <v>1.41</v>
          </cell>
          <cell r="F1975">
            <v>4.91</v>
          </cell>
        </row>
        <row r="1976">
          <cell r="A1976" t="str">
            <v>91932</v>
          </cell>
          <cell r="B1976" t="str">
            <v>CABO DE COBRE FLEXÍVEL ISOLADO, 10 MM², ANTI-CHAMA 450/750 V, PARA CIRCUITOS TERMINAIS - FORNECIMENTO E INSTALAÇÃO. AF_12/2015</v>
          </cell>
          <cell r="C1976" t="str">
            <v>M</v>
          </cell>
          <cell r="D1976">
            <v>5.92</v>
          </cell>
          <cell r="E1976">
            <v>2.1</v>
          </cell>
          <cell r="F1976">
            <v>8.02</v>
          </cell>
        </row>
        <row r="1977">
          <cell r="A1977" t="str">
            <v>91934</v>
          </cell>
          <cell r="B1977" t="str">
            <v>CABO DE COBRE FLEXÍVEL ISOLADO, 16 MM², ANTI-CHAMA 450/750 V, PARA CIRCUITOS TERMINAIS - FORNECIMENTO E INSTALAÇÃO. AF_12/2015</v>
          </cell>
          <cell r="C1977" t="str">
            <v>M</v>
          </cell>
          <cell r="D1977">
            <v>11.97</v>
          </cell>
          <cell r="E1977">
            <v>3.13</v>
          </cell>
          <cell r="F1977">
            <v>15.1</v>
          </cell>
        </row>
        <row r="1978">
          <cell r="A1978" t="str">
            <v>92979</v>
          </cell>
          <cell r="B1978" t="str">
            <v>CABO DE COBRE FLEXÍVEL ISOLADO, 10 MM², ANTI-CHAMA 450/750 V, PARA DISTRIBUIÇÃO - FORNECIMENTO E INSTALAÇÃO. AF_12/2015</v>
          </cell>
          <cell r="C1978" t="str">
            <v>M</v>
          </cell>
          <cell r="D1978">
            <v>4.49</v>
          </cell>
          <cell r="E1978">
            <v>0.24</v>
          </cell>
          <cell r="F1978">
            <v>4.7300000000000004</v>
          </cell>
        </row>
        <row r="1979">
          <cell r="A1979" t="str">
            <v>92981</v>
          </cell>
          <cell r="B1979" t="str">
            <v>CABO DE COBRE FLEXÍVEL ISOLADO, 16 MM², ANTI-CHAMA 450/750 V, PARA DISTRIBUIÇÃO - FORNECIMENTO E INSTALAÇÃO. AF_12/2015</v>
          </cell>
          <cell r="C1979" t="str">
            <v>M</v>
          </cell>
          <cell r="D1979">
            <v>9.4</v>
          </cell>
          <cell r="E1979">
            <v>0.35</v>
          </cell>
          <cell r="F1979">
            <v>9.75</v>
          </cell>
        </row>
        <row r="1980">
          <cell r="A1980" t="str">
            <v>92983</v>
          </cell>
          <cell r="B1980" t="str">
            <v>CABO DE COBRE FLEXÍVEL ISOLADO, 25 MM², ANTI-CHAMA 450/750 V, PARA DISTRIBUIÇÃO - FORNECIMENTO E INSTALAÇÃO. AF_12/2015</v>
          </cell>
          <cell r="C1980" t="str">
            <v>M</v>
          </cell>
          <cell r="D1980">
            <v>11.04</v>
          </cell>
          <cell r="E1980">
            <v>1.74</v>
          </cell>
          <cell r="F1980">
            <v>12.78</v>
          </cell>
        </row>
        <row r="1981">
          <cell r="A1981" t="str">
            <v>92985</v>
          </cell>
          <cell r="B1981" t="str">
            <v>CABO DE COBRE FLEXÍVEL ISOLADO, 35 MM², ANTI-CHAMA 450/750 V, PARA DISTRIBUIÇÃO - FORNECIMENTO E INSTALAÇÃO. AF_12/2015</v>
          </cell>
          <cell r="C1981" t="str">
            <v>M</v>
          </cell>
          <cell r="D1981">
            <v>14.84</v>
          </cell>
          <cell r="E1981">
            <v>1.99</v>
          </cell>
          <cell r="F1981">
            <v>16.829999999999998</v>
          </cell>
        </row>
        <row r="1982">
          <cell r="A1982" t="str">
            <v>92987</v>
          </cell>
          <cell r="B1982" t="str">
            <v>CABO DE COBRE FLEXÍVEL ISOLADO, 50 MM², ANTI-CHAMA 450/750 V, PARA DISTRIBUIÇÃO - FORNECIMENTO E INSTALAÇÃO. AF_12/2015</v>
          </cell>
          <cell r="C1982" t="str">
            <v>M</v>
          </cell>
          <cell r="D1982">
            <v>20.86</v>
          </cell>
          <cell r="E1982">
            <v>2.37</v>
          </cell>
          <cell r="F1982">
            <v>23.23</v>
          </cell>
        </row>
        <row r="1983">
          <cell r="A1983" t="str">
            <v>92989</v>
          </cell>
          <cell r="B1983" t="str">
            <v>CABO DE COBRE FLEXÍVEL ISOLADO, 70 MM², ANTI-CHAMA 450/750 V, PARA DISTRIBUIÇÃO - FORNECIMENTO E INSTALAÇÃO. AF_12/2015</v>
          </cell>
          <cell r="C1983" t="str">
            <v>M</v>
          </cell>
          <cell r="D1983">
            <v>28.65</v>
          </cell>
          <cell r="E1983">
            <v>2.86</v>
          </cell>
          <cell r="F1983">
            <v>31.51</v>
          </cell>
        </row>
        <row r="1984">
          <cell r="A1984" t="str">
            <v>92991</v>
          </cell>
          <cell r="B1984" t="str">
            <v>CABO DE COBRE FLEXÍVEL ISOLADO, 95 MM², ANTI-CHAMA 450/750 V, PARA DISTRIBUIÇÃO - FORNECIMENTO E INSTALAÇÃO. AF_12/2015</v>
          </cell>
          <cell r="C1984" t="str">
            <v>M</v>
          </cell>
          <cell r="D1984">
            <v>38.64</v>
          </cell>
          <cell r="E1984">
            <v>3.49</v>
          </cell>
          <cell r="F1984">
            <v>42.13</v>
          </cell>
        </row>
        <row r="1985">
          <cell r="A1985" t="str">
            <v>92993</v>
          </cell>
          <cell r="B1985" t="str">
            <v>CABO DE COBRE FLEXÍVEL ISOLADO, 120 MM², ANTI-CHAMA 450/750 V, PARA DISTRIBUIÇÃO - FORNECIMENTO E INSTALAÇÃO. AF_12/2015</v>
          </cell>
          <cell r="C1985" t="str">
            <v>M</v>
          </cell>
          <cell r="D1985">
            <v>49.02</v>
          </cell>
          <cell r="E1985">
            <v>4.1399999999999997</v>
          </cell>
          <cell r="F1985">
            <v>53.16</v>
          </cell>
        </row>
        <row r="1986">
          <cell r="A1986" t="str">
            <v>92995</v>
          </cell>
          <cell r="B1986" t="str">
            <v>CABO DE COBRE FLEXÍVEL ISOLADO, 150 MM², ANTI-CHAMA 450/750 V, PARA DISTRIBUIÇÃO - FORNECIMENTO E INSTALAÇÃO. AF_12/2015</v>
          </cell>
          <cell r="C1986" t="str">
            <v>M</v>
          </cell>
          <cell r="D1986">
            <v>61.04</v>
          </cell>
          <cell r="E1986">
            <v>4.88</v>
          </cell>
          <cell r="F1986">
            <v>65.92</v>
          </cell>
        </row>
        <row r="1987">
          <cell r="A1987" t="str">
            <v>92997</v>
          </cell>
          <cell r="B1987" t="str">
            <v>CABO DE COBRE FLEXÍVEL ISOLADO, 185 MM², ANTI-CHAMA 450/750 V, PARA DISTRIBUIÇÃO - FORNECIMENTO E INSTALAÇÃO. AF_12/2015</v>
          </cell>
          <cell r="C1987" t="str">
            <v>M</v>
          </cell>
          <cell r="D1987">
            <v>74.83</v>
          </cell>
          <cell r="E1987">
            <v>5.78</v>
          </cell>
          <cell r="F1987">
            <v>80.61</v>
          </cell>
        </row>
        <row r="1988">
          <cell r="A1988" t="str">
            <v>92999</v>
          </cell>
          <cell r="B1988" t="str">
            <v>CABO DE COBRE FLEXÍVEL ISOLADO, 240 MM², ANTI-CHAMA 450/750 V, PARA DISTRIBUIÇÃO - FORNECIMENTO E INSTALAÇÃO. AF_12/2015</v>
          </cell>
          <cell r="C1988" t="str">
            <v>M</v>
          </cell>
          <cell r="D1988">
            <v>98.69</v>
          </cell>
          <cell r="E1988">
            <v>7.17</v>
          </cell>
          <cell r="F1988">
            <v>105.86</v>
          </cell>
        </row>
        <row r="1989">
          <cell r="A1989" t="str">
            <v>93001</v>
          </cell>
          <cell r="B1989" t="str">
            <v>CABO DE COBRE FLEXÍVEL ISOLADO, 300 MM², ANTI-CHAMA 450/750 V, PARA DISTRIBUIÇÃO - FORNECIMENTO E INSTALAÇÃO. AF_12/2015</v>
          </cell>
          <cell r="C1989" t="str">
            <v>M</v>
          </cell>
          <cell r="D1989">
            <v>121.98</v>
          </cell>
          <cell r="E1989">
            <v>8.48</v>
          </cell>
          <cell r="F1989">
            <v>130.46</v>
          </cell>
        </row>
        <row r="1990">
          <cell r="B1990" t="str">
            <v>ISOLAMENTO 0,6/1KV</v>
          </cell>
        </row>
        <row r="1991">
          <cell r="A1991" t="str">
            <v>91925</v>
          </cell>
          <cell r="B1991" t="str">
            <v>CABO DE COBRE FLEXÍVEL ISOLADO, 1,5 MM², ANTI-CHAMA 0,6/1,0 KV, PARA CIRCUITOS TERMINAIS - FORNECIMENTO E INSTALAÇÃO. AF_12/2015</v>
          </cell>
          <cell r="C1991" t="str">
            <v>M</v>
          </cell>
          <cell r="D1991">
            <v>1.48</v>
          </cell>
          <cell r="E1991">
            <v>0.65</v>
          </cell>
          <cell r="F1991">
            <v>2.13</v>
          </cell>
        </row>
        <row r="1992">
          <cell r="A1992" t="str">
            <v>91927</v>
          </cell>
          <cell r="B1992" t="str">
            <v>CABO DE COBRE FLEXÍVEL ISOLADO, 2,5 MM², ANTI-CHAMA 0,6/1,0 KV, PARA CIRCUITOS TERMINAIS - FORNECIMENTO E INSTALAÇÃO. AF_12/2015</v>
          </cell>
          <cell r="C1992" t="str">
            <v>M</v>
          </cell>
          <cell r="D1992">
            <v>2.0099999999999998</v>
          </cell>
          <cell r="E1992">
            <v>0.81</v>
          </cell>
          <cell r="F1992">
            <v>2.82</v>
          </cell>
        </row>
        <row r="1993">
          <cell r="A1993" t="str">
            <v>91929</v>
          </cell>
          <cell r="B1993" t="str">
            <v>CABO DE COBRE FLEXÍVEL ISOLADO, 4 MM², ANTI-CHAMA 0,6/1,0 KV, PARA CIRCUITOS TERMINAIS - FORNECIMENTO E INSTALAÇÃO. AF_12/2015</v>
          </cell>
          <cell r="C1993" t="str">
            <v>M</v>
          </cell>
          <cell r="D1993">
            <v>2.83</v>
          </cell>
          <cell r="E1993">
            <v>1.0900000000000001</v>
          </cell>
          <cell r="F1993">
            <v>3.92</v>
          </cell>
        </row>
        <row r="1994">
          <cell r="A1994" t="str">
            <v>91931</v>
          </cell>
          <cell r="B1994" t="str">
            <v>CABO DE COBRE FLEXÍVEL ISOLADO, 6 MM², ANTI-CHAMA 0,6/1,0 KV, PARA CIRCUITOS TERMINAIS - FORNECIMENTO E INSTALAÇÃO. AF_12/2015</v>
          </cell>
          <cell r="C1994" t="str">
            <v>M</v>
          </cell>
          <cell r="D1994">
            <v>3.84</v>
          </cell>
          <cell r="E1994">
            <v>1.41</v>
          </cell>
          <cell r="F1994">
            <v>5.25</v>
          </cell>
        </row>
        <row r="1995">
          <cell r="A1995" t="str">
            <v>91933</v>
          </cell>
          <cell r="B1995" t="str">
            <v>CABO DE COBRE FLEXÍVEL ISOLADO, 10 MM², ANTI-CHAMA 0,6/1,0 KV, PARA CIRCUITOS TERMINAIS - FORNECIMENTO E INSTALAÇÃO. AF_12/2015</v>
          </cell>
          <cell r="C1995" t="str">
            <v>M</v>
          </cell>
          <cell r="D1995">
            <v>6.06</v>
          </cell>
          <cell r="E1995">
            <v>2.1</v>
          </cell>
          <cell r="F1995">
            <v>8.16</v>
          </cell>
        </row>
        <row r="1996">
          <cell r="A1996" t="str">
            <v>91935</v>
          </cell>
          <cell r="B1996" t="str">
            <v>CABO DE COBRE FLEXÍVEL ISOLADO, 16 MM², ANTI-CHAMA 0,6/1,0 KV, PARA CIRCUITOS TERMINAIS - FORNECIMENTO E INSTALAÇÃO. AF_12/2015</v>
          </cell>
          <cell r="C1996" t="str">
            <v>M</v>
          </cell>
          <cell r="D1996">
            <v>9.26</v>
          </cell>
          <cell r="E1996">
            <v>3.13</v>
          </cell>
          <cell r="F1996">
            <v>12.39</v>
          </cell>
        </row>
        <row r="1997">
          <cell r="A1997" t="str">
            <v>92980</v>
          </cell>
          <cell r="B1997" t="str">
            <v>CABO DE COBRE FLEXÍVEL ISOLADO, 10 MM², ANTI-CHAMA 0,6/1,0 KV, PARA DISTRIBUIÇÃO - FORNECIMENTO E INSTALAÇÃO. AF_12/2015</v>
          </cell>
          <cell r="C1997" t="str">
            <v>M</v>
          </cell>
          <cell r="D1997">
            <v>4.62</v>
          </cell>
          <cell r="E1997">
            <v>0.24</v>
          </cell>
          <cell r="F1997">
            <v>4.8600000000000003</v>
          </cell>
        </row>
        <row r="1998">
          <cell r="A1998" t="str">
            <v>92982</v>
          </cell>
          <cell r="B1998" t="str">
            <v>CABO DE COBRE FLEXÍVEL ISOLADO, 16 MM², ANTI-CHAMA 0,6/1,0 KV, PARA DISTRIBUIÇÃO - FORNECIMENTO E INSTALAÇÃO. AF_12/2015</v>
          </cell>
          <cell r="C1998" t="str">
            <v>M</v>
          </cell>
          <cell r="D1998">
            <v>7.06</v>
          </cell>
          <cell r="E1998">
            <v>0.35</v>
          </cell>
          <cell r="F1998">
            <v>7.41</v>
          </cell>
        </row>
        <row r="1999">
          <cell r="A1999" t="str">
            <v>92984</v>
          </cell>
          <cell r="B1999" t="str">
            <v>CABO DE COBRE FLEXÍVEL ISOLADO, 25 MM², ANTI-CHAMA 0,6/1,0 KV, PARA DISTRIBUIÇÃO - FORNECIMENTO E INSTALAÇÃO. AF_12/2015</v>
          </cell>
          <cell r="C1999" t="str">
            <v>M</v>
          </cell>
          <cell r="D1999">
            <v>11.08</v>
          </cell>
          <cell r="E1999">
            <v>1.74</v>
          </cell>
          <cell r="F1999">
            <v>12.82</v>
          </cell>
        </row>
        <row r="2000">
          <cell r="A2000" t="str">
            <v>92986</v>
          </cell>
          <cell r="B2000" t="str">
            <v>CABO DE COBRE FLEXÍVEL ISOLADO, 35 MM², ANTI-CHAMA 0,6/1,0 KV, PARA DISTRIBUIÇÃO - FORNECIMENTO E INSTALAÇÃO. AF_12/2015</v>
          </cell>
          <cell r="C2000" t="str">
            <v>M</v>
          </cell>
          <cell r="D2000">
            <v>15.1</v>
          </cell>
          <cell r="E2000">
            <v>1.99</v>
          </cell>
          <cell r="F2000">
            <v>17.09</v>
          </cell>
        </row>
        <row r="2001">
          <cell r="A2001" t="str">
            <v>92988</v>
          </cell>
          <cell r="B2001" t="str">
            <v>CABO DE COBRE FLEXÍVEL ISOLADO, 50 MM², ANTI-CHAMA 0,6/1,0 KV, PARA DISTRIBUIÇÃO - FORNECIMENTO E INSTALAÇÃO. AF_12/2015</v>
          </cell>
          <cell r="C2001" t="str">
            <v>M</v>
          </cell>
          <cell r="D2001">
            <v>21.33</v>
          </cell>
          <cell r="E2001">
            <v>2.37</v>
          </cell>
          <cell r="F2001">
            <v>23.7</v>
          </cell>
        </row>
        <row r="2002">
          <cell r="A2002" t="str">
            <v>92990</v>
          </cell>
          <cell r="B2002" t="str">
            <v>CABO DE COBRE FLEXÍVEL ISOLADO, 70 MM², ANTI-CHAMA 0,6/1,0 KV, PARA DISTRIBUIÇÃO - FORNECIMENTO E INSTALAÇÃO. AF_12/2015</v>
          </cell>
          <cell r="C2002" t="str">
            <v>M</v>
          </cell>
          <cell r="D2002">
            <v>29.37</v>
          </cell>
          <cell r="E2002">
            <v>2.86</v>
          </cell>
          <cell r="F2002">
            <v>32.229999999999997</v>
          </cell>
        </row>
        <row r="2003">
          <cell r="A2003" t="str">
            <v>92992</v>
          </cell>
          <cell r="B2003" t="str">
            <v>CABO DE COBRE FLEXÍVEL ISOLADO, 95 MM², ANTI-CHAMA 0,6/1,0 KV, PARA DISTRIBUIÇÃO - FORNECIMENTO E INSTALAÇÃO. AF_12/2015</v>
          </cell>
          <cell r="C2003" t="str">
            <v>M</v>
          </cell>
          <cell r="D2003">
            <v>38.880000000000003</v>
          </cell>
          <cell r="E2003">
            <v>3.49</v>
          </cell>
          <cell r="F2003">
            <v>42.37</v>
          </cell>
        </row>
        <row r="2004">
          <cell r="A2004" t="str">
            <v>92994</v>
          </cell>
          <cell r="B2004" t="str">
            <v>CABO DE COBRE FLEXÍVEL ISOLADO, 120 MM², ANTI-CHAMA 0,6/1,0 KV, PARA DISTRIBUIÇÃO - FORNECIMENTO E INSTALAÇÃO. AF_12/2015</v>
          </cell>
          <cell r="C2004" t="str">
            <v>M</v>
          </cell>
          <cell r="D2004">
            <v>50.45</v>
          </cell>
          <cell r="E2004">
            <v>4.1399999999999997</v>
          </cell>
          <cell r="F2004">
            <v>54.59</v>
          </cell>
        </row>
        <row r="2005">
          <cell r="A2005" t="str">
            <v>92996</v>
          </cell>
          <cell r="B2005" t="str">
            <v>CABO DE COBRE FLEXÍVEL ISOLADO, 150 MM², ANTI-CHAMA 0,6/1,0 KV, PARA DISTRIBUIÇÃO - FORNECIMENTO E INSTALAÇÃO. AF_12/2015</v>
          </cell>
          <cell r="C2005" t="str">
            <v>M</v>
          </cell>
          <cell r="D2005">
            <v>62.39</v>
          </cell>
          <cell r="E2005">
            <v>4.88</v>
          </cell>
          <cell r="F2005">
            <v>67.27</v>
          </cell>
        </row>
        <row r="2006">
          <cell r="A2006" t="str">
            <v>92998</v>
          </cell>
          <cell r="B2006" t="str">
            <v>CABO DE COBRE FLEXÍVEL ISOLADO, 185 MM², ANTI-CHAMA 0,6/1,0 KV, PARA DISTRIBUIÇÃO - FORNECIMENTO E INSTALAÇÃO. AF_12/2015</v>
          </cell>
          <cell r="C2006" t="str">
            <v>M</v>
          </cell>
          <cell r="D2006">
            <v>76.400000000000006</v>
          </cell>
          <cell r="E2006">
            <v>5.78</v>
          </cell>
          <cell r="F2006">
            <v>82.18</v>
          </cell>
        </row>
        <row r="2007">
          <cell r="A2007" t="str">
            <v>93000</v>
          </cell>
          <cell r="B2007" t="str">
            <v>CABO DE COBRE FLEXÍVEL ISOLADO, 240 MM², ANTI-CHAMA 0,6/1,0 KV, PARA DISTRIBUIÇÃO - FORNECIMENTO E INSTALAÇÃO. AF_12/2015</v>
          </cell>
          <cell r="C2007" t="str">
            <v>M</v>
          </cell>
          <cell r="D2007">
            <v>100.42</v>
          </cell>
          <cell r="E2007">
            <v>7.17</v>
          </cell>
          <cell r="F2007">
            <v>107.59</v>
          </cell>
        </row>
        <row r="2008">
          <cell r="A2008" t="str">
            <v>93002</v>
          </cell>
          <cell r="B2008" t="str">
            <v>CABO DE COBRE FLEXÍVEL ISOLADO, 300 MM², ANTI-CHAMA 0,6/1,0 KV, PARA DISTRIBUIÇÃO - FORNECIMENTO E INSTALAÇÃO. AF_12/2015</v>
          </cell>
          <cell r="C2008" t="str">
            <v>M</v>
          </cell>
          <cell r="D2008">
            <v>125.47</v>
          </cell>
          <cell r="E2008">
            <v>8.48</v>
          </cell>
          <cell r="F2008">
            <v>133.94999999999999</v>
          </cell>
        </row>
        <row r="2009">
          <cell r="B2009" t="str">
            <v>CONDULETES</v>
          </cell>
          <cell r="C2009" t="str">
            <v/>
          </cell>
        </row>
        <row r="2010">
          <cell r="B2010" t="str">
            <v>LIGA DE ALUMINIO</v>
          </cell>
        </row>
        <row r="2011">
          <cell r="A2011" t="str">
            <v>95777</v>
          </cell>
          <cell r="B2011" t="str">
            <v>CONDULETE DE ALUMÍNIO, TIPO B, PARA ELETRODUTO DE FERRO GALVANIZADO DN 20 MM (3/4''), APARENTE - FORNECIMENTO E INSTALAÇÃO. AF_11/2016_P</v>
          </cell>
          <cell r="C2011" t="str">
            <v>UN</v>
          </cell>
          <cell r="D2011">
            <v>12.79</v>
          </cell>
          <cell r="E2011">
            <v>9.3699999999999992</v>
          </cell>
          <cell r="F2011">
            <v>22.16</v>
          </cell>
        </row>
        <row r="2012">
          <cell r="A2012" t="str">
            <v>95778</v>
          </cell>
          <cell r="B2012" t="str">
            <v>CONDULETE DE ALUMÍNIO, TIPO C, PARA ELETRODUTO DE FERRO GALVANIZADO DN 20 MM (3/4''), APARENTE - FORNECIMENTO E INSTALAÇÃO. AF_11/2016_P</v>
          </cell>
          <cell r="C2012" t="str">
            <v>UN</v>
          </cell>
          <cell r="D2012">
            <v>13.31</v>
          </cell>
          <cell r="E2012">
            <v>9.3699999999999992</v>
          </cell>
          <cell r="F2012">
            <v>22.68</v>
          </cell>
        </row>
        <row r="2013">
          <cell r="A2013" t="str">
            <v>95779</v>
          </cell>
          <cell r="B2013" t="str">
            <v>CONDULETE DE ALUMÍNIO, TIPO E, PARA ELETRODUTO DE FERRO GALVANIZADO DN 20 MM (3/4''), APARENTE - FORNECIMENTO E INSTALAÇÃO. AF_11/2016_P</v>
          </cell>
          <cell r="C2013" t="str">
            <v>UN</v>
          </cell>
          <cell r="D2013">
            <v>11.55</v>
          </cell>
          <cell r="E2013">
            <v>9.3699999999999992</v>
          </cell>
          <cell r="F2013">
            <v>20.92</v>
          </cell>
        </row>
        <row r="2014">
          <cell r="A2014" t="str">
            <v>95780</v>
          </cell>
          <cell r="B2014" t="str">
            <v>CONDULETE DE ALUMÍNIO, TIPO B, PARA ELETRODUTO DE FERRO GALVANIZADO DN 25 MM (1''), APARENTE - FORNECIMENTO E INSTALAÇÃO. AF_11/2016_P</v>
          </cell>
          <cell r="C2014" t="str">
            <v>UN</v>
          </cell>
          <cell r="D2014">
            <v>15.39</v>
          </cell>
          <cell r="E2014">
            <v>9.74</v>
          </cell>
          <cell r="F2014">
            <v>25.13</v>
          </cell>
        </row>
        <row r="2015">
          <cell r="A2015" t="str">
            <v>95781</v>
          </cell>
          <cell r="B2015" t="str">
            <v>CONDULETE DE ALUMÍNIO, TIPO C, PARA ELETRODUTO DE FERRO GALVANIZADO DN 25 MM (1''), APARENTE - FORNECIMENTO E INSTALAÇÃO. AF_11/2016_P</v>
          </cell>
          <cell r="C2015" t="str">
            <v>UN</v>
          </cell>
          <cell r="D2015">
            <v>15.78</v>
          </cell>
          <cell r="E2015">
            <v>9.74</v>
          </cell>
          <cell r="F2015">
            <v>25.52</v>
          </cell>
        </row>
        <row r="2016">
          <cell r="A2016" t="str">
            <v>95782</v>
          </cell>
          <cell r="B2016" t="str">
            <v>CONDULETE DE ALUMÍNIO, TIPO E, PARA ELETRODUTO DE FERRO GALVANIZADO DN 25 MM (1''), APARENTE - FORNECIMENTO E INSTALAÇÃO. AF_11/2016_P</v>
          </cell>
          <cell r="C2016" t="str">
            <v>UN</v>
          </cell>
          <cell r="D2016">
            <v>16.8</v>
          </cell>
          <cell r="E2016">
            <v>9.74</v>
          </cell>
          <cell r="F2016">
            <v>26.54</v>
          </cell>
        </row>
        <row r="2017">
          <cell r="A2017" t="str">
            <v>95785</v>
          </cell>
          <cell r="B2017" t="str">
            <v>CONDULETE DE ALUMÍNIO, TIPO E, PARA ELETRODUTO DE FERRO GALVANIZADO DN 32 MM (1 1/4''), APARENTE - FORNECIMENTO E INSTALAÇÃO. AF_11/2016_P</v>
          </cell>
          <cell r="C2017" t="str">
            <v>UN</v>
          </cell>
          <cell r="D2017">
            <v>19.850000000000001</v>
          </cell>
          <cell r="E2017">
            <v>10.26</v>
          </cell>
          <cell r="F2017">
            <v>30.11</v>
          </cell>
        </row>
        <row r="2018">
          <cell r="A2018" t="str">
            <v>95787</v>
          </cell>
          <cell r="B2018" t="str">
            <v>CONDULETE DE ALUMÍNIO, TIPO LR, PARA ELETRODUTO DE FERRO GALVANIZADO DN 20 MM (3/4''), APARENTE - FORNECIMENTO E INSTALAÇÃO. AF_11/2016_P</v>
          </cell>
          <cell r="C2018" t="str">
            <v>UN</v>
          </cell>
          <cell r="D2018">
            <v>12.17</v>
          </cell>
          <cell r="E2018">
            <v>10.28</v>
          </cell>
          <cell r="F2018">
            <v>22.45</v>
          </cell>
        </row>
        <row r="2019">
          <cell r="A2019" t="str">
            <v>95789</v>
          </cell>
          <cell r="B2019" t="str">
            <v>CONDULETE DE ALUMÍNIO, TIPO LR, PARA ELETRODUTO DE FERRO GALVANIZADO DN 25 MM (1''), APARENTE - FORNECIMENTO E INSTALAÇÃO. AF_11/2016_P</v>
          </cell>
          <cell r="C2019" t="str">
            <v>UN</v>
          </cell>
          <cell r="D2019">
            <v>16.829999999999998</v>
          </cell>
          <cell r="E2019">
            <v>10.85</v>
          </cell>
          <cell r="F2019">
            <v>27.68</v>
          </cell>
        </row>
        <row r="2020">
          <cell r="A2020" t="str">
            <v>95791</v>
          </cell>
          <cell r="B2020" t="str">
            <v>CONDULETE DE ALUMÍNIO, TIPO LR, PARA ELETRODUTO DE FERRO GALVANIZADO DN 32 MM (1 1/4''), APARENTE - FORNECIMENTO E INSTALAÇÃO. AF_11/2016_P</v>
          </cell>
          <cell r="C2020" t="str">
            <v>UN</v>
          </cell>
          <cell r="D2020">
            <v>23.81</v>
          </cell>
          <cell r="E2020">
            <v>11.65</v>
          </cell>
          <cell r="F2020">
            <v>35.46</v>
          </cell>
        </row>
        <row r="2021">
          <cell r="A2021" t="str">
            <v>95795</v>
          </cell>
          <cell r="B2021" t="str">
            <v>CONDULETE DE ALUMÍNIO, TIPO T, PARA ELETRODUTO DE FERRO GALVANIZADO DN 20 MM (3/4''), APARENTE - FORNECIMENTO E INSTALAÇÃO. AF_11/2016_P</v>
          </cell>
          <cell r="C2021" t="str">
            <v>UN</v>
          </cell>
          <cell r="D2021">
            <v>14</v>
          </cell>
          <cell r="E2021">
            <v>11.92</v>
          </cell>
          <cell r="F2021">
            <v>25.92</v>
          </cell>
        </row>
        <row r="2022">
          <cell r="A2022" t="str">
            <v>95796</v>
          </cell>
          <cell r="B2022" t="str">
            <v>CONDULETE DE ALUMÍNIO, TIPO T, PARA ELETRODUTO DE FERRO GALVANIZADO DN 25 MM (1''), APARENTE - FORNECIMENTO E INSTALAÇÃO. AF_11/2016_P</v>
          </cell>
          <cell r="C2022" t="str">
            <v>UN</v>
          </cell>
          <cell r="D2022">
            <v>19.8</v>
          </cell>
          <cell r="E2022">
            <v>12.77</v>
          </cell>
          <cell r="F2022">
            <v>32.57</v>
          </cell>
        </row>
        <row r="2023">
          <cell r="A2023" t="str">
            <v>95797</v>
          </cell>
          <cell r="B2023" t="str">
            <v>CONDULETE DE ALUMÍNIO, TIPO T, PARA ELETRODUTO DE FERRO GALVANIZADO DN 32 MM (1 1/4''), APARENTE - FORNECIMENTO E INSTALAÇÃO. AF_11/2016_P</v>
          </cell>
          <cell r="C2023" t="str">
            <v>UN</v>
          </cell>
          <cell r="D2023">
            <v>27.26</v>
          </cell>
          <cell r="E2023">
            <v>13.97</v>
          </cell>
          <cell r="F2023">
            <v>41.23</v>
          </cell>
        </row>
        <row r="2024">
          <cell r="A2024" t="str">
            <v>95801</v>
          </cell>
          <cell r="B2024" t="str">
            <v>CONDULETE DE ALUMÍNIO, TIPO X, PARA ELETRODUTO DE FERRO GALVANIZADO DN 20 MM (3/4''), APARENTE - FORNECIMENTO E INSTALAÇÃO. AF_11/2016_P</v>
          </cell>
          <cell r="C2024" t="str">
            <v>UN</v>
          </cell>
          <cell r="D2024">
            <v>17.510000000000002</v>
          </cell>
          <cell r="E2024">
            <v>13.55</v>
          </cell>
          <cell r="F2024">
            <v>31.06</v>
          </cell>
        </row>
        <row r="2025">
          <cell r="A2025" t="str">
            <v>95802</v>
          </cell>
          <cell r="B2025" t="str">
            <v>CONDULETE DE ALUMÍNIO, TIPO X, PARA ELETRODUTO DE FERRO GALVANIZADO DN 25 MM (1''), APARENTE - FORNECIMENTO E INSTALAÇÃO. AF_11/2016_P</v>
          </cell>
          <cell r="C2025" t="str">
            <v>UN</v>
          </cell>
          <cell r="D2025">
            <v>19.940000000000001</v>
          </cell>
          <cell r="E2025">
            <v>14.69</v>
          </cell>
          <cell r="F2025">
            <v>34.630000000000003</v>
          </cell>
        </row>
        <row r="2026">
          <cell r="A2026" t="str">
            <v>95803</v>
          </cell>
          <cell r="B2026" t="str">
            <v>CONDULETE DE ALUMÍNIO, TIPO X, PARA ELETRODUTO DE FERRO GALVANIZADO DN 32 MM (1 1/4''), APARENTE - FORNECIMENTO E INSTALAÇÃO. AF_11/2016_P</v>
          </cell>
          <cell r="C2026" t="str">
            <v>UN</v>
          </cell>
          <cell r="D2026">
            <v>29.41</v>
          </cell>
          <cell r="E2026">
            <v>16.29</v>
          </cell>
          <cell r="F2026">
            <v>45.7</v>
          </cell>
        </row>
        <row r="2027">
          <cell r="B2027" t="str">
            <v>PVC</v>
          </cell>
        </row>
        <row r="2028">
          <cell r="A2028" t="str">
            <v>95804</v>
          </cell>
          <cell r="B2028" t="str">
            <v>CONDULETE DE PVC, TIPO B, PARA ELETRODUTO DE PVC SOLDÁVEL DN 20 MM (1/2''), APARENTE - FORNECIMENTO E INSTALAÇÃO. AF_11/2016</v>
          </cell>
          <cell r="C2028" t="str">
            <v>UN</v>
          </cell>
          <cell r="D2028">
            <v>10.18</v>
          </cell>
          <cell r="E2028">
            <v>7.75</v>
          </cell>
          <cell r="F2028">
            <v>17.93</v>
          </cell>
        </row>
        <row r="2029">
          <cell r="A2029" t="str">
            <v>95805</v>
          </cell>
          <cell r="B2029" t="str">
            <v>CONDULETE DE PVC, TIPO B, PARA ELETRODUTO DE PVC SOLDÁVEL DN 25 MM (3/4''), APARENTE - FORNECIMENTO E INSTALAÇÃO. AF_11/2016</v>
          </cell>
          <cell r="C2029" t="str">
            <v>UN</v>
          </cell>
          <cell r="D2029">
            <v>10.23</v>
          </cell>
          <cell r="E2029">
            <v>7.88</v>
          </cell>
          <cell r="F2029">
            <v>18.11</v>
          </cell>
        </row>
        <row r="2030">
          <cell r="A2030" t="str">
            <v>95806</v>
          </cell>
          <cell r="B2030" t="str">
            <v>CONDULETE DE PVC, TIPO B, PARA ELETRODUTO DE PVC SOLDÁVEL DN 32 MM (1''), APARENTE - FORNECIMENTO E INSTALAÇÃO. AF_11/2016</v>
          </cell>
          <cell r="C2030" t="str">
            <v>UN</v>
          </cell>
          <cell r="D2030">
            <v>10.61</v>
          </cell>
          <cell r="E2030">
            <v>8.06</v>
          </cell>
          <cell r="F2030">
            <v>18.670000000000002</v>
          </cell>
        </row>
        <row r="2031">
          <cell r="A2031" t="str">
            <v>95807</v>
          </cell>
          <cell r="B2031" t="str">
            <v>CONDULETE DE PVC, TIPO LL, PARA ELETRODUTO DE PVC SOLDÁVEL DN 20 MM (1/2''), APARENTE - FORNECIMENTO E INSTALAÇÃO. AF_11/2016</v>
          </cell>
          <cell r="C2031" t="str">
            <v>UN</v>
          </cell>
          <cell r="D2031">
            <v>11.45</v>
          </cell>
          <cell r="E2031">
            <v>9.23</v>
          </cell>
          <cell r="F2031">
            <v>20.68</v>
          </cell>
        </row>
        <row r="2032">
          <cell r="A2032" t="str">
            <v>95808</v>
          </cell>
          <cell r="B2032" t="str">
            <v>CONDULETE DE PVC, TIPO LL, PARA ELETRODUTO DE PVC SOLDÁVEL DN 25 MM (3/4''), APARENTE - FORNECIMENTO E INSTALAÇÃO. AF_11/2016</v>
          </cell>
          <cell r="C2032" t="str">
            <v>UN</v>
          </cell>
          <cell r="D2032">
            <v>11.61</v>
          </cell>
          <cell r="E2032">
            <v>9.61</v>
          </cell>
          <cell r="F2032">
            <v>21.22</v>
          </cell>
        </row>
        <row r="2033">
          <cell r="A2033" t="str">
            <v>95809</v>
          </cell>
          <cell r="B2033" t="str">
            <v>CONDULETE DE PVC, TIPO LL, PARA ELETRODUTO DE PVC SOLDÁVEL DN 32 MM (1''), APARENTE - FORNECIMENTO E INSTALAÇÃO. AF_11/2016</v>
          </cell>
          <cell r="C2033" t="str">
            <v>UN</v>
          </cell>
          <cell r="D2033">
            <v>13.05</v>
          </cell>
          <cell r="E2033">
            <v>10.15</v>
          </cell>
          <cell r="F2033">
            <v>23.2</v>
          </cell>
        </row>
        <row r="2034">
          <cell r="A2034" t="str">
            <v>95810</v>
          </cell>
          <cell r="B2034" t="str">
            <v>CONDULETE DE PVC, TIPO LB, PARA ELETRODUTO DE PVC SOLDÁVEL DN 20 MM (1/2''), APARENTE - FORNECIMENTO E INSTALAÇÃO. AF_11/2016</v>
          </cell>
          <cell r="C2034" t="str">
            <v>UN</v>
          </cell>
          <cell r="D2034">
            <v>8.33</v>
          </cell>
          <cell r="E2034">
            <v>2.21</v>
          </cell>
          <cell r="F2034">
            <v>10.54</v>
          </cell>
        </row>
        <row r="2035">
          <cell r="A2035" t="str">
            <v>95811</v>
          </cell>
          <cell r="B2035" t="str">
            <v>CONDULETE DE PVC, TIPO LB, PARA ELETRODUTO DE PVC SOLDÁVEL DN 25 MM (3/4''), APARENTE - FORNECIMENTO E INSTALAÇÃO. AF_11/2016</v>
          </cell>
          <cell r="C2035" t="str">
            <v>UN</v>
          </cell>
          <cell r="D2035">
            <v>8.49</v>
          </cell>
          <cell r="E2035">
            <v>2.59</v>
          </cell>
          <cell r="F2035">
            <v>11.08</v>
          </cell>
        </row>
        <row r="2036">
          <cell r="A2036" t="str">
            <v>95812</v>
          </cell>
          <cell r="B2036" t="str">
            <v>CONDULETE DE PVC, TIPO LB, PARA ELETRODUTO DE PVC SOLDÁVEL DN 32 MM (1''), APARENTE - FORNECIMENTO E INSTALAÇÃO. AF_11/2016</v>
          </cell>
          <cell r="C2036" t="str">
            <v>UN</v>
          </cell>
          <cell r="D2036">
            <v>9.93</v>
          </cell>
          <cell r="E2036">
            <v>3.13</v>
          </cell>
          <cell r="F2036">
            <v>13.06</v>
          </cell>
        </row>
        <row r="2037">
          <cell r="A2037" t="str">
            <v>95813</v>
          </cell>
          <cell r="B2037" t="str">
            <v>CONDULETE DE PVC, TIPO TB, PARA ELETRODUTO DE PVC SOLDÁVEL DN 20 MM (1/2''), APARENTE - FORNECIMENTO E INSTALAÇÃO. AF_11/2016</v>
          </cell>
          <cell r="C2037" t="str">
            <v>UN</v>
          </cell>
          <cell r="D2037">
            <v>9.5500000000000007</v>
          </cell>
          <cell r="E2037">
            <v>3.31</v>
          </cell>
          <cell r="F2037">
            <v>12.86</v>
          </cell>
        </row>
        <row r="2038">
          <cell r="A2038" t="str">
            <v>95814</v>
          </cell>
          <cell r="B2038" t="str">
            <v>CONDULETE DE PVC, TIPO TB, PARA ELETRODUTO DE PVC SOLDÁVEL DN 25 MM (3/4''), APARENTE - FORNECIMENTO E INSTALAÇÃO. AF_11/2016</v>
          </cell>
          <cell r="C2038" t="str">
            <v>UN</v>
          </cell>
          <cell r="D2038">
            <v>9.77</v>
          </cell>
          <cell r="E2038">
            <v>3.89</v>
          </cell>
          <cell r="F2038">
            <v>13.66</v>
          </cell>
        </row>
        <row r="2039">
          <cell r="A2039" t="str">
            <v>95815</v>
          </cell>
          <cell r="B2039" t="str">
            <v>CONDULETE DE PVC, TIPO TB, PARA ELETRODUTO DE PVC SOLDÁVEL DN 32 MM (1''), APARENTE - FORNECIMENTO E INSTALAÇÃO. AF_11/2016</v>
          </cell>
          <cell r="C2039" t="str">
            <v>UN</v>
          </cell>
          <cell r="D2039">
            <v>12.72</v>
          </cell>
          <cell r="E2039">
            <v>4.7</v>
          </cell>
          <cell r="F2039">
            <v>17.420000000000002</v>
          </cell>
        </row>
        <row r="2040">
          <cell r="A2040" t="str">
            <v>95816</v>
          </cell>
          <cell r="B2040" t="str">
            <v>CONDULETE DE PVC, TIPO X, PARA ELETRODUTO DE PVC SOLDÁVEL DN 20 MM (1/2''), APARENTE - FORNECIMENTO E INSTALAÇÃO. AF_11/2016</v>
          </cell>
          <cell r="C2040" t="str">
            <v>UN</v>
          </cell>
          <cell r="D2040">
            <v>14.03</v>
          </cell>
          <cell r="E2040">
            <v>11.44</v>
          </cell>
          <cell r="F2040">
            <v>25.47</v>
          </cell>
        </row>
        <row r="2041">
          <cell r="A2041" t="str">
            <v>95817</v>
          </cell>
          <cell r="B2041" t="str">
            <v>CONDULETE DE PVC, TIPO X, PARA ELETRODUTO DE PVC SOLDÁVEL DN 25 MM (3/4''), APARENTE - FORNECIMENTO E INSTALAÇÃO. AF_11/2016</v>
          </cell>
          <cell r="C2041" t="str">
            <v>UN</v>
          </cell>
          <cell r="D2041">
            <v>14.04</v>
          </cell>
          <cell r="E2041">
            <v>12.21</v>
          </cell>
          <cell r="F2041">
            <v>26.25</v>
          </cell>
        </row>
        <row r="2042">
          <cell r="A2042" t="str">
            <v>95818</v>
          </cell>
          <cell r="B2042" t="str">
            <v>CONDULETE DE PVC, TIPO X, PARA ELETRODUTO DE PVC SOLDÁVEL DN 32 MM (1''), APARENTE - FORNECIMENTO E INSTALAÇÃO. AF_11/2016</v>
          </cell>
          <cell r="C2042" t="str">
            <v>UN</v>
          </cell>
          <cell r="D2042">
            <v>18.010000000000002</v>
          </cell>
          <cell r="E2042">
            <v>13.29</v>
          </cell>
          <cell r="F2042">
            <v>31.3</v>
          </cell>
        </row>
        <row r="2043">
          <cell r="B2043" t="str">
            <v>ELETROCALHAS E CANALETAS EM ALUMÍNIO</v>
          </cell>
          <cell r="C2043" t="str">
            <v/>
          </cell>
        </row>
        <row r="2044">
          <cell r="B2044" t="str">
            <v>CAIXAS</v>
          </cell>
          <cell r="C2044" t="str">
            <v/>
          </cell>
        </row>
        <row r="2045">
          <cell r="A2045" t="str">
            <v>68066</v>
          </cell>
          <cell r="B2045" t="str">
            <v>CAIXA DE PROTECAO PARA MEDIDOR MONOFASICO, FORNECIMENTO E INSTALACAO</v>
          </cell>
          <cell r="C2045" t="str">
            <v>UN</v>
          </cell>
          <cell r="D2045">
            <v>72.040000000000006</v>
          </cell>
          <cell r="E2045">
            <v>34.9</v>
          </cell>
          <cell r="F2045">
            <v>106.94</v>
          </cell>
        </row>
        <row r="2046">
          <cell r="A2046" t="str">
            <v>83372</v>
          </cell>
          <cell r="B2046" t="str">
            <v>CAIXA DE MEDICAO EM ALTA TENSAO - FORNECIMENTO E INSTALACAO</v>
          </cell>
          <cell r="C2046" t="str">
            <v>UN</v>
          </cell>
          <cell r="D2046">
            <v>433.83</v>
          </cell>
          <cell r="E2046">
            <v>157.47</v>
          </cell>
          <cell r="F2046">
            <v>591.29999999999995</v>
          </cell>
        </row>
        <row r="2047">
          <cell r="A2047" t="str">
            <v>83443</v>
          </cell>
          <cell r="B2047" t="str">
            <v>CAIXA DE PASSAGEM 20X20X25 FUNDO BRITA COM TAMPA</v>
          </cell>
          <cell r="C2047" t="str">
            <v>UN</v>
          </cell>
          <cell r="D2047">
            <v>21.98</v>
          </cell>
          <cell r="E2047">
            <v>21.86</v>
          </cell>
          <cell r="F2047">
            <v>43.84</v>
          </cell>
        </row>
        <row r="2048">
          <cell r="A2048" t="str">
            <v>83446</v>
          </cell>
          <cell r="B2048" t="str">
            <v>CAIXA DE PASSAGEM 30X30X40 COM TAMPA E DRENO BRITA</v>
          </cell>
          <cell r="C2048" t="str">
            <v>UN</v>
          </cell>
          <cell r="D2048">
            <v>71.010000000000005</v>
          </cell>
          <cell r="E2048">
            <v>74.03</v>
          </cell>
          <cell r="F2048">
            <v>145.04</v>
          </cell>
        </row>
        <row r="2049">
          <cell r="A2049" t="str">
            <v>83447</v>
          </cell>
          <cell r="B2049" t="str">
            <v>CAIXA DE PASSAGEM 40X40X50 FUNDO BRITA COM TAMPA</v>
          </cell>
          <cell r="C2049" t="str">
            <v>UN</v>
          </cell>
          <cell r="D2049">
            <v>75.19</v>
          </cell>
          <cell r="E2049">
            <v>81.19</v>
          </cell>
          <cell r="F2049">
            <v>156.38</v>
          </cell>
        </row>
        <row r="2050">
          <cell r="A2050" t="str">
            <v>83448</v>
          </cell>
          <cell r="B2050" t="str">
            <v>CAIXA DE PASSGEM 50X50X60 FUNDO BRITA C/ TAMPA</v>
          </cell>
          <cell r="C2050" t="str">
            <v>UN</v>
          </cell>
          <cell r="D2050">
            <v>113.28</v>
          </cell>
          <cell r="E2050">
            <v>123.19</v>
          </cell>
          <cell r="F2050">
            <v>236.47</v>
          </cell>
        </row>
        <row r="2051">
          <cell r="A2051" t="str">
            <v>83449</v>
          </cell>
          <cell r="B2051" t="str">
            <v>CAIXA DE PASSAGEM 60X60X70 FUNDO BRITA COM TAMPA</v>
          </cell>
          <cell r="C2051" t="str">
            <v>UN</v>
          </cell>
          <cell r="D2051">
            <v>161.21</v>
          </cell>
          <cell r="E2051">
            <v>171.56</v>
          </cell>
          <cell r="F2051">
            <v>332.77</v>
          </cell>
        </row>
        <row r="2052">
          <cell r="A2052" t="str">
            <v>83450</v>
          </cell>
          <cell r="B2052" t="str">
            <v>CAIXA DE PASSAGEM 80X80X62 FUNDO BRITA COM TAMPA</v>
          </cell>
          <cell r="C2052" t="str">
            <v>UN</v>
          </cell>
          <cell r="D2052">
            <v>193.27</v>
          </cell>
          <cell r="E2052">
            <v>202.5</v>
          </cell>
          <cell r="F2052">
            <v>395.77</v>
          </cell>
        </row>
        <row r="2053">
          <cell r="A2053" t="str">
            <v>91936</v>
          </cell>
          <cell r="B2053" t="str">
            <v>CAIXA OCTOGONAL 4" X 4", PVC, INSTALADA EM LAJE - FORNECIMENTO E INSTALAÇÃO. AF_12/2015</v>
          </cell>
          <cell r="C2053" t="str">
            <v>UN</v>
          </cell>
          <cell r="D2053">
            <v>5.71</v>
          </cell>
          <cell r="E2053">
            <v>3.9</v>
          </cell>
          <cell r="F2053">
            <v>9.61</v>
          </cell>
        </row>
        <row r="2054">
          <cell r="A2054" t="str">
            <v>91937</v>
          </cell>
          <cell r="B2054" t="str">
            <v>CAIXA OCTOGONAL 3" X 3", PVC, INSTALADA EM LAJE - FORNECIMENTO E INSTALAÇÃO. AF_12/2015</v>
          </cell>
          <cell r="C2054" t="str">
            <v>UN</v>
          </cell>
          <cell r="D2054">
            <v>4.43</v>
          </cell>
          <cell r="E2054">
            <v>3.9</v>
          </cell>
          <cell r="F2054">
            <v>8.33</v>
          </cell>
        </row>
        <row r="2055">
          <cell r="A2055" t="str">
            <v>91939</v>
          </cell>
          <cell r="B2055" t="str">
            <v>CAIXA RETANGULAR 4" X 2" ALTA (2,00 M DO PISO), PVC, INSTALADA EM PAREDE - FORNECIMENTO E INSTALAÇÃO. AF_12/2015</v>
          </cell>
          <cell r="C2055" t="str">
            <v>UN</v>
          </cell>
          <cell r="D2055">
            <v>7.54</v>
          </cell>
          <cell r="E2055">
            <v>14.24</v>
          </cell>
          <cell r="F2055">
            <v>21.78</v>
          </cell>
        </row>
        <row r="2056">
          <cell r="A2056" t="str">
            <v>91940</v>
          </cell>
          <cell r="B2056" t="str">
            <v>CAIXA RETANGULAR 4" X 2" MÉDIA (1,30 M DO PISO), PVC, INSTALADA EM PAREDE - FORNECIMENTO E INSTALAÇÃO. AF_12/2015</v>
          </cell>
          <cell r="C2056" t="str">
            <v>UN</v>
          </cell>
          <cell r="D2056">
            <v>4.58</v>
          </cell>
          <cell r="E2056">
            <v>6.82</v>
          </cell>
          <cell r="F2056">
            <v>11.4</v>
          </cell>
        </row>
        <row r="2057">
          <cell r="A2057" t="str">
            <v>91941</v>
          </cell>
          <cell r="B2057" t="str">
            <v>CAIXA RETANGULAR 4" X 2" BAIXA (0,30 M DO PISO), PVC, INSTALADA EM PAREDE - FORNECIMENTO E INSTALAÇÃO. AF_12/2015</v>
          </cell>
          <cell r="C2057" t="str">
            <v>UN</v>
          </cell>
          <cell r="D2057">
            <v>3.47</v>
          </cell>
          <cell r="E2057">
            <v>4.04</v>
          </cell>
          <cell r="F2057">
            <v>7.51</v>
          </cell>
        </row>
        <row r="2058">
          <cell r="A2058" t="str">
            <v>91942</v>
          </cell>
          <cell r="B2058" t="str">
            <v>CAIXA RETANGULAR 4" X 4" ALTA (2,00 M DO PISO), PVC, INSTALADA EM PAREDE - FORNECIMENTO E INSTALAÇÃO. AF_12/2015</v>
          </cell>
          <cell r="C2058" t="str">
            <v>UN</v>
          </cell>
          <cell r="D2058">
            <v>10.06</v>
          </cell>
          <cell r="E2058">
            <v>16.37</v>
          </cell>
          <cell r="F2058">
            <v>26.43</v>
          </cell>
        </row>
        <row r="2059">
          <cell r="A2059" t="str">
            <v>91943</v>
          </cell>
          <cell r="B2059" t="str">
            <v>CAIXA RETANGULAR 4" X 4" MÉDIA (1,30 M DO PISO), PVC, INSTALADA EM PAREDE - FORNECIMENTO E INSTALAÇÃO. AF_12/2015</v>
          </cell>
          <cell r="C2059" t="str">
            <v>UN</v>
          </cell>
          <cell r="D2059">
            <v>6.66</v>
          </cell>
          <cell r="E2059">
            <v>7.83</v>
          </cell>
          <cell r="F2059">
            <v>14.49</v>
          </cell>
        </row>
        <row r="2060">
          <cell r="A2060" t="str">
            <v>91944</v>
          </cell>
          <cell r="B2060" t="str">
            <v>CAIXA RETANGULAR 4" X 4" BAIXA (0,30 M DO PISO), PVC, INSTALADA EM PAREDE - FORNECIMENTO E INSTALAÇÃO. AF_12/2015</v>
          </cell>
          <cell r="C2060" t="str">
            <v>UN</v>
          </cell>
          <cell r="D2060">
            <v>5.39</v>
          </cell>
          <cell r="E2060">
            <v>4.6399999999999997</v>
          </cell>
          <cell r="F2060">
            <v>10.029999999999999</v>
          </cell>
        </row>
        <row r="2061">
          <cell r="A2061" t="str">
            <v>92865</v>
          </cell>
          <cell r="B2061" t="str">
            <v>CAIXA OCTOGONAL 4" X 4", METÁLICA, INSTALADA EM LAJE - FORNECIMENTO E INSTALAÇÃO. AF_12/2015</v>
          </cell>
          <cell r="C2061" t="str">
            <v>UN</v>
          </cell>
          <cell r="D2061">
            <v>3.52</v>
          </cell>
          <cell r="E2061">
            <v>3.9</v>
          </cell>
          <cell r="F2061">
            <v>7.42</v>
          </cell>
        </row>
        <row r="2062">
          <cell r="A2062" t="str">
            <v>92866</v>
          </cell>
          <cell r="B2062" t="str">
            <v>CAIXA SEXTAVADA 3" X 3", METÁLICA, INSTALADA EM LAJE - FORNECIMENTO E INSTALAÇÃO. AF_12/2015</v>
          </cell>
          <cell r="C2062" t="str">
            <v>UN</v>
          </cell>
          <cell r="D2062">
            <v>2.57</v>
          </cell>
          <cell r="E2062">
            <v>3.9</v>
          </cell>
          <cell r="F2062">
            <v>6.47</v>
          </cell>
        </row>
        <row r="2063">
          <cell r="A2063" t="str">
            <v>92867</v>
          </cell>
          <cell r="B2063" t="str">
            <v>CAIXA RETANGULAR 4" X 2" ALTA (2,00 M DO PISO), METÁLICA, INSTALADA EM PAREDE - FORNECIMENTO E INSTALAÇÃO. AF_12/2015</v>
          </cell>
          <cell r="C2063" t="str">
            <v>UN</v>
          </cell>
          <cell r="D2063">
            <v>6.87</v>
          </cell>
          <cell r="E2063">
            <v>14.24</v>
          </cell>
          <cell r="F2063">
            <v>21.11</v>
          </cell>
        </row>
        <row r="2064">
          <cell r="A2064" t="str">
            <v>92868</v>
          </cell>
          <cell r="B2064" t="str">
            <v>CAIXA RETANGULAR 4" X 2" MÉDIA (1,30 M DO PISO), METÁLICA, INSTALADA EM PAREDE - FORNECIMENTO E INSTALAÇÃO. AF_12/2015</v>
          </cell>
          <cell r="C2064" t="str">
            <v>UN</v>
          </cell>
          <cell r="D2064">
            <v>3.91</v>
          </cell>
          <cell r="E2064">
            <v>6.82</v>
          </cell>
          <cell r="F2064">
            <v>10.73</v>
          </cell>
        </row>
        <row r="2065">
          <cell r="A2065" t="str">
            <v>92869</v>
          </cell>
          <cell r="B2065" t="str">
            <v>CAIXA RETANGULAR 4" X 2" BAIXA (0,30 M DO PISO), METÁLICA, INSTALADA EM PAREDE - FORNECIMENTO E INSTALAÇÃO. AF_12/2015</v>
          </cell>
          <cell r="C2065" t="str">
            <v>UN</v>
          </cell>
          <cell r="D2065">
            <v>2.8</v>
          </cell>
          <cell r="E2065">
            <v>4.04</v>
          </cell>
          <cell r="F2065">
            <v>6.84</v>
          </cell>
        </row>
        <row r="2066">
          <cell r="A2066" t="str">
            <v>92870</v>
          </cell>
          <cell r="B2066" t="str">
            <v>CAIXA RETANGULAR 4" X 4" ALTA (2,00 M DO PISO), METÁLICA, INSTALADA EM PAREDE - FORNECIMENTO E INSTALAÇÃO. AF_12/2015</v>
          </cell>
          <cell r="C2066" t="str">
            <v>UN</v>
          </cell>
          <cell r="D2066">
            <v>8.84</v>
          </cell>
          <cell r="E2066">
            <v>16.37</v>
          </cell>
          <cell r="F2066">
            <v>25.21</v>
          </cell>
        </row>
        <row r="2067">
          <cell r="A2067" t="str">
            <v>92871</v>
          </cell>
          <cell r="B2067" t="str">
            <v>CAIXA RETANGULAR 4" X 4" MÉDIA (1,30 M DO PISO), METÁLICA, INSTALADA EM PAREDE - FORNECIMENTO E INSTALAÇÃO. AF_12/2015</v>
          </cell>
          <cell r="C2067" t="str">
            <v>UN</v>
          </cell>
          <cell r="D2067">
            <v>5.44</v>
          </cell>
          <cell r="E2067">
            <v>7.83</v>
          </cell>
          <cell r="F2067">
            <v>13.27</v>
          </cell>
        </row>
        <row r="2068">
          <cell r="A2068" t="str">
            <v>92872</v>
          </cell>
          <cell r="B2068" t="str">
            <v>CAIXA RETANGULAR 4" X 4" BAIXA (0,30 M DO PISO), METÁLICA, INSTALADA EM PAREDE - FORNECIMENTO E INSTALAÇÃO. AF_12/2015</v>
          </cell>
          <cell r="C2068" t="str">
            <v>UN</v>
          </cell>
          <cell r="D2068">
            <v>4.17</v>
          </cell>
          <cell r="E2068">
            <v>4.6399999999999997</v>
          </cell>
          <cell r="F2068">
            <v>8.81</v>
          </cell>
        </row>
        <row r="2069">
          <cell r="A2069" t="str">
            <v>91945</v>
          </cell>
          <cell r="B2069" t="str">
            <v>SUPORTE PARAFUSADO COM PLACA DE ENCAIXE 4" X 2" ALTO (2,00 M DO PISO) PARA PONTO ELÉTRICO - FORNECIMENTO E INSTALAÇÃO. AF_12/2015</v>
          </cell>
          <cell r="C2069" t="str">
            <v>UN</v>
          </cell>
          <cell r="D2069">
            <v>4.12</v>
          </cell>
          <cell r="E2069">
            <v>2.81</v>
          </cell>
          <cell r="F2069">
            <v>6.93</v>
          </cell>
        </row>
        <row r="2070">
          <cell r="A2070" t="str">
            <v>91946</v>
          </cell>
          <cell r="B2070" t="str">
            <v>SUPORTE PARAFUSADO COM PLACA DE ENCAIXE 4" X 2" MÉDIO (1,30 M DO PISO) PARA PONTO ELÉTRICO - FORNECIMENTO E INSTALAÇÃO. AF_12/2015</v>
          </cell>
          <cell r="C2070" t="str">
            <v>UN</v>
          </cell>
          <cell r="D2070">
            <v>3.81</v>
          </cell>
          <cell r="E2070">
            <v>1.91</v>
          </cell>
          <cell r="F2070">
            <v>5.72</v>
          </cell>
        </row>
        <row r="2071">
          <cell r="A2071" t="str">
            <v>91947</v>
          </cell>
          <cell r="B2071" t="str">
            <v>SUPORTE PARAFUSADO COM PLACA DE ENCAIXE 4" X 2" BAIXO (0,30 M DO PISO) PARA PONTO ELÉTRICO - FORNECIMENTO E INSTALAÇÃO. AF_12/2015</v>
          </cell>
          <cell r="C2071" t="str">
            <v>UN</v>
          </cell>
          <cell r="D2071">
            <v>3.62</v>
          </cell>
          <cell r="E2071">
            <v>1.35</v>
          </cell>
          <cell r="F2071">
            <v>4.97</v>
          </cell>
        </row>
        <row r="2072">
          <cell r="A2072" t="str">
            <v>91949</v>
          </cell>
          <cell r="B2072" t="str">
            <v>SUPORTE PARAFUSADO COM PLACA DE ENCAIXE 4" X 4" ALTO (2,00 M DO PISO) PARA PONTO ELÉTRICO - FORNECIMENTO E INSTALAÇÃO. AF_12/2015</v>
          </cell>
          <cell r="C2072" t="str">
            <v>UN</v>
          </cell>
          <cell r="D2072">
            <v>7.11</v>
          </cell>
          <cell r="E2072">
            <v>3.33</v>
          </cell>
          <cell r="F2072">
            <v>10.44</v>
          </cell>
        </row>
        <row r="2073">
          <cell r="A2073" t="str">
            <v>91950</v>
          </cell>
          <cell r="B2073" t="str">
            <v>SUPORTE PARAFUSADO COM PLACA DE ENCAIXE 4" X 4" MÉDIO (1,30 M DO PISO) PARA PONTO ELÉTRICO - FORNECIMENTO E INSTALAÇÃO. AF_12/2015</v>
          </cell>
          <cell r="C2073" t="str">
            <v>UN</v>
          </cell>
          <cell r="D2073">
            <v>6.73</v>
          </cell>
          <cell r="E2073">
            <v>2.25</v>
          </cell>
          <cell r="F2073">
            <v>8.98</v>
          </cell>
        </row>
        <row r="2074">
          <cell r="A2074" t="str">
            <v>91951</v>
          </cell>
          <cell r="B2074" t="str">
            <v>SUPORTE PARAFUSADO COM PLACA DE ENCAIXE 4" X 4" BAIXO (0,30 M DO PISO) PARA PONTO ELÉTRICO - FORNECIMENTO E INSTALAÇÃO. AF_12/2015</v>
          </cell>
          <cell r="C2074" t="str">
            <v>UN</v>
          </cell>
          <cell r="D2074">
            <v>6.51</v>
          </cell>
          <cell r="E2074">
            <v>1.6</v>
          </cell>
          <cell r="F2074">
            <v>8.11</v>
          </cell>
        </row>
        <row r="2075">
          <cell r="B2075" t="str">
            <v>QUADROS DE ENERGIA</v>
          </cell>
          <cell r="C2075" t="str">
            <v/>
          </cell>
        </row>
        <row r="2076">
          <cell r="A2076" t="str">
            <v>74131/1</v>
          </cell>
          <cell r="B2076" t="str">
            <v>QUADRO DE DISTRIBUICAO DE ENERGIA DE EMBUTIR, EM CHAPA METALICA, PARA 3 DISJUNTORES TERMOMAGNETICOS MONOPOLARES SEM BARRAMENTO FORNECIMENTO E INSTALACAO</v>
          </cell>
          <cell r="C2076" t="str">
            <v>UN</v>
          </cell>
          <cell r="D2076">
            <v>24.37</v>
          </cell>
          <cell r="E2076">
            <v>27.29</v>
          </cell>
          <cell r="F2076">
            <v>51.66</v>
          </cell>
        </row>
        <row r="2077">
          <cell r="A2077" t="str">
            <v>84402</v>
          </cell>
          <cell r="B2077" t="str">
            <v>QUADRO DE DISTRIBUICAO DE ENERGIA P/ 6 DISJUNTORES TERMOMAGNETICOS MONOPOLARES SEM BARRAMENTO, DE EMBUTIR, EM CHAPA METALICA - FORNECIMENTO E INSTALACAO</v>
          </cell>
          <cell r="C2077" t="str">
            <v>UN</v>
          </cell>
          <cell r="D2077">
            <v>31.35</v>
          </cell>
          <cell r="E2077">
            <v>27.29</v>
          </cell>
          <cell r="F2077">
            <v>58.64</v>
          </cell>
        </row>
        <row r="2078">
          <cell r="A2078" t="str">
            <v>83463</v>
          </cell>
          <cell r="B2078" t="str">
            <v>QUADRO DE DISTRIBUICAO DE ENERGIA EM CHAPA DE ACO GALVANIZADO, PARA 12 DISJUNTORES TERMOMAGNETICOS MONOPOLARES, COM BARRAMENTO TRIFASICO E NEUTRO - FORNECIMENTO E INSTALACAO</v>
          </cell>
          <cell r="C2078" t="str">
            <v>UN</v>
          </cell>
          <cell r="D2078">
            <v>185.91</v>
          </cell>
          <cell r="E2078">
            <v>54.59</v>
          </cell>
          <cell r="F2078">
            <v>240.5</v>
          </cell>
        </row>
        <row r="2079">
          <cell r="A2079" t="str">
            <v>74131/4</v>
          </cell>
          <cell r="B2079" t="str">
            <v>QUADRO DE DISTRIBUICAO DE ENERGIA DE EMBUTIR, EM CHAPA METALICA, PARA 18 DISJUNTORES TERMOMAGNETICOS MONOPOLARES, COM BARRAMENTO TRIFASICO E NEUTRO, FORNECIMENTO E INSTALACAO</v>
          </cell>
          <cell r="C2079" t="str">
            <v>UN</v>
          </cell>
          <cell r="D2079">
            <v>256.52</v>
          </cell>
          <cell r="E2079">
            <v>68.23</v>
          </cell>
          <cell r="F2079">
            <v>324.75</v>
          </cell>
        </row>
        <row r="2080">
          <cell r="A2080" t="str">
            <v>74131/5</v>
          </cell>
          <cell r="B2080" t="str">
            <v>QUADRO DE DISTRIBUICAO DE ENERGIA DE EMBUTIR, EM CHAPA METALICA, PARA 24 DISJUNTORES TERMOMAGNETICOS MONOPOLARES, COM BARRAMENTO TRIFASICO E NEUTRO, FORNECIMENTO E INSTALACAO</v>
          </cell>
          <cell r="C2080" t="str">
            <v>UN</v>
          </cell>
          <cell r="D2080">
            <v>296.02999999999997</v>
          </cell>
          <cell r="E2080">
            <v>81.88</v>
          </cell>
          <cell r="F2080">
            <v>377.91</v>
          </cell>
        </row>
        <row r="2081">
          <cell r="A2081" t="str">
            <v>74131/6</v>
          </cell>
          <cell r="B2081" t="str">
            <v>QUADRO DE DISTRIBUICAO DE ENERGIA DE EMBUTIR, EM CHAPA METALICA, PARA 32 DISJUNTORES TERMOMAGNETICOS MONOPOLARES, COM BARRAMENTO TRIFASICO E NEUTRO, FORNECIMENTO E INSTALACAO</v>
          </cell>
          <cell r="C2081" t="str">
            <v>UN</v>
          </cell>
          <cell r="D2081">
            <v>614.41</v>
          </cell>
          <cell r="E2081">
            <v>95.53</v>
          </cell>
          <cell r="F2081">
            <v>709.94</v>
          </cell>
        </row>
        <row r="2082">
          <cell r="A2082" t="str">
            <v>74131/7</v>
          </cell>
          <cell r="B2082" t="str">
            <v>QUADRO DE DISTRIBUICAO DE ENERGIA DE EMBUTIR, EM CHAPA METALICA, PARA 40 DISJUNTORES TERMOMAGNETICOS MONOPOLARES, COM BARRAMENTO TRIFASICO E NEUTRO, FORNECIMENTO E INSTALACAO</v>
          </cell>
          <cell r="C2082" t="str">
            <v>UN</v>
          </cell>
          <cell r="D2082">
            <v>433.01</v>
          </cell>
          <cell r="E2082">
            <v>109.18</v>
          </cell>
          <cell r="F2082">
            <v>542.19000000000005</v>
          </cell>
        </row>
        <row r="2083">
          <cell r="A2083" t="str">
            <v>74131/8</v>
          </cell>
          <cell r="B2083" t="str">
            <v>QUADRO DE DISTRIBUICAO DE ENERGIA DE EMBUTIR, EM CHAPA METALICA, PARA 50 DISJUNTORES TERMOMAGNETICOS MONOPOLARES, COM BARRAMENTO TRIFASICO E NEUTRO, FORNECIMENTO E INSTALACAO</v>
          </cell>
          <cell r="C2083" t="str">
            <v>UN</v>
          </cell>
          <cell r="D2083">
            <v>729.77</v>
          </cell>
          <cell r="E2083">
            <v>163.77000000000001</v>
          </cell>
          <cell r="F2083">
            <v>893.54</v>
          </cell>
        </row>
        <row r="2084">
          <cell r="A2084" t="str">
            <v>74052/5</v>
          </cell>
          <cell r="B2084" t="str">
            <v>QUADRO DE MEDICAO GERAL EM CHAPA METALICA PARA EDIFICIOS COM 16 APTOS, INCLUSIVE DISJUNTORES E ATERRAMENTO</v>
          </cell>
          <cell r="C2084" t="str">
            <v>UN</v>
          </cell>
          <cell r="D2084">
            <v>901.01</v>
          </cell>
          <cell r="E2084">
            <v>225.8</v>
          </cell>
          <cell r="F2084" t="str">
            <v>1.126.81</v>
          </cell>
        </row>
        <row r="2085">
          <cell r="B2085" t="str">
            <v>CONTATORES</v>
          </cell>
          <cell r="C2085" t="str">
            <v/>
          </cell>
        </row>
        <row r="2086">
          <cell r="A2086" t="str">
            <v>72341</v>
          </cell>
          <cell r="B2086" t="str">
            <v>CONTATOR TRIPOLAR I NOMINAL 12A - FORNECIMENTO E INSTALACAO INCLUSIVE ELETROTÉCNICO</v>
          </cell>
          <cell r="C2086" t="str">
            <v>UN</v>
          </cell>
          <cell r="D2086">
            <v>164.12</v>
          </cell>
          <cell r="E2086">
            <v>93.67</v>
          </cell>
          <cell r="F2086">
            <v>257.79000000000002</v>
          </cell>
        </row>
        <row r="2087">
          <cell r="A2087" t="str">
            <v>72343</v>
          </cell>
          <cell r="B2087" t="str">
            <v>CONTATOR TRIPOLAR I NOMINAL 22A - FORNECIMENTO E INSTALACAO INCLUSIVE ELETROTÉCNICO</v>
          </cell>
          <cell r="C2087" t="str">
            <v>UN</v>
          </cell>
          <cell r="D2087">
            <v>198.7</v>
          </cell>
          <cell r="E2087">
            <v>107.31</v>
          </cell>
          <cell r="F2087">
            <v>306.01</v>
          </cell>
        </row>
        <row r="2088">
          <cell r="A2088" t="str">
            <v>72344</v>
          </cell>
          <cell r="B2088" t="str">
            <v>CONTATOR TRIPOLAR I NOMINAL 36A - FORNECIMENTO E INSTALACAO INCLUSIVE ELETROTÉCNICO</v>
          </cell>
          <cell r="C2088" t="str">
            <v>UN</v>
          </cell>
          <cell r="D2088">
            <v>376.82</v>
          </cell>
          <cell r="E2088">
            <v>115.5</v>
          </cell>
          <cell r="F2088">
            <v>492.32</v>
          </cell>
        </row>
        <row r="2089">
          <cell r="A2089" t="str">
            <v>72345</v>
          </cell>
          <cell r="B2089" t="str">
            <v>CONTATOR TRIPOLAR I NOMIMAL 94A - FORNECIMENTO E INSTALACAO INCLUSIVE ELETROTÉCNICO</v>
          </cell>
          <cell r="C2089" t="str">
            <v>UN</v>
          </cell>
          <cell r="D2089">
            <v>1317.79</v>
          </cell>
          <cell r="E2089">
            <v>134.61000000000001</v>
          </cell>
          <cell r="F2089" t="str">
            <v>1.452.40</v>
          </cell>
        </row>
        <row r="2090">
          <cell r="B2090" t="str">
            <v>DISJUNTORES</v>
          </cell>
          <cell r="C2090" t="str">
            <v/>
          </cell>
        </row>
        <row r="2091">
          <cell r="B2091" t="str">
            <v>MONOPOLARES</v>
          </cell>
        </row>
        <row r="2092">
          <cell r="A2092" t="str">
            <v>74130/1</v>
          </cell>
          <cell r="B2092" t="str">
            <v>DISJUNTOR TERMOMAGNETICO MONOPOLAR PADRAO NEMA (AMERICANO) 10 A 30A 240V, FORNECIMENTO E INSTALACAO</v>
          </cell>
          <cell r="C2092" t="str">
            <v>UN</v>
          </cell>
          <cell r="D2092">
            <v>11.68</v>
          </cell>
          <cell r="E2092">
            <v>1.93</v>
          </cell>
          <cell r="F2092">
            <v>13.61</v>
          </cell>
        </row>
        <row r="2093">
          <cell r="A2093" t="str">
            <v>74130/2</v>
          </cell>
          <cell r="B2093" t="str">
            <v>DISJUNTOR TERMOMAGNETICO MONOPOLAR PADRAO NEMA (AMERICANO) 35 A 50A 240V, FORNECIMENTO E INSTALACAO</v>
          </cell>
          <cell r="C2093" t="str">
            <v>UN</v>
          </cell>
          <cell r="D2093">
            <v>19.13</v>
          </cell>
          <cell r="E2093">
            <v>1.93</v>
          </cell>
          <cell r="F2093">
            <v>21.06</v>
          </cell>
        </row>
        <row r="2094">
          <cell r="A2094" t="str">
            <v>93653</v>
          </cell>
          <cell r="B2094" t="str">
            <v>DISJUNTOR MONOPOLAR TIPO DIN, CORRENTE NOMINAL DE 10A - FORNECIMENTO E INSTALAÇÃO. AF_04/2016</v>
          </cell>
          <cell r="C2094" t="str">
            <v>UN</v>
          </cell>
          <cell r="D2094">
            <v>9.26</v>
          </cell>
          <cell r="E2094">
            <v>0.95</v>
          </cell>
          <cell r="F2094">
            <v>10.210000000000001</v>
          </cell>
        </row>
        <row r="2095">
          <cell r="A2095" t="str">
            <v>93654</v>
          </cell>
          <cell r="B2095" t="str">
            <v>DISJUNTOR MONOPOLAR TIPO DIN, CORRENTE NOMINAL DE 16A - FORNECIMENTO E INSTALAÇÃO. AF_04/2016</v>
          </cell>
          <cell r="C2095" t="str">
            <v>UN</v>
          </cell>
          <cell r="D2095">
            <v>9.4</v>
          </cell>
          <cell r="E2095">
            <v>1.31</v>
          </cell>
          <cell r="F2095">
            <v>10.71</v>
          </cell>
        </row>
        <row r="2096">
          <cell r="A2096" t="str">
            <v>93655</v>
          </cell>
          <cell r="B2096" t="str">
            <v>DISJUNTOR MONOPOLAR TIPO DIN, CORRENTE NOMINAL DE 20A - FORNECIMENTO E INSTALAÇÃO. AF_04/2016</v>
          </cell>
          <cell r="C2096" t="str">
            <v>UN</v>
          </cell>
          <cell r="D2096">
            <v>9.7100000000000009</v>
          </cell>
          <cell r="E2096">
            <v>1.8</v>
          </cell>
          <cell r="F2096">
            <v>11.51</v>
          </cell>
        </row>
        <row r="2097">
          <cell r="A2097" t="str">
            <v>93656</v>
          </cell>
          <cell r="B2097" t="str">
            <v>DISJUNTOR MONOPOLAR TIPO DIN, CORRENTE NOMINAL DE 25A - FORNECIMENTO E INSTALAÇÃO. AF_04/2016</v>
          </cell>
          <cell r="C2097" t="str">
            <v>UN</v>
          </cell>
          <cell r="D2097">
            <v>9.7100000000000009</v>
          </cell>
          <cell r="E2097">
            <v>1.8</v>
          </cell>
          <cell r="F2097">
            <v>11.51</v>
          </cell>
        </row>
        <row r="2098">
          <cell r="A2098" t="str">
            <v>93657</v>
          </cell>
          <cell r="B2098" t="str">
            <v>DISJUNTOR MONOPOLAR TIPO DIN, CORRENTE NOMINAL DE 32A - FORNECIMENTO E INSTALAÇÃO. AF_04/2016</v>
          </cell>
          <cell r="C2098" t="str">
            <v>UN</v>
          </cell>
          <cell r="D2098">
            <v>10.08</v>
          </cell>
          <cell r="E2098">
            <v>2.48</v>
          </cell>
          <cell r="F2098">
            <v>12.56</v>
          </cell>
        </row>
        <row r="2099">
          <cell r="A2099" t="str">
            <v>93658</v>
          </cell>
          <cell r="B2099" t="str">
            <v>DISJUNTOR MONOPOLAR TIPO DIN, CORRENTE NOMINAL DE 40A - FORNECIMENTO E INSTALAÇÃO. AF_04/2016</v>
          </cell>
          <cell r="C2099" t="str">
            <v>UN</v>
          </cell>
          <cell r="D2099">
            <v>14.7</v>
          </cell>
          <cell r="E2099">
            <v>3.68</v>
          </cell>
          <cell r="F2099">
            <v>18.38</v>
          </cell>
        </row>
        <row r="2100">
          <cell r="A2100" t="str">
            <v>93659</v>
          </cell>
          <cell r="B2100" t="str">
            <v>DISJUNTOR MONOPOLAR TIPO DIN, CORRENTE NOMINAL DE 50A - FORNECIMENTO E INSTALAÇÃO. AF_04/2016</v>
          </cell>
          <cell r="C2100" t="str">
            <v>UN</v>
          </cell>
          <cell r="D2100">
            <v>15.41</v>
          </cell>
          <cell r="E2100">
            <v>5.15</v>
          </cell>
          <cell r="F2100">
            <v>20.56</v>
          </cell>
        </row>
        <row r="2101">
          <cell r="B2101" t="str">
            <v>BIPOLARES</v>
          </cell>
        </row>
        <row r="2102">
          <cell r="A2102" t="str">
            <v>74130/3</v>
          </cell>
          <cell r="B2102" t="str">
            <v>DISJUNTOR TERMOMAGNETICO BIPOLAR PADRAO NEMA (AMERICANO) 10 A 50A 240V, FORNECIMENTO E INSTALACAO</v>
          </cell>
          <cell r="C2102" t="str">
            <v>UN</v>
          </cell>
          <cell r="D2102">
            <v>60.02</v>
          </cell>
          <cell r="E2102">
            <v>2.31</v>
          </cell>
          <cell r="F2102">
            <v>62.33</v>
          </cell>
        </row>
        <row r="2103">
          <cell r="A2103" t="str">
            <v>93660</v>
          </cell>
          <cell r="B2103" t="str">
            <v>DISJUNTOR BIPOLAR TIPO DIN, CORRENTE NOMINAL DE 10A - FORNECIMENTO E INSTALAÇÃO. AF_04/2016</v>
          </cell>
          <cell r="C2103" t="str">
            <v>UN</v>
          </cell>
          <cell r="D2103">
            <v>50.21</v>
          </cell>
          <cell r="E2103">
            <v>1.91</v>
          </cell>
          <cell r="F2103">
            <v>52.12</v>
          </cell>
        </row>
        <row r="2104">
          <cell r="A2104" t="str">
            <v>93661</v>
          </cell>
          <cell r="B2104" t="str">
            <v>DISJUNTOR BIPOLAR TIPO DIN, CORRENTE NOMINAL DE 16A - FORNECIMENTO E INSTALAÇÃO. AF_04/2016</v>
          </cell>
          <cell r="C2104" t="str">
            <v>UN</v>
          </cell>
          <cell r="D2104">
            <v>50.48</v>
          </cell>
          <cell r="E2104">
            <v>2.59</v>
          </cell>
          <cell r="F2104">
            <v>53.07</v>
          </cell>
        </row>
        <row r="2105">
          <cell r="A2105" t="str">
            <v>93662</v>
          </cell>
          <cell r="B2105" t="str">
            <v>DISJUNTOR BIPOLAR TIPO DIN, CORRENTE NOMINAL DE 20A - FORNECIMENTO E INSTALAÇÃO. AF_04/2016</v>
          </cell>
          <cell r="C2105" t="str">
            <v>UN</v>
          </cell>
          <cell r="D2105">
            <v>51.12</v>
          </cell>
          <cell r="E2105">
            <v>3.63</v>
          </cell>
          <cell r="F2105">
            <v>54.75</v>
          </cell>
        </row>
        <row r="2106">
          <cell r="A2106" t="str">
            <v>93663</v>
          </cell>
          <cell r="B2106" t="str">
            <v>DISJUNTOR BIPOLAR TIPO DIN, CORRENTE NOMINAL DE 25A - FORNECIMENTO E INSTALAÇÃO. AF_04/2016</v>
          </cell>
          <cell r="C2106" t="str">
            <v>UN</v>
          </cell>
          <cell r="D2106">
            <v>51.12</v>
          </cell>
          <cell r="E2106">
            <v>3.63</v>
          </cell>
          <cell r="F2106">
            <v>54.75</v>
          </cell>
        </row>
        <row r="2107">
          <cell r="A2107" t="str">
            <v>93664</v>
          </cell>
          <cell r="B2107" t="str">
            <v>DISJUNTOR BIPOLAR TIPO DIN, CORRENTE NOMINAL DE 32A - FORNECIMENTO E INSTALAÇÃO. AF_04/2016</v>
          </cell>
          <cell r="C2107" t="str">
            <v>UN</v>
          </cell>
          <cell r="D2107">
            <v>51.85</v>
          </cell>
          <cell r="E2107">
            <v>4.96</v>
          </cell>
          <cell r="F2107">
            <v>56.81</v>
          </cell>
        </row>
        <row r="2108">
          <cell r="A2108" t="str">
            <v>93665</v>
          </cell>
          <cell r="B2108" t="str">
            <v>DISJUNTOR BIPOLAR TIPO DIN, CORRENTE NOMINAL DE 40A - FORNECIMENTO E INSTALAÇÃO. AF_04/2016</v>
          </cell>
          <cell r="C2108" t="str">
            <v>UN</v>
          </cell>
          <cell r="D2108">
            <v>52.16</v>
          </cell>
          <cell r="E2108">
            <v>7.36</v>
          </cell>
          <cell r="F2108">
            <v>59.52</v>
          </cell>
        </row>
        <row r="2109">
          <cell r="A2109" t="str">
            <v>93666</v>
          </cell>
          <cell r="B2109" t="str">
            <v>DISJUNTOR BIPOLAR TIPO DIN, CORRENTE NOMINAL DE 50A - FORNECIMENTO E INSTALAÇÃO. AF_04/2016</v>
          </cell>
          <cell r="C2109" t="str">
            <v>UN</v>
          </cell>
          <cell r="D2109">
            <v>53.56</v>
          </cell>
          <cell r="E2109">
            <v>10.31</v>
          </cell>
          <cell r="F2109">
            <v>63.87</v>
          </cell>
        </row>
        <row r="2110">
          <cell r="B2110" t="str">
            <v>TRIPOLARES</v>
          </cell>
        </row>
        <row r="2111">
          <cell r="A2111" t="str">
            <v>74130/4</v>
          </cell>
          <cell r="B2111" t="str">
            <v>DISJUNTOR TERMOMAGNETICO TRIPOLAR PADRAO NEMA (AMERICANO) 10 A 50A 240V, FORNECIMENTO E INSTALACAO</v>
          </cell>
          <cell r="C2111" t="str">
            <v>UN</v>
          </cell>
          <cell r="D2111">
            <v>78.19</v>
          </cell>
          <cell r="E2111">
            <v>10.91</v>
          </cell>
          <cell r="F2111">
            <v>89.1</v>
          </cell>
        </row>
        <row r="2112">
          <cell r="A2112" t="str">
            <v>74130/5</v>
          </cell>
          <cell r="B2112" t="str">
            <v>DISJUNTOR TERMOMAGNETICO TRIPOLAR PADRAO NEMA (AMERICANO) 60 A 100A 240V, FORNECIMENTO E INSTALACAO</v>
          </cell>
          <cell r="C2112" t="str">
            <v>UN</v>
          </cell>
          <cell r="D2112">
            <v>108.38</v>
          </cell>
          <cell r="E2112">
            <v>10.91</v>
          </cell>
          <cell r="F2112">
            <v>119.29</v>
          </cell>
        </row>
        <row r="2113">
          <cell r="A2113" t="str">
            <v>74130/6</v>
          </cell>
          <cell r="B2113" t="str">
            <v>DISJUNTOR TERMOMAGNETICO TRIPOLAR PADRAO NEMA (AMERICANO) 125 A 150A 240V, FORNECIMENTO E INSTALACAO</v>
          </cell>
          <cell r="C2113" t="str">
            <v>UN</v>
          </cell>
          <cell r="D2113">
            <v>329.7</v>
          </cell>
          <cell r="E2113">
            <v>10.91</v>
          </cell>
          <cell r="F2113">
            <v>340.61</v>
          </cell>
        </row>
        <row r="2114">
          <cell r="A2114" t="str">
            <v>74130/7</v>
          </cell>
          <cell r="B2114" t="str">
            <v>DISJUNTOR TERMOMAGNETICO TRIPOLAR EM CAIXA MOLDADA 250A 600V, FORNECIMENTO E INSTALACAO</v>
          </cell>
          <cell r="C2114" t="str">
            <v>UN</v>
          </cell>
          <cell r="D2114">
            <v>871.81</v>
          </cell>
          <cell r="E2114">
            <v>10.91</v>
          </cell>
          <cell r="F2114">
            <v>882.72</v>
          </cell>
        </row>
        <row r="2115">
          <cell r="A2115" t="str">
            <v>74130/8</v>
          </cell>
          <cell r="B2115" t="str">
            <v>DISJUNTOR TERMOMAGNETICO TRIPOLAR EM CAIXA MOLDADA 300 A 400A 600V, FORNECIMENTO E INSTALACAO</v>
          </cell>
          <cell r="C2115" t="str">
            <v>UN</v>
          </cell>
          <cell r="D2115">
            <v>1195.92</v>
          </cell>
          <cell r="E2115">
            <v>10.91</v>
          </cell>
          <cell r="F2115" t="str">
            <v>1.206.83</v>
          </cell>
        </row>
        <row r="2116">
          <cell r="A2116" t="str">
            <v>74130/9</v>
          </cell>
          <cell r="B2116" t="str">
            <v>DISJUNTOR TERMOMAGNETICO TRIPOLAR EM CAIXA MOLDADA 500 A 600A 600V, FORNECIMENTO E INSTALACAO</v>
          </cell>
          <cell r="C2116" t="str">
            <v>UN</v>
          </cell>
          <cell r="D2116">
            <v>1966.86</v>
          </cell>
          <cell r="E2116">
            <v>10.91</v>
          </cell>
          <cell r="F2116" t="str">
            <v>1.977.77</v>
          </cell>
        </row>
        <row r="2117">
          <cell r="A2117" t="str">
            <v>74130/10</v>
          </cell>
          <cell r="B2117" t="str">
            <v>DISJUNTOR TERMOMAGNETICO TRIPOLAR EM CAIXA MOLDADA 175 A 225A 240V, FORNECIMENTO E INSTALACAO</v>
          </cell>
          <cell r="C2117" t="str">
            <v>UN</v>
          </cell>
          <cell r="D2117">
            <v>522.35</v>
          </cell>
          <cell r="E2117">
            <v>10.91</v>
          </cell>
          <cell r="F2117">
            <v>533.26</v>
          </cell>
        </row>
        <row r="2118">
          <cell r="A2118" t="str">
            <v>72319</v>
          </cell>
          <cell r="B2118" t="str">
            <v>DISJUNTOR BAIXA TENSAO TRIPOLAR A SECO  800A/600V, INCLUSIVE ELETROTÉCNICO</v>
          </cell>
          <cell r="C2118" t="str">
            <v>UN</v>
          </cell>
          <cell r="D2118">
            <v>4303.92</v>
          </cell>
          <cell r="E2118">
            <v>312.64</v>
          </cell>
          <cell r="F2118" t="str">
            <v>4.616.56</v>
          </cell>
        </row>
        <row r="2119">
          <cell r="A2119" t="str">
            <v>93667</v>
          </cell>
          <cell r="B2119" t="str">
            <v>DISJUNTOR TRIPOLAR TIPO DIN, CORRENTE NOMINAL DE 10A - FORNECIMENTO E INSTALAÇÃO. AF_04/2016</v>
          </cell>
          <cell r="C2119" t="str">
            <v>UN</v>
          </cell>
          <cell r="D2119">
            <v>61.94</v>
          </cell>
          <cell r="E2119">
            <v>2.86</v>
          </cell>
          <cell r="F2119">
            <v>64.8</v>
          </cell>
        </row>
        <row r="2120">
          <cell r="A2120" t="str">
            <v>93668</v>
          </cell>
          <cell r="B2120" t="str">
            <v>DISJUNTOR TRIPOLAR TIPO DIN, CORRENTE NOMINAL DE 16A - FORNECIMENTO E INSTALAÇÃO. AF_04/2016</v>
          </cell>
          <cell r="C2120" t="str">
            <v>UN</v>
          </cell>
          <cell r="D2120">
            <v>62.35</v>
          </cell>
          <cell r="E2120">
            <v>3.9</v>
          </cell>
          <cell r="F2120">
            <v>66.25</v>
          </cell>
        </row>
        <row r="2121">
          <cell r="A2121" t="str">
            <v>93669</v>
          </cell>
          <cell r="B2121" t="str">
            <v>DISJUNTOR TRIPOLAR TIPO DIN, CORRENTE NOMINAL DE 20A - FORNECIMENTO E INSTALAÇÃO. AF_04/2016</v>
          </cell>
          <cell r="C2121" t="str">
            <v>UN</v>
          </cell>
          <cell r="D2121">
            <v>63.3</v>
          </cell>
          <cell r="E2121">
            <v>5.43</v>
          </cell>
          <cell r="F2121">
            <v>68.73</v>
          </cell>
        </row>
        <row r="2122">
          <cell r="A2122" t="str">
            <v>93670</v>
          </cell>
          <cell r="B2122" t="str">
            <v>DISJUNTOR TRIPOLAR TIPO DIN, CORRENTE NOMINAL DE 25A - FORNECIMENTO E INSTALAÇÃO. AF_04/2016</v>
          </cell>
          <cell r="C2122" t="str">
            <v>UN</v>
          </cell>
          <cell r="D2122">
            <v>63.3</v>
          </cell>
          <cell r="E2122">
            <v>5.43</v>
          </cell>
          <cell r="F2122">
            <v>68.73</v>
          </cell>
        </row>
        <row r="2123">
          <cell r="A2123" t="str">
            <v>93671</v>
          </cell>
          <cell r="B2123" t="str">
            <v>DISJUNTOR TRIPOLAR TIPO DIN, CORRENTE NOMINAL DE 32A - FORNECIMENTO E INSTALAÇÃO. AF_04/2016</v>
          </cell>
          <cell r="C2123" t="str">
            <v>UN</v>
          </cell>
          <cell r="D2123">
            <v>64.39</v>
          </cell>
          <cell r="E2123">
            <v>7.45</v>
          </cell>
          <cell r="F2123">
            <v>71.84</v>
          </cell>
        </row>
        <row r="2124">
          <cell r="A2124" t="str">
            <v>93672</v>
          </cell>
          <cell r="B2124" t="str">
            <v>DISJUNTOR TRIPOLAR TIPO DIN, CORRENTE NOMINAL DE 40A - FORNECIMENTO E INSTALAÇÃO. AF_04/2016</v>
          </cell>
          <cell r="C2124" t="str">
            <v>UN</v>
          </cell>
          <cell r="D2124">
            <v>65.97</v>
          </cell>
          <cell r="E2124">
            <v>11.08</v>
          </cell>
          <cell r="F2124">
            <v>77.05</v>
          </cell>
        </row>
        <row r="2125">
          <cell r="A2125" t="str">
            <v>93673</v>
          </cell>
          <cell r="B2125" t="str">
            <v>DISJUNTOR TRIPOLAR TIPO DIN, CORRENTE NOMINAL DE 50A - FORNECIMENTO E INSTALAÇÃO. AF_04/2016</v>
          </cell>
          <cell r="C2125" t="str">
            <v>UN</v>
          </cell>
          <cell r="D2125">
            <v>68.09</v>
          </cell>
          <cell r="E2125">
            <v>15.5</v>
          </cell>
          <cell r="F2125">
            <v>83.59</v>
          </cell>
        </row>
        <row r="2126">
          <cell r="B2126" t="str">
            <v>TETRAPOLAR</v>
          </cell>
        </row>
        <row r="2127">
          <cell r="A2127" t="str">
            <v>93677</v>
          </cell>
          <cell r="B2127" t="str">
            <v>DISJUNTOR TETRAPOLAR TIPO DR, CORRENTE NOMINAL DE 40A - FORNECIMENTO E INSTALAÇÃO. AF_04/2016</v>
          </cell>
          <cell r="C2127" t="str">
            <v>UN</v>
          </cell>
          <cell r="D2127">
            <v>56.37</v>
          </cell>
          <cell r="E2127">
            <v>14.76</v>
          </cell>
          <cell r="F2127">
            <v>71.13</v>
          </cell>
        </row>
        <row r="2128">
          <cell r="B2128" t="str">
            <v>INTERRUPTORES</v>
          </cell>
          <cell r="C2128" t="str">
            <v/>
          </cell>
        </row>
        <row r="2129">
          <cell r="B2129" t="str">
            <v>SIMPLES</v>
          </cell>
        </row>
        <row r="2130">
          <cell r="A2130" t="str">
            <v>91952</v>
          </cell>
          <cell r="B2130" t="str">
            <v>INTERRUPTOR SIMPLES (1 MÓDULO), 10A/250V, SEM SUPORTE E SEM PLACA - FORNECIMENTO E INSTALAÇÃO. AF_12/2015</v>
          </cell>
          <cell r="C2130" t="str">
            <v>UN</v>
          </cell>
          <cell r="D2130">
            <v>7.3</v>
          </cell>
          <cell r="E2130">
            <v>6.14</v>
          </cell>
          <cell r="F2130">
            <v>13.44</v>
          </cell>
        </row>
        <row r="2131">
          <cell r="A2131" t="str">
            <v>91953</v>
          </cell>
          <cell r="B2131" t="str">
            <v>INTERRUPTOR SIMPLES (1 MÓDULO), 10A/250V, INCLUINDO SUPORTE E PLACA - FORNECIMENTO E INSTALAÇÃO. AF_12/2015</v>
          </cell>
          <cell r="C2131" t="str">
            <v>UN</v>
          </cell>
          <cell r="D2131">
            <v>11.11</v>
          </cell>
          <cell r="E2131">
            <v>8.0500000000000007</v>
          </cell>
          <cell r="F2131">
            <v>19.16</v>
          </cell>
        </row>
        <row r="2132">
          <cell r="A2132" t="str">
            <v>91956</v>
          </cell>
          <cell r="B2132" t="str">
            <v>INTERRUPTOR SIMPLES (1 MÓDULO) COM INTERRUPTOR PARALELO (1 MÓDULO), 10A/250V, SEM SUPORTE E SEM PLACA - FORNECIMENTO E INSTALAÇÃO. AF_12/2015</v>
          </cell>
          <cell r="C2132" t="str">
            <v>UN</v>
          </cell>
          <cell r="D2132">
            <v>16.32</v>
          </cell>
          <cell r="E2132">
            <v>12.88</v>
          </cell>
          <cell r="F2132">
            <v>29.2</v>
          </cell>
        </row>
        <row r="2133">
          <cell r="A2133" t="str">
            <v>91957</v>
          </cell>
          <cell r="B2133" t="str">
            <v>INTERRUPTOR SIMPLES (1 MÓDULO) COM INTERRUPTOR PARALELO (1 MÓDULO), 10A/250V, INCLUINDO SUPORTE E PLACA - FORNECIMENTO E INSTALAÇÃO. AF_12/2015</v>
          </cell>
          <cell r="C2133" t="str">
            <v>UN</v>
          </cell>
          <cell r="D2133">
            <v>20.13</v>
          </cell>
          <cell r="E2133">
            <v>14.79</v>
          </cell>
          <cell r="F2133">
            <v>34.92</v>
          </cell>
        </row>
        <row r="2134">
          <cell r="A2134" t="str">
            <v>91958</v>
          </cell>
          <cell r="B2134" t="str">
            <v>INTERRUPTOR SIMPLES (2 MÓDULOS), 10A/250V, SEM SUPORTE E SEM PLACA - FORNECIMENTO E INSTALAÇÃO. AF_12/2015</v>
          </cell>
          <cell r="C2134" t="str">
            <v>UN</v>
          </cell>
          <cell r="D2134">
            <v>13.96</v>
          </cell>
          <cell r="E2134">
            <v>10.64</v>
          </cell>
          <cell r="F2134">
            <v>24.6</v>
          </cell>
        </row>
        <row r="2135">
          <cell r="A2135" t="str">
            <v>91959</v>
          </cell>
          <cell r="B2135" t="str">
            <v>INTERRUPTOR SIMPLES (2 MÓDULOS), 10A/250V, INCLUINDO SUPORTE E PLACA - FORNECIMENTO E INSTALAÇÃO. AF_12/2015</v>
          </cell>
          <cell r="C2135" t="str">
            <v>UN</v>
          </cell>
          <cell r="D2135">
            <v>17.760000000000002</v>
          </cell>
          <cell r="E2135">
            <v>12.56</v>
          </cell>
          <cell r="F2135">
            <v>30.32</v>
          </cell>
        </row>
        <row r="2136">
          <cell r="A2136" t="str">
            <v>91962</v>
          </cell>
          <cell r="B2136" t="str">
            <v>INTERRUPTOR SIMPLES (1 MÓDULO) COM INTERRUPTOR PARALELO (2 MÓDULOS), 10A/250V, SEM SUPORTE E SEM PLACA - FORNECIMENTO E INSTALAÇÃO. AF_12/2015</v>
          </cell>
          <cell r="C2136" t="str">
            <v>UN</v>
          </cell>
          <cell r="D2136">
            <v>25.34</v>
          </cell>
          <cell r="E2136">
            <v>19.649999999999999</v>
          </cell>
          <cell r="F2136">
            <v>44.99</v>
          </cell>
        </row>
        <row r="2137">
          <cell r="A2137" t="str">
            <v>91963</v>
          </cell>
          <cell r="B2137" t="str">
            <v>INTERRUPTOR SIMPLES (1 MÓDULO) COM INTERRUPTOR PARALELO (2 MÓDULOS), 10A/250V, INCLUINDO SUPORTE E PLACA - FORNECIMENTO E INSTALAÇÃO. AF_12/2015</v>
          </cell>
          <cell r="C2137" t="str">
            <v>UN</v>
          </cell>
          <cell r="D2137">
            <v>29.15</v>
          </cell>
          <cell r="E2137">
            <v>21.56</v>
          </cell>
          <cell r="F2137">
            <v>50.71</v>
          </cell>
        </row>
        <row r="2138">
          <cell r="A2138" t="str">
            <v>91964</v>
          </cell>
          <cell r="B2138" t="str">
            <v>INTERRUPTOR SIMPLES (2 MÓDULOS) COM INTERRUPTOR PARALELO (1 MÓDULO), 10A/250V, SEM SUPORTE E SEM PLACA - FORNECIMENTO E INSTALAÇÃO. AF_12/2015</v>
          </cell>
          <cell r="C2138" t="str">
            <v>UN</v>
          </cell>
          <cell r="D2138">
            <v>22.97</v>
          </cell>
          <cell r="E2138">
            <v>17.38</v>
          </cell>
          <cell r="F2138">
            <v>40.35</v>
          </cell>
        </row>
        <row r="2139">
          <cell r="A2139" t="str">
            <v>91965</v>
          </cell>
          <cell r="B2139" t="str">
            <v>INTERRUPTOR SIMPLES (2 MÓDULOS) COM INTERRUPTOR PARALELO (1 MÓDULO), 10A/250V, INCLUINDO SUPORTE E PLACA - FORNECIMENTO E INSTALAÇÃO. AF_12/2015</v>
          </cell>
          <cell r="C2139" t="str">
            <v>UN</v>
          </cell>
          <cell r="D2139">
            <v>26.77</v>
          </cell>
          <cell r="E2139">
            <v>19.3</v>
          </cell>
          <cell r="F2139">
            <v>46.07</v>
          </cell>
        </row>
        <row r="2140">
          <cell r="A2140" t="str">
            <v>91966</v>
          </cell>
          <cell r="B2140" t="str">
            <v>INTERRUPTOR SIMPLES (3 MÓDULOS), 10A/250V, SEM SUPORTE E SEM PLACA - FORNECIMENTO E INSTALAÇÃO. AF_12/2015</v>
          </cell>
          <cell r="C2140" t="str">
            <v>UN</v>
          </cell>
          <cell r="D2140">
            <v>20.61</v>
          </cell>
          <cell r="E2140">
            <v>15.14</v>
          </cell>
          <cell r="F2140">
            <v>35.75</v>
          </cell>
        </row>
        <row r="2141">
          <cell r="A2141" t="str">
            <v>91967</v>
          </cell>
          <cell r="B2141" t="str">
            <v>INTERRUPTOR SIMPLES (3 MÓDULOS), 10A/250V, INCLUINDO SUPORTE E PLACA - FORNECIMENTO E INSTALAÇÃO. AF_12/2015</v>
          </cell>
          <cell r="C2141" t="str">
            <v>UN</v>
          </cell>
          <cell r="D2141">
            <v>24.42</v>
          </cell>
          <cell r="E2141">
            <v>17.059999999999999</v>
          </cell>
          <cell r="F2141">
            <v>41.48</v>
          </cell>
        </row>
        <row r="2142">
          <cell r="A2142" t="str">
            <v>91970</v>
          </cell>
          <cell r="B2142" t="str">
            <v>INTERRUPTOR SIMPLES (3 MÓDULOS) COM INTERRUPTOR PARALELO (1 MÓDULO), 10A/250V, SEM SUPORTE E SEM PLACA - FORNECIMENTO E INSTALAÇÃO. AF_12/2015</v>
          </cell>
          <cell r="C2142" t="str">
            <v>UN</v>
          </cell>
          <cell r="D2142">
            <v>29.7</v>
          </cell>
          <cell r="E2142">
            <v>22.08</v>
          </cell>
          <cell r="F2142">
            <v>51.78</v>
          </cell>
        </row>
        <row r="2143">
          <cell r="A2143" t="str">
            <v>91971</v>
          </cell>
          <cell r="B2143" t="str">
            <v>INTERRUPTOR SIMPLES (3 MÓDULOS) COM INTERRUPTOR PARALELO (1 MÓDULO), 10A/250V, INCLUINDO SUPORTE E PLACA - FORNECIMENTO E INSTALAÇÃO. AF_12/2015</v>
          </cell>
          <cell r="C2143" t="str">
            <v>UN</v>
          </cell>
          <cell r="D2143">
            <v>36.43</v>
          </cell>
          <cell r="E2143">
            <v>24.33</v>
          </cell>
          <cell r="F2143">
            <v>60.76</v>
          </cell>
        </row>
        <row r="2144">
          <cell r="A2144" t="str">
            <v>91972</v>
          </cell>
          <cell r="B2144" t="str">
            <v>INTERRUPTOR SIMPLES (2 MÓDULOS) COM INTERRUPTOR PARALELO (2 MÓDULOS), 10A/250V, SEM SUPORTE E SEM PLACA - FORNECIMENTO E INSTALAÇÃO. AF_12/2015</v>
          </cell>
          <cell r="C2144" t="str">
            <v>UN</v>
          </cell>
          <cell r="D2144">
            <v>32.07</v>
          </cell>
          <cell r="E2144">
            <v>24.34</v>
          </cell>
          <cell r="F2144">
            <v>56.41</v>
          </cell>
        </row>
        <row r="2145">
          <cell r="A2145" t="str">
            <v>91973</v>
          </cell>
          <cell r="B2145" t="str">
            <v>INTERRUPTOR SIMPLES (2 MÓDULOS) COM INTERRUPTOR PARALELO (2 MÓDULOS), 10A/250V, INCLUINDO SUPORTE E PLACA - FORNECIMENTO E INSTALAÇÃO. AF_12/2015</v>
          </cell>
          <cell r="C2145" t="str">
            <v>UN</v>
          </cell>
          <cell r="D2145">
            <v>38.799999999999997</v>
          </cell>
          <cell r="E2145">
            <v>26.6</v>
          </cell>
          <cell r="F2145">
            <v>65.400000000000006</v>
          </cell>
        </row>
        <row r="2146">
          <cell r="A2146" t="str">
            <v>91974</v>
          </cell>
          <cell r="B2146" t="str">
            <v>INTERRUPTOR SIMPLES (4 MÓDULOS), 10A/250V, SEM SUPORTE E SEM PLACA - FORNECIMENTO E INSTALAÇÃO. AF_12/2015</v>
          </cell>
          <cell r="C2146" t="str">
            <v>UN</v>
          </cell>
          <cell r="D2146">
            <v>27.33</v>
          </cell>
          <cell r="E2146">
            <v>19.809999999999999</v>
          </cell>
          <cell r="F2146">
            <v>47.14</v>
          </cell>
        </row>
        <row r="2147">
          <cell r="A2147" t="str">
            <v>91975</v>
          </cell>
          <cell r="B2147" t="str">
            <v>INTERRUPTOR SIMPLES (4 MÓDULOS), 10A/250V, INCLUINDO SUPORTE E PLACA - FORNECIMENTO E INSTALAÇÃO. AF_12/2015</v>
          </cell>
          <cell r="C2147" t="str">
            <v>UN</v>
          </cell>
          <cell r="D2147">
            <v>34.049999999999997</v>
          </cell>
          <cell r="E2147">
            <v>22.07</v>
          </cell>
          <cell r="F2147">
            <v>56.12</v>
          </cell>
        </row>
        <row r="2148">
          <cell r="A2148" t="str">
            <v>91976</v>
          </cell>
          <cell r="B2148" t="str">
            <v>INTERRUPTOR SIMPLES (6 MÓDULOS), 10A/250V, SEM SUPORTE E SEM PLACA - FORNECIMENTO E INSTALAÇÃO. AF_12/2015</v>
          </cell>
          <cell r="C2148" t="str">
            <v>UN</v>
          </cell>
          <cell r="D2148">
            <v>40.659999999999997</v>
          </cell>
          <cell r="E2148">
            <v>28.87</v>
          </cell>
          <cell r="F2148">
            <v>69.53</v>
          </cell>
        </row>
        <row r="2149">
          <cell r="A2149" t="str">
            <v>91977</v>
          </cell>
          <cell r="B2149" t="str">
            <v>INTERRUPTOR SIMPLES (6 MÓDULOS), 10A/250V, INCLUINDO SUPORTE E PLACA - FORNECIMENTO E INSTALAÇÃO. AF_12/2015</v>
          </cell>
          <cell r="C2149" t="str">
            <v>UN</v>
          </cell>
          <cell r="D2149">
            <v>47.38</v>
          </cell>
          <cell r="E2149">
            <v>31.13</v>
          </cell>
          <cell r="F2149">
            <v>78.510000000000005</v>
          </cell>
        </row>
        <row r="2150">
          <cell r="A2150" t="str">
            <v>92022</v>
          </cell>
          <cell r="B2150" t="str">
            <v>INTERRUPTOR SIMPLES (1 MÓDULO) COM 1 TOMADA DE EMBUTIR 2P+T 10 A,  SEM SUPORTE E SEM PLACA - FORNECIMENTO E INSTALAÇÃO. AF_12/2015</v>
          </cell>
          <cell r="C2150" t="str">
            <v>UN</v>
          </cell>
          <cell r="D2150">
            <v>15.52</v>
          </cell>
          <cell r="E2150">
            <v>12.88</v>
          </cell>
          <cell r="F2150">
            <v>28.4</v>
          </cell>
        </row>
        <row r="2151">
          <cell r="A2151" t="str">
            <v>92023</v>
          </cell>
          <cell r="B2151" t="str">
            <v>INTERRUPTOR SIMPLES (1 MÓDULO) COM 1 TOMADA DE EMBUTIR 2P+T 10 A,  INCLUINDO SUPORTE E PLACA - FORNECIMENTO E INSTALAÇÃO. AF_12/2015</v>
          </cell>
          <cell r="C2151" t="str">
            <v>UN</v>
          </cell>
          <cell r="D2151">
            <v>19.329999999999998</v>
          </cell>
          <cell r="E2151">
            <v>14.79</v>
          </cell>
          <cell r="F2151">
            <v>34.119999999999997</v>
          </cell>
        </row>
        <row r="2152">
          <cell r="A2152" t="str">
            <v>92024</v>
          </cell>
          <cell r="B2152" t="str">
            <v>INTERRUPTOR SIMPLES (1 MÓDULO) COM 2 TOMADAS DE EMBUTIR 2P+T 10 A,  SEM SUPORTE E SEM PLACA - FORNECIMENTO E INSTALAÇÃO. AF_12/2015</v>
          </cell>
          <cell r="C2152" t="str">
            <v>UN</v>
          </cell>
          <cell r="D2152">
            <v>23.74</v>
          </cell>
          <cell r="E2152">
            <v>19.649999999999999</v>
          </cell>
          <cell r="F2152">
            <v>43.39</v>
          </cell>
        </row>
        <row r="2153">
          <cell r="A2153" t="str">
            <v>92025</v>
          </cell>
          <cell r="B2153" t="str">
            <v>INTERRUPTOR SIMPLES (1 MÓDULO) COM 2 TOMADAS DE EMBUTIR 2P+T 10 A,  INCLUINDO SUPORTE E PLACA - FORNECIMENTO E INSTALAÇÃO. AF_12/2015</v>
          </cell>
          <cell r="C2153" t="str">
            <v>UN</v>
          </cell>
          <cell r="D2153">
            <v>27.55</v>
          </cell>
          <cell r="E2153">
            <v>21.56</v>
          </cell>
          <cell r="F2153">
            <v>49.11</v>
          </cell>
        </row>
        <row r="2154">
          <cell r="A2154" t="str">
            <v>92026</v>
          </cell>
          <cell r="B2154" t="str">
            <v>INTERRUPTOR SIMPLES (2 MÓDULOS) COM 1 TOMADA DE EMBUTIR 2P+T 10 A,  SEM SUPORTE E SEM PLACA - FORNECIMENTO E INSTALAÇÃO. AF_12/2015</v>
          </cell>
          <cell r="C2154" t="str">
            <v>UN</v>
          </cell>
          <cell r="D2154">
            <v>22.17</v>
          </cell>
          <cell r="E2154">
            <v>17.38</v>
          </cell>
          <cell r="F2154">
            <v>39.549999999999997</v>
          </cell>
        </row>
        <row r="2155">
          <cell r="A2155" t="str">
            <v>92027</v>
          </cell>
          <cell r="B2155" t="str">
            <v>INTERRUPTOR SIMPLES (2 MÓDULOS) COM 1 TOMADA DE EMBUTIR 2P+T 10 A,  INCLUINDO SUPORTE E PLACA - FORNECIMENTO E INSTALAÇÃO. AF_12/2015</v>
          </cell>
          <cell r="C2155" t="str">
            <v>UN</v>
          </cell>
          <cell r="D2155">
            <v>25.97</v>
          </cell>
          <cell r="E2155">
            <v>19.3</v>
          </cell>
          <cell r="F2155">
            <v>45.27</v>
          </cell>
        </row>
        <row r="2156">
          <cell r="A2156" t="str">
            <v>92034</v>
          </cell>
          <cell r="B2156" t="str">
            <v>INTERRUPTOR SIMPLES (1 MÓDULO), INTERRUPTOR PARALELO (1 MÓDULO) E 1 TOMADA DE EMBUTIR 2P+T 10 A,  SEM SUPORTE E SEM PLACA - FORNECIMENTO E INSTALAÇÃO. AF_12/2015</v>
          </cell>
          <cell r="C2156" t="str">
            <v>UN</v>
          </cell>
          <cell r="D2156">
            <v>24.54</v>
          </cell>
          <cell r="E2156">
            <v>19.649999999999999</v>
          </cell>
          <cell r="F2156">
            <v>44.19</v>
          </cell>
        </row>
        <row r="2157">
          <cell r="A2157" t="str">
            <v>92035</v>
          </cell>
          <cell r="B2157" t="str">
            <v>INTERRUPTOR SIMPLES (1 MÓDULO), INTERRUPTOR PARALELO (1 MÓDULO) E 1 TOMADA DE EMBUTIR 2P+T 10 A,  INCLUINDO SUPORTE E PLACA - FORNECIMENTO E INSTALAÇÃO. AF_12/2015</v>
          </cell>
          <cell r="C2157" t="str">
            <v>UN</v>
          </cell>
          <cell r="D2157">
            <v>28.35</v>
          </cell>
          <cell r="E2157">
            <v>21.56</v>
          </cell>
          <cell r="F2157">
            <v>49.91</v>
          </cell>
        </row>
        <row r="2158">
          <cell r="B2158" t="str">
            <v>PARALELOS</v>
          </cell>
        </row>
        <row r="2159">
          <cell r="A2159" t="str">
            <v>91954</v>
          </cell>
          <cell r="B2159" t="str">
            <v>INTERRUPTOR PARALELO (1 MÓDULO), 10A/250V, SEM SUPORTE E SEM PLACA - FORNECIMENTO E INSTALAÇÃO. AF_12/2015</v>
          </cell>
          <cell r="C2159" t="str">
            <v>UN</v>
          </cell>
          <cell r="D2159">
            <v>9.68</v>
          </cell>
          <cell r="E2159">
            <v>8.4</v>
          </cell>
          <cell r="F2159">
            <v>18.079999999999998</v>
          </cell>
        </row>
        <row r="2160">
          <cell r="A2160" t="str">
            <v>91955</v>
          </cell>
          <cell r="B2160" t="str">
            <v>INTERRUPTOR PARALELO (1 MÓDULO), 10A/250V, INCLUINDO SUPORTE E PLACA - FORNECIMENTO E INSTALAÇÃO. AF_12/2015</v>
          </cell>
          <cell r="C2160" t="str">
            <v>UN</v>
          </cell>
          <cell r="D2160">
            <v>13.48</v>
          </cell>
          <cell r="E2160">
            <v>10.32</v>
          </cell>
          <cell r="F2160">
            <v>23.8</v>
          </cell>
        </row>
        <row r="2161">
          <cell r="A2161" t="str">
            <v>91960</v>
          </cell>
          <cell r="B2161" t="str">
            <v>INTERRUPTOR PARALELO (2 MÓDULOS), 10A/250V, SEM SUPORTE E SEM PLACA - FORNECIMENTO E INSTALAÇÃO. AF_12/2015</v>
          </cell>
          <cell r="C2161" t="str">
            <v>UN</v>
          </cell>
          <cell r="D2161">
            <v>18.690000000000001</v>
          </cell>
          <cell r="E2161">
            <v>15.14</v>
          </cell>
          <cell r="F2161">
            <v>33.83</v>
          </cell>
        </row>
        <row r="2162">
          <cell r="A2162" t="str">
            <v>91961</v>
          </cell>
          <cell r="B2162" t="str">
            <v>INTERRUPTOR PARALELO (2 MÓDULOS), 10A/250V, INCLUINDO SUPORTE E PLACA - FORNECIMENTO E INSTALAÇÃO. AF_12/2015</v>
          </cell>
          <cell r="C2162" t="str">
            <v>UN</v>
          </cell>
          <cell r="D2162">
            <v>22.49</v>
          </cell>
          <cell r="E2162">
            <v>17.059999999999999</v>
          </cell>
          <cell r="F2162">
            <v>39.549999999999997</v>
          </cell>
        </row>
        <row r="2163">
          <cell r="A2163" t="str">
            <v>91968</v>
          </cell>
          <cell r="B2163" t="str">
            <v>INTERRUPTOR PARALELO (3 MÓDULOS), 10A/250V, SEM SUPORTE E SEM PLACA - FORNECIMENTO E INSTALAÇÃO. AF_12/2015</v>
          </cell>
          <cell r="C2163" t="str">
            <v>UN</v>
          </cell>
          <cell r="D2163">
            <v>27.7</v>
          </cell>
          <cell r="E2163">
            <v>21.89</v>
          </cell>
          <cell r="F2163">
            <v>49.59</v>
          </cell>
        </row>
        <row r="2164">
          <cell r="A2164" t="str">
            <v>91969</v>
          </cell>
          <cell r="B2164" t="str">
            <v>INTERRUPTOR PARALELO (3 MÓDULOS), 10A/250V, INCLUINDO SUPORTE E PLACA - FORNECIMENTO E INSTALAÇÃO. AF_12/2015</v>
          </cell>
          <cell r="C2164" t="str">
            <v>UN</v>
          </cell>
          <cell r="D2164">
            <v>31.51</v>
          </cell>
          <cell r="E2164">
            <v>23.8</v>
          </cell>
          <cell r="F2164">
            <v>55.31</v>
          </cell>
        </row>
        <row r="2165">
          <cell r="A2165" t="str">
            <v>92028</v>
          </cell>
          <cell r="B2165" t="str">
            <v>INTERRUPTOR PARALELO (1 MÓDULO) COM 1 TOMADA DE EMBUTIR 2P+T 10 A,  SEM SUPORTE E SEM PLACA - FORNECIMENTO E INSTALAÇÃO. AF_12/2015</v>
          </cell>
          <cell r="C2165" t="str">
            <v>UN</v>
          </cell>
          <cell r="D2165">
            <v>17.89</v>
          </cell>
          <cell r="E2165">
            <v>15.14</v>
          </cell>
          <cell r="F2165">
            <v>33.03</v>
          </cell>
        </row>
        <row r="2166">
          <cell r="A2166" t="str">
            <v>92029</v>
          </cell>
          <cell r="B2166" t="str">
            <v>INTERRUPTOR PARALELO (1 MÓDULO) COM 1 TOMADA DE EMBUTIR 2P+T 10 A,  INCLUINDO SUPORTE E PLACA - FORNECIMENTO E INSTALAÇÃO. AF_12/2015</v>
          </cell>
          <cell r="C2166" t="str">
            <v>UN</v>
          </cell>
          <cell r="D2166">
            <v>21.69</v>
          </cell>
          <cell r="E2166">
            <v>17.059999999999999</v>
          </cell>
          <cell r="F2166">
            <v>38.75</v>
          </cell>
        </row>
        <row r="2167">
          <cell r="A2167" t="str">
            <v>92030</v>
          </cell>
          <cell r="B2167" t="str">
            <v>INTERRUPTOR PARALELO (1 MÓDULO) COM 2 TOMADAS DE EMBUTIR 2P+T 10 A,  SEM SUPORTE E SEM PLACA - FORNECIMENTO E INSTALAÇÃO. AF_12/2015</v>
          </cell>
          <cell r="C2167" t="str">
            <v>UN</v>
          </cell>
          <cell r="D2167">
            <v>26.1</v>
          </cell>
          <cell r="E2167">
            <v>21.89</v>
          </cell>
          <cell r="F2167">
            <v>47.99</v>
          </cell>
        </row>
        <row r="2168">
          <cell r="A2168" t="str">
            <v>92031</v>
          </cell>
          <cell r="B2168" t="str">
            <v>INTERRUPTOR PARALELO (1 MÓDULO) COM 2 TOMADAS DE EMBUTIR 2P+T 10 A,  INCLUINDO SUPORTE E PLACA - FORNECIMENTO E INSTALAÇÃO. AF_12/2015</v>
          </cell>
          <cell r="C2168" t="str">
            <v>UN</v>
          </cell>
          <cell r="D2168">
            <v>29.91</v>
          </cell>
          <cell r="E2168">
            <v>23.8</v>
          </cell>
          <cell r="F2168">
            <v>53.71</v>
          </cell>
        </row>
        <row r="2169">
          <cell r="A2169" t="str">
            <v>92032</v>
          </cell>
          <cell r="B2169" t="str">
            <v>INTERRUPTOR PARALELO (2 MÓDULOS) COM 1 TOMADA DE EMBUTIR 2P+T 10 A,  SEM SUPORTE E SEM PLACA - FORNECIMENTO E INSTALAÇÃO. AF_12/2015</v>
          </cell>
          <cell r="C2169" t="str">
            <v>UN</v>
          </cell>
          <cell r="D2169">
            <v>26.9</v>
          </cell>
          <cell r="E2169">
            <v>21.89</v>
          </cell>
          <cell r="F2169">
            <v>48.79</v>
          </cell>
        </row>
        <row r="2170">
          <cell r="A2170" t="str">
            <v>92033</v>
          </cell>
          <cell r="B2170" t="str">
            <v>INTERRUPTOR PARALELO (2 MÓDULOS) COM 1 TOMADA DE EMBUTIR 2P+T 10 A,  INCLUINDO SUPORTE E PLACA - FORNECIMENTO E INSTALAÇÃO. AF_12/2015</v>
          </cell>
          <cell r="C2170" t="str">
            <v>UN</v>
          </cell>
          <cell r="D2170">
            <v>30.71</v>
          </cell>
          <cell r="E2170">
            <v>23.8</v>
          </cell>
          <cell r="F2170">
            <v>54.51</v>
          </cell>
        </row>
        <row r="2171">
          <cell r="B2171" t="str">
            <v>INTERMEDIARIO</v>
          </cell>
        </row>
        <row r="2172">
          <cell r="A2172" t="str">
            <v>83465</v>
          </cell>
          <cell r="B2172" t="str">
            <v>INTERRUPTOR INTERMEDIARIO (FOUR-WAY) - FORNECIMENTO E INSTALACAO</v>
          </cell>
          <cell r="C2172" t="str">
            <v>UN</v>
          </cell>
          <cell r="D2172">
            <v>25.87</v>
          </cell>
          <cell r="E2172">
            <v>14.46</v>
          </cell>
          <cell r="F2172">
            <v>40.33</v>
          </cell>
        </row>
        <row r="2173">
          <cell r="B2173" t="str">
            <v>BIPOLAR</v>
          </cell>
        </row>
        <row r="2174">
          <cell r="B2174" t="str">
            <v>CONJUGADOS</v>
          </cell>
        </row>
        <row r="2175">
          <cell r="B2175" t="str">
            <v>TOMADAS</v>
          </cell>
          <cell r="C2175" t="str">
            <v/>
          </cell>
        </row>
        <row r="2176">
          <cell r="A2176" t="str">
            <v>72339</v>
          </cell>
          <cell r="B2176" t="str">
            <v>TOMADA 3P+T 30A/440V SEM PLACA - FORNECIMENTO E INSTALACAO</v>
          </cell>
          <cell r="C2176" t="str">
            <v>UN</v>
          </cell>
          <cell r="D2176">
            <v>35.04</v>
          </cell>
          <cell r="E2176">
            <v>12.28</v>
          </cell>
          <cell r="F2176">
            <v>47.32</v>
          </cell>
        </row>
        <row r="2177">
          <cell r="A2177" t="str">
            <v>91990</v>
          </cell>
          <cell r="B2177" t="str">
            <v>TOMADA ALTA DE EMBUTIR (1 MÓDULO), 2P+T 10 A, SEM SUPORTE E SEM PLACA - FORNECIMENTO E INSTALAÇÃO. AF_12/2015</v>
          </cell>
          <cell r="C2177" t="str">
            <v>UN</v>
          </cell>
          <cell r="D2177">
            <v>10.92</v>
          </cell>
          <cell r="E2177">
            <v>13.53</v>
          </cell>
          <cell r="F2177">
            <v>24.45</v>
          </cell>
        </row>
        <row r="2178">
          <cell r="A2178" t="str">
            <v>91991</v>
          </cell>
          <cell r="B2178" t="str">
            <v>TOMADA ALTA DE EMBUTIR (1 MÓDULO), 2P+T 20 A, SEM SUPORTE E SEM PLACA - FORNECIMENTO E INSTALAÇÃO. AF_12/2015</v>
          </cell>
          <cell r="C2178" t="str">
            <v>UN</v>
          </cell>
          <cell r="D2178">
            <v>12.47</v>
          </cell>
          <cell r="E2178">
            <v>13.53</v>
          </cell>
          <cell r="F2178">
            <v>26</v>
          </cell>
        </row>
        <row r="2179">
          <cell r="A2179" t="str">
            <v>91992</v>
          </cell>
          <cell r="B2179" t="str">
            <v>TOMADA ALTA DE EMBUTIR (1 MÓDULO), 2P+T 10 A, INCLUINDO SUPORTE E PLACA - FORNECIMENTO E INSTALAÇÃO. AF_12/2015</v>
          </cell>
          <cell r="C2179" t="str">
            <v>UN</v>
          </cell>
          <cell r="D2179">
            <v>14.72</v>
          </cell>
          <cell r="E2179">
            <v>15.45</v>
          </cell>
          <cell r="F2179">
            <v>30.17</v>
          </cell>
        </row>
        <row r="2180">
          <cell r="A2180" t="str">
            <v>91993</v>
          </cell>
          <cell r="B2180" t="str">
            <v>TOMADA ALTA DE EMBUTIR (1 MÓDULO), 2P+T 20 A, INCLUINDO SUPORTE E PLACA - FORNECIMENTO E INSTALAÇÃO. AF_12/2015</v>
          </cell>
          <cell r="C2180" t="str">
            <v>UN</v>
          </cell>
          <cell r="D2180">
            <v>16.27</v>
          </cell>
          <cell r="E2180">
            <v>15.45</v>
          </cell>
          <cell r="F2180">
            <v>31.72</v>
          </cell>
        </row>
        <row r="2181">
          <cell r="A2181" t="str">
            <v>91994</v>
          </cell>
          <cell r="B2181" t="str">
            <v>TOMADA MÉDIA DE EMBUTIR (1 MÓDULO), 2P+T 10 A, SEM SUPORTE E SEM PLACA - FORNECIMENTO E INSTALAÇÃO. AF_12/2015</v>
          </cell>
          <cell r="C2181" t="str">
            <v>UN</v>
          </cell>
          <cell r="D2181">
            <v>8.8800000000000008</v>
          </cell>
          <cell r="E2181">
            <v>8.4</v>
          </cell>
          <cell r="F2181">
            <v>17.28</v>
          </cell>
        </row>
        <row r="2182">
          <cell r="A2182" t="str">
            <v>91995</v>
          </cell>
          <cell r="B2182" t="str">
            <v>TOMADA MÉDIA DE EMBUTIR (1 MÓDULO), 2P+T 20 A, SEM SUPORTE E SEM PLACA - FORNECIMENTO E INSTALAÇÃO. AF_12/2015</v>
          </cell>
          <cell r="C2182" t="str">
            <v>UN</v>
          </cell>
          <cell r="D2182">
            <v>10.43</v>
          </cell>
          <cell r="E2182">
            <v>8.4</v>
          </cell>
          <cell r="F2182">
            <v>18.829999999999998</v>
          </cell>
        </row>
        <row r="2183">
          <cell r="A2183" t="str">
            <v>91996</v>
          </cell>
          <cell r="B2183" t="str">
            <v>TOMADA MÉDIA DE EMBUTIR (1 MÓDULO), 2P+T 10 A, INCLUINDO SUPORTE E PLACA - FORNECIMENTO E INSTALAÇÃO. AF_12/2015</v>
          </cell>
          <cell r="C2183" t="str">
            <v>UN</v>
          </cell>
          <cell r="D2183">
            <v>12.68</v>
          </cell>
          <cell r="E2183">
            <v>10.32</v>
          </cell>
          <cell r="F2183">
            <v>23</v>
          </cell>
        </row>
        <row r="2184">
          <cell r="A2184" t="str">
            <v>91997</v>
          </cell>
          <cell r="B2184" t="str">
            <v>TOMADA MÉDIA DE EMBUTIR (1 MÓDULO), 2P+T 20 A, INCLUINDO SUPORTE E PLACA - FORNECIMENTO E INSTALAÇÃO. AF_12/2015</v>
          </cell>
          <cell r="C2184" t="str">
            <v>UN</v>
          </cell>
          <cell r="D2184">
            <v>14.23</v>
          </cell>
          <cell r="E2184">
            <v>10.32</v>
          </cell>
          <cell r="F2184">
            <v>24.55</v>
          </cell>
        </row>
        <row r="2185">
          <cell r="A2185" t="str">
            <v>91998</v>
          </cell>
          <cell r="B2185" t="str">
            <v>TOMADA BAIXA DE EMBUTIR (1 MÓDULO), 2P+T 10 A, SEM SUPORTE E SEM PLACA - FORNECIMENTO E INSTALAÇÃO. AF_12/2015</v>
          </cell>
          <cell r="C2185" t="str">
            <v>UN</v>
          </cell>
          <cell r="D2185">
            <v>8.09</v>
          </cell>
          <cell r="E2185">
            <v>6.41</v>
          </cell>
          <cell r="F2185">
            <v>14.5</v>
          </cell>
        </row>
        <row r="2186">
          <cell r="A2186" t="str">
            <v>91999</v>
          </cell>
          <cell r="B2186" t="str">
            <v>TOMADA BAIXA DE EMBUTIR (1 MÓDULO), 2P+T 20 A, SEM SUPORTE E SEM PLACA - FORNECIMENTO E INSTALAÇÃO. AF_12/2015</v>
          </cell>
          <cell r="C2186" t="str">
            <v>UN</v>
          </cell>
          <cell r="D2186">
            <v>9.6300000000000008</v>
          </cell>
          <cell r="E2186">
            <v>6.41</v>
          </cell>
          <cell r="F2186">
            <v>16.04</v>
          </cell>
        </row>
        <row r="2187">
          <cell r="A2187" t="str">
            <v>92000</v>
          </cell>
          <cell r="B2187" t="str">
            <v>TOMADA BAIXA DE EMBUTIR (1 MÓDULO), 2P+T 10 A, INCLUINDO SUPORTE E PLACA - FORNECIMENTO E INSTALAÇÃO. AF_12/2015</v>
          </cell>
          <cell r="C2187" t="str">
            <v>UN</v>
          </cell>
          <cell r="D2187">
            <v>11.9</v>
          </cell>
          <cell r="E2187">
            <v>8.32</v>
          </cell>
          <cell r="F2187">
            <v>20.22</v>
          </cell>
        </row>
        <row r="2188">
          <cell r="A2188" t="str">
            <v>92001</v>
          </cell>
          <cell r="B2188" t="str">
            <v>TOMADA BAIXA DE EMBUTIR (1 MÓDULO), 2P+T 20 A, INCLUINDO SUPORTE E PLACA - FORNECIMENTO E INSTALAÇÃO. AF_12/2015</v>
          </cell>
          <cell r="C2188" t="str">
            <v>UN</v>
          </cell>
          <cell r="D2188">
            <v>13.44</v>
          </cell>
          <cell r="E2188">
            <v>8.32</v>
          </cell>
          <cell r="F2188">
            <v>21.76</v>
          </cell>
        </row>
        <row r="2189">
          <cell r="A2189" t="str">
            <v>92002</v>
          </cell>
          <cell r="B2189" t="str">
            <v>TOMADA MÉDIA DE EMBUTIR (2 MÓDULOS), 2P+T 10 A, SEM SUPORTE E SEM PLACA - FORNECIMENTO E INSTALAÇÃO. AF_12/2015</v>
          </cell>
          <cell r="C2189" t="str">
            <v>UN</v>
          </cell>
          <cell r="D2189">
            <v>17.09</v>
          </cell>
          <cell r="E2189">
            <v>15.14</v>
          </cell>
          <cell r="F2189">
            <v>32.229999999999997</v>
          </cell>
        </row>
        <row r="2190">
          <cell r="A2190" t="str">
            <v>92003</v>
          </cell>
          <cell r="B2190" t="str">
            <v>TOMADA MÉDIA DE EMBUTIR (2 MÓDULOS), 2P+T 20 A, SEM SUPORTE E SEM PLACA - FORNECIMENTO E INSTALAÇÃO. AF_12/2015</v>
          </cell>
          <cell r="C2190" t="str">
            <v>UN</v>
          </cell>
          <cell r="D2190">
            <v>20.18</v>
          </cell>
          <cell r="E2190">
            <v>15.14</v>
          </cell>
          <cell r="F2190">
            <v>35.32</v>
          </cell>
        </row>
        <row r="2191">
          <cell r="A2191" t="str">
            <v>92004</v>
          </cell>
          <cell r="B2191" t="str">
            <v>TOMADA MÉDIA DE EMBUTIR (2 MÓDULOS), 2P+T 10 A, INCLUINDO SUPORTE E PLACA - FORNECIMENTO E INSTALAÇÃO. AF_12/2015</v>
          </cell>
          <cell r="C2191" t="str">
            <v>UN</v>
          </cell>
          <cell r="D2191">
            <v>20.89</v>
          </cell>
          <cell r="E2191">
            <v>17.059999999999999</v>
          </cell>
          <cell r="F2191">
            <v>37.950000000000003</v>
          </cell>
        </row>
        <row r="2192">
          <cell r="A2192" t="str">
            <v>92005</v>
          </cell>
          <cell r="B2192" t="str">
            <v>TOMADA MÉDIA DE EMBUTIR (2 MÓDULOS), 2P+T 20 A, INCLUINDO SUPORTE E PLACA - FORNECIMENTO E INSTALAÇÃO. AF_12/2015</v>
          </cell>
          <cell r="C2192" t="str">
            <v>UN</v>
          </cell>
          <cell r="D2192">
            <v>23.98</v>
          </cell>
          <cell r="E2192">
            <v>17.059999999999999</v>
          </cell>
          <cell r="F2192">
            <v>41.04</v>
          </cell>
        </row>
        <row r="2193">
          <cell r="A2193" t="str">
            <v>92006</v>
          </cell>
          <cell r="B2193" t="str">
            <v>TOMADA BAIXA DE EMBUTIR (2 MÓDULOS), 2P+T 10 A, SEM SUPORTE E SEM PLACA - FORNECIMENTO E INSTALAÇÃO. AF_12/2015</v>
          </cell>
          <cell r="C2193" t="str">
            <v>UN</v>
          </cell>
          <cell r="D2193">
            <v>15.51</v>
          </cell>
          <cell r="E2193">
            <v>11.16</v>
          </cell>
          <cell r="F2193">
            <v>26.67</v>
          </cell>
        </row>
        <row r="2194">
          <cell r="A2194" t="str">
            <v>92007</v>
          </cell>
          <cell r="B2194" t="str">
            <v>TOMADA BAIXA DE EMBUTIR (2 MÓDULOS), 2P+T 20 A, SEM SUPORTE E SEM PLACA - FORNECIMENTO E INSTALAÇÃO. AF_12/2015</v>
          </cell>
          <cell r="C2194" t="str">
            <v>UN</v>
          </cell>
          <cell r="D2194">
            <v>18.600000000000001</v>
          </cell>
          <cell r="E2194">
            <v>11.16</v>
          </cell>
          <cell r="F2194">
            <v>29.76</v>
          </cell>
        </row>
        <row r="2195">
          <cell r="A2195" t="str">
            <v>92008</v>
          </cell>
          <cell r="B2195" t="str">
            <v>TOMADA BAIXA DE EMBUTIR (2 MÓDULOS), 2P+T 10 A, INCLUINDO SUPORTE E PLACA - FORNECIMENTO E INSTALAÇÃO. AF_12/2015</v>
          </cell>
          <cell r="C2195" t="str">
            <v>UN</v>
          </cell>
          <cell r="D2195">
            <v>19.32</v>
          </cell>
          <cell r="E2195">
            <v>13.07</v>
          </cell>
          <cell r="F2195">
            <v>32.39</v>
          </cell>
        </row>
        <row r="2196">
          <cell r="A2196" t="str">
            <v>92009</v>
          </cell>
          <cell r="B2196" t="str">
            <v>TOMADA BAIXA DE EMBUTIR (2 MÓDULOS), 2P+T 20 A, INCLUINDO SUPORTE E PLACA - FORNECIMENTO E INSTALAÇÃO. AF_12/2015</v>
          </cell>
          <cell r="C2196" t="str">
            <v>UN</v>
          </cell>
          <cell r="D2196">
            <v>22.41</v>
          </cell>
          <cell r="E2196">
            <v>13.07</v>
          </cell>
          <cell r="F2196">
            <v>35.479999999999997</v>
          </cell>
        </row>
        <row r="2197">
          <cell r="A2197" t="str">
            <v>92010</v>
          </cell>
          <cell r="B2197" t="str">
            <v>TOMADA MÉDIA DE EMBUTIR (3 MÓDULOS), 2P+T 10 A, SEM SUPORTE E SEM PLACA - FORNECIMENTO E INSTALAÇÃO. AF_12/2015</v>
          </cell>
          <cell r="C2197" t="str">
            <v>UN</v>
          </cell>
          <cell r="D2197">
            <v>25.3</v>
          </cell>
          <cell r="E2197">
            <v>21.89</v>
          </cell>
          <cell r="F2197">
            <v>47.19</v>
          </cell>
        </row>
        <row r="2198">
          <cell r="A2198" t="str">
            <v>92011</v>
          </cell>
          <cell r="B2198" t="str">
            <v>TOMADA MÉDIA DE EMBUTIR (3 MÓDULOS), 2P+T 20 A, SEM SUPORTE E SEM PLACA - FORNECIMENTO E INSTALAÇÃO. AF_12/2015</v>
          </cell>
          <cell r="C2198" t="str">
            <v>UN</v>
          </cell>
          <cell r="D2198">
            <v>29.93</v>
          </cell>
          <cell r="E2198">
            <v>21.89</v>
          </cell>
          <cell r="F2198">
            <v>51.82</v>
          </cell>
        </row>
        <row r="2199">
          <cell r="A2199" t="str">
            <v>92012</v>
          </cell>
          <cell r="B2199" t="str">
            <v>TOMADA MÉDIA DE EMBUTIR (3 MÓDULOS), 2P+T 10 A, INCLUINDO SUPORTE E PLACA - FORNECIMENTO E INSTALAÇÃO. AF_12/2015</v>
          </cell>
          <cell r="C2199" t="str">
            <v>UN</v>
          </cell>
          <cell r="D2199">
            <v>29.11</v>
          </cell>
          <cell r="E2199">
            <v>23.8</v>
          </cell>
          <cell r="F2199">
            <v>52.91</v>
          </cell>
        </row>
        <row r="2200">
          <cell r="A2200" t="str">
            <v>92013</v>
          </cell>
          <cell r="B2200" t="str">
            <v>TOMADA MÉDIA DE EMBUTIR (3 MÓDULOS), 2P+T 20 A, INCLUINDO SUPORTE E PLACA - FORNECIMENTO E INSTALAÇÃO. AF_12/2015</v>
          </cell>
          <cell r="C2200" t="str">
            <v>UN</v>
          </cell>
          <cell r="D2200">
            <v>33.74</v>
          </cell>
          <cell r="E2200">
            <v>23.8</v>
          </cell>
          <cell r="F2200">
            <v>57.54</v>
          </cell>
        </row>
        <row r="2201">
          <cell r="A2201" t="str">
            <v>92014</v>
          </cell>
          <cell r="B2201" t="str">
            <v>TOMADA BAIXA DE EMBUTIR (3 MÓDULOS), 2P+T 10 A, SEM SUPORTE E SEM PLACA - FORNECIMENTO E INSTALAÇÃO. AF_12/2015</v>
          </cell>
          <cell r="C2201" t="str">
            <v>UN</v>
          </cell>
          <cell r="D2201">
            <v>22.93</v>
          </cell>
          <cell r="E2201">
            <v>15.91</v>
          </cell>
          <cell r="F2201">
            <v>38.840000000000003</v>
          </cell>
        </row>
        <row r="2202">
          <cell r="A2202" t="str">
            <v>92015</v>
          </cell>
          <cell r="B2202" t="str">
            <v>TOMADA BAIXA DE EMBUTIR (3 MÓDULOS), 2P+T 20 A, SEM SUPORTE E SEM PLACA - FORNECIMENTO E INSTALAÇÃO. AF_12/2015</v>
          </cell>
          <cell r="C2202" t="str">
            <v>UN</v>
          </cell>
          <cell r="D2202">
            <v>27.56</v>
          </cell>
          <cell r="E2202">
            <v>15.91</v>
          </cell>
          <cell r="F2202">
            <v>43.47</v>
          </cell>
        </row>
        <row r="2203">
          <cell r="A2203" t="str">
            <v>92016</v>
          </cell>
          <cell r="B2203" t="str">
            <v>TOMADA BAIXA DE EMBUTIR (3 MÓDULOS), 2P+T 10 A, INCLUINDO SUPORTE E PLACA - FORNECIMENTO E INSTALAÇÃO. AF_12/2015</v>
          </cell>
          <cell r="C2203" t="str">
            <v>UN</v>
          </cell>
          <cell r="D2203">
            <v>26.74</v>
          </cell>
          <cell r="E2203">
            <v>17.82</v>
          </cell>
          <cell r="F2203">
            <v>44.56</v>
          </cell>
        </row>
        <row r="2204">
          <cell r="A2204" t="str">
            <v>92017</v>
          </cell>
          <cell r="B2204" t="str">
            <v>TOMADA BAIXA DE EMBUTIR (3 MÓDULOS), 2P+T 20 A, INCLUINDO SUPORTE E PLACA - FORNECIMENTO E INSTALAÇÃO. AF_12/2015</v>
          </cell>
          <cell r="C2204" t="str">
            <v>UN</v>
          </cell>
          <cell r="D2204">
            <v>31.37</v>
          </cell>
          <cell r="E2204">
            <v>17.82</v>
          </cell>
          <cell r="F2204">
            <v>49.19</v>
          </cell>
        </row>
        <row r="2205">
          <cell r="A2205" t="str">
            <v>92018</v>
          </cell>
          <cell r="B2205" t="str">
            <v>TOMADA BAIXA DE EMBUTIR (4 MÓDULOS), 2P+T 10 A, SEM SUPORTE E SEM PLACA - FORNECIMENTO E INSTALAÇÃO. AF_12/2015</v>
          </cell>
          <cell r="C2205" t="str">
            <v>UN</v>
          </cell>
          <cell r="D2205">
            <v>30.46</v>
          </cell>
          <cell r="E2205">
            <v>20.93</v>
          </cell>
          <cell r="F2205">
            <v>51.39</v>
          </cell>
        </row>
        <row r="2206">
          <cell r="A2206" t="str">
            <v>92019</v>
          </cell>
          <cell r="B2206" t="str">
            <v>TOMADA BAIXA DE EMBUTIR (4 MÓDULOS), 2P+T 10 A, INCLUINDO SUPORTE E PLACA - FORNECIMENTO E INSTALAÇÃO. AF_12/2015</v>
          </cell>
          <cell r="C2206" t="str">
            <v>UN</v>
          </cell>
          <cell r="D2206">
            <v>37.18</v>
          </cell>
          <cell r="E2206">
            <v>23.19</v>
          </cell>
          <cell r="F2206">
            <v>60.37</v>
          </cell>
        </row>
        <row r="2207">
          <cell r="A2207" t="str">
            <v>92020</v>
          </cell>
          <cell r="B2207" t="str">
            <v>TOMADA BAIXA DE EMBUTIR (6 MÓDULOS), 2P+T 10 A, SEM SUPORTE E SEM PLACA - FORNECIMENTO E INSTALAÇÃO. AF_12/2015</v>
          </cell>
          <cell r="C2207" t="str">
            <v>UN</v>
          </cell>
          <cell r="D2207">
            <v>45.35</v>
          </cell>
          <cell r="E2207">
            <v>30.57</v>
          </cell>
          <cell r="F2207">
            <v>75.92</v>
          </cell>
        </row>
        <row r="2208">
          <cell r="A2208" t="str">
            <v>92021</v>
          </cell>
          <cell r="B2208" t="str">
            <v>TOMADA BAIXA DE EMBUTIR (6 MÓDULOS), 2P+T 10 A, INCLUINDO SUPORTE E PLACA - FORNECIMENTO E INSTALAÇÃO. AF_12/2015</v>
          </cell>
          <cell r="C2208" t="str">
            <v>UN</v>
          </cell>
          <cell r="D2208">
            <v>52.08</v>
          </cell>
          <cell r="E2208">
            <v>32.82</v>
          </cell>
          <cell r="F2208">
            <v>84.9</v>
          </cell>
        </row>
        <row r="2209">
          <cell r="B2209" t="str">
            <v>PONTO DE TOMADAS</v>
          </cell>
          <cell r="C2209" t="str">
            <v/>
          </cell>
        </row>
        <row r="2210">
          <cell r="A2210" t="str">
            <v>93141</v>
          </cell>
          <cell r="B2210" t="str">
            <v>PONTO DE TOMADA RESIDENCIAL INCLUINDO TOMADA 10A/250V, CAIXA ELÉTRICA, ELETRODUTO, CABO, RASGO, QUEBRA E CHUMBAMENTO. AF_01/2016</v>
          </cell>
          <cell r="C2210" t="str">
            <v>UN</v>
          </cell>
          <cell r="D2210">
            <v>65.84</v>
          </cell>
          <cell r="E2210">
            <v>66.349999999999994</v>
          </cell>
          <cell r="F2210">
            <v>132.19</v>
          </cell>
        </row>
        <row r="2211">
          <cell r="A2211" t="str">
            <v>93142</v>
          </cell>
          <cell r="B2211" t="str">
            <v>PONTO DE TOMADA RESIDENCIAL INCLUINDO TOMADA (2 MÓDULOS) 10A/250V, CAIXA ELÉTRICA, ELETRODUTO, CABO, RASGO, QUEBRA E CHUMBAMENTO. AF_01/2016</v>
          </cell>
          <cell r="C2211" t="str">
            <v>UN</v>
          </cell>
          <cell r="D2211">
            <v>74.05</v>
          </cell>
          <cell r="E2211">
            <v>73.09</v>
          </cell>
          <cell r="F2211">
            <v>147.13999999999999</v>
          </cell>
        </row>
        <row r="2212">
          <cell r="A2212" t="str">
            <v>93143</v>
          </cell>
          <cell r="B2212" t="str">
            <v>PONTO DE TOMADA RESIDENCIAL INCLUINDO TOMADA 20A/250V, CAIXA ELÉTRICA, ELETRODUTO, CABO, RASGO, QUEBRA E CHUMBAMENTO. AF_01/2016</v>
          </cell>
          <cell r="C2212" t="str">
            <v>UN</v>
          </cell>
          <cell r="D2212">
            <v>67.39</v>
          </cell>
          <cell r="E2212">
            <v>66.349999999999994</v>
          </cell>
          <cell r="F2212">
            <v>133.74</v>
          </cell>
        </row>
        <row r="2213">
          <cell r="A2213" t="str">
            <v>93144</v>
          </cell>
          <cell r="B2213" t="str">
            <v>PONTO DE UTILIZAÇÃO DE EQUIPAMENTOS ELÉTRICOS, RESIDENCIAL, INCLUINDO SUPORTE E PLACA, CAIXA ELÉTRICA, ELETRODUTO, CABO, RASGO, QUEBRA E CHUMBAMENTO. AF_01/2016</v>
          </cell>
          <cell r="C2213" t="str">
            <v>UN</v>
          </cell>
          <cell r="D2213">
            <v>89.01</v>
          </cell>
          <cell r="E2213">
            <v>72.099999999999994</v>
          </cell>
          <cell r="F2213">
            <v>161.11000000000001</v>
          </cell>
        </row>
        <row r="2214">
          <cell r="A2214" t="str">
            <v>93145</v>
          </cell>
          <cell r="B2214" t="str">
            <v>PONTO DE ILUMINAÇÃO E TOMADA, RESIDENCIAL, INCLUINDO INTERRUPTOR SIMPLES E TOMADA 10A/250V, CAIXA ELÉTRICA, ELETRODUTO, CABO, RASGO, QUEBRA E CHUMBAMENTO (EXCLUINDO LUMINÁRIA E LÂMPADA). AF_01/2016</v>
          </cell>
          <cell r="C2214" t="str">
            <v>UN</v>
          </cell>
          <cell r="D2214">
            <v>80.489999999999995</v>
          </cell>
          <cell r="E2214">
            <v>76.33</v>
          </cell>
          <cell r="F2214">
            <v>156.82</v>
          </cell>
        </row>
        <row r="2215">
          <cell r="A2215" t="str">
            <v>93146</v>
          </cell>
          <cell r="B2215" t="str">
            <v>PONTO DE ILUMINAÇÃO E TOMADA, RESIDENCIAL, INCLUINDO INTERRUPTOR PARALELO E TOMADA 10A/250V, CAIXA ELÉTRICA, ELETRODUTO, CABO, RASGO, QUEBRA E CHUMBAMENTO (EXCLUINDO LUMINÁRIA E LÂMPADA). AF_01/2016</v>
          </cell>
          <cell r="C2215" t="str">
            <v>UN</v>
          </cell>
          <cell r="D2215">
            <v>86.88</v>
          </cell>
          <cell r="E2215">
            <v>81.34</v>
          </cell>
          <cell r="F2215">
            <v>168.22</v>
          </cell>
        </row>
        <row r="2216">
          <cell r="A2216" t="str">
            <v>93147</v>
          </cell>
          <cell r="B2216" t="str">
            <v>PONTO DE ILUMINAÇÃO E TOMADA, RESIDENCIAL, INCLUINDO INTERRUPTOR SIMPLES, INTERRUPTOR PARALELO E TOMADA 10A/250V, CAIXA ELÉTRICA, ELETRODUTO, CABO, RASGO, QUEBRA E CHUMBAMENTO (EXCLUINDO LUMINÁRIA E LÂMPADA). AF_01/2016</v>
          </cell>
          <cell r="C2216" t="str">
            <v>UN</v>
          </cell>
          <cell r="D2216">
            <v>99.54</v>
          </cell>
          <cell r="E2216">
            <v>89.97</v>
          </cell>
          <cell r="F2216">
            <v>189.51</v>
          </cell>
        </row>
        <row r="2217">
          <cell r="B2217" t="str">
            <v>PONTO DE ILUMINAÇÃO</v>
          </cell>
          <cell r="C2217" t="str">
            <v/>
          </cell>
        </row>
        <row r="2218">
          <cell r="A2218" t="str">
            <v>93128</v>
          </cell>
          <cell r="B2218" t="str">
            <v>PONTO DE ILUMINAÇÃO RESIDENCIAL INCLUINDO INTERRUPTOR SIMPLES, CAIXA ELÉTRICA, ELETRODUTO, CABO, RASGO, QUEBRA E CHUMBAMENTO (EXCLUINDO LUMINÁRIA E LÂMPADA). AF_01/2016</v>
          </cell>
          <cell r="C2218" t="str">
            <v>UN</v>
          </cell>
          <cell r="D2218">
            <v>45.93</v>
          </cell>
          <cell r="E2218">
            <v>59.27</v>
          </cell>
          <cell r="F2218">
            <v>105.2</v>
          </cell>
        </row>
        <row r="2219">
          <cell r="A2219" t="str">
            <v>93137</v>
          </cell>
          <cell r="B2219" t="str">
            <v>PONTO DE ILUMINAÇÃO RESIDENCIAL INCLUINDO INTERRUPTOR SIMPLES (2 MÓDULOS), CAIXA ELÉTRICA, ELETRODUTO, CABO, RASGO, QUEBRA E CHUMBAMENTO (EXCLUINDO LUMINÁRIA E LÂMPADA). AF_01/2016</v>
          </cell>
          <cell r="C2219" t="str">
            <v>UN</v>
          </cell>
          <cell r="D2219">
            <v>56.6</v>
          </cell>
          <cell r="E2219">
            <v>66.52</v>
          </cell>
          <cell r="F2219">
            <v>123.12</v>
          </cell>
        </row>
        <row r="2220">
          <cell r="A2220" t="str">
            <v>93138</v>
          </cell>
          <cell r="B2220" t="str">
            <v>PONTO DE ILUMINAÇÃO RESIDENCIAL INCLUINDO INTERRUPTOR PARALELO, CAIXA ELÉTRICA, ELETRODUTO, CABO, RASGO, QUEBRA E CHUMBAMENTO (EXCLUINDO LUMINÁRIA E LÂMPADA). AF_01/2016</v>
          </cell>
          <cell r="C2220" t="str">
            <v>UN</v>
          </cell>
          <cell r="D2220">
            <v>52.32</v>
          </cell>
          <cell r="E2220">
            <v>64.28</v>
          </cell>
          <cell r="F2220">
            <v>116.6</v>
          </cell>
        </row>
        <row r="2221">
          <cell r="A2221" t="str">
            <v>93139</v>
          </cell>
          <cell r="B2221" t="str">
            <v>PONTO DE ILUMINAÇÃO RESIDENCIAL INCLUINDO INTERRUPTOR PARALELO (2 MÓDULOS), CAIXA ELÉTRICA, ELETRODUTO, CABO, RASGO, QUEBRA E CHUMBAMENTO (EXCLUINDO LUMINÁRIA E LÂMPADA). AF_01/2016</v>
          </cell>
          <cell r="C2221" t="str">
            <v>UN</v>
          </cell>
          <cell r="D2221">
            <v>69.34</v>
          </cell>
          <cell r="E2221">
            <v>76.53</v>
          </cell>
          <cell r="F2221">
            <v>145.87</v>
          </cell>
        </row>
        <row r="2222">
          <cell r="A2222" t="str">
            <v>93140</v>
          </cell>
          <cell r="B2222" t="str">
            <v>PONTO DE ILUMINAÇÃO RESIDENCIAL INCLUINDO INTERRUPTOR SIMPLES CONJUGADO COM PARALELO, CAIXA ELÉTRICA, ELETRODUTO, CABO, RASGO, QUEBRA E CHUMBAMENTO (EXCLUINDO LUMINÁRIA E LÂMPADA). AF_01/2016</v>
          </cell>
          <cell r="C2222" t="str">
            <v>UN</v>
          </cell>
          <cell r="D2222">
            <v>64.959999999999994</v>
          </cell>
          <cell r="E2222">
            <v>72.89</v>
          </cell>
          <cell r="F2222">
            <v>137.85</v>
          </cell>
        </row>
        <row r="2223">
          <cell r="B2223" t="str">
            <v>CAMPAINHAS E SENSORES</v>
          </cell>
          <cell r="C2223" t="str">
            <v/>
          </cell>
        </row>
        <row r="2224">
          <cell r="A2224" t="str">
            <v>83403</v>
          </cell>
          <cell r="B2224" t="str">
            <v>INTERRUPTOR PULSADOR DE CAMPAINHA OU MINUTERIA 2A/250V C/ CAIXA - FORNECIMENTO E INSTALACAO</v>
          </cell>
          <cell r="C2224" t="str">
            <v>UN</v>
          </cell>
          <cell r="D2224">
            <v>10.19</v>
          </cell>
          <cell r="E2224">
            <v>5.73</v>
          </cell>
          <cell r="F2224">
            <v>15.92</v>
          </cell>
        </row>
        <row r="2225">
          <cell r="A2225" t="str">
            <v>83399</v>
          </cell>
          <cell r="B2225" t="str">
            <v>RELE FOTOELETRICO P/ COMANDO DE ILUMINACAO EXTERNA 220V/1000W - FORNECIMENTO E INSTALACAO</v>
          </cell>
          <cell r="C2225" t="str">
            <v>UN</v>
          </cell>
          <cell r="D2225">
            <v>12.01</v>
          </cell>
          <cell r="E2225">
            <v>9.18</v>
          </cell>
          <cell r="F2225">
            <v>21.19</v>
          </cell>
        </row>
        <row r="2226">
          <cell r="B2226" t="str">
            <v>ESPELHOS</v>
          </cell>
          <cell r="C2226" t="str">
            <v/>
          </cell>
        </row>
        <row r="2227">
          <cell r="B2227" t="str">
            <v>LUMINARIAS</v>
          </cell>
          <cell r="C2227" t="str">
            <v/>
          </cell>
        </row>
        <row r="2228">
          <cell r="A2228" t="str">
            <v>73953/1</v>
          </cell>
          <cell r="B2228" t="str">
            <v>LUMINARIA TIPO CALHA, DE SOBREPOR, COM REATOR DE PARTIDA RAPIDA E LAMPADA FLUORESCENTE 1X20W, COMPLETA,  FORNECIMENTO E INSTALACAO</v>
          </cell>
          <cell r="C2228" t="str">
            <v>UN</v>
          </cell>
          <cell r="D2228">
            <v>26.41</v>
          </cell>
          <cell r="E2228">
            <v>18.37</v>
          </cell>
          <cell r="F2228">
            <v>44.78</v>
          </cell>
        </row>
        <row r="2229">
          <cell r="A2229" t="str">
            <v>73953/2</v>
          </cell>
          <cell r="B2229" t="str">
            <v>LUMINARIA TIPO CALHA, DE SOBREPOR, COM REATOR DE PARTIDA RAPIDA E LAMPADA FLUORESCENTE 2X20W, COMPLETA, FORNECIMENTO E INSTALACAO</v>
          </cell>
          <cell r="C2229" t="str">
            <v>UN</v>
          </cell>
          <cell r="D2229">
            <v>34.159999999999997</v>
          </cell>
          <cell r="E2229">
            <v>22.3</v>
          </cell>
          <cell r="F2229">
            <v>56.46</v>
          </cell>
        </row>
        <row r="2230">
          <cell r="A2230" t="str">
            <v>73953/4</v>
          </cell>
          <cell r="B2230" t="str">
            <v>LUMINARIA TIPO CALHA, DE SOBREPOR, COM REATOR DE PARTIDA RAPIDA E LAMPADA FLUORESCENTE 4X20W, COMPLETA, FORNECIMENTO E INSTALACAO</v>
          </cell>
          <cell r="C2230" t="str">
            <v>UN</v>
          </cell>
          <cell r="D2230">
            <v>90.42</v>
          </cell>
          <cell r="E2230">
            <v>31.49</v>
          </cell>
          <cell r="F2230">
            <v>121.91</v>
          </cell>
        </row>
        <row r="2231">
          <cell r="A2231" t="str">
            <v>73953/5</v>
          </cell>
          <cell r="B2231" t="str">
            <v>LUMINARIA TIPO CALHA, DE SOBREPOR, COM REATOR DE PARTIDA RAPIDA E LAMPADA FLUORESCENTE 1X40W, COMPLETA, FORNECIMENTO E INSTALACAO</v>
          </cell>
          <cell r="C2231" t="str">
            <v>UN</v>
          </cell>
          <cell r="D2231">
            <v>42.13</v>
          </cell>
          <cell r="E2231">
            <v>22.3</v>
          </cell>
          <cell r="F2231">
            <v>64.430000000000007</v>
          </cell>
        </row>
        <row r="2232">
          <cell r="A2232" t="str">
            <v>73953/6</v>
          </cell>
          <cell r="B2232" t="str">
            <v>LUMINARIA TIPO CALHA, DE SOBREPOR, COM REATOR DE PARTIDA RAPIDA E LAMPADA FLUORESCENTE 2X40W, COMPLETA, FORNECIMENTO E INSTALACAO</v>
          </cell>
          <cell r="C2232" t="str">
            <v>UN</v>
          </cell>
          <cell r="D2232">
            <v>45.7</v>
          </cell>
          <cell r="E2232">
            <v>26.24</v>
          </cell>
          <cell r="F2232">
            <v>71.94</v>
          </cell>
        </row>
        <row r="2233">
          <cell r="A2233" t="str">
            <v>73953/8</v>
          </cell>
          <cell r="B2233" t="str">
            <v>LUMINARIA TIPO CALHA, DE SOBREPOR, COM REATOR DE PARTIDA RAPIDA E LAMPADA FLUORESCENTE 4X40W, COMPLETA, FORNECIMENTO E INSTALACAO</v>
          </cell>
          <cell r="C2233" t="str">
            <v>UN</v>
          </cell>
          <cell r="D2233">
            <v>104.76</v>
          </cell>
          <cell r="E2233">
            <v>35.43</v>
          </cell>
          <cell r="F2233">
            <v>140.19</v>
          </cell>
        </row>
        <row r="2234">
          <cell r="A2234" t="str">
            <v>73953/9</v>
          </cell>
          <cell r="B2234" t="str">
            <v>LUMINARIA SOBREPOR TP CALHA C/REATOR PART CONVENC LAMP 1X20W E STARTERFIX EM LAJE OU FORRO - FORNECIMENTO E COLOCACAO</v>
          </cell>
          <cell r="C2234" t="str">
            <v>UN</v>
          </cell>
          <cell r="D2234">
            <v>24.25</v>
          </cell>
          <cell r="E2234">
            <v>13.12</v>
          </cell>
          <cell r="F2234">
            <v>37.369999999999997</v>
          </cell>
        </row>
        <row r="2235">
          <cell r="A2235" t="str">
            <v>74041/1</v>
          </cell>
          <cell r="B2235" t="str">
            <v>LUMINARIA GLOBO VIDRO LEITOSO/PLAFONIER/BOCAL/LAMPADA FLUORESCENTE 20W</v>
          </cell>
          <cell r="C2235" t="str">
            <v>UN</v>
          </cell>
          <cell r="D2235">
            <v>30.19</v>
          </cell>
          <cell r="E2235">
            <v>21.83</v>
          </cell>
          <cell r="F2235">
            <v>52.02</v>
          </cell>
        </row>
        <row r="2236">
          <cell r="A2236" t="str">
            <v>74041/2</v>
          </cell>
          <cell r="B2236" t="str">
            <v>LUMINARIA GLOBO VIDRO LEITOSO/PLAFONIER/BOCAL/LAMPADA FLUORESCENTE 40W</v>
          </cell>
          <cell r="C2236" t="str">
            <v>UN</v>
          </cell>
          <cell r="D2236">
            <v>30.19</v>
          </cell>
          <cell r="E2236">
            <v>21.83</v>
          </cell>
          <cell r="F2236">
            <v>52.02</v>
          </cell>
        </row>
        <row r="2237">
          <cell r="A2237" t="str">
            <v>74094/1</v>
          </cell>
          <cell r="B2237" t="str">
            <v>LUMINARIA TIPO SPOT PARA 1 LAMPADA INCANDESCENTE/FLUORESCENTE COMPACTA</v>
          </cell>
          <cell r="C2237" t="str">
            <v>UN</v>
          </cell>
          <cell r="D2237">
            <v>30.44</v>
          </cell>
          <cell r="E2237">
            <v>13.64</v>
          </cell>
          <cell r="F2237">
            <v>44.08</v>
          </cell>
        </row>
        <row r="2238">
          <cell r="A2238" t="str">
            <v>83479</v>
          </cell>
          <cell r="B2238" t="str">
            <v>LUMINARIA ESTANQUE - PROTECAO CONTRA AGUA, POEIRA OU IMPACTOS - TIPO AQUATIC PIAL OU EQUIVALENTE</v>
          </cell>
          <cell r="C2238" t="str">
            <v>UN</v>
          </cell>
          <cell r="D2238">
            <v>101.24</v>
          </cell>
          <cell r="E2238">
            <v>21.83</v>
          </cell>
          <cell r="F2238">
            <v>123.07</v>
          </cell>
        </row>
        <row r="2239">
          <cell r="B2239" t="str">
            <v>REFLETORES / PROJETORES</v>
          </cell>
          <cell r="C2239" t="str">
            <v/>
          </cell>
        </row>
        <row r="2240">
          <cell r="A2240" t="str">
            <v>74082/1</v>
          </cell>
          <cell r="B2240" t="str">
            <v>REFLETOR REDONDO EM ALUMINIO COM SUPORTE E ALCA REGULAVEL PARA FIXACAO, COM LAMPADA VAPOR DE MERCURIO 250W</v>
          </cell>
          <cell r="C2240" t="str">
            <v>UN</v>
          </cell>
          <cell r="D2240">
            <v>143.46</v>
          </cell>
          <cell r="E2240">
            <v>54.59</v>
          </cell>
          <cell r="F2240">
            <v>198.05</v>
          </cell>
        </row>
        <row r="2241">
          <cell r="A2241" t="str">
            <v>74246/1</v>
          </cell>
          <cell r="B2241" t="str">
            <v>REFLETOR RETANGULAR FECHADO COM LAMPADA VAPOR METALICO 400 W</v>
          </cell>
          <cell r="C2241" t="str">
            <v>UN</v>
          </cell>
          <cell r="D2241">
            <v>181.42</v>
          </cell>
          <cell r="E2241">
            <v>54.59</v>
          </cell>
          <cell r="F2241">
            <v>236.01</v>
          </cell>
        </row>
        <row r="2242">
          <cell r="B2242" t="str">
            <v>LAMPADAS</v>
          </cell>
          <cell r="C2242" t="str">
            <v/>
          </cell>
        </row>
        <row r="2243">
          <cell r="B2243" t="str">
            <v>INCANDESCENTES</v>
          </cell>
        </row>
        <row r="2244">
          <cell r="B2244" t="str">
            <v>FLUORESCENTES</v>
          </cell>
        </row>
        <row r="2245">
          <cell r="A2245" t="str">
            <v>83468</v>
          </cell>
          <cell r="B2245" t="str">
            <v>LAMPADA FLUORESCENTE 20W - FORNECIMENTO E INSTALACAO</v>
          </cell>
          <cell r="C2245" t="str">
            <v>UN</v>
          </cell>
          <cell r="D2245">
            <v>7.35</v>
          </cell>
          <cell r="E2245">
            <v>0.4</v>
          </cell>
          <cell r="F2245">
            <v>7.75</v>
          </cell>
        </row>
        <row r="2246">
          <cell r="A2246" t="str">
            <v>83469</v>
          </cell>
          <cell r="B2246" t="str">
            <v>LAMPADA FLUORESCENTE 40W - FORNECIMENTO E INSTALACAO</v>
          </cell>
          <cell r="C2246" t="str">
            <v>UN</v>
          </cell>
          <cell r="D2246">
            <v>7.35</v>
          </cell>
          <cell r="E2246">
            <v>0.4</v>
          </cell>
          <cell r="F2246">
            <v>7.75</v>
          </cell>
        </row>
        <row r="2247">
          <cell r="A2247" t="str">
            <v>83470</v>
          </cell>
          <cell r="B2247" t="str">
            <v>LAMPADA FLUORESCENTE TP HO 85W - FORNECIMENTO E INSTALACAO</v>
          </cell>
          <cell r="C2247" t="str">
            <v>UN</v>
          </cell>
          <cell r="D2247">
            <v>82.49</v>
          </cell>
          <cell r="E2247">
            <v>1.54</v>
          </cell>
          <cell r="F2247">
            <v>84.03</v>
          </cell>
        </row>
        <row r="2248">
          <cell r="A2248" t="str">
            <v>93040</v>
          </cell>
          <cell r="B2248" t="str">
            <v>LÂMPADA FLUORESCENTE COMPACTA 15 W 2U, BASE E27 - FORNECIMENTO E INSTALAÇÃO</v>
          </cell>
          <cell r="C2248" t="str">
            <v>UN</v>
          </cell>
          <cell r="D2248">
            <v>12.31</v>
          </cell>
          <cell r="E2248">
            <v>1.18</v>
          </cell>
          <cell r="F2248">
            <v>13.49</v>
          </cell>
        </row>
        <row r="2249">
          <cell r="A2249" t="str">
            <v>93041</v>
          </cell>
          <cell r="B2249" t="str">
            <v>LÂMPADA FLUORESCENTE ESPIRAL BRANCA 65 W, BASE E27 - FORNECIMENTO E INSTALAÇÃO</v>
          </cell>
          <cell r="C2249" t="str">
            <v>UN</v>
          </cell>
          <cell r="D2249">
            <v>82.49</v>
          </cell>
          <cell r="E2249">
            <v>1.18</v>
          </cell>
          <cell r="F2249">
            <v>83.67</v>
          </cell>
        </row>
        <row r="2250">
          <cell r="A2250" t="str">
            <v>93044</v>
          </cell>
          <cell r="B2250" t="str">
            <v>LÂMPADA FLUORESCENTE COMPACTA 3U BRANCA 20 W, BASE E27 - FORNECIMENTO E INSTALAÇÃO</v>
          </cell>
          <cell r="C2250" t="str">
            <v>UN</v>
          </cell>
          <cell r="D2250">
            <v>13.97</v>
          </cell>
          <cell r="E2250">
            <v>1.18</v>
          </cell>
          <cell r="F2250">
            <v>15.15</v>
          </cell>
        </row>
        <row r="2251">
          <cell r="A2251" t="str">
            <v>93045</v>
          </cell>
          <cell r="B2251" t="str">
            <v>LÂMPADA FLUORESCENTE ESPIRAL BRANCA 45 W, BASE E27 - FORNECIMENTO E INSTALAÇÃO</v>
          </cell>
          <cell r="C2251" t="str">
            <v>UN</v>
          </cell>
          <cell r="D2251">
            <v>45.84</v>
          </cell>
          <cell r="E2251">
            <v>1.18</v>
          </cell>
          <cell r="F2251">
            <v>47.02</v>
          </cell>
        </row>
        <row r="2252">
          <cell r="B2252" t="str">
            <v>VAPOR METALICO</v>
          </cell>
        </row>
        <row r="2253">
          <cell r="A2253" t="str">
            <v>72278</v>
          </cell>
          <cell r="B2253" t="str">
            <v>LAMPADA VAPOR METALICO 400W - FORNECIMENTO E INSTALACAO</v>
          </cell>
          <cell r="C2253" t="str">
            <v>UN</v>
          </cell>
          <cell r="D2253">
            <v>79.180000000000007</v>
          </cell>
          <cell r="E2253">
            <v>8.18</v>
          </cell>
          <cell r="F2253">
            <v>87.36</v>
          </cell>
        </row>
        <row r="2254">
          <cell r="A2254" t="str">
            <v>73831/1</v>
          </cell>
          <cell r="B2254" t="str">
            <v>LAMPADA DE VAPOR DE MERCURIO DE 125W - FORNECIMENTO E INSTALACAO</v>
          </cell>
          <cell r="C2254" t="str">
            <v>UN</v>
          </cell>
          <cell r="D2254">
            <v>19.739999999999998</v>
          </cell>
          <cell r="E2254">
            <v>2.31</v>
          </cell>
          <cell r="F2254">
            <v>22.05</v>
          </cell>
        </row>
        <row r="2255">
          <cell r="A2255" t="str">
            <v>73831/2</v>
          </cell>
          <cell r="B2255" t="str">
            <v>LAMPADA DE VAPOR DE MERCURIO DE 250W - FORNECIMENTO E INSTALACAO</v>
          </cell>
          <cell r="C2255" t="str">
            <v>UN</v>
          </cell>
          <cell r="D2255">
            <v>34.81</v>
          </cell>
          <cell r="E2255">
            <v>3.08</v>
          </cell>
          <cell r="F2255">
            <v>37.89</v>
          </cell>
        </row>
        <row r="2256">
          <cell r="A2256" t="str">
            <v>73831/3</v>
          </cell>
          <cell r="B2256" t="str">
            <v>LAMPADA DE VAPOR DE MERCURIO DE 400W/250V - FORNECIMENTO E INSTALACAO</v>
          </cell>
          <cell r="C2256" t="str">
            <v>UN</v>
          </cell>
          <cell r="D2256">
            <v>47.11</v>
          </cell>
          <cell r="E2256">
            <v>3.08</v>
          </cell>
          <cell r="F2256">
            <v>50.19</v>
          </cell>
        </row>
        <row r="2257">
          <cell r="A2257" t="str">
            <v>73831/7</v>
          </cell>
          <cell r="B2257" t="str">
            <v>LAMPADA DE VAPOR DE SODIO DE 150WX220V - FORNECIMENTO E INSTALACAO</v>
          </cell>
          <cell r="C2257" t="str">
            <v>UN</v>
          </cell>
          <cell r="D2257">
            <v>42.08</v>
          </cell>
          <cell r="E2257">
            <v>3.08</v>
          </cell>
          <cell r="F2257">
            <v>45.16</v>
          </cell>
        </row>
        <row r="2258">
          <cell r="A2258" t="str">
            <v>73831/8</v>
          </cell>
          <cell r="B2258" t="str">
            <v>LAMPADA DE VAPOR DE SODIO DE 250WX220V - FORNECIMENTO E INSTALACAO</v>
          </cell>
          <cell r="C2258" t="str">
            <v>UN</v>
          </cell>
          <cell r="D2258">
            <v>48.48</v>
          </cell>
          <cell r="E2258">
            <v>3.08</v>
          </cell>
          <cell r="F2258">
            <v>51.56</v>
          </cell>
        </row>
        <row r="2259">
          <cell r="A2259" t="str">
            <v>73831/9</v>
          </cell>
          <cell r="B2259" t="str">
            <v>LAMPADA DE VAPOR DE SODIO DE 400WX220V - FORNECIMENTO E INSTALACAO</v>
          </cell>
          <cell r="C2259" t="str">
            <v>UN</v>
          </cell>
          <cell r="D2259">
            <v>56.35</v>
          </cell>
          <cell r="E2259">
            <v>3.08</v>
          </cell>
          <cell r="F2259">
            <v>59.43</v>
          </cell>
        </row>
        <row r="2260">
          <cell r="B2260" t="str">
            <v>MISTAS</v>
          </cell>
        </row>
        <row r="2261">
          <cell r="A2261" t="str">
            <v>73831/4</v>
          </cell>
          <cell r="B2261" t="str">
            <v>LAMPADA MISTA DE 160W - FORNECIMENTO E INSTALACAO</v>
          </cell>
          <cell r="C2261" t="str">
            <v>UN</v>
          </cell>
          <cell r="D2261">
            <v>22.04</v>
          </cell>
          <cell r="E2261">
            <v>2.31</v>
          </cell>
          <cell r="F2261">
            <v>24.35</v>
          </cell>
        </row>
        <row r="2262">
          <cell r="A2262" t="str">
            <v>73831/5</v>
          </cell>
          <cell r="B2262" t="str">
            <v>LAMPADA MISTA DE 250W - FORNECIMENTO E INSTALACAO</v>
          </cell>
          <cell r="C2262" t="str">
            <v>UN</v>
          </cell>
          <cell r="D2262">
            <v>29.35</v>
          </cell>
          <cell r="E2262">
            <v>2.31</v>
          </cell>
          <cell r="F2262">
            <v>31.66</v>
          </cell>
        </row>
        <row r="2263">
          <cell r="A2263" t="str">
            <v>73831/6</v>
          </cell>
          <cell r="B2263" t="str">
            <v>LAMPADA MISTA DE 500W - FORNECIMENTO E INSTALACAO</v>
          </cell>
          <cell r="C2263" t="str">
            <v>UN</v>
          </cell>
          <cell r="D2263">
            <v>54.12</v>
          </cell>
          <cell r="E2263">
            <v>2.31</v>
          </cell>
          <cell r="F2263">
            <v>56.43</v>
          </cell>
        </row>
        <row r="2264">
          <cell r="B2264" t="str">
            <v>LAMPADAS DE LED</v>
          </cell>
        </row>
        <row r="2265">
          <cell r="A2265" t="str">
            <v>93042</v>
          </cell>
          <cell r="B2265" t="str">
            <v>LÂMPADA LED 6 W BIVOLT BRANCA, FORMATO TRADICIONAL (BASE E27) - FORNECIMENTO E INSTALAÇÃO</v>
          </cell>
          <cell r="C2265" t="str">
            <v>UN</v>
          </cell>
          <cell r="D2265">
            <v>26.02</v>
          </cell>
          <cell r="E2265">
            <v>1.18</v>
          </cell>
          <cell r="F2265">
            <v>27.2</v>
          </cell>
        </row>
        <row r="2266">
          <cell r="A2266" t="str">
            <v>93043</v>
          </cell>
          <cell r="B2266" t="str">
            <v>LÂMPADA LED 10 W BIVOLT BRANCA, FORMATO TRADICIONAL (BASE E27) - FORNECIMENTO E INSTALAÇÃO</v>
          </cell>
          <cell r="C2266" t="str">
            <v>UN</v>
          </cell>
          <cell r="D2266">
            <v>34.979999999999997</v>
          </cell>
          <cell r="E2266">
            <v>1.18</v>
          </cell>
          <cell r="F2266">
            <v>36.159999999999997</v>
          </cell>
        </row>
        <row r="2267">
          <cell r="B2267" t="str">
            <v>REATORES E OUTROS</v>
          </cell>
          <cell r="C2267" t="str">
            <v/>
          </cell>
        </row>
        <row r="2268">
          <cell r="A2268" t="str">
            <v>83480</v>
          </cell>
          <cell r="B2268" t="str">
            <v>REATOR PARA LAMPADA VAPOR DE MERCURIO 125W  USO EXTERNO</v>
          </cell>
          <cell r="C2268" t="str">
            <v>UN</v>
          </cell>
          <cell r="D2268">
            <v>44.55</v>
          </cell>
          <cell r="E2268">
            <v>21.83</v>
          </cell>
          <cell r="F2268">
            <v>66.38</v>
          </cell>
        </row>
        <row r="2269">
          <cell r="A2269" t="str">
            <v>83481</v>
          </cell>
          <cell r="B2269" t="str">
            <v>REATOR PARA LAMPADA VAPOR DE MERCURIO 250W USO EXTERNO</v>
          </cell>
          <cell r="C2269" t="str">
            <v>UN</v>
          </cell>
          <cell r="D2269">
            <v>51.46</v>
          </cell>
          <cell r="E2269">
            <v>21.83</v>
          </cell>
          <cell r="F2269">
            <v>73.290000000000006</v>
          </cell>
        </row>
        <row r="2270">
          <cell r="A2270" t="str">
            <v>72281</v>
          </cell>
          <cell r="B2270" t="str">
            <v>REATOR PARA LAMPADA VAPOR DE MERCURIO USO EXTERNO 220V/400W</v>
          </cell>
          <cell r="C2270" t="str">
            <v>UN</v>
          </cell>
          <cell r="D2270">
            <v>57.96</v>
          </cell>
          <cell r="E2270">
            <v>21.83</v>
          </cell>
          <cell r="F2270">
            <v>79.790000000000006</v>
          </cell>
        </row>
        <row r="2271">
          <cell r="A2271" t="str">
            <v>72282</v>
          </cell>
          <cell r="B2271" t="str">
            <v>REATOR PARA LAMPADA VAPOR DE SODIO ALTA PRESSAO - 220V/250W - USO EXTERNO</v>
          </cell>
          <cell r="C2271" t="str">
            <v>UN</v>
          </cell>
          <cell r="D2271">
            <v>84.78</v>
          </cell>
          <cell r="E2271">
            <v>16.37</v>
          </cell>
          <cell r="F2271">
            <v>101.15</v>
          </cell>
        </row>
        <row r="2272">
          <cell r="A2272" t="str">
            <v>83391</v>
          </cell>
          <cell r="B2272" t="str">
            <v>REATOR PARA LAMPADA FLUORESCENTE 2X40W PARTIDA RAPIDA FORNECIMENTO E INSTALACAO</v>
          </cell>
          <cell r="C2272" t="str">
            <v>UN</v>
          </cell>
          <cell r="D2272">
            <v>11.47</v>
          </cell>
          <cell r="E2272">
            <v>6.94</v>
          </cell>
          <cell r="F2272">
            <v>18.41</v>
          </cell>
        </row>
        <row r="2273">
          <cell r="A2273" t="str">
            <v>83392</v>
          </cell>
          <cell r="B2273" t="str">
            <v>REATOR PARA LAMPADA FLUORESCENTE 1X20W PARTIDA RAPIDA FORNECIMENTO E INSTALACAO</v>
          </cell>
          <cell r="C2273" t="str">
            <v>UN</v>
          </cell>
          <cell r="D2273">
            <v>8.44</v>
          </cell>
          <cell r="E2273">
            <v>5.09</v>
          </cell>
          <cell r="F2273">
            <v>13.53</v>
          </cell>
        </row>
        <row r="2274">
          <cell r="A2274" t="str">
            <v>83393</v>
          </cell>
          <cell r="B2274" t="str">
            <v>REATOR PARA LAMPADA FLUORESCENTE 1X40W PARTIDA RAPIDA FORNECIMENTO E INSTALACAO</v>
          </cell>
          <cell r="C2274" t="str">
            <v>UN</v>
          </cell>
          <cell r="D2274">
            <v>10.75</v>
          </cell>
          <cell r="E2274">
            <v>6.94</v>
          </cell>
          <cell r="F2274">
            <v>17.690000000000001</v>
          </cell>
        </row>
        <row r="2275">
          <cell r="A2275" t="str">
            <v>72280</v>
          </cell>
          <cell r="B2275" t="str">
            <v>IGNITOR PARA PARTIDA LÂMPADA VAPOR SÓDIO ALTA PRESSÃO ATÉ 400W</v>
          </cell>
          <cell r="C2275" t="str">
            <v>UN</v>
          </cell>
          <cell r="D2275">
            <v>34.81</v>
          </cell>
          <cell r="E2275">
            <v>13.64</v>
          </cell>
          <cell r="F2275">
            <v>48.45</v>
          </cell>
        </row>
        <row r="2276">
          <cell r="B2276" t="str">
            <v>APARELHOS ELETRICOS</v>
          </cell>
          <cell r="C2276" t="str">
            <v/>
          </cell>
        </row>
        <row r="2277">
          <cell r="A2277" t="str">
            <v>9535</v>
          </cell>
          <cell r="B2277" t="str">
            <v>CHUVEIRO ELETRICO COMUM CORPO PLASTICO TIPO DUCHA, FORNECIMENTO E INSTALACAO</v>
          </cell>
          <cell r="C2277" t="str">
            <v>UN</v>
          </cell>
          <cell r="D2277">
            <v>51.74</v>
          </cell>
          <cell r="E2277">
            <v>10.19</v>
          </cell>
          <cell r="F2277">
            <v>61.93</v>
          </cell>
        </row>
        <row r="2278">
          <cell r="A2278" t="str">
            <v>72941</v>
          </cell>
          <cell r="B2278" t="str">
            <v>APARELHO SINALIZADOR DE SAIDA DE GARAGEM, COM CELULA FOTOELETRICA - FORNECIMENTO E INSTALACAO</v>
          </cell>
          <cell r="C2278" t="str">
            <v>UN</v>
          </cell>
          <cell r="D2278">
            <v>74.25</v>
          </cell>
          <cell r="E2278">
            <v>40.94</v>
          </cell>
          <cell r="F2278">
            <v>115.19</v>
          </cell>
        </row>
        <row r="2279">
          <cell r="B2279" t="str">
            <v>SISTEMA DE PROTECAO CONTRA DESCARGAS ATMOSFERICAS - SPDA</v>
          </cell>
          <cell r="C2279" t="str">
            <v/>
          </cell>
        </row>
        <row r="2280">
          <cell r="B2280" t="str">
            <v>MANUTENCAO / REPAROS - SPDA</v>
          </cell>
          <cell r="C2280" t="str">
            <v/>
          </cell>
        </row>
        <row r="2281">
          <cell r="B2281" t="str">
            <v>HASTE DE ATERRAMENTO</v>
          </cell>
          <cell r="C2281" t="str">
            <v/>
          </cell>
        </row>
        <row r="2282">
          <cell r="A2282" t="str">
            <v>68069</v>
          </cell>
          <cell r="B2282" t="str">
            <v>HASTE COPPERWELD 5/8 X 3,0M COM CONECTOR</v>
          </cell>
          <cell r="C2282" t="str">
            <v>UN</v>
          </cell>
          <cell r="D2282">
            <v>31.7</v>
          </cell>
          <cell r="E2282">
            <v>10.91</v>
          </cell>
          <cell r="F2282">
            <v>42.61</v>
          </cell>
        </row>
        <row r="2283">
          <cell r="A2283" t="str">
            <v>83484</v>
          </cell>
          <cell r="B2283" t="str">
            <v>HASTE COPERWELD 3/4" X 3,00M COM CONECTOR</v>
          </cell>
          <cell r="C2283" t="str">
            <v>UN</v>
          </cell>
          <cell r="D2283">
            <v>43.87</v>
          </cell>
          <cell r="E2283">
            <v>10.91</v>
          </cell>
          <cell r="F2283">
            <v>54.78</v>
          </cell>
        </row>
        <row r="2284">
          <cell r="A2284" t="str">
            <v>83485</v>
          </cell>
          <cell r="B2284" t="str">
            <v>HASTE DE ATERRAMENTO EM AÇO COM 3,00 M DE COMPRIMENTO E DN = 5/8" REVESTIDA COM BAIXA CAMADA DE COBRE, SEM CONECTOR</v>
          </cell>
          <cell r="C2284" t="str">
            <v>UN</v>
          </cell>
          <cell r="D2284">
            <v>30.75</v>
          </cell>
          <cell r="E2284">
            <v>10.91</v>
          </cell>
          <cell r="F2284">
            <v>41.66</v>
          </cell>
        </row>
        <row r="2285">
          <cell r="A2285" t="str">
            <v>83483</v>
          </cell>
          <cell r="B2285" t="str">
            <v>HASTE DE TERRA CANTONEIRA GALVANIZADA L=2,00M COM CONEXOES</v>
          </cell>
          <cell r="C2285" t="str">
            <v>UN</v>
          </cell>
          <cell r="D2285">
            <v>35.01</v>
          </cell>
          <cell r="E2285">
            <v>10.91</v>
          </cell>
          <cell r="F2285">
            <v>45.92</v>
          </cell>
        </row>
        <row r="2286">
          <cell r="B2286" t="str">
            <v>PARA RAIOS / TERMINAL AEREO / MASTRO</v>
          </cell>
          <cell r="C2286" t="str">
            <v/>
          </cell>
        </row>
        <row r="2287">
          <cell r="A2287" t="str">
            <v>68070</v>
          </cell>
          <cell r="B2287" t="str">
            <v>PARA-RAIOS TIPO FRANKLIN - CABO E SUPORTE ISOLADOR</v>
          </cell>
          <cell r="C2287" t="str">
            <v>M</v>
          </cell>
          <cell r="D2287">
            <v>24.05</v>
          </cell>
          <cell r="E2287">
            <v>27.29</v>
          </cell>
          <cell r="F2287">
            <v>51.34</v>
          </cell>
        </row>
        <row r="2288">
          <cell r="A2288" t="str">
            <v>8260</v>
          </cell>
          <cell r="B2288" t="str">
            <v>INSTALACAO PARA-RAIOS P/RESERVATORIO</v>
          </cell>
          <cell r="C2288" t="str">
            <v>UN</v>
          </cell>
          <cell r="D2288">
            <v>2039.75</v>
          </cell>
          <cell r="E2288">
            <v>253.98</v>
          </cell>
          <cell r="F2288" t="str">
            <v>2.293.73</v>
          </cell>
        </row>
        <row r="2289">
          <cell r="A2289" t="str">
            <v>72315</v>
          </cell>
          <cell r="B2289" t="str">
            <v>TERMINAL AEREO EM ACO GALVANIZADO COM BASE DE FIXACAO H = 30CM</v>
          </cell>
          <cell r="C2289" t="str">
            <v>UN</v>
          </cell>
          <cell r="D2289">
            <v>12.25</v>
          </cell>
          <cell r="E2289">
            <v>13.64</v>
          </cell>
          <cell r="F2289">
            <v>25.89</v>
          </cell>
        </row>
        <row r="2290">
          <cell r="A2290" t="str">
            <v>83638</v>
          </cell>
          <cell r="B2290" t="str">
            <v>MASTRO SIMPLES DE FERRO GALVANIZADO P/ PARA-RAIOS H=3,00M INCLUINDO BASE - FORNECIMENTO E INSTALACAO</v>
          </cell>
          <cell r="C2290" t="str">
            <v>UN</v>
          </cell>
          <cell r="D2290">
            <v>219.44</v>
          </cell>
          <cell r="E2290">
            <v>109.18</v>
          </cell>
          <cell r="F2290">
            <v>328.62</v>
          </cell>
        </row>
        <row r="2291">
          <cell r="A2291" t="str">
            <v>83641</v>
          </cell>
          <cell r="B2291" t="str">
            <v>PARA-RAIO TP VALVULA 15KV/5KA - FORNECIMENTO E INSTALACAO</v>
          </cell>
          <cell r="C2291" t="str">
            <v>UN</v>
          </cell>
          <cell r="D2291">
            <v>233.08</v>
          </cell>
          <cell r="E2291">
            <v>163.77000000000001</v>
          </cell>
          <cell r="F2291">
            <v>396.85</v>
          </cell>
        </row>
        <row r="2292">
          <cell r="B2292" t="str">
            <v>CORDOALHA</v>
          </cell>
          <cell r="C2292" t="str">
            <v/>
          </cell>
        </row>
        <row r="2293">
          <cell r="A2293" t="str">
            <v>72927</v>
          </cell>
          <cell r="B2293" t="str">
            <v>CORDOALHA DE COBRE NU, INCLUSIVE ISOLADORES - 16,00 MM2 - FORNECIMENTO E INSTALACAO</v>
          </cell>
          <cell r="C2293" t="str">
            <v>M</v>
          </cell>
          <cell r="D2293">
            <v>14.9</v>
          </cell>
          <cell r="E2293">
            <v>18.010000000000002</v>
          </cell>
          <cell r="F2293">
            <v>32.909999999999997</v>
          </cell>
        </row>
        <row r="2294">
          <cell r="A2294" t="str">
            <v>72928</v>
          </cell>
          <cell r="B2294" t="str">
            <v>CORDOALHA DE COBRE NU, INCLUSIVE ISOLADORES - 25,00 MM2 - FORNECIMENTO E INSTALACAO</v>
          </cell>
          <cell r="C2294" t="str">
            <v>M</v>
          </cell>
          <cell r="D2294">
            <v>17.96</v>
          </cell>
          <cell r="E2294">
            <v>18.28</v>
          </cell>
          <cell r="F2294">
            <v>36.24</v>
          </cell>
        </row>
        <row r="2295">
          <cell r="A2295" t="str">
            <v>72929</v>
          </cell>
          <cell r="B2295" t="str">
            <v>CORDOALHA DE COBRE NU, INCLUSIVE ISOLADORES - 35,00 MM2 - FORNECIMENTO E INSTALACAO</v>
          </cell>
          <cell r="C2295" t="str">
            <v>M</v>
          </cell>
          <cell r="D2295">
            <v>21.59</v>
          </cell>
          <cell r="E2295">
            <v>19.37</v>
          </cell>
          <cell r="F2295">
            <v>40.96</v>
          </cell>
        </row>
        <row r="2296">
          <cell r="A2296" t="str">
            <v>72930</v>
          </cell>
          <cell r="B2296" t="str">
            <v>CORDOALHA DE COBRE NU, INCLUSIVE ISOLADORES - 50,00 MM2 - FORNECIMENTO E INSTALACAO</v>
          </cell>
          <cell r="C2296" t="str">
            <v>M</v>
          </cell>
          <cell r="D2296">
            <v>27.21</v>
          </cell>
          <cell r="E2296">
            <v>22.1</v>
          </cell>
          <cell r="F2296">
            <v>49.31</v>
          </cell>
        </row>
        <row r="2297">
          <cell r="A2297" t="str">
            <v>72931</v>
          </cell>
          <cell r="B2297" t="str">
            <v>CORDOALHA DE COBRE NU, INCLUSIVE ISOLADORES - 70,00 MM2 - FORNECIMENTO E INSTALACAO</v>
          </cell>
          <cell r="C2297" t="str">
            <v>M</v>
          </cell>
          <cell r="D2297">
            <v>34.119999999999997</v>
          </cell>
          <cell r="E2297">
            <v>22.92</v>
          </cell>
          <cell r="F2297">
            <v>57.04</v>
          </cell>
        </row>
        <row r="2298">
          <cell r="A2298" t="str">
            <v>72932</v>
          </cell>
          <cell r="B2298" t="str">
            <v>CORDOALHA DE COBRE NU, INCLUSIVE ISOLADORES - 95,00 MM2 - FORNECIMENTO E INSTALACAO</v>
          </cell>
          <cell r="C2298" t="str">
            <v>M</v>
          </cell>
          <cell r="D2298">
            <v>43.59</v>
          </cell>
          <cell r="E2298">
            <v>23.47</v>
          </cell>
          <cell r="F2298">
            <v>67.06</v>
          </cell>
        </row>
        <row r="2299">
          <cell r="B2299" t="str">
            <v>CABO DE COBRE NU</v>
          </cell>
          <cell r="C2299" t="str">
            <v/>
          </cell>
        </row>
        <row r="2300">
          <cell r="A2300" t="str">
            <v>72250</v>
          </cell>
          <cell r="B2300" t="str">
            <v>CABO DE COBRE NU 10MM2 - FORNECIMENTO E INSTALACAO</v>
          </cell>
          <cell r="C2300" t="str">
            <v>M</v>
          </cell>
          <cell r="D2300">
            <v>4.47</v>
          </cell>
          <cell r="E2300">
            <v>2.72</v>
          </cell>
          <cell r="F2300">
            <v>7.19</v>
          </cell>
        </row>
        <row r="2301">
          <cell r="A2301" t="str">
            <v>72251</v>
          </cell>
          <cell r="B2301" t="str">
            <v>CABO DE COBRE NU 16MM2 - FORNECIMENTO E INSTALACAO</v>
          </cell>
          <cell r="C2301" t="str">
            <v>M</v>
          </cell>
          <cell r="D2301">
            <v>6.78</v>
          </cell>
          <cell r="E2301">
            <v>3.54</v>
          </cell>
          <cell r="F2301">
            <v>10.32</v>
          </cell>
        </row>
        <row r="2302">
          <cell r="A2302" t="str">
            <v>72252</v>
          </cell>
          <cell r="B2302" t="str">
            <v>CABO DE COBRE NU 25MM2 - FORNECIMENTO E INSTALACAO</v>
          </cell>
          <cell r="C2302" t="str">
            <v>M</v>
          </cell>
          <cell r="D2302">
            <v>10.130000000000001</v>
          </cell>
          <cell r="E2302">
            <v>4.6399999999999997</v>
          </cell>
          <cell r="F2302">
            <v>14.77</v>
          </cell>
        </row>
        <row r="2303">
          <cell r="A2303" t="str">
            <v>72253</v>
          </cell>
          <cell r="B2303" t="str">
            <v>CABO DE COBRE NU 35MM2 - FORNECIMENTO E INSTALACAO</v>
          </cell>
          <cell r="C2303" t="str">
            <v>M</v>
          </cell>
          <cell r="D2303">
            <v>13.73</v>
          </cell>
          <cell r="E2303">
            <v>5.73</v>
          </cell>
          <cell r="F2303">
            <v>19.46</v>
          </cell>
        </row>
        <row r="2304">
          <cell r="A2304" t="str">
            <v>72254</v>
          </cell>
          <cell r="B2304" t="str">
            <v>CABO DE COBRE NU 50MM2 - FORNECIMENTO E INSTALACAO</v>
          </cell>
          <cell r="C2304" t="str">
            <v>M</v>
          </cell>
          <cell r="D2304">
            <v>19.309999999999999</v>
          </cell>
          <cell r="E2304">
            <v>8.4600000000000009</v>
          </cell>
          <cell r="F2304">
            <v>27.77</v>
          </cell>
        </row>
        <row r="2305">
          <cell r="A2305" t="str">
            <v>72255</v>
          </cell>
          <cell r="B2305" t="str">
            <v>CABO DE COBRE NU 70MM2 - FORNECIMENTO E INSTALACAO</v>
          </cell>
          <cell r="C2305" t="str">
            <v>M</v>
          </cell>
          <cell r="D2305">
            <v>26.15</v>
          </cell>
          <cell r="E2305">
            <v>9.2799999999999994</v>
          </cell>
          <cell r="F2305">
            <v>35.43</v>
          </cell>
        </row>
        <row r="2306">
          <cell r="A2306" t="str">
            <v>72256</v>
          </cell>
          <cell r="B2306" t="str">
            <v>CABO DE COBRE NU 95MM2 - FORNECIMENTO E INSTALACAO</v>
          </cell>
          <cell r="C2306" t="str">
            <v>M</v>
          </cell>
          <cell r="D2306">
            <v>35.549999999999997</v>
          </cell>
          <cell r="E2306">
            <v>9.82</v>
          </cell>
          <cell r="F2306">
            <v>45.37</v>
          </cell>
        </row>
        <row r="2307">
          <cell r="A2307" t="str">
            <v>72257</v>
          </cell>
          <cell r="B2307" t="str">
            <v>CABO DE COBRE NU 120MM2 - FORNECIMENTO E INSTALACAO</v>
          </cell>
          <cell r="C2307" t="str">
            <v>M</v>
          </cell>
          <cell r="D2307">
            <v>46.44</v>
          </cell>
          <cell r="E2307">
            <v>12.55</v>
          </cell>
          <cell r="F2307">
            <v>58.99</v>
          </cell>
        </row>
        <row r="2308">
          <cell r="B2308" t="str">
            <v>INSTALACOES DE TELEFONIA E LOGICA</v>
          </cell>
          <cell r="C2308" t="str">
            <v/>
          </cell>
        </row>
        <row r="2309">
          <cell r="B2309" t="str">
            <v>MANUTENCAO / REPAROS - INSTALACOES DE TELEFONIA E LOGICA</v>
          </cell>
          <cell r="C2309" t="str">
            <v/>
          </cell>
        </row>
        <row r="2310">
          <cell r="B2310" t="str">
            <v>QUADRO DE DISTRIBUICAO PARA TELEFONIA</v>
          </cell>
          <cell r="C2310" t="str">
            <v/>
          </cell>
        </row>
        <row r="2311">
          <cell r="A2311" t="str">
            <v>83371</v>
          </cell>
          <cell r="B2311" t="str">
            <v>QUADRO DE DISTRIBUICAO PARA TELEFONE N.2, 20X20X12CM EM CHAPA METALICA, DE EMBUTIR, SEM ACESSORIOS, PADRAO TELEBRAS, FORNECIMENTO E INSTALACAO</v>
          </cell>
          <cell r="C2311" t="str">
            <v>UN</v>
          </cell>
          <cell r="D2311">
            <v>50.35</v>
          </cell>
          <cell r="E2311">
            <v>44.91</v>
          </cell>
          <cell r="F2311">
            <v>95.26</v>
          </cell>
        </row>
        <row r="2312">
          <cell r="A2312" t="str">
            <v>83370</v>
          </cell>
          <cell r="B2312" t="str">
            <v>QUADRO DE DISTRIBUICAO PARA TELEFONE N.3, 40X40X12CM EM CHAPA METALICA, DE EMBUTIR, SEM ACESSORIOS, PADRAO TELEBRAS, FORNECIMENTO E INSTALACAO</v>
          </cell>
          <cell r="C2312" t="str">
            <v>UN</v>
          </cell>
          <cell r="D2312">
            <v>92.33</v>
          </cell>
          <cell r="E2312">
            <v>58.6</v>
          </cell>
          <cell r="F2312">
            <v>150.93</v>
          </cell>
        </row>
        <row r="2313">
          <cell r="A2313" t="str">
            <v>83369</v>
          </cell>
          <cell r="B2313" t="str">
            <v>QUADRO DE DISTRIBUICAO PARA TELEFONE N.4, 60X60X12CM EM CHAPA METALICA, DE EMBUTIR, SEM ACESSORIOS, PADRAO TELEBRAS, FORNECIMENTO E INSTALACAO</v>
          </cell>
          <cell r="C2313" t="str">
            <v>UN</v>
          </cell>
          <cell r="D2313">
            <v>162</v>
          </cell>
          <cell r="E2313">
            <v>68.09</v>
          </cell>
          <cell r="F2313">
            <v>230.09</v>
          </cell>
        </row>
        <row r="2314">
          <cell r="A2314" t="str">
            <v>84676</v>
          </cell>
          <cell r="B2314" t="str">
            <v>QUADRO DE DISTRIBUICAO PARA TELEFONE N.5, 80X80X12CM EM CHAPA METALICA, SEM ACESSORIOS, PADRAO TELEBRAS, FORNECIMENTO E INSTALACAO</v>
          </cell>
          <cell r="C2314" t="str">
            <v>UN</v>
          </cell>
          <cell r="D2314">
            <v>245.87</v>
          </cell>
          <cell r="E2314">
            <v>68.09</v>
          </cell>
          <cell r="F2314">
            <v>313.95999999999998</v>
          </cell>
        </row>
        <row r="2315">
          <cell r="B2315" t="str">
            <v>CAIXAS PARA TELEFONIA</v>
          </cell>
          <cell r="C2315" t="str">
            <v/>
          </cell>
        </row>
        <row r="2316">
          <cell r="A2316" t="str">
            <v>83366</v>
          </cell>
          <cell r="B2316" t="str">
            <v>CAIXA DE PASSAGEM PARA TELEFONE 10X10X5CM (SOBREPOR) FORNECIMENTO E INSTALACAO</v>
          </cell>
          <cell r="C2316" t="str">
            <v>UN</v>
          </cell>
          <cell r="D2316">
            <v>22.89</v>
          </cell>
          <cell r="E2316">
            <v>34.11</v>
          </cell>
          <cell r="F2316">
            <v>57</v>
          </cell>
        </row>
        <row r="2317">
          <cell r="A2317" t="str">
            <v>83367</v>
          </cell>
          <cell r="B2317" t="str">
            <v>CAIXA DE PASSAGEM PARA TELEFONE 80X80X15CM (SOBREPOR) FORNECIMENTO E INSTALACAO</v>
          </cell>
          <cell r="C2317" t="str">
            <v>UN</v>
          </cell>
          <cell r="D2317">
            <v>273.41000000000003</v>
          </cell>
          <cell r="E2317">
            <v>61.41</v>
          </cell>
          <cell r="F2317">
            <v>334.82</v>
          </cell>
        </row>
        <row r="2318">
          <cell r="A2318" t="str">
            <v>83368</v>
          </cell>
          <cell r="B2318" t="str">
            <v>CAIXA DE PASSAGEM PARA TELEFONE 150X150X15CM (SOBREPOR) FORNECIMENTO E INSTALACAO</v>
          </cell>
          <cell r="C2318" t="str">
            <v>UN</v>
          </cell>
          <cell r="D2318">
            <v>719.57</v>
          </cell>
          <cell r="E2318">
            <v>218.36</v>
          </cell>
          <cell r="F2318">
            <v>937.93</v>
          </cell>
        </row>
        <row r="2319">
          <cell r="A2319" t="str">
            <v>73749/1</v>
          </cell>
          <cell r="B2319" t="str">
            <v>CAIXA ENTERRADA PARA INSTALACOES TELEFONICAS TIPO R1 0,60X0,35X0,50M EM BLOCOS DE CONCRETO ESTRUTURAL</v>
          </cell>
          <cell r="C2319" t="str">
            <v>UN</v>
          </cell>
          <cell r="D2319">
            <v>98.34</v>
          </cell>
          <cell r="E2319">
            <v>68.150000000000006</v>
          </cell>
          <cell r="F2319">
            <v>166.49</v>
          </cell>
        </row>
        <row r="2320">
          <cell r="A2320" t="str">
            <v>73749/2</v>
          </cell>
          <cell r="B2320" t="str">
            <v>CAIXA ENTERRADA PARA INSTALACOES TELEFONICAS TIPO R2 1,07X0,52X0,50M EM BLOCOS DE CONCRETO ESTRUTURAL</v>
          </cell>
          <cell r="C2320" t="str">
            <v>UN</v>
          </cell>
          <cell r="D2320">
            <v>183.64</v>
          </cell>
          <cell r="E2320">
            <v>116.36</v>
          </cell>
          <cell r="F2320">
            <v>300</v>
          </cell>
        </row>
        <row r="2321">
          <cell r="A2321" t="str">
            <v>73749/3</v>
          </cell>
          <cell r="B2321" t="str">
            <v>CAIXA ENTERRADA PARA INSTALACOES TELEFONICAS TIPO R3 1,30X1,20X1,20M EM BLOCOS DE CONCRETO ESTRUTURAL</v>
          </cell>
          <cell r="C2321" t="str">
            <v>UN</v>
          </cell>
          <cell r="D2321">
            <v>591.5</v>
          </cell>
          <cell r="E2321">
            <v>394.23</v>
          </cell>
          <cell r="F2321">
            <v>985.73</v>
          </cell>
        </row>
        <row r="2322">
          <cell r="B2322" t="str">
            <v>FIOS E CABOS TELEFÔNICOS</v>
          </cell>
          <cell r="C2322" t="str">
            <v/>
          </cell>
        </row>
        <row r="2323">
          <cell r="A2323" t="str">
            <v>73768/1</v>
          </cell>
          <cell r="B2323" t="str">
            <v>FIO TELEFONICO FI 0,6MM, 2 CONDUTORES (USO INTERNO)-  FORNECIMENTO E INSTALACAO</v>
          </cell>
          <cell r="C2323" t="str">
            <v>M</v>
          </cell>
          <cell r="D2323">
            <v>0.87</v>
          </cell>
          <cell r="E2323">
            <v>0.65</v>
          </cell>
          <cell r="F2323">
            <v>1.52</v>
          </cell>
        </row>
        <row r="2324">
          <cell r="A2324" t="str">
            <v>73768/2</v>
          </cell>
          <cell r="B2324" t="str">
            <v>CABO TELEFONICO FE 1,0MM, 2 CONDUTORES (USO EXTERNO) - FORNECIMENTO E INSTALACAO</v>
          </cell>
          <cell r="C2324" t="str">
            <v>M</v>
          </cell>
          <cell r="D2324">
            <v>1.22</v>
          </cell>
          <cell r="E2324">
            <v>1.04</v>
          </cell>
          <cell r="F2324">
            <v>2.2599999999999998</v>
          </cell>
        </row>
        <row r="2325">
          <cell r="A2325" t="str">
            <v>73688</v>
          </cell>
          <cell r="B2325" t="str">
            <v>CABO TELEFONICO CTP-APL-50, 30 PARES (USO EXTERNO) - FORNECIMENTO E INSTALACAO</v>
          </cell>
          <cell r="C2325" t="str">
            <v>M</v>
          </cell>
          <cell r="D2325">
            <v>13.17</v>
          </cell>
          <cell r="E2325">
            <v>4.2300000000000004</v>
          </cell>
          <cell r="F2325">
            <v>17.399999999999999</v>
          </cell>
        </row>
        <row r="2326">
          <cell r="A2326" t="str">
            <v>73689</v>
          </cell>
          <cell r="B2326" t="str">
            <v>CABO TELEFONICO CTP-APL-50, 20 PARES (USO EXTERNO) - FORNECIMENTO E INSTALACAO</v>
          </cell>
          <cell r="C2326" t="str">
            <v>M</v>
          </cell>
          <cell r="D2326">
            <v>9.6199999999999992</v>
          </cell>
          <cell r="E2326">
            <v>2.86</v>
          </cell>
          <cell r="F2326">
            <v>12.48</v>
          </cell>
        </row>
        <row r="2327">
          <cell r="A2327" t="str">
            <v>73690</v>
          </cell>
          <cell r="B2327" t="str">
            <v>CABO TELEFONICO CTP-APL-50, 10 PARES (USO EXTERNO) - FORNECIMENTO E INSTALACAO</v>
          </cell>
          <cell r="C2327" t="str">
            <v>M</v>
          </cell>
          <cell r="D2327">
            <v>5.79</v>
          </cell>
          <cell r="E2327">
            <v>2.3199999999999998</v>
          </cell>
          <cell r="F2327">
            <v>8.11</v>
          </cell>
        </row>
        <row r="2328">
          <cell r="A2328" t="str">
            <v>83639</v>
          </cell>
          <cell r="B2328" t="str">
            <v>CABO TELEFONICO CT-APL-50, 100 PARES (USO EXTERNO) - FORNECIMENTO E INSTALACAO</v>
          </cell>
          <cell r="C2328" t="str">
            <v>M</v>
          </cell>
          <cell r="D2328">
            <v>36.86</v>
          </cell>
          <cell r="E2328">
            <v>3.67</v>
          </cell>
          <cell r="F2328">
            <v>40.53</v>
          </cell>
        </row>
        <row r="2329">
          <cell r="A2329" t="str">
            <v>73768/3</v>
          </cell>
          <cell r="B2329" t="str">
            <v>CABO TELEFONICO CI-50 10 PARES (USO INTERNO) - FORNECIMENTO E INSTALACAO</v>
          </cell>
          <cell r="C2329" t="str">
            <v>M</v>
          </cell>
          <cell r="D2329">
            <v>4.41</v>
          </cell>
          <cell r="E2329">
            <v>1.57</v>
          </cell>
          <cell r="F2329">
            <v>5.98</v>
          </cell>
        </row>
        <row r="2330">
          <cell r="A2330" t="str">
            <v>73768/4</v>
          </cell>
          <cell r="B2330" t="str">
            <v>CABO TELEFONICO CI-50 20PARES (USO INTERNO) - FORNECIMENTO E INSTALACAO</v>
          </cell>
          <cell r="C2330" t="str">
            <v>M</v>
          </cell>
          <cell r="D2330">
            <v>8.0299999999999994</v>
          </cell>
          <cell r="E2330">
            <v>1.83</v>
          </cell>
          <cell r="F2330">
            <v>9.86</v>
          </cell>
        </row>
        <row r="2331">
          <cell r="A2331" t="str">
            <v>73768/5</v>
          </cell>
          <cell r="B2331" t="str">
            <v>CABO TELEFONICO CI-50 30PARES (USO INTERNO) - FORNECIMENTO E INSTALACAO</v>
          </cell>
          <cell r="C2331" t="str">
            <v>M</v>
          </cell>
          <cell r="D2331">
            <v>10.77</v>
          </cell>
          <cell r="E2331">
            <v>2.09</v>
          </cell>
          <cell r="F2331">
            <v>12.86</v>
          </cell>
        </row>
        <row r="2332">
          <cell r="A2332" t="str">
            <v>73768/6</v>
          </cell>
          <cell r="B2332" t="str">
            <v>CABO TELEFONICO CI-50 50PARES (USO INTERNO) - FORNECIMENTO E INSTALACAO</v>
          </cell>
          <cell r="C2332" t="str">
            <v>M</v>
          </cell>
          <cell r="D2332">
            <v>18.649999999999999</v>
          </cell>
          <cell r="E2332">
            <v>2.62</v>
          </cell>
          <cell r="F2332">
            <v>21.27</v>
          </cell>
        </row>
        <row r="2333">
          <cell r="A2333" t="str">
            <v>73768/7</v>
          </cell>
          <cell r="B2333" t="str">
            <v>CABO TELEFONICO CI-50 75 PARES (USO INTERNO) - FORNECIMENTO E INSTALACAO</v>
          </cell>
          <cell r="C2333" t="str">
            <v>M</v>
          </cell>
          <cell r="D2333">
            <v>29.99</v>
          </cell>
          <cell r="E2333">
            <v>3.14</v>
          </cell>
          <cell r="F2333">
            <v>33.130000000000003</v>
          </cell>
        </row>
        <row r="2334">
          <cell r="A2334" t="str">
            <v>73768/8</v>
          </cell>
          <cell r="B2334" t="str">
            <v>CABO TELEFONICO CI-50 200 PARES (USO INTERNO) - FORNECIMENTO E INSTALACAO</v>
          </cell>
          <cell r="C2334" t="str">
            <v>M</v>
          </cell>
          <cell r="D2334">
            <v>72.83</v>
          </cell>
          <cell r="E2334">
            <v>5.24</v>
          </cell>
          <cell r="F2334">
            <v>78.069999999999993</v>
          </cell>
        </row>
        <row r="2335">
          <cell r="A2335" t="str">
            <v>73768/9</v>
          </cell>
          <cell r="B2335" t="str">
            <v>CABO TELEFONICO CCI-50 1 PAR (USO INTERNO) - FORNECIMENTO E INSTALACAO</v>
          </cell>
          <cell r="C2335" t="str">
            <v>M</v>
          </cell>
          <cell r="D2335">
            <v>0.57999999999999996</v>
          </cell>
          <cell r="E2335">
            <v>0.52</v>
          </cell>
          <cell r="F2335">
            <v>1.1000000000000001</v>
          </cell>
        </row>
        <row r="2336">
          <cell r="A2336" t="str">
            <v>73768/10</v>
          </cell>
          <cell r="B2336" t="str">
            <v>CABO TELEFONICO CCI-50 2 PARES (USO INTERNO) - FORNECIMENTO E INSTALACAO</v>
          </cell>
          <cell r="C2336" t="str">
            <v>M</v>
          </cell>
          <cell r="D2336">
            <v>0.85</v>
          </cell>
          <cell r="E2336">
            <v>0.52</v>
          </cell>
          <cell r="F2336">
            <v>1.37</v>
          </cell>
        </row>
        <row r="2337">
          <cell r="A2337" t="str">
            <v>73768/11</v>
          </cell>
          <cell r="B2337" t="str">
            <v>CABO TELEFONICO CCI-50 3 PARES (USO INTERNO) - FORNECIMENTO E INSTALACAO</v>
          </cell>
          <cell r="C2337" t="str">
            <v>M</v>
          </cell>
          <cell r="D2337">
            <v>1.19</v>
          </cell>
          <cell r="E2337">
            <v>0.52</v>
          </cell>
          <cell r="F2337">
            <v>1.71</v>
          </cell>
        </row>
        <row r="2338">
          <cell r="A2338" t="str">
            <v>73768/12</v>
          </cell>
          <cell r="B2338" t="str">
            <v>CABO TELEFONICO CCI-50 4 PARES (USO INTERNO) - FORNECIMENTO E INSTALACAO</v>
          </cell>
          <cell r="C2338" t="str">
            <v>M</v>
          </cell>
          <cell r="D2338">
            <v>1.57</v>
          </cell>
          <cell r="E2338">
            <v>0.78</v>
          </cell>
          <cell r="F2338">
            <v>2.35</v>
          </cell>
        </row>
        <row r="2339">
          <cell r="A2339" t="str">
            <v>73768/13</v>
          </cell>
          <cell r="B2339" t="str">
            <v>CABO TELEFONICO CCI-50 5 PARES (USO INTERNO) - FORNECIMENTO E INSTALACAO</v>
          </cell>
          <cell r="C2339" t="str">
            <v>M</v>
          </cell>
          <cell r="D2339">
            <v>2.11</v>
          </cell>
          <cell r="E2339">
            <v>1.04</v>
          </cell>
          <cell r="F2339">
            <v>3.15</v>
          </cell>
        </row>
        <row r="2340">
          <cell r="A2340" t="str">
            <v>73768/14</v>
          </cell>
          <cell r="B2340" t="str">
            <v>CABO TELEFONICO CCI-50 6 PARES  (USO INTERNO) - FORNECIMENTO E INSTALACAO</v>
          </cell>
          <cell r="C2340" t="str">
            <v>M</v>
          </cell>
          <cell r="D2340">
            <v>2.57</v>
          </cell>
          <cell r="E2340">
            <v>1.57</v>
          </cell>
          <cell r="F2340">
            <v>4.1399999999999997</v>
          </cell>
        </row>
        <row r="2341">
          <cell r="B2341" t="str">
            <v>TOMADA PARA TELEFONE</v>
          </cell>
          <cell r="C2341" t="str">
            <v/>
          </cell>
        </row>
        <row r="2342">
          <cell r="A2342" t="str">
            <v>72337</v>
          </cell>
          <cell r="B2342" t="str">
            <v>TOMADA PARA TELEFONE DE 4 POLOS PADRAO TELEBRAS - FORNECIMENTO E INSTALACAO</v>
          </cell>
          <cell r="C2342" t="str">
            <v>UN</v>
          </cell>
          <cell r="D2342">
            <v>13.04</v>
          </cell>
          <cell r="E2342">
            <v>6.82</v>
          </cell>
          <cell r="F2342">
            <v>19.86</v>
          </cell>
        </row>
        <row r="2343">
          <cell r="B2343" t="str">
            <v>INSTALACOES PARA SISTEMAS DE VENTILACÃO</v>
          </cell>
          <cell r="C2343" t="str">
            <v/>
          </cell>
        </row>
        <row r="2344">
          <cell r="B2344" t="str">
            <v>MANUTENCAO / REPAROS - INSTALACOES PARA SISTEMAS DE VENTILACÃO</v>
          </cell>
          <cell r="C2344" t="str">
            <v/>
          </cell>
        </row>
        <row r="2345">
          <cell r="B2345" t="str">
            <v>AR CONDICIONADO</v>
          </cell>
          <cell r="C2345" t="str">
            <v/>
          </cell>
        </row>
        <row r="2346">
          <cell r="A2346" t="str">
            <v>83636</v>
          </cell>
          <cell r="B2346" t="str">
            <v>DUTO CHAPA GALVANIZADA NUM 26 P/ AR CONDICIONADO</v>
          </cell>
          <cell r="C2346" t="str">
            <v>M2</v>
          </cell>
          <cell r="D2346">
            <v>38.86</v>
          </cell>
          <cell r="E2346">
            <v>9.7799999999999994</v>
          </cell>
          <cell r="F2346">
            <v>48.64</v>
          </cell>
        </row>
        <row r="2347">
          <cell r="A2347" t="str">
            <v>83637</v>
          </cell>
          <cell r="B2347" t="str">
            <v>DUTO CHAPA GALVANIZADA NUM 22 P/ AR CONDICIONADO</v>
          </cell>
          <cell r="C2347" t="str">
            <v>M2</v>
          </cell>
          <cell r="D2347">
            <v>59.55</v>
          </cell>
          <cell r="E2347">
            <v>23.07</v>
          </cell>
          <cell r="F2347">
            <v>82.62</v>
          </cell>
        </row>
        <row r="2348">
          <cell r="B2348" t="str">
            <v>INSTALACOES PARA GAS - GLP</v>
          </cell>
          <cell r="C2348" t="str">
            <v/>
          </cell>
        </row>
        <row r="2349">
          <cell r="B2349" t="str">
            <v>MANUTENCAO / REPAROS - GLP</v>
          </cell>
          <cell r="C2349" t="str">
            <v/>
          </cell>
        </row>
        <row r="2350">
          <cell r="B2350" t="str">
            <v>INSTALACOES GAS CENTRAL</v>
          </cell>
          <cell r="C2350" t="str">
            <v/>
          </cell>
        </row>
        <row r="2351">
          <cell r="A2351" t="str">
            <v>74003/1</v>
          </cell>
          <cell r="B2351" t="str">
            <v>INSTALACOES GAS CENTRAL P/ EDIFICIO RESIDENCIAL C/ 4 PAVTOS 16 UNID.  UMA CENTRAL POR BLOCO COM 16 PONTOS</v>
          </cell>
          <cell r="C2351" t="str">
            <v>UN</v>
          </cell>
          <cell r="D2351">
            <v>3154.67</v>
          </cell>
          <cell r="E2351" t="str">
            <v>1.864.96</v>
          </cell>
          <cell r="F2351" t="str">
            <v>5.019.63</v>
          </cell>
        </row>
        <row r="2352">
          <cell r="B2352" t="str">
            <v>TUBOS DE ACO PRETO</v>
          </cell>
          <cell r="C2352" t="str">
            <v/>
          </cell>
        </row>
        <row r="2353">
          <cell r="A2353" t="str">
            <v>75027/4</v>
          </cell>
          <cell r="B2353" t="str">
            <v>TUBO DE AÇO PRETO 4" SEM COSTURA SCHEDULE 40/NBR 5590, INCLUSIVE CONEXOES - FORNECIMENTO E INSTALACAO</v>
          </cell>
          <cell r="C2353" t="str">
            <v>M</v>
          </cell>
          <cell r="D2353">
            <v>182.38</v>
          </cell>
          <cell r="E2353">
            <v>58.59</v>
          </cell>
          <cell r="F2353">
            <v>240.97</v>
          </cell>
        </row>
        <row r="2354">
          <cell r="A2354" t="str">
            <v>75027/5</v>
          </cell>
          <cell r="B2354" t="str">
            <v>TUBO DE AÇO PRETO 6" SEM COSTURA SCHEDULE 40/NBR 5590, INCLUSIVE CONEXÕES - FORNECIMENTO E INSTALAÇÃO</v>
          </cell>
          <cell r="C2354" t="str">
            <v>M</v>
          </cell>
          <cell r="D2354">
            <v>308.33</v>
          </cell>
          <cell r="E2354">
            <v>70.58</v>
          </cell>
          <cell r="F2354">
            <v>378.91</v>
          </cell>
        </row>
        <row r="2355">
          <cell r="A2355" t="str">
            <v>92338</v>
          </cell>
          <cell r="B2355" t="str">
            <v>TUBO DE AÇO PRETO SEM COSTURA, CONEXÃO SOLDADA, DN 50 (2"), INSTALADO EM PRUMADAS - FORNECIMENTO E INSTALAÇÃO. AF_12/2015</v>
          </cell>
          <cell r="C2355" t="str">
            <v>M</v>
          </cell>
          <cell r="D2355">
            <v>48.64</v>
          </cell>
          <cell r="E2355">
            <v>15.85</v>
          </cell>
          <cell r="F2355">
            <v>64.489999999999995</v>
          </cell>
        </row>
        <row r="2356">
          <cell r="A2356" t="str">
            <v>92339</v>
          </cell>
          <cell r="B2356" t="str">
            <v>TUBO DE AÇO PRETO SEM COSTURA, CONEXÃO SOLDADA, DN 65 (2 1/2"), INSTALADO EM PRUMADAS - FORNECIMENTO E INSTALAÇÃO. AF_12/2015</v>
          </cell>
          <cell r="C2356" t="str">
            <v>M</v>
          </cell>
          <cell r="D2356">
            <v>75.66</v>
          </cell>
          <cell r="E2356">
            <v>17.57</v>
          </cell>
          <cell r="F2356">
            <v>93.23</v>
          </cell>
        </row>
        <row r="2357">
          <cell r="A2357" t="str">
            <v>92340</v>
          </cell>
          <cell r="B2357" t="str">
            <v>TUBO DE AÇO PRETO SEM COSTURA, CONEXÃO SOLDADA, DN 80 (3"), INSTALADO EM PRUMADAS - FORNECIMENTO E INSTALAÇÃO. AF_12/2015</v>
          </cell>
          <cell r="C2357" t="str">
            <v>M</v>
          </cell>
          <cell r="D2357">
            <v>71.989999999999995</v>
          </cell>
          <cell r="E2357">
            <v>19.25</v>
          </cell>
          <cell r="F2357">
            <v>91.24</v>
          </cell>
        </row>
        <row r="2358">
          <cell r="A2358" t="str">
            <v>92361</v>
          </cell>
          <cell r="B2358" t="str">
            <v>TUBO DE AÇO PRETO SEM COSTURA, CONEXÃO SOLDADA, DN 50 (2"), INSTALADO EM REDE DE ALIMENTAÇÃO PARA HIDRANTE - FORNECIMENTO E INSTALAÇÃO. AF_12/2015</v>
          </cell>
          <cell r="C2358" t="str">
            <v>M</v>
          </cell>
          <cell r="D2358">
            <v>44.12</v>
          </cell>
          <cell r="E2358">
            <v>4.1900000000000004</v>
          </cell>
          <cell r="F2358">
            <v>48.31</v>
          </cell>
        </row>
        <row r="2359">
          <cell r="A2359" t="str">
            <v>92362</v>
          </cell>
          <cell r="B2359" t="str">
            <v>TUBO DE AÇO PRETO SEM COSTURA, CONEXÃO SOLDADA, DN 65 (2 1/2"), INSTALADO EM REDE DE ALIMENTAÇÃO PARA HIDRANTE - FORNECIMENTO E INSTALAÇÃO. AF_12/2015</v>
          </cell>
          <cell r="C2359" t="str">
            <v>M</v>
          </cell>
          <cell r="D2359">
            <v>70.95</v>
          </cell>
          <cell r="E2359">
            <v>5.45</v>
          </cell>
          <cell r="F2359">
            <v>76.400000000000006</v>
          </cell>
        </row>
        <row r="2360">
          <cell r="A2360" t="str">
            <v>92363</v>
          </cell>
          <cell r="B2360" t="str">
            <v>TUBO DE AÇO PRETO SEM COSTURA, CONEXÃO SOLDADA, DN 80 (3"), INSTALADO EM REDE DE ALIMENTAÇÃO PARA HIDRANTE - FORNECIMENTO E INSTALAÇÃO. AF_12/2015</v>
          </cell>
          <cell r="C2360" t="str">
            <v>M</v>
          </cell>
          <cell r="D2360">
            <v>67.12</v>
          </cell>
          <cell r="E2360">
            <v>6.71</v>
          </cell>
          <cell r="F2360">
            <v>73.83</v>
          </cell>
        </row>
        <row r="2361">
          <cell r="A2361" t="str">
            <v>92648</v>
          </cell>
          <cell r="B2361" t="str">
            <v>TUBO DE AÇO PRETO SEM COSTURA, CONEXÃO SOLDADA, DN 40 (1 1/2"), INSTALADO EM REDE DE ALIMENTAÇÃO PARA SPRINKLER - FORNECIMENTO E INSTALAÇÃO. AF_12/2015</v>
          </cell>
          <cell r="C2361" t="str">
            <v>M</v>
          </cell>
          <cell r="D2361">
            <v>36.74</v>
          </cell>
          <cell r="E2361">
            <v>5.45</v>
          </cell>
          <cell r="F2361">
            <v>42.19</v>
          </cell>
        </row>
        <row r="2362">
          <cell r="A2362" t="str">
            <v>92649</v>
          </cell>
          <cell r="B2362" t="str">
            <v>TUBO DE AÇO PRETO SEM COSTURA, CONEXÃO SOLDADA, DN 50 (2"), INSTALADO EM REDE DE ALIMENTAÇÃO PARA SPRINKLER - FORNECIMENTO E INSTALAÇÃO. AF_12/2015</v>
          </cell>
          <cell r="C2362" t="str">
            <v>M</v>
          </cell>
          <cell r="D2362">
            <v>44.93</v>
          </cell>
          <cell r="E2362">
            <v>6.29</v>
          </cell>
          <cell r="F2362">
            <v>51.22</v>
          </cell>
        </row>
        <row r="2363">
          <cell r="A2363" t="str">
            <v>92650</v>
          </cell>
          <cell r="B2363" t="str">
            <v>TUBO DE AÇO PRETO SEM COSTURA, CONEXÃO SOLDADA, DN 65 (2 1/2"), INSTALADO EM REDE DE ALIMENTAÇÃO PARA SPRINKLER - FORNECIMENTO E INSTALAÇÃO. AF_12/2015</v>
          </cell>
          <cell r="C2363" t="str">
            <v>M</v>
          </cell>
          <cell r="D2363">
            <v>71.760000000000005</v>
          </cell>
          <cell r="E2363">
            <v>7.55</v>
          </cell>
          <cell r="F2363">
            <v>79.31</v>
          </cell>
        </row>
        <row r="2364">
          <cell r="A2364" t="str">
            <v>92651</v>
          </cell>
          <cell r="B2364" t="str">
            <v>TUBO DE AÇO PRETO SEM COSTURA, CONEXÃO SOLDADA, DN 80 (3"), INSTALADO EM REDE DE ALIMENTAÇÃO PARA SPRINKLER - FORNECIMENTO E INSTALAÇÃO. AF_12/2015</v>
          </cell>
          <cell r="C2364" t="str">
            <v>M</v>
          </cell>
          <cell r="D2364">
            <v>67.930000000000007</v>
          </cell>
          <cell r="E2364">
            <v>8.81</v>
          </cell>
          <cell r="F2364">
            <v>76.739999999999995</v>
          </cell>
        </row>
        <row r="2365">
          <cell r="A2365" t="str">
            <v>92689</v>
          </cell>
          <cell r="B2365" t="str">
            <v>TUBO DE AÇO PRETO SEM COSTURA, CLASSE MÉDIA, CONEXÃO SOLDADA, DN 15 (1/2"), INSTALADO EM RAMAIS E SUB-RAMAIS DE GÁS - FORNECIMENTO E INSTALAÇÃO. AF_12/2015</v>
          </cell>
          <cell r="C2365" t="str">
            <v>M</v>
          </cell>
          <cell r="D2365">
            <v>17.3</v>
          </cell>
          <cell r="E2365">
            <v>4.78</v>
          </cell>
          <cell r="F2365">
            <v>22.08</v>
          </cell>
        </row>
        <row r="2366">
          <cell r="A2366" t="str">
            <v>92690</v>
          </cell>
          <cell r="B2366" t="str">
            <v>TUBO DE AÇO PRETO SEM COSTURA, CLASSE MÉDIA, CONEXÃO SOLDADA, DN 20 (3/4"), INSTALADO EM RAMAIS E SUB-RAMAIS DE GÁS - FORNECIMENTO E INSTALAÇÃO. AF_12/2015</v>
          </cell>
          <cell r="C2366" t="str">
            <v>M</v>
          </cell>
          <cell r="D2366">
            <v>24.26</v>
          </cell>
          <cell r="E2366">
            <v>8.2200000000000006</v>
          </cell>
          <cell r="F2366">
            <v>32.479999999999997</v>
          </cell>
        </row>
        <row r="2367">
          <cell r="B2367" t="str">
            <v>TUBOS DE COBRE</v>
          </cell>
          <cell r="C2367" t="str">
            <v/>
          </cell>
        </row>
        <row r="2368">
          <cell r="A2368" t="str">
            <v>92275</v>
          </cell>
          <cell r="B2368" t="str">
            <v>TUBO EM COBRE RÍGIDO, DN 22 CLASSE E, SEM ISOLAMENTO, INSTALADO EM PRUMADA - FORNECIMENTO E INSTALAÇÃO. AF_12/2015</v>
          </cell>
          <cell r="C2368" t="str">
            <v>M</v>
          </cell>
          <cell r="D2368">
            <v>23.31</v>
          </cell>
          <cell r="E2368">
            <v>1.25</v>
          </cell>
          <cell r="F2368">
            <v>24.56</v>
          </cell>
        </row>
        <row r="2369">
          <cell r="A2369" t="str">
            <v>92276</v>
          </cell>
          <cell r="B2369" t="str">
            <v>TUBO EM COBRE RÍGIDO, DN 28 CLASSE E, SEM ISOLAMENTO, INSTALADO EM PRUMADA - FORNECIMENTO E INSTALAÇÃO. AF_12/2015</v>
          </cell>
          <cell r="C2369" t="str">
            <v>M</v>
          </cell>
          <cell r="D2369">
            <v>29.55</v>
          </cell>
          <cell r="E2369">
            <v>1.49</v>
          </cell>
          <cell r="F2369">
            <v>31.04</v>
          </cell>
        </row>
        <row r="2370">
          <cell r="A2370" t="str">
            <v>92277</v>
          </cell>
          <cell r="B2370" t="str">
            <v>TUBO EM COBRE RÍGIDO, DN 35 CLASSE E, SEM ISOLAMENTO, INSTALADO EM PRUMADA - FORNECIMENTO E INSTALAÇÃO. AF_12/2015</v>
          </cell>
          <cell r="C2370" t="str">
            <v>M</v>
          </cell>
          <cell r="D2370">
            <v>42.75</v>
          </cell>
          <cell r="E2370">
            <v>1.75</v>
          </cell>
          <cell r="F2370">
            <v>44.5</v>
          </cell>
        </row>
        <row r="2371">
          <cell r="A2371" t="str">
            <v>92278</v>
          </cell>
          <cell r="B2371" t="str">
            <v>TUBO EM COBRE RÍGIDO, DN 42 CLASSE E, SEM ISOLAMENTO, INSTALADO EM PRUMADA - FORNECIMENTO E INSTALAÇÃO. AF_12/2015</v>
          </cell>
          <cell r="C2371" t="str">
            <v>M</v>
          </cell>
          <cell r="D2371">
            <v>57.57</v>
          </cell>
          <cell r="E2371">
            <v>2.02</v>
          </cell>
          <cell r="F2371">
            <v>59.59</v>
          </cell>
        </row>
        <row r="2372">
          <cell r="A2372" t="str">
            <v>92279</v>
          </cell>
          <cell r="B2372" t="str">
            <v>TUBO EM COBRE RÍGIDO, DN 54 CLASSE E, SEM ISOLAMENTO, INSTALADO EM PRUMADA - FORNECIMENTO E INSTALAÇÃO. AF_12/2015</v>
          </cell>
          <cell r="C2372" t="str">
            <v>M</v>
          </cell>
          <cell r="D2372">
            <v>83.32</v>
          </cell>
          <cell r="E2372">
            <v>2.5</v>
          </cell>
          <cell r="F2372">
            <v>85.82</v>
          </cell>
        </row>
        <row r="2373">
          <cell r="A2373" t="str">
            <v>92280</v>
          </cell>
          <cell r="B2373" t="str">
            <v>TUBO EM COBRE RÍGIDO, DN 66 CLASSE E, SEM ISOLAMENTO, INSTALADO EM PRUMADA - FORNECIMENTO E INSTALAÇÃO. AF_12/2015</v>
          </cell>
          <cell r="C2373" t="str">
            <v>M</v>
          </cell>
          <cell r="D2373">
            <v>117.14</v>
          </cell>
          <cell r="E2373">
            <v>2.95</v>
          </cell>
          <cell r="F2373">
            <v>120.09</v>
          </cell>
        </row>
        <row r="2374">
          <cell r="A2374" t="str">
            <v>92305</v>
          </cell>
          <cell r="B2374" t="str">
            <v>TUBO EM COBRE RÍGIDO, DN 15 CLASSE E, SEM ISOLAMENTO, INSTALADO EM RAMAL DE DISTRIBUIÇÃO - FORNECIMENTO E INSTALAÇÃO. AF_12/2015</v>
          </cell>
          <cell r="C2374" t="str">
            <v>M</v>
          </cell>
          <cell r="D2374">
            <v>14.62</v>
          </cell>
          <cell r="E2374">
            <v>3.32</v>
          </cell>
          <cell r="F2374">
            <v>17.940000000000001</v>
          </cell>
        </row>
        <row r="2375">
          <cell r="A2375" t="str">
            <v>92306</v>
          </cell>
          <cell r="B2375" t="str">
            <v>TUBO EM COBRE RÍGIDO, DN 22 CLASSE E, SEM ISOLAMENTO, INSTALADO EM RAMAL DE DISTRIBUIÇÃO - FORNECIMENTO E INSTALAÇÃO. AF_12/2015</v>
          </cell>
          <cell r="C2375" t="str">
            <v>M</v>
          </cell>
          <cell r="D2375">
            <v>24.37</v>
          </cell>
          <cell r="E2375">
            <v>3.83</v>
          </cell>
          <cell r="F2375">
            <v>28.2</v>
          </cell>
        </row>
        <row r="2376">
          <cell r="A2376" t="str">
            <v>92307</v>
          </cell>
          <cell r="B2376" t="str">
            <v>TUBO EM COBRE RÍGIDO, DN 28 CLASSE E, SEM ISOLAMENTO, INSTALADO EM RAMAL DE DISTRIBUIÇÃO - FORNECIMENTO E INSTALAÇÃO. AF_12/2015</v>
          </cell>
          <cell r="C2376" t="str">
            <v>M</v>
          </cell>
          <cell r="D2376">
            <v>30.67</v>
          </cell>
          <cell r="E2376">
            <v>4.26</v>
          </cell>
          <cell r="F2376">
            <v>34.93</v>
          </cell>
        </row>
        <row r="2377">
          <cell r="A2377" t="str">
            <v>92320</v>
          </cell>
          <cell r="B2377" t="str">
            <v>TUBO EM COBRE RÍGIDO, DN 15 CLASSE E, SEM ISOLAMENTO, INSTALADO EM RAMAL E SUB-RAMAL - FORNECIMENTO E INSTALAÇÃO. AF_12/2015</v>
          </cell>
          <cell r="C2377" t="str">
            <v>M</v>
          </cell>
          <cell r="D2377">
            <v>16.920000000000002</v>
          </cell>
          <cell r="E2377">
            <v>9</v>
          </cell>
          <cell r="F2377">
            <v>25.92</v>
          </cell>
        </row>
        <row r="2378">
          <cell r="A2378" t="str">
            <v>92321</v>
          </cell>
          <cell r="B2378" t="str">
            <v>TUBO EM COBRE RÍGIDO, DN 22 CLASSE E, SEM ISOLAMENTO, INSTALADO EM RAMAL E SUB-RAMAL - FORNECIMENTO E INSTALAÇÃO. AF_12/2015</v>
          </cell>
          <cell r="C2378" t="str">
            <v>M</v>
          </cell>
          <cell r="D2378">
            <v>28.33</v>
          </cell>
          <cell r="E2378">
            <v>13.58</v>
          </cell>
          <cell r="F2378">
            <v>41.91</v>
          </cell>
        </row>
        <row r="2379">
          <cell r="A2379" t="str">
            <v>92322</v>
          </cell>
          <cell r="B2379" t="str">
            <v>TUBO EM COBRE RÍGIDO, DN 28 CLASSE E, SEM ISOLAMENTO, INSTALADO EM RAMAL E SUB-RAMAL - FORNECIMENTO E INSTALAÇÃO. AF_12/2015</v>
          </cell>
          <cell r="C2379" t="str">
            <v>M</v>
          </cell>
          <cell r="D2379">
            <v>36.090000000000003</v>
          </cell>
          <cell r="E2379">
            <v>17.55</v>
          </cell>
          <cell r="F2379">
            <v>53.64</v>
          </cell>
        </row>
        <row r="2380">
          <cell r="B2380" t="str">
            <v>CONEXOES DE COBRE</v>
          </cell>
          <cell r="C2380" t="str">
            <v/>
          </cell>
        </row>
        <row r="2381">
          <cell r="A2381" t="str">
            <v>92287</v>
          </cell>
          <cell r="B2381" t="str">
            <v>COTOVELO DE COBRE, 90 GRAUS, SEM ANEL DE SOLDA, DN 22 MM, INSTALADO EM PRUMADA - FORNECIMENTO E INSTALAÇÃO. AF_12/2015_P</v>
          </cell>
          <cell r="C2381" t="str">
            <v>UN</v>
          </cell>
          <cell r="D2381">
            <v>7.03</v>
          </cell>
          <cell r="E2381">
            <v>2.5499999999999998</v>
          </cell>
          <cell r="F2381">
            <v>9.58</v>
          </cell>
        </row>
        <row r="2382">
          <cell r="A2382" t="str">
            <v>92288</v>
          </cell>
          <cell r="B2382" t="str">
            <v>COTOVELO DE COBRE, 90 GRAUS, SEM ANEL DE SOLDA, DN 28 MM, INSTALADO EM PRUMADA - FORNECIMENTO E INSTALAÇÃO. AF_12/2015_P</v>
          </cell>
          <cell r="C2382" t="str">
            <v>UN</v>
          </cell>
          <cell r="D2382">
            <v>11.02</v>
          </cell>
          <cell r="E2382">
            <v>3.03</v>
          </cell>
          <cell r="F2382">
            <v>14.05</v>
          </cell>
        </row>
        <row r="2383">
          <cell r="A2383" t="str">
            <v>92289</v>
          </cell>
          <cell r="B2383" t="str">
            <v>COTOVELO DE COBRE, 90 GRAUS, SEM ANEL DE SOLDA, DN 35 MM, INSTALADO EM PRUMADA - FORNECIMENTO E INSTALAÇÃO. AF_12/2015_P</v>
          </cell>
          <cell r="C2383" t="str">
            <v>UN</v>
          </cell>
          <cell r="D2383">
            <v>19.690000000000001</v>
          </cell>
          <cell r="E2383">
            <v>3.56</v>
          </cell>
          <cell r="F2383">
            <v>23.25</v>
          </cell>
        </row>
        <row r="2384">
          <cell r="A2384" t="str">
            <v>92290</v>
          </cell>
          <cell r="B2384" t="str">
            <v>COTOVELO DE COBRE, 90 GRAUS, SEM ANEL DE SOLDA, DN 42 MM, INSTALADO EM PRUMADA - FORNECIMENTO E INSTALAÇÃO. AF_12/2015_P</v>
          </cell>
          <cell r="C2384" t="str">
            <v>UN</v>
          </cell>
          <cell r="D2384">
            <v>29.62</v>
          </cell>
          <cell r="E2384">
            <v>4.12</v>
          </cell>
          <cell r="F2384">
            <v>33.74</v>
          </cell>
        </row>
        <row r="2385">
          <cell r="A2385" t="str">
            <v>92291</v>
          </cell>
          <cell r="B2385" t="str">
            <v>COTOVELO DE COBRE, 90 GRAUS, SEM ANEL DE SOLDA, DN 54 MM, INSTALADO EM PRUMADA - FORNECIMENTO E INSTALAÇÃO. AF_12/2015_P</v>
          </cell>
          <cell r="C2385" t="str">
            <v>UN</v>
          </cell>
          <cell r="D2385">
            <v>45.7</v>
          </cell>
          <cell r="E2385">
            <v>5.0599999999999996</v>
          </cell>
          <cell r="F2385">
            <v>50.76</v>
          </cell>
        </row>
        <row r="2386">
          <cell r="A2386" t="str">
            <v>92292</v>
          </cell>
          <cell r="B2386" t="str">
            <v>COTOVELO DE COBRE, 90 GRAUS, SEM ANEL DE SOLDA, DN 66 MM, INSTALADO EM PRUMADA - FORNECIMENTO E INSTALAÇÃO. AF_12/2015_P</v>
          </cell>
          <cell r="C2386" t="str">
            <v>UN</v>
          </cell>
          <cell r="D2386">
            <v>147.16999999999999</v>
          </cell>
          <cell r="E2386">
            <v>5.99</v>
          </cell>
          <cell r="F2386">
            <v>153.16</v>
          </cell>
        </row>
        <row r="2387">
          <cell r="A2387" t="str">
            <v>92293</v>
          </cell>
          <cell r="B2387" t="str">
            <v>LUVA DE COBRE, SEM ANEL DE SOLDA, DN 22 MM, INSTALADO EM PRUMADA - FORNECIMENTO E INSTALAÇÃO. AF_12/2015_P</v>
          </cell>
          <cell r="C2387" t="str">
            <v>UN</v>
          </cell>
          <cell r="D2387">
            <v>3.87</v>
          </cell>
          <cell r="E2387">
            <v>1.7</v>
          </cell>
          <cell r="F2387">
            <v>5.57</v>
          </cell>
        </row>
        <row r="2388">
          <cell r="A2388" t="str">
            <v>92294</v>
          </cell>
          <cell r="B2388" t="str">
            <v>LUVA DE COBRE, SEM ANEL DE SOLDA, DN 28 MM, INSTALADO EM PRUMADA - FORNECIMENTO E INSTALAÇÃO. AF_12/2015_P</v>
          </cell>
          <cell r="C2388" t="str">
            <v>UN</v>
          </cell>
          <cell r="D2388">
            <v>6.55</v>
          </cell>
          <cell r="E2388">
            <v>2.02</v>
          </cell>
          <cell r="F2388">
            <v>8.57</v>
          </cell>
        </row>
        <row r="2389">
          <cell r="A2389" t="str">
            <v>92295</v>
          </cell>
          <cell r="B2389" t="str">
            <v>LUVA DE COBRE, SEM ANEL DE SOLDA, DN 35 MM, INSTALADO EM PRUMADA - FORNECIMENTO E INSTALAÇÃO. AF_12/2015_P</v>
          </cell>
          <cell r="C2389" t="str">
            <v>UN</v>
          </cell>
          <cell r="D2389">
            <v>12.59</v>
          </cell>
          <cell r="E2389">
            <v>2.37</v>
          </cell>
          <cell r="F2389">
            <v>14.96</v>
          </cell>
        </row>
        <row r="2390">
          <cell r="A2390" t="str">
            <v>92296</v>
          </cell>
          <cell r="B2390" t="str">
            <v>LUVA DE COBRE, SEM ANEL DE SOLDA, DN 42 MM, INSTALADO EM PRUMADA - FORNECIMENTO E INSTALAÇÃO. AF_12/2015_P</v>
          </cell>
          <cell r="C2390" t="str">
            <v>UN</v>
          </cell>
          <cell r="D2390">
            <v>16.3</v>
          </cell>
          <cell r="E2390">
            <v>2.74</v>
          </cell>
          <cell r="F2390">
            <v>19.04</v>
          </cell>
        </row>
        <row r="2391">
          <cell r="A2391" t="str">
            <v>92297</v>
          </cell>
          <cell r="B2391" t="str">
            <v>LUVA DE COBRE, SEM ANEL DE SOLDA, DN 54 MM, INSTALADO EM PRUMADA - FORNECIMENTO E INSTALAÇÃO. AF_12/2015_P</v>
          </cell>
          <cell r="C2391" t="str">
            <v>UN</v>
          </cell>
          <cell r="D2391">
            <v>25.49</v>
          </cell>
          <cell r="E2391">
            <v>3.38</v>
          </cell>
          <cell r="F2391">
            <v>28.87</v>
          </cell>
        </row>
        <row r="2392">
          <cell r="A2392" t="str">
            <v>92298</v>
          </cell>
          <cell r="B2392" t="str">
            <v>LUVA DE COBRE, SEM ANEL DE SOLDA, DN 66 MM, INSTALADO EM PRUMADA - FORNECIMENTO E INSTALAÇÃO. AF_12/2015_P</v>
          </cell>
          <cell r="C2392" t="str">
            <v>UN</v>
          </cell>
          <cell r="D2392">
            <v>74.98</v>
          </cell>
          <cell r="E2392">
            <v>3.99</v>
          </cell>
          <cell r="F2392">
            <v>78.97</v>
          </cell>
        </row>
        <row r="2393">
          <cell r="A2393" t="str">
            <v>92299</v>
          </cell>
          <cell r="B2393" t="str">
            <v>TE DE COBRE, SEM ANEL DE SOLDA, DN 22 MM, INSTALADO EM PRUMADA - FORNECIMENTO E INSTALAÇÃO. AF_12/2015_P</v>
          </cell>
          <cell r="C2393" t="str">
            <v>UN</v>
          </cell>
          <cell r="D2393">
            <v>9.2100000000000009</v>
          </cell>
          <cell r="E2393">
            <v>3.4</v>
          </cell>
          <cell r="F2393">
            <v>12.61</v>
          </cell>
        </row>
        <row r="2394">
          <cell r="A2394" t="str">
            <v>92300</v>
          </cell>
          <cell r="B2394" t="str">
            <v>TE DE COBRE, SEM ANEL DE SOLDA, DN 28 MM, INSTALADO EM PRUMADA - FORNECIMENTO E INSTALAÇÃO. AF_12/2015_P</v>
          </cell>
          <cell r="C2394" t="str">
            <v>UN</v>
          </cell>
          <cell r="D2394">
            <v>13.9</v>
          </cell>
          <cell r="E2394">
            <v>4.04</v>
          </cell>
          <cell r="F2394">
            <v>17.940000000000001</v>
          </cell>
        </row>
        <row r="2395">
          <cell r="A2395" t="str">
            <v>92301</v>
          </cell>
          <cell r="B2395" t="str">
            <v>TE DE COBRE, SEM ANEL DE SOLDA, DN 35 MM, INSTALADO EM PRUMADA - FORNECIMENTO E INSTALAÇÃO. AF_12/2015_P</v>
          </cell>
          <cell r="C2395" t="str">
            <v>UN</v>
          </cell>
          <cell r="D2395">
            <v>27.97</v>
          </cell>
          <cell r="E2395">
            <v>4.76</v>
          </cell>
          <cell r="F2395">
            <v>32.729999999999997</v>
          </cell>
        </row>
        <row r="2396">
          <cell r="A2396" t="str">
            <v>92302</v>
          </cell>
          <cell r="B2396" t="str">
            <v>TE DE COBRE, SEM ANEL DE SOLDA, DN 42 MM, INSTALADO EM PRUMADA - FORNECIMENTO E INSTALAÇÃO. AF_12/2015_P</v>
          </cell>
          <cell r="C2396" t="str">
            <v>UN</v>
          </cell>
          <cell r="D2396">
            <v>36.340000000000003</v>
          </cell>
          <cell r="E2396">
            <v>5.48</v>
          </cell>
          <cell r="F2396">
            <v>41.82</v>
          </cell>
        </row>
        <row r="2397">
          <cell r="A2397" t="str">
            <v>92303</v>
          </cell>
          <cell r="B2397" t="str">
            <v>TE DE COBRE, SEM ANEL DE SOLDA, DN 54 MM, INSTALADO EM PRUMADA - FORNECIMENTO E INSTALAÇÃO. AF_12/2015_P</v>
          </cell>
          <cell r="C2397" t="str">
            <v>UN</v>
          </cell>
          <cell r="D2397">
            <v>67.790000000000006</v>
          </cell>
          <cell r="E2397">
            <v>6.73</v>
          </cell>
          <cell r="F2397">
            <v>74.52</v>
          </cell>
        </row>
        <row r="2398">
          <cell r="A2398" t="str">
            <v>92304</v>
          </cell>
          <cell r="B2398" t="str">
            <v>TE DE COBRE, SEM ANEL DE SOLDA, DN 66 MM, INSTALADO EM PRUMADA - FORNECIMENTO E INSTALAÇÃO. AF_12/2015_P</v>
          </cell>
          <cell r="C2398" t="str">
            <v>UN</v>
          </cell>
          <cell r="D2398">
            <v>180.94</v>
          </cell>
          <cell r="E2398">
            <v>7.99</v>
          </cell>
          <cell r="F2398">
            <v>188.93</v>
          </cell>
        </row>
        <row r="2399">
          <cell r="A2399" t="str">
            <v>92311</v>
          </cell>
          <cell r="B2399" t="str">
            <v>COTOVELO DE COBRE, 90 GRAUS, SEM ANEL DE SOLDA, DN 15 MM, INSTALADO EM RAMAL DE DISTRIBUIÇÃO - FORNECIMENTO E INSTALAÇÃO. AF_12/2015_P</v>
          </cell>
          <cell r="C2399" t="str">
            <v>UN</v>
          </cell>
          <cell r="D2399">
            <v>4.8899999999999997</v>
          </cell>
          <cell r="E2399">
            <v>3.64</v>
          </cell>
          <cell r="F2399">
            <v>8.5299999999999994</v>
          </cell>
        </row>
        <row r="2400">
          <cell r="A2400" t="str">
            <v>92312</v>
          </cell>
          <cell r="B2400" t="str">
            <v>COTOVELO DE COBRE, 90 GRAUS, SEM ANEL DE SOLDA, DN 22 MM, INSTALADO EM RAMAL DE DISTRIBUIÇÃO - FORNECIMENTO E INSTALAÇÃO. AF_12/2015_P</v>
          </cell>
          <cell r="C2400" t="str">
            <v>UN</v>
          </cell>
          <cell r="D2400">
            <v>8.14</v>
          </cell>
          <cell r="E2400">
            <v>4.2</v>
          </cell>
          <cell r="F2400">
            <v>12.34</v>
          </cell>
        </row>
        <row r="2401">
          <cell r="A2401" t="str">
            <v>92313</v>
          </cell>
          <cell r="B2401" t="str">
            <v>COTOVELO DE COBRE, 90 GRAUS, SEM ANEL DE SOLDA, DN 28 MM, INSTALADO EM RAMAL DE DISTRIBUIÇÃO - FORNECIMENTO E INSTALAÇÃO. AF_12/2015_P</v>
          </cell>
          <cell r="C2401" t="str">
            <v>UN</v>
          </cell>
          <cell r="D2401">
            <v>12.11</v>
          </cell>
          <cell r="E2401">
            <v>4.68</v>
          </cell>
          <cell r="F2401">
            <v>16.79</v>
          </cell>
        </row>
        <row r="2402">
          <cell r="A2402" t="str">
            <v>92314</v>
          </cell>
          <cell r="B2402" t="str">
            <v>LUVA DE COBRE, SEM ANEL DE SOLDA, DN 15 MM, INSTALADO EM RAMAL DE DISTRIBUIÇÃO - FORNECIMENTO E INSTALAÇÃO. AF_12/2015_P</v>
          </cell>
          <cell r="C2402" t="str">
            <v>UN</v>
          </cell>
          <cell r="D2402">
            <v>3.1</v>
          </cell>
          <cell r="E2402">
            <v>2.42</v>
          </cell>
          <cell r="F2402">
            <v>5.52</v>
          </cell>
        </row>
        <row r="2403">
          <cell r="A2403" t="str">
            <v>92315</v>
          </cell>
          <cell r="B2403" t="str">
            <v>LUVA DE COBRE, SEM ANEL DE SOLDA, DN 22 MM, INSTALADO EM RAMAL DE DISTRIBUIÇÃO - FORNECIMENTO E INSTALAÇÃO. AF_12/2015_P</v>
          </cell>
          <cell r="C2403" t="str">
            <v>UN</v>
          </cell>
          <cell r="D2403">
            <v>4.63</v>
          </cell>
          <cell r="E2403">
            <v>2.82</v>
          </cell>
          <cell r="F2403">
            <v>7.45</v>
          </cell>
        </row>
        <row r="2404">
          <cell r="A2404" t="str">
            <v>92316</v>
          </cell>
          <cell r="B2404" t="str">
            <v>LUVA DE COBRE, SEM ANEL DE SOLDA, DN 28 MM, INSTALADO EM RAMAL DE DISTRIBUIÇÃO - FORNECIMENTO E INSTALAÇÃO. AF_12/2015_P</v>
          </cell>
          <cell r="C2404" t="str">
            <v>UN</v>
          </cell>
          <cell r="D2404">
            <v>7.31</v>
          </cell>
          <cell r="E2404">
            <v>3.14</v>
          </cell>
          <cell r="F2404">
            <v>10.45</v>
          </cell>
        </row>
        <row r="2405">
          <cell r="A2405" t="str">
            <v>92317</v>
          </cell>
          <cell r="B2405" t="str">
            <v>TE DE COBRE, SEM ANEL DE SOLDA, DN 15 MM, INSTALADO EM RAMAL DE DISTRIBUIÇÃO - FORNECIMENTO E INSTALAÇÃO. AF_12/2015_P</v>
          </cell>
          <cell r="C2405" t="str">
            <v>UN</v>
          </cell>
          <cell r="D2405">
            <v>6.61</v>
          </cell>
          <cell r="E2405">
            <v>4.87</v>
          </cell>
          <cell r="F2405">
            <v>11.48</v>
          </cell>
        </row>
        <row r="2406">
          <cell r="A2406" t="str">
            <v>92318</v>
          </cell>
          <cell r="B2406" t="str">
            <v>TE DE COBRE, SEM ANEL DE SOLDA, DN 22 MM, INSTALADO EM RAMAL DE DISTRIBUIÇÃO - FORNECIMENTO E INSTALAÇÃO. AF_12/2015_P</v>
          </cell>
          <cell r="C2406" t="str">
            <v>UN</v>
          </cell>
          <cell r="D2406">
            <v>10.68</v>
          </cell>
          <cell r="E2406">
            <v>5.61</v>
          </cell>
          <cell r="F2406">
            <v>16.29</v>
          </cell>
        </row>
        <row r="2407">
          <cell r="A2407" t="str">
            <v>92319</v>
          </cell>
          <cell r="B2407" t="str">
            <v>TE DE COBRE, SEM ANEL DE SOLDA, DN 28 MM, INSTALADO EM RAMAL DE DISTRIBUIÇÃO - FORNECIMENTO E INSTALAÇÃO. AF_12/2015_P</v>
          </cell>
          <cell r="C2407" t="str">
            <v>UN</v>
          </cell>
          <cell r="D2407">
            <v>15.38</v>
          </cell>
          <cell r="E2407">
            <v>6.25</v>
          </cell>
          <cell r="F2407">
            <v>21.63</v>
          </cell>
        </row>
        <row r="2408">
          <cell r="A2408" t="str">
            <v>92326</v>
          </cell>
          <cell r="B2408" t="str">
            <v>COTOVELO DE COBRE, 90 GRAUS, SEM ANEL DE SOLDA, DN 15 MM, INSTALADO EM RAMAL E SUB-RAMAL - FORNECIMENTO E INSTALAÇÃO. AF_12/2015_P</v>
          </cell>
          <cell r="C2408" t="str">
            <v>UN</v>
          </cell>
          <cell r="D2408">
            <v>4.96</v>
          </cell>
          <cell r="E2408">
            <v>3.78</v>
          </cell>
          <cell r="F2408">
            <v>8.74</v>
          </cell>
        </row>
        <row r="2409">
          <cell r="A2409" t="str">
            <v>92327</v>
          </cell>
          <cell r="B2409" t="str">
            <v>COTOVELO DE COBRE, 90 GRAUS, SEM ANEL DE SOLDA, DN 22 MM, INSTALADO EM RAMAL E SUB-RAMAL - FORNECIMENTO E INSTALAÇÃO. AF_12/2015_P</v>
          </cell>
          <cell r="C2409" t="str">
            <v>UN</v>
          </cell>
          <cell r="D2409">
            <v>9.18</v>
          </cell>
          <cell r="E2409">
            <v>5.72</v>
          </cell>
          <cell r="F2409">
            <v>14.9</v>
          </cell>
        </row>
        <row r="2410">
          <cell r="A2410" t="str">
            <v>92328</v>
          </cell>
          <cell r="B2410" t="str">
            <v>COTOVELO DE COBRE, 90 GRAUS, SEM ANEL DE SOLDA, DN 28 MM, INSTALADO EM RAMAL E SUB-RAMAL - FORNECIMENTO E INSTALAÇÃO. AF_12/2015_P</v>
          </cell>
          <cell r="C2410" t="str">
            <v>UN</v>
          </cell>
          <cell r="D2410">
            <v>13.94</v>
          </cell>
          <cell r="E2410">
            <v>7.37</v>
          </cell>
          <cell r="F2410">
            <v>21.31</v>
          </cell>
        </row>
        <row r="2411">
          <cell r="A2411" t="str">
            <v>92329</v>
          </cell>
          <cell r="B2411" t="str">
            <v>LUVA DE COBRE, SEM ANEL DE SOLDA, DN 15 MM, INSTALADO EM RAMAL E SUB-RAMAL - FORNECIMENTO E INSTALAÇÃO. AF_12/2015_P</v>
          </cell>
          <cell r="C2411" t="str">
            <v>UN</v>
          </cell>
          <cell r="D2411">
            <v>3.16</v>
          </cell>
          <cell r="E2411">
            <v>2.5299999999999998</v>
          </cell>
          <cell r="F2411">
            <v>5.69</v>
          </cell>
        </row>
        <row r="2412">
          <cell r="A2412" t="str">
            <v>92330</v>
          </cell>
          <cell r="B2412" t="str">
            <v>LUVA DE COBRE, SEM ANEL DE SOLDA, DN 22 MM, INSTALADO EM RAMAL E SUB-RAMAL - FORNECIMENTO E INSTALAÇÃO. AF_12/2015_P</v>
          </cell>
          <cell r="C2412" t="str">
            <v>UN</v>
          </cell>
          <cell r="D2412">
            <v>5.32</v>
          </cell>
          <cell r="E2412">
            <v>3.8</v>
          </cell>
          <cell r="F2412">
            <v>9.1199999999999992</v>
          </cell>
        </row>
        <row r="2413">
          <cell r="A2413" t="str">
            <v>92331</v>
          </cell>
          <cell r="B2413" t="str">
            <v>LUVA DE COBRE, SEM ANEL DE SOLDA, DN 28 MM, INSTALADO EM RAMAL E SUB-RAMAL - FORNECIMENTO E INSTALAÇÃO. AF_12/2015_P</v>
          </cell>
          <cell r="C2413" t="str">
            <v>UN</v>
          </cell>
          <cell r="D2413">
            <v>8.5399999999999991</v>
          </cell>
          <cell r="E2413">
            <v>4.92</v>
          </cell>
          <cell r="F2413">
            <v>13.46</v>
          </cell>
        </row>
        <row r="2414">
          <cell r="A2414" t="str">
            <v>92332</v>
          </cell>
          <cell r="B2414" t="str">
            <v>TE DE COBRE, SEM ANEL DE SOLDA, DN 15 MM, INSTALADO EM RAMAL E SUB-RAMAL - FORNECIMENTO E INSTALAÇÃO. AF_12/2015_P</v>
          </cell>
          <cell r="C2414" t="str">
            <v>UN</v>
          </cell>
          <cell r="D2414">
            <v>6.72</v>
          </cell>
          <cell r="E2414">
            <v>5.03</v>
          </cell>
          <cell r="F2414">
            <v>11.75</v>
          </cell>
        </row>
        <row r="2415">
          <cell r="A2415" t="str">
            <v>92333</v>
          </cell>
          <cell r="B2415" t="str">
            <v>TE DE COBRE, SEM ANEL DE SOLDA, DN 22 MM, INSTALADO EM RAMAL E SUB-RAMAL - FORNECIMENTO E INSTALAÇÃO. AF_12/2015_P</v>
          </cell>
          <cell r="C2415" t="str">
            <v>UN</v>
          </cell>
          <cell r="D2415">
            <v>12.04</v>
          </cell>
          <cell r="E2415">
            <v>7.61</v>
          </cell>
          <cell r="F2415">
            <v>19.649999999999999</v>
          </cell>
        </row>
        <row r="2416">
          <cell r="A2416" t="str">
            <v>92334</v>
          </cell>
          <cell r="B2416" t="str">
            <v>TE DE COBRE, SEM ANEL DE SOLDA, DN 28 MM, INSTALADO EM RAMAL E SUB-RAMAL - FORNECIMENTO E INSTALAÇÃO. AF_12/2015_P</v>
          </cell>
          <cell r="C2416" t="str">
            <v>UN</v>
          </cell>
          <cell r="D2416">
            <v>17.809999999999999</v>
          </cell>
          <cell r="E2416">
            <v>9.82</v>
          </cell>
          <cell r="F2416">
            <v>27.63</v>
          </cell>
        </row>
        <row r="2417">
          <cell r="A2417" t="str">
            <v>93050</v>
          </cell>
          <cell r="B2417" t="str">
            <v>LUVA PASSANTE EM COBRE, SEM ANEL DE SOLDA, DN 22 MM, INSTALADO EM PRUMADA   FORNECIMENTO E INSTALAÇÃO. AF_01/2016_P</v>
          </cell>
          <cell r="C2417" t="str">
            <v>UN</v>
          </cell>
          <cell r="D2417">
            <v>4.43</v>
          </cell>
          <cell r="E2417">
            <v>1.7</v>
          </cell>
          <cell r="F2417">
            <v>6.13</v>
          </cell>
        </row>
        <row r="2418">
          <cell r="A2418" t="str">
            <v>93051</v>
          </cell>
          <cell r="B2418" t="str">
            <v>BUCHA DE REDUÇÃO EM COBRE, SEM ANEL DE SOLDA, PONTA X BOLSA, 22 X 15 MM, INSTALADO EM PRUMADA   FORNECIMENTO E INSTALAÇÃO. AF_01/2016_P</v>
          </cell>
          <cell r="C2418" t="str">
            <v>UN</v>
          </cell>
          <cell r="D2418">
            <v>4.05</v>
          </cell>
          <cell r="E2418">
            <v>1.7</v>
          </cell>
          <cell r="F2418">
            <v>5.75</v>
          </cell>
        </row>
        <row r="2419">
          <cell r="A2419" t="str">
            <v>93052</v>
          </cell>
          <cell r="B2419" t="str">
            <v>JUNTA DE EXPANSÃO EM COBRE, PONTA X PONTA, DN 22 MM, INSTALADO EM PRUMADA   FORNECIMENTO E INSTALAÇÃO. AF_01/2016_P</v>
          </cell>
          <cell r="C2419" t="str">
            <v>UN</v>
          </cell>
          <cell r="D2419">
            <v>219.6</v>
          </cell>
          <cell r="E2419">
            <v>1.7</v>
          </cell>
          <cell r="F2419">
            <v>221.3</v>
          </cell>
        </row>
        <row r="2420">
          <cell r="A2420" t="str">
            <v>93056</v>
          </cell>
          <cell r="B2420" t="str">
            <v>LUVA PASSANTE EM COBRE, SEM ANEL DE SOLDA, DN 28 MM, INSTALADO EM PRUMADA   FORNECIMENTO E INSTALAÇÃO. AF_01/2016_P</v>
          </cell>
          <cell r="C2420" t="str">
            <v>UN</v>
          </cell>
          <cell r="D2420">
            <v>6.55</v>
          </cell>
          <cell r="E2420">
            <v>2.02</v>
          </cell>
          <cell r="F2420">
            <v>8.57</v>
          </cell>
        </row>
        <row r="2421">
          <cell r="A2421" t="str">
            <v>93057</v>
          </cell>
          <cell r="B2421" t="str">
            <v>BUCHA DE REDUÇÃO EM COBRE, SEM ANEL DE SOLDA, PONTA X BOLSA, 28 X 22 MM, INSTALADO EM PRUMADA   FORNECIMENTO E INSTALAÇÃO. AF_01/2016_P</v>
          </cell>
          <cell r="C2421" t="str">
            <v>UN</v>
          </cell>
          <cell r="D2421">
            <v>5.64</v>
          </cell>
          <cell r="E2421">
            <v>2.02</v>
          </cell>
          <cell r="F2421">
            <v>7.66</v>
          </cell>
        </row>
        <row r="2422">
          <cell r="A2422" t="str">
            <v>93058</v>
          </cell>
          <cell r="B2422" t="str">
            <v>JUNTA DE EXPANSÃO EM COBRE, PONTA X PONTA, DN 28 MM, INSTALADO EM PRUMADA   FORNECIMENTO E INSTALAÇÃO. AF_01/2016_P</v>
          </cell>
          <cell r="C2422" t="str">
            <v>UN</v>
          </cell>
          <cell r="D2422">
            <v>241.38</v>
          </cell>
          <cell r="E2422">
            <v>2.02</v>
          </cell>
          <cell r="F2422">
            <v>243.4</v>
          </cell>
        </row>
        <row r="2423">
          <cell r="A2423" t="str">
            <v>93061</v>
          </cell>
          <cell r="B2423" t="str">
            <v>LUVA PASSANTE EM COBRE, SEM ANEL DE SOLDA, DN 35 MM, INSTALADO EM PRUMADA   FORNECIMENTO E INSTALAÇÃO. AF_01/2016_P</v>
          </cell>
          <cell r="C2423" t="str">
            <v>UN</v>
          </cell>
          <cell r="D2423">
            <v>12.64</v>
          </cell>
          <cell r="E2423">
            <v>2.37</v>
          </cell>
          <cell r="F2423">
            <v>15.01</v>
          </cell>
        </row>
        <row r="2424">
          <cell r="A2424" t="str">
            <v>93062</v>
          </cell>
          <cell r="B2424" t="str">
            <v>BUCHA DE REDUÇÃO EM COBRE, SEM ANEL DE SOLDA, PONTA X BOLSA, 35 X 28 MM, INSTALADO EM PRUMADA   FORNECIMENTO E INSTALAÇÃO. AF_01/2016_P</v>
          </cell>
          <cell r="C2424" t="str">
            <v>UN</v>
          </cell>
          <cell r="D2424">
            <v>10.87</v>
          </cell>
          <cell r="E2424">
            <v>2.37</v>
          </cell>
          <cell r="F2424">
            <v>13.24</v>
          </cell>
        </row>
        <row r="2425">
          <cell r="A2425" t="str">
            <v>93064</v>
          </cell>
          <cell r="B2425" t="str">
            <v>LUVA PASSANTE EM COBRE, SEM ANEL DE SOLDA, DN 42 MM, INSTALADO EM PRUMADA   FORNECIMENTO E INSTALAÇÃO. AF_01/2016_P</v>
          </cell>
          <cell r="C2425" t="str">
            <v>UN</v>
          </cell>
          <cell r="D2425">
            <v>19.2</v>
          </cell>
          <cell r="E2425">
            <v>2.74</v>
          </cell>
          <cell r="F2425">
            <v>21.94</v>
          </cell>
        </row>
        <row r="2426">
          <cell r="A2426" t="str">
            <v>93065</v>
          </cell>
          <cell r="B2426" t="str">
            <v>BUCHA DE REDUÇÃO EM COBRE, SEM ANEL DE SOLDA, PONTA X BOLSA, 42 X 35 MM, INSTALADO EM PRUMADA   FORNECIMENTO E INSTALAÇÃO. AF_01/2016_P</v>
          </cell>
          <cell r="C2426" t="str">
            <v>UN</v>
          </cell>
          <cell r="D2426">
            <v>17.89</v>
          </cell>
          <cell r="E2426">
            <v>2.74</v>
          </cell>
          <cell r="F2426">
            <v>20.63</v>
          </cell>
        </row>
        <row r="2427">
          <cell r="A2427" t="str">
            <v>93067</v>
          </cell>
          <cell r="B2427" t="str">
            <v>LUVA PASSANTE EM COBRE, SEM ANEL DE SOLDA, DN 54 MM, INSTALADO EM PRUMADA   FORNECIMENTO E INSTALAÇÃO. AF_01/2016_P</v>
          </cell>
          <cell r="C2427" t="str">
            <v>UN</v>
          </cell>
          <cell r="D2427">
            <v>28.66</v>
          </cell>
          <cell r="E2427">
            <v>3.38</v>
          </cell>
          <cell r="F2427">
            <v>32.04</v>
          </cell>
        </row>
        <row r="2428">
          <cell r="A2428" t="str">
            <v>93068</v>
          </cell>
          <cell r="B2428" t="str">
            <v>BUCHA DE REDUÇÃO EM COBRE, SEM ANEL DE SOLDA, PONTA X BOLSA, 54 X 42 MM, INSTALADO EM PRUMADA   FORNECIMENTO E INSTALAÇÃO. AF_01/2016_P</v>
          </cell>
          <cell r="C2428" t="str">
            <v>UN</v>
          </cell>
          <cell r="D2428">
            <v>24.82</v>
          </cell>
          <cell r="E2428">
            <v>3.38</v>
          </cell>
          <cell r="F2428">
            <v>28.2</v>
          </cell>
        </row>
        <row r="2429">
          <cell r="A2429" t="str">
            <v>93070</v>
          </cell>
          <cell r="B2429" t="str">
            <v>LUVA PASSANTE EM COBRE, SEM ANEL DE SOLDA, DN 66 MM, INSTALADO EM PRUMADA   FORNECIMENTO E INSTALAÇÃO. AF_01/2016_P</v>
          </cell>
          <cell r="C2429" t="str">
            <v>UN</v>
          </cell>
          <cell r="D2429">
            <v>74.98</v>
          </cell>
          <cell r="E2429">
            <v>3.99</v>
          </cell>
          <cell r="F2429">
            <v>78.97</v>
          </cell>
        </row>
        <row r="2430">
          <cell r="A2430" t="str">
            <v>93071</v>
          </cell>
          <cell r="B2430" t="str">
            <v>BUCHA DE REDUÇÃO EM COBRE, SEM ANEL DE SOLDA, PONTA X BOLSA, 66 X 54 MM, INSTALADO EM PRUMADA   FORNECIMENTO E INSTALAÇÃO. AF_01/2016_P</v>
          </cell>
          <cell r="C2430" t="str">
            <v>UN</v>
          </cell>
          <cell r="D2430">
            <v>69.45</v>
          </cell>
          <cell r="E2430">
            <v>3.99</v>
          </cell>
          <cell r="F2430">
            <v>73.44</v>
          </cell>
        </row>
        <row r="2431">
          <cell r="A2431" t="str">
            <v>93074</v>
          </cell>
          <cell r="B2431" t="str">
            <v>CURVA EM COBRE, 45 GRAUS, SEM ANEL DE SOLDA, BOLSA X BOLSA, DN 15 MM, INSTALADO EM RAMAL DE DISTRIBUIÇÃO   FORNECIMENTO E INSTALAÇÃO. AF_01/2016_P</v>
          </cell>
          <cell r="C2431" t="str">
            <v>UN</v>
          </cell>
          <cell r="D2431">
            <v>4.87</v>
          </cell>
          <cell r="E2431">
            <v>3.64</v>
          </cell>
          <cell r="F2431">
            <v>8.51</v>
          </cell>
        </row>
        <row r="2432">
          <cell r="A2432" t="str">
            <v>93076</v>
          </cell>
          <cell r="B2432" t="str">
            <v>CURVA EM COBRE, 45 GRAUS, SEM ANEL DE SOLDA, BOLSA X BOLSA, DN 22 MM, INSTALADO EM RAMAL DE DISTRIBUIÇÃO   FORNECIMENTO E INSTALAÇÃO. AF_01/2016_P</v>
          </cell>
          <cell r="C2432" t="str">
            <v>UN</v>
          </cell>
          <cell r="D2432">
            <v>8.02</v>
          </cell>
          <cell r="E2432">
            <v>4.2</v>
          </cell>
          <cell r="F2432">
            <v>12.22</v>
          </cell>
        </row>
        <row r="2433">
          <cell r="A2433" t="str">
            <v>93079</v>
          </cell>
          <cell r="B2433" t="str">
            <v>CURVA EM COBRE, 45 GRAUS, SEM ANEL DE SOLDA, BOLSA X BOLSA, DN 28 MM, INSTALADO EM RAMAL DE DISTRIBUIÇÃO   FORNECIMENTO E INSTALAÇÃO. AF_01/2016_P</v>
          </cell>
          <cell r="C2433" t="str">
            <v>UN</v>
          </cell>
          <cell r="D2433">
            <v>11.36</v>
          </cell>
          <cell r="E2433">
            <v>4.68</v>
          </cell>
          <cell r="F2433">
            <v>16.04</v>
          </cell>
        </row>
        <row r="2434">
          <cell r="A2434" t="str">
            <v>93080</v>
          </cell>
          <cell r="B2434" t="str">
            <v>LUVA PASSANTE EM COBRE, SEM ANEL DE SOLDA, DN 15 MM, INSTALADO EM RAMAL DE DISTRIBUIÇÃO   FORNECIMENTO E INSTALAÇÃO. AF_01/2016_P</v>
          </cell>
          <cell r="C2434" t="str">
            <v>UN</v>
          </cell>
          <cell r="D2434">
            <v>3.12</v>
          </cell>
          <cell r="E2434">
            <v>2.42</v>
          </cell>
          <cell r="F2434">
            <v>5.54</v>
          </cell>
        </row>
        <row r="2435">
          <cell r="A2435" t="str">
            <v>93083</v>
          </cell>
          <cell r="B2435" t="str">
            <v>JUNTA DE EXPANSÃO EM COBRE, PONTA X PONTA, DN 15 MM, INSTALADO EM RAMAL DE DISTRIBUIÇÃO   FORNECIMENTO E INSTALAÇÃO. AF_01/2016_P</v>
          </cell>
          <cell r="C2435" t="str">
            <v>UN</v>
          </cell>
          <cell r="D2435">
            <v>189.88</v>
          </cell>
          <cell r="E2435">
            <v>2.42</v>
          </cell>
          <cell r="F2435">
            <v>192.3</v>
          </cell>
        </row>
        <row r="2436">
          <cell r="A2436" t="str">
            <v>93084</v>
          </cell>
          <cell r="B2436" t="str">
            <v>LUVA PASSANTE EM COBRE, SEM ANEL DE SOLDA, DN 22 MM, INSTALADO EM RAMAL DE DISTRIBUIÇÃO   FORNECIMENTO E INSTALAÇÃO. AF_01/2016_P</v>
          </cell>
          <cell r="C2436" t="str">
            <v>UN</v>
          </cell>
          <cell r="D2436">
            <v>5.19</v>
          </cell>
          <cell r="E2436">
            <v>2.82</v>
          </cell>
          <cell r="F2436">
            <v>8.01</v>
          </cell>
        </row>
        <row r="2437">
          <cell r="A2437" t="str">
            <v>93085</v>
          </cell>
          <cell r="B2437" t="str">
            <v>BUCHA DE REDUÇÃO EM COBRE, SEM ANEL DE SOLDA, PONTA X BOLSA, 22 X 15 MM, INSTALADO EM RAMAL DE DISTRIBUIÇÃO   FORNECIMENTO E INSTALAÇÃO. AF_01/2016_P</v>
          </cell>
          <cell r="C2437" t="str">
            <v>UN</v>
          </cell>
          <cell r="D2437">
            <v>4.8099999999999996</v>
          </cell>
          <cell r="E2437">
            <v>2.82</v>
          </cell>
          <cell r="F2437">
            <v>7.63</v>
          </cell>
        </row>
        <row r="2438">
          <cell r="A2438" t="str">
            <v>93086</v>
          </cell>
          <cell r="B2438" t="str">
            <v>JUNTA DE EXPANSÃO EM COBRE, PONTA X PONTA, DN 22 MM, INSTALADO EM RAMAL DE DISTRIBUIÇÃO   FORNECIMENTO E INSTALAÇÃO. AF_01/2016_P</v>
          </cell>
          <cell r="C2438" t="str">
            <v>UN</v>
          </cell>
          <cell r="D2438">
            <v>220.36</v>
          </cell>
          <cell r="E2438">
            <v>2.82</v>
          </cell>
          <cell r="F2438">
            <v>223.18</v>
          </cell>
        </row>
        <row r="2439">
          <cell r="A2439" t="str">
            <v>93090</v>
          </cell>
          <cell r="B2439" t="str">
            <v>LUVA PASSANTE EM COBRE, SEM ANEL DE SOLDA, DN 28 MM, INSTALADO EM RAMAL DE DISTRIBUIÇÃO   FORNECIMENTO E INSTALAÇÃO. AF_01/2016_P</v>
          </cell>
          <cell r="C2439" t="str">
            <v>UN</v>
          </cell>
          <cell r="D2439">
            <v>7.31</v>
          </cell>
          <cell r="E2439">
            <v>3.14</v>
          </cell>
          <cell r="F2439">
            <v>10.45</v>
          </cell>
        </row>
        <row r="2440">
          <cell r="A2440" t="str">
            <v>93091</v>
          </cell>
          <cell r="B2440" t="str">
            <v>BUCHA DE REDUÇÃO EM COBRE, SEM ANEL DE SOLDA, PONTA X BOLSA, 28 X 22 MM, INSTALADO EM RAMAL DE DISTRIBUIÇÃO   FORNECIMENTO E INSTALAÇÃO. AF_01/2016_P</v>
          </cell>
          <cell r="C2440" t="str">
            <v>UN</v>
          </cell>
          <cell r="D2440">
            <v>6.4</v>
          </cell>
          <cell r="E2440">
            <v>3.14</v>
          </cell>
          <cell r="F2440">
            <v>9.5399999999999991</v>
          </cell>
        </row>
        <row r="2441">
          <cell r="A2441" t="str">
            <v>93092</v>
          </cell>
          <cell r="B2441" t="str">
            <v>JUNTA DE EXPANSÃO EM COBRE, PONTA X PONTA, DN 28 MM, INSTALADO EM RAMAL DE DISTRIBUIÇÃO   FORNECIMENTO E INSTALAÇÃO. AF_01/2016_P</v>
          </cell>
          <cell r="C2441" t="str">
            <v>UN</v>
          </cell>
          <cell r="D2441">
            <v>242.14</v>
          </cell>
          <cell r="E2441">
            <v>3.14</v>
          </cell>
          <cell r="F2441">
            <v>245.28</v>
          </cell>
        </row>
        <row r="2442">
          <cell r="A2442" t="str">
            <v>93097</v>
          </cell>
          <cell r="B2442" t="str">
            <v>CURVA EM COBRE, 45 GRAUS, SEM ANEL DE SOLDA, BOLSA X BOLSA, DN 15 MM, INSTALADO EM RAMAL E SUB-RAMAL   FORNECIMENTO E INSTALAÇÃO. AF_01/2016_P</v>
          </cell>
          <cell r="C2442" t="str">
            <v>UN</v>
          </cell>
          <cell r="D2442">
            <v>4.9400000000000004</v>
          </cell>
          <cell r="E2442">
            <v>3.78</v>
          </cell>
          <cell r="F2442">
            <v>8.7200000000000006</v>
          </cell>
        </row>
        <row r="2443">
          <cell r="A2443" t="str">
            <v>93099</v>
          </cell>
          <cell r="B2443" t="str">
            <v>CURVA EM COBRE, 45 GRAUS, SEM ANEL DE SOLDA, BOLSA X BOLSA, DN 22 MM, INSTALADO EM RAMAL E SUB-RAMAL   FORNECIMENTO E INSTALAÇÃO. AF_01/2016_P</v>
          </cell>
          <cell r="C2443" t="str">
            <v>UN</v>
          </cell>
          <cell r="D2443">
            <v>9.06</v>
          </cell>
          <cell r="E2443">
            <v>5.72</v>
          </cell>
          <cell r="F2443">
            <v>14.78</v>
          </cell>
        </row>
        <row r="2444">
          <cell r="A2444" t="str">
            <v>93102</v>
          </cell>
          <cell r="B2444" t="str">
            <v>CURVA EM COBRE, 45 GRAUS, SEM ANEL DE SOLDA, BOLSA X BOLSA, DN 28 MM, INSTALADO EM RAMAL E SUB-RAMAL   FORNECIMENTO E INSTALAÇÃO. AF_01/2016_P</v>
          </cell>
          <cell r="C2444" t="str">
            <v>UN</v>
          </cell>
          <cell r="D2444">
            <v>12.65</v>
          </cell>
          <cell r="E2444">
            <v>6.04</v>
          </cell>
          <cell r="F2444">
            <v>18.690000000000001</v>
          </cell>
        </row>
        <row r="2445">
          <cell r="A2445" t="str">
            <v>93103</v>
          </cell>
          <cell r="B2445" t="str">
            <v>LUVA PASSANTE EM COBRE, SEM ANEL DE SOLDA, DN 15 MM, INSTALADO EM RAMAL E SUB-RAMAL   FORNECIMENTO E INSTALAÇÃO. AF_01/2016_P</v>
          </cell>
          <cell r="C2445" t="str">
            <v>UN</v>
          </cell>
          <cell r="D2445">
            <v>3.18</v>
          </cell>
          <cell r="E2445">
            <v>2.5299999999999998</v>
          </cell>
          <cell r="F2445">
            <v>5.71</v>
          </cell>
        </row>
        <row r="2446">
          <cell r="A2446" t="str">
            <v>93106</v>
          </cell>
          <cell r="B2446" t="str">
            <v>JUNTA DE EXPANSÃO EM COBRE, PONTA X PONTA, DN 15 MM, INSTALADO EM RAMAL E SUB-RAMAL   FORNECIMENTO E INSTALAÇÃO. AF_01/2016_P</v>
          </cell>
          <cell r="C2446" t="str">
            <v>UN</v>
          </cell>
          <cell r="D2446">
            <v>189.94</v>
          </cell>
          <cell r="E2446">
            <v>2.5299999999999998</v>
          </cell>
          <cell r="F2446">
            <v>192.47</v>
          </cell>
        </row>
        <row r="2447">
          <cell r="A2447" t="str">
            <v>93107</v>
          </cell>
          <cell r="B2447" t="str">
            <v>LUVA PASSANTE EM COBRE, SEM ANEL DE SOLDA, DN 22 MM, INSTALADO EM RAMAL E SUB-RAMAL   FORNECIMENTO E INSTALAÇÃO. AF_01/2016_P</v>
          </cell>
          <cell r="C2447" t="str">
            <v>UN</v>
          </cell>
          <cell r="D2447">
            <v>5.88</v>
          </cell>
          <cell r="E2447">
            <v>3.8</v>
          </cell>
          <cell r="F2447">
            <v>9.68</v>
          </cell>
        </row>
        <row r="2448">
          <cell r="A2448" t="str">
            <v>93108</v>
          </cell>
          <cell r="B2448" t="str">
            <v>BUCHA DE REDUÇÃO EM COBRE, SEM ANEL DE SOLDA, PONTA X BOLSA, 22 X 15 MM, INSTALADO EM RAMAL E SUB-RAMAL   FORNECIMENTO E INSTALAÇÃO. AF_01/2016_P</v>
          </cell>
          <cell r="C2448" t="str">
            <v>UN</v>
          </cell>
          <cell r="D2448">
            <v>5.5</v>
          </cell>
          <cell r="E2448">
            <v>3.8</v>
          </cell>
          <cell r="F2448">
            <v>9.3000000000000007</v>
          </cell>
        </row>
        <row r="2449">
          <cell r="A2449" t="str">
            <v>93109</v>
          </cell>
          <cell r="B2449" t="str">
            <v>JUNTA DE EXPANSÃO EM COBRE, PONTA X PONTA, 22 MM, INSTALADO EM RAMAL E SUB-RAMAL   FORNECIMENTO E INSTALAÇÃO. AF_01/2016_P</v>
          </cell>
          <cell r="C2449" t="str">
            <v>UN</v>
          </cell>
          <cell r="D2449">
            <v>221.05</v>
          </cell>
          <cell r="E2449">
            <v>3.8</v>
          </cell>
          <cell r="F2449">
            <v>224.85</v>
          </cell>
        </row>
        <row r="2450">
          <cell r="A2450" t="str">
            <v>93113</v>
          </cell>
          <cell r="B2450" t="str">
            <v>LUVA PASSANTE EM COBRE, SEM ANEL DE SOLDA, DN 28 MM, INSTALADO EM RAMAL E SUB-RAMAL   FORNECIMENTO E INSTALAÇÃO. AF_01/2016_P</v>
          </cell>
          <cell r="C2450" t="str">
            <v>UN</v>
          </cell>
          <cell r="D2450">
            <v>8.5399999999999991</v>
          </cell>
          <cell r="E2450">
            <v>4.92</v>
          </cell>
          <cell r="F2450">
            <v>13.46</v>
          </cell>
        </row>
        <row r="2451">
          <cell r="A2451" t="str">
            <v>93116</v>
          </cell>
          <cell r="B2451" t="str">
            <v>JUNTA DE EXPANSÃO EM COBRE, PONTA X PONTA, DN 28 MM, INSTALADO EM RAMAL E SUB-RAMAL   FORNECIMENTO E INSTALAÇÃO. AF_01/2016_P</v>
          </cell>
          <cell r="C2451" t="str">
            <v>UN</v>
          </cell>
          <cell r="D2451">
            <v>243.37</v>
          </cell>
          <cell r="E2451">
            <v>4.92</v>
          </cell>
          <cell r="F2451">
            <v>248.29</v>
          </cell>
        </row>
        <row r="2452">
          <cell r="A2452" t="str">
            <v>93119</v>
          </cell>
          <cell r="B2452" t="str">
            <v>CURVA EM COBRE, 45 GRAUS, SEM ANEL DE SOLDA, BOLSA X BOLSA, DN 22 MM, INSTALADO EM PRUMADA   FORNECIMENTO E INSTALAÇÃO. AF_01/2016_P</v>
          </cell>
          <cell r="C2452" t="str">
            <v>UN</v>
          </cell>
          <cell r="D2452">
            <v>6.91</v>
          </cell>
          <cell r="E2452">
            <v>2.5499999999999998</v>
          </cell>
          <cell r="F2452">
            <v>9.4600000000000009</v>
          </cell>
        </row>
        <row r="2453">
          <cell r="A2453" t="str">
            <v>93122</v>
          </cell>
          <cell r="B2453" t="str">
            <v>CURVA EM COBRE, 45 GRAUS, SEM ANEL DE SOLDA, BOLSA X BOLSA, DN 28 MM, INSTALADO EM PRUMADA   FORNECIMENTO E INSTALAÇÃO. AF_01/2016_P</v>
          </cell>
          <cell r="C2453" t="str">
            <v>UN</v>
          </cell>
          <cell r="D2453">
            <v>10.27</v>
          </cell>
          <cell r="E2453">
            <v>3.03</v>
          </cell>
          <cell r="F2453">
            <v>13.3</v>
          </cell>
        </row>
        <row r="2454">
          <cell r="A2454" t="str">
            <v>93123</v>
          </cell>
          <cell r="B2454" t="str">
            <v>CURVA EM COBRE, 45 GRAUS, SEM ANEL DE SOLDA, BOLSA X BOLSA, DN 35 MM, INSTALADO EM PRUMADA   FORNECIMENTO E INSTALAÇÃO. AF_01/2016_P</v>
          </cell>
          <cell r="C2454" t="str">
            <v>UN</v>
          </cell>
          <cell r="D2454">
            <v>23.37</v>
          </cell>
          <cell r="E2454">
            <v>3.56</v>
          </cell>
          <cell r="F2454">
            <v>26.93</v>
          </cell>
        </row>
        <row r="2455">
          <cell r="A2455" t="str">
            <v>93124</v>
          </cell>
          <cell r="B2455" t="str">
            <v>CURVA EM COBRE, 45 GRAUS, SEM ANEL DE SOLDA, DN 42 MM, INSTALADO EM PRUMADA   FORNECIMENTO E INSTALAÇÃO. AF_01/2016_P</v>
          </cell>
          <cell r="C2455" t="str">
            <v>UN</v>
          </cell>
          <cell r="D2455">
            <v>36.520000000000003</v>
          </cell>
          <cell r="E2455">
            <v>4.12</v>
          </cell>
          <cell r="F2455">
            <v>40.64</v>
          </cell>
        </row>
        <row r="2456">
          <cell r="A2456" t="str">
            <v>93125</v>
          </cell>
          <cell r="B2456" t="str">
            <v>CURVA EM COBRE, 45 GRAUS, SEM ANEL DE SOLDA, BOLSA X BOLSA, DN 54 MM, INSTALADO EM PRUMADA   FORNECIMENTO E INSTALAÇÃO. AF_01/2016_P</v>
          </cell>
          <cell r="C2456" t="str">
            <v>UN</v>
          </cell>
          <cell r="D2456">
            <v>53.34</v>
          </cell>
          <cell r="E2456">
            <v>5.0599999999999996</v>
          </cell>
          <cell r="F2456">
            <v>58.4</v>
          </cell>
        </row>
        <row r="2457">
          <cell r="A2457" t="str">
            <v>93126</v>
          </cell>
          <cell r="B2457" t="str">
            <v>CURVA EM COBRE, 90 GRAUS, SEM ANEL DE SOLDA, BOLSA X BOLSA, DN 66 MM, INSTALADO EM PRUMADA   FORNECIMENTO E INSTALAÇÃO. AF_01/2016_P</v>
          </cell>
          <cell r="C2457" t="str">
            <v>UN</v>
          </cell>
          <cell r="D2457">
            <v>120.59</v>
          </cell>
          <cell r="E2457">
            <v>5.99</v>
          </cell>
          <cell r="F2457">
            <v>126.58</v>
          </cell>
        </row>
        <row r="2458">
          <cell r="A2458" t="str">
            <v>93133</v>
          </cell>
          <cell r="B2458" t="str">
            <v>BUCHA DE REDUÇÃO EM COBRE, SEM ANEL DE SOLDA, PONTA X BOLSA, 28 X 22 MM, INSTALADO EM RAMAL E SUB-RAMAL   FORNECIMENTO E INSTALAÇÃO. AF_01/2016_P</v>
          </cell>
          <cell r="C2458" t="str">
            <v>UN</v>
          </cell>
          <cell r="D2458">
            <v>479.88</v>
          </cell>
          <cell r="E2458">
            <v>4.92</v>
          </cell>
          <cell r="F2458">
            <v>484.8</v>
          </cell>
        </row>
        <row r="2459">
          <cell r="B2459" t="str">
            <v>INSTALACOES DE PREVENCAO CONTRA INCENDIOS</v>
          </cell>
          <cell r="C2459" t="str">
            <v/>
          </cell>
        </row>
        <row r="2460">
          <cell r="B2460" t="str">
            <v>MANUTENCAO / REPAROS - PCI</v>
          </cell>
          <cell r="C2460" t="str">
            <v/>
          </cell>
        </row>
        <row r="2461">
          <cell r="A2461" t="str">
            <v>90459</v>
          </cell>
          <cell r="B2461" t="str">
            <v>QUEBRA EM ALVENARIA PARA INSTALAÇÃO DE ABRIGO PARA MANGUEIRAS (90X60 CM). AF_05/2015</v>
          </cell>
          <cell r="C2461" t="str">
            <v>UN</v>
          </cell>
          <cell r="D2461">
            <v>8.24</v>
          </cell>
          <cell r="E2461">
            <v>22.34</v>
          </cell>
          <cell r="F2461">
            <v>30.58</v>
          </cell>
        </row>
        <row r="2462">
          <cell r="A2462" t="str">
            <v>85389</v>
          </cell>
          <cell r="B2462" t="str">
            <v>REMOCAO TUBULACAO FF C/ DN 400 A 600MM EXCLUINDO ESCAVACAO/REATERRO</v>
          </cell>
          <cell r="C2462" t="str">
            <v>M</v>
          </cell>
          <cell r="D2462">
            <v>23.32</v>
          </cell>
          <cell r="E2462">
            <v>55.92</v>
          </cell>
          <cell r="F2462">
            <v>79.239999999999995</v>
          </cell>
        </row>
        <row r="2463">
          <cell r="A2463" t="str">
            <v>85390</v>
          </cell>
          <cell r="B2463" t="str">
            <v>REMOCAO TUBULACAO FF C/ DN 50 A 300MM EXCLUINDO ESCAVACAO/REATERRO</v>
          </cell>
          <cell r="C2463" t="str">
            <v>M</v>
          </cell>
          <cell r="D2463">
            <v>11.6</v>
          </cell>
          <cell r="E2463">
            <v>27.83</v>
          </cell>
          <cell r="F2463">
            <v>39.43</v>
          </cell>
        </row>
        <row r="2464">
          <cell r="A2464" t="str">
            <v>85392</v>
          </cell>
          <cell r="B2464" t="str">
            <v>REMOCAO TUBULACAO FF C/ DN 700 A 1200MM EXCLUINDO ESCAVACAO/REATERRO</v>
          </cell>
          <cell r="C2464" t="str">
            <v>M</v>
          </cell>
          <cell r="D2464">
            <v>56.93</v>
          </cell>
          <cell r="E2464">
            <v>136.56</v>
          </cell>
          <cell r="F2464">
            <v>193.49</v>
          </cell>
        </row>
        <row r="2465">
          <cell r="A2465" t="str">
            <v>85336</v>
          </cell>
          <cell r="B2465" t="str">
            <v>RETIRADA DE TUBULACAO DE FERRO GALVANIZADO S/ ESCAVACAO OU RASGO EM ALVENARIA</v>
          </cell>
          <cell r="C2465" t="str">
            <v>M</v>
          </cell>
          <cell r="D2465">
            <v>1.36</v>
          </cell>
          <cell r="E2465">
            <v>3.8</v>
          </cell>
          <cell r="F2465">
            <v>5.16</v>
          </cell>
        </row>
        <row r="2466">
          <cell r="A2466" t="str">
            <v>85417</v>
          </cell>
          <cell r="B2466" t="str">
            <v>RETIRADA DE TUBULACAO HIDROSSANITARIA APARENTE COM CONEXOES, Ø 1/2" A 2"</v>
          </cell>
          <cell r="C2466" t="str">
            <v>M</v>
          </cell>
          <cell r="D2466">
            <v>1.1399999999999999</v>
          </cell>
          <cell r="E2466">
            <v>2.62</v>
          </cell>
          <cell r="F2466">
            <v>3.76</v>
          </cell>
        </row>
        <row r="2467">
          <cell r="A2467" t="str">
            <v>85419</v>
          </cell>
          <cell r="B2467" t="str">
            <v>RETIRADA DE TUBULACAO HIDROSSANITARIA APARENTE COM CONEXOES, Ø 2 1/2" A 4"</v>
          </cell>
          <cell r="C2467" t="str">
            <v>M</v>
          </cell>
          <cell r="D2467">
            <v>1.41</v>
          </cell>
          <cell r="E2467">
            <v>3.27</v>
          </cell>
          <cell r="F2467">
            <v>4.68</v>
          </cell>
        </row>
        <row r="2468">
          <cell r="A2468" t="str">
            <v>85418</v>
          </cell>
          <cell r="B2468" t="str">
            <v>RETIRADA DE TUBULACAO HIDROSSANITARIA EMBUTIDA COM CONEXOES Ø 1/2" A 2"</v>
          </cell>
          <cell r="C2468" t="str">
            <v>M</v>
          </cell>
          <cell r="D2468">
            <v>2.1800000000000002</v>
          </cell>
          <cell r="E2468">
            <v>5.32</v>
          </cell>
          <cell r="F2468">
            <v>7.5</v>
          </cell>
        </row>
        <row r="2469">
          <cell r="A2469" t="str">
            <v>85420</v>
          </cell>
          <cell r="B2469" t="str">
            <v>RETIRADA DE TUBULACAO HIDROSSANITARIA EMBUTIDA COM CONEXOES, Ø 2 1/2" A 4"</v>
          </cell>
          <cell r="C2469" t="str">
            <v>M</v>
          </cell>
          <cell r="D2469">
            <v>3.25</v>
          </cell>
          <cell r="E2469">
            <v>7.99</v>
          </cell>
          <cell r="F2469">
            <v>11.24</v>
          </cell>
        </row>
        <row r="2470">
          <cell r="A2470" t="str">
            <v>83655</v>
          </cell>
          <cell r="B2470" t="str">
            <v>ASSENTAMENTO SIMPLES DE TUBOS DE FERRO FUNDIDO (FOFO), COM JUNTA ELASTICA, DN 50 MM.</v>
          </cell>
          <cell r="C2470" t="str">
            <v>M</v>
          </cell>
          <cell r="D2470">
            <v>1.56</v>
          </cell>
          <cell r="E2470">
            <v>1.94</v>
          </cell>
          <cell r="F2470">
            <v>3.5</v>
          </cell>
        </row>
        <row r="2471">
          <cell r="A2471" t="str">
            <v>73887/1</v>
          </cell>
          <cell r="B2471" t="str">
            <v>ASSENTAMENTO SIMPLES DE TUBOS DE FERRO FUNDIDO (FOFO) C/ JUNTA ELASTICA -  DN 75 MM - INCLUSIVE TRANSPORTE</v>
          </cell>
          <cell r="C2471" t="str">
            <v>M</v>
          </cell>
          <cell r="D2471">
            <v>1.24</v>
          </cell>
          <cell r="E2471">
            <v>2.12</v>
          </cell>
          <cell r="F2471">
            <v>3.36</v>
          </cell>
        </row>
        <row r="2472">
          <cell r="A2472" t="str">
            <v>73887/2</v>
          </cell>
          <cell r="B2472" t="str">
            <v>ASSENTAMENTO SIMPLES DE TUBOS DE FERRO FUNDIDO (FOFO) C/ JUNTA ELASTICA - DN 100 - INCLUSIVE TRANSPORTE</v>
          </cell>
          <cell r="C2472" t="str">
            <v>M</v>
          </cell>
          <cell r="D2472">
            <v>1.55</v>
          </cell>
          <cell r="E2472">
            <v>2.44</v>
          </cell>
          <cell r="F2472">
            <v>3.99</v>
          </cell>
        </row>
        <row r="2473">
          <cell r="A2473" t="str">
            <v>73887/3</v>
          </cell>
          <cell r="B2473" t="str">
            <v>ASSENTAMENTO SIMPLES DE TUBOS DE FERRO FUNDIDO (FOFO) C/ JUNTA ELASTICA - DN 150 - INCLUSIVE TRANSPORTE</v>
          </cell>
          <cell r="C2473" t="str">
            <v>M</v>
          </cell>
          <cell r="D2473">
            <v>3.08</v>
          </cell>
          <cell r="E2473">
            <v>3.38</v>
          </cell>
          <cell r="F2473">
            <v>6.46</v>
          </cell>
        </row>
        <row r="2474">
          <cell r="A2474" t="str">
            <v>73887/4</v>
          </cell>
          <cell r="B2474" t="str">
            <v>ASSENTAMENTO SIMPLES DE TUBOS DE FERRO FUNDIDO (FOFO) C/ JUNTA ELASTICA - DN 200 - INCLUSIVE TRANSPORTE</v>
          </cell>
          <cell r="C2474" t="str">
            <v>M</v>
          </cell>
          <cell r="D2474">
            <v>3.93</v>
          </cell>
          <cell r="E2474">
            <v>4.34</v>
          </cell>
          <cell r="F2474">
            <v>8.27</v>
          </cell>
        </row>
        <row r="2475">
          <cell r="A2475" t="str">
            <v>73887/5</v>
          </cell>
          <cell r="B2475" t="str">
            <v>ASSENTAMENTO SIMPLES DE TUBOS DE FERRO FUNDIDO (FOFO) C/ JUNTA ELASTICA - DN 250 MM - INCLUSIVE TRANSPORTE</v>
          </cell>
          <cell r="C2475" t="str">
            <v>M</v>
          </cell>
          <cell r="D2475">
            <v>4.83</v>
          </cell>
          <cell r="E2475">
            <v>5.0999999999999996</v>
          </cell>
          <cell r="F2475">
            <v>9.93</v>
          </cell>
        </row>
        <row r="2476">
          <cell r="A2476" t="str">
            <v>73887/6</v>
          </cell>
          <cell r="B2476" t="str">
            <v>ASSENTAMENTO SIMPLES DE TUBOS DE FERRO FUNDIDO (FOFO) C/ JUNTA ELASTICA - DN 300 - INCLUSIVE TRANSPORTE</v>
          </cell>
          <cell r="C2476" t="str">
            <v>M</v>
          </cell>
          <cell r="D2476">
            <v>5.54</v>
          </cell>
          <cell r="E2476">
            <v>5.61</v>
          </cell>
          <cell r="F2476">
            <v>11.15</v>
          </cell>
        </row>
        <row r="2477">
          <cell r="A2477" t="str">
            <v>73887/7</v>
          </cell>
          <cell r="B2477" t="str">
            <v>ASSENTAMENTO SIMPLES DE TUBOS DE FERRO FUNDIDO (FOFO) C/ JUNTA ELASTICA - DN 350 MM - INCLUSIVE TRANSPORTE</v>
          </cell>
          <cell r="C2477" t="str">
            <v>M</v>
          </cell>
          <cell r="D2477">
            <v>6.65</v>
          </cell>
          <cell r="E2477">
            <v>6.24</v>
          </cell>
          <cell r="F2477">
            <v>12.89</v>
          </cell>
        </row>
        <row r="2478">
          <cell r="A2478" t="str">
            <v>73887/8</v>
          </cell>
          <cell r="B2478" t="str">
            <v>ASSENTAMENTO SIMPLES DE TUBOS DE FERRO FUNDIDO (FOFO) C/ JUNTA ELASTICA - DN 400 MM - INCLUSIVE TRANSPORTE</v>
          </cell>
          <cell r="C2478" t="str">
            <v>M</v>
          </cell>
          <cell r="D2478">
            <v>7.3</v>
          </cell>
          <cell r="E2478">
            <v>6.94</v>
          </cell>
          <cell r="F2478">
            <v>14.24</v>
          </cell>
        </row>
        <row r="2479">
          <cell r="A2479" t="str">
            <v>73887/9</v>
          </cell>
          <cell r="B2479" t="str">
            <v>ASSENTAMENTO SIMPLES DE TUBOS DE FERRO FUNDIDO (FOFO) C/ JUNTA ELASTICA - DN 450 MM - INCLUSIVE TRANSPORTE</v>
          </cell>
          <cell r="C2479" t="str">
            <v>M</v>
          </cell>
          <cell r="D2479">
            <v>8.7200000000000006</v>
          </cell>
          <cell r="E2479">
            <v>7.74</v>
          </cell>
          <cell r="F2479">
            <v>16.46</v>
          </cell>
        </row>
        <row r="2480">
          <cell r="A2480" t="str">
            <v>73887/10</v>
          </cell>
          <cell r="B2480" t="str">
            <v>ASSENTAMENTO SIMPLES DE TUBOS DE FERRO FUNDIDO (FOFO) C/ JUNTA ELASTICA - DN 500 MM - INCLUSIVE TRANSPORTE</v>
          </cell>
          <cell r="C2480" t="str">
            <v>M</v>
          </cell>
          <cell r="D2480">
            <v>9.92</v>
          </cell>
          <cell r="E2480">
            <v>8.08</v>
          </cell>
          <cell r="F2480">
            <v>18</v>
          </cell>
        </row>
        <row r="2481">
          <cell r="A2481" t="str">
            <v>73887/11</v>
          </cell>
          <cell r="B2481" t="str">
            <v>ASSENTAMENTO SIMPLES DE TUBOS DE FERRO FUNDIDO (FOFO) C/ JUNTA ELASTICA - DN 600 MM - INCLUSIVE TRANSPORTE</v>
          </cell>
          <cell r="C2481" t="str">
            <v>M</v>
          </cell>
          <cell r="D2481">
            <v>12.21</v>
          </cell>
          <cell r="E2481">
            <v>9.33</v>
          </cell>
          <cell r="F2481">
            <v>21.54</v>
          </cell>
        </row>
        <row r="2482">
          <cell r="A2482" t="str">
            <v>73887/12</v>
          </cell>
          <cell r="B2482" t="str">
            <v>ASSENTAMENTO SIMPLES DE TUBOS DE FERRO FUNDIDO (FOFO) C/ JUNTA ELASTICA - DN 700 MM - INCLUSIVE TRANSPORTE</v>
          </cell>
          <cell r="C2482" t="str">
            <v>M</v>
          </cell>
          <cell r="D2482">
            <v>15.14</v>
          </cell>
          <cell r="E2482">
            <v>12.41</v>
          </cell>
          <cell r="F2482">
            <v>27.55</v>
          </cell>
        </row>
        <row r="2483">
          <cell r="A2483" t="str">
            <v>73887/13</v>
          </cell>
          <cell r="B2483" t="str">
            <v>ASSENTAMENTO SIMPLES DE TUBOS DE FERRO FUNDIDO (FOFO) C/ JUNTA ELASTICA - DN 800 MM - INCLUSIVE TRANSPORTES</v>
          </cell>
          <cell r="C2483" t="str">
            <v>M</v>
          </cell>
          <cell r="D2483">
            <v>17.78</v>
          </cell>
          <cell r="E2483">
            <v>13.64</v>
          </cell>
          <cell r="F2483">
            <v>31.42</v>
          </cell>
        </row>
        <row r="2484">
          <cell r="A2484" t="str">
            <v>73887/14</v>
          </cell>
          <cell r="B2484" t="str">
            <v>ASSENTAMENTO SIMPLES DE TUBOS DE FERRO FUNDIDO (FOFO) C/ JUNTA ELASTICA - DN 900 MM - INCLUSIVE TRANSPORTE</v>
          </cell>
          <cell r="C2484" t="str">
            <v>M</v>
          </cell>
          <cell r="D2484">
            <v>21.32</v>
          </cell>
          <cell r="E2484">
            <v>14.87</v>
          </cell>
          <cell r="F2484">
            <v>36.19</v>
          </cell>
        </row>
        <row r="2485">
          <cell r="A2485" t="str">
            <v>73887/15</v>
          </cell>
          <cell r="B2485" t="str">
            <v>ASSENTAMENTO SIMPLES DE TUBOS DE FERRO FUNDIDO (FOFO) C/ JUNTA ELASTICA - DN 1000 MM - INCLUSIVE TRANSPORTE</v>
          </cell>
          <cell r="C2485" t="str">
            <v>M</v>
          </cell>
          <cell r="D2485">
            <v>23.26</v>
          </cell>
          <cell r="E2485">
            <v>15.36</v>
          </cell>
          <cell r="F2485">
            <v>38.619999999999997</v>
          </cell>
        </row>
        <row r="2486">
          <cell r="A2486" t="str">
            <v>73887/16</v>
          </cell>
          <cell r="B2486" t="str">
            <v>ASSENTAMENTO SIMPLES DE TUBOS DE FERRO FUNDIDO (FOFO) C/ JUNTA ELASTICA - DN 1100 MM - INCLUSIVE TRANSPORTE</v>
          </cell>
          <cell r="C2486" t="str">
            <v>M</v>
          </cell>
          <cell r="D2486">
            <v>27.31</v>
          </cell>
          <cell r="E2486">
            <v>18.68</v>
          </cell>
          <cell r="F2486">
            <v>45.99</v>
          </cell>
        </row>
        <row r="2487">
          <cell r="A2487" t="str">
            <v>73887/17</v>
          </cell>
          <cell r="B2487" t="str">
            <v>ASSENTAMENTO SIMPLES DE TUBOS DE FERRO FUNDIDO (FOFO) C/ JUNTA ELASTICA - DN 1200 MM - INCLUSIVE TRANSPORTE</v>
          </cell>
          <cell r="C2487" t="str">
            <v>M</v>
          </cell>
          <cell r="D2487">
            <v>32.369999999999997</v>
          </cell>
          <cell r="E2487">
            <v>21.77</v>
          </cell>
          <cell r="F2487">
            <v>54.14</v>
          </cell>
        </row>
        <row r="2488">
          <cell r="A2488" t="str">
            <v>73839/1</v>
          </cell>
          <cell r="B2488" t="str">
            <v>ASSENTAMENTO DE TUBOS DE AÇO, COM JUNTA ELÁSTICA (COMPRIMENTO DE 6,00 M) - DN 150 MM</v>
          </cell>
          <cell r="C2488" t="str">
            <v>M</v>
          </cell>
          <cell r="D2488">
            <v>3.3</v>
          </cell>
          <cell r="E2488">
            <v>3.71</v>
          </cell>
          <cell r="F2488">
            <v>7.01</v>
          </cell>
        </row>
        <row r="2489">
          <cell r="A2489" t="str">
            <v>73839/2</v>
          </cell>
          <cell r="B2489" t="str">
            <v>ASSENTAMENTO DE TUBOS DE AÇO, COM JUNTA ELÁSTICA (COMPRIMENTO DE 6,00 M) - DN 200 MM</v>
          </cell>
          <cell r="C2489" t="str">
            <v>M</v>
          </cell>
          <cell r="D2489">
            <v>4.21</v>
          </cell>
          <cell r="E2489">
            <v>4.76</v>
          </cell>
          <cell r="F2489">
            <v>8.9700000000000006</v>
          </cell>
        </row>
        <row r="2490">
          <cell r="A2490" t="str">
            <v>73839/3</v>
          </cell>
          <cell r="B2490" t="str">
            <v>ASSENTAMENTO DE TUBOS DE AÇO, COM JUNTA ELÁSTICA (COMPRIMENTO DE 6,00 M) - DN 250 MM</v>
          </cell>
          <cell r="C2490" t="str">
            <v>M</v>
          </cell>
          <cell r="D2490">
            <v>5.17</v>
          </cell>
          <cell r="E2490">
            <v>5.59</v>
          </cell>
          <cell r="F2490">
            <v>10.76</v>
          </cell>
        </row>
        <row r="2491">
          <cell r="A2491" t="str">
            <v>73839/4</v>
          </cell>
          <cell r="B2491" t="str">
            <v>ASSENTAMENTO DE TUBOS DE AÇO, COM JUNTA ELÁSTICA (COMPRIMENTO DE 6,00 M) - DN 300 MM</v>
          </cell>
          <cell r="C2491" t="str">
            <v>M</v>
          </cell>
          <cell r="D2491">
            <v>5.93</v>
          </cell>
          <cell r="E2491">
            <v>6.14</v>
          </cell>
          <cell r="F2491">
            <v>12.07</v>
          </cell>
        </row>
        <row r="2492">
          <cell r="A2492" t="str">
            <v>73839/5</v>
          </cell>
          <cell r="B2492" t="str">
            <v>ASSENTAMENTO DE TUBOS DE AÇO, COM JUNTA ELÁSTICA (COMPRIMENTO DE 6,00 M) - DN 350 MM</v>
          </cell>
          <cell r="C2492" t="str">
            <v>M</v>
          </cell>
          <cell r="D2492">
            <v>7.09</v>
          </cell>
          <cell r="E2492">
            <v>6.84</v>
          </cell>
          <cell r="F2492">
            <v>13.93</v>
          </cell>
        </row>
        <row r="2493">
          <cell r="A2493" t="str">
            <v>73839/6</v>
          </cell>
          <cell r="B2493" t="str">
            <v>ASSENTAMENTO DE TUBOS DE AÇO, COM JUNTA ELÁSTICA (COMPRIMENTO DE 6,00 M) - DN 400 MM</v>
          </cell>
          <cell r="C2493" t="str">
            <v>M</v>
          </cell>
          <cell r="D2493">
            <v>8.1999999999999993</v>
          </cell>
          <cell r="E2493">
            <v>7.65</v>
          </cell>
          <cell r="F2493">
            <v>15.85</v>
          </cell>
        </row>
        <row r="2494">
          <cell r="A2494" t="str">
            <v>73839/7</v>
          </cell>
          <cell r="B2494" t="str">
            <v>ASSENTAMENTO DE TUBOS DE AÇO, COM JUNTA ELÁSTICA (COMPRIMENTO DE 6,00 M) - DN 450 MM</v>
          </cell>
          <cell r="C2494" t="str">
            <v>M</v>
          </cell>
          <cell r="D2494">
            <v>9.2799999999999994</v>
          </cell>
          <cell r="E2494">
            <v>8.4700000000000006</v>
          </cell>
          <cell r="F2494">
            <v>17.75</v>
          </cell>
        </row>
        <row r="2495">
          <cell r="A2495" t="str">
            <v>73839/8</v>
          </cell>
          <cell r="B2495" t="str">
            <v>ASSENTAMENTO DE TUBOS DE AÇO, COM JUNTA ELÁSTICA (COMPRIMENTO DE 6,00 M) - DN 500 MM</v>
          </cell>
          <cell r="C2495" t="str">
            <v>M</v>
          </cell>
          <cell r="D2495">
            <v>10.55</v>
          </cell>
          <cell r="E2495">
            <v>8.84</v>
          </cell>
          <cell r="F2495">
            <v>19.39</v>
          </cell>
        </row>
        <row r="2496">
          <cell r="A2496" t="str">
            <v>73839/9</v>
          </cell>
          <cell r="B2496" t="str">
            <v>ASSENTAMENTO DE TUBOS DE AÇO, COM JUNTA ELÁSTICA (COMPRIMENTO DE 6,00 M) - DN 600 MM</v>
          </cell>
          <cell r="C2496" t="str">
            <v>M</v>
          </cell>
          <cell r="D2496">
            <v>12.96</v>
          </cell>
          <cell r="E2496">
            <v>10.19</v>
          </cell>
          <cell r="F2496">
            <v>23.15</v>
          </cell>
        </row>
        <row r="2497">
          <cell r="A2497" t="str">
            <v>73839/10</v>
          </cell>
          <cell r="B2497" t="str">
            <v>ASSENTAMENTO DE TUBOS DE AÇO, COM JUNTA ELÁSTICA (COMPRIMENTO DE 6,00 M) - DN 700 MM</v>
          </cell>
          <cell r="C2497" t="str">
            <v>M</v>
          </cell>
          <cell r="D2497">
            <v>16.05</v>
          </cell>
          <cell r="E2497">
            <v>13.56</v>
          </cell>
          <cell r="F2497">
            <v>29.61</v>
          </cell>
        </row>
        <row r="2498">
          <cell r="A2498" t="str">
            <v>73839/11</v>
          </cell>
          <cell r="B2498" t="str">
            <v>ASSENTAMENTO DE TUBOS DE AÇO, COM JUNTA ELÁSTICA (COMPRIMENTO DE 6,00 M) - DN 800 MM</v>
          </cell>
          <cell r="C2498" t="str">
            <v>M</v>
          </cell>
          <cell r="D2498">
            <v>18.809999999999999</v>
          </cell>
          <cell r="E2498">
            <v>14.9</v>
          </cell>
          <cell r="F2498">
            <v>33.71</v>
          </cell>
        </row>
        <row r="2499">
          <cell r="A2499" t="str">
            <v>73839/13</v>
          </cell>
          <cell r="B2499" t="str">
            <v>ASSENTAMENTO DE TUBOS DE AÇO, COM JUNTA ELÁSTICA (COMPRIMENTO DE 6,00 M) - DN 1000 MM</v>
          </cell>
          <cell r="C2499" t="str">
            <v>M</v>
          </cell>
          <cell r="D2499">
            <v>24.53</v>
          </cell>
          <cell r="E2499">
            <v>16.73</v>
          </cell>
          <cell r="F2499">
            <v>41.26</v>
          </cell>
        </row>
        <row r="2500">
          <cell r="A2500" t="str">
            <v>73839/14</v>
          </cell>
          <cell r="B2500" t="str">
            <v>ASSENTAMENTO DE TUBOS DE AÇO, COM JUNTA ELÁSTICA (COMPRIMENTO DE 6,00 M) - DN 1100 MM</v>
          </cell>
          <cell r="C2500" t="str">
            <v>M</v>
          </cell>
          <cell r="D2500">
            <v>28.81</v>
          </cell>
          <cell r="E2500">
            <v>20.37</v>
          </cell>
          <cell r="F2500">
            <v>49.18</v>
          </cell>
        </row>
        <row r="2501">
          <cell r="A2501" t="str">
            <v>73839/15</v>
          </cell>
          <cell r="B2501" t="str">
            <v>ASSENTAMENTO DE TUBOS DE AÇO, COM JUNTA ELÁSTICA (COMPRIMENTO DE 6,00 M) - DN 1200 MM</v>
          </cell>
          <cell r="C2501" t="str">
            <v>M</v>
          </cell>
          <cell r="D2501">
            <v>34.18</v>
          </cell>
          <cell r="E2501">
            <v>23.74</v>
          </cell>
          <cell r="F2501">
            <v>57.92</v>
          </cell>
        </row>
        <row r="2502">
          <cell r="B2502" t="str">
            <v>MANGUEIRAS</v>
          </cell>
          <cell r="C2502" t="str">
            <v/>
          </cell>
        </row>
        <row r="2503">
          <cell r="A2503" t="str">
            <v>71516</v>
          </cell>
          <cell r="B2503" t="str">
            <v>CONJUNTO DE MANGUEIRA PARA COMBATE A INCENDIO EM FIBRA DE POLIESTER PURA, COM 1.1/2", REVESTIDA INTERNAMENTE, COM 2 LANCES DE 15M CADA</v>
          </cell>
          <cell r="C2503" t="str">
            <v>UN</v>
          </cell>
          <cell r="D2503">
            <v>380</v>
          </cell>
          <cell r="E2503">
            <v>0</v>
          </cell>
          <cell r="F2503">
            <v>380</v>
          </cell>
        </row>
        <row r="2504">
          <cell r="B2504" t="str">
            <v>ABRIGOS PARA HIDRANTES</v>
          </cell>
          <cell r="C2504" t="str">
            <v/>
          </cell>
        </row>
        <row r="2505">
          <cell r="A2505" t="str">
            <v>72283</v>
          </cell>
          <cell r="B2505" t="str">
            <v>ABRIGO PARA HIDRANTE, 75X45X17CM, COM REGISTRO GLOBO ANGULAR 45º 2.1/2", ADAPTADOR STORZ 2.1/2", MANGUEIRA DE INCÊNDIO 15M, REDUÇÃO 2.1/2X1.1/2" E ESGUICHO EM LATÃO 1.1/2" - FORNECIMENTO E INSTALAÇÃO</v>
          </cell>
          <cell r="C2505" t="str">
            <v>UN</v>
          </cell>
          <cell r="D2505">
            <v>924.01</v>
          </cell>
          <cell r="E2505">
            <v>91.04</v>
          </cell>
          <cell r="F2505" t="str">
            <v>1.015.05</v>
          </cell>
        </row>
        <row r="2506">
          <cell r="A2506" t="str">
            <v>72284</v>
          </cell>
          <cell r="B2506" t="str">
            <v>ABRIGO PARA HIDRANTE, 90X60X17CM, COM REGISTRO GLOBO ANGULAR 45º 2.1/2", ADAPTADOR STORZ 2.1/2", MANGUEIRA DE INCÊNDIO 20M, REDUÇÃO 2.1/2X1.1/2" E ESGUICHO EM LATÃO 1.1/2" - FORNECIMENTO E INSTALAÇÃO</v>
          </cell>
          <cell r="C2506" t="str">
            <v>UN</v>
          </cell>
          <cell r="D2506">
            <v>1020.32</v>
          </cell>
          <cell r="E2506">
            <v>104.04</v>
          </cell>
          <cell r="F2506" t="str">
            <v>1.124.36</v>
          </cell>
        </row>
        <row r="2507">
          <cell r="B2507" t="str">
            <v>HIDRANTE SUBTERRANEO</v>
          </cell>
          <cell r="C2507" t="str">
            <v/>
          </cell>
        </row>
        <row r="2508">
          <cell r="A2508" t="str">
            <v>83633</v>
          </cell>
          <cell r="B2508" t="str">
            <v>HIDRANTE SUBTERRANEO FERRO FUNDIDO C/ CURVA LONGA E CAIXA DN=75MM</v>
          </cell>
          <cell r="C2508" t="str">
            <v>UN</v>
          </cell>
          <cell r="D2508">
            <v>1679.85</v>
          </cell>
          <cell r="E2508">
            <v>30.63</v>
          </cell>
          <cell r="F2508" t="str">
            <v>1.710.48</v>
          </cell>
        </row>
        <row r="2509">
          <cell r="B2509" t="str">
            <v>CAIXAS DE INCENDIO</v>
          </cell>
          <cell r="C2509" t="str">
            <v/>
          </cell>
        </row>
        <row r="2510">
          <cell r="A2510" t="str">
            <v>72287</v>
          </cell>
          <cell r="B2510" t="str">
            <v>CAIXA DE INCÊNDIO 45X75X17CM - FORNECIMENTO E INSTALAÇÃO</v>
          </cell>
          <cell r="C2510" t="str">
            <v>UN</v>
          </cell>
          <cell r="D2510">
            <v>184.33</v>
          </cell>
          <cell r="E2510">
            <v>18.399999999999999</v>
          </cell>
          <cell r="F2510">
            <v>202.73</v>
          </cell>
        </row>
        <row r="2511">
          <cell r="A2511" t="str">
            <v>72288</v>
          </cell>
          <cell r="B2511" t="str">
            <v>CAIXA DE INCÊNDIO 60X75X17CM - FORNECIMENTO E INSTALAÇÃO</v>
          </cell>
          <cell r="C2511" t="str">
            <v>UN</v>
          </cell>
          <cell r="D2511">
            <v>230.99</v>
          </cell>
          <cell r="E2511">
            <v>20.61</v>
          </cell>
          <cell r="F2511">
            <v>251.6</v>
          </cell>
        </row>
        <row r="2512">
          <cell r="B2512" t="str">
            <v>REDE DE ALIMENTAÇÃO PARA HIDRANTES</v>
          </cell>
          <cell r="C2512" t="str">
            <v/>
          </cell>
        </row>
        <row r="2513">
          <cell r="A2513" t="str">
            <v>95697</v>
          </cell>
          <cell r="B2513" t="str">
            <v>TUBO DE AÇO PRETO SEM COSTURA, CONEXÃO SOLDADA, DN 40 (1 1/2 ), INSTALADO EM REDE DE ALIMENTAÇÃO PARA HIDRANTE - FORNECIMENTO E INSTALAÇÃO. AF_12/2015</v>
          </cell>
          <cell r="C2513" t="str">
            <v>M</v>
          </cell>
          <cell r="D2513">
            <v>35.93</v>
          </cell>
          <cell r="E2513">
            <v>3.35</v>
          </cell>
          <cell r="F2513">
            <v>39.28</v>
          </cell>
        </row>
        <row r="2514">
          <cell r="A2514" t="str">
            <v>92369</v>
          </cell>
          <cell r="B2514" t="str">
            <v>NIPLE, EM FERRO GALVANIZADO, DN 25 (1"), CONEXÃO ROSQUEADA, INSTALADO EM REDE DE ALIMENTAÇÃO PARA HIDRANTE - FORNECIMENTO E INSTALAÇÃO. AF_12/2015</v>
          </cell>
          <cell r="C2514" t="str">
            <v>UN</v>
          </cell>
          <cell r="D2514">
            <v>12.16</v>
          </cell>
          <cell r="E2514">
            <v>13.05</v>
          </cell>
          <cell r="F2514">
            <v>25.21</v>
          </cell>
        </row>
        <row r="2515">
          <cell r="A2515" t="str">
            <v>92370</v>
          </cell>
          <cell r="B2515" t="str">
            <v>LUVA, EM FERRO GALVANIZADO, DN 25 (1"), CONEXÃO ROSQUEADA, INSTALADO EM REDE DE ALIMENTAÇÃO PARA HIDRANTE - FORNECIMENTO E INSTALAÇÃO. AF_12/2015</v>
          </cell>
          <cell r="C2515" t="str">
            <v>UN</v>
          </cell>
          <cell r="D2515">
            <v>13.23</v>
          </cell>
          <cell r="E2515">
            <v>13.05</v>
          </cell>
          <cell r="F2515">
            <v>26.28</v>
          </cell>
        </row>
        <row r="2516">
          <cell r="A2516" t="str">
            <v>92371</v>
          </cell>
          <cell r="B2516" t="str">
            <v>NIPLE, EM FERRO GALVANIZADO, DN 32 (1 1/4"), CONEXÃO ROSQUEADA, INSTALADO EM REDE DE ALIMENTAÇÃO PARA HIDRANTE - FORNECIMENTO E INSTALAÇÃO. AF_12/2015</v>
          </cell>
          <cell r="C2516" t="str">
            <v>UN</v>
          </cell>
          <cell r="D2516">
            <v>15.84</v>
          </cell>
          <cell r="E2516">
            <v>14.19</v>
          </cell>
          <cell r="F2516">
            <v>30.03</v>
          </cell>
        </row>
        <row r="2517">
          <cell r="A2517" t="str">
            <v>92372</v>
          </cell>
          <cell r="B2517" t="str">
            <v>LUVA, EM FERRO GALVANIZADO, DN 32 (1 1/4"), CONEXÃO ROSQUEADA, INSTALADO EM REDE DE ALIMENTAÇÃO PARA HIDRANTE - FORNECIMENTO E INSTALAÇÃO. AF_12/2015</v>
          </cell>
          <cell r="C2517" t="str">
            <v>UN</v>
          </cell>
          <cell r="D2517">
            <v>16.829999999999998</v>
          </cell>
          <cell r="E2517">
            <v>14.19</v>
          </cell>
          <cell r="F2517">
            <v>31.02</v>
          </cell>
        </row>
        <row r="2518">
          <cell r="A2518" t="str">
            <v>92373</v>
          </cell>
          <cell r="B2518" t="str">
            <v>NIPLE, EM FERRO GALVANIZADO, DN 40 (1 1/2"), CONEXÃO ROSQUEADA, INSTALADO EM REDE DE ALIMENTAÇÃO PARA HIDRANTE - FORNECIMENTO E INSTALAÇÃO. AF_12/2015</v>
          </cell>
          <cell r="C2518" t="str">
            <v>UN</v>
          </cell>
          <cell r="D2518">
            <v>19.62</v>
          </cell>
          <cell r="E2518">
            <v>15.5</v>
          </cell>
          <cell r="F2518">
            <v>35.119999999999997</v>
          </cell>
        </row>
        <row r="2519">
          <cell r="A2519" t="str">
            <v>92374</v>
          </cell>
          <cell r="B2519" t="str">
            <v>LUVA, EM FERRO GALVANIZADO, DN 40 (1 1/2"), CONEXÃO ROSQUEADA, INSTALADO EM REDE DE ALIMENTAÇÃO PARA HIDRANTE - FORNECIMENTO E INSTALAÇÃO. AF_12/2015</v>
          </cell>
          <cell r="C2519" t="str">
            <v>UN</v>
          </cell>
          <cell r="D2519">
            <v>19.809999999999999</v>
          </cell>
          <cell r="E2519">
            <v>15.5</v>
          </cell>
          <cell r="F2519">
            <v>35.31</v>
          </cell>
        </row>
        <row r="2520">
          <cell r="A2520" t="str">
            <v>92375</v>
          </cell>
          <cell r="B2520" t="str">
            <v>NIPLE, EM FERRO GALVANIZADO, DN 50 (2"), CONEXÃO ROSQUEADA, INSTALADO EM REDE DE ALIMENTAÇÃO PARA HIDRANTE - FORNECIMENTO E INSTALAÇÃO. AF_12/2015</v>
          </cell>
          <cell r="C2520" t="str">
            <v>UN</v>
          </cell>
          <cell r="D2520">
            <v>27.58</v>
          </cell>
          <cell r="E2520">
            <v>17.149999999999999</v>
          </cell>
          <cell r="F2520">
            <v>44.73</v>
          </cell>
        </row>
        <row r="2521">
          <cell r="A2521" t="str">
            <v>92376</v>
          </cell>
          <cell r="B2521" t="str">
            <v>LUVA, EM FERRO GALVANIZADO, DN 50 (2"), CONEXÃO ROSQUEADA, INSTALADO EM REDE DE ALIMENTAÇÃO PARA HIDRANTE - FORNECIMENTO E INSTALAÇÃO. AF_12/2015</v>
          </cell>
          <cell r="C2521" t="str">
            <v>UN</v>
          </cell>
          <cell r="D2521">
            <v>27.57</v>
          </cell>
          <cell r="E2521">
            <v>17.149999999999999</v>
          </cell>
          <cell r="F2521">
            <v>44.72</v>
          </cell>
        </row>
        <row r="2522">
          <cell r="A2522" t="str">
            <v>92377</v>
          </cell>
          <cell r="B2522" t="str">
            <v>NIPLE, EM FERRO GALVANIZADO, DN 65 (2 1/2"), CONEXÃO ROSQUEADA, INSTALADO EM REDE DE ALIMENTAÇÃO PARA HIDRANTE - FORNECIMENTO E INSTALAÇÃO. AF_12/2015</v>
          </cell>
          <cell r="C2522" t="str">
            <v>UN</v>
          </cell>
          <cell r="D2522">
            <v>39.380000000000003</v>
          </cell>
          <cell r="E2522">
            <v>19.600000000000001</v>
          </cell>
          <cell r="F2522">
            <v>58.98</v>
          </cell>
        </row>
        <row r="2523">
          <cell r="A2523" t="str">
            <v>92378</v>
          </cell>
          <cell r="B2523" t="str">
            <v>LUVA, EM FERRO GALVANIZADO, DN 65 (2 1/2"), CONEXÃO ROSQUEADA, INSTALADO EM REDE DE ALIMENTAÇÃO PARA HIDRANTE - FORNECIMENTO E INSTALAÇÃO. AF_12/2015</v>
          </cell>
          <cell r="C2523" t="str">
            <v>UN</v>
          </cell>
          <cell r="D2523">
            <v>45.29</v>
          </cell>
          <cell r="E2523">
            <v>19.600000000000001</v>
          </cell>
          <cell r="F2523">
            <v>64.89</v>
          </cell>
        </row>
        <row r="2524">
          <cell r="A2524" t="str">
            <v>92379</v>
          </cell>
          <cell r="B2524" t="str">
            <v>NIPLE, EM FERRO GALVANIZADO, DN 80 (3"), CONEXÃO ROSQUEADA, INSTALADO EM REDE DE ALIMENTAÇÃO PARA HIDRANTE - FORNECIMENTO E INSTALAÇÃO. AF_12/2015</v>
          </cell>
          <cell r="C2524" t="str">
            <v>UN</v>
          </cell>
          <cell r="D2524">
            <v>59.83</v>
          </cell>
          <cell r="E2524">
            <v>22.05</v>
          </cell>
          <cell r="F2524">
            <v>81.88</v>
          </cell>
        </row>
        <row r="2525">
          <cell r="A2525" t="str">
            <v>92380</v>
          </cell>
          <cell r="B2525" t="str">
            <v>LUVA, EM FERRO GALVANIZADO, DN 80 (3"), CONEXÃO ROSQUEADA, INSTALADO EM REDE DE ALIMENTAÇÃO PARA HIDRANTE - FORNECIMENTO E INSTALAÇÃO. AF_12/2015</v>
          </cell>
          <cell r="C2525" t="str">
            <v>UN</v>
          </cell>
          <cell r="D2525">
            <v>65.09</v>
          </cell>
          <cell r="E2525">
            <v>22.05</v>
          </cell>
          <cell r="F2525">
            <v>87.14</v>
          </cell>
        </row>
        <row r="2526">
          <cell r="A2526" t="str">
            <v>92381</v>
          </cell>
          <cell r="B2526" t="str">
            <v>JOELHO 45 GRAUS, EM FERRO GALVANIZADO, DN 25 (1"), CONEXÃO ROSQUEADA, INSTALADO EM REDE DE ALIMENTAÇÃO PARA HIDRANTE - FORNECIMENTO E INSTALAÇÃO. AF_12/2015</v>
          </cell>
          <cell r="C2526" t="str">
            <v>UN</v>
          </cell>
          <cell r="D2526">
            <v>18.55</v>
          </cell>
          <cell r="E2526">
            <v>19.57</v>
          </cell>
          <cell r="F2526">
            <v>38.119999999999997</v>
          </cell>
        </row>
        <row r="2527">
          <cell r="A2527" t="str">
            <v>92382</v>
          </cell>
          <cell r="B2527" t="str">
            <v>JOELHO 90 GRAUS, EM FERRO GALVANIZADO, DN 25 (1"), CONEXÃO ROSQUEADA, INSTALADO EM REDE DE ALIMENTAÇÃO PARA HIDRANTE - FORNECIMENTO E INSTALAÇÃO. AF_12/2015</v>
          </cell>
          <cell r="C2527" t="str">
            <v>UN</v>
          </cell>
          <cell r="D2527">
            <v>17.14</v>
          </cell>
          <cell r="E2527">
            <v>19.57</v>
          </cell>
          <cell r="F2527">
            <v>36.71</v>
          </cell>
        </row>
        <row r="2528">
          <cell r="A2528" t="str">
            <v>92383</v>
          </cell>
          <cell r="B2528" t="str">
            <v>JOELHO 45 GRAUS, EM FERRO GALVANIZADO, DN 32 (1 1/4"), CONEXÃO ROSQUEADA, INSTALADO EM REDE DE ALIMENTAÇÃO PARA HIDRANTE - FORNECIMENTO E INSTALAÇÃO. AF_12/2015</v>
          </cell>
          <cell r="C2528" t="str">
            <v>UN</v>
          </cell>
          <cell r="D2528">
            <v>25.77</v>
          </cell>
          <cell r="E2528">
            <v>21.28</v>
          </cell>
          <cell r="F2528">
            <v>47.05</v>
          </cell>
        </row>
        <row r="2529">
          <cell r="A2529" t="str">
            <v>92384</v>
          </cell>
          <cell r="B2529" t="str">
            <v>JOELHO 90 GRAUS, EM FERRO GALVANIZADO, DN 32 (1 1/4"), CONEXÃO ROSQUEADA, INSTALADO EM REDE DE ALIMENTAÇÃO PARA HIDRANTE - FORNECIMENTO E INSTALAÇÃO. AF_12/2015</v>
          </cell>
          <cell r="C2529" t="str">
            <v>UN</v>
          </cell>
          <cell r="D2529">
            <v>22.97</v>
          </cell>
          <cell r="E2529">
            <v>21.28</v>
          </cell>
          <cell r="F2529">
            <v>44.25</v>
          </cell>
        </row>
        <row r="2530">
          <cell r="A2530" t="str">
            <v>92385</v>
          </cell>
          <cell r="B2530" t="str">
            <v>JOELHO 45 GRAUS, EM FERRO GALVANIZADO, DN 40 (1 1/2"), CONEXÃO ROSQUEADA, INSTALADO EM REDE DE ALIMENTAÇÃO PARA HIDRANTE - FORNECIMENTO E INSTALAÇÃO. AF_12/2015</v>
          </cell>
          <cell r="C2530" t="str">
            <v>UN</v>
          </cell>
          <cell r="D2530">
            <v>30.36</v>
          </cell>
          <cell r="E2530">
            <v>23.25</v>
          </cell>
          <cell r="F2530">
            <v>53.61</v>
          </cell>
        </row>
        <row r="2531">
          <cell r="A2531" t="str">
            <v>92386</v>
          </cell>
          <cell r="B2531" t="str">
            <v>JOELHO 90 GRAUS, EM FERRO GALVANIZADO, DN 40 (1 1/2"), CONEXÃO ROSQUEADA, INSTALADO EM REDE DE ALIMENTAÇÃO PARA HIDRANTE - FORNECIMENTO E INSTALAÇÃO. AF_12/2015</v>
          </cell>
          <cell r="C2531" t="str">
            <v>UN</v>
          </cell>
          <cell r="D2531">
            <v>28.43</v>
          </cell>
          <cell r="E2531">
            <v>23.25</v>
          </cell>
          <cell r="F2531">
            <v>51.68</v>
          </cell>
        </row>
        <row r="2532">
          <cell r="A2532" t="str">
            <v>92387</v>
          </cell>
          <cell r="B2532" t="str">
            <v>JOELHO 45 GRAUS, EM FERRO GALVANIZADO, DN 50 (2"), CONEXÃO ROSQUEADA, INSTALADO EM REDE DE ALIMENTAÇÃO PARA HIDRANTE - FORNECIMENTO E INSTALAÇÃO. AF_12/2015</v>
          </cell>
          <cell r="C2532" t="str">
            <v>UN</v>
          </cell>
          <cell r="D2532">
            <v>40.85</v>
          </cell>
          <cell r="E2532">
            <v>25.7</v>
          </cell>
          <cell r="F2532">
            <v>66.55</v>
          </cell>
        </row>
        <row r="2533">
          <cell r="A2533" t="str">
            <v>92388</v>
          </cell>
          <cell r="B2533" t="str">
            <v>JOELHO 90 GRAUS, EM FERRO GALVANIZADO, DN 50 (2"), CONEXÃO ROSQUEADA, INSTALADO EM REDE DE ALIMENTAÇÃO PARA HIDRANTE - FORNECIMENTO E INSTALAÇÃO. AF_12/2015</v>
          </cell>
          <cell r="C2533" t="str">
            <v>UN</v>
          </cell>
          <cell r="D2533">
            <v>39.54</v>
          </cell>
          <cell r="E2533">
            <v>25.7</v>
          </cell>
          <cell r="F2533">
            <v>65.239999999999995</v>
          </cell>
        </row>
        <row r="2534">
          <cell r="A2534" t="str">
            <v>92389</v>
          </cell>
          <cell r="B2534" t="str">
            <v>JOELHO 45 GRAUS, EM FERRO GALVANIZADO, DN 65 (2 1/2"), CONEXÃO ROSQUEADA, INSTALADO EM REDE DE ALIMENTAÇÃO PARA HIDRANTE - FORNECIMENTO E INSTALAÇÃO. AF_12/2015</v>
          </cell>
          <cell r="C2534" t="str">
            <v>UN</v>
          </cell>
          <cell r="D2534">
            <v>70.42</v>
          </cell>
          <cell r="E2534">
            <v>29.4</v>
          </cell>
          <cell r="F2534">
            <v>99.82</v>
          </cell>
        </row>
        <row r="2535">
          <cell r="A2535" t="str">
            <v>92390</v>
          </cell>
          <cell r="B2535" t="str">
            <v>JOELHO 90 GRAUS, EM FERRO GALVANIZADO, DN 65 (2 1/2"), CONEXÃO ROSQUEADA, INSTALADO EM REDE DE ALIMENTAÇÃO PARA HIDRANTE - FORNECIMENTO E INSTALAÇÃO. AF_12/2015</v>
          </cell>
          <cell r="C2535" t="str">
            <v>UN</v>
          </cell>
          <cell r="D2535">
            <v>64.64</v>
          </cell>
          <cell r="E2535">
            <v>29.4</v>
          </cell>
          <cell r="F2535">
            <v>94.04</v>
          </cell>
        </row>
        <row r="2536">
          <cell r="A2536" t="str">
            <v>92635</v>
          </cell>
          <cell r="B2536" t="str">
            <v>JOELHO 45 GRAUS, EM FERRO GALVANIZADO, CONEXÃO ROSQUEADA, DN 80 (3"), INSTALADO EM REDE DE ALIMENTAÇÃO PARA HIDRANTE - FORNECIMENTO E INSTALAÇÃO. AF_12/2015</v>
          </cell>
          <cell r="C2536" t="str">
            <v>UN</v>
          </cell>
          <cell r="D2536">
            <v>98.77</v>
          </cell>
          <cell r="E2536">
            <v>33.08</v>
          </cell>
          <cell r="F2536">
            <v>131.85</v>
          </cell>
        </row>
        <row r="2537">
          <cell r="A2537" t="str">
            <v>92636</v>
          </cell>
          <cell r="B2537" t="str">
            <v>JOELHO 90 GRAUS, EM FERRO GALVANIZADO, CONEXÃO ROSQUEADA, DN 80 (3"), INSTALADO EM REDE DE ALIMENTAÇÃO PARA HIDRANTE - FORNECIMENTO E INSTALAÇÃO. AF_12/2015</v>
          </cell>
          <cell r="C2537" t="str">
            <v>UN</v>
          </cell>
          <cell r="D2537">
            <v>87.63</v>
          </cell>
          <cell r="E2537">
            <v>33.08</v>
          </cell>
          <cell r="F2537">
            <v>120.71</v>
          </cell>
        </row>
        <row r="2538">
          <cell r="A2538" t="str">
            <v>92637</v>
          </cell>
          <cell r="B2538" t="str">
            <v>TÊ, EM FERRO GALVANIZADO, CONEXÃO ROSQUEADA, DN 25 (1"), INSTALADO EM REDE DE ALIMENTAÇÃO PARA HIDRANTE - FORNECIMENTO E INSTALAÇÃO. AF_12/2015</v>
          </cell>
          <cell r="C2538" t="str">
            <v>UN</v>
          </cell>
          <cell r="D2538">
            <v>23.37</v>
          </cell>
          <cell r="E2538">
            <v>26.1</v>
          </cell>
          <cell r="F2538">
            <v>49.47</v>
          </cell>
        </row>
        <row r="2539">
          <cell r="A2539" t="str">
            <v>92638</v>
          </cell>
          <cell r="B2539" t="str">
            <v>TÊ, EM FERRO GALVANIZADO, CONEXÃO ROSQUEADA, DN 32 (1 1/4"), INSTALADO EM REDE DE ALIMENTAÇÃO PARA HIDRANTE - FORNECIMENTO E INSTALAÇÃO. AF_12/2015</v>
          </cell>
          <cell r="C2539" t="str">
            <v>UN</v>
          </cell>
          <cell r="D2539">
            <v>30.96</v>
          </cell>
          <cell r="E2539">
            <v>28.39</v>
          </cell>
          <cell r="F2539">
            <v>59.35</v>
          </cell>
        </row>
        <row r="2540">
          <cell r="A2540" t="str">
            <v>92639</v>
          </cell>
          <cell r="B2540" t="str">
            <v>TÊ, EM FERRO GALVANIZADO, CONEXÃO ROSQUEADA, DN 40 (1 1/2"), INSTALADO EM REDE DE ALIMENTAÇÃO PARA HIDRANTE - FORNECIMENTO E INSTALAÇÃO. AF_12/2015</v>
          </cell>
          <cell r="C2540" t="str">
            <v>UN</v>
          </cell>
          <cell r="D2540">
            <v>37.159999999999997</v>
          </cell>
          <cell r="E2540">
            <v>31</v>
          </cell>
          <cell r="F2540">
            <v>68.16</v>
          </cell>
        </row>
        <row r="2541">
          <cell r="A2541" t="str">
            <v>92640</v>
          </cell>
          <cell r="B2541" t="str">
            <v>TÊ, EM FERRO GALVANIZADO, CONEXÃO ROSQUEADA, DN 50 (2"), INSTALADO EM REDE DE ALIMENTAÇÃO PARA HIDRANTE - FORNECIMENTO E INSTALAÇÃO. AF_12/2015</v>
          </cell>
          <cell r="C2541" t="str">
            <v>UN</v>
          </cell>
          <cell r="D2541">
            <v>52.68</v>
          </cell>
          <cell r="E2541">
            <v>34.270000000000003</v>
          </cell>
          <cell r="F2541">
            <v>86.95</v>
          </cell>
        </row>
        <row r="2542">
          <cell r="A2542" t="str">
            <v>92642</v>
          </cell>
          <cell r="B2542" t="str">
            <v>TÊ, EM FERRO GALVANIZADO, CONEXÃO ROSQUEADA, DN 65 (2 1/2"), INSTALADO EM REDE DE ALIMENTAÇÃO PARA HIDRANTE - FORNECIMENTO E INSTALAÇÃO. AF_12/2015</v>
          </cell>
          <cell r="C2542" t="str">
            <v>UN</v>
          </cell>
          <cell r="D2542">
            <v>89.08</v>
          </cell>
          <cell r="E2542">
            <v>39.17</v>
          </cell>
          <cell r="F2542">
            <v>128.25</v>
          </cell>
        </row>
        <row r="2543">
          <cell r="A2543" t="str">
            <v>92644</v>
          </cell>
          <cell r="B2543" t="str">
            <v>TÊ, EM FERRO GALVANIZADO, CONEXÃO ROSQUEADA, DN 80 (3"), INSTALADO EM REDE DE ALIMENTAÇÃO PARA HIDRANTE - FORNECIMENTO E INSTALAÇÃO. AF_12/2015</v>
          </cell>
          <cell r="C2543" t="str">
            <v>UN</v>
          </cell>
          <cell r="D2543">
            <v>115.78</v>
          </cell>
          <cell r="E2543">
            <v>44.1</v>
          </cell>
          <cell r="F2543">
            <v>159.88</v>
          </cell>
        </row>
        <row r="2544">
          <cell r="A2544" t="str">
            <v>92892</v>
          </cell>
          <cell r="B2544" t="str">
            <v>UNIÃO, EM FERRO GALVANIZADO, DN 25 (1"), CONEXÃO ROSQUEADA, INSTALADO EM REDE DE ALIMENTAÇÃO PARA HIDRANTE - FORNECIMENTO E INSTALAÇÃO. AF_12/2015</v>
          </cell>
          <cell r="C2544" t="str">
            <v>UN</v>
          </cell>
          <cell r="D2544">
            <v>24.64</v>
          </cell>
          <cell r="E2544">
            <v>13.05</v>
          </cell>
          <cell r="F2544">
            <v>37.69</v>
          </cell>
        </row>
        <row r="2545">
          <cell r="A2545" t="str">
            <v>92893</v>
          </cell>
          <cell r="B2545" t="str">
            <v>UNIÃO, EM FERRO GALVANIZADO, DN 32 (1 1/4"), CONEXÃO ROSQUEADA, INSTALADO EM REDE DE ALIMENTAÇÃO PARA HIDRANTE - FORNECIMENTO E INSTALAÇÃO. AF_12/2015</v>
          </cell>
          <cell r="C2545" t="str">
            <v>UN</v>
          </cell>
          <cell r="D2545">
            <v>38.04</v>
          </cell>
          <cell r="E2545">
            <v>14.19</v>
          </cell>
          <cell r="F2545">
            <v>52.23</v>
          </cell>
        </row>
        <row r="2546">
          <cell r="A2546" t="str">
            <v>92894</v>
          </cell>
          <cell r="B2546" t="str">
            <v>UNIÃO, EM FERRO GALVANIZADO, DN 40 (1 1/2"), CONEXÃO ROSQUEADA, INSTALADO EM REDE DE ALIMENTAÇÃO PARA HIDRANTE - FORNECIMENTO E INSTALAÇÃO. AF_12/2015</v>
          </cell>
          <cell r="C2546" t="str">
            <v>UN</v>
          </cell>
          <cell r="D2546">
            <v>46.44</v>
          </cell>
          <cell r="E2546">
            <v>15.5</v>
          </cell>
          <cell r="F2546">
            <v>61.94</v>
          </cell>
        </row>
        <row r="2547">
          <cell r="A2547" t="str">
            <v>92895</v>
          </cell>
          <cell r="B2547" t="str">
            <v>UNIÃO, EM FERRO GALVANIZADO, DN 50 (2"), CONEXÃO ROSQUEADA, INSTALADO EM REDE DE ALIMENTAÇÃO PARA HIDRANTE - FORNECIMENTO E INSTALAÇÃO. AF_12/2015</v>
          </cell>
          <cell r="C2547" t="str">
            <v>UN</v>
          </cell>
          <cell r="D2547">
            <v>65.91</v>
          </cell>
          <cell r="E2547">
            <v>17.149999999999999</v>
          </cell>
          <cell r="F2547">
            <v>83.06</v>
          </cell>
        </row>
        <row r="2548">
          <cell r="A2548" t="str">
            <v>92896</v>
          </cell>
          <cell r="B2548" t="str">
            <v>UNIÃO, EM FERRO GALVANIZADO, DN 65 (2 1/2"), CONEXÃO ROSQUEADA, INSTALADO EM REDE DE ALIMENTAÇÃO PARA HIDRANTE - FORNECIMENTO E INSTALAÇÃO. AF_12/2015</v>
          </cell>
          <cell r="C2548" t="str">
            <v>UN</v>
          </cell>
          <cell r="D2548">
            <v>105.31</v>
          </cell>
          <cell r="E2548">
            <v>19.600000000000001</v>
          </cell>
          <cell r="F2548">
            <v>124.91</v>
          </cell>
        </row>
        <row r="2549">
          <cell r="A2549" t="str">
            <v>92897</v>
          </cell>
          <cell r="B2549" t="str">
            <v>UNIÃO, EM FERRO GALVANIZADO, DN 80 (3"), CONEXÃO ROSQUEADA, INSTALADO EM REDE DE ALIMENTAÇÃO PARA HIDRANTE - FORNECIMENTO E INSTALAÇÃO. AF_12/2015</v>
          </cell>
          <cell r="C2549" t="str">
            <v>UN</v>
          </cell>
          <cell r="D2549">
            <v>159.57</v>
          </cell>
          <cell r="E2549">
            <v>22.05</v>
          </cell>
          <cell r="F2549">
            <v>181.62</v>
          </cell>
        </row>
        <row r="2550">
          <cell r="A2550" t="str">
            <v>92918</v>
          </cell>
          <cell r="B2550" t="str">
            <v>LUVA DE REDUÇÃO, EM FERRO GALVANIZADO, 1" X 1/2", CONEXÃO ROSQUEADA, INSTALADO EM REDE DE ALIMENTAÇÃO PARA HIDRANTE - FORNECIMENTO E INSTALAÇÃO. AF_12/2015</v>
          </cell>
          <cell r="C2550" t="str">
            <v>UN</v>
          </cell>
          <cell r="D2550">
            <v>13.14</v>
          </cell>
          <cell r="E2550">
            <v>13.05</v>
          </cell>
          <cell r="F2550">
            <v>26.19</v>
          </cell>
        </row>
        <row r="2551">
          <cell r="A2551" t="str">
            <v>92920</v>
          </cell>
          <cell r="B2551" t="str">
            <v>LUVA DE REDUÇÃO, EM FERRO GALVANIZADO, 1" X 3/4", CONEXÃO ROSQUEADA, INSTALADO EM REDE DE ALIMENTAÇÃO PARA HIDRANTE - FORNECIMENTO E INSTALAÇÃO. AF_12/2015</v>
          </cell>
          <cell r="C2551" t="str">
            <v>UN</v>
          </cell>
          <cell r="D2551">
            <v>13.29</v>
          </cell>
          <cell r="E2551">
            <v>13.05</v>
          </cell>
          <cell r="F2551">
            <v>26.34</v>
          </cell>
        </row>
        <row r="2552">
          <cell r="A2552" t="str">
            <v>92925</v>
          </cell>
          <cell r="B2552" t="str">
            <v>LUVA DE REDUÇÃO, EM FERRO GALVANIZADO, 1 1/4" X 1", CONEXÃO ROSQUEADA, INSTALADO EM REDE DE ALIMENTAÇÃO PARA HIDRANTE - FORNECIMENTO E INSTALAÇÃO. AF_12/2015</v>
          </cell>
          <cell r="C2552" t="str">
            <v>UN</v>
          </cell>
          <cell r="D2552">
            <v>17.62</v>
          </cell>
          <cell r="E2552">
            <v>14.19</v>
          </cell>
          <cell r="F2552">
            <v>31.81</v>
          </cell>
        </row>
        <row r="2553">
          <cell r="A2553" t="str">
            <v>92926</v>
          </cell>
          <cell r="B2553" t="str">
            <v>LUVA DE REDUÇÃO, EM FERRO GALVANIZADO, 1 1/4" X 1/2", CONEXÃO ROSQUEADA, INSTALADO EM REDE DE ALIMENTAÇÃO PARA HIDRANTE - FORNECIMENTO E INSTALAÇÃO. AF_12/2015</v>
          </cell>
          <cell r="C2553" t="str">
            <v>UN</v>
          </cell>
          <cell r="D2553">
            <v>17.61</v>
          </cell>
          <cell r="E2553">
            <v>14.19</v>
          </cell>
          <cell r="F2553">
            <v>31.8</v>
          </cell>
        </row>
        <row r="2554">
          <cell r="A2554" t="str">
            <v>92927</v>
          </cell>
          <cell r="B2554" t="str">
            <v>LUVA DE REDUÇÃO, EM FERRO GALVANIZADO, 1 1/4" X 3/4", CONEXÃO ROSQUEADA, INSTALADO EM REDE DE ALIMENTAÇÃO PARA HIDRANTE - FORNECIMENTO E INSTALAÇÃO. AF_12/2015</v>
          </cell>
          <cell r="C2554" t="str">
            <v>UN</v>
          </cell>
          <cell r="D2554">
            <v>17.61</v>
          </cell>
          <cell r="E2554">
            <v>14.19</v>
          </cell>
          <cell r="F2554">
            <v>31.8</v>
          </cell>
        </row>
        <row r="2555">
          <cell r="A2555" t="str">
            <v>92928</v>
          </cell>
          <cell r="B2555" t="str">
            <v>LUVA DE REDUÇÃO, EM FERRO GALVANIZADO, 1.1/2" X 1.1/4", CONEXÃO ROSQUEADA, INSTALADO EM REDE DE ALIMENTAÇÃO PARA HIDRANTE - FORNECIMENTO E INSTALAÇÃO. AF_12/2015</v>
          </cell>
          <cell r="C2555" t="str">
            <v>UN</v>
          </cell>
          <cell r="D2555">
            <v>20.63</v>
          </cell>
          <cell r="E2555">
            <v>15.5</v>
          </cell>
          <cell r="F2555">
            <v>36.130000000000003</v>
          </cell>
        </row>
        <row r="2556">
          <cell r="A2556" t="str">
            <v>92929</v>
          </cell>
          <cell r="B2556" t="str">
            <v>LUVA DE REDUÇÃO, EM FERRO GALVANIZADO, 1.1/2" X 1", CONEXÃO ROSQUEADA, INSTALADO EM REDE DE ALIMENTAÇÃO PARA HIDRANTE - FORNECIMENTO E INSTALAÇÃO. AF_12/2015</v>
          </cell>
          <cell r="C2556" t="str">
            <v>UN</v>
          </cell>
          <cell r="D2556">
            <v>20.63</v>
          </cell>
          <cell r="E2556">
            <v>15.5</v>
          </cell>
          <cell r="F2556">
            <v>36.130000000000003</v>
          </cell>
        </row>
        <row r="2557">
          <cell r="A2557" t="str">
            <v>92930</v>
          </cell>
          <cell r="B2557" t="str">
            <v>LUVA DE REDUÇÃO, EM FERRO GALVANIZADO, 1.1/2" X 3/4", CONEXÃO ROSQUEADA, INSTALADO EM REDE DE ALIMENTAÇÃO PARA HIDRANTE - FORNECIMENTO E INSTALAÇÃO. AF_12/2015</v>
          </cell>
          <cell r="C2557" t="str">
            <v>UN</v>
          </cell>
          <cell r="D2557">
            <v>20.63</v>
          </cell>
          <cell r="E2557">
            <v>15.5</v>
          </cell>
          <cell r="F2557">
            <v>36.130000000000003</v>
          </cell>
        </row>
        <row r="2558">
          <cell r="A2558" t="str">
            <v>92931</v>
          </cell>
          <cell r="B2558" t="str">
            <v>LUVA DE REDUÇÃO, EM FERRO GALVANIZADO, 2" X 1.1/2", CONEXÃO ROSQUEADA, INSTALADO EM REDE DE ALIMENTAÇÃO PARA HIDRANTE - FORNECIMENTO E INSTALAÇÃO. AF_12/2015</v>
          </cell>
          <cell r="C2558" t="str">
            <v>UN</v>
          </cell>
          <cell r="D2558">
            <v>29.8</v>
          </cell>
          <cell r="E2558">
            <v>17.149999999999999</v>
          </cell>
          <cell r="F2558">
            <v>46.95</v>
          </cell>
        </row>
        <row r="2559">
          <cell r="A2559" t="str">
            <v>92932</v>
          </cell>
          <cell r="B2559" t="str">
            <v>LUVA DE REDUÇÃO, EM FERRO GALVANIZADO, 2" X 1.1/4", CONEXÃO ROSQUEADA, INSTALADO EM REDE DE ALIMENTAÇÃO PARA HIDRANTE - FORNECIMENTO E INSTALAÇÃO. AF_12/2015</v>
          </cell>
          <cell r="C2559" t="str">
            <v>UN</v>
          </cell>
          <cell r="D2559">
            <v>29.8</v>
          </cell>
          <cell r="E2559">
            <v>17.149999999999999</v>
          </cell>
          <cell r="F2559">
            <v>46.95</v>
          </cell>
        </row>
        <row r="2560">
          <cell r="A2560" t="str">
            <v>92933</v>
          </cell>
          <cell r="B2560" t="str">
            <v>LUVA DE REDUÇÃO, EM FERRO GALVANIZADO, 2" X 1", CONEXÃO ROSQUEADA, INSTALADO EM REDE DE ALIMENTAÇÃO PARA HIDRANTE - FORNECIMENTO E INSTALAÇÃO. AF_12/2015</v>
          </cell>
          <cell r="C2560" t="str">
            <v>UN</v>
          </cell>
          <cell r="D2560">
            <v>29.8</v>
          </cell>
          <cell r="E2560">
            <v>17.149999999999999</v>
          </cell>
          <cell r="F2560">
            <v>46.95</v>
          </cell>
        </row>
        <row r="2561">
          <cell r="A2561" t="str">
            <v>92934</v>
          </cell>
          <cell r="B2561" t="str">
            <v>LUVA DE REDUÇÃO, EM FERRO GALVANIZADO, 2.1/2" X 1.1/2", CONEXÃO ROSQUEADA, INSTALADO EM REDE DE ALIMENTAÇÃO PARA HIDRANTE - FORNECIMENTO E INSTALAÇÃO. AF_12/2015</v>
          </cell>
          <cell r="C2561" t="str">
            <v>UN</v>
          </cell>
          <cell r="D2561">
            <v>47.78</v>
          </cell>
          <cell r="E2561">
            <v>19.600000000000001</v>
          </cell>
          <cell r="F2561">
            <v>67.38</v>
          </cell>
        </row>
        <row r="2562">
          <cell r="A2562" t="str">
            <v>92935</v>
          </cell>
          <cell r="B2562" t="str">
            <v>LUVA DE REDUÇÃO, EM FERRO GALVANIZADO, 2.1/2" X 2", CONEXÃO ROSQUEADA, INSTALADO EM REDE DE ALIMENTAÇÃO PARA HIDRANTE - FORNECIMENTO E INSTALAÇÃO. AF_12/2015</v>
          </cell>
          <cell r="C2562" t="str">
            <v>UN</v>
          </cell>
          <cell r="D2562">
            <v>47.78</v>
          </cell>
          <cell r="E2562">
            <v>19.600000000000001</v>
          </cell>
          <cell r="F2562">
            <v>67.38</v>
          </cell>
        </row>
        <row r="2563">
          <cell r="A2563" t="str">
            <v>92936</v>
          </cell>
          <cell r="B2563" t="str">
            <v>LUVA DE REDUÇÃO, EM FERRO GALVANIZADO, 3" X 2.1/2", CONEXÃO ROSQUEADA, INSTALADO EM REDE DE ALIMENTAÇÃO PARA HIDRANTE - FORNECIMENTO E INSTALAÇÃO. AF_12/2015</v>
          </cell>
          <cell r="C2563" t="str">
            <v>UN</v>
          </cell>
          <cell r="D2563">
            <v>69.45</v>
          </cell>
          <cell r="E2563">
            <v>22.05</v>
          </cell>
          <cell r="F2563">
            <v>91.5</v>
          </cell>
        </row>
        <row r="2564">
          <cell r="A2564" t="str">
            <v>92937</v>
          </cell>
          <cell r="B2564" t="str">
            <v>LUVA DE REDUÇÃO, EM FERRO GALVANIZADO, 3" X 2", CONEXÃO ROSQUEADA, INSTALADO EM REDE DE ALIMENTAÇÃO PARA HIDRANTE - FORNECIMENTO E INSTALAÇÃO. AF_12/2015</v>
          </cell>
          <cell r="C2564" t="str">
            <v>UN</v>
          </cell>
          <cell r="D2564">
            <v>69.45</v>
          </cell>
          <cell r="E2564">
            <v>22.05</v>
          </cell>
          <cell r="F2564">
            <v>91.5</v>
          </cell>
        </row>
        <row r="2565">
          <cell r="B2565" t="str">
            <v>TUBOS DE ACO GALVANIZADO</v>
          </cell>
          <cell r="C2565" t="str">
            <v/>
          </cell>
        </row>
        <row r="2566">
          <cell r="A2566" t="str">
            <v>73976/4</v>
          </cell>
          <cell r="B2566" t="str">
            <v>TUBO DE AÇO GALVANIZADO COM COSTURA 1" (25MM), INCLUSIVE CONEXOES - FORNECIMENTO E INSTALACAO</v>
          </cell>
          <cell r="C2566" t="str">
            <v>M</v>
          </cell>
          <cell r="D2566">
            <v>33.229999999999997</v>
          </cell>
          <cell r="E2566">
            <v>29.29</v>
          </cell>
          <cell r="F2566">
            <v>62.52</v>
          </cell>
        </row>
        <row r="2567">
          <cell r="A2567" t="str">
            <v>73976/10</v>
          </cell>
          <cell r="B2567" t="str">
            <v>TUBO DE AÇO GALVANIZADO COM COSTURA 4" (100MM), INCLUSIVE CONEXOES - FORNECIMENTO E INSTALACAO</v>
          </cell>
          <cell r="C2567" t="str">
            <v>M</v>
          </cell>
          <cell r="D2567">
            <v>123.58</v>
          </cell>
          <cell r="E2567">
            <v>58.59</v>
          </cell>
          <cell r="F2567">
            <v>182.17</v>
          </cell>
        </row>
        <row r="2568">
          <cell r="A2568" t="str">
            <v>73976/11</v>
          </cell>
          <cell r="B2568" t="str">
            <v>TUBO DE AÇO GALVANIZADO COM COSTURA 6" (150MM), INCLUSIVE CONEXÕES - INSTALAÇÃO</v>
          </cell>
          <cell r="C2568" t="str">
            <v>M</v>
          </cell>
          <cell r="D2568">
            <v>190.49</v>
          </cell>
          <cell r="E2568">
            <v>70.58</v>
          </cell>
          <cell r="F2568">
            <v>261.07</v>
          </cell>
        </row>
        <row r="2569">
          <cell r="A2569" t="str">
            <v>92335</v>
          </cell>
          <cell r="B2569" t="str">
            <v>TUBO DE AÇO GALVANIZADO COM COSTURA, CLASSE MÉDIA, CONEXÃO RANHURADA, DN 50 (2"), INSTALADO EM PRUMADAS - FORNECIMENTO E INSTALAÇÃO. AF_12/2015</v>
          </cell>
          <cell r="C2569" t="str">
            <v>M</v>
          </cell>
          <cell r="D2569">
            <v>37.32</v>
          </cell>
          <cell r="E2569">
            <v>7.05</v>
          </cell>
          <cell r="F2569">
            <v>44.37</v>
          </cell>
        </row>
        <row r="2570">
          <cell r="A2570" t="str">
            <v>92336</v>
          </cell>
          <cell r="B2570" t="str">
            <v>TUBO DE AÇO GALVANIZADO COM COSTURA, CLASSE MÉDIA, CONEXÃO RANHURADA, DN 65 (2 1/2"), INSTALADO EM PRUMADAS - FORNECIMENTO E INSTALAÇÃO. AF_12/2015</v>
          </cell>
          <cell r="C2570" t="str">
            <v>M</v>
          </cell>
          <cell r="D2570">
            <v>46.06</v>
          </cell>
          <cell r="E2570">
            <v>8.15</v>
          </cell>
          <cell r="F2570">
            <v>54.21</v>
          </cell>
        </row>
        <row r="2571">
          <cell r="A2571" t="str">
            <v>92337</v>
          </cell>
          <cell r="B2571" t="str">
            <v>TUBO DE AÇO GALVANIZADO COM COSTURA, CLASSE MÉDIA, CONEXÃO RANHURADA, DN 80 (3"), INSTALADO EM PRUMADAS - FORNECIMENTO E INSTALAÇÃO. AF_12/2015</v>
          </cell>
          <cell r="C2571" t="str">
            <v>M</v>
          </cell>
          <cell r="D2571">
            <v>61.27</v>
          </cell>
          <cell r="E2571">
            <v>9.2100000000000009</v>
          </cell>
          <cell r="F2571">
            <v>70.48</v>
          </cell>
        </row>
        <row r="2572">
          <cell r="A2572" t="str">
            <v>92341</v>
          </cell>
          <cell r="B2572" t="str">
            <v>TUBO DE AÇO GALVANIZADO COM COSTURA, CLASSE MÉDIA, DN 50 (2"), CONEXÃO ROSQUEADA, INSTALADO EM PRUMADAS - FORNECIMENTO E INSTALAÇÃO. AF_12/2015</v>
          </cell>
          <cell r="C2572" t="str">
            <v>M</v>
          </cell>
          <cell r="D2572">
            <v>39.619999999999997</v>
          </cell>
          <cell r="E2572">
            <v>12.73</v>
          </cell>
          <cell r="F2572">
            <v>52.35</v>
          </cell>
        </row>
        <row r="2573">
          <cell r="A2573" t="str">
            <v>92342</v>
          </cell>
          <cell r="B2573" t="str">
            <v>TUBO DE AÇO GALVANIZADO COM COSTURA, CLASSE MÉDIA, DN 65 (2 1/2"), CONEXÃO ROSQUEADA, INSTALADO EM PRUMADAS - FORNECIMENTO E INSTALAÇÃO. AF_12/2015</v>
          </cell>
          <cell r="C2573" t="str">
            <v>M</v>
          </cell>
          <cell r="D2573">
            <v>48.38</v>
          </cell>
          <cell r="E2573">
            <v>13.85</v>
          </cell>
          <cell r="F2573">
            <v>62.23</v>
          </cell>
        </row>
        <row r="2574">
          <cell r="A2574" t="str">
            <v>92343</v>
          </cell>
          <cell r="B2574" t="str">
            <v>TUBO DE AÇO GALVANIZADO COM COSTURA, CLASSE MÉDIA, DN 80 (3"), CONEXÃO ROSQUEADA, INSTALADO EM PRUMADAS - FORNECIMENTO E INSTALAÇÃO. AF_12/2015</v>
          </cell>
          <cell r="C2574" t="str">
            <v>M</v>
          </cell>
          <cell r="D2574">
            <v>63.61</v>
          </cell>
          <cell r="E2574">
            <v>14.96</v>
          </cell>
          <cell r="F2574">
            <v>78.569999999999993</v>
          </cell>
        </row>
        <row r="2575">
          <cell r="A2575" t="str">
            <v>92364</v>
          </cell>
          <cell r="B2575" t="str">
            <v>TUBO DE AÇO GALVANIZADO COM COSTURA, CLASSE MÉDIA, DN 32 (1 1/4"), CONEXÃO ROSQUEADA, INSTALADO EM REDE DE ALIMENTAÇÃO PARA HIDRANTE - FORNECIMENTO E INSTALAÇÃO. AF_12/2015</v>
          </cell>
          <cell r="C2575" t="str">
            <v>M</v>
          </cell>
          <cell r="D2575">
            <v>22.49</v>
          </cell>
          <cell r="E2575">
            <v>4.74</v>
          </cell>
          <cell r="F2575">
            <v>27.23</v>
          </cell>
        </row>
        <row r="2576">
          <cell r="A2576" t="str">
            <v>92365</v>
          </cell>
          <cell r="B2576" t="str">
            <v>TUBO DE AÇO GALVANIZADO COM COSTURA, CLASSE MÉDIA, DN 40 (1 1/2"), CONEXÃO ROSQUEADA, INSTALADO EM REDE DE ALIMENTAÇÃO PARA HIDRANTE - FORNECIMENTO E INSTALAÇÃO. AF_12/2015</v>
          </cell>
          <cell r="C2576" t="str">
            <v>M</v>
          </cell>
          <cell r="D2576">
            <v>25.99</v>
          </cell>
          <cell r="E2576">
            <v>5.16</v>
          </cell>
          <cell r="F2576">
            <v>31.15</v>
          </cell>
        </row>
        <row r="2577">
          <cell r="A2577" t="str">
            <v>92366</v>
          </cell>
          <cell r="B2577" t="str">
            <v>TUBO DE AÇO GALVANIZADO COM COSTURA, CLASSE MÉDIA, DN 50 (2"), CONEXÃO ROSQUEADA, INSTALADO EM REDE DE ALIMENTAÇÃO PARA HIDRANTE - FORNECIMENTO E INSTALAÇÃO. AF_12/2015</v>
          </cell>
          <cell r="C2577" t="str">
            <v>M</v>
          </cell>
          <cell r="D2577">
            <v>36.78</v>
          </cell>
          <cell r="E2577">
            <v>5.72</v>
          </cell>
          <cell r="F2577">
            <v>42.5</v>
          </cell>
        </row>
        <row r="2578">
          <cell r="A2578" t="str">
            <v>92367</v>
          </cell>
          <cell r="B2578" t="str">
            <v>TUBO DE AÇO GALVANIZADO COM COSTURA, CLASSE MÉDIA, DN 65 (2 1/2"), CONEXÃO ROSQUEADA, INSTALADO EM REDE DE ALIMENTAÇÃO PARA HIDRANTE - FORNECIMENTO E INSTALAÇÃO. AF_12/2015</v>
          </cell>
          <cell r="C2578" t="str">
            <v>M</v>
          </cell>
          <cell r="D2578">
            <v>45.4</v>
          </cell>
          <cell r="E2578">
            <v>6.52</v>
          </cell>
          <cell r="F2578">
            <v>51.92</v>
          </cell>
        </row>
        <row r="2579">
          <cell r="A2579" t="str">
            <v>92368</v>
          </cell>
          <cell r="B2579" t="str">
            <v>TUBO DE AÇO GALVANIZADO COM COSTURA, CLASSE MÉDIA, DN 80 (3"), CONEXÃO ROSQUEADA, INSTALADO EM REDE DE ALIMENTAÇÃO PARA HIDRANTE - FORNECIMENTO E INSTALAÇÃO. AF_12/2015</v>
          </cell>
          <cell r="C2579" t="str">
            <v>M</v>
          </cell>
          <cell r="D2579">
            <v>60.5</v>
          </cell>
          <cell r="E2579">
            <v>7.35</v>
          </cell>
          <cell r="F2579">
            <v>67.849999999999994</v>
          </cell>
        </row>
        <row r="2580">
          <cell r="A2580" t="str">
            <v>92652</v>
          </cell>
          <cell r="B2580" t="str">
            <v>TUBO DE AÇO GALVANIZADO COM COSTURA, CLASSE MÉDIA, CONEXÃO ROSQUEADA, DN 32 (1 1/4"), INSTALADO EM REDE DE ALIMENTAÇÃO PARA SPRINKLER - FORNECIMENTO E INSTALAÇÃO. AF_12/2015</v>
          </cell>
          <cell r="C2580" t="str">
            <v>M</v>
          </cell>
          <cell r="D2580">
            <v>23.54</v>
          </cell>
          <cell r="E2580">
            <v>7.32</v>
          </cell>
          <cell r="F2580">
            <v>30.86</v>
          </cell>
        </row>
        <row r="2581">
          <cell r="A2581" t="str">
            <v>92653</v>
          </cell>
          <cell r="B2581" t="str">
            <v>TUBO DE AÇO GALVANIZADO COM COSTURA, CLASSE MÉDIA, CONEXÃO ROSQUEADA, DN 40 (1 1/2"), INSTALADO EM REDE DE ALIMENTAÇÃO PARA SPRINKLER - FORNECIMENTO E INSTALAÇÃO. AF_12/2015</v>
          </cell>
          <cell r="C2581" t="str">
            <v>M</v>
          </cell>
          <cell r="D2581">
            <v>27.06</v>
          </cell>
          <cell r="E2581">
            <v>7.77</v>
          </cell>
          <cell r="F2581">
            <v>34.83</v>
          </cell>
        </row>
        <row r="2582">
          <cell r="A2582" t="str">
            <v>92654</v>
          </cell>
          <cell r="B2582" t="str">
            <v>TUBO DE AÇO GALVANIZADO COM COSTURA, CLASSE MÉDIA, CONEXÃO ROSQUEADA, DN 50 (2"), INSTALADO EM REDE DE ALIMENTAÇÃO PARA SPRINKLER - FORNECIMENTO E INSTALAÇÃO. AF_12/2015</v>
          </cell>
          <cell r="C2582" t="str">
            <v>M</v>
          </cell>
          <cell r="D2582">
            <v>37.840000000000003</v>
          </cell>
          <cell r="E2582">
            <v>8.33</v>
          </cell>
          <cell r="F2582">
            <v>46.17</v>
          </cell>
        </row>
        <row r="2583">
          <cell r="A2583" t="str">
            <v>92655</v>
          </cell>
          <cell r="B2583" t="str">
            <v>TUBO DE AÇO GALVANIZADO COM COSTURA, CLASSE MÉDIA, CONEXÃO ROSQUEADA, DN 65 (2 1/2"), INSTALADO EM REDE DE ALIMENTAÇÃO PARA SPRINKLER - FORNECIMENTO E INSTALAÇÃO. AF_12/2015</v>
          </cell>
          <cell r="C2583" t="str">
            <v>M</v>
          </cell>
          <cell r="D2583">
            <v>46.49</v>
          </cell>
          <cell r="E2583">
            <v>9.18</v>
          </cell>
          <cell r="F2583">
            <v>55.67</v>
          </cell>
        </row>
        <row r="2584">
          <cell r="A2584" t="str">
            <v>92656</v>
          </cell>
          <cell r="B2584" t="str">
            <v>TUBO DE AÇO GALVANIZADO COM COSTURA, CLASSE MÉDIA, CONEXÃO ROSQUEADA, DN 80 (3"), INSTALADO EM REDE DE ALIMENTAÇÃO PARA SPRINKLER - FORNECIMENTO E INSTALAÇÃO. AF_12/2015</v>
          </cell>
          <cell r="C2584" t="str">
            <v>M</v>
          </cell>
          <cell r="D2584">
            <v>61.59</v>
          </cell>
          <cell r="E2584">
            <v>10.01</v>
          </cell>
          <cell r="F2584">
            <v>71.599999999999994</v>
          </cell>
        </row>
        <row r="2585">
          <cell r="A2585" t="str">
            <v>92687</v>
          </cell>
          <cell r="B2585" t="str">
            <v>TUBO DE AÇO GALVANIZADO COM COSTURA, CLASSE MÉDIA, CONEXÃO ROSQUEADA, DN 15 (1/2"), INSTALADO EM RAMAIS E SUB-RAMAIS DE GÁS - FORNECIMENTO E INSTALAÇÃO. AF_12/2015</v>
          </cell>
          <cell r="C2585" t="str">
            <v>M</v>
          </cell>
          <cell r="D2585">
            <v>10.57</v>
          </cell>
          <cell r="E2585">
            <v>4.5999999999999996</v>
          </cell>
          <cell r="F2585">
            <v>15.17</v>
          </cell>
        </row>
        <row r="2586">
          <cell r="A2586" t="str">
            <v>92688</v>
          </cell>
          <cell r="B2586" t="str">
            <v>TUBO DE AÇO GALVANIZADO COM COSTURA, CLASSE MÉDIA, CONEXÃO ROSQUEADA, DN 20 (3/4"), INSTALADO EM RAMAIS E SUB-RAMAIS DE GÁS - FORNECIMENTO E INSTALAÇÃO. AF_12/2015</v>
          </cell>
          <cell r="C2586" t="str">
            <v>M</v>
          </cell>
          <cell r="D2586">
            <v>14.21</v>
          </cell>
          <cell r="E2586">
            <v>7.91</v>
          </cell>
          <cell r="F2586">
            <v>22.12</v>
          </cell>
        </row>
        <row r="2587">
          <cell r="A2587" t="str">
            <v>94462</v>
          </cell>
          <cell r="B2587" t="str">
            <v>TUBO DE AÇO GALVANIZADO COM COSTURA, CLASSE MÉDIA, DN 50 (2), CONEXÃO ROSQUEADA, INSTALADO EM RESERVAÇÃO DE ÁGUA DE EDIFICAÇÃO QUE POSSUA RESERVATÓRIO DE FIBRA/FIBROCIMENTO  FORNECIMENTO E INSTALAÇÃO. AF_06/2016</v>
          </cell>
          <cell r="C2587" t="str">
            <v>M</v>
          </cell>
          <cell r="D2587">
            <v>38.049999999999997</v>
          </cell>
          <cell r="E2587">
            <v>15.44</v>
          </cell>
          <cell r="F2587">
            <v>53.49</v>
          </cell>
        </row>
        <row r="2588">
          <cell r="A2588" t="str">
            <v>94463</v>
          </cell>
          <cell r="B2588" t="str">
            <v>TUBO DE AÇO GALVANIZADO COM COSTURA, CLASSE MÉDIA, DN 65 (2 1/2), CONEXÃO ROSQUEADA, INSTALADO EM RESERVAÇÃO DE ÁGUA DE EDIFICAÇÃO QUE POSSUA RESERVATÓRIO DE FIBRA/FIBROCIMENTO  FORNECIMENTO E INSTALAÇÃO. AF_06/2016</v>
          </cell>
          <cell r="C2588" t="str">
            <v>M</v>
          </cell>
          <cell r="D2588">
            <v>45.7</v>
          </cell>
          <cell r="E2588">
            <v>15.44</v>
          </cell>
          <cell r="F2588">
            <v>61.14</v>
          </cell>
        </row>
        <row r="2589">
          <cell r="A2589" t="str">
            <v>94464</v>
          </cell>
          <cell r="B2589" t="str">
            <v>TUBO DE AÇO GALVANIZADO COM COSTURA, CLASSE MÉDIA, DN 80 (3), CONEXÃO ROSQUEADA, INSTALADO EM RESERVAÇÃO DE ÁGUA DE EDIFICAÇÃO QUE POSSUA RESERVATÓRIO DE FIBRA/FIBROCIMENTO  FORNECIMENTO E INSTALAÇÃO. AF_06/2016</v>
          </cell>
          <cell r="C2589" t="str">
            <v>M</v>
          </cell>
          <cell r="D2589">
            <v>65.37</v>
          </cell>
          <cell r="E2589">
            <v>19.309999999999999</v>
          </cell>
          <cell r="F2589">
            <v>84.68</v>
          </cell>
        </row>
        <row r="2590">
          <cell r="B2590" t="str">
            <v>CONEXOES DE ACO GALVANIZADO</v>
          </cell>
          <cell r="C2590" t="str">
            <v/>
          </cell>
        </row>
        <row r="2591">
          <cell r="A2591" t="str">
            <v>72306</v>
          </cell>
          <cell r="B2591" t="str">
            <v>COTOVELO DE AÇO GALVANIZADO 4" - FORNECIMENTO E INSTALAÇÃO</v>
          </cell>
          <cell r="C2591" t="str">
            <v>UN</v>
          </cell>
          <cell r="D2591">
            <v>150.28</v>
          </cell>
          <cell r="E2591">
            <v>24.71</v>
          </cell>
          <cell r="F2591">
            <v>174.99</v>
          </cell>
        </row>
        <row r="2592">
          <cell r="A2592" t="str">
            <v>72307</v>
          </cell>
          <cell r="B2592" t="str">
            <v>COTOVELO DE AÇO GALVANIZADO 5" - FORNECIMENTO E INSTALAÇÃO</v>
          </cell>
          <cell r="C2592" t="str">
            <v>UN</v>
          </cell>
          <cell r="D2592">
            <v>216.18</v>
          </cell>
          <cell r="E2592">
            <v>28.61</v>
          </cell>
          <cell r="F2592">
            <v>244.79</v>
          </cell>
        </row>
        <row r="2593">
          <cell r="A2593" t="str">
            <v>72313</v>
          </cell>
          <cell r="B2593" t="str">
            <v>COTOVELO DE AÇO GALVANIZADO 6" - FORNECIMENTO E INSTALAÇÃO</v>
          </cell>
          <cell r="C2593" t="str">
            <v>UN</v>
          </cell>
          <cell r="D2593">
            <v>535.6</v>
          </cell>
          <cell r="E2593">
            <v>32.51</v>
          </cell>
          <cell r="F2593">
            <v>568.11</v>
          </cell>
        </row>
        <row r="2594">
          <cell r="A2594" t="str">
            <v>72619</v>
          </cell>
          <cell r="B2594" t="str">
            <v>LUVA DE ACO GALVANIZADO 4" - FORNECIMENTO E INSTALACAO</v>
          </cell>
          <cell r="C2594" t="str">
            <v>UN</v>
          </cell>
          <cell r="D2594">
            <v>91.94</v>
          </cell>
          <cell r="E2594">
            <v>10.4</v>
          </cell>
          <cell r="F2594">
            <v>102.34</v>
          </cell>
        </row>
        <row r="2595">
          <cell r="A2595" t="str">
            <v>72620</v>
          </cell>
          <cell r="B2595" t="str">
            <v>LUVA DE ACO GALVANIZADO 5" - FORNECIMENTO E INSTALACAO</v>
          </cell>
          <cell r="C2595" t="str">
            <v>UN</v>
          </cell>
          <cell r="D2595">
            <v>165.02</v>
          </cell>
          <cell r="E2595">
            <v>13</v>
          </cell>
          <cell r="F2595">
            <v>178.02</v>
          </cell>
        </row>
        <row r="2596">
          <cell r="A2596" t="str">
            <v>72621</v>
          </cell>
          <cell r="B2596" t="str">
            <v>LUVA DE ACO GALVANIZADO 6" - FORNECIMENTO E INSTALACAO</v>
          </cell>
          <cell r="C2596" t="str">
            <v>UN</v>
          </cell>
          <cell r="D2596">
            <v>269.74</v>
          </cell>
          <cell r="E2596">
            <v>15.6</v>
          </cell>
          <cell r="F2596">
            <v>285.33999999999997</v>
          </cell>
        </row>
        <row r="2597">
          <cell r="A2597" t="str">
            <v>72668</v>
          </cell>
          <cell r="B2597" t="str">
            <v>LUVA REDUCAO ACO GALVANIZADO 4X2" - FORNECIMENTO E INSTALACAO</v>
          </cell>
          <cell r="C2597" t="str">
            <v>UN</v>
          </cell>
          <cell r="D2597">
            <v>115.13</v>
          </cell>
          <cell r="E2597">
            <v>25.49</v>
          </cell>
          <cell r="F2597">
            <v>140.62</v>
          </cell>
        </row>
        <row r="2598">
          <cell r="A2598" t="str">
            <v>72667</v>
          </cell>
          <cell r="B2598" t="str">
            <v>LUVA REDUCAO ACO GALVANIZADO 4X2.1/2" - FORNECIMENTO E INSTALACAO</v>
          </cell>
          <cell r="C2598" t="str">
            <v>UN</v>
          </cell>
          <cell r="D2598">
            <v>115.37</v>
          </cell>
          <cell r="E2598">
            <v>26.01</v>
          </cell>
          <cell r="F2598">
            <v>141.38</v>
          </cell>
        </row>
        <row r="2599">
          <cell r="A2599" t="str">
            <v>72669</v>
          </cell>
          <cell r="B2599" t="str">
            <v>LUVA REDUCAO ACO GALVANIZADO 4X3" - FORNECIMENTO E INSTALACAO</v>
          </cell>
          <cell r="C2599" t="str">
            <v>UN</v>
          </cell>
          <cell r="D2599">
            <v>116.51</v>
          </cell>
          <cell r="E2599">
            <v>28.61</v>
          </cell>
          <cell r="F2599">
            <v>145.12</v>
          </cell>
        </row>
        <row r="2600">
          <cell r="A2600" t="str">
            <v>72681</v>
          </cell>
          <cell r="B2600" t="str">
            <v>NIPLE DE ACO GALVANIZADO 4" - FORNECIMENTO E INSTALACAO</v>
          </cell>
          <cell r="C2600" t="str">
            <v>UN</v>
          </cell>
          <cell r="D2600">
            <v>86.4</v>
          </cell>
          <cell r="E2600">
            <v>13</v>
          </cell>
          <cell r="F2600">
            <v>99.4</v>
          </cell>
        </row>
        <row r="2601">
          <cell r="A2601" t="str">
            <v>72682</v>
          </cell>
          <cell r="B2601" t="str">
            <v>NIPLE DE ACO GALVANIZADO 5" - FORNECIMENTO E INSTALACAO</v>
          </cell>
          <cell r="C2601" t="str">
            <v>UN</v>
          </cell>
          <cell r="D2601">
            <v>184.71</v>
          </cell>
          <cell r="E2601">
            <v>14.3</v>
          </cell>
          <cell r="F2601">
            <v>199.01</v>
          </cell>
        </row>
        <row r="2602">
          <cell r="A2602" t="str">
            <v>72683</v>
          </cell>
          <cell r="B2602" t="str">
            <v>NIPLE DE ACO GALVANIZADO 6" - FORNECIMENTO E INSTALACAO</v>
          </cell>
          <cell r="C2602" t="str">
            <v>UN</v>
          </cell>
          <cell r="D2602">
            <v>303.49</v>
          </cell>
          <cell r="E2602">
            <v>15.6</v>
          </cell>
          <cell r="F2602">
            <v>319.08999999999997</v>
          </cell>
        </row>
        <row r="2603">
          <cell r="A2603" t="str">
            <v>72719</v>
          </cell>
          <cell r="B2603" t="str">
            <v>TE DE ACO GALVANIZADO 4" - FORNECIMENTO E INSTALACAO</v>
          </cell>
          <cell r="C2603" t="str">
            <v>UN</v>
          </cell>
          <cell r="D2603">
            <v>190.67</v>
          </cell>
          <cell r="E2603">
            <v>28.61</v>
          </cell>
          <cell r="F2603">
            <v>219.28</v>
          </cell>
        </row>
        <row r="2604">
          <cell r="A2604" t="str">
            <v>72720</v>
          </cell>
          <cell r="B2604" t="str">
            <v>TE DE ACO GALVANIZADO 5" - FORNECIMENTO E INSTALACAO</v>
          </cell>
          <cell r="C2604" t="str">
            <v>UN</v>
          </cell>
          <cell r="D2604">
            <v>268.88</v>
          </cell>
          <cell r="E2604">
            <v>32.51</v>
          </cell>
          <cell r="F2604">
            <v>301.39</v>
          </cell>
        </row>
        <row r="2605">
          <cell r="A2605" t="str">
            <v>72721</v>
          </cell>
          <cell r="B2605" t="str">
            <v>TE DE ACO GALVANIZADO 6" - FORNECIMENTO E INSTALACAO</v>
          </cell>
          <cell r="C2605" t="str">
            <v>UN</v>
          </cell>
          <cell r="D2605">
            <v>613.64</v>
          </cell>
          <cell r="E2605">
            <v>36.409999999999997</v>
          </cell>
          <cell r="F2605">
            <v>650.04999999999995</v>
          </cell>
        </row>
        <row r="2606">
          <cell r="A2606" t="str">
            <v>72482</v>
          </cell>
          <cell r="B2606" t="str">
            <v>UNIAO DE ACO GALVANIZADO 4" - FORNECIMENTO E INSTALACAO</v>
          </cell>
          <cell r="C2606" t="str">
            <v>UN</v>
          </cell>
          <cell r="D2606">
            <v>221.16</v>
          </cell>
          <cell r="E2606">
            <v>23.41</v>
          </cell>
          <cell r="F2606">
            <v>244.57</v>
          </cell>
        </row>
        <row r="2607">
          <cell r="A2607" t="str">
            <v>92344</v>
          </cell>
          <cell r="B2607" t="str">
            <v>NIPLE, EM FERRO GALVANIZADO, DN 50 (2"), CONEXÃO ROSQUEADA, INSTALADO EM PRUMADAS - FORNECIMENTO E INSTALAÇÃO. AF_12/2015</v>
          </cell>
          <cell r="C2607" t="str">
            <v>UN</v>
          </cell>
          <cell r="D2607">
            <v>27.6</v>
          </cell>
          <cell r="E2607">
            <v>17.170000000000002</v>
          </cell>
          <cell r="F2607">
            <v>44.77</v>
          </cell>
        </row>
        <row r="2608">
          <cell r="A2608" t="str">
            <v>92345</v>
          </cell>
          <cell r="B2608" t="str">
            <v>LUVA, EM FERRO GALVANIZADO, DN 50 (2"), CONEXÃO ROSQUEADA, INSTALADO EM PRUMADAS - FORNECIMENTO E INSTALAÇÃO. AF_12/2015</v>
          </cell>
          <cell r="C2608" t="str">
            <v>UN</v>
          </cell>
          <cell r="D2608">
            <v>27.58</v>
          </cell>
          <cell r="E2608">
            <v>17.170000000000002</v>
          </cell>
          <cell r="F2608">
            <v>44.75</v>
          </cell>
        </row>
        <row r="2609">
          <cell r="A2609" t="str">
            <v>92346</v>
          </cell>
          <cell r="B2609" t="str">
            <v>NIPLE, EM FERRO GALVANIZADO, DN 65 (2 1/2"), CONEXÃO ROSQUEADA, INSTALADO EM PRUMADAS - FORNECIMENTO E INSTALAÇÃO. AF_12/2015</v>
          </cell>
          <cell r="C2609" t="str">
            <v>UN</v>
          </cell>
          <cell r="D2609">
            <v>39.020000000000003</v>
          </cell>
          <cell r="E2609">
            <v>18.690000000000001</v>
          </cell>
          <cell r="F2609">
            <v>57.71</v>
          </cell>
        </row>
        <row r="2610">
          <cell r="A2610" t="str">
            <v>92347</v>
          </cell>
          <cell r="B2610" t="str">
            <v>LUVA, EM FERRO GALVANIZADO, DN 65 (2 1/2"), CONEXÃO ROSQUEADA, INSTALADO EM PRUMADAS - FORNECIMENTO E INSTALAÇÃO. AF_12/2015</v>
          </cell>
          <cell r="C2610" t="str">
            <v>UN</v>
          </cell>
          <cell r="D2610">
            <v>44.93</v>
          </cell>
          <cell r="E2610">
            <v>18.690000000000001</v>
          </cell>
          <cell r="F2610">
            <v>63.62</v>
          </cell>
        </row>
        <row r="2611">
          <cell r="A2611" t="str">
            <v>92348</v>
          </cell>
          <cell r="B2611" t="str">
            <v>NIPLE, EM FERRO GALVANIZADO, DN 80 (3"), CONEXÃO ROSQUEADA, INSTALADO EM PRUMADAS - FORNECIMENTO E INSTALAÇÃO. AF_12/2015</v>
          </cell>
          <cell r="C2611" t="str">
            <v>UN</v>
          </cell>
          <cell r="D2611">
            <v>59.08</v>
          </cell>
          <cell r="E2611">
            <v>20.18</v>
          </cell>
          <cell r="F2611">
            <v>79.260000000000005</v>
          </cell>
        </row>
        <row r="2612">
          <cell r="A2612" t="str">
            <v>92349</v>
          </cell>
          <cell r="B2612" t="str">
            <v>LUVA, EM FERRO GALVANIZADO, DN 80 (3"), CONEXÃO ROSQUEADA, INSTALADO EM PRUMADAS - FORNECIMENTO E INSTALAÇÃO. AF_12/2015</v>
          </cell>
          <cell r="C2612" t="str">
            <v>UN</v>
          </cell>
          <cell r="D2612">
            <v>64.34</v>
          </cell>
          <cell r="E2612">
            <v>20.18</v>
          </cell>
          <cell r="F2612">
            <v>84.52</v>
          </cell>
        </row>
        <row r="2613">
          <cell r="A2613" t="str">
            <v>92350</v>
          </cell>
          <cell r="B2613" t="str">
            <v>JOELHO 45 GRAUS, EM FERRO GALVANIZADO, DN 50 (2"), CONEXÃO ROSQUEADA, INSTALADO EM PRUMADAS - FORNECIMENTO E INSTALAÇÃO. AF_12/2015</v>
          </cell>
          <cell r="C2613" t="str">
            <v>UN</v>
          </cell>
          <cell r="D2613">
            <v>40.869999999999997</v>
          </cell>
          <cell r="E2613">
            <v>25.75</v>
          </cell>
          <cell r="F2613">
            <v>66.62</v>
          </cell>
        </row>
        <row r="2614">
          <cell r="A2614" t="str">
            <v>92351</v>
          </cell>
          <cell r="B2614" t="str">
            <v>JOELHO 90 GRAUS, EM FERRO GALVANIZADO, DN 50 (2"), CONEXÃO ROSQUEADA, INSTALADO EM PRUMADAS - FORNECIMENTO E INSTALAÇÃO. AF_12/2015</v>
          </cell>
          <cell r="C2614" t="str">
            <v>UN</v>
          </cell>
          <cell r="D2614">
            <v>39.56</v>
          </cell>
          <cell r="E2614">
            <v>25.75</v>
          </cell>
          <cell r="F2614">
            <v>65.31</v>
          </cell>
        </row>
        <row r="2615">
          <cell r="A2615" t="str">
            <v>92352</v>
          </cell>
          <cell r="B2615" t="str">
            <v>JOELHO 45 GRAUS, EM FERRO GALVANIZADO, DN 65 (2 1/2"), CONEXÃO ROSQUEADA, INSTALADO EM PRUMADAS - FORNECIMENTO E INSTALAÇÃO. AF_12/2015</v>
          </cell>
          <cell r="C2615" t="str">
            <v>UN</v>
          </cell>
          <cell r="D2615">
            <v>69.86</v>
          </cell>
          <cell r="E2615">
            <v>28.01</v>
          </cell>
          <cell r="F2615">
            <v>97.87</v>
          </cell>
        </row>
        <row r="2616">
          <cell r="A2616" t="str">
            <v>92353</v>
          </cell>
          <cell r="B2616" t="str">
            <v>JOELHO 90 GRAUS, EM FERRO GALVANIZADO, DN 65 (2 1/2"), CONEXÃO ROSQUEADA, INSTALADO EM PRUMADAS - FORNECIMENTO E INSTALAÇÃO. AF_12/2015</v>
          </cell>
          <cell r="C2616" t="str">
            <v>UN</v>
          </cell>
          <cell r="D2616">
            <v>64.08</v>
          </cell>
          <cell r="E2616">
            <v>28.01</v>
          </cell>
          <cell r="F2616">
            <v>92.09</v>
          </cell>
        </row>
        <row r="2617">
          <cell r="A2617" t="str">
            <v>92354</v>
          </cell>
          <cell r="B2617" t="str">
            <v>JOELHO 45 GRAUS, EM FERRO GALVANIZADO, DN 80 (3"), CONEXÃO ROSQUEADA, INSTALADO EM PRUMADAS - FORNECIMENTO E INSTALAÇÃO. AF_12/2015</v>
          </cell>
          <cell r="C2617" t="str">
            <v>UN</v>
          </cell>
          <cell r="D2617">
            <v>97.63</v>
          </cell>
          <cell r="E2617">
            <v>30.28</v>
          </cell>
          <cell r="F2617">
            <v>127.91</v>
          </cell>
        </row>
        <row r="2618">
          <cell r="A2618" t="str">
            <v>92355</v>
          </cell>
          <cell r="B2618" t="str">
            <v>JOELHO 90 GRAUS, EM FERRO GALVANIZADO, DN 80 (3"), CONEXÃO ROSQUEADA, INSTALADO EM PRUMADAS - FORNECIMENTO E INSTALAÇÃO. AF_12/2015</v>
          </cell>
          <cell r="C2618" t="str">
            <v>UN</v>
          </cell>
          <cell r="D2618">
            <v>86.5</v>
          </cell>
          <cell r="E2618">
            <v>30.28</v>
          </cell>
          <cell r="F2618">
            <v>116.78</v>
          </cell>
        </row>
        <row r="2619">
          <cell r="A2619" t="str">
            <v>92356</v>
          </cell>
          <cell r="B2619" t="str">
            <v>TÊ, EM FERRO GALVANIZADO, DN 50 (2"), CONEXÃO ROSQUEADA, INSTALADO EM PRUMADAS - FORNECIMENTO E INSTALAÇÃO. AF_12/2015</v>
          </cell>
          <cell r="C2619" t="str">
            <v>UN</v>
          </cell>
          <cell r="D2619">
            <v>52.71</v>
          </cell>
          <cell r="E2619">
            <v>34.35</v>
          </cell>
          <cell r="F2619">
            <v>87.06</v>
          </cell>
        </row>
        <row r="2620">
          <cell r="A2620" t="str">
            <v>92357</v>
          </cell>
          <cell r="B2620" t="str">
            <v>TÊ, EM FERRO GALVANIZADO, DN 65 (2 1/2"), CONEXÃO ROSQUEADA, INSTALADO EM PRUMADAS - FORNECIMENTO E INSTALAÇÃO. AF_12/2015</v>
          </cell>
          <cell r="C2620" t="str">
            <v>UN</v>
          </cell>
          <cell r="D2620">
            <v>88.34</v>
          </cell>
          <cell r="E2620">
            <v>37.36</v>
          </cell>
          <cell r="F2620">
            <v>125.7</v>
          </cell>
        </row>
        <row r="2621">
          <cell r="A2621" t="str">
            <v>92358</v>
          </cell>
          <cell r="B2621" t="str">
            <v>TÊ, EM FERRO GALVANIZADO, DN 80 (3"), CONEXÃO ROSQUEADA, INSTALADO EM PRUMADAS - FORNECIMENTO E INSTALAÇÃO. AF_12/2015</v>
          </cell>
          <cell r="C2621" t="str">
            <v>UN</v>
          </cell>
          <cell r="D2621">
            <v>114.26</v>
          </cell>
          <cell r="E2621">
            <v>40.369999999999997</v>
          </cell>
          <cell r="F2621">
            <v>154.63</v>
          </cell>
        </row>
        <row r="2622">
          <cell r="A2622" t="str">
            <v>92692</v>
          </cell>
          <cell r="B2622" t="str">
            <v>NIPLE, EM FERRO GALVANIZADO, CONEXÃO ROSQUEADA, DN 15 (1/2"), INSTALADO EM RAMAIS E SUB-RAMAIS DE GÁS - FORNECIMENTO E INSTALAÇÃO. AF_12/2015</v>
          </cell>
          <cell r="C2622" t="str">
            <v>UN</v>
          </cell>
          <cell r="D2622">
            <v>5.26</v>
          </cell>
          <cell r="E2622">
            <v>4.5999999999999996</v>
          </cell>
          <cell r="F2622">
            <v>9.86</v>
          </cell>
        </row>
        <row r="2623">
          <cell r="A2623" t="str">
            <v>92693</v>
          </cell>
          <cell r="B2623" t="str">
            <v>LUVA, EM FERRO GALVANIZADO, CONEXÃO ROSQUEADA, DN 15 (1/2"), INSTALADO EM RAMAIS E SUB-RAMAIS DE GÁS - FORNECIMENTO E INSTALAÇÃO. AF_12/2015</v>
          </cell>
          <cell r="C2623" t="str">
            <v>UN</v>
          </cell>
          <cell r="D2623">
            <v>5.5</v>
          </cell>
          <cell r="E2623">
            <v>4.5999999999999996</v>
          </cell>
          <cell r="F2623">
            <v>10.1</v>
          </cell>
        </row>
        <row r="2624">
          <cell r="A2624" t="str">
            <v>92694</v>
          </cell>
          <cell r="B2624" t="str">
            <v>NIPLE, EM FERRO GALVANIZADO, CONEXÃO ROSQUEADA, DN 20 (3/4"), INSTALADO EM RAMAIS E SUB-RAMAIS DE GÁS - FORNECIMENTO E INSTALAÇÃO. AF_12/2015</v>
          </cell>
          <cell r="C2624" t="str">
            <v>UN</v>
          </cell>
          <cell r="D2624">
            <v>7.91</v>
          </cell>
          <cell r="E2624">
            <v>7.91</v>
          </cell>
          <cell r="F2624">
            <v>15.82</v>
          </cell>
        </row>
        <row r="2625">
          <cell r="A2625" t="str">
            <v>92695</v>
          </cell>
          <cell r="B2625" t="str">
            <v>LUVA, EM FERRO GALVANIZADO, CONEXÃO ROSQUEADA, DN 20 (3/4"), INSTALADO EM RAMAIS E SUB-RAMAIS DE GÁS - FORNECIMENTO E INSTALAÇÃO. AF_12/2015</v>
          </cell>
          <cell r="C2625" t="str">
            <v>UN</v>
          </cell>
          <cell r="D2625">
            <v>8.15</v>
          </cell>
          <cell r="E2625">
            <v>7.91</v>
          </cell>
          <cell r="F2625">
            <v>16.059999999999999</v>
          </cell>
        </row>
        <row r="2626">
          <cell r="A2626" t="str">
            <v>92696</v>
          </cell>
          <cell r="B2626" t="str">
            <v>NIPLE, EM FERRO GALVANIZADO, CONEXÃO ROSQUEADA, DN 25 (1"), INSTALADO EM RAMAIS E SUB-RAMAIS DE GÁS - FORNECIMENTO E INSTALAÇÃO. AF_12/2015</v>
          </cell>
          <cell r="C2626" t="str">
            <v>UN</v>
          </cell>
          <cell r="D2626">
            <v>12.09</v>
          </cell>
          <cell r="E2626">
            <v>12.83</v>
          </cell>
          <cell r="F2626">
            <v>24.92</v>
          </cell>
        </row>
        <row r="2627">
          <cell r="A2627" t="str">
            <v>92697</v>
          </cell>
          <cell r="B2627" t="str">
            <v>LUVA, EM FERRO GALVANIZADO, CONEXÃO ROSQUEADA, DN 25 (1"), INSTALADO EM RAMAIS E SUB-RAMAIS DE GÁS - FORNECIMENTO E INSTALAÇÃO. AF_12/2015</v>
          </cell>
          <cell r="C2627" t="str">
            <v>UN</v>
          </cell>
          <cell r="D2627">
            <v>13.15</v>
          </cell>
          <cell r="E2627">
            <v>12.83</v>
          </cell>
          <cell r="F2627">
            <v>25.98</v>
          </cell>
        </row>
        <row r="2628">
          <cell r="A2628" t="str">
            <v>92698</v>
          </cell>
          <cell r="B2628" t="str">
            <v>JOELHO 45 GRAUS, EM FERRO GALVANIZADO, CONEXÃO ROSQUEADA, DN 15 (1/2"), INSTALADO EM RAMAIS E SUB-RAMAIS DE GÁS - FORNECIMENTO E INSTALAÇÃO. AF_12/2015</v>
          </cell>
          <cell r="C2628" t="str">
            <v>UN</v>
          </cell>
          <cell r="D2628">
            <v>7.7</v>
          </cell>
          <cell r="E2628">
            <v>6.89</v>
          </cell>
          <cell r="F2628">
            <v>14.59</v>
          </cell>
        </row>
        <row r="2629">
          <cell r="A2629" t="str">
            <v>92699</v>
          </cell>
          <cell r="B2629" t="str">
            <v>JOELHO 90 GRAUS, EM FERRO GALVANIZADO, CONEXÃO ROSQUEADA, DN 15 (1/2"), INSTALADO EM RAMAIS E SUB-RAMAIS DE GÁS - FORNECIMENTO E INSTALAÇÃO. AF_12/2015</v>
          </cell>
          <cell r="C2629" t="str">
            <v>UN</v>
          </cell>
          <cell r="D2629">
            <v>6.93</v>
          </cell>
          <cell r="E2629">
            <v>6.89</v>
          </cell>
          <cell r="F2629">
            <v>13.82</v>
          </cell>
        </row>
        <row r="2630">
          <cell r="A2630" t="str">
            <v>92700</v>
          </cell>
          <cell r="B2630" t="str">
            <v>JOELHO 45 GRAUS, EM FERRO GALVANIZADO, CONEXÃO ROSQUEADA, DN 20 (3/4"), INSTALADO EM RAMAIS E SUB-RAMAIS DE GÁS - FORNECIMENTO E INSTALAÇÃO. AF_12/2015</v>
          </cell>
          <cell r="C2630" t="str">
            <v>UN</v>
          </cell>
          <cell r="D2630">
            <v>12.12</v>
          </cell>
          <cell r="E2630">
            <v>11.85</v>
          </cell>
          <cell r="F2630">
            <v>23.97</v>
          </cell>
        </row>
        <row r="2631">
          <cell r="A2631" t="str">
            <v>92701</v>
          </cell>
          <cell r="B2631" t="str">
            <v>JOELHO 90 GRAUS, EM FERRO GALVANIZADO, CONEXÃO ROSQUEADA, DN 20 (3/4"), INSTALADO EM RAMAIS E SUB-RAMAIS DE GÁS - FORNECIMENTO E INSTALAÇÃO. AF_12/2015</v>
          </cell>
          <cell r="C2631" t="str">
            <v>UN</v>
          </cell>
          <cell r="D2631">
            <v>10.98</v>
          </cell>
          <cell r="E2631">
            <v>11.85</v>
          </cell>
          <cell r="F2631">
            <v>22.83</v>
          </cell>
        </row>
        <row r="2632">
          <cell r="A2632" t="str">
            <v>92702</v>
          </cell>
          <cell r="B2632" t="str">
            <v>JOELHO 45 GRAUS, EM FERRO GALVANIZADO, CONEXÃO ROSQUEADA, DN 25 (1"), INSTALADO EM RAMAIS E SUB-RAMAIS DE GÁS - FORNECIMENTO E INSTALAÇÃO. AF_12/2015</v>
          </cell>
          <cell r="C2632" t="str">
            <v>UN</v>
          </cell>
          <cell r="D2632">
            <v>18.420000000000002</v>
          </cell>
          <cell r="E2632">
            <v>19.28</v>
          </cell>
          <cell r="F2632">
            <v>37.700000000000003</v>
          </cell>
        </row>
        <row r="2633">
          <cell r="A2633" t="str">
            <v>92703</v>
          </cell>
          <cell r="B2633" t="str">
            <v>JOELHO 90 GRAUS, EM FERRO GALVANIZADO, CONEXÃO ROSQUEADA, DN 25 (1"), INSTALADO EM RAMAIS E SUB-RAMAIS DE GÁS - FORNECIMENTO E INSTALAÇÃO. AF_12/2015</v>
          </cell>
          <cell r="C2633" t="str">
            <v>UN</v>
          </cell>
          <cell r="D2633">
            <v>17.010000000000002</v>
          </cell>
          <cell r="E2633">
            <v>19.28</v>
          </cell>
          <cell r="F2633">
            <v>36.29</v>
          </cell>
        </row>
        <row r="2634">
          <cell r="A2634" t="str">
            <v>92704</v>
          </cell>
          <cell r="B2634" t="str">
            <v>TÊ, EM FERRO GALVANIZADO, CONEXÃO ROSQUEADA, DN 15 (1/2"), INSTALADO EM RAMAIS E SUB-RAMAIS DE GÁS - FORNECIMENTO E INSTALAÇÃO. AF_12/2015</v>
          </cell>
          <cell r="C2634" t="str">
            <v>UN</v>
          </cell>
          <cell r="D2634">
            <v>9.3800000000000008</v>
          </cell>
          <cell r="E2634">
            <v>9.2100000000000009</v>
          </cell>
          <cell r="F2634">
            <v>18.59</v>
          </cell>
        </row>
        <row r="2635">
          <cell r="A2635" t="str">
            <v>92705</v>
          </cell>
          <cell r="B2635" t="str">
            <v>TÊ, EM FERRO GALVANIZADO, CONEXÃO ROSQUEADA, DN 20 (3/4"), INSTALADO EM RAMAIS E SUB-RAMAIS DE GÁS - FORNECIMENTO E INSTALAÇÃO. AF_12/2015</v>
          </cell>
          <cell r="C2635" t="str">
            <v>UN</v>
          </cell>
          <cell r="D2635">
            <v>14.41</v>
          </cell>
          <cell r="E2635">
            <v>15.79</v>
          </cell>
          <cell r="F2635">
            <v>30.2</v>
          </cell>
        </row>
        <row r="2636">
          <cell r="A2636" t="str">
            <v>92706</v>
          </cell>
          <cell r="B2636" t="str">
            <v>TÊ, EM FERRO GALVANIZADO, CONEXÃO ROSQUEADA, DN 25 (1"), INSTALADO EM RAMAIS E SUB-RAMAIS DE GÁS - FORNECIMENTO E INSTALAÇÃO. AF_12/2015</v>
          </cell>
          <cell r="C2636" t="str">
            <v>UN</v>
          </cell>
          <cell r="D2636">
            <v>23.21</v>
          </cell>
          <cell r="E2636">
            <v>25.7</v>
          </cell>
          <cell r="F2636">
            <v>48.91</v>
          </cell>
        </row>
        <row r="2637">
          <cell r="A2637" t="str">
            <v>92889</v>
          </cell>
          <cell r="B2637" t="str">
            <v>UNIÃO, EM FERRO GALVANIZADO, DN 50 (2"), CONEXÃO ROSQUEADA, INSTALADO EM PRUMADAS - FORNECIMENTO E INSTALAÇÃO. AF_12/2015</v>
          </cell>
          <cell r="C2637" t="str">
            <v>UN</v>
          </cell>
          <cell r="D2637">
            <v>65.930000000000007</v>
          </cell>
          <cell r="E2637">
            <v>17.170000000000002</v>
          </cell>
          <cell r="F2637">
            <v>83.1</v>
          </cell>
        </row>
        <row r="2638">
          <cell r="A2638" t="str">
            <v>92890</v>
          </cell>
          <cell r="B2638" t="str">
            <v>UNIÃO, EM FERRO GALVANIZADO, DN 65 (2 1/2"), CONEXÃO ROSQUEADA, INSTALADO EM PRUMADAS - FORNECIMENTO E INSTALAÇÃO. AF_12/2015</v>
          </cell>
          <cell r="C2638" t="str">
            <v>UN</v>
          </cell>
          <cell r="D2638">
            <v>104.94</v>
          </cell>
          <cell r="E2638">
            <v>18.690000000000001</v>
          </cell>
          <cell r="F2638">
            <v>123.63</v>
          </cell>
        </row>
        <row r="2639">
          <cell r="A2639" t="str">
            <v>92891</v>
          </cell>
          <cell r="B2639" t="str">
            <v>UNIÃO, EM FERRO GALVANIZADO, DN 80 (3"), CONEXÃO ROSQUEADA, INSTALADO EM PRUMADAS - FORNECIMENTO E INSTALAÇÃO. AF_12/2015</v>
          </cell>
          <cell r="C2639" t="str">
            <v>UN</v>
          </cell>
          <cell r="D2639">
            <v>158.82</v>
          </cell>
          <cell r="E2639">
            <v>20.18</v>
          </cell>
          <cell r="F2639">
            <v>179</v>
          </cell>
        </row>
        <row r="2640">
          <cell r="A2640" t="str">
            <v>92904</v>
          </cell>
          <cell r="B2640" t="str">
            <v>UNIÃO, EM FERRO GALVANIZADO, CONEXÃO ROSQUEADA, DN 15 (1/2"), INSTALADO EM RAMAIS E SUB-RAMAIS DE GÁS - FORNECIMENTO E INSTALAÇÃO. AF_12/2015</v>
          </cell>
          <cell r="C2640" t="str">
            <v>UN</v>
          </cell>
          <cell r="D2640">
            <v>15.97</v>
          </cell>
          <cell r="E2640">
            <v>4.5999999999999996</v>
          </cell>
          <cell r="F2640">
            <v>20.57</v>
          </cell>
        </row>
        <row r="2641">
          <cell r="A2641" t="str">
            <v>92905</v>
          </cell>
          <cell r="B2641" t="str">
            <v>UNIÃO, EM FERRO GALVANIZADO, CONEXÃO ROSQUEADA, DN 20 (3/4"), INSTALADO EM RAMAIS E SUB-RAMAIS DE GÁS - FORNECIMENTO E INSTALAÇÃO. AF_12/2015</v>
          </cell>
          <cell r="C2641" t="str">
            <v>UN</v>
          </cell>
          <cell r="D2641">
            <v>21.89</v>
          </cell>
          <cell r="E2641">
            <v>7.91</v>
          </cell>
          <cell r="F2641">
            <v>29.8</v>
          </cell>
        </row>
        <row r="2642">
          <cell r="A2642" t="str">
            <v>92906</v>
          </cell>
          <cell r="B2642" t="str">
            <v>UNIÃO, EM FERRO GALVANIZADO, CONEXÃO ROSQUEADA, DN 25 (1"), INSTALADO EM RAMAIS E SUB-RAMAIS DE GÁS - FORNECIMENTO E INSTALAÇÃO. AF_12/2015</v>
          </cell>
          <cell r="C2642" t="str">
            <v>UN</v>
          </cell>
          <cell r="D2642">
            <v>24.56</v>
          </cell>
          <cell r="E2642">
            <v>12.83</v>
          </cell>
          <cell r="F2642">
            <v>37.39</v>
          </cell>
        </row>
        <row r="2643">
          <cell r="A2643" t="str">
            <v>92907</v>
          </cell>
          <cell r="B2643" t="str">
            <v>LUVA DE REDUÇÃO, EM FERRO GALVANIZADO, 2" X 1.1/2", CONEXÃO ROSQUEADA, INSTALADO EM PRUMADAS - FORNECIMENTO E INSTALAÇÃO. AF_12/2015</v>
          </cell>
          <cell r="C2643" t="str">
            <v>UN</v>
          </cell>
          <cell r="D2643">
            <v>29.81</v>
          </cell>
          <cell r="E2643">
            <v>17.170000000000002</v>
          </cell>
          <cell r="F2643">
            <v>46.98</v>
          </cell>
        </row>
        <row r="2644">
          <cell r="A2644" t="str">
            <v>92908</v>
          </cell>
          <cell r="B2644" t="str">
            <v>LUVA DE REDUÇÃO, EM FERRO GALVANIZADO, 2" X 1.1/4", CONEXÃO ROSQUEADA, INSTALADO EM PRUMADAS - FORNECIMENTO E INSTALAÇÃO. AF_12/2015</v>
          </cell>
          <cell r="C2644" t="str">
            <v>UN</v>
          </cell>
          <cell r="D2644">
            <v>29.81</v>
          </cell>
          <cell r="E2644">
            <v>17.170000000000002</v>
          </cell>
          <cell r="F2644">
            <v>46.98</v>
          </cell>
        </row>
        <row r="2645">
          <cell r="A2645" t="str">
            <v>92909</v>
          </cell>
          <cell r="B2645" t="str">
            <v>LUVA DE REDUÇÃO, EM FERRO GALVANIZADO, 2" X 1", CONEXÃO ROSQUEADA, INSTALADO EM PRUMADAS - FORNECIMENTO E INSTALAÇÃO. AF_12/2015</v>
          </cell>
          <cell r="C2645" t="str">
            <v>UN</v>
          </cell>
          <cell r="D2645">
            <v>29.81</v>
          </cell>
          <cell r="E2645">
            <v>17.170000000000002</v>
          </cell>
          <cell r="F2645">
            <v>46.98</v>
          </cell>
        </row>
        <row r="2646">
          <cell r="A2646" t="str">
            <v>92910</v>
          </cell>
          <cell r="B2646" t="str">
            <v>LUVA DE REDUÇÃO, EM FERRO GALVANIZADO, 2.1/2" X 1.1/2", CONEXÃO ROSQUEADA, INSTALADO EM PRUMADAS - FORNECIMENTO E INSTALAÇÃO. AF_12/2015</v>
          </cell>
          <cell r="C2646" t="str">
            <v>UN</v>
          </cell>
          <cell r="D2646">
            <v>47.42</v>
          </cell>
          <cell r="E2646">
            <v>18.690000000000001</v>
          </cell>
          <cell r="F2646">
            <v>66.11</v>
          </cell>
        </row>
        <row r="2647">
          <cell r="A2647" t="str">
            <v>92911</v>
          </cell>
          <cell r="B2647" t="str">
            <v>LUVA DE REDUÇÃO, EM FERRO GALVANIZADO, 2.1/2" X 2", CONEXÃO ROSQUEADA, INSTALADO EM PRUMADAS - FORNECIMENTO E INSTALAÇÃO. AF_12/2015</v>
          </cell>
          <cell r="C2647" t="str">
            <v>UN</v>
          </cell>
          <cell r="D2647">
            <v>47.42</v>
          </cell>
          <cell r="E2647">
            <v>18.690000000000001</v>
          </cell>
          <cell r="F2647">
            <v>66.11</v>
          </cell>
        </row>
        <row r="2648">
          <cell r="A2648" t="str">
            <v>92912</v>
          </cell>
          <cell r="B2648" t="str">
            <v>LUVA DE REDUÇÃO, EM FERRO GALVANIZADO, 3" X 1.1/2", CONEXÃO ROSQUEADA, INSTALADO EM PRUMADAS - FORNECIMENTO E INSTALAÇÃO. AF_12/2015</v>
          </cell>
          <cell r="C2648" t="str">
            <v>UN</v>
          </cell>
          <cell r="D2648">
            <v>68.010000000000005</v>
          </cell>
          <cell r="E2648">
            <v>18.690000000000001</v>
          </cell>
          <cell r="F2648">
            <v>86.7</v>
          </cell>
        </row>
        <row r="2649">
          <cell r="A2649" t="str">
            <v>92913</v>
          </cell>
          <cell r="B2649" t="str">
            <v>LUVA DE REDUÇÃO, EM FERRO GALVANIZADO, 3" X 2.1/2", CONEXÃO ROSQUEADA, INSTALADO EM PRUMADAS - FORNECIMENTO E INSTALAÇÃO. AF_12/2015</v>
          </cell>
          <cell r="C2649" t="str">
            <v>UN</v>
          </cell>
          <cell r="D2649">
            <v>68.69</v>
          </cell>
          <cell r="E2649">
            <v>20.18</v>
          </cell>
          <cell r="F2649">
            <v>88.87</v>
          </cell>
        </row>
        <row r="2650">
          <cell r="A2650" t="str">
            <v>92914</v>
          </cell>
          <cell r="B2650" t="str">
            <v>LUVA DE REDUÇÃO, EM FERRO GALVANIZADO, 3" X 2", CONEXÃO ROSQUEADA, INSTALADO EM PRUMADAS - FORNECIMENTO E INSTALAÇÃO. AF_12/2015</v>
          </cell>
          <cell r="C2650" t="str">
            <v>UN</v>
          </cell>
          <cell r="D2650">
            <v>68.69</v>
          </cell>
          <cell r="E2650">
            <v>20.18</v>
          </cell>
          <cell r="F2650">
            <v>88.87</v>
          </cell>
        </row>
        <row r="2651">
          <cell r="A2651" t="str">
            <v>92953</v>
          </cell>
          <cell r="B2651" t="str">
            <v>LUVA DE REDUÇÃO, EM FERRO GALVANIZADO, 3/4" X 1/2", CONEXÃO ROSQUEADA, INSTALADO EM RAMAIS E SUB-RAMAIS DE GÁS - FORNECIMENTO E INSTALAÇÃO. AF_12/2015</v>
          </cell>
          <cell r="C2651" t="str">
            <v>UN</v>
          </cell>
          <cell r="D2651">
            <v>8.91</v>
          </cell>
          <cell r="E2651">
            <v>7.91</v>
          </cell>
          <cell r="F2651">
            <v>16.82</v>
          </cell>
        </row>
        <row r="2652">
          <cell r="B2652" t="str">
            <v>SPRINKLER</v>
          </cell>
          <cell r="C2652" t="str">
            <v/>
          </cell>
        </row>
        <row r="2653">
          <cell r="A2653" t="str">
            <v>95696</v>
          </cell>
          <cell r="B2653" t="str">
            <v>SPRINKLER TIPO PENDENTE, 68° C, UNIÃO POR ROSCA, DN 15 (½)  FORNECIMENTO E INSTALAÇÃO. AF_12/2015</v>
          </cell>
          <cell r="C2653" t="str">
            <v>UN</v>
          </cell>
          <cell r="D2653">
            <v>33.56</v>
          </cell>
          <cell r="E2653">
            <v>1.86</v>
          </cell>
          <cell r="F2653">
            <v>35.42</v>
          </cell>
        </row>
        <row r="2654">
          <cell r="A2654" t="str">
            <v>92657</v>
          </cell>
          <cell r="B2654" t="str">
            <v>NIPLE, EM FERRO GALVANIZADO, CONEXÃO ROSQUEADA, DN 25 (1"), INSTALADO EM REDE DE ALIMENTAÇÃO PARA SPRINKLER - FORNECIMENTO E INSTALAÇÃO. AF_12/2015</v>
          </cell>
          <cell r="C2654" t="str">
            <v>UN</v>
          </cell>
          <cell r="D2654">
            <v>10.119999999999999</v>
          </cell>
          <cell r="E2654">
            <v>8.01</v>
          </cell>
          <cell r="F2654">
            <v>18.13</v>
          </cell>
        </row>
        <row r="2655">
          <cell r="A2655" t="str">
            <v>92658</v>
          </cell>
          <cell r="B2655" t="str">
            <v>LUVA, EM FERRO GALVANIZADO, CONEXÃO ROSQUEADA, DN 25 (1"), INSTALADO EM REDE DE ALIMENTAÇÃO PARA SPRINKLER - FORNECIMENTO E INSTALAÇÃO. AF_12/2015</v>
          </cell>
          <cell r="C2655" t="str">
            <v>UN</v>
          </cell>
          <cell r="D2655">
            <v>11.18</v>
          </cell>
          <cell r="E2655">
            <v>8.01</v>
          </cell>
          <cell r="F2655">
            <v>19.190000000000001</v>
          </cell>
        </row>
        <row r="2656">
          <cell r="A2656" t="str">
            <v>92659</v>
          </cell>
          <cell r="B2656" t="str">
            <v>NIPLE, EM FERRO GALVANIZADO, CONEXÃO ROSQUEADA, DN 32 (1 1/4"), INSTALADO EM REDE DE ALIMENTAÇÃO PARA SPRINKLER - FORNECIMENTO E INSTALAÇÃO. AF_12/2015</v>
          </cell>
          <cell r="C2656" t="str">
            <v>UN</v>
          </cell>
          <cell r="D2656">
            <v>13.51</v>
          </cell>
          <cell r="E2656">
            <v>8.4600000000000009</v>
          </cell>
          <cell r="F2656">
            <v>21.97</v>
          </cell>
        </row>
        <row r="2657">
          <cell r="A2657" t="str">
            <v>92660</v>
          </cell>
          <cell r="B2657" t="str">
            <v>LUVA, EM FERRO GALVANIZADO, CONEXÃO ROSQUEADA, DN 32 (1 1/4"), INSTALADO EM REDE DE ALIMENTAÇÃO PARA SPRINKLER - FORNECIMENTO E INSTALAÇÃO. AF_12/2015</v>
          </cell>
          <cell r="C2657" t="str">
            <v>UN</v>
          </cell>
          <cell r="D2657">
            <v>14.5</v>
          </cell>
          <cell r="E2657">
            <v>8.4600000000000009</v>
          </cell>
          <cell r="F2657">
            <v>22.96</v>
          </cell>
        </row>
        <row r="2658">
          <cell r="A2658" t="str">
            <v>92661</v>
          </cell>
          <cell r="B2658" t="str">
            <v>NIPLE, EM FERRO GALVANIZADO, CONEXÃO ROSQUEADA, DN 40 (1 1/2"), INSTALADO EM REDE DE ALIMENTAÇÃO PARA SPRINKLER - FORNECIMENTO E INSTALAÇÃO. AF_12/2015</v>
          </cell>
          <cell r="C2658" t="str">
            <v>UN</v>
          </cell>
          <cell r="D2658">
            <v>16.97</v>
          </cell>
          <cell r="E2658">
            <v>8.9700000000000006</v>
          </cell>
          <cell r="F2658">
            <v>25.94</v>
          </cell>
        </row>
        <row r="2659">
          <cell r="A2659" t="str">
            <v>92662</v>
          </cell>
          <cell r="B2659" t="str">
            <v>LUVA, EM FERRO GALVANIZADO, CONEXÃO ROSQUEADA, DN 40 (1 1/2"), INSTALADO EM REDE DE ALIMENTAÇÃO PARA SPRINKLER - FORNECIMENTO E INSTALAÇÃO. AF_12/2015</v>
          </cell>
          <cell r="C2659" t="str">
            <v>UN</v>
          </cell>
          <cell r="D2659">
            <v>17.16</v>
          </cell>
          <cell r="E2659">
            <v>8.9700000000000006</v>
          </cell>
          <cell r="F2659">
            <v>26.13</v>
          </cell>
        </row>
        <row r="2660">
          <cell r="A2660" t="str">
            <v>92663</v>
          </cell>
          <cell r="B2660" t="str">
            <v>NIPLE, EM FERRO GALVANIZADO, CONEXÃO ROSQUEADA, DN 50 (2"), INSTALADO EM REDE DE ALIMENTAÇÃO PARA SPRINKLER - FORNECIMENTO E INSTALAÇÃO. AF_12/2015</v>
          </cell>
          <cell r="C2660" t="str">
            <v>UN</v>
          </cell>
          <cell r="D2660">
            <v>24.52</v>
          </cell>
          <cell r="E2660">
            <v>9.64</v>
          </cell>
          <cell r="F2660">
            <v>34.159999999999997</v>
          </cell>
        </row>
        <row r="2661">
          <cell r="A2661" t="str">
            <v>92664</v>
          </cell>
          <cell r="B2661" t="str">
            <v>LUVA, EM FERRO GALVANIZADO, CONEXÃO ROSQUEADA, DN 50 (2"), INSTALADO EM REDE DE ALIMENTAÇÃO PARA SPRINKLER - FORNECIMENTO E INSTALAÇÃO. AF_12/2015</v>
          </cell>
          <cell r="C2661" t="str">
            <v>UN</v>
          </cell>
          <cell r="D2661">
            <v>24.51</v>
          </cell>
          <cell r="E2661">
            <v>9.64</v>
          </cell>
          <cell r="F2661">
            <v>34.15</v>
          </cell>
        </row>
        <row r="2662">
          <cell r="A2662" t="str">
            <v>92665</v>
          </cell>
          <cell r="B2662" t="str">
            <v>NIPLE, EM FERRO GALVANIZADO, CONEXÃO ROSQUEADA, DN 65 (2 1/2"), INSTALADO EM REDE DE ALIMENTAÇÃO PARA SPRINKLER - FORNECIMENTO E INSTALAÇÃO. AF_12/2015</v>
          </cell>
          <cell r="C2662" t="str">
            <v>UN</v>
          </cell>
          <cell r="D2662">
            <v>35.72</v>
          </cell>
          <cell r="E2662">
            <v>10.6</v>
          </cell>
          <cell r="F2662">
            <v>46.32</v>
          </cell>
        </row>
        <row r="2663">
          <cell r="A2663" t="str">
            <v>92666</v>
          </cell>
          <cell r="B2663" t="str">
            <v>LUVA, EM FERRO GALVANIZADO, CONEXÃO ROSQUEADA, DN 65 (2 1/2"), INSTALADO EM REDE DE ALIMENTAÇÃO PARA SPRINKLER - FORNECIMENTO E INSTALAÇÃO. AF_12/2015</v>
          </cell>
          <cell r="C2663" t="str">
            <v>UN</v>
          </cell>
          <cell r="D2663">
            <v>41.62</v>
          </cell>
          <cell r="E2663">
            <v>10.6</v>
          </cell>
          <cell r="F2663">
            <v>52.22</v>
          </cell>
        </row>
        <row r="2664">
          <cell r="A2664" t="str">
            <v>92667</v>
          </cell>
          <cell r="B2664" t="str">
            <v>NIPLE, EM FERRO GALVANIZADO, CONEXÃO ROSQUEADA, DN 80 (3"), INSTALADO EM REDE DE ALIMENTAÇÃO PARA SPRINKLER - FORNECIMENTO E INSTALAÇÃO. AF_12/2015</v>
          </cell>
          <cell r="C2664" t="str">
            <v>UN</v>
          </cell>
          <cell r="D2664">
            <v>55.58</v>
          </cell>
          <cell r="E2664">
            <v>11.58</v>
          </cell>
          <cell r="F2664">
            <v>67.16</v>
          </cell>
        </row>
        <row r="2665">
          <cell r="A2665" t="str">
            <v>92668</v>
          </cell>
          <cell r="B2665" t="str">
            <v>LUVA, EM FERRO GALVANIZADO, CONEXÃO ROSQUEADA, DN 80 (3"), INSTALADO EM REDE DE ALIMENTAÇÃO PARA SPRINKLER - FORNECIMENTO E INSTALAÇÃO. AF_12/2015</v>
          </cell>
          <cell r="C2665" t="str">
            <v>UN</v>
          </cell>
          <cell r="D2665">
            <v>60.83</v>
          </cell>
          <cell r="E2665">
            <v>11.58</v>
          </cell>
          <cell r="F2665">
            <v>72.41</v>
          </cell>
        </row>
        <row r="2666">
          <cell r="A2666" t="str">
            <v>92669</v>
          </cell>
          <cell r="B2666" t="str">
            <v>JOELHO 45 GRAUS, EM FERRO GALVANIZADO, CONEXÃO ROSQUEADA, DN 25 (1"), INSTALADO EM REDE DE ALIMENTAÇÃO PARA SPRINKLER - FORNECIMENTO E INSTALAÇÃO. AF_12/2015</v>
          </cell>
          <cell r="C2666" t="str">
            <v>UN</v>
          </cell>
          <cell r="D2666">
            <v>15.46</v>
          </cell>
          <cell r="E2666">
            <v>12.01</v>
          </cell>
          <cell r="F2666">
            <v>27.47</v>
          </cell>
        </row>
        <row r="2667">
          <cell r="A2667" t="str">
            <v>92670</v>
          </cell>
          <cell r="B2667" t="str">
            <v>JOELHO 90 GRAUS, EM FERRO GALVANIZADO, CONEXÃO ROSQUEADA, DN 25 (1"), INSTALADO EM REDE DE ALIMENTAÇÃO PARA SPRINKLER - FORNECIMENTO E INSTALAÇÃO. AF_12/2015</v>
          </cell>
          <cell r="C2667" t="str">
            <v>UN</v>
          </cell>
          <cell r="D2667">
            <v>14.05</v>
          </cell>
          <cell r="E2667">
            <v>12.01</v>
          </cell>
          <cell r="F2667">
            <v>26.06</v>
          </cell>
        </row>
        <row r="2668">
          <cell r="A2668" t="str">
            <v>92671</v>
          </cell>
          <cell r="B2668" t="str">
            <v>JOELHO 45 GRAUS, EM FERRO GALVANIZADO, CONEXÃO ROSQUEADA, DN 32 (1 1/4"), INSTALADO EM REDE DE ALIMENTAÇÃO PARA SPRINKLER - FORNECIMENTO E INSTALAÇÃO. AF_12/2015</v>
          </cell>
          <cell r="C2668" t="str">
            <v>UN</v>
          </cell>
          <cell r="D2668">
            <v>22.29</v>
          </cell>
          <cell r="E2668">
            <v>12.7</v>
          </cell>
          <cell r="F2668">
            <v>34.99</v>
          </cell>
        </row>
        <row r="2669">
          <cell r="A2669" t="str">
            <v>92672</v>
          </cell>
          <cell r="B2669" t="str">
            <v>JOELHO 90 GRAUS, EM FERRO GALVANIZADO, CONEXÃO ROSQUEADA, DN 32 (1 1/4"), INSTALADO EM REDE DE ALIMENTAÇÃO PARA SPRINKLER - FORNECIMENTO E INSTALAÇÃO. AF_12/2015</v>
          </cell>
          <cell r="C2669" t="str">
            <v>UN</v>
          </cell>
          <cell r="D2669">
            <v>19.48</v>
          </cell>
          <cell r="E2669">
            <v>12.7</v>
          </cell>
          <cell r="F2669">
            <v>32.18</v>
          </cell>
        </row>
        <row r="2670">
          <cell r="A2670" t="str">
            <v>92673</v>
          </cell>
          <cell r="B2670" t="str">
            <v>JOELHO 45 GRAUS, EM FERRO GALVANIZADO, CONEXÃO ROSQUEADA, DN 40 (1 1/2"), INSTALADO EM REDE DE ALIMENTAÇÃO PARA SPRINKLER - FORNECIMENTO E INSTALAÇÃO. AF_12/2015</v>
          </cell>
          <cell r="C2670" t="str">
            <v>UN</v>
          </cell>
          <cell r="D2670">
            <v>26.39</v>
          </cell>
          <cell r="E2670">
            <v>13.47</v>
          </cell>
          <cell r="F2670">
            <v>39.86</v>
          </cell>
        </row>
        <row r="2671">
          <cell r="A2671" t="str">
            <v>92674</v>
          </cell>
          <cell r="B2671" t="str">
            <v>JOELHO 90 GRAUS, EM FERRO GALVANIZADO, CONEXÃO ROSQUEADA, DN 40 (1 1/2"), INSTALADO EM REDE DE ALIMENTAÇÃO PARA SPRINKLER - FORNECIMENTO E INSTALAÇÃO. AF_12/2015</v>
          </cell>
          <cell r="C2671" t="str">
            <v>UN</v>
          </cell>
          <cell r="D2671">
            <v>24.46</v>
          </cell>
          <cell r="E2671">
            <v>13.47</v>
          </cell>
          <cell r="F2671">
            <v>37.93</v>
          </cell>
        </row>
        <row r="2672">
          <cell r="A2672" t="str">
            <v>92675</v>
          </cell>
          <cell r="B2672" t="str">
            <v>JOELHO 45 GRAUS, EM FERRO GALVANIZADO, CONEXÃO ROSQUEADA, DN 50 (2"), INSTALADO EM REDE DE ALIMENTAÇÃO PARA SPRINKLER - FORNECIMENTO E INSTALAÇÃO. AF_12/2015</v>
          </cell>
          <cell r="C2672" t="str">
            <v>UN</v>
          </cell>
          <cell r="D2672">
            <v>36.270000000000003</v>
          </cell>
          <cell r="E2672">
            <v>14.46</v>
          </cell>
          <cell r="F2672">
            <v>50.73</v>
          </cell>
        </row>
        <row r="2673">
          <cell r="A2673" t="str">
            <v>92676</v>
          </cell>
          <cell r="B2673" t="str">
            <v>JOELHO 90 GRAUS, EM FERRO GALVANIZADO, CONEXÃO ROSQUEADA, DN 50 (2"), INSTALADO EM REDE DE ALIMENTAÇÃO PARA SPRINKLER - FORNECIMENTO E INSTALAÇÃO. AF_12/2015</v>
          </cell>
          <cell r="C2673" t="str">
            <v>UN</v>
          </cell>
          <cell r="D2673">
            <v>34.96</v>
          </cell>
          <cell r="E2673">
            <v>14.46</v>
          </cell>
          <cell r="F2673">
            <v>49.42</v>
          </cell>
        </row>
        <row r="2674">
          <cell r="A2674" t="str">
            <v>92677</v>
          </cell>
          <cell r="B2674" t="str">
            <v>JOELHO 45 GRAUS, EM FERRO GALVANIZADO, CONEXÃO ROSQUEADA, DN 65 (2 1/2"), INSTALADO EM REDE DE ALIMENTAÇÃO PARA SPRINKLER - FORNECIMENTO E INSTALAÇÃO. AF_12/2015</v>
          </cell>
          <cell r="C2674" t="str">
            <v>UN</v>
          </cell>
          <cell r="D2674">
            <v>64.94</v>
          </cell>
          <cell r="E2674">
            <v>15.92</v>
          </cell>
          <cell r="F2674">
            <v>80.86</v>
          </cell>
        </row>
        <row r="2675">
          <cell r="A2675" t="str">
            <v>92678</v>
          </cell>
          <cell r="B2675" t="str">
            <v>JOELHO 90 GRAUS, EM FERRO GALVANIZADO, CONEXÃO ROSQUEADA, DN 65 (2 1/2"), INSTALADO EM REDE DE ALIMENTAÇÃO PARA SPRINKLER - FORNECIMENTO E INSTALAÇÃO. AF_12/2015</v>
          </cell>
          <cell r="C2675" t="str">
            <v>UN</v>
          </cell>
          <cell r="D2675">
            <v>59.16</v>
          </cell>
          <cell r="E2675">
            <v>15.92</v>
          </cell>
          <cell r="F2675">
            <v>75.08</v>
          </cell>
        </row>
        <row r="2676">
          <cell r="A2676" t="str">
            <v>92679</v>
          </cell>
          <cell r="B2676" t="str">
            <v>JOELHO 45 GRAUS, EM FERRO GALVANIZADO, CONEXÃO ROSQUEADA, DN 80 (3"), INSTALADO EM REDE DE ALIMENTAÇÃO PARA SPRINKLER - FORNECIMENTO E INSTALAÇÃO. AF_12/2015</v>
          </cell>
          <cell r="C2676" t="str">
            <v>UN</v>
          </cell>
          <cell r="D2676">
            <v>92.38</v>
          </cell>
          <cell r="E2676">
            <v>17.39</v>
          </cell>
          <cell r="F2676">
            <v>109.77</v>
          </cell>
        </row>
        <row r="2677">
          <cell r="A2677" t="str">
            <v>92680</v>
          </cell>
          <cell r="B2677" t="str">
            <v>JOELHO 90 GRAUS, EM FERRO GALVANIZADO, CONEXÃO ROSQUEADA, DN 80 (3"), INSTALADO EM REDE DE ALIMENTAÇÃO PARA SPRINKLER - FORNECIMENTO E INSTALAÇÃO. AF_12/2015</v>
          </cell>
          <cell r="C2677" t="str">
            <v>UN</v>
          </cell>
          <cell r="D2677">
            <v>81.25</v>
          </cell>
          <cell r="E2677">
            <v>17.39</v>
          </cell>
          <cell r="F2677">
            <v>98.64</v>
          </cell>
        </row>
        <row r="2678">
          <cell r="A2678" t="str">
            <v>92681</v>
          </cell>
          <cell r="B2678" t="str">
            <v>TÊ, EM FERRO GALVANIZADO, CONEXÃO ROSQUEADA, DN 25 (1"), INSTALADO EM REDE DE ALIMENTAÇÃO PARA SPRINKLER - FORNECIMENTO E INSTALAÇÃO. AF_12/2015</v>
          </cell>
          <cell r="C2678" t="str">
            <v>UN</v>
          </cell>
          <cell r="D2678">
            <v>19.27</v>
          </cell>
          <cell r="E2678">
            <v>16</v>
          </cell>
          <cell r="F2678">
            <v>35.270000000000003</v>
          </cell>
        </row>
        <row r="2679">
          <cell r="A2679" t="str">
            <v>92682</v>
          </cell>
          <cell r="B2679" t="str">
            <v>TÊ, EM FERRO GALVANIZADO, CONEXÃO ROSQUEADA, DN 32 (1 1/4"), INSTALADO EM REDE DE ALIMENTAÇÃO PARA SPRINKLER - FORNECIMENTO E INSTALAÇÃO. AF_12/2015</v>
          </cell>
          <cell r="C2679" t="str">
            <v>UN</v>
          </cell>
          <cell r="D2679">
            <v>26.29</v>
          </cell>
          <cell r="E2679">
            <v>16.91</v>
          </cell>
          <cell r="F2679">
            <v>43.2</v>
          </cell>
        </row>
        <row r="2680">
          <cell r="A2680" t="str">
            <v>92683</v>
          </cell>
          <cell r="B2680" t="str">
            <v>TÊ, EM FERRO GALVANIZADO, CONEXÃO ROSQUEADA, DN 40 (1 1/2"), INSTALADO EM REDE DE ALIMENTAÇÃO PARA SPRINKLER - FORNECIMENTO E INSTALAÇÃO. AF_12/2015</v>
          </cell>
          <cell r="C2680" t="str">
            <v>UN</v>
          </cell>
          <cell r="D2680">
            <v>31.87</v>
          </cell>
          <cell r="E2680">
            <v>17.97</v>
          </cell>
          <cell r="F2680">
            <v>49.84</v>
          </cell>
        </row>
        <row r="2681">
          <cell r="A2681" t="str">
            <v>92684</v>
          </cell>
          <cell r="B2681" t="str">
            <v>TÊ, EM FERRO GALVANIZADO, CONEXÃO ROSQUEADA, DN 50 (2"), INSTALADO EM REDE DE ALIMENTAÇÃO PARA SPRINKLER - FORNECIMENTO E INSTALAÇÃO. AF_12/2015</v>
          </cell>
          <cell r="C2681" t="str">
            <v>UN</v>
          </cell>
          <cell r="D2681">
            <v>46.57</v>
          </cell>
          <cell r="E2681">
            <v>19.28</v>
          </cell>
          <cell r="F2681">
            <v>65.849999999999994</v>
          </cell>
        </row>
        <row r="2682">
          <cell r="A2682" t="str">
            <v>92685</v>
          </cell>
          <cell r="B2682" t="str">
            <v>TÊ, EM FERRO GALVANIZADO, CONEXÃO ROSQUEADA, DN 65 (2 1/2"), INSTALADO EM REDE DE ALIMENTAÇÃO PARA SPRINKLER - FORNECIMENTO E INSTALAÇÃO. AF_12/2015</v>
          </cell>
          <cell r="C2682" t="str">
            <v>UN</v>
          </cell>
          <cell r="D2682">
            <v>81.77</v>
          </cell>
          <cell r="E2682">
            <v>21.22</v>
          </cell>
          <cell r="F2682">
            <v>102.99</v>
          </cell>
        </row>
        <row r="2683">
          <cell r="A2683" t="str">
            <v>92686</v>
          </cell>
          <cell r="B2683" t="str">
            <v>TÊ, EM FERRO GALVANIZADO, CONEXÃO ROSQUEADA, DN 80 (3"), INSTALADO EM REDE DE ALIMENTAÇÃO PARA SPRINKLER - FORNECIMENTO E INSTALAÇÃO. AF_12/2015</v>
          </cell>
          <cell r="C2683" t="str">
            <v>UN</v>
          </cell>
          <cell r="D2683">
            <v>107.25</v>
          </cell>
          <cell r="E2683">
            <v>23.17</v>
          </cell>
          <cell r="F2683">
            <v>130.41999999999999</v>
          </cell>
        </row>
        <row r="2684">
          <cell r="A2684" t="str">
            <v>92898</v>
          </cell>
          <cell r="B2684" t="str">
            <v>UNIÃO, EM FERRO GALVANIZADO, CONEXÃO ROSQUEADA, DN 25 (1"), INSTALADO EM REDE DE ALIMENTAÇÃO PARA SPRINKLER - FORNECIMENTO E INSTALAÇÃO. AF_12/2015</v>
          </cell>
          <cell r="C2684" t="str">
            <v>UN</v>
          </cell>
          <cell r="D2684">
            <v>22.6</v>
          </cell>
          <cell r="E2684">
            <v>8.01</v>
          </cell>
          <cell r="F2684">
            <v>30.61</v>
          </cell>
        </row>
        <row r="2685">
          <cell r="A2685" t="str">
            <v>92899</v>
          </cell>
          <cell r="B2685" t="str">
            <v>UNIÃO, EM FERRO GALVANIZADO, CONEXÃO ROSQUEADA, DN 32 (1 1/4"), INSTALADO EM REDE DE ALIMENTAÇÃO PARA SPRINKLER - FORNECIMENTO E INSTALAÇÃO. AF_12/2015</v>
          </cell>
          <cell r="C2685" t="str">
            <v>UN</v>
          </cell>
          <cell r="D2685">
            <v>35.71</v>
          </cell>
          <cell r="E2685">
            <v>8.4600000000000009</v>
          </cell>
          <cell r="F2685">
            <v>44.17</v>
          </cell>
        </row>
        <row r="2686">
          <cell r="A2686" t="str">
            <v>92900</v>
          </cell>
          <cell r="B2686" t="str">
            <v>UNIÃO, EM FERRO GALVANIZADO, CONEXÃO ROSQUEADA, DN 40 (1 1/2"), INSTALADO EM REDE DE ALIMENTAÇÃO PARA SPRINKLER - FORNECIMENTO E INSTALAÇÃO. AF_12/2015</v>
          </cell>
          <cell r="C2686" t="str">
            <v>UN</v>
          </cell>
          <cell r="D2686">
            <v>43.78</v>
          </cell>
          <cell r="E2686">
            <v>8.9700000000000006</v>
          </cell>
          <cell r="F2686">
            <v>52.75</v>
          </cell>
        </row>
        <row r="2687">
          <cell r="A2687" t="str">
            <v>92901</v>
          </cell>
          <cell r="B2687" t="str">
            <v>UNIÃO, EM FERRO GALVANIZADO, CONEXÃO ROSQUEADA, DN 50 (2"), INSTALADO EM REDE DE ALIMENTAÇÃO PARA SPRINKLER - FORNECIMENTO E INSTALAÇÃO. AF_12/2015</v>
          </cell>
          <cell r="C2687" t="str">
            <v>UN</v>
          </cell>
          <cell r="D2687">
            <v>62.85</v>
          </cell>
          <cell r="E2687">
            <v>9.64</v>
          </cell>
          <cell r="F2687">
            <v>72.489999999999995</v>
          </cell>
        </row>
        <row r="2688">
          <cell r="A2688" t="str">
            <v>92902</v>
          </cell>
          <cell r="B2688" t="str">
            <v>UNIÃO, EM FERRO GALVANIZADO, CONEXÃO ROSQUEADA, DN 65 (2 1/2"), INSTALADO EM REDE DE ALIMENTAÇÃO PARA SPRINKLER - FORNECIMENTO E INSTALAÇÃO. AF_12/2015</v>
          </cell>
          <cell r="C2688" t="str">
            <v>UN</v>
          </cell>
          <cell r="D2688">
            <v>101.64</v>
          </cell>
          <cell r="E2688">
            <v>10.6</v>
          </cell>
          <cell r="F2688">
            <v>112.24</v>
          </cell>
        </row>
        <row r="2689">
          <cell r="A2689" t="str">
            <v>92903</v>
          </cell>
          <cell r="B2689" t="str">
            <v>UNIÃO, EM FERRO GALVANIZADO, CONEXÃO ROSQUEADA, DN 80 (3"), INSTALADO EM REDE DE ALIMENTAÇÃO PARA SPRINKLER - FORNECIMENTO E INSTALAÇÃO. AF_12/2015</v>
          </cell>
          <cell r="C2689" t="str">
            <v>UN</v>
          </cell>
          <cell r="D2689">
            <v>155.31</v>
          </cell>
          <cell r="E2689">
            <v>11.58</v>
          </cell>
          <cell r="F2689">
            <v>166.89</v>
          </cell>
        </row>
        <row r="2690">
          <cell r="A2690" t="str">
            <v>92938</v>
          </cell>
          <cell r="B2690" t="str">
            <v>LUVA DE REDUÇÃO, EM FERRO GALVANIZADO, 1" X 1/2", CONEXÃO ROSQUEADA, INSTALADO EM REDE DE ALIMENTAÇÃO PARA SPRINKLER - FORNECIMENTO E INSTALAÇÃO. AF_12/2015</v>
          </cell>
          <cell r="C2690" t="str">
            <v>UN</v>
          </cell>
          <cell r="D2690">
            <v>11.1</v>
          </cell>
          <cell r="E2690">
            <v>8.01</v>
          </cell>
          <cell r="F2690">
            <v>19.11</v>
          </cell>
        </row>
        <row r="2691">
          <cell r="A2691" t="str">
            <v>92939</v>
          </cell>
          <cell r="B2691" t="str">
            <v>LUVA DE REDUÇÃO, EM FERRO GALVANIZADO, 1" X 3/4", CONEXÃO ROSQUEADA, INSTALADO EM REDE DE ALIMENTAÇÃO PARA SPRINKLER - FORNECIMENTO E INSTALAÇÃO. AF_12/2015</v>
          </cell>
          <cell r="C2691" t="str">
            <v>UN</v>
          </cell>
          <cell r="D2691">
            <v>11.24</v>
          </cell>
          <cell r="E2691">
            <v>8.01</v>
          </cell>
          <cell r="F2691">
            <v>19.25</v>
          </cell>
        </row>
        <row r="2692">
          <cell r="A2692" t="str">
            <v>92940</v>
          </cell>
          <cell r="B2692" t="str">
            <v>LUVA DE REDUÇÃO, EM FERRO GALVANIZADO, 1.1/4" X 1", CONEXÃO ROSQUEADA, INSTALADO EM REDE DE ALIMENTAÇÃO PARA SPRINKLER - FORNECIMENTO E INSTALAÇÃO. AF_12/2015</v>
          </cell>
          <cell r="C2692" t="str">
            <v>UN</v>
          </cell>
          <cell r="D2692">
            <v>15.29</v>
          </cell>
          <cell r="E2692">
            <v>8.4600000000000009</v>
          </cell>
          <cell r="F2692">
            <v>23.75</v>
          </cell>
        </row>
        <row r="2693">
          <cell r="A2693" t="str">
            <v>92941</v>
          </cell>
          <cell r="B2693" t="str">
            <v>LUVA DE REDUÇÃO, EM FERRO GALVANIZADO, 1.1/4" X 1/2", CONEXÃO ROSQUEADA, INSTALADO EM REDE DE ALIMENTAÇÃO PARA SPRINKLER - FORNECIMENTO E INSTALAÇÃO. AF_12/2015</v>
          </cell>
          <cell r="C2693" t="str">
            <v>UN</v>
          </cell>
          <cell r="D2693">
            <v>15.28</v>
          </cell>
          <cell r="E2693">
            <v>8.4600000000000009</v>
          </cell>
          <cell r="F2693">
            <v>23.74</v>
          </cell>
        </row>
        <row r="2694">
          <cell r="A2694" t="str">
            <v>92942</v>
          </cell>
          <cell r="B2694" t="str">
            <v>LUVA DE REDUÇÃO, EM FERRO GALVANIZADO, 1.1/4" X 3/4", CONEXÃO ROSQUEADA, INSTALADO EM REDE DE ALIMENTAÇÃO PARA SPRINKLER - FORNECIMENTO E INSTALAÇÃO. AF_12/2015</v>
          </cell>
          <cell r="C2694" t="str">
            <v>UN</v>
          </cell>
          <cell r="D2694">
            <v>15.28</v>
          </cell>
          <cell r="E2694">
            <v>8.4600000000000009</v>
          </cell>
          <cell r="F2694">
            <v>23.74</v>
          </cell>
        </row>
        <row r="2695">
          <cell r="A2695" t="str">
            <v>92943</v>
          </cell>
          <cell r="B2695" t="str">
            <v>LUVA DE REDUÇÃO, EM FERRO GALVANIZADO, 1.1/2" X 1.1/4", CONEXÃO ROSQUEADA, INSTALADO EM REDE DE ALIMENTAÇÃO PARA SPRINKLER - FORNECIMENTO E INSTALAÇÃO. AF_12/2015</v>
          </cell>
          <cell r="C2695" t="str">
            <v>UN</v>
          </cell>
          <cell r="D2695">
            <v>17.98</v>
          </cell>
          <cell r="E2695">
            <v>8.9700000000000006</v>
          </cell>
          <cell r="F2695">
            <v>26.95</v>
          </cell>
        </row>
        <row r="2696">
          <cell r="A2696" t="str">
            <v>92944</v>
          </cell>
          <cell r="B2696" t="str">
            <v>LUVA DE REDUÇÃO, EM FERRO GALVANIZADO, 1.1/2" X 1", CONEXÃO ROSQUEADA, INSTALADO EM REDE DE ALIMENTAÇÃO PARA SPRINKLER - FORNECIMENTO E INSTALAÇÃO. AF_12/2015</v>
          </cell>
          <cell r="C2696" t="str">
            <v>UN</v>
          </cell>
          <cell r="D2696">
            <v>17.98</v>
          </cell>
          <cell r="E2696">
            <v>8.9700000000000006</v>
          </cell>
          <cell r="F2696">
            <v>26.95</v>
          </cell>
        </row>
        <row r="2697">
          <cell r="A2697" t="str">
            <v>92945</v>
          </cell>
          <cell r="B2697" t="str">
            <v>LUVA DE REDUÇÃO, EM FERRO GALVANIZADO, 1.1/2" X 3/4", CONEXÃO ROSQUEADA, INSTALADO EM REDE DE ALIMENTAÇÃO PARA SPRINKLER - FORNECIMENTO E INSTALAÇÃO. AF_12/2015</v>
          </cell>
          <cell r="C2697" t="str">
            <v>UN</v>
          </cell>
          <cell r="D2697">
            <v>17.98</v>
          </cell>
          <cell r="E2697">
            <v>8.9700000000000006</v>
          </cell>
          <cell r="F2697">
            <v>26.95</v>
          </cell>
        </row>
        <row r="2698">
          <cell r="A2698" t="str">
            <v>92946</v>
          </cell>
          <cell r="B2698" t="str">
            <v>LUVA DE REDUÇÃO, EM FERRO GALVANIZADO, 2" X 1.1/2", CONEXÃO ROSQUEADA, INSTALADO EM REDE DE ALIMENTAÇÃO PARA SPRINKLER - FORNECIMENTO E INSTALAÇÃO. AF_12/2015</v>
          </cell>
          <cell r="C2698" t="str">
            <v>UN</v>
          </cell>
          <cell r="D2698">
            <v>26.74</v>
          </cell>
          <cell r="E2698">
            <v>9.64</v>
          </cell>
          <cell r="F2698">
            <v>36.380000000000003</v>
          </cell>
        </row>
        <row r="2699">
          <cell r="A2699" t="str">
            <v>92947</v>
          </cell>
          <cell r="B2699" t="str">
            <v>LUVA DE REDUÇÃO, EM FERRO GALVANIZADO, 2" X 1.1/4", CONEXÃO ROSQUEADA, INSTALADO EM REDE DE ALIMENTAÇÃO PARA SPRINKLER - FORNECIMENTO E INSTALAÇÃO. AF_12/2015</v>
          </cell>
          <cell r="C2699" t="str">
            <v>UN</v>
          </cell>
          <cell r="D2699">
            <v>26.74</v>
          </cell>
          <cell r="E2699">
            <v>9.64</v>
          </cell>
          <cell r="F2699">
            <v>36.380000000000003</v>
          </cell>
        </row>
        <row r="2700">
          <cell r="A2700" t="str">
            <v>92948</v>
          </cell>
          <cell r="B2700" t="str">
            <v>LUVA DE REDUÇÃO, EM FERRO GALVANIZADO, 2" X 1", CONEXÃO ROSQUEADA, INSTALADO EM REDE DE ALIMENTAÇÃO PARA SPRINKLER - FORNECIMENTO E INSTALAÇÃO. AF_12/2015</v>
          </cell>
          <cell r="C2700" t="str">
            <v>UN</v>
          </cell>
          <cell r="D2700">
            <v>26.74</v>
          </cell>
          <cell r="E2700">
            <v>9.64</v>
          </cell>
          <cell r="F2700">
            <v>36.380000000000003</v>
          </cell>
        </row>
        <row r="2701">
          <cell r="A2701" t="str">
            <v>92949</v>
          </cell>
          <cell r="B2701" t="str">
            <v>LUVA DE REDUÇÃO, EM FERRO GALVANIZADO, 2 1/2" X 1.1/2", CONEXÃO ROSQUEADA, INSTALADO EM REDE DE ALIMENTAÇÃO PARA SPRINKLER - FORNECIMENTO E INSTALAÇÃO. AF_12/2015</v>
          </cell>
          <cell r="C2701" t="str">
            <v>UN</v>
          </cell>
          <cell r="D2701">
            <v>44.12</v>
          </cell>
          <cell r="E2701">
            <v>10.6</v>
          </cell>
          <cell r="F2701">
            <v>54.72</v>
          </cell>
        </row>
        <row r="2702">
          <cell r="A2702" t="str">
            <v>92950</v>
          </cell>
          <cell r="B2702" t="str">
            <v>LUVA DE REDUÇÃO, EM FERRO GALVANIZADO, 2 1/2" X 2", CONEXÃO ROSQUEADA, INSTALADO EM REDE DE ALIMENTAÇÃO PARA SPRINKLER - FORNECIMENTO E INSTALAÇÃO. AF_12/2015</v>
          </cell>
          <cell r="C2702" t="str">
            <v>UN</v>
          </cell>
          <cell r="D2702">
            <v>44.12</v>
          </cell>
          <cell r="E2702">
            <v>10.6</v>
          </cell>
          <cell r="F2702">
            <v>54.72</v>
          </cell>
        </row>
        <row r="2703">
          <cell r="A2703" t="str">
            <v>92951</v>
          </cell>
          <cell r="B2703" t="str">
            <v>LUVA DE REDUÇÃO, EM FERRO GALVANIZADO, 3" X 2.1/2", CONEXÃO ROSQUEADA, INSTALADO EM REDE DE ALIMENTAÇÃO PARA SPRINKLER - FORNECIMENTO E INSTALAÇÃO. AF_12/2015</v>
          </cell>
          <cell r="C2703" t="str">
            <v>UN</v>
          </cell>
          <cell r="D2703">
            <v>65.19</v>
          </cell>
          <cell r="E2703">
            <v>11.58</v>
          </cell>
          <cell r="F2703">
            <v>76.77</v>
          </cell>
        </row>
        <row r="2704">
          <cell r="A2704" t="str">
            <v>92952</v>
          </cell>
          <cell r="B2704" t="str">
            <v>LUVA DE REDUÇÃO, EM FERRO GALVANIZADO, 3" X 2", CONEXÃO ROSQUEADA, INSTALADO EM REDE DE ALIMENTAÇÃO PARA SPRINKLER - FORNECIMENTO E INSTALAÇÃO. AF_12/2015</v>
          </cell>
          <cell r="C2704" t="str">
            <v>UN</v>
          </cell>
          <cell r="D2704">
            <v>65.19</v>
          </cell>
          <cell r="E2704">
            <v>11.58</v>
          </cell>
          <cell r="F2704">
            <v>76.77</v>
          </cell>
        </row>
        <row r="2705">
          <cell r="B2705" t="str">
            <v>EXTINTORES</v>
          </cell>
          <cell r="C2705" t="str">
            <v/>
          </cell>
        </row>
        <row r="2706">
          <cell r="A2706" t="str">
            <v>83634</v>
          </cell>
          <cell r="B2706" t="str">
            <v>EXTINTOR INCENDIO TP GAS CARBONICO 4KG COMPLETO - FORNECIMENTO E INSTALACAO</v>
          </cell>
          <cell r="C2706" t="str">
            <v>UN</v>
          </cell>
          <cell r="D2706">
            <v>372.35</v>
          </cell>
          <cell r="E2706">
            <v>13.02</v>
          </cell>
          <cell r="F2706">
            <v>385.37</v>
          </cell>
        </row>
        <row r="2707">
          <cell r="A2707" t="str">
            <v>72553</v>
          </cell>
          <cell r="B2707" t="str">
            <v>EXTINTOR DE PQS 4KG - FORNECIMENTO E INSTALACAO</v>
          </cell>
          <cell r="C2707" t="str">
            <v>UN</v>
          </cell>
          <cell r="D2707">
            <v>115.59</v>
          </cell>
          <cell r="E2707">
            <v>7.8</v>
          </cell>
          <cell r="F2707">
            <v>123.39</v>
          </cell>
        </row>
        <row r="2708">
          <cell r="A2708" t="str">
            <v>72554</v>
          </cell>
          <cell r="B2708" t="str">
            <v>EXTINTOR DE CO2 6KG - FORNECIMENTO E INSTALACAO</v>
          </cell>
          <cell r="C2708" t="str">
            <v>UN</v>
          </cell>
          <cell r="D2708">
            <v>400.98</v>
          </cell>
          <cell r="E2708">
            <v>7.8</v>
          </cell>
          <cell r="F2708">
            <v>408.78</v>
          </cell>
        </row>
        <row r="2709">
          <cell r="A2709" t="str">
            <v>73775/1</v>
          </cell>
          <cell r="B2709" t="str">
            <v>EXTINTOR INCENDIO TP PO QUIMICO 4KG FORNECIMENTO E COLOCACAO</v>
          </cell>
          <cell r="C2709" t="str">
            <v>UN</v>
          </cell>
          <cell r="D2709">
            <v>117.54</v>
          </cell>
          <cell r="E2709">
            <v>13.02</v>
          </cell>
          <cell r="F2709">
            <v>130.56</v>
          </cell>
        </row>
        <row r="2710">
          <cell r="A2710" t="str">
            <v>83635</v>
          </cell>
          <cell r="B2710" t="str">
            <v>EXTINTOR INCENDIO TP PO QUIMICO 6KG - FORNECIMENTO E INSTALACAO</v>
          </cell>
          <cell r="C2710" t="str">
            <v>UN</v>
          </cell>
          <cell r="D2710">
            <v>137.93</v>
          </cell>
          <cell r="E2710">
            <v>13.02</v>
          </cell>
          <cell r="F2710">
            <v>150.94999999999999</v>
          </cell>
        </row>
        <row r="2711">
          <cell r="A2711" t="str">
            <v>73775/2</v>
          </cell>
          <cell r="B2711" t="str">
            <v>EXTINTOR INCENDIO AGUA-PRESSURIZADA 10L INCL SUPORTE PAREDE CARGA     COMPLETA FORNECIMENTO E COLOCACAO</v>
          </cell>
          <cell r="C2711" t="str">
            <v>UN</v>
          </cell>
          <cell r="D2711">
            <v>121.36</v>
          </cell>
          <cell r="E2711">
            <v>13.02</v>
          </cell>
          <cell r="F2711">
            <v>134.38</v>
          </cell>
        </row>
        <row r="2712">
          <cell r="B2712" t="str">
            <v>INSTALACOES HIDROSSANITARIAS</v>
          </cell>
          <cell r="C2712" t="str">
            <v/>
          </cell>
        </row>
        <row r="2713">
          <cell r="B2713" t="str">
            <v>MANUTENCAO / REPAROS - INSTALACOES HIDROSSANITARIAS</v>
          </cell>
          <cell r="C2713" t="str">
            <v/>
          </cell>
        </row>
        <row r="2714">
          <cell r="A2714" t="str">
            <v>90443</v>
          </cell>
          <cell r="B2714" t="str">
            <v>RASGO EM ALVENARIA PARA RAMAIS/ DISTRIBUIÇÃO COM DIAMETROS MENORES OU IGUAIS A 40 MM. AF_05/2015</v>
          </cell>
          <cell r="C2714" t="str">
            <v>M</v>
          </cell>
          <cell r="D2714">
            <v>2.82</v>
          </cell>
          <cell r="E2714">
            <v>7.62</v>
          </cell>
          <cell r="F2714">
            <v>10.44</v>
          </cell>
        </row>
        <row r="2715">
          <cell r="A2715" t="str">
            <v>90444</v>
          </cell>
          <cell r="B2715" t="str">
            <v>RASGO EM CONTRAPISO PARA RAMAIS/ DISTRIBUIÇÃO COM DIÂMETROS MENORES OU IGUAIS A 40 MM. AF_05/2015</v>
          </cell>
          <cell r="C2715" t="str">
            <v>M</v>
          </cell>
          <cell r="D2715">
            <v>6.02</v>
          </cell>
          <cell r="E2715">
            <v>13.01</v>
          </cell>
          <cell r="F2715">
            <v>19.03</v>
          </cell>
        </row>
        <row r="2716">
          <cell r="A2716" t="str">
            <v>90445</v>
          </cell>
          <cell r="B2716" t="str">
            <v>RASGO EM CONTRAPISO PARA RAMAIS/ DISTRIBUIÇÃO COM DIÂMETROS MAIORES QUE 40 MM E MENORES OU IGUAIS A 75 MM. AF_05/2015</v>
          </cell>
          <cell r="C2716" t="str">
            <v>M</v>
          </cell>
          <cell r="D2716">
            <v>6.42</v>
          </cell>
          <cell r="E2716">
            <v>13.89</v>
          </cell>
          <cell r="F2716">
            <v>20.309999999999999</v>
          </cell>
        </row>
        <row r="2717">
          <cell r="A2717" t="str">
            <v>90446</v>
          </cell>
          <cell r="B2717" t="str">
            <v>RASGO EM CONTRAPISO PARA RAMAIS/ DISTRIBUIÇÃO COM DIÂMETROS MAIORES QUE 75 MM. AF_05/2015</v>
          </cell>
          <cell r="C2717" t="str">
            <v>M</v>
          </cell>
          <cell r="D2717">
            <v>6.97</v>
          </cell>
          <cell r="E2717">
            <v>15.09</v>
          </cell>
          <cell r="F2717">
            <v>22.06</v>
          </cell>
        </row>
        <row r="2718">
          <cell r="A2718" t="str">
            <v>91222</v>
          </cell>
          <cell r="B2718" t="str">
            <v>RASGO EM ALVENARIA PARA RAMAIS/ DISTRIBUIÇÃO COM DIÂMETROS MAIORES QUE 40 MM E MENORES OU IGUAIS A 75 MM. AF_05/2015</v>
          </cell>
          <cell r="C2718" t="str">
            <v>M</v>
          </cell>
          <cell r="D2718">
            <v>3.03</v>
          </cell>
          <cell r="E2718">
            <v>8.2100000000000009</v>
          </cell>
          <cell r="F2718">
            <v>11.24</v>
          </cell>
        </row>
        <row r="2719">
          <cell r="A2719" t="str">
            <v>90436</v>
          </cell>
          <cell r="B2719" t="str">
            <v>FURO EM ALVENARIA PARA DIÂMETROS MENORES OU IGUAIS A 40 MM. AF_05/2015</v>
          </cell>
          <cell r="C2719" t="str">
            <v>UN</v>
          </cell>
          <cell r="D2719">
            <v>3.1</v>
          </cell>
          <cell r="E2719">
            <v>8.39</v>
          </cell>
          <cell r="F2719">
            <v>11.49</v>
          </cell>
        </row>
        <row r="2720">
          <cell r="A2720" t="str">
            <v>90437</v>
          </cell>
          <cell r="B2720" t="str">
            <v>FURO EM ALVENARIA PARA DIÂMETROS MAIORES QUE 40 MM E MENORES OU IGUAIS A 75 MM. AF_05/2015</v>
          </cell>
          <cell r="C2720" t="str">
            <v>UN</v>
          </cell>
          <cell r="D2720">
            <v>7.53</v>
          </cell>
          <cell r="E2720">
            <v>20.38</v>
          </cell>
          <cell r="F2720">
            <v>27.91</v>
          </cell>
        </row>
        <row r="2721">
          <cell r="A2721" t="str">
            <v>90438</v>
          </cell>
          <cell r="B2721" t="str">
            <v>FURO EM ALVENARIA PARA DIÂMETROS MAIORES QUE 75 MM. AF_05/2015</v>
          </cell>
          <cell r="C2721" t="str">
            <v>UN</v>
          </cell>
          <cell r="D2721">
            <v>10.78</v>
          </cell>
          <cell r="E2721">
            <v>29.21</v>
          </cell>
          <cell r="F2721">
            <v>39.99</v>
          </cell>
        </row>
        <row r="2722">
          <cell r="A2722" t="str">
            <v>90439</v>
          </cell>
          <cell r="B2722" t="str">
            <v>FURO EM CONCRETO PARA DIÂMETROS MENORES OU IGUAIS A 40 MM. AF_05/2015</v>
          </cell>
          <cell r="C2722" t="str">
            <v>UN</v>
          </cell>
          <cell r="D2722">
            <v>14.02</v>
          </cell>
          <cell r="E2722">
            <v>30.31</v>
          </cell>
          <cell r="F2722">
            <v>44.33</v>
          </cell>
        </row>
        <row r="2723">
          <cell r="A2723" t="str">
            <v>90440</v>
          </cell>
          <cell r="B2723" t="str">
            <v>FURO EM CONCRETO PARA DIÂMETROS MAIORES QUE 40 MM E MENORES OU IGUAIS A 75 MM. AF_05/2015</v>
          </cell>
          <cell r="C2723" t="str">
            <v>UN</v>
          </cell>
          <cell r="D2723">
            <v>22.44</v>
          </cell>
          <cell r="E2723">
            <v>48.55</v>
          </cell>
          <cell r="F2723">
            <v>70.989999999999995</v>
          </cell>
        </row>
        <row r="2724">
          <cell r="A2724" t="str">
            <v>90441</v>
          </cell>
          <cell r="B2724" t="str">
            <v>FURO EM CONCRETO PARA DIÂMETROS MAIORES QUE 75 MM. AF_05/2015</v>
          </cell>
          <cell r="C2724" t="str">
            <v>UN</v>
          </cell>
          <cell r="D2724">
            <v>28.66</v>
          </cell>
          <cell r="E2724">
            <v>62.01</v>
          </cell>
          <cell r="F2724">
            <v>90.67</v>
          </cell>
        </row>
        <row r="2725">
          <cell r="A2725" t="str">
            <v>90453</v>
          </cell>
          <cell r="B2725" t="str">
            <v>PASSANTE TIPO TUBO DE DIÂMETRO MENOR OU IGUAL A 40 MM, FIXADO EM LAJE. AF_05/2015</v>
          </cell>
          <cell r="C2725" t="str">
            <v>UN</v>
          </cell>
          <cell r="D2725">
            <v>1</v>
          </cell>
          <cell r="E2725">
            <v>1.1100000000000001</v>
          </cell>
          <cell r="F2725">
            <v>2.11</v>
          </cell>
        </row>
        <row r="2726">
          <cell r="A2726" t="str">
            <v>90454</v>
          </cell>
          <cell r="B2726" t="str">
            <v>PASSANTE TIPO TUBO DE DIÂMETRO MAIORES QUE 40 MM E MENORES OU IGUAIS A 75 MM, FIXADO EM LAJE. AF_05/2015</v>
          </cell>
          <cell r="C2726" t="str">
            <v>UN</v>
          </cell>
          <cell r="D2726">
            <v>1.93</v>
          </cell>
          <cell r="E2726">
            <v>1.71</v>
          </cell>
          <cell r="F2726">
            <v>3.64</v>
          </cell>
        </row>
        <row r="2727">
          <cell r="A2727" t="str">
            <v>90455</v>
          </cell>
          <cell r="B2727" t="str">
            <v>PASSANTE TIPO TUBO DE DIÂMETRO MAIOR QUE 75 MM, FIXADO EM LAJE. AF_05/2015</v>
          </cell>
          <cell r="C2727" t="str">
            <v>UN</v>
          </cell>
          <cell r="D2727">
            <v>2.4</v>
          </cell>
          <cell r="E2727">
            <v>2.4900000000000002</v>
          </cell>
          <cell r="F2727">
            <v>4.8899999999999997</v>
          </cell>
        </row>
        <row r="2728">
          <cell r="A2728" t="str">
            <v>90451</v>
          </cell>
          <cell r="B2728" t="str">
            <v>PASSANTE TIPO PEÇA EM POLIESTIRENO PARA ABERTURA PARA PASSAGEM DE 1 TUBO, FIXADO EM LAJE. AF_05/2015</v>
          </cell>
          <cell r="C2728" t="str">
            <v>UN</v>
          </cell>
          <cell r="D2728">
            <v>1.33</v>
          </cell>
          <cell r="E2728">
            <v>2</v>
          </cell>
          <cell r="F2728">
            <v>3.33</v>
          </cell>
        </row>
        <row r="2729">
          <cell r="A2729" t="str">
            <v>90452</v>
          </cell>
          <cell r="B2729" t="str">
            <v>PASSANTE TIPO PEÇA EM POLIESTIRENO PARA ABERTURA PARA PASSAGEM DE MAIS DE 1 TUBO, FIXADO EM LAJE. AF_05/2015</v>
          </cell>
          <cell r="C2729" t="str">
            <v>UN</v>
          </cell>
          <cell r="D2729">
            <v>9.4700000000000006</v>
          </cell>
          <cell r="E2729">
            <v>3.07</v>
          </cell>
          <cell r="F2729">
            <v>12.54</v>
          </cell>
        </row>
        <row r="2730">
          <cell r="A2730" t="str">
            <v>90466</v>
          </cell>
          <cell r="B2730" t="str">
            <v>CHUMBAMENTO LINEAR EM ALVENARIA PARA RAMAIS/DISTRIBUIÇÃO COM DIÂMETROS MENORES OU IGUAIS A 40 MM. AF_05/2015</v>
          </cell>
          <cell r="C2730" t="str">
            <v>M</v>
          </cell>
          <cell r="D2730">
            <v>3.4</v>
          </cell>
          <cell r="E2730">
            <v>6.84</v>
          </cell>
          <cell r="F2730">
            <v>10.24</v>
          </cell>
        </row>
        <row r="2731">
          <cell r="A2731" t="str">
            <v>90467</v>
          </cell>
          <cell r="B2731" t="str">
            <v>CHUMBAMENTO LINEAR EM ALVENARIA PARA RAMAIS/DISTRIBUIÇÃO COM DIÂMETROS MAIORES QUE 40 MM E MENORES OU IGUAIS A 75 MM. AF_05/2015</v>
          </cell>
          <cell r="C2731" t="str">
            <v>M</v>
          </cell>
          <cell r="D2731">
            <v>5.41</v>
          </cell>
          <cell r="E2731">
            <v>10.76</v>
          </cell>
          <cell r="F2731">
            <v>16.170000000000002</v>
          </cell>
        </row>
        <row r="2732">
          <cell r="A2732" t="str">
            <v>90468</v>
          </cell>
          <cell r="B2732" t="str">
            <v>CHUMBAMENTO LINEAR EM CONTRAPISO PARA RAMAIS/DISTRIBUIÇÃO COM DIÂMETROS MENORES OU IGUAIS A 40 MM. AF_05/2015</v>
          </cell>
          <cell r="C2732" t="str">
            <v>M</v>
          </cell>
          <cell r="D2732">
            <v>1.82</v>
          </cell>
          <cell r="E2732">
            <v>2.57</v>
          </cell>
          <cell r="F2732">
            <v>4.3899999999999997</v>
          </cell>
        </row>
        <row r="2733">
          <cell r="A2733" t="str">
            <v>90469</v>
          </cell>
          <cell r="B2733" t="str">
            <v>CHUMBAMENTO LINEAR EM CONTRAPISO PARA RAMAIS/DISTRIBUIÇÃO COM DIÂMETROS MAIORES QUE 40 MM E MENORES OU IGUAIS A 75 MM. AF_05/2015</v>
          </cell>
          <cell r="C2733" t="str">
            <v>M</v>
          </cell>
          <cell r="D2733">
            <v>2.94</v>
          </cell>
          <cell r="E2733">
            <v>4.07</v>
          </cell>
          <cell r="F2733">
            <v>7.01</v>
          </cell>
        </row>
        <row r="2734">
          <cell r="A2734" t="str">
            <v>90470</v>
          </cell>
          <cell r="B2734" t="str">
            <v>CHUMBAMENTO LINEAR EM CONTRAPISO PARA RAMAIS/DISTRIBUIÇÃO COM DIÂMETROS MAIORES QUE 75 MM. AF_05/2015</v>
          </cell>
          <cell r="C2734" t="str">
            <v>M</v>
          </cell>
          <cell r="D2734">
            <v>4.2699999999999996</v>
          </cell>
          <cell r="E2734">
            <v>5.3</v>
          </cell>
          <cell r="F2734">
            <v>9.57</v>
          </cell>
        </row>
        <row r="2735">
          <cell r="A2735" t="str">
            <v>91188</v>
          </cell>
          <cell r="B2735" t="str">
            <v>CHUMBAMENTO PONTUAL DE ABERTURA EM LAJE COM PASSAGEM DE 1 TUBO DE DIAMETRO EQUIVALENTE IGUAL À  50 MM. AF_05/2015</v>
          </cell>
          <cell r="C2735" t="str">
            <v>UN</v>
          </cell>
          <cell r="D2735">
            <v>2.0699999999999998</v>
          </cell>
          <cell r="E2735">
            <v>3.26</v>
          </cell>
          <cell r="F2735">
            <v>5.33</v>
          </cell>
        </row>
        <row r="2736">
          <cell r="A2736" t="str">
            <v>91189</v>
          </cell>
          <cell r="B2736" t="str">
            <v>CHUMBAMENTO PONTUAL DE ABERTURA EM LAJE COM PASSAGEM DE MAIS DE 1 TUBO DE  DIAMETRO EQUIVALENTE IGUAL À  50 MM. AF_05/2015</v>
          </cell>
          <cell r="C2736" t="str">
            <v>UN</v>
          </cell>
          <cell r="D2736">
            <v>18.559999999999999</v>
          </cell>
          <cell r="E2736">
            <v>14.68</v>
          </cell>
          <cell r="F2736">
            <v>33.24</v>
          </cell>
        </row>
        <row r="2737">
          <cell r="A2737" t="str">
            <v>91190</v>
          </cell>
          <cell r="B2737" t="str">
            <v>CHUMBAMENTO PONTUAL EM PASSAGEM DE TUBO COM DIÂMETRO MENOR OU IGUAL A 40 MM. AF_05/2015</v>
          </cell>
          <cell r="C2737" t="str">
            <v>UN</v>
          </cell>
          <cell r="D2737">
            <v>1.28</v>
          </cell>
          <cell r="E2737">
            <v>2.7</v>
          </cell>
          <cell r="F2737">
            <v>3.98</v>
          </cell>
        </row>
        <row r="2738">
          <cell r="A2738" t="str">
            <v>91191</v>
          </cell>
          <cell r="B2738" t="str">
            <v>CHUMBAMENTO PONTUAL EM PASSAGEM DE TUBO COM DIÂMETROS ENTRE 40 MM E 75 MM. AF_05/2015</v>
          </cell>
          <cell r="C2738" t="str">
            <v>UN</v>
          </cell>
          <cell r="D2738">
            <v>1.36</v>
          </cell>
          <cell r="E2738">
            <v>2.87</v>
          </cell>
          <cell r="F2738">
            <v>4.2300000000000004</v>
          </cell>
        </row>
        <row r="2739">
          <cell r="A2739" t="str">
            <v>91192</v>
          </cell>
          <cell r="B2739" t="str">
            <v>CHUMBAMENTO PONTUAL EM PASSAGEM DE TUBO COM DIÂMETRO MAIOR QUE 75 MM. AF_05/2015</v>
          </cell>
          <cell r="C2739" t="str">
            <v>UN</v>
          </cell>
          <cell r="D2739">
            <v>1.48</v>
          </cell>
          <cell r="E2739">
            <v>3.21</v>
          </cell>
          <cell r="F2739">
            <v>4.6900000000000004</v>
          </cell>
        </row>
        <row r="2740">
          <cell r="A2740" t="str">
            <v>91166</v>
          </cell>
          <cell r="B2740" t="str">
            <v>FIXAÇÃO DE TUBOS HORIZONTAIS DE PEX DIAMETROS IGUAIS OU INFERIORES A 40 MM COM ABRAÇADEIRA PLÁSTICA 390 MM, FIXADA EM LAJE. AF_05/2015</v>
          </cell>
          <cell r="C2740" t="str">
            <v>M</v>
          </cell>
          <cell r="D2740">
            <v>1.56</v>
          </cell>
          <cell r="E2740">
            <v>1.22</v>
          </cell>
          <cell r="F2740">
            <v>2.78</v>
          </cell>
        </row>
        <row r="2741">
          <cell r="A2741" t="str">
            <v>91167</v>
          </cell>
          <cell r="B2741" t="str">
            <v>FIXAÇÃO DE TUBOS HORIZONTAIS DE PPR DIÂMETROS MENORES OU IGUAIS A 40 MM COM ABRAÇADEIRA METÁLICA RÍGIDA TIPO D 1/2", FIXADA EM PERFILADO EM LAJE. AF_05/2015</v>
          </cell>
          <cell r="C2741" t="str">
            <v>M</v>
          </cell>
          <cell r="D2741">
            <v>2.83</v>
          </cell>
          <cell r="E2741">
            <v>4.49</v>
          </cell>
          <cell r="F2741">
            <v>7.32</v>
          </cell>
        </row>
        <row r="2742">
          <cell r="A2742" t="str">
            <v>91168</v>
          </cell>
          <cell r="B2742" t="str">
            <v>FIXAÇÃO DE TUBOS HORIZONTAIS DE PPR DIÂMETROS MAIORES QUE 40 MM E MENORES OU IGUAIS A 75 MM COM ABRAÇADEIRA METÁLICA RÍGIDA TIPO D 1 1/2", FIXADA EM PERFILADO EM LAJE. AF_05/2015</v>
          </cell>
          <cell r="C2742" t="str">
            <v>M</v>
          </cell>
          <cell r="D2742">
            <v>2.15</v>
          </cell>
          <cell r="E2742">
            <v>3.31</v>
          </cell>
          <cell r="F2742">
            <v>5.46</v>
          </cell>
        </row>
        <row r="2743">
          <cell r="A2743" t="str">
            <v>91169</v>
          </cell>
          <cell r="B2743" t="str">
            <v>FIXAÇÃO DE TUBOS HORIZONTAIS DE PPR DIÂMETROS MAIORES QUE 75 MM COM ABRAÇADEIRA METÁLICA RÍGIDA TIPO D 3", FIXADA EM PERFILADO EM LAJE. AF_05/2015</v>
          </cell>
          <cell r="C2743" t="str">
            <v>M</v>
          </cell>
          <cell r="D2743">
            <v>2.5499999999999998</v>
          </cell>
          <cell r="E2743">
            <v>3.96</v>
          </cell>
          <cell r="F2743">
            <v>6.51</v>
          </cell>
        </row>
        <row r="2744">
          <cell r="A2744" t="str">
            <v>91170</v>
          </cell>
          <cell r="B2744" t="str">
            <v>FIXAÇÃO DE TUBOS HORIZONTAIS DE PVC, CPVC OU COBRE DIÂMETROS MENORES OU IGUAIS A 40 MM OU ELETROCALHAS ATÉ 150MM DE LARGURA, COM ABRAÇADEIRA METÁLICA RÍGIDA TIPO D 1/2, FIXADA EM PERFILADO EM LAJE. AF_05/2015</v>
          </cell>
          <cell r="C2744" t="str">
            <v>M</v>
          </cell>
          <cell r="D2744">
            <v>0.73</v>
          </cell>
          <cell r="E2744">
            <v>1.1599999999999999</v>
          </cell>
          <cell r="F2744">
            <v>1.89</v>
          </cell>
        </row>
        <row r="2745">
          <cell r="A2745" t="str">
            <v>91171</v>
          </cell>
          <cell r="B2745" t="str">
            <v>FIXAÇÃO DE TUBOS HORIZONTAIS DE PVC, CPVC OU COBRE DIÂMETROS MAIORES QUE 40 MM E MENORES OU IGUAIS A 75 MM COM ABRAÇADEIRA METÁLICA RÍGIDA TIPO D 1 1/2", FIXADA EM PERFILADO EM LAJE. AF_05/2015</v>
          </cell>
          <cell r="C2745" t="str">
            <v>M</v>
          </cell>
          <cell r="D2745">
            <v>0.92</v>
          </cell>
          <cell r="E2745">
            <v>1.41</v>
          </cell>
          <cell r="F2745">
            <v>2.33</v>
          </cell>
        </row>
        <row r="2746">
          <cell r="A2746" t="str">
            <v>91172</v>
          </cell>
          <cell r="B2746" t="str">
            <v>FIXAÇÃO DE TUBOS HORIZONTAIS DE PVC, CPVC OU COBRE DIÂMETROS MAIORES QUE 75 MM COM ABRAÇADEIRA METÁLICA RÍGIDA TIPO D 3", FIXADA EM PERFILADO EM LAJE. AF_05/2015</v>
          </cell>
          <cell r="C2746" t="str">
            <v>M</v>
          </cell>
          <cell r="D2746">
            <v>1.35</v>
          </cell>
          <cell r="E2746">
            <v>2.09</v>
          </cell>
          <cell r="F2746">
            <v>3.44</v>
          </cell>
        </row>
        <row r="2747">
          <cell r="A2747" t="str">
            <v>91173</v>
          </cell>
          <cell r="B2747" t="str">
            <v>FIXAÇÃO DE TUBOS VERTICAIS DE PPR DIÂMETROS MENORES OU IGUAIS A 40 MM COM ABRAÇADEIRA METÁLICA RÍGIDA TIPO D 1/2", FIXADA EM PERFILADO EM ALVENARIA. AF_05/2015</v>
          </cell>
          <cell r="C2747" t="str">
            <v>M</v>
          </cell>
          <cell r="D2747">
            <v>0.38</v>
          </cell>
          <cell r="E2747">
            <v>0.57999999999999996</v>
          </cell>
          <cell r="F2747">
            <v>0.96</v>
          </cell>
        </row>
        <row r="2748">
          <cell r="A2748" t="str">
            <v>91174</v>
          </cell>
          <cell r="B2748" t="str">
            <v>FIXAÇÃO DE TUBOS VERTICAIS DE PPR DIÂMETROS MAIORES QUE 40 MM E MENORES OU IGUAIS A 75 MM COM ABRAÇADEIRA METÁLICA RÍGIDA TIPO D 1 1/2", FIXADA EM PERFILADO EM ALVENARIA. AF_05/2015</v>
          </cell>
          <cell r="C2748" t="str">
            <v>M</v>
          </cell>
          <cell r="D2748">
            <v>0.73</v>
          </cell>
          <cell r="E2748">
            <v>1.1200000000000001</v>
          </cell>
          <cell r="F2748">
            <v>1.85</v>
          </cell>
        </row>
        <row r="2749">
          <cell r="A2749" t="str">
            <v>91175</v>
          </cell>
          <cell r="B2749" t="str">
            <v>FIXAÇÃO DE TUBOS VERTICAIS DE PPR DIÂMETROS MAIORES QUE 75 MM COM ABRAÇADEIRA METÁLICA RÍGIDA TIPO D 3", FIXADA EM PERFILADO EM ALVENARIA. AF_05/2015</v>
          </cell>
          <cell r="C2749" t="str">
            <v>M</v>
          </cell>
          <cell r="D2749">
            <v>1.18</v>
          </cell>
          <cell r="E2749">
            <v>1.84</v>
          </cell>
          <cell r="F2749">
            <v>3.02</v>
          </cell>
        </row>
        <row r="2750">
          <cell r="A2750" t="str">
            <v>91182</v>
          </cell>
          <cell r="B2750" t="str">
            <v>FIXAÇÃO DE TUBOS HORIZONTAIS DE PPR DIÂMETROS MENORES OU IGUAIS A 40 MM COM ABRAÇADEIRA METÁLICA FLEXÍVEL 18 MM, FIXADA DIRETAMENTE NA LAJE. AF_05/2015</v>
          </cell>
          <cell r="C2750" t="str">
            <v>M</v>
          </cell>
          <cell r="D2750">
            <v>7.34</v>
          </cell>
          <cell r="E2750">
            <v>13.78</v>
          </cell>
          <cell r="F2750">
            <v>21.12</v>
          </cell>
        </row>
        <row r="2751">
          <cell r="A2751" t="str">
            <v>91183</v>
          </cell>
          <cell r="B2751" t="str">
            <v>FIXAÇÃO DE TUBOS HORIZONTAIS DE PPR DIÂMETROS MAIORES QUE 40 MM E MENORES OU IGUAIS A 75 MM COM ABRAÇADEIRA METÁLICA FLEXÍVEL 18 MM, FIXADA DIRETAMENTE NA LAJE. AF_05/2015</v>
          </cell>
          <cell r="C2751" t="str">
            <v>M</v>
          </cell>
          <cell r="D2751">
            <v>3.64</v>
          </cell>
          <cell r="E2751">
            <v>6.91</v>
          </cell>
          <cell r="F2751">
            <v>10.55</v>
          </cell>
        </row>
        <row r="2752">
          <cell r="A2752" t="str">
            <v>91184</v>
          </cell>
          <cell r="B2752" t="str">
            <v>FIXAÇÃO DE TUBOS HORIZONTAIS DE PPR DIÂMETROS MAIORES QUE 75 MM COM ABRAÇADEIRA METÁLICA FLEXÍVEL 18 MM, FIXADA DIRETAMENTE NA LAJE. AF_05/2015</v>
          </cell>
          <cell r="C2752" t="str">
            <v>M</v>
          </cell>
          <cell r="D2752">
            <v>3.34</v>
          </cell>
          <cell r="E2752">
            <v>6.59</v>
          </cell>
          <cell r="F2752">
            <v>9.93</v>
          </cell>
        </row>
        <row r="2753">
          <cell r="A2753" t="str">
            <v>91185</v>
          </cell>
          <cell r="B2753" t="str">
            <v>FIXAÇÃO DE TUBOS HORIZONTAIS DE PVC, CPVC OU COBRE DIÂMETROS MENORES OU IGUAIS A 40 MM COM ABRAÇADEIRA METÁLICA FLEXÍVEL 18 MM, FIXADA DIRETAMENTE NA LAJE. AF_05/2015</v>
          </cell>
          <cell r="C2753" t="str">
            <v>M</v>
          </cell>
          <cell r="D2753">
            <v>1.89</v>
          </cell>
          <cell r="E2753">
            <v>3.54</v>
          </cell>
          <cell r="F2753">
            <v>5.43</v>
          </cell>
        </row>
        <row r="2754">
          <cell r="A2754" t="str">
            <v>91186</v>
          </cell>
          <cell r="B2754" t="str">
            <v>FIXAÇÃO DE TUBOS HORIZONTAIS DE PVC, CPVC OU COBRE DIÂMETROS MAIORES QUE 40 MM E MENORES OU IGUAIS A 75 MM COM ABRAÇADEIRA METÁLICA FLEXÍVEL 18 MM, FIXADA DIRETAMENTE NA LAJE. AF_05/2015</v>
          </cell>
          <cell r="C2754" t="str">
            <v>M</v>
          </cell>
          <cell r="D2754">
            <v>1.58</v>
          </cell>
          <cell r="E2754">
            <v>2.94</v>
          </cell>
          <cell r="F2754">
            <v>4.5199999999999996</v>
          </cell>
        </row>
        <row r="2755">
          <cell r="A2755" t="str">
            <v>91187</v>
          </cell>
          <cell r="B2755" t="str">
            <v>FIXAÇÃO DE TUBOS HORIZONTAIS DE PVC, CPVC OU COBRE DIÂMETROS MAIORES QUE 75 MM COM ABRAÇADEIRA METÁLICA FLEXÍVEL 18 MM, FIXADA DIRETAMENTE NA LAJE. AF_05/2015</v>
          </cell>
          <cell r="C2755" t="str">
            <v>M</v>
          </cell>
          <cell r="D2755">
            <v>1.76</v>
          </cell>
          <cell r="E2755">
            <v>3.49</v>
          </cell>
          <cell r="F2755">
            <v>5.25</v>
          </cell>
        </row>
        <row r="2756">
          <cell r="B2756" t="str">
            <v>PONTO DE ÁGUA</v>
          </cell>
        </row>
        <row r="2757">
          <cell r="A2757" t="str">
            <v>89957</v>
          </cell>
          <cell r="B2757" t="str">
            <v>PONTO DE CONSUMO TERMINAL DE ÁGUA FRIA (SUBRAMAL) COM TUBULAÇÃO DE PVC, DN 25 MM, INSTALADO EM RAMAL DE ÁGUA, INCLUSOS RASGO E CHUMBAMENTO EM ALVENARIA. AF_12/2014</v>
          </cell>
          <cell r="C2757" t="str">
            <v>UN</v>
          </cell>
          <cell r="D2757">
            <v>43.87</v>
          </cell>
          <cell r="E2757">
            <v>65.459999999999994</v>
          </cell>
          <cell r="F2757">
            <v>109.33</v>
          </cell>
        </row>
        <row r="2758">
          <cell r="B2758" t="str">
            <v>ASSENTAMENTO DE TUBOS DE PVC</v>
          </cell>
        </row>
        <row r="2759">
          <cell r="A2759" t="str">
            <v>90733</v>
          </cell>
          <cell r="B2759" t="str">
            <v>ASSENTAMENTO DE TUBO DE PVC PARA REDE COLETORA DE ESGOTO DE PAREDE MACIÇA, DN 100 MM, JUNTA ELÁSTICA, INSTALADO EM LOCAL COM NÍVEL BAIXO DE INTERFERÊNCIAS (NÃO INCLUI FORNECIMENTO). AF_06/2015</v>
          </cell>
          <cell r="C2759" t="str">
            <v>M</v>
          </cell>
          <cell r="D2759">
            <v>0.66</v>
          </cell>
          <cell r="E2759">
            <v>1.86</v>
          </cell>
          <cell r="F2759">
            <v>2.52</v>
          </cell>
        </row>
        <row r="2760">
          <cell r="A2760" t="str">
            <v>90734</v>
          </cell>
          <cell r="B2760" t="str">
            <v>ASSENTAMENTO DE TUBO DE PVC PARA REDE COLETORA DE ESGOTO DE PAREDE MACIÇA, DN 150 MM, JUNTA ELÁSTICA, INSTALADO EM LOCAL COM NÍVEL BAIXO DE INTERFERÊNCIAS (NÃO INCLUI FORNECIMENTO). AF_06/2015</v>
          </cell>
          <cell r="C2760" t="str">
            <v>M</v>
          </cell>
          <cell r="D2760">
            <v>0.79</v>
          </cell>
          <cell r="E2760">
            <v>2.27</v>
          </cell>
          <cell r="F2760">
            <v>3.06</v>
          </cell>
        </row>
        <row r="2761">
          <cell r="A2761" t="str">
            <v>90735</v>
          </cell>
          <cell r="B2761" t="str">
            <v>ASSENTAMENTO DE TUBO DE PVC PARA REDE COLETORA DE ESGOTO DE PAREDE MACIÇA, DN 200 MM, JUNTA ELÁSTICA, INSTALADO EM LOCAL COM NÍVEL BAIXO DE INTERFERÊNCIAS (NÃO INCLUI FORNECIMENTO). AF_06/2015</v>
          </cell>
          <cell r="C2761" t="str">
            <v>M</v>
          </cell>
          <cell r="D2761">
            <v>0.95</v>
          </cell>
          <cell r="E2761">
            <v>2.69</v>
          </cell>
          <cell r="F2761">
            <v>3.64</v>
          </cell>
        </row>
        <row r="2762">
          <cell r="A2762" t="str">
            <v>90736</v>
          </cell>
          <cell r="B2762" t="str">
            <v>ASSENTAMENTO DE TUBO DE PVC PARA REDE COLETORA DE ESGOTO DE PAREDE MACIÇA, DN 250 MM, JUNTA ELÁSTICA, INSTALADO EM LOCAL COM NÍVEL BAIXO DE INTERFERÊNCIAS (NÃO INCLUI FORNECIMENTO). AF_06/2015</v>
          </cell>
          <cell r="C2762" t="str">
            <v>M</v>
          </cell>
          <cell r="D2762">
            <v>1.0900000000000001</v>
          </cell>
          <cell r="E2762">
            <v>3.11</v>
          </cell>
          <cell r="F2762">
            <v>4.2</v>
          </cell>
        </row>
        <row r="2763">
          <cell r="A2763" t="str">
            <v>90737</v>
          </cell>
          <cell r="B2763" t="str">
            <v>ASSENTAMENTO DE TUBO DE PVC PARA REDE COLETORA DE ESGOTO DE PAREDE MACIÇA, DN 300 MM, JUNTA ELÁSTICA, INSTALADO EM LOCAL COM NÍVEL BAIXO DE INTERFERÊNCIAS (NÃO INCLUI FORNECIMENTO). AF_06/2015</v>
          </cell>
          <cell r="C2763" t="str">
            <v>M</v>
          </cell>
          <cell r="D2763">
            <v>1.23</v>
          </cell>
          <cell r="E2763">
            <v>3.53</v>
          </cell>
          <cell r="F2763">
            <v>4.76</v>
          </cell>
        </row>
        <row r="2764">
          <cell r="A2764" t="str">
            <v>90738</v>
          </cell>
          <cell r="B2764" t="str">
            <v>ASSENTAMENTO DE TUBO DE PVC PARA REDE COLETORA DE ESGOTO DE PAREDE MACIÇA, DN 350 MM, JUNTA ELÁSTICA, INSTALADO EM LOCAL COM NÍVEL BAIXO DE INTERFERÊNCIAS (NÃO INCLUI FORNECIMENTO). AF_06/2015</v>
          </cell>
          <cell r="C2764" t="str">
            <v>M</v>
          </cell>
          <cell r="D2764">
            <v>1.38</v>
          </cell>
          <cell r="E2764">
            <v>3.94</v>
          </cell>
          <cell r="F2764">
            <v>5.32</v>
          </cell>
        </row>
        <row r="2765">
          <cell r="A2765" t="str">
            <v>90739</v>
          </cell>
          <cell r="B2765" t="str">
            <v>ASSENTAMENTO DE TUBO DE PVC PARA REDE COLETORA DE ESGOTO DE PAREDE MACIÇA, DN 400 MM, JUNTA ELÁSTICA, INSTALADO EM LOCAL COM NÍVEL BAIXO DE INTERFERÊNCIAS (NÃO INCLUI FORNECIMENTO). AF_06/2015</v>
          </cell>
          <cell r="C2765" t="str">
            <v>M</v>
          </cell>
          <cell r="D2765">
            <v>5.52</v>
          </cell>
          <cell r="E2765">
            <v>5.5</v>
          </cell>
          <cell r="F2765">
            <v>11.02</v>
          </cell>
        </row>
        <row r="2766">
          <cell r="A2766" t="str">
            <v>73888/9</v>
          </cell>
          <cell r="B2766" t="str">
            <v>ASSENTAMENTO TUBO PVC COM JUNTA ELASTICA, DN 400 MM - (OU RPVC, OU PVC DEFOFO, OU PRFV) - PARA AGUA.</v>
          </cell>
          <cell r="C2766" t="str">
            <v>M</v>
          </cell>
          <cell r="D2766">
            <v>3</v>
          </cell>
          <cell r="E2766">
            <v>5.19</v>
          </cell>
          <cell r="F2766">
            <v>8.19</v>
          </cell>
        </row>
        <row r="2767">
          <cell r="A2767" t="str">
            <v>73888/10</v>
          </cell>
          <cell r="B2767" t="str">
            <v>ASSENTAMENTO TUBO PVC COM JUNTA ELASTICA, DN 500 MM - (OU RPVC, OU PVC DEFOFO, OU PRFV) - PARA AGUA.</v>
          </cell>
          <cell r="C2767" t="str">
            <v>M</v>
          </cell>
          <cell r="D2767">
            <v>3.36</v>
          </cell>
          <cell r="E2767">
            <v>5.63</v>
          </cell>
          <cell r="F2767">
            <v>8.99</v>
          </cell>
        </row>
        <row r="2768">
          <cell r="A2768" t="str">
            <v>73888/11</v>
          </cell>
          <cell r="B2768" t="str">
            <v>ASSENTAMENTO TUBO PVC COM JUNTA ELASTICA, DN 600 MM - (OU RPVC, OU PVC DEFOFO, OU PRFV) - PARA AGUA.</v>
          </cell>
          <cell r="C2768" t="str">
            <v>M</v>
          </cell>
          <cell r="D2768">
            <v>3.85</v>
          </cell>
          <cell r="E2768">
            <v>6.11</v>
          </cell>
          <cell r="F2768">
            <v>9.9600000000000009</v>
          </cell>
        </row>
        <row r="2769">
          <cell r="A2769" t="str">
            <v>73888/12</v>
          </cell>
          <cell r="B2769" t="str">
            <v>ASSENTAMENTO TUBO PVC COM JUNTA ELASTICA, DN 700 MM - (OU RPVC, OU PVC DEFOFO, OU PRFV) - PARA AGUA.</v>
          </cell>
          <cell r="C2769" t="str">
            <v>M</v>
          </cell>
          <cell r="D2769">
            <v>4.25</v>
          </cell>
          <cell r="E2769">
            <v>6.56</v>
          </cell>
          <cell r="F2769">
            <v>10.81</v>
          </cell>
        </row>
        <row r="2770">
          <cell r="A2770" t="str">
            <v>73888/13</v>
          </cell>
          <cell r="B2770" t="str">
            <v>ASSENTAMENTO TUBO PVC COM JUNTA ELASTICA, DN 800 MM - (OU RPVC, OU PVC DEFOFO, OU PRFV) - PARA AGUA.</v>
          </cell>
          <cell r="C2770" t="str">
            <v>M</v>
          </cell>
          <cell r="D2770">
            <v>4.71</v>
          </cell>
          <cell r="E2770">
            <v>7.03</v>
          </cell>
          <cell r="F2770">
            <v>11.74</v>
          </cell>
        </row>
        <row r="2771">
          <cell r="A2771" t="str">
            <v>73888/14</v>
          </cell>
          <cell r="B2771" t="str">
            <v>ASSENTAMENTO TUBO PVC COM JUNTA ELASTICA, DN 900 MM - (OU RPVC, OU PVC DEFOFO, OU PRFV) - PARA AGUA.</v>
          </cell>
          <cell r="C2771" t="str">
            <v>M</v>
          </cell>
          <cell r="D2771">
            <v>5.14</v>
          </cell>
          <cell r="E2771">
            <v>7.49</v>
          </cell>
          <cell r="F2771">
            <v>12.63</v>
          </cell>
        </row>
        <row r="2772">
          <cell r="A2772" t="str">
            <v>73888/15</v>
          </cell>
          <cell r="B2772" t="str">
            <v>ASSENTAMENTO TUBO PVC COM JUNTA ELASTICA, DN 1000 MM - (OU RPVC, OU PVC DEFOFO, OU PRFV) - PARA AGUA.</v>
          </cell>
          <cell r="C2772" t="str">
            <v>M</v>
          </cell>
          <cell r="D2772">
            <v>5.5</v>
          </cell>
          <cell r="E2772">
            <v>7.93</v>
          </cell>
          <cell r="F2772">
            <v>13.43</v>
          </cell>
        </row>
        <row r="2773">
          <cell r="A2773" t="str">
            <v>73888/1</v>
          </cell>
          <cell r="B2773" t="str">
            <v>ASSENTAMENTO TUBO PVC COM JUNTA ELASTICA, DN 50 MM - (OU RPVC, OU PVC DEFOFO, OU PRFV) - PARA AGUA.</v>
          </cell>
          <cell r="C2773" t="str">
            <v>M</v>
          </cell>
          <cell r="D2773">
            <v>0.5</v>
          </cell>
          <cell r="E2773">
            <v>1.25</v>
          </cell>
          <cell r="F2773">
            <v>1.75</v>
          </cell>
        </row>
        <row r="2774">
          <cell r="A2774" t="str">
            <v>73888/2</v>
          </cell>
          <cell r="B2774" t="str">
            <v>ASSENTAMENTO TUBO PVC COM JUNTA ELASTICA, DN 75 MM - (OU RPVC, OU PVC DEFOFO, OU PRFV) - PARA AGUA.</v>
          </cell>
          <cell r="C2774" t="str">
            <v>M</v>
          </cell>
          <cell r="D2774">
            <v>0.66</v>
          </cell>
          <cell r="E2774">
            <v>1.67</v>
          </cell>
          <cell r="F2774">
            <v>2.33</v>
          </cell>
        </row>
        <row r="2775">
          <cell r="A2775" t="str">
            <v>73888/3</v>
          </cell>
          <cell r="B2775" t="str">
            <v>ASSENTAMENTO TUBO PVC COM JUNTA ELASTICA, DN 100 MM - (OU RPVC, OU PVC DEFOFO, OU PRFV) - PARA AGUA.</v>
          </cell>
          <cell r="C2775" t="str">
            <v>M</v>
          </cell>
          <cell r="D2775">
            <v>0.82</v>
          </cell>
          <cell r="E2775">
            <v>2.09</v>
          </cell>
          <cell r="F2775">
            <v>2.91</v>
          </cell>
        </row>
        <row r="2776">
          <cell r="A2776" t="str">
            <v>90748</v>
          </cell>
          <cell r="B2776" t="str">
            <v>ASSENTAMENTO DE TUBO DE PVC PARA REDE COLETORA DE ESGOTO DE PAREDE MACIÇA, DN 100 MM, JUNTA ELÁSTICA, INSTALADO EM LOCAL COM NÍVEL ALTO DE INTERFERÊNCIAS (NÃO INCLUI FORNECIMENTO). AF_06/2015</v>
          </cell>
          <cell r="C2776" t="str">
            <v>M</v>
          </cell>
          <cell r="D2776">
            <v>1.17</v>
          </cell>
          <cell r="E2776">
            <v>3.34</v>
          </cell>
          <cell r="F2776">
            <v>4.51</v>
          </cell>
        </row>
        <row r="2777">
          <cell r="A2777" t="str">
            <v>90749</v>
          </cell>
          <cell r="B2777" t="str">
            <v>ASSENTAMENTO DE TUBO DE PVC PARA REDE COLETORA DE ESGOTO DE PAREDE MACIÇA, DN 150 MM, JUNTA ELÁSTICA, INSTALADO EM LOCAL COM NÍVEL ALTO DE INTERFERÊNCIAS (NÃO INCLUI FORNECIMENTO). AF_06/2015</v>
          </cell>
          <cell r="C2777" t="str">
            <v>M</v>
          </cell>
          <cell r="D2777">
            <v>1.32</v>
          </cell>
          <cell r="E2777">
            <v>3.75</v>
          </cell>
          <cell r="F2777">
            <v>5.07</v>
          </cell>
        </row>
        <row r="2778">
          <cell r="A2778" t="str">
            <v>90750</v>
          </cell>
          <cell r="B2778" t="str">
            <v>ASSENTAMENTO DE TUBO DE PVC PARA REDE COLETORA DE ESGOTO DE PAREDE MACIÇA, DN 200 MM, JUNTA ELÁSTICA, INSTALADO EM LOCAL COM NÍVEL ALTO DE INTERFERÊNCIAS (NÃO INCLUI FORNECIMENTO). AF_06/2015</v>
          </cell>
          <cell r="C2778" t="str">
            <v>M</v>
          </cell>
          <cell r="D2778">
            <v>1.46</v>
          </cell>
          <cell r="E2778">
            <v>4.17</v>
          </cell>
          <cell r="F2778">
            <v>5.63</v>
          </cell>
        </row>
        <row r="2779">
          <cell r="A2779" t="str">
            <v>90751</v>
          </cell>
          <cell r="B2779" t="str">
            <v>ASSENTAMENTO DE TUBO DE PVC PARA REDE COLETORA DE ESGOTO DE PAREDE MACIÇA, DN 250 MM, JUNTA ELÁSTICA, INSTALADO EM LOCAL COM NÍVEL ALTO DE INTERFERÊNCIAS (NÃO INCLUI FORNECIMENTO). AF_06/2015</v>
          </cell>
          <cell r="C2779" t="str">
            <v>M</v>
          </cell>
          <cell r="D2779">
            <v>1.61</v>
          </cell>
          <cell r="E2779">
            <v>4.58</v>
          </cell>
          <cell r="F2779">
            <v>6.19</v>
          </cell>
        </row>
        <row r="2780">
          <cell r="A2780" t="str">
            <v>90752</v>
          </cell>
          <cell r="B2780" t="str">
            <v>ASSENTAMENTO DE TUBO DE PVC PARA REDE COLETORA DE ESGOTO DE PAREDE MACIÇA, DN 300 MM, JUNTA ELÁSTICA, INSTALADO EM LOCAL COM NÍVEL ALTO DE INTERFERÊNCIAS (NÃO INCLUI FORNECIMENTO). AF_06/2015</v>
          </cell>
          <cell r="C2780" t="str">
            <v>M</v>
          </cell>
          <cell r="D2780">
            <v>1.75</v>
          </cell>
          <cell r="E2780">
            <v>5</v>
          </cell>
          <cell r="F2780">
            <v>6.75</v>
          </cell>
        </row>
        <row r="2781">
          <cell r="A2781" t="str">
            <v>90753</v>
          </cell>
          <cell r="B2781" t="str">
            <v>ASSENTAMENTO DE TUBO DE PVC PARA REDE COLETORA DE ESGOTO DE PAREDE MACIÇA, DN 350 MM, JUNTA ELÁSTICA, INSTALADO EM LOCAL COM NÍVEL ALTO DE INTERFERÊNCIAS (NÃO INCLUI FORNECIMENTO). AF_06/2015</v>
          </cell>
          <cell r="C2781" t="str">
            <v>M</v>
          </cell>
          <cell r="D2781">
            <v>1.89</v>
          </cell>
          <cell r="E2781">
            <v>5.42</v>
          </cell>
          <cell r="F2781">
            <v>7.31</v>
          </cell>
        </row>
        <row r="2782">
          <cell r="A2782" t="str">
            <v>90754</v>
          </cell>
          <cell r="B2782" t="str">
            <v>ASSENTAMENTO DE TUBO DE PVC PARA REDE COLETORA DE ESGOTO DE PAREDE MACIÇA, DN 400 MM, JUNTA ELÁSTICA, INSTALADO EM LOCAL COM NÍVEL ALTO DE INTERFERÊNCIAS (NÃO INCLUI FORNECIMENTO). AF_06/2015</v>
          </cell>
          <cell r="C2782" t="str">
            <v>M</v>
          </cell>
          <cell r="D2782">
            <v>7.4</v>
          </cell>
          <cell r="E2782">
            <v>7.36</v>
          </cell>
          <cell r="F2782">
            <v>14.76</v>
          </cell>
        </row>
        <row r="2783">
          <cell r="B2783" t="str">
            <v>ASSENTAMENTO DE TUBOS DE PVC CORRUGADOS</v>
          </cell>
        </row>
        <row r="2784">
          <cell r="A2784" t="str">
            <v>90740</v>
          </cell>
          <cell r="B2784" t="str">
            <v>ASSENTAMENTO DE TUBO DE PVC CORRUGADO DE DUPLA PAREDE PARA REDE COLETORA DE ESGOTO, DN 150 MM, JUNTA ELÁSTICA, INSTALADO EM LOCAL COM NÍVEL BAIXO DE INTERFERÊNCIAS (NÃO INCLUI FORNECIMENTO). AF_06/2015</v>
          </cell>
          <cell r="C2784" t="str">
            <v>M</v>
          </cell>
          <cell r="D2784">
            <v>1.45</v>
          </cell>
          <cell r="E2784">
            <v>4.1500000000000004</v>
          </cell>
          <cell r="F2784">
            <v>5.6</v>
          </cell>
        </row>
        <row r="2785">
          <cell r="A2785" t="str">
            <v>90741</v>
          </cell>
          <cell r="B2785" t="str">
            <v>ASSENTAMENTO DE TUBO DE PVC CORRUGADO DE DUPLA PAREDE PARA REDE COLETORA DE ESGOTO, DN 200 MM, JUNTA ELÁSTICA, INSTALADO EM LOCAL COM NÍVEL BAIXO DE INTERFERÊNCIAS (NÃO INCLUI FORNECIMENTO). AF_06/2015</v>
          </cell>
          <cell r="C2785" t="str">
            <v>M</v>
          </cell>
          <cell r="D2785">
            <v>1.6</v>
          </cell>
          <cell r="E2785">
            <v>4.57</v>
          </cell>
          <cell r="F2785">
            <v>6.17</v>
          </cell>
        </row>
        <row r="2786">
          <cell r="A2786" t="str">
            <v>90742</v>
          </cell>
          <cell r="B2786" t="str">
            <v>ASSENTAMENTO DE TUBO DE PVC CORRUGADO DE DUPLA PAREDE PARA REDE COLETORA DE ESGOTO, DN 250 MM, JUNTA ELÁSTICA, INSTALADO EM LOCAL COM NÍVEL BAIXO DE INTERFERÊNCIAS (NÃO INCLUI FORNECIMENTO). AF_06/2015</v>
          </cell>
          <cell r="C2786" t="str">
            <v>M</v>
          </cell>
          <cell r="D2786">
            <v>1.75</v>
          </cell>
          <cell r="E2786">
            <v>4.9800000000000004</v>
          </cell>
          <cell r="F2786">
            <v>6.73</v>
          </cell>
        </row>
        <row r="2787">
          <cell r="A2787" t="str">
            <v>90743</v>
          </cell>
          <cell r="B2787" t="str">
            <v>ASSENTAMENTO DE TUBO DE PVC CORRUGADO DE DUPLA PAREDE PARA REDE COLETORA DE ESGOTO, DN 300 MM, JUNTA ELÁSTICA, INSTALADO EM LOCAL COM NÍVEL BAIXO DE INTERFERÊNCIAS (NÃO INCLUI FORNECIMENTO). AF_06/2015</v>
          </cell>
          <cell r="C2787" t="str">
            <v>M</v>
          </cell>
          <cell r="D2787">
            <v>1.88</v>
          </cell>
          <cell r="E2787">
            <v>5.4</v>
          </cell>
          <cell r="F2787">
            <v>7.28</v>
          </cell>
        </row>
        <row r="2788">
          <cell r="A2788" t="str">
            <v>90744</v>
          </cell>
          <cell r="B2788" t="str">
            <v>ASSENTAMENTO DE TUBO DE PVC CORRUGADO DE DUPLA PAREDE PARA REDE COLETORA DE ESGOTO, DN 350 MM, JUNTA ELÁSTICA, INSTALADO EM LOCAL COM NÍVEL BAIXO DE INTERFERÊNCIAS (NÃO INCLUI FORNECIMENTO). AF_06/2015</v>
          </cell>
          <cell r="C2788" t="str">
            <v>M</v>
          </cell>
          <cell r="D2788">
            <v>2.04</v>
          </cell>
          <cell r="E2788">
            <v>5.81</v>
          </cell>
          <cell r="F2788">
            <v>7.85</v>
          </cell>
        </row>
        <row r="2789">
          <cell r="A2789" t="str">
            <v>90745</v>
          </cell>
          <cell r="B2789" t="str">
            <v>ASSENTAMENTO DE TUBO DE PVC CORRUGADO DE DUPLA PAREDE PARA REDE COLETORA DE ESGOTO, DN 400 MM, JUNTA ELÁSTICA, INSTALADO EM LOCAL COM NÍVEL BAIXO DE INTERFERÊNCIAS (NÃO INCLUI FORNECIMENTO). AF_06/2015</v>
          </cell>
          <cell r="C2789" t="str">
            <v>M</v>
          </cell>
          <cell r="D2789">
            <v>7.9</v>
          </cell>
          <cell r="E2789">
            <v>7.86</v>
          </cell>
          <cell r="F2789">
            <v>15.76</v>
          </cell>
        </row>
        <row r="2790">
          <cell r="A2790" t="str">
            <v>90746</v>
          </cell>
          <cell r="B2790" t="str">
            <v>ASSENTAMENTO DE TUBO DE PEAD CORRUGADO DE DUPLA PAREDE PARA REDE COLETORA DE ESGOTO, DN 450 MM, JUNTA ELÁSTICA INTEGRADA, INSTALADO EM LOCAL COM NÍVEL BAIXO DE INTERFERÊNCIAS (NÃO INCLUI FORNECIMENTO). AF_06/2015</v>
          </cell>
          <cell r="C2790" t="str">
            <v>M</v>
          </cell>
          <cell r="D2790">
            <v>0.89</v>
          </cell>
          <cell r="E2790">
            <v>2.5299999999999998</v>
          </cell>
          <cell r="F2790">
            <v>3.42</v>
          </cell>
        </row>
        <row r="2791">
          <cell r="A2791" t="str">
            <v>90747</v>
          </cell>
          <cell r="B2791" t="str">
            <v>ASSENTAMENTO DE TUBO DE PEAD CORRUGADO DE DUPLA PAREDE PARA REDE COLETORA DE ESGOTO, DN 600 MM, JUNTA ELÁSTICA INTEGRADA, INSTALADO EM LOCAL COM NÍVEL BAIXO DE INTERFERÊNCIAS (NÃO INCLUI FORNECIMENTO). AF_06/2015</v>
          </cell>
          <cell r="C2791" t="str">
            <v>M</v>
          </cell>
          <cell r="D2791">
            <v>7.23</v>
          </cell>
          <cell r="E2791">
            <v>5.1100000000000003</v>
          </cell>
          <cell r="F2791">
            <v>12.34</v>
          </cell>
        </row>
        <row r="2792">
          <cell r="A2792" t="str">
            <v>90755</v>
          </cell>
          <cell r="B2792" t="str">
            <v>ASSENTAMENTO DE TUBO DE PVC CORRUGADO DE DUPLA PAREDE PARA REDE COLETORA DE ESGOTO, DN 150 MM, JUNTA ELÁSTICA, INSTALADO EM LOCAL COM NÍVEL ALTO DE INTERFERÊNCIAS (NÃO INCLUI FORNECIMENTO). AF_06/2015</v>
          </cell>
          <cell r="C2792" t="str">
            <v>M</v>
          </cell>
          <cell r="D2792">
            <v>1.96</v>
          </cell>
          <cell r="E2792">
            <v>5.63</v>
          </cell>
          <cell r="F2792">
            <v>7.59</v>
          </cell>
        </row>
        <row r="2793">
          <cell r="A2793" t="str">
            <v>90756</v>
          </cell>
          <cell r="B2793" t="str">
            <v>ASSENTAMENTO DE TUBO DE PVC CORRUGADO DE DUPLA PAREDE PARA REDE COLETORA DE ESGOTO, DN 200 MM, JUNTA ELÁSTICA, INSTALADO EM LOCAL COM NÍVEL ALTO DE INTERFERÊNCIAS (NÃO INCLUI FORNECIMENTO). AF_06/2015</v>
          </cell>
          <cell r="C2793" t="str">
            <v>M</v>
          </cell>
          <cell r="D2793">
            <v>2.11</v>
          </cell>
          <cell r="E2793">
            <v>6.04</v>
          </cell>
          <cell r="F2793">
            <v>8.15</v>
          </cell>
        </row>
        <row r="2794">
          <cell r="A2794" t="str">
            <v>90757</v>
          </cell>
          <cell r="B2794" t="str">
            <v>ASSENTAMENTO DE TUBO DE PVC CORRUGADO DE DUPLA PAREDE PARA REDE COLETORA DE ESGOTO, DN 250 MM, JUNTA ELÁSTICA, INSTALADO EM LOCAL COM NÍVEL ALTO DE INTERFERÊNCIAS (NÃO INCLUI FORNECIMENTO). AF_06/2015</v>
          </cell>
          <cell r="C2794" t="str">
            <v>M</v>
          </cell>
          <cell r="D2794">
            <v>2.25</v>
          </cell>
          <cell r="E2794">
            <v>6.46</v>
          </cell>
          <cell r="F2794">
            <v>8.7100000000000009</v>
          </cell>
        </row>
        <row r="2795">
          <cell r="A2795" t="str">
            <v>90758</v>
          </cell>
          <cell r="B2795" t="str">
            <v>ASSENTAMENTO DE TUBO DE PVC CORRUGADO DE DUPLA PAREDE PARA REDE COLETORA DE ESGOTO, DN 300 MM, JUNTA ELÁSTICA, INSTALADO EM LOCAL COM NÍVEL ALTO DE INTERFERÊNCIAS (NÃO INCLUI FORNECIMENTO). AF_06/2015</v>
          </cell>
          <cell r="C2795" t="str">
            <v>M</v>
          </cell>
          <cell r="D2795">
            <v>2.4</v>
          </cell>
          <cell r="E2795">
            <v>6.87</v>
          </cell>
          <cell r="F2795">
            <v>9.27</v>
          </cell>
        </row>
        <row r="2796">
          <cell r="A2796" t="str">
            <v>90759</v>
          </cell>
          <cell r="B2796" t="str">
            <v>ASSENTAMENTO DE TUBO DE PVC CORRUGADO DE DUPLA PAREDE PARA REDE COLETORA DE ESGOTO, DN 350 MM, JUNTA ELÁSTICA, INSTALADO EM LOCAL COM NÍVEL ALTO DE INTERFERÊNCIAS (NÃO INCLUI FORNECIMENTO). AF_06/2015</v>
          </cell>
          <cell r="C2796" t="str">
            <v>M</v>
          </cell>
          <cell r="D2796">
            <v>2.54</v>
          </cell>
          <cell r="E2796">
            <v>7.29</v>
          </cell>
          <cell r="F2796">
            <v>9.83</v>
          </cell>
        </row>
        <row r="2797">
          <cell r="A2797" t="str">
            <v>90760</v>
          </cell>
          <cell r="B2797" t="str">
            <v>ASSENTAMENTO DE TUBO DE PVC CORRUGADO DE DUPLA PAREDE PARA REDE COLETORA DE ESGOTO, DN 400 MM, EM JUNTA ELÁSTICA, INSTALADO EM LOCAL COM NÍVEL ALTO DE INTERFERÊNCIAS (NÃO INCLUI FORNECIMENTO). AF_06/2015</v>
          </cell>
          <cell r="C2797" t="str">
            <v>M</v>
          </cell>
          <cell r="D2797">
            <v>9.77</v>
          </cell>
          <cell r="E2797">
            <v>9.7200000000000006</v>
          </cell>
          <cell r="F2797">
            <v>19.489999999999998</v>
          </cell>
        </row>
        <row r="2798">
          <cell r="A2798" t="str">
            <v>90761</v>
          </cell>
          <cell r="B2798" t="str">
            <v>ASSENTAMENTO DE TUBO DE PEAD CORRUGADO DE DUPLA PAREDE PARA REDE COLETORA DE ESGOTO, DN 450 MM, JUNTA ELÁSTICA INTEGRADA, INSTALADO EM LOCAL COM NÍVEL ALTO DE INTERFERÊNCIAS (NÃO INCLUI FORNECIMENTO). AF_06/2015</v>
          </cell>
          <cell r="C2798" t="str">
            <v>M</v>
          </cell>
          <cell r="D2798">
            <v>1.08</v>
          </cell>
          <cell r="E2798">
            <v>3.1</v>
          </cell>
          <cell r="F2798">
            <v>4.18</v>
          </cell>
        </row>
        <row r="2799">
          <cell r="A2799" t="str">
            <v>90762</v>
          </cell>
          <cell r="B2799" t="str">
            <v>ASSENTAMENTO DE TUBO DE PEAD CORRUGADO DE DUPLA PAREDE PARA REDE COLETORA DE ESGOTO, DN 600 MM, JUNTA ELÁSTICA INTEGRADA, INSTALADO EM LOCAL COM NÍVEL ALTO DE INTERFERÊNCIAS (NÃO INCLUI FORNECIMENTO). AF_06/2015</v>
          </cell>
          <cell r="C2799" t="str">
            <v>M</v>
          </cell>
          <cell r="D2799">
            <v>8.61</v>
          </cell>
          <cell r="E2799">
            <v>6.08</v>
          </cell>
          <cell r="F2799">
            <v>14.69</v>
          </cell>
        </row>
        <row r="2800">
          <cell r="B2800" t="str">
            <v>ASSENTAMENTO DE TUBOS DE CONCRETO</v>
          </cell>
        </row>
        <row r="2801">
          <cell r="A2801" t="str">
            <v>92834</v>
          </cell>
          <cell r="B2801" t="str">
            <v>ASSENTAMENTO DE TUBO DE CONCRETO PARA REDES COLETORAS DE ESGOTO SANITÁRIO, DIÂMETRO DE 300 MM, JUNTA ELÁSTICA, INSTALADO EM LOCAL COM BAIXO NÍVEL DE INTERFERÊNCIAS (NÃO INCLUI FORNECIMENTO). AF_12/2015</v>
          </cell>
          <cell r="C2801" t="str">
            <v>M</v>
          </cell>
          <cell r="D2801">
            <v>3.49</v>
          </cell>
          <cell r="E2801">
            <v>3.2</v>
          </cell>
          <cell r="F2801">
            <v>6.69</v>
          </cell>
        </row>
        <row r="2802">
          <cell r="A2802" t="str">
            <v>92836</v>
          </cell>
          <cell r="B2802" t="str">
            <v>ASSENTAMENTO DE TUBO DE CONCRETO PARA REDES COLETORAS DE ESGOTO SANITÁRIO, DIÂMETRO DE 400 MM, JUNTA ELÁSTICA, INSTALADO EM LOCAL COM BAIXO NÍVEL DE INTERFERÊNCIAS (NÃO INCLUI FORNECIMENTO). AF_12/2015</v>
          </cell>
          <cell r="C2802" t="str">
            <v>M</v>
          </cell>
          <cell r="D2802">
            <v>4.47</v>
          </cell>
          <cell r="E2802">
            <v>4.07</v>
          </cell>
          <cell r="F2802">
            <v>8.5399999999999991</v>
          </cell>
        </row>
        <row r="2803">
          <cell r="A2803" t="str">
            <v>92838</v>
          </cell>
          <cell r="B2803" t="str">
            <v>ASSENTAMENTO DE TUBO DE CONCRETO PARA REDES COLETORAS DE ESGOTO SANITÁRIO, DIÂMETRO DE 500 MM, JUNTA ELÁSTICA, INSTALADO EM LOCAL COM BAIXO NÍVEL DE INTERFERÊNCIAS (NÃO INCLUI FORNECIMENTO). AF_12/2015</v>
          </cell>
          <cell r="C2803" t="str">
            <v>M</v>
          </cell>
          <cell r="D2803">
            <v>5.33</v>
          </cell>
          <cell r="E2803">
            <v>4.93</v>
          </cell>
          <cell r="F2803">
            <v>10.26</v>
          </cell>
        </row>
        <row r="2804">
          <cell r="A2804" t="str">
            <v>92840</v>
          </cell>
          <cell r="B2804" t="str">
            <v>ASSENTAMENTO DE TUBO DE CONCRETO PARA REDES COLETORAS DE ESGOTO SANITÁRIO, DIÂMETRO DE 600 MM, JUNTA ELÁSTICA, INSTALADO EM LOCAL COM BAIXO NÍVEL DE INTERFERÊNCIAS (NÃO INCLUI FORNECIMENTO). AF_12/2015</v>
          </cell>
          <cell r="C2804" t="str">
            <v>M</v>
          </cell>
          <cell r="D2804">
            <v>6.33</v>
          </cell>
          <cell r="E2804">
            <v>5.8</v>
          </cell>
          <cell r="F2804">
            <v>12.13</v>
          </cell>
        </row>
        <row r="2805">
          <cell r="A2805" t="str">
            <v>92842</v>
          </cell>
          <cell r="B2805" t="str">
            <v>ASSENTAMENTO DE TUBO DE CONCRETO PARA REDES COLETORAS DE ESGOTO SANITÁRIO, DIÂMETRO DE 700 MM, JUNTA ELÁSTICA, INSTALADO EM LOCAL COM BAIXO NÍVEL DE INTERFERÊNCIAS (NÃO INCLUI FORNECIMENTO). AF_12/2015</v>
          </cell>
          <cell r="C2805" t="str">
            <v>M</v>
          </cell>
          <cell r="D2805">
            <v>7.2</v>
          </cell>
          <cell r="E2805">
            <v>6.67</v>
          </cell>
          <cell r="F2805">
            <v>13.87</v>
          </cell>
        </row>
        <row r="2806">
          <cell r="A2806" t="str">
            <v>92844</v>
          </cell>
          <cell r="B2806" t="str">
            <v>ASSENTAMENTO DE TUBO DE CONCRETO PARA REDES COLETORAS DE ESGOTO SANITÁRIO, DIÂMETRO DE 800 MM, JUNTA ELÁSTICA, INSTALADO EM LOCAL COM BAIXO NÍVEL DE INTERFERÊNCIAS (NÃO INCLUI FORNECIMENTO). AF_12/2015</v>
          </cell>
          <cell r="C2806" t="str">
            <v>M</v>
          </cell>
          <cell r="D2806">
            <v>8.2200000000000006</v>
          </cell>
          <cell r="E2806">
            <v>7.53</v>
          </cell>
          <cell r="F2806">
            <v>15.75</v>
          </cell>
        </row>
        <row r="2807">
          <cell r="A2807" t="str">
            <v>92846</v>
          </cell>
          <cell r="B2807" t="str">
            <v>ASSENTAMENTO DE TUBO DE CONCRETO PARA REDES COLETORAS DE ESGOTO SANITÁRIO, DIÂMETRO DE 900 MM, JUNTA ELÁSTICA, INSTALADO EM LOCAL COM BAIXO NÍVEL DE INTERFERÊNCIAS (NÃO INCLUI FORNECIMENTO). AF_12/2015</v>
          </cell>
          <cell r="C2807" t="str">
            <v>M</v>
          </cell>
          <cell r="D2807">
            <v>9.08</v>
          </cell>
          <cell r="E2807">
            <v>8.39</v>
          </cell>
          <cell r="F2807">
            <v>17.47</v>
          </cell>
        </row>
        <row r="2808">
          <cell r="A2808" t="str">
            <v>92848</v>
          </cell>
          <cell r="B2808" t="str">
            <v>ASSENTAMENTO DE TUBO DE CONCRETO PARA REDES COLETORAS DE ESGOTO SANITÁRIO, DIÂMETRO DE 1000 MM, JUNTA ELÁSTICA, INSTALADO EM LOCAL COM BAIXO NÍVEL DE INTERFERÊNCIAS (NÃO INCLUI FORNECIMENTO). AF_12/2015</v>
          </cell>
          <cell r="C2808" t="str">
            <v>M</v>
          </cell>
          <cell r="D2808">
            <v>10.09</v>
          </cell>
          <cell r="E2808">
            <v>9.2799999999999994</v>
          </cell>
          <cell r="F2808">
            <v>19.37</v>
          </cell>
        </row>
        <row r="2809">
          <cell r="A2809" t="str">
            <v>92850</v>
          </cell>
          <cell r="B2809" t="str">
            <v>ASSENTAMENTO DE TUBO DE CONCRETO PARA REDES COLETORAS DE ESGOTO SANITÁRIO, DIÂMETRO DE 300 MM, JUNTA ELÁSTICA, INSTALADO EM LOCAL COM ALTO NÍVEL DE INTERFERÊNCIAS (NÃO INCLUI FORNECIMENTO). AF_12/2015</v>
          </cell>
          <cell r="C2809" t="str">
            <v>M</v>
          </cell>
          <cell r="D2809">
            <v>6.6</v>
          </cell>
          <cell r="E2809">
            <v>6.04</v>
          </cell>
          <cell r="F2809">
            <v>12.64</v>
          </cell>
        </row>
        <row r="2810">
          <cell r="A2810" t="str">
            <v>92852</v>
          </cell>
          <cell r="B2810" t="str">
            <v>ASSENTAMENTO DE TUBO DE CONCRETO PARA REDES COLETORAS DE ESGOTO SANITÁRIO, DIÂMETRO DE 400 MM, JUNTA ELÁSTICA, INSTALADO EM LOCAL COM ALTO NÍVEL DE INTERFERÊNCIAS (NÃO INCLUI FORNECIMENTO). AF_12/2015</v>
          </cell>
          <cell r="C2810" t="str">
            <v>M</v>
          </cell>
          <cell r="D2810">
            <v>8.2899999999999991</v>
          </cell>
          <cell r="E2810">
            <v>7.68</v>
          </cell>
          <cell r="F2810">
            <v>15.97</v>
          </cell>
        </row>
        <row r="2811">
          <cell r="A2811" t="str">
            <v>92854</v>
          </cell>
          <cell r="B2811" t="str">
            <v>ASSENTAMENTO DE TUBO DE CONCRETO PARA REDES COLETORAS DE ESGOTO SANITÁRIO, DIÂMETRO DE 500 MM, JUNTA ELÁSTICA, INSTALADO EM LOCAL COM ALTO NÍVEL DE INTERFERÊNCIAS (NÃO INCLUI FORNECIMENTO). AF_12/2015</v>
          </cell>
          <cell r="C2811" t="str">
            <v>M</v>
          </cell>
          <cell r="D2811">
            <v>10.11</v>
          </cell>
          <cell r="E2811">
            <v>9.33</v>
          </cell>
          <cell r="F2811">
            <v>19.440000000000001</v>
          </cell>
        </row>
        <row r="2812">
          <cell r="A2812" t="str">
            <v>92856</v>
          </cell>
          <cell r="B2812" t="str">
            <v>ASSENTAMENTO DE TUBO DE CONCRETO PARA REDES COLETORAS DE ESGOTO SANITÁRIO, DIÂMETRO DE 600 MM, JUNTA ELÁSTICA, INSTALADO EM LOCAL COM ALTO NÍVEL DE INTERFERÊNCIAS (NÃO INCLUI FORNECIMENTO). AF_12/2015</v>
          </cell>
          <cell r="C2812" t="str">
            <v>M</v>
          </cell>
          <cell r="D2812">
            <v>11.92</v>
          </cell>
          <cell r="E2812">
            <v>10.99</v>
          </cell>
          <cell r="F2812">
            <v>22.91</v>
          </cell>
        </row>
        <row r="2813">
          <cell r="A2813" t="str">
            <v>92858</v>
          </cell>
          <cell r="B2813" t="str">
            <v>ASSENTAMENTO DE TUBO DE CONCRETO PARA REDES COLETORAS DE ESGOTO SANITÁRIO, DIÂMETRO DE 700 MM, JUNTA ELÁSTICA, INSTALADO EM LOCAL COM ALTO NÍVEL DE INTERFERÊNCIAS (NÃO INCLUI FORNECIMENTO). AF_12/2015</v>
          </cell>
          <cell r="C2813" t="str">
            <v>M</v>
          </cell>
          <cell r="D2813">
            <v>13.62</v>
          </cell>
          <cell r="E2813">
            <v>12.61</v>
          </cell>
          <cell r="F2813">
            <v>26.23</v>
          </cell>
        </row>
        <row r="2814">
          <cell r="A2814" t="str">
            <v>92860</v>
          </cell>
          <cell r="B2814" t="str">
            <v>ASSENTAMENTO DE TUBO DE CONCRETO PARA REDES COLETORAS DE ESGOTO SANITÁRIO, DIÂMETRO DE 800 MM, JUNTA ELÁSTICA, INSTALADO EM LOCAL COM ALTO NÍVEL DE INTERFERÊNCIAS (NÃO INCLUI FORNECIMENTO). AF_12/2015</v>
          </cell>
          <cell r="C2814" t="str">
            <v>M</v>
          </cell>
          <cell r="D2814">
            <v>15.48</v>
          </cell>
          <cell r="E2814">
            <v>14.29</v>
          </cell>
          <cell r="F2814">
            <v>29.77</v>
          </cell>
        </row>
        <row r="2815">
          <cell r="A2815" t="str">
            <v>92862</v>
          </cell>
          <cell r="B2815" t="str">
            <v>ASSENTAMENTO DE TUBO DE CONCRETO PARA REDES COLETORAS DE ESGOTO SANITÁRIO, DIÂMETRO DE 900 MM, JUNTA ELÁSTICA, INSTALADO EM LOCAL COM ALTO NÍVEL DE INTERFERÊNCIAS (NÃO INCLUI FORNECIMENTO). AF_12/2015</v>
          </cell>
          <cell r="C2815" t="str">
            <v>M</v>
          </cell>
          <cell r="D2815">
            <v>17.28</v>
          </cell>
          <cell r="E2815">
            <v>15.93</v>
          </cell>
          <cell r="F2815">
            <v>33.21</v>
          </cell>
        </row>
        <row r="2816">
          <cell r="A2816" t="str">
            <v>92864</v>
          </cell>
          <cell r="B2816" t="str">
            <v>ASSENTAMENTO DE TUBO DE CONCRETO PARA REDES COLETORAS DE ESGOTO SANITÁRIO, DIÂMETRO DE 1000 MM, JUNTA ELÁSTICA, INSTALADO EM LOCAL COM ALTO NÍVEL DE INTERFERÊNCIAS (NÃO INCLUI FORNECIMENTO). AF_12/2015</v>
          </cell>
          <cell r="C2816" t="str">
            <v>M</v>
          </cell>
          <cell r="D2816">
            <v>19.09</v>
          </cell>
          <cell r="E2816">
            <v>17.59</v>
          </cell>
          <cell r="F2816">
            <v>36.68</v>
          </cell>
        </row>
        <row r="2817">
          <cell r="A2817" t="str">
            <v>92808</v>
          </cell>
          <cell r="B2817" t="str">
            <v>ASSENTAMENTO DE TUBO DE CONCRETO PARA REDES COLETORAS DE ÁGUAS PLUVIAIS, DIÂMETRO DE 300 MM, JUNTA RÍGIDA, INSTALADO EM LOCAL COM BAIXO NÍVEL DE INTERFERÊNCIAS (NÃO INCLUI FORNECIMENTO). AF_12/2015</v>
          </cell>
          <cell r="C2817" t="str">
            <v>M</v>
          </cell>
          <cell r="D2817">
            <v>15.74</v>
          </cell>
          <cell r="E2817">
            <v>14.32</v>
          </cell>
          <cell r="F2817">
            <v>30.06</v>
          </cell>
        </row>
        <row r="2818">
          <cell r="A2818" t="str">
            <v>92809</v>
          </cell>
          <cell r="B2818" t="str">
            <v>ASSENTAMENTO DE TUBO DE CONCRETO PARA REDES COLETORAS DE ÁGUAS PLUVIAIS, DIÂMETRO DE 400 MM, JUNTA RÍGIDA, INSTALADO EM LOCAL COM BAIXO NÍVEL DE INTERFERÊNCIAS (NÃO INCLUI FORNECIMENTO). AF_12/2015</v>
          </cell>
          <cell r="C2818" t="str">
            <v>M</v>
          </cell>
          <cell r="D2818">
            <v>20.260000000000002</v>
          </cell>
          <cell r="E2818">
            <v>18.239999999999998</v>
          </cell>
          <cell r="F2818">
            <v>38.5</v>
          </cell>
        </row>
        <row r="2819">
          <cell r="A2819" t="str">
            <v>92810</v>
          </cell>
          <cell r="B2819" t="str">
            <v>ASSENTAMENTO DE TUBO DE CONCRETO PARA REDES COLETORAS DE ÁGUAS PLUVIAIS, DIÂMETRO DE 500 MM, JUNTA RÍGIDA, INSTALADO EM LOCAL COM BAIXO NÍVEL DE INTERFERÊNCIAS (NÃO INCLUI FORNECIMENTO). AF_12/2015</v>
          </cell>
          <cell r="C2819" t="str">
            <v>M</v>
          </cell>
          <cell r="D2819">
            <v>24.67</v>
          </cell>
          <cell r="E2819">
            <v>22.17</v>
          </cell>
          <cell r="F2819">
            <v>46.84</v>
          </cell>
        </row>
        <row r="2820">
          <cell r="A2820" t="str">
            <v>92811</v>
          </cell>
          <cell r="B2820" t="str">
            <v>ASSENTAMENTO DE TUBO DE CONCRETO PARA REDES COLETORAS DE ÁGUAS PLUVIAIS, DIÂMETRO DE 600 MM, JUNTA RÍGIDA, INSTALADO EM LOCAL COM BAIXO NÍVEL DE INTERFERÊNCIAS (NÃO INCLUI FORNECIMENTO). AF_12/2015</v>
          </cell>
          <cell r="C2820" t="str">
            <v>M</v>
          </cell>
          <cell r="D2820">
            <v>29.51</v>
          </cell>
          <cell r="E2820">
            <v>26.19</v>
          </cell>
          <cell r="F2820">
            <v>55.7</v>
          </cell>
        </row>
        <row r="2821">
          <cell r="A2821" t="str">
            <v>92812</v>
          </cell>
          <cell r="B2821" t="str">
            <v>ASSENTAMENTO DE TUBO DE CONCRETO PARA REDES COLETORAS DE ÁGUAS PLUVIAIS, DIÂMETRO DE 700 MM, JUNTA RÍGIDA, INSTALADO EM LOCAL COM BAIXO NÍVEL DE INTERFERÊNCIAS (NÃO INCLUI FORNECIMENTO). AF_12/2015</v>
          </cell>
          <cell r="C2821" t="str">
            <v>M</v>
          </cell>
          <cell r="D2821">
            <v>34.25</v>
          </cell>
          <cell r="E2821">
            <v>30.21</v>
          </cell>
          <cell r="F2821">
            <v>64.459999999999994</v>
          </cell>
        </row>
        <row r="2822">
          <cell r="A2822" t="str">
            <v>92813</v>
          </cell>
          <cell r="B2822" t="str">
            <v>ASSENTAMENTO DE TUBO DE CONCRETO PARA REDES COLETORAS DE ÁGUAS PLUVIAIS, DIÂMETRO DE 800 MM, JUNTA RÍGIDA, INSTALADO EM LOCAL COM BAIXO NÍVEL DE INTERFERÊNCIAS (NÃO INCLUI FORNECIMENTO). AF_12/2015</v>
          </cell>
          <cell r="C2822" t="str">
            <v>M</v>
          </cell>
          <cell r="D2822">
            <v>40.06</v>
          </cell>
          <cell r="E2822">
            <v>34.5</v>
          </cell>
          <cell r="F2822">
            <v>74.56</v>
          </cell>
        </row>
        <row r="2823">
          <cell r="A2823" t="str">
            <v>92814</v>
          </cell>
          <cell r="B2823" t="str">
            <v>ASSENTAMENTO DE TUBO DE CONCRETO PARA REDES COLETORAS DE ÁGUAS PLUVIAIS, DIÂMETRO DE 900 MM, JUNTA RÍGIDA, INSTALADO EM LOCAL COM BAIXO NÍVEL DE INTERFERÊNCIAS (NÃO INCLUI FORNECIMENTO). AF_12/2015</v>
          </cell>
          <cell r="C2823" t="str">
            <v>M</v>
          </cell>
          <cell r="D2823">
            <v>46.21</v>
          </cell>
          <cell r="E2823">
            <v>38.9</v>
          </cell>
          <cell r="F2823">
            <v>85.11</v>
          </cell>
        </row>
        <row r="2824">
          <cell r="A2824" t="str">
            <v>92815</v>
          </cell>
          <cell r="B2824" t="str">
            <v>ASSENTAMENTO DE TUBO DE CONCRETO PARA REDES COLETORAS DE ÁGUAS PLUVIAIS, DIÂMETRO DE 1000 MM, JUNTA RÍGIDA, INSTALADO EM LOCAL COM BAIXO NÍVEL DE INTERFERÊNCIAS (NÃO INCLUI FORNECIMENTO). AF_12/2015</v>
          </cell>
          <cell r="C2824" t="str">
            <v>M</v>
          </cell>
          <cell r="D2824">
            <v>53.48</v>
          </cell>
          <cell r="E2824">
            <v>43.62</v>
          </cell>
          <cell r="F2824">
            <v>97.1</v>
          </cell>
        </row>
        <row r="2825">
          <cell r="A2825" t="str">
            <v>92817</v>
          </cell>
          <cell r="B2825" t="str">
            <v>ASSENTAMENTO DE TUBO DE CONCRETO PARA REDES COLETORAS DE ÁGUAS PLUVIAIS, DIÂMETRO DE 1200 MM, JUNTA RÍGIDA, INSTALADO EM LOCAL COM BAIXO NÍVEL DE INTERFERÊNCIAS (NÃO INCLUI FORNECIMENTO). AF_12/2015</v>
          </cell>
          <cell r="C2825" t="str">
            <v>M</v>
          </cell>
          <cell r="D2825">
            <v>66.92</v>
          </cell>
          <cell r="E2825">
            <v>54.58</v>
          </cell>
          <cell r="F2825">
            <v>121.5</v>
          </cell>
        </row>
        <row r="2826">
          <cell r="A2826" t="str">
            <v>92819</v>
          </cell>
          <cell r="B2826" t="str">
            <v>ASSENTAMENTO DE TUBO DE CONCRETO PARA REDES COLETORAS DE ÁGUAS PLUVIAIS, DIÂMETRO DE 1500 MM, JUNTA RÍGIDA, INSTALADO EM LOCAL COM BAIXO NÍVEL DE INTERFERÊNCIAS (NÃO INCLUI FORNECIMENTO). AF_12/2015</v>
          </cell>
          <cell r="C2826" t="str">
            <v>M</v>
          </cell>
          <cell r="D2826">
            <v>90.08</v>
          </cell>
          <cell r="E2826">
            <v>73.459999999999994</v>
          </cell>
          <cell r="F2826">
            <v>163.54</v>
          </cell>
        </row>
        <row r="2827">
          <cell r="A2827" t="str">
            <v>92820</v>
          </cell>
          <cell r="B2827" t="str">
            <v>ASSENTAMENTO DE TUBO DE CONCRETO PARA REDES COLETORAS DE ÁGUAS PLUVIAIS, DIÂMETRO DE 300 MM, JUNTA RÍGIDA, INSTALADO EM LOCAL COM ALTO NÍVEL DE INTERFERÊNCIAS (NÃO INCLUI FORNECIMENTO). AF_12/2015</v>
          </cell>
          <cell r="C2827" t="str">
            <v>M</v>
          </cell>
          <cell r="D2827">
            <v>18.73</v>
          </cell>
          <cell r="E2827">
            <v>17.14</v>
          </cell>
          <cell r="F2827">
            <v>35.869999999999997</v>
          </cell>
        </row>
        <row r="2828">
          <cell r="A2828" t="str">
            <v>92821</v>
          </cell>
          <cell r="B2828" t="str">
            <v>ASSENTAMENTO DE TUBO DE CONCRETO PARA REDES COLETORAS DE ÁGUAS PLUVIAIS, DIÂMETRO DE 400 MM, JUNTA RÍGIDA, INSTALADO EM LOCAL COM ALTO NÍVEL DE INTERFERÊNCIAS (NÃO INCLUI FORNECIMENTO). AF_12/2015</v>
          </cell>
          <cell r="C2828" t="str">
            <v>M</v>
          </cell>
          <cell r="D2828">
            <v>24.1</v>
          </cell>
          <cell r="E2828">
            <v>21.84</v>
          </cell>
          <cell r="F2828">
            <v>45.94</v>
          </cell>
        </row>
        <row r="2829">
          <cell r="A2829" t="str">
            <v>92822</v>
          </cell>
          <cell r="B2829" t="str">
            <v>ASSENTAMENTO DE TUBO DE CONCRETO PARA REDES COLETORAS DE ÁGUAS PLUVIAIS, DIÂMETRO DE 500 MM, JUNTA RÍGIDA, INSTALADO EM LOCAL COM ALTO NÍVEL DE INTERFERÊNCIAS (NÃO INCLUI FORNECIMENTO). AF_12/2015</v>
          </cell>
          <cell r="C2829" t="str">
            <v>M</v>
          </cell>
          <cell r="D2829">
            <v>29.46</v>
          </cell>
          <cell r="E2829">
            <v>26.57</v>
          </cell>
          <cell r="F2829">
            <v>56.03</v>
          </cell>
        </row>
        <row r="2830">
          <cell r="A2830" t="str">
            <v>92824</v>
          </cell>
          <cell r="B2830" t="str">
            <v>ASSENTAMENTO DE TUBO DE CONCRETO PARA REDES COLETORAS DE ÁGUAS PLUVIAIS, DIÂMETRO DE 600 MM, JUNTA RÍGIDA, INSTALADO EM LOCAL COM ALTO NÍVEL DE INTERFERÊNCIAS (NÃO INCLUI FORNECIMENTO). AF_12/2015</v>
          </cell>
          <cell r="C2830" t="str">
            <v>M</v>
          </cell>
          <cell r="D2830">
            <v>35.1</v>
          </cell>
          <cell r="E2830">
            <v>31.38</v>
          </cell>
          <cell r="F2830">
            <v>66.48</v>
          </cell>
        </row>
        <row r="2831">
          <cell r="A2831" t="str">
            <v>92825</v>
          </cell>
          <cell r="B2831" t="str">
            <v>ASSENTAMENTO DE TUBO DE CONCRETO PARA REDES COLETORAS DE ÁGUAS PLUVIAIS, DIÂMETRO DE 700 MM, JUNTA RÍGIDA, INSTALADO EM LOCAL COM ALTO NÍVEL DE INTERFERÊNCIAS (NÃO INCLUI FORNECIMENTO). AF_12/2015</v>
          </cell>
          <cell r="C2831" t="str">
            <v>M</v>
          </cell>
          <cell r="D2831">
            <v>40.78</v>
          </cell>
          <cell r="E2831">
            <v>36.18</v>
          </cell>
          <cell r="F2831">
            <v>76.959999999999994</v>
          </cell>
        </row>
        <row r="2832">
          <cell r="A2832" t="str">
            <v>92826</v>
          </cell>
          <cell r="B2832" t="str">
            <v>ASSENTAMENTO DE TUBO DE CONCRETO PARA REDES COLETORAS DE ÁGUAS PLUVIAIS, DIÂMETRO DE 800 MM, JUNTA RÍGIDA, INSTALADO EM LOCAL COM ALTO NÍVEL DE INTERFERÊNCIAS (NÃO INCLUI FORNECIMENTO). AF_12/2015</v>
          </cell>
          <cell r="C2832" t="str">
            <v>M</v>
          </cell>
          <cell r="D2832">
            <v>47.32</v>
          </cell>
          <cell r="E2832">
            <v>41.26</v>
          </cell>
          <cell r="F2832">
            <v>88.58</v>
          </cell>
        </row>
        <row r="2833">
          <cell r="A2833" t="str">
            <v>92827</v>
          </cell>
          <cell r="B2833" t="str">
            <v>ASSENTAMENTO DE TUBO DE CONCRETO PARA REDES COLETORAS DE ÁGUAS PLUVIAIS, DIÂMETRO DE 900 MM, JUNTA RÍGIDA, INSTALADO EM LOCAL COM ALTO NÍVEL DE INTERFERÊNCIAS (NÃO INCLUI FORNECIMENTO). AF_12/2015</v>
          </cell>
          <cell r="C2833" t="str">
            <v>M</v>
          </cell>
          <cell r="D2833">
            <v>54.26</v>
          </cell>
          <cell r="E2833">
            <v>46.41</v>
          </cell>
          <cell r="F2833">
            <v>100.67</v>
          </cell>
        </row>
        <row r="2834">
          <cell r="A2834" t="str">
            <v>92828</v>
          </cell>
          <cell r="B2834" t="str">
            <v>ASSENTAMENTO DE TUBO DE CONCRETO PARA REDES COLETORAS DE ÁGUAS PLUVIAIS, DIÂMETRO DE 1000 MM, JUNTA RÍGIDA, INSTALADO EM LOCAL COM ALTO NÍVEL DE INTERFERÊNCIAS (NÃO INCLUI FORNECIMENTO). AF_12/2015</v>
          </cell>
          <cell r="C2834" t="str">
            <v>M</v>
          </cell>
          <cell r="D2834">
            <v>62.53</v>
          </cell>
          <cell r="E2834">
            <v>51.96</v>
          </cell>
          <cell r="F2834">
            <v>114.49</v>
          </cell>
        </row>
        <row r="2835">
          <cell r="A2835" t="str">
            <v>92830</v>
          </cell>
          <cell r="B2835" t="str">
            <v>ASSENTAMENTO DE TUBO DE CONCRETO PARA REDES COLETORAS DE ÁGUAS PLUVIAIS, DIÂMETRO DE 1200 MM, JUNTA RÍGIDA, INSTALADO EM LOCAL COM ALTO NÍVEL DE INTERFERÊNCIAS (NÃO INCLUI FORNECIMENTO). AF_12/2015</v>
          </cell>
          <cell r="C2835" t="str">
            <v>M</v>
          </cell>
          <cell r="D2835">
            <v>77.569999999999993</v>
          </cell>
          <cell r="E2835">
            <v>64.459999999999994</v>
          </cell>
          <cell r="F2835">
            <v>142.03</v>
          </cell>
        </row>
        <row r="2836">
          <cell r="A2836" t="str">
            <v>92832</v>
          </cell>
          <cell r="B2836" t="str">
            <v>ASSENTAMENTO DE TUBO DE CONCRETO PARA REDES COLETORAS DE ÁGUAS PLUVIAIS, DIÂMETRO DE 1500 MM, JUNTA RÍGIDA, INSTALADO EM LOCAL COM ALTO NÍVEL DE INTERFERÊNCIAS (NÃO INCLUI FORNECIMENTO). AF_12/2015</v>
          </cell>
          <cell r="C2836" t="str">
            <v>M</v>
          </cell>
          <cell r="D2836">
            <v>103.11</v>
          </cell>
          <cell r="E2836">
            <v>85.68</v>
          </cell>
          <cell r="F2836">
            <v>188.79</v>
          </cell>
        </row>
        <row r="2837">
          <cell r="B2837" t="str">
            <v>ASSENTAMENTO DE TUBOS DE PEAD</v>
          </cell>
        </row>
        <row r="2838">
          <cell r="A2838" t="str">
            <v>94870</v>
          </cell>
          <cell r="B2838" t="str">
            <v>ASSENTAMENTO DE TUBO DE PEAD CORRUGADO DE DUPLA PAREDE PARA REDE COLETORA DE ESGOTO, DN 250 MM, JUNTA ELÁSTICA INTEGRADA, INSTALADO EM LOCAL COM NÍVEL BAIXO DE INTERFERÊNCIAS (NÃO INCLUI FORNECIMENTO). AF_06/2016</v>
          </cell>
          <cell r="C2838" t="str">
            <v>M</v>
          </cell>
          <cell r="D2838">
            <v>0.22</v>
          </cell>
          <cell r="E2838">
            <v>0.62</v>
          </cell>
          <cell r="F2838">
            <v>0.84</v>
          </cell>
        </row>
        <row r="2839">
          <cell r="A2839" t="str">
            <v>94872</v>
          </cell>
          <cell r="B2839" t="str">
            <v>ASSENTAMENTO DE TUBO DE PEAD CORRUGADO DE DUPLA PAREDE PARA REDE COLETORA DE ESGOTO, DN 300 MM, JUNTA ELÁSTICA INTEGRADA, INSTALADO EM LOCAL COM NÍVEL BAIXO DE INTERFERÊNCIAS (NÃO INCLUI FORNECIMENTO). AF_06/2016</v>
          </cell>
          <cell r="C2839" t="str">
            <v>M</v>
          </cell>
          <cell r="D2839">
            <v>0.39</v>
          </cell>
          <cell r="E2839">
            <v>1.08</v>
          </cell>
          <cell r="F2839">
            <v>1.47</v>
          </cell>
        </row>
        <row r="2840">
          <cell r="A2840" t="str">
            <v>94876</v>
          </cell>
          <cell r="B2840" t="str">
            <v>ASSENTAMENTO DE TUBO DE PEAD CORRUGADO DE DUPLA PAREDE PARA REDE COLETORA DE ESGOTO, DN 750 MM, JUNTA ELÁSTICA INTEGRADA, INSTALADO EM LOCAL COM NÍVEL BAIXO DE INTERFERÊNCIAS (NÃO INCLUI FORNECIMENTO). AF_06/2016</v>
          </cell>
          <cell r="C2840" t="str">
            <v>M</v>
          </cell>
          <cell r="D2840">
            <v>10.95</v>
          </cell>
          <cell r="E2840">
            <v>7.73</v>
          </cell>
          <cell r="F2840">
            <v>18.68</v>
          </cell>
        </row>
        <row r="2841">
          <cell r="A2841" t="str">
            <v>94878</v>
          </cell>
          <cell r="B2841" t="str">
            <v>ASSENTAMENTO DE TUBO DE PEAD CORRUGADO DE DUPLA PAREDE PARA REDE COLETORA DE ESGOTO, DN 900 MM, JUNTA ELÁSTICA INTEGRADA, INSTALADO EM LOCAL COM NÍVEL BAIXO DE INTERFERÊNCIAS (NÃO INCLUI FORNECIMENTO). AF_06/2016</v>
          </cell>
          <cell r="C2841" t="str">
            <v>M</v>
          </cell>
          <cell r="D2841">
            <v>12.84</v>
          </cell>
          <cell r="E2841">
            <v>9.08</v>
          </cell>
          <cell r="F2841">
            <v>21.92</v>
          </cell>
        </row>
        <row r="2842">
          <cell r="A2842" t="str">
            <v>94880</v>
          </cell>
          <cell r="B2842" t="str">
            <v>ASSENTAMENTO DE TUBO DE PEAD CORRUGADO DE DUPLA PAREDE PARA REDE COLETORA DE ESGOTO, DN 1000 MM, JUNTA ELÁSTICA INTEGRADA, INSTALADO EM LOCAL COM NÍVEL BAIXO DE INTERFERÊNCIAS (NÃO INCLUI FORNECIMENTO). AF_06/2016</v>
          </cell>
          <cell r="C2842" t="str">
            <v>M</v>
          </cell>
          <cell r="D2842">
            <v>15.72</v>
          </cell>
          <cell r="E2842">
            <v>11.11</v>
          </cell>
          <cell r="F2842">
            <v>26.83</v>
          </cell>
        </row>
        <row r="2843">
          <cell r="A2843" t="str">
            <v>94882</v>
          </cell>
          <cell r="B2843" t="str">
            <v>ASSENTAMENTO DE TUBO DE PEAD CORRUGADO DE DUPLA PAREDE PARA REDE COLETORA DE ESGOTO, DN 1200 MM, JUNTA ELÁSTICA INTEGRADA, INSTALADO EM LOCAL COM NÍVEL BAIXO DE INTERFERÊNCIAS (NÃO INCLUI FORNECIMENTO). AF_06/2016</v>
          </cell>
          <cell r="C2843" t="str">
            <v>M</v>
          </cell>
          <cell r="D2843">
            <v>18.64</v>
          </cell>
          <cell r="E2843">
            <v>13.18</v>
          </cell>
          <cell r="F2843">
            <v>31.82</v>
          </cell>
        </row>
        <row r="2844">
          <cell r="A2844" t="str">
            <v>94884</v>
          </cell>
          <cell r="B2844" t="str">
            <v>ASSENTAMENTO DE TUBO DE PEAD CORRUGADO DE DUPLA PAREDE PARA REDE COLETORA DE ESGOTO, DN 1500 MM, JUNTA ELÁSTICA INTEGRADA, INSTALADO EM LOCAL COM NÍVEL BAIXO DE INTERFERÊNCIAS (NÃO INCLUI FORNECIMENTO). AF_06/2016</v>
          </cell>
          <cell r="C2844" t="str">
            <v>M</v>
          </cell>
          <cell r="D2844">
            <v>24.57</v>
          </cell>
          <cell r="E2844">
            <v>17.38</v>
          </cell>
          <cell r="F2844">
            <v>41.95</v>
          </cell>
        </row>
        <row r="2845">
          <cell r="A2845" t="str">
            <v>94886</v>
          </cell>
          <cell r="B2845" t="str">
            <v>ASSENTAMENTO DE TUBO DE PEAD CORRUGADO DE DUPLA PAREDE PARA REDE COLETORA DE ESGOTO, DN 250 MM, JUNTA ELÁSTICA INTEGRADA, INSTALADO EM LOCAL COM NÍVEL ALTO DE INTERFERÊNCIAS (NÃO INCLUI FORNECIMENTO). AF_06/2016</v>
          </cell>
          <cell r="C2845" t="str">
            <v>M</v>
          </cell>
          <cell r="D2845">
            <v>0.28000000000000003</v>
          </cell>
          <cell r="E2845">
            <v>0.8</v>
          </cell>
          <cell r="F2845">
            <v>1.08</v>
          </cell>
        </row>
        <row r="2846">
          <cell r="A2846" t="str">
            <v>94888</v>
          </cell>
          <cell r="B2846" t="str">
            <v>ASSENTAMENTO DE TUBO DE PEAD CORRUGADO DE DUPLA PAREDE PARA REDE COLETORA DE ESGOTO, DN 300 MM, JUNTA ELÁSTICA INTEGRADA, INSTALADO EM LOCAL COM NÍVEL ALTO DE INTERFERÊNCIAS (NÃO INCLUI FORNECIMENTO). AF_06/2016</v>
          </cell>
          <cell r="C2846" t="str">
            <v>M</v>
          </cell>
          <cell r="D2846">
            <v>0.49</v>
          </cell>
          <cell r="E2846">
            <v>1.37</v>
          </cell>
          <cell r="F2846">
            <v>1.86</v>
          </cell>
        </row>
        <row r="2847">
          <cell r="A2847" t="str">
            <v>94892</v>
          </cell>
          <cell r="B2847" t="str">
            <v>ASSENTAMENTO DE TUBO DE PEAD CORRUGADO DE DUPLA PAREDE PARA REDE COLETORA DE ESGOTO, DN 750 MM, JUNTA ELÁSTICA INTEGRADA, INSTALADO EM LOCAL COM NÍVEL ALTO DE INTERFERÊNCIAS (NÃO INCLUI FORNECIMENTO). AF_06/2016</v>
          </cell>
          <cell r="C2847" t="str">
            <v>M</v>
          </cell>
          <cell r="D2847">
            <v>12.7</v>
          </cell>
          <cell r="E2847">
            <v>8.98</v>
          </cell>
          <cell r="F2847">
            <v>21.68</v>
          </cell>
        </row>
        <row r="2848">
          <cell r="A2848" t="str">
            <v>94894</v>
          </cell>
          <cell r="B2848" t="str">
            <v>ASSENTAMENTO DE TUBO DE PEAD CORRUGADO DE DUPLA PAREDE PARA REDE COLETORA DE ESGOTO, DN 900 MM, JUNTA ELÁSTICA INTEGRADA, INSTALADO EM LOCAL COM NÍVEL ALTO DE INTERFERÊNCIAS (NÃO INCLUI FORNECIMENTO). AF_06/2016</v>
          </cell>
          <cell r="C2848" t="str">
            <v>M</v>
          </cell>
          <cell r="D2848">
            <v>14.75</v>
          </cell>
          <cell r="E2848">
            <v>10.43</v>
          </cell>
          <cell r="F2848">
            <v>25.18</v>
          </cell>
        </row>
        <row r="2849">
          <cell r="A2849" t="str">
            <v>94896</v>
          </cell>
          <cell r="B2849" t="str">
            <v>ASSENTAMENTO DE TUBO DE PEAD CORRUGADO DE DUPLA PAREDE PARA REDE COLETORA DE ESGOTO, DN 1000 MM, JUNTA ELÁSTICA INTEGRADA, INSTALADO EM LOCAL COM NÍVEL ALTO DE INTERFERÊNCIAS (NÃO INCLUI FORNECIMENTO). AF_06/2016</v>
          </cell>
          <cell r="C2849" t="str">
            <v>M</v>
          </cell>
          <cell r="D2849">
            <v>17.82</v>
          </cell>
          <cell r="E2849">
            <v>12.6</v>
          </cell>
          <cell r="F2849">
            <v>30.42</v>
          </cell>
        </row>
        <row r="2850">
          <cell r="A2850" t="str">
            <v>94898</v>
          </cell>
          <cell r="B2850" t="str">
            <v>ASSENTAMENTO DE TUBO DE PEAD CORRUGADO DE DUPLA PAREDE PARA REDE COLETORA DE ESGOTO, DN 1200 MM, JUNTA ELÁSTICA INTEGRADA, INSTALADO EM LOCAL COM NÍVEL ALTO DE INTERFERÊNCIAS (NÃO INCLUI FORNECIMENTO). AF_06/2016</v>
          </cell>
          <cell r="C2850" t="str">
            <v>M</v>
          </cell>
          <cell r="D2850">
            <v>20.9</v>
          </cell>
          <cell r="E2850">
            <v>14.77</v>
          </cell>
          <cell r="F2850">
            <v>35.67</v>
          </cell>
        </row>
        <row r="2851">
          <cell r="A2851" t="str">
            <v>94900</v>
          </cell>
          <cell r="B2851" t="str">
            <v>ASSENTAMENTO DE TUBO DE PEAD CORRUGADO DE DUPLA PAREDE PARA REDE COLETORA DE ESGOTO, DN 1500 MM, JUNTA ELÁSTICA INTEGRADA, INSTALADO EM LOCAL COM NÍVEL ALTO DE INTERFERÊNCIAS (NÃO INCLUI FORNECIMENTO). AF_06/2016</v>
          </cell>
          <cell r="C2851" t="str">
            <v>M</v>
          </cell>
          <cell r="D2851">
            <v>27.04</v>
          </cell>
          <cell r="E2851">
            <v>19.12</v>
          </cell>
          <cell r="F2851">
            <v>46.16</v>
          </cell>
        </row>
        <row r="2852">
          <cell r="B2852" t="str">
            <v>ASSENTAMENTO DE TUBOS DE FERRO FUNDIDO</v>
          </cell>
        </row>
        <row r="2853">
          <cell r="A2853" t="str">
            <v>83655</v>
          </cell>
          <cell r="B2853" t="str">
            <v>ASSENTAMENTO SIMPLES DE TUBOS DE FERRO FUNDIDO (FOFO), COM JUNTA ELASTICA, DN 50 MM.</v>
          </cell>
          <cell r="C2853" t="str">
            <v>M</v>
          </cell>
          <cell r="D2853">
            <v>1.56</v>
          </cell>
          <cell r="E2853">
            <v>1.94</v>
          </cell>
          <cell r="F2853">
            <v>3.5</v>
          </cell>
        </row>
        <row r="2854">
          <cell r="A2854" t="str">
            <v>83724</v>
          </cell>
          <cell r="B2854" t="str">
            <v>ASSENTAMENTO DE PECAS, CONEXOES, APARELHOS E ACESSORIOS DE FERRO FUNDIDO DUCTIL, JUNTA ELASTICA, MECANICA OU FLANGEADA, COM DIAMETROS DE 50 A 300 MM.</v>
          </cell>
          <cell r="C2854" t="str">
            <v>KG</v>
          </cell>
          <cell r="D2854">
            <v>0.5</v>
          </cell>
          <cell r="E2854">
            <v>1.25</v>
          </cell>
          <cell r="F2854">
            <v>1.75</v>
          </cell>
        </row>
        <row r="2855">
          <cell r="A2855" t="str">
            <v>83725</v>
          </cell>
          <cell r="B2855" t="str">
            <v>ASSENTAMENTO DE PECAS, CONEXOES, APARELHOS E ACESSORIOS DE FERRO FUNDIDO DUCTIL, JUNTA ELASTICA, MECANICA OU FLANGEADA, COM DIAMETROS DE 350 A 600 MM.</v>
          </cell>
          <cell r="C2855" t="str">
            <v>KG</v>
          </cell>
          <cell r="D2855">
            <v>0.42</v>
          </cell>
          <cell r="E2855">
            <v>0.59</v>
          </cell>
          <cell r="F2855">
            <v>1.01</v>
          </cell>
        </row>
        <row r="2856">
          <cell r="A2856" t="str">
            <v>83726</v>
          </cell>
          <cell r="B2856" t="str">
            <v>ASSENTAMENTO DE PECAS, CONEXOES, APARELHOS E ACESSORIOS DE FERRO FUNDIDO DUCTIL, JUNTA ELASTICA, MECANICA OU FLANGEADA, COM DIAMETROS DE 700 A 1200 MM.</v>
          </cell>
          <cell r="C2856" t="str">
            <v>KG</v>
          </cell>
          <cell r="D2856">
            <v>0.27</v>
          </cell>
          <cell r="E2856">
            <v>0.52</v>
          </cell>
          <cell r="F2856">
            <v>0.79</v>
          </cell>
        </row>
        <row r="2857">
          <cell r="A2857" t="str">
            <v>73887/1</v>
          </cell>
          <cell r="B2857" t="str">
            <v>ASSENTAMENTO SIMPLES DE TUBOS DE FERRO FUNDIDO (FOFO) C/ JUNTA ELASTICA -  DN 75 MM - INCLUSIVE TRANSPORTE</v>
          </cell>
          <cell r="C2857" t="str">
            <v>M</v>
          </cell>
          <cell r="D2857">
            <v>1.24</v>
          </cell>
          <cell r="E2857">
            <v>2.12</v>
          </cell>
          <cell r="F2857">
            <v>3.36</v>
          </cell>
        </row>
        <row r="2858">
          <cell r="A2858" t="str">
            <v>73887/2</v>
          </cell>
          <cell r="B2858" t="str">
            <v>ASSENTAMENTO SIMPLES DE TUBOS DE FERRO FUNDIDO (FOFO) C/ JUNTA ELASTICA - DN 100 - INCLUSIVE TRANSPORTE</v>
          </cell>
          <cell r="C2858" t="str">
            <v>M</v>
          </cell>
          <cell r="D2858">
            <v>1.55</v>
          </cell>
          <cell r="E2858">
            <v>2.44</v>
          </cell>
          <cell r="F2858">
            <v>3.99</v>
          </cell>
        </row>
        <row r="2859">
          <cell r="A2859" t="str">
            <v>73887/3</v>
          </cell>
          <cell r="B2859" t="str">
            <v>ASSENTAMENTO SIMPLES DE TUBOS DE FERRO FUNDIDO (FOFO) C/ JUNTA ELASTICA - DN 150 - INCLUSIVE TRANSPORTE</v>
          </cell>
          <cell r="C2859" t="str">
            <v>M</v>
          </cell>
          <cell r="D2859">
            <v>3.08</v>
          </cell>
          <cell r="E2859">
            <v>3.38</v>
          </cell>
          <cell r="F2859">
            <v>6.46</v>
          </cell>
        </row>
        <row r="2860">
          <cell r="A2860" t="str">
            <v>73887/4</v>
          </cell>
          <cell r="B2860" t="str">
            <v>ASSENTAMENTO SIMPLES DE TUBOS DE FERRO FUNDIDO (FOFO) C/ JUNTA ELASTICA - DN 200 - INCLUSIVE TRANSPORTE</v>
          </cell>
          <cell r="C2860" t="str">
            <v>M</v>
          </cell>
          <cell r="D2860">
            <v>3.93</v>
          </cell>
          <cell r="E2860">
            <v>4.34</v>
          </cell>
          <cell r="F2860">
            <v>8.27</v>
          </cell>
        </row>
        <row r="2861">
          <cell r="A2861" t="str">
            <v>73887/5</v>
          </cell>
          <cell r="B2861" t="str">
            <v>ASSENTAMENTO SIMPLES DE TUBOS DE FERRO FUNDIDO (FOFO) C/ JUNTA ELASTICA - DN 250 MM - INCLUSIVE TRANSPORTE</v>
          </cell>
          <cell r="C2861" t="str">
            <v>M</v>
          </cell>
          <cell r="D2861">
            <v>4.83</v>
          </cell>
          <cell r="E2861">
            <v>5.0999999999999996</v>
          </cell>
          <cell r="F2861">
            <v>9.93</v>
          </cell>
        </row>
        <row r="2862">
          <cell r="A2862" t="str">
            <v>73887/6</v>
          </cell>
          <cell r="B2862" t="str">
            <v>ASSENTAMENTO SIMPLES DE TUBOS DE FERRO FUNDIDO (FOFO) C/ JUNTA ELASTICA - DN 300 - INCLUSIVE TRANSPORTE</v>
          </cell>
          <cell r="C2862" t="str">
            <v>M</v>
          </cell>
          <cell r="D2862">
            <v>5.54</v>
          </cell>
          <cell r="E2862">
            <v>5.61</v>
          </cell>
          <cell r="F2862">
            <v>11.15</v>
          </cell>
        </row>
        <row r="2863">
          <cell r="A2863" t="str">
            <v>73887/7</v>
          </cell>
          <cell r="B2863" t="str">
            <v>ASSENTAMENTO SIMPLES DE TUBOS DE FERRO FUNDIDO (FOFO) C/ JUNTA ELASTICA - DN 350 MM - INCLUSIVE TRANSPORTE</v>
          </cell>
          <cell r="C2863" t="str">
            <v>M</v>
          </cell>
          <cell r="D2863">
            <v>6.65</v>
          </cell>
          <cell r="E2863">
            <v>6.24</v>
          </cell>
          <cell r="F2863">
            <v>12.89</v>
          </cell>
        </row>
        <row r="2864">
          <cell r="A2864" t="str">
            <v>73887/8</v>
          </cell>
          <cell r="B2864" t="str">
            <v>ASSENTAMENTO SIMPLES DE TUBOS DE FERRO FUNDIDO (FOFO) C/ JUNTA ELASTICA - DN 400 MM - INCLUSIVE TRANSPORTE</v>
          </cell>
          <cell r="C2864" t="str">
            <v>M</v>
          </cell>
          <cell r="D2864">
            <v>7.3</v>
          </cell>
          <cell r="E2864">
            <v>6.94</v>
          </cell>
          <cell r="F2864">
            <v>14.24</v>
          </cell>
        </row>
        <row r="2865">
          <cell r="A2865" t="str">
            <v>73887/9</v>
          </cell>
          <cell r="B2865" t="str">
            <v>ASSENTAMENTO SIMPLES DE TUBOS DE FERRO FUNDIDO (FOFO) C/ JUNTA ELASTICA - DN 450 MM - INCLUSIVE TRANSPORTE</v>
          </cell>
          <cell r="C2865" t="str">
            <v>M</v>
          </cell>
          <cell r="D2865">
            <v>8.7200000000000006</v>
          </cell>
          <cell r="E2865">
            <v>7.74</v>
          </cell>
          <cell r="F2865">
            <v>16.46</v>
          </cell>
        </row>
        <row r="2866">
          <cell r="A2866" t="str">
            <v>73887/10</v>
          </cell>
          <cell r="B2866" t="str">
            <v>ASSENTAMENTO SIMPLES DE TUBOS DE FERRO FUNDIDO (FOFO) C/ JUNTA ELASTICA - DN 500 MM - INCLUSIVE TRANSPORTE</v>
          </cell>
          <cell r="C2866" t="str">
            <v>M</v>
          </cell>
          <cell r="D2866">
            <v>9.92</v>
          </cell>
          <cell r="E2866">
            <v>8.08</v>
          </cell>
          <cell r="F2866">
            <v>18</v>
          </cell>
        </row>
        <row r="2867">
          <cell r="A2867" t="str">
            <v>73887/11</v>
          </cell>
          <cell r="B2867" t="str">
            <v>ASSENTAMENTO SIMPLES DE TUBOS DE FERRO FUNDIDO (FOFO) C/ JUNTA ELASTICA - DN 600 MM - INCLUSIVE TRANSPORTE</v>
          </cell>
          <cell r="C2867" t="str">
            <v>M</v>
          </cell>
          <cell r="D2867">
            <v>12.21</v>
          </cell>
          <cell r="E2867">
            <v>9.33</v>
          </cell>
          <cell r="F2867">
            <v>21.54</v>
          </cell>
        </row>
        <row r="2868">
          <cell r="A2868" t="str">
            <v>73887/12</v>
          </cell>
          <cell r="B2868" t="str">
            <v>ASSENTAMENTO SIMPLES DE TUBOS DE FERRO FUNDIDO (FOFO) C/ JUNTA ELASTICA - DN 700 MM - INCLUSIVE TRANSPORTE</v>
          </cell>
          <cell r="C2868" t="str">
            <v>M</v>
          </cell>
          <cell r="D2868">
            <v>15.14</v>
          </cell>
          <cell r="E2868">
            <v>12.41</v>
          </cell>
          <cell r="F2868">
            <v>27.55</v>
          </cell>
        </row>
        <row r="2869">
          <cell r="A2869" t="str">
            <v>73887/13</v>
          </cell>
          <cell r="B2869" t="str">
            <v>ASSENTAMENTO SIMPLES DE TUBOS DE FERRO FUNDIDO (FOFO) C/ JUNTA ELASTICA - DN 800 MM - INCLUSIVE TRANSPORTES</v>
          </cell>
          <cell r="C2869" t="str">
            <v>M</v>
          </cell>
          <cell r="D2869">
            <v>17.78</v>
          </cell>
          <cell r="E2869">
            <v>13.64</v>
          </cell>
          <cell r="F2869">
            <v>31.42</v>
          </cell>
        </row>
        <row r="2870">
          <cell r="A2870" t="str">
            <v>73887/14</v>
          </cell>
          <cell r="B2870" t="str">
            <v>ASSENTAMENTO SIMPLES DE TUBOS DE FERRO FUNDIDO (FOFO) C/ JUNTA ELASTICA - DN 900 MM - INCLUSIVE TRANSPORTE</v>
          </cell>
          <cell r="C2870" t="str">
            <v>M</v>
          </cell>
          <cell r="D2870">
            <v>21.32</v>
          </cell>
          <cell r="E2870">
            <v>14.87</v>
          </cell>
          <cell r="F2870">
            <v>36.19</v>
          </cell>
        </row>
        <row r="2871">
          <cell r="A2871" t="str">
            <v>73887/15</v>
          </cell>
          <cell r="B2871" t="str">
            <v>ASSENTAMENTO SIMPLES DE TUBOS DE FERRO FUNDIDO (FOFO) C/ JUNTA ELASTICA - DN 1000 MM - INCLUSIVE TRANSPORTE</v>
          </cell>
          <cell r="C2871" t="str">
            <v>M</v>
          </cell>
          <cell r="D2871">
            <v>23.26</v>
          </cell>
          <cell r="E2871">
            <v>15.36</v>
          </cell>
          <cell r="F2871">
            <v>38.619999999999997</v>
          </cell>
        </row>
        <row r="2872">
          <cell r="A2872" t="str">
            <v>73887/16</v>
          </cell>
          <cell r="B2872" t="str">
            <v>ASSENTAMENTO SIMPLES DE TUBOS DE FERRO FUNDIDO (FOFO) C/ JUNTA ELASTICA - DN 1100 MM - INCLUSIVE TRANSPORTE</v>
          </cell>
          <cell r="C2872" t="str">
            <v>M</v>
          </cell>
          <cell r="D2872">
            <v>27.31</v>
          </cell>
          <cell r="E2872">
            <v>18.68</v>
          </cell>
          <cell r="F2872">
            <v>45.99</v>
          </cell>
        </row>
        <row r="2873">
          <cell r="A2873" t="str">
            <v>73887/17</v>
          </cell>
          <cell r="B2873" t="str">
            <v>ASSENTAMENTO SIMPLES DE TUBOS DE FERRO FUNDIDO (FOFO) C/ JUNTA ELASTICA - DN 1200 MM - INCLUSIVE TRANSPORTE</v>
          </cell>
          <cell r="C2873" t="str">
            <v>M</v>
          </cell>
          <cell r="D2873">
            <v>32.369999999999997</v>
          </cell>
          <cell r="E2873">
            <v>21.77</v>
          </cell>
          <cell r="F2873">
            <v>54.14</v>
          </cell>
        </row>
        <row r="2874">
          <cell r="B2874" t="str">
            <v>ASSENTAMENTO DE TUBOS DE AÇO</v>
          </cell>
        </row>
        <row r="2875">
          <cell r="A2875" t="str">
            <v>73839/1</v>
          </cell>
          <cell r="B2875" t="str">
            <v>ASSENTAMENTO DE TUBOS DE AÇO, COM JUNTA ELÁSTICA (COMPRIMENTO DE 6,00 M) - DN 150 MM</v>
          </cell>
          <cell r="C2875" t="str">
            <v>M</v>
          </cell>
          <cell r="D2875">
            <v>3.3</v>
          </cell>
          <cell r="E2875">
            <v>3.71</v>
          </cell>
          <cell r="F2875">
            <v>7.01</v>
          </cell>
        </row>
        <row r="2876">
          <cell r="A2876" t="str">
            <v>73839/2</v>
          </cell>
          <cell r="B2876" t="str">
            <v>ASSENTAMENTO DE TUBOS DE AÇO, COM JUNTA ELÁSTICA (COMPRIMENTO DE 6,00 M) - DN 200 MM</v>
          </cell>
          <cell r="C2876" t="str">
            <v>M</v>
          </cell>
          <cell r="D2876">
            <v>4.21</v>
          </cell>
          <cell r="E2876">
            <v>4.76</v>
          </cell>
          <cell r="F2876">
            <v>8.9700000000000006</v>
          </cell>
        </row>
        <row r="2877">
          <cell r="A2877" t="str">
            <v>73839/3</v>
          </cell>
          <cell r="B2877" t="str">
            <v>ASSENTAMENTO DE TUBOS DE AÇO, COM JUNTA ELÁSTICA (COMPRIMENTO DE 6,00 M) - DN 250 MM</v>
          </cell>
          <cell r="C2877" t="str">
            <v>M</v>
          </cell>
          <cell r="D2877">
            <v>5.17</v>
          </cell>
          <cell r="E2877">
            <v>5.59</v>
          </cell>
          <cell r="F2877">
            <v>10.76</v>
          </cell>
        </row>
        <row r="2878">
          <cell r="A2878" t="str">
            <v>73839/4</v>
          </cell>
          <cell r="B2878" t="str">
            <v>ASSENTAMENTO DE TUBOS DE AÇO, COM JUNTA ELÁSTICA (COMPRIMENTO DE 6,00 M) - DN 300 MM</v>
          </cell>
          <cell r="C2878" t="str">
            <v>M</v>
          </cell>
          <cell r="D2878">
            <v>5.93</v>
          </cell>
          <cell r="E2878">
            <v>6.14</v>
          </cell>
          <cell r="F2878">
            <v>12.07</v>
          </cell>
        </row>
        <row r="2879">
          <cell r="A2879" t="str">
            <v>73839/5</v>
          </cell>
          <cell r="B2879" t="str">
            <v>ASSENTAMENTO DE TUBOS DE AÇO, COM JUNTA ELÁSTICA (COMPRIMENTO DE 6,00 M) - DN 350 MM</v>
          </cell>
          <cell r="C2879" t="str">
            <v>M</v>
          </cell>
          <cell r="D2879">
            <v>7.09</v>
          </cell>
          <cell r="E2879">
            <v>6.84</v>
          </cell>
          <cell r="F2879">
            <v>13.93</v>
          </cell>
        </row>
        <row r="2880">
          <cell r="A2880" t="str">
            <v>73839/6</v>
          </cell>
          <cell r="B2880" t="str">
            <v>ASSENTAMENTO DE TUBOS DE AÇO, COM JUNTA ELÁSTICA (COMPRIMENTO DE 6,00 M) - DN 400 MM</v>
          </cell>
          <cell r="C2880" t="str">
            <v>M</v>
          </cell>
          <cell r="D2880">
            <v>8.1999999999999993</v>
          </cell>
          <cell r="E2880">
            <v>7.65</v>
          </cell>
          <cell r="F2880">
            <v>15.85</v>
          </cell>
        </row>
        <row r="2881">
          <cell r="A2881" t="str">
            <v>73839/7</v>
          </cell>
          <cell r="B2881" t="str">
            <v>ASSENTAMENTO DE TUBOS DE AÇO, COM JUNTA ELÁSTICA (COMPRIMENTO DE 6,00 M) - DN 450 MM</v>
          </cell>
          <cell r="C2881" t="str">
            <v>M</v>
          </cell>
          <cell r="D2881">
            <v>9.2799999999999994</v>
          </cell>
          <cell r="E2881">
            <v>8.4700000000000006</v>
          </cell>
          <cell r="F2881">
            <v>17.75</v>
          </cell>
        </row>
        <row r="2882">
          <cell r="A2882" t="str">
            <v>73839/8</v>
          </cell>
          <cell r="B2882" t="str">
            <v>ASSENTAMENTO DE TUBOS DE AÇO, COM JUNTA ELÁSTICA (COMPRIMENTO DE 6,00 M) - DN 500 MM</v>
          </cell>
          <cell r="C2882" t="str">
            <v>M</v>
          </cell>
          <cell r="D2882">
            <v>10.55</v>
          </cell>
          <cell r="E2882">
            <v>8.84</v>
          </cell>
          <cell r="F2882">
            <v>19.39</v>
          </cell>
        </row>
        <row r="2883">
          <cell r="A2883" t="str">
            <v>73839/9</v>
          </cell>
          <cell r="B2883" t="str">
            <v>ASSENTAMENTO DE TUBOS DE AÇO, COM JUNTA ELÁSTICA (COMPRIMENTO DE 6,00 M) - DN 600 MM</v>
          </cell>
          <cell r="C2883" t="str">
            <v>M</v>
          </cell>
          <cell r="D2883">
            <v>12.96</v>
          </cell>
          <cell r="E2883">
            <v>10.19</v>
          </cell>
          <cell r="F2883">
            <v>23.15</v>
          </cell>
        </row>
        <row r="2884">
          <cell r="A2884" t="str">
            <v>73839/10</v>
          </cell>
          <cell r="B2884" t="str">
            <v>ASSENTAMENTO DE TUBOS DE AÇO, COM JUNTA ELÁSTICA (COMPRIMENTO DE 6,00 M) - DN 700 MM</v>
          </cell>
          <cell r="C2884" t="str">
            <v>M</v>
          </cell>
          <cell r="D2884">
            <v>16.05</v>
          </cell>
          <cell r="E2884">
            <v>13.56</v>
          </cell>
          <cell r="F2884">
            <v>29.61</v>
          </cell>
        </row>
        <row r="2885">
          <cell r="A2885" t="str">
            <v>73839/11</v>
          </cell>
          <cell r="B2885" t="str">
            <v>ASSENTAMENTO DE TUBOS DE AÇO, COM JUNTA ELÁSTICA (COMPRIMENTO DE 6,00 M) - DN 800 MM</v>
          </cell>
          <cell r="C2885" t="str">
            <v>M</v>
          </cell>
          <cell r="D2885">
            <v>18.809999999999999</v>
          </cell>
          <cell r="E2885">
            <v>14.9</v>
          </cell>
          <cell r="F2885">
            <v>33.71</v>
          </cell>
        </row>
        <row r="2886">
          <cell r="A2886" t="str">
            <v>73839/16</v>
          </cell>
          <cell r="B2886" t="str">
            <v>ASSENTAMENTO DE TUBOS DE AÇO, COMJUNTA ELÁSTICA (COMPRIMENTO DE 6 M) - DN 900 MM</v>
          </cell>
          <cell r="C2886" t="str">
            <v>M</v>
          </cell>
          <cell r="D2886">
            <v>22.56</v>
          </cell>
          <cell r="E2886">
            <v>16.22</v>
          </cell>
          <cell r="F2886">
            <v>38.78</v>
          </cell>
        </row>
        <row r="2887">
          <cell r="A2887" t="str">
            <v>73839/13</v>
          </cell>
          <cell r="B2887" t="str">
            <v>ASSENTAMENTO DE TUBOS DE AÇO, COM JUNTA ELÁSTICA (COMPRIMENTO DE 6,00 M) - DN 1000 MM</v>
          </cell>
          <cell r="C2887" t="str">
            <v>M</v>
          </cell>
          <cell r="D2887">
            <v>24.53</v>
          </cell>
          <cell r="E2887">
            <v>16.73</v>
          </cell>
          <cell r="F2887">
            <v>41.26</v>
          </cell>
        </row>
        <row r="2888">
          <cell r="A2888" t="str">
            <v>73839/14</v>
          </cell>
          <cell r="B2888" t="str">
            <v>ASSENTAMENTO DE TUBOS DE AÇO, COM JUNTA ELÁSTICA (COMPRIMENTO DE 6,00 M) - DN 1100 MM</v>
          </cell>
          <cell r="C2888" t="str">
            <v>M</v>
          </cell>
          <cell r="D2888">
            <v>28.81</v>
          </cell>
          <cell r="E2888">
            <v>20.37</v>
          </cell>
          <cell r="F2888">
            <v>49.18</v>
          </cell>
        </row>
        <row r="2889">
          <cell r="A2889" t="str">
            <v>73839/15</v>
          </cell>
          <cell r="B2889" t="str">
            <v>ASSENTAMENTO DE TUBOS DE AÇO, COM JUNTA ELÁSTICA (COMPRIMENTO DE 6,00 M) - DN 1200 MM</v>
          </cell>
          <cell r="C2889" t="str">
            <v>M</v>
          </cell>
          <cell r="D2889">
            <v>34.18</v>
          </cell>
          <cell r="E2889">
            <v>23.74</v>
          </cell>
          <cell r="F2889">
            <v>57.92</v>
          </cell>
        </row>
        <row r="2890">
          <cell r="B2890" t="str">
            <v>INSTALACAO DE VALVULAS OU REGISTROS</v>
          </cell>
          <cell r="C2890" t="str">
            <v/>
          </cell>
        </row>
        <row r="2891">
          <cell r="A2891" t="str">
            <v>73884/1</v>
          </cell>
          <cell r="B2891" t="str">
            <v>INSTALAÇÃO DE VÁLVULAS OU REGISTROS COM JUNTA FLANGEADA - DN 50</v>
          </cell>
          <cell r="C2891" t="str">
            <v>UN</v>
          </cell>
          <cell r="D2891">
            <v>15.19</v>
          </cell>
          <cell r="E2891">
            <v>45.49</v>
          </cell>
          <cell r="F2891">
            <v>60.68</v>
          </cell>
        </row>
        <row r="2892">
          <cell r="A2892" t="str">
            <v>73884/2</v>
          </cell>
          <cell r="B2892" t="str">
            <v>INSTALAÇÃO DE VÁLVULAS OU REGISTROS COM JUNTA FLANGEADA - DN 75</v>
          </cell>
          <cell r="C2892" t="str">
            <v>UN</v>
          </cell>
          <cell r="D2892">
            <v>26.23</v>
          </cell>
          <cell r="E2892">
            <v>67.099999999999994</v>
          </cell>
          <cell r="F2892">
            <v>93.33</v>
          </cell>
        </row>
        <row r="2893">
          <cell r="A2893" t="str">
            <v>73884/3</v>
          </cell>
          <cell r="B2893" t="str">
            <v>INSTALAÇÃO DE VÁLVULAS OU REGISTROS COM JUNTA FLANGEADA - DN 100</v>
          </cell>
          <cell r="C2893" t="str">
            <v>UN</v>
          </cell>
          <cell r="D2893">
            <v>32.78</v>
          </cell>
          <cell r="E2893">
            <v>83.88</v>
          </cell>
          <cell r="F2893">
            <v>116.66</v>
          </cell>
        </row>
        <row r="2894">
          <cell r="A2894" t="str">
            <v>73884/4</v>
          </cell>
          <cell r="B2894" t="str">
            <v>INSTALAÇÃO DE VÁLVULAS OU REGISTROS COM JUNTA FLANGEADA - DN 150</v>
          </cell>
          <cell r="C2894" t="str">
            <v>UN</v>
          </cell>
          <cell r="D2894">
            <v>266.64</v>
          </cell>
          <cell r="E2894">
            <v>135.32</v>
          </cell>
          <cell r="F2894">
            <v>401.96</v>
          </cell>
        </row>
        <row r="2895">
          <cell r="A2895" t="str">
            <v>73884/5</v>
          </cell>
          <cell r="B2895" t="str">
            <v>INSTALAÇÃO DE VÁLVULAS OU REGISTROS COM JUNTA FLANGEADA - DN 200</v>
          </cell>
          <cell r="C2895" t="str">
            <v>UN</v>
          </cell>
          <cell r="D2895">
            <v>311.08</v>
          </cell>
          <cell r="E2895">
            <v>157.87</v>
          </cell>
          <cell r="F2895">
            <v>468.95</v>
          </cell>
        </row>
        <row r="2896">
          <cell r="A2896" t="str">
            <v>73884/6</v>
          </cell>
          <cell r="B2896" t="str">
            <v>INSTALAÇÃO DE VÁLVULAS OU REGISTROS COM JUNTA FLANGEADA - DN 250</v>
          </cell>
          <cell r="C2896" t="str">
            <v>UN</v>
          </cell>
          <cell r="D2896">
            <v>377.74</v>
          </cell>
          <cell r="E2896">
            <v>191.7</v>
          </cell>
          <cell r="F2896">
            <v>569.44000000000005</v>
          </cell>
        </row>
        <row r="2897">
          <cell r="A2897" t="str">
            <v>73884/7</v>
          </cell>
          <cell r="B2897" t="str">
            <v>INSTALAÇÃO DE VÁLVULAS OU REGISTROS COM JUNTA FLANGEADA - DN 300</v>
          </cell>
          <cell r="C2897" t="str">
            <v>UN</v>
          </cell>
          <cell r="D2897">
            <v>422.18</v>
          </cell>
          <cell r="E2897">
            <v>214.25</v>
          </cell>
          <cell r="F2897">
            <v>636.42999999999995</v>
          </cell>
        </row>
        <row r="2898">
          <cell r="A2898" t="str">
            <v>73884/8</v>
          </cell>
          <cell r="B2898" t="str">
            <v>INSTALAÇÃO DE VÁLVULAS OU REGISTROS COM JUNTA FLANGEADA - DN 350</v>
          </cell>
          <cell r="C2898" t="str">
            <v>UN</v>
          </cell>
          <cell r="D2898">
            <v>444.4</v>
          </cell>
          <cell r="E2898">
            <v>225.53</v>
          </cell>
          <cell r="F2898">
            <v>669.93</v>
          </cell>
        </row>
        <row r="2899">
          <cell r="A2899" t="str">
            <v>73884/9</v>
          </cell>
          <cell r="B2899" t="str">
            <v>INSTALAÇÃO DE VÁLVULAS OU REGISTROS COM JUNTA FLANGEADA - DN 400</v>
          </cell>
          <cell r="C2899" t="str">
            <v>UN</v>
          </cell>
          <cell r="D2899">
            <v>488.84</v>
          </cell>
          <cell r="E2899">
            <v>248.08</v>
          </cell>
          <cell r="F2899">
            <v>736.92</v>
          </cell>
        </row>
        <row r="2900">
          <cell r="A2900" t="str">
            <v>73884/10</v>
          </cell>
          <cell r="B2900" t="str">
            <v>INSTALAÇÃO DE VÁLVULAS OU REGISTROS COM JUNTA FLANGEADA - DN 450</v>
          </cell>
          <cell r="C2900" t="str">
            <v>UN</v>
          </cell>
          <cell r="D2900">
            <v>511.06</v>
          </cell>
          <cell r="E2900">
            <v>259.36</v>
          </cell>
          <cell r="F2900">
            <v>770.42</v>
          </cell>
        </row>
        <row r="2901">
          <cell r="A2901" t="str">
            <v>73884/11</v>
          </cell>
          <cell r="B2901" t="str">
            <v>INSTALAÇÃO DE VÁLVULAS OU REGISTROS COM JUNTA FLANGEADA - DN 500</v>
          </cell>
          <cell r="C2901" t="str">
            <v>UN</v>
          </cell>
          <cell r="D2901">
            <v>555.5</v>
          </cell>
          <cell r="E2901">
            <v>281.91000000000003</v>
          </cell>
          <cell r="F2901">
            <v>837.41</v>
          </cell>
        </row>
        <row r="2902">
          <cell r="A2902" t="str">
            <v>73884/12</v>
          </cell>
          <cell r="B2902" t="str">
            <v>INSTALAÇÃO DE VÁLVULAS OU REGISTROS COM JUNTA FLANGEADA - DN 600</v>
          </cell>
          <cell r="C2902" t="str">
            <v>UN</v>
          </cell>
          <cell r="D2902">
            <v>599.92999999999995</v>
          </cell>
          <cell r="E2902">
            <v>304.47000000000003</v>
          </cell>
          <cell r="F2902">
            <v>904.4</v>
          </cell>
        </row>
        <row r="2903">
          <cell r="A2903" t="str">
            <v>73884/13</v>
          </cell>
          <cell r="B2903" t="str">
            <v>INSTALAÇÃO DE VÁLVULAS OU REGISTROS COM JUNTA FLANGEADA - DN 700</v>
          </cell>
          <cell r="C2903" t="str">
            <v>UN</v>
          </cell>
          <cell r="D2903">
            <v>652.52</v>
          </cell>
          <cell r="E2903">
            <v>376.24</v>
          </cell>
          <cell r="F2903" t="str">
            <v>1.028.76</v>
          </cell>
        </row>
        <row r="2904">
          <cell r="A2904" t="str">
            <v>73884/14</v>
          </cell>
          <cell r="B2904" t="str">
            <v>INSTALAÇÃO DE VÁLVULAS OU REGISTROS COM JUNTA FLANGEADA - DN 800</v>
          </cell>
          <cell r="C2904" t="str">
            <v>UN</v>
          </cell>
          <cell r="D2904">
            <v>652.52</v>
          </cell>
          <cell r="E2904">
            <v>376.24</v>
          </cell>
          <cell r="F2904" t="str">
            <v>1.028.76</v>
          </cell>
        </row>
        <row r="2905">
          <cell r="A2905" t="str">
            <v>73884/15</v>
          </cell>
          <cell r="B2905" t="str">
            <v>INSTALAÇÃO DE VÁLVULAS OU REGISTROS COM JUNTA FLANGEADA - DN 900</v>
          </cell>
          <cell r="C2905" t="str">
            <v>UN</v>
          </cell>
          <cell r="D2905">
            <v>656.85</v>
          </cell>
          <cell r="E2905">
            <v>386.79</v>
          </cell>
          <cell r="F2905" t="str">
            <v>1.043.64</v>
          </cell>
        </row>
        <row r="2906">
          <cell r="A2906" t="str">
            <v>73884/16</v>
          </cell>
          <cell r="B2906" t="str">
            <v>INSTALAÇÃO DE VÁLVULAS OU REGISTROS COM JUNTA FLANGEADA - DN 1000</v>
          </cell>
          <cell r="C2906" t="str">
            <v>UN</v>
          </cell>
          <cell r="D2906">
            <v>745.73</v>
          </cell>
          <cell r="E2906">
            <v>429.99</v>
          </cell>
          <cell r="F2906" t="str">
            <v>1.175.72</v>
          </cell>
        </row>
        <row r="2907">
          <cell r="A2907" t="str">
            <v>73885/1</v>
          </cell>
          <cell r="B2907" t="str">
            <v>INSTALAÇÃO DE VÁLVULAS OU REGISTROS COM JUNTA ELÁSTICA - DN 50</v>
          </cell>
          <cell r="C2907" t="str">
            <v>UN</v>
          </cell>
          <cell r="D2907">
            <v>8.1300000000000008</v>
          </cell>
          <cell r="E2907">
            <v>20.97</v>
          </cell>
          <cell r="F2907">
            <v>29.1</v>
          </cell>
        </row>
        <row r="2908">
          <cell r="A2908" t="str">
            <v>73885/2</v>
          </cell>
          <cell r="B2908" t="str">
            <v>INSTALAÇÃO DE VÁLVULAS OU REGISTROS COM JUNTA ELÁSTICA - DN 75</v>
          </cell>
          <cell r="C2908" t="str">
            <v>UN</v>
          </cell>
          <cell r="D2908">
            <v>9.84</v>
          </cell>
          <cell r="E2908">
            <v>25.16</v>
          </cell>
          <cell r="F2908">
            <v>35</v>
          </cell>
        </row>
        <row r="2909">
          <cell r="A2909" t="str">
            <v>73885/3</v>
          </cell>
          <cell r="B2909" t="str">
            <v>INSTALAÇÃO DE VÁLVULAS OU REGISTROS COM JUNTA ELÁSTICA - DN 100</v>
          </cell>
          <cell r="C2909" t="str">
            <v>UN</v>
          </cell>
          <cell r="D2909">
            <v>11.15</v>
          </cell>
          <cell r="E2909">
            <v>28.51</v>
          </cell>
          <cell r="F2909">
            <v>39.659999999999997</v>
          </cell>
        </row>
        <row r="2910">
          <cell r="A2910" t="str">
            <v>73885/4</v>
          </cell>
          <cell r="B2910" t="str">
            <v>INSTALAÇÃO DE VÁLVULAS OU REGISTROS COM JUNTA ELÁSTICA - DN 150</v>
          </cell>
          <cell r="C2910" t="str">
            <v>UN</v>
          </cell>
          <cell r="D2910">
            <v>97.77</v>
          </cell>
          <cell r="E2910">
            <v>49.61</v>
          </cell>
          <cell r="F2910">
            <v>147.38</v>
          </cell>
        </row>
        <row r="2911">
          <cell r="A2911" t="str">
            <v>73885/5</v>
          </cell>
          <cell r="B2911" t="str">
            <v>INSTALAÇÃO DE VÁLVULAS OU REGISTROS COM JUNTA ELÁSTICA - DN 200</v>
          </cell>
          <cell r="C2911" t="str">
            <v>UN</v>
          </cell>
          <cell r="D2911">
            <v>126.66</v>
          </cell>
          <cell r="E2911">
            <v>64.27</v>
          </cell>
          <cell r="F2911">
            <v>190.93</v>
          </cell>
        </row>
        <row r="2912">
          <cell r="A2912" t="str">
            <v>73885/6</v>
          </cell>
          <cell r="B2912" t="str">
            <v>INSTALAÇÃO DE VÁLVULAS OU REGISTROS COM JUNTA ELÁSTICA - DN 250</v>
          </cell>
          <cell r="C2912" t="str">
            <v>UN</v>
          </cell>
          <cell r="D2912">
            <v>148.88</v>
          </cell>
          <cell r="E2912">
            <v>75.55</v>
          </cell>
          <cell r="F2912">
            <v>224.43</v>
          </cell>
        </row>
        <row r="2913">
          <cell r="A2913" t="str">
            <v>73885/7</v>
          </cell>
          <cell r="B2913" t="str">
            <v>INSTALAÇÃO DE VÁLVULAS OU REGISTROS COM JUNTA ELÁSTICA - DN 300</v>
          </cell>
          <cell r="C2913" t="str">
            <v>UN</v>
          </cell>
          <cell r="D2913">
            <v>162.19999999999999</v>
          </cell>
          <cell r="E2913">
            <v>82.32</v>
          </cell>
          <cell r="F2913">
            <v>244.52</v>
          </cell>
        </row>
        <row r="2914">
          <cell r="A2914" t="str">
            <v>73885/8</v>
          </cell>
          <cell r="B2914" t="str">
            <v>INSTALAÇÃO DE VÁLVULAS OU REGISTROS COM JUNTA ELÁSTICA - DN 350</v>
          </cell>
          <cell r="C2914" t="str">
            <v>UN</v>
          </cell>
          <cell r="D2914">
            <v>177.76</v>
          </cell>
          <cell r="E2914">
            <v>90.21</v>
          </cell>
          <cell r="F2914">
            <v>267.97000000000003</v>
          </cell>
        </row>
        <row r="2915">
          <cell r="A2915" t="str">
            <v>73885/9</v>
          </cell>
          <cell r="B2915" t="str">
            <v>INSTALAÇÃO DE VÁLVULAS OU REGISTROS COM JUNTA ELÁSTICA - DN 400</v>
          </cell>
          <cell r="C2915" t="str">
            <v>UN</v>
          </cell>
          <cell r="D2915">
            <v>195.54</v>
          </cell>
          <cell r="E2915">
            <v>99.23</v>
          </cell>
          <cell r="F2915">
            <v>294.77</v>
          </cell>
        </row>
        <row r="2916">
          <cell r="A2916" t="str">
            <v>73885/10</v>
          </cell>
          <cell r="B2916" t="str">
            <v>INSTALAÇÃO DE VÁLVULAS OU REGISTROS COM JUNTA ELÁSTICA - DN 450</v>
          </cell>
          <cell r="C2916" t="str">
            <v>UN</v>
          </cell>
          <cell r="D2916">
            <v>211.1</v>
          </cell>
          <cell r="E2916">
            <v>107.12</v>
          </cell>
          <cell r="F2916">
            <v>318.22000000000003</v>
          </cell>
        </row>
        <row r="2917">
          <cell r="A2917" t="str">
            <v>73885/11</v>
          </cell>
          <cell r="B2917" t="str">
            <v>INSTALAÇÃO DE VÁLVULAS OU REGISTROS COM JUNTA ELÁSTICA - DN 500</v>
          </cell>
          <cell r="C2917" t="str">
            <v>UN</v>
          </cell>
          <cell r="D2917">
            <v>222.2</v>
          </cell>
          <cell r="E2917">
            <v>112.76</v>
          </cell>
          <cell r="F2917">
            <v>334.96</v>
          </cell>
        </row>
        <row r="2918">
          <cell r="A2918" t="str">
            <v>73885/12</v>
          </cell>
          <cell r="B2918" t="str">
            <v>INSTALAÇÃO DE VÁLVULAS OU REGISTROS COM JUNTA ELÁSTICA - DN 600</v>
          </cell>
          <cell r="C2918" t="str">
            <v>UN</v>
          </cell>
          <cell r="D2918">
            <v>253.31</v>
          </cell>
          <cell r="E2918">
            <v>128.55000000000001</v>
          </cell>
          <cell r="F2918">
            <v>381.86</v>
          </cell>
        </row>
        <row r="2919">
          <cell r="B2919" t="str">
            <v>INSTALACAO DE BOMBAS, COMPRESSORES E MISTURADORES</v>
          </cell>
          <cell r="C2919" t="str">
            <v/>
          </cell>
        </row>
        <row r="2920">
          <cell r="A2920" t="str">
            <v>73834/1</v>
          </cell>
          <cell r="B2920" t="str">
            <v>INSTALACAO DE CONJ.MOTO BOMBA SUBMERSIVEL ATE 10 CV</v>
          </cell>
          <cell r="C2920" t="str">
            <v>UN</v>
          </cell>
          <cell r="D2920">
            <v>54.53</v>
          </cell>
          <cell r="E2920">
            <v>142.87</v>
          </cell>
          <cell r="F2920">
            <v>197.4</v>
          </cell>
        </row>
        <row r="2921">
          <cell r="A2921" t="str">
            <v>73834/2</v>
          </cell>
          <cell r="B2921" t="str">
            <v>INSTALACAO DE CONJ.MOTO BOMBA SUBMERSIVEL DE 11 A 25 CV</v>
          </cell>
          <cell r="C2921" t="str">
            <v>UN</v>
          </cell>
          <cell r="D2921">
            <v>87.25</v>
          </cell>
          <cell r="E2921">
            <v>228.59</v>
          </cell>
          <cell r="F2921">
            <v>315.83999999999997</v>
          </cell>
        </row>
        <row r="2922">
          <cell r="A2922" t="str">
            <v>73834/3</v>
          </cell>
          <cell r="B2922" t="str">
            <v>INSTALACAO DE CONJ.MOTO BOMBA SUBMERSIVEL DE 26 A 50 CV</v>
          </cell>
          <cell r="C2922" t="str">
            <v>UN</v>
          </cell>
          <cell r="D2922">
            <v>174.5</v>
          </cell>
          <cell r="E2922">
            <v>457.18</v>
          </cell>
          <cell r="F2922">
            <v>631.67999999999995</v>
          </cell>
        </row>
        <row r="2923">
          <cell r="A2923" t="str">
            <v>73834/4</v>
          </cell>
          <cell r="B2923" t="str">
            <v>INSTALACAO DE CONJ.MOTO BOMBA SUBMERSIVEL DE 51 A 100 CV</v>
          </cell>
          <cell r="C2923" t="str">
            <v>UN</v>
          </cell>
          <cell r="D2923">
            <v>261.74</v>
          </cell>
          <cell r="E2923">
            <v>685.78</v>
          </cell>
          <cell r="F2923">
            <v>947.52</v>
          </cell>
        </row>
        <row r="2924">
          <cell r="A2924" t="str">
            <v>73835/1</v>
          </cell>
          <cell r="B2924" t="str">
            <v>INSTALACAO DE CONJ.MOTO BOMBA VERTICAL POT &lt;= 100 CV</v>
          </cell>
          <cell r="C2924" t="str">
            <v>UN</v>
          </cell>
          <cell r="D2924">
            <v>340.41</v>
          </cell>
          <cell r="E2924">
            <v>968.52</v>
          </cell>
          <cell r="F2924" t="str">
            <v>1.308.93</v>
          </cell>
        </row>
        <row r="2925">
          <cell r="A2925" t="str">
            <v>73835/2</v>
          </cell>
          <cell r="B2925" t="str">
            <v>INSTALACAO DE CONJ.MOTO BOMBA VERTICAL 100 &lt; POT &lt;= 200 CV</v>
          </cell>
          <cell r="C2925" t="str">
            <v>UN</v>
          </cell>
          <cell r="D2925">
            <v>462.96</v>
          </cell>
          <cell r="E2925" t="str">
            <v>1.317.19</v>
          </cell>
          <cell r="F2925" t="str">
            <v>1.780.15</v>
          </cell>
        </row>
        <row r="2926">
          <cell r="A2926" t="str">
            <v>73835/3</v>
          </cell>
          <cell r="B2926" t="str">
            <v>INSTALACAO DE CONJ.MOTO BOMBA VERTICAL 200 &lt; POT &lt;= 300 CV</v>
          </cell>
          <cell r="C2926" t="str">
            <v>UN</v>
          </cell>
          <cell r="D2926">
            <v>517.42999999999995</v>
          </cell>
          <cell r="E2926" t="str">
            <v>1.472.15</v>
          </cell>
          <cell r="F2926" t="str">
            <v>1.989.58</v>
          </cell>
        </row>
        <row r="2927">
          <cell r="A2927" t="str">
            <v>73836/1</v>
          </cell>
          <cell r="B2927" t="str">
            <v>INSTALACAO DE CONJ.MOTO BOMBA HORIZONTAL ATE 10 CV</v>
          </cell>
          <cell r="C2927" t="str">
            <v>UN</v>
          </cell>
          <cell r="D2927">
            <v>136.16</v>
          </cell>
          <cell r="E2927">
            <v>387.41</v>
          </cell>
          <cell r="F2927">
            <v>523.57000000000005</v>
          </cell>
        </row>
        <row r="2928">
          <cell r="A2928" t="str">
            <v>73836/2</v>
          </cell>
          <cell r="B2928" t="str">
            <v>INSTALACAO DE CONJ.MOTO BOMBA HORIZONTAL DE 12,5 A 25 CV</v>
          </cell>
          <cell r="C2928" t="str">
            <v>UN</v>
          </cell>
          <cell r="D2928">
            <v>177.01</v>
          </cell>
          <cell r="E2928">
            <v>503.63</v>
          </cell>
          <cell r="F2928">
            <v>680.64</v>
          </cell>
        </row>
        <row r="2929">
          <cell r="A2929" t="str">
            <v>73836/3</v>
          </cell>
          <cell r="B2929" t="str">
            <v>INSTALACAO DE CONJ.MOTO BOMBA HORIZONTAL DE 30 A 75 CV</v>
          </cell>
          <cell r="C2929" t="str">
            <v>UN</v>
          </cell>
          <cell r="D2929">
            <v>272.33</v>
          </cell>
          <cell r="E2929">
            <v>774.82</v>
          </cell>
          <cell r="F2929" t="str">
            <v>1.047.15</v>
          </cell>
        </row>
        <row r="2930">
          <cell r="A2930" t="str">
            <v>73836/4</v>
          </cell>
          <cell r="B2930" t="str">
            <v>INSTALACAO DE CONJ.MOTO BOMBA HORIZONTAL DE 100 A 150 CV</v>
          </cell>
          <cell r="C2930" t="str">
            <v>UN</v>
          </cell>
          <cell r="D2930">
            <v>435.72</v>
          </cell>
          <cell r="E2930" t="str">
            <v>1.239.71</v>
          </cell>
          <cell r="F2930" t="str">
            <v>1.675.43</v>
          </cell>
        </row>
        <row r="2931">
          <cell r="A2931" t="str">
            <v>73837/1</v>
          </cell>
          <cell r="B2931" t="str">
            <v>INSTALACAO DE CONJ.MOTO BOMBA SUBMERSO ATE 5 CV</v>
          </cell>
          <cell r="C2931" t="str">
            <v>UN</v>
          </cell>
          <cell r="D2931">
            <v>54.53</v>
          </cell>
          <cell r="E2931">
            <v>142.87</v>
          </cell>
          <cell r="F2931">
            <v>197.4</v>
          </cell>
        </row>
        <row r="2932">
          <cell r="A2932" t="str">
            <v>73837/2</v>
          </cell>
          <cell r="B2932" t="str">
            <v>INSTALACAO DE CONJ.MOTO BOMBA SUBMERSO DE 6 A 25 CV</v>
          </cell>
          <cell r="C2932" t="str">
            <v>UN</v>
          </cell>
          <cell r="D2932">
            <v>109.06</v>
          </cell>
          <cell r="E2932">
            <v>285.74</v>
          </cell>
          <cell r="F2932">
            <v>394.8</v>
          </cell>
        </row>
        <row r="2933">
          <cell r="A2933" t="str">
            <v>73837/3</v>
          </cell>
          <cell r="B2933" t="str">
            <v>INSTALACAO DE CONJ.MOTO BOMBA SUBMERSO DE 26 A 50 CV</v>
          </cell>
          <cell r="C2933" t="str">
            <v>UN</v>
          </cell>
          <cell r="D2933">
            <v>218.12</v>
          </cell>
          <cell r="E2933">
            <v>571.48</v>
          </cell>
          <cell r="F2933">
            <v>789.6</v>
          </cell>
        </row>
        <row r="2934">
          <cell r="A2934" t="str">
            <v>73826/1</v>
          </cell>
          <cell r="B2934" t="str">
            <v>INSTALACAO DE COMPRESSOR DE AR, POTENCIA &lt;= 5 CV</v>
          </cell>
          <cell r="C2934" t="str">
            <v>UN</v>
          </cell>
          <cell r="D2934">
            <v>130.52000000000001</v>
          </cell>
          <cell r="E2934">
            <v>305.3</v>
          </cell>
          <cell r="F2934">
            <v>435.82</v>
          </cell>
        </row>
        <row r="2935">
          <cell r="A2935" t="str">
            <v>73826/2</v>
          </cell>
          <cell r="B2935" t="str">
            <v>INSTALACAO DE COMPRESSOR DE AR, POTENCIA &gt; 5 E &lt;= 10 CV</v>
          </cell>
          <cell r="C2935" t="str">
            <v>UN</v>
          </cell>
          <cell r="D2935">
            <v>169.68</v>
          </cell>
          <cell r="E2935">
            <v>396.89</v>
          </cell>
          <cell r="F2935">
            <v>566.57000000000005</v>
          </cell>
        </row>
        <row r="2936">
          <cell r="A2936" t="str">
            <v>73612</v>
          </cell>
          <cell r="B2936" t="str">
            <v>INSTALACAO DE CLORADOR</v>
          </cell>
          <cell r="C2936" t="str">
            <v>UN</v>
          </cell>
          <cell r="D2936">
            <v>108.44</v>
          </cell>
          <cell r="E2936">
            <v>311.36</v>
          </cell>
          <cell r="F2936">
            <v>419.8</v>
          </cell>
        </row>
        <row r="2937">
          <cell r="A2937" t="str">
            <v>73694</v>
          </cell>
          <cell r="B2937" t="str">
            <v>INSTALACAO DE BOMBA DOSADORA</v>
          </cell>
          <cell r="C2937" t="str">
            <v>UN</v>
          </cell>
          <cell r="D2937">
            <v>37.96</v>
          </cell>
          <cell r="E2937">
            <v>111.17</v>
          </cell>
          <cell r="F2937">
            <v>149.13</v>
          </cell>
        </row>
        <row r="2938">
          <cell r="A2938" t="str">
            <v>73695</v>
          </cell>
          <cell r="B2938" t="str">
            <v>INSTALACAO DE AGITADOR</v>
          </cell>
          <cell r="C2938" t="str">
            <v>UN</v>
          </cell>
          <cell r="D2938">
            <v>19.52</v>
          </cell>
          <cell r="E2938">
            <v>57.17</v>
          </cell>
          <cell r="F2938">
            <v>76.69</v>
          </cell>
        </row>
        <row r="2939">
          <cell r="A2939" t="str">
            <v>73824/1</v>
          </cell>
          <cell r="B2939" t="str">
            <v>INSTALACAO DE MISTURADOR VERTICAL</v>
          </cell>
          <cell r="C2939" t="str">
            <v>UN</v>
          </cell>
          <cell r="D2939">
            <v>108.44</v>
          </cell>
          <cell r="E2939">
            <v>311.36</v>
          </cell>
          <cell r="F2939">
            <v>419.8</v>
          </cell>
        </row>
        <row r="2940">
          <cell r="B2940" t="str">
            <v xml:space="preserve">REDE DE AGUA </v>
          </cell>
          <cell r="C2940" t="str">
            <v/>
          </cell>
        </row>
        <row r="2941">
          <cell r="A2941" t="str">
            <v>83878</v>
          </cell>
          <cell r="B2941" t="str">
            <v>LIGACAO DA REDE 50MM AO RAMAL PREDIAL 1/2"</v>
          </cell>
          <cell r="C2941" t="str">
            <v>UN</v>
          </cell>
          <cell r="D2941">
            <v>28.42</v>
          </cell>
          <cell r="E2941">
            <v>13</v>
          </cell>
          <cell r="F2941">
            <v>41.42</v>
          </cell>
        </row>
        <row r="2942">
          <cell r="A2942" t="str">
            <v>83879</v>
          </cell>
          <cell r="B2942" t="str">
            <v>LIGACAO DA REDE 75MM AO RAMAL PREDIAL 1/2"</v>
          </cell>
          <cell r="C2942" t="str">
            <v>UN</v>
          </cell>
          <cell r="D2942">
            <v>33.200000000000003</v>
          </cell>
          <cell r="E2942">
            <v>15.6</v>
          </cell>
          <cell r="F2942">
            <v>48.8</v>
          </cell>
        </row>
        <row r="2943">
          <cell r="B2943" t="str">
            <v>ENTRADA DE AGUA</v>
          </cell>
          <cell r="C2943" t="str">
            <v/>
          </cell>
        </row>
        <row r="2944">
          <cell r="A2944" t="str">
            <v>95634</v>
          </cell>
          <cell r="B2944" t="str">
            <v>KIT CAVALETE PARA MEDIÇÃO DE ÁGUA - ENTRADA PRINCIPAL, EM PVC SOLDÁVEL DN 20 (½ )   FORNECIMENTO E INSTALAÇÃO (EXCLUSIVE HIDRÔMETRO). AF_11/2016</v>
          </cell>
          <cell r="C2944" t="str">
            <v>UN</v>
          </cell>
          <cell r="D2944">
            <v>54.74</v>
          </cell>
          <cell r="E2944">
            <v>39.200000000000003</v>
          </cell>
          <cell r="F2944">
            <v>93.94</v>
          </cell>
        </row>
        <row r="2945">
          <cell r="A2945" t="str">
            <v>95635</v>
          </cell>
          <cell r="B2945" t="str">
            <v>KIT CAVALETE PARA MEDIÇÃO DE ÁGUA - ENTRADA PRINCIPAL, EM PVC SOLDÁVEL DN 25 (¾ )   FORNECIMENTO E INSTALAÇÃO (EXCLUSIVE HIDRÔMETRO). AF_11/2016</v>
          </cell>
          <cell r="C2945" t="str">
            <v>UN</v>
          </cell>
          <cell r="D2945">
            <v>57.18</v>
          </cell>
          <cell r="E2945">
            <v>45.34</v>
          </cell>
          <cell r="F2945">
            <v>102.52</v>
          </cell>
        </row>
        <row r="2946">
          <cell r="A2946" t="str">
            <v>95641</v>
          </cell>
          <cell r="B2946" t="str">
            <v>KIT CAVALETE PARA MEDIÇÃO DE ÁGUA - ENTRADA INDIVIDUALIZADA, EM PVC DN 25 (¾), PARA 2 MEDIDORES  FORNECIMENTO E INSTALAÇÃO (EXCLUSIVE HIDRÔMETRO). AF_11/2016</v>
          </cell>
          <cell r="C2946" t="str">
            <v>UN</v>
          </cell>
          <cell r="D2946">
            <v>141.97999999999999</v>
          </cell>
          <cell r="E2946">
            <v>67.8</v>
          </cell>
          <cell r="F2946">
            <v>209.78</v>
          </cell>
        </row>
        <row r="2947">
          <cell r="A2947" t="str">
            <v>95642</v>
          </cell>
          <cell r="B2947" t="str">
            <v>KIT CAVALETE PARA MEDIÇÃO DE ÁGUA - ENTRADA INDIVIDUALIZADA, EM PVC DN 25 (¾), PARA 3 MEDIDORES  FORNECIMENTO E INSTALAÇÃO (EXCLUSIVE HIDRÔMETRO). AF_11/2016</v>
          </cell>
          <cell r="C2947" t="str">
            <v>UN</v>
          </cell>
          <cell r="D2947">
            <v>209.63</v>
          </cell>
          <cell r="E2947">
            <v>100.24</v>
          </cell>
          <cell r="F2947">
            <v>309.87</v>
          </cell>
        </row>
        <row r="2948">
          <cell r="A2948" t="str">
            <v>95643</v>
          </cell>
          <cell r="B2948" t="str">
            <v>KIT CAVALETE PARA MEDIÇÃO DE ÁGUA - ENTRADA INDIVIDUALIZADA, EM PVC DN 25 (¾), PARA 4 MEDIDORES  FORNECIMENTO E INSTALAÇÃO (EXCLUSIVE HIDRÔMETRO). AF_11/2016</v>
          </cell>
          <cell r="C2948" t="str">
            <v>UN</v>
          </cell>
          <cell r="D2948">
            <v>274.97000000000003</v>
          </cell>
          <cell r="E2948">
            <v>130.4</v>
          </cell>
          <cell r="F2948">
            <v>405.37</v>
          </cell>
        </row>
        <row r="2949">
          <cell r="A2949" t="str">
            <v>95644</v>
          </cell>
          <cell r="B2949" t="str">
            <v>KIT CAVALETE PARA MEDIÇÃO DE ÁGUA - ENTRADA INDIVIDUALIZADA, EM PVC DN 32 (1), PARA 1 MEDIDOR  FORNECIMENTO E INSTALAÇÃO (EXCLUSIVE HIDRÔMETRO). AF_11/2016</v>
          </cell>
          <cell r="C2949" t="str">
            <v>UN</v>
          </cell>
          <cell r="D2949">
            <v>105.1</v>
          </cell>
          <cell r="E2949">
            <v>42.91</v>
          </cell>
          <cell r="F2949">
            <v>148.01</v>
          </cell>
        </row>
        <row r="2950">
          <cell r="A2950" t="str">
            <v>95645</v>
          </cell>
          <cell r="B2950" t="str">
            <v>KIT CAVALETE PARA MEDIÇÃO DE ÁGUA - ENTRADA INDIVIDUALIZADA, EM PVC DN 32 (1), PARA 2 MEDIDORES  FORNECIMENTO E INSTALAÇÃO (EXCLUSIVE HIDRÔMETRO). AF_11/2016</v>
          </cell>
          <cell r="C2950" t="str">
            <v>UN</v>
          </cell>
          <cell r="D2950">
            <v>194.24</v>
          </cell>
          <cell r="E2950">
            <v>76.239999999999995</v>
          </cell>
          <cell r="F2950">
            <v>270.48</v>
          </cell>
        </row>
        <row r="2951">
          <cell r="A2951" t="str">
            <v>95646</v>
          </cell>
          <cell r="B2951" t="str">
            <v>KIT CAVALETE PARA MEDIÇÃO DE ÁGUA - ENTRADA INDIVIDUALIZADA, EM PVC DN 32 (1), PARA 3 MEDIDORES  FORNECIMENTO E INSTALAÇÃO (EXCLUSIVE HIDRÔMETRO). AF_11/2016</v>
          </cell>
          <cell r="C2951" t="str">
            <v>UN</v>
          </cell>
          <cell r="D2951">
            <v>289.20999999999998</v>
          </cell>
          <cell r="E2951">
            <v>113.21</v>
          </cell>
          <cell r="F2951">
            <v>402.42</v>
          </cell>
        </row>
        <row r="2952">
          <cell r="A2952" t="str">
            <v>95647</v>
          </cell>
          <cell r="B2952" t="str">
            <v>KIT CAVALETE PARA MEDIÇÃO DE ÁGUA - ENTRADA INDIVIDUALIZADA, EM PVC DN 32 (1), PARA 4 MEDIDORES  FORNECIMENTO E INSTALAÇÃO (EXCLUSIVE HIDRÔMETRO). AF_11/2016</v>
          </cell>
          <cell r="C2952" t="str">
            <v>UN</v>
          </cell>
          <cell r="D2952">
            <v>380.12</v>
          </cell>
          <cell r="E2952">
            <v>147.44999999999999</v>
          </cell>
          <cell r="F2952">
            <v>527.57000000000005</v>
          </cell>
        </row>
        <row r="2953">
          <cell r="A2953" t="str">
            <v>95637</v>
          </cell>
          <cell r="B2953" t="str">
            <v>KIT CAVALETE PARA MEDIÇÃO DE ÁGUA - ENTRADA PRINCIPAL, EM AÇO GALVANIZADO DN 32 (1 ¼)  FORNECIMENTO E INSTALAÇÃO (EXCLUSIVE HIDRÔMETRO). AF_11/2016</v>
          </cell>
          <cell r="C2953" t="str">
            <v>UN</v>
          </cell>
          <cell r="D2953">
            <v>221.77</v>
          </cell>
          <cell r="E2953">
            <v>149.6</v>
          </cell>
          <cell r="F2953">
            <v>371.37</v>
          </cell>
        </row>
        <row r="2954">
          <cell r="A2954" t="str">
            <v>95638</v>
          </cell>
          <cell r="B2954" t="str">
            <v>KIT CAVALETE PARA MEDIÇÃO DE ÁGUA - ENTRADA PRINCIPAL, EM AÇO GALVANIZADO DN 40 (1 ½)  FORNECIMENTO E INSTALAÇÃO (EXCLUSIVE HIDRÔMETRO). AF_11/2016</v>
          </cell>
          <cell r="C2954" t="str">
            <v>UN</v>
          </cell>
          <cell r="D2954">
            <v>276.01</v>
          </cell>
          <cell r="E2954">
            <v>172.48</v>
          </cell>
          <cell r="F2954">
            <v>448.49</v>
          </cell>
        </row>
        <row r="2955">
          <cell r="A2955" t="str">
            <v>95639</v>
          </cell>
          <cell r="B2955" t="str">
            <v>KIT CAVALETE PARA MEDIÇÃO DE ÁGUA - ENTRADA PRINCIPAL, EM AÇO GALVANIZADO DN 50 (2)  FORNECIMENTO E INSTALAÇÃO (EXCLUSIVE HIDRÔMETRO). AF_11/2016</v>
          </cell>
          <cell r="C2955" t="str">
            <v>UN</v>
          </cell>
          <cell r="D2955">
            <v>379.2</v>
          </cell>
          <cell r="E2955">
            <v>177.57</v>
          </cell>
          <cell r="F2955">
            <v>556.77</v>
          </cell>
        </row>
        <row r="2956">
          <cell r="A2956" t="str">
            <v>73827/1</v>
          </cell>
          <cell r="B2956" t="str">
            <v>KIT CAVALETE PVC COM REGISTRO 1/2" - FORNECIMENTO E INSTALAÇÃO</v>
          </cell>
          <cell r="C2956" t="str">
            <v>UN</v>
          </cell>
          <cell r="D2956">
            <v>37.19</v>
          </cell>
          <cell r="E2956">
            <v>13.31</v>
          </cell>
          <cell r="F2956">
            <v>50.5</v>
          </cell>
        </row>
        <row r="2957">
          <cell r="A2957" t="str">
            <v>74218/1</v>
          </cell>
          <cell r="B2957" t="str">
            <v>KIT CAVALETE PVC COM REGISTRO 3/4" - FORNECIMENTO E INSTALACAO</v>
          </cell>
          <cell r="C2957" t="str">
            <v>UN</v>
          </cell>
          <cell r="D2957">
            <v>36.56</v>
          </cell>
          <cell r="E2957">
            <v>8.8699999999999992</v>
          </cell>
          <cell r="F2957">
            <v>45.43</v>
          </cell>
        </row>
        <row r="2958">
          <cell r="A2958" t="str">
            <v>95673</v>
          </cell>
          <cell r="B2958" t="str">
            <v>HIDRÔMETRO DN 20 (½), 1,5 M³/H  FORNECIMENTO E INSTALAÇÃO. AF_11/2016</v>
          </cell>
          <cell r="C2958" t="str">
            <v>UN</v>
          </cell>
          <cell r="D2958">
            <v>73.16</v>
          </cell>
          <cell r="E2958">
            <v>12.1</v>
          </cell>
          <cell r="F2958">
            <v>85.26</v>
          </cell>
        </row>
        <row r="2959">
          <cell r="A2959" t="str">
            <v>95674</v>
          </cell>
          <cell r="B2959" t="str">
            <v>HIDRÔMETRO DN 20 (½), 3,0 M³/H  FORNECIMENTO E INSTALAÇÃO. AF_11/2016</v>
          </cell>
          <cell r="C2959" t="str">
            <v>UN</v>
          </cell>
          <cell r="D2959">
            <v>78.17</v>
          </cell>
          <cell r="E2959">
            <v>12.1</v>
          </cell>
          <cell r="F2959">
            <v>90.27</v>
          </cell>
        </row>
        <row r="2960">
          <cell r="A2960" t="str">
            <v>95675</v>
          </cell>
          <cell r="B2960" t="str">
            <v>HIDRÔMETRO DN 25 (¾ ), 5,0 M³/H FORNECIMENTO E INSTALAÇÃO. AF_11/2016</v>
          </cell>
          <cell r="C2960" t="str">
            <v>UN</v>
          </cell>
          <cell r="D2960">
            <v>95.99</v>
          </cell>
          <cell r="E2960">
            <v>14</v>
          </cell>
          <cell r="F2960">
            <v>109.99</v>
          </cell>
        </row>
        <row r="2961">
          <cell r="A2961" t="str">
            <v>95676</v>
          </cell>
          <cell r="B2961" t="str">
            <v>CAIXA EM CONCRETO PRÉ-MOLDADO PARA ABRIGO DE HIDRÔMETRO COM DN 20 (½)  FORNECIMENTO E INSTALAÇÃO. AF_11/2016</v>
          </cell>
          <cell r="C2961" t="str">
            <v>UN</v>
          </cell>
          <cell r="D2961">
            <v>72.09</v>
          </cell>
          <cell r="E2961">
            <v>5.77</v>
          </cell>
          <cell r="F2961">
            <v>77.86</v>
          </cell>
        </row>
        <row r="2962">
          <cell r="B2962" t="str">
            <v>POCOS</v>
          </cell>
          <cell r="C2962" t="str">
            <v/>
          </cell>
        </row>
        <row r="2963">
          <cell r="A2963" t="str">
            <v>74163/1</v>
          </cell>
          <cell r="B2963" t="str">
            <v>PERFURACAO DE POCO COM PERFURATRIZ PNEUMATICA</v>
          </cell>
          <cell r="C2963" t="str">
            <v>M</v>
          </cell>
          <cell r="D2963">
            <v>24.28</v>
          </cell>
          <cell r="E2963">
            <v>16.52</v>
          </cell>
          <cell r="F2963">
            <v>40.799999999999997</v>
          </cell>
        </row>
        <row r="2964">
          <cell r="A2964" t="str">
            <v>74163/2</v>
          </cell>
          <cell r="B2964" t="str">
            <v>PERFURACAO DE POCO COM PERFURATRIZ A PERCUSSAO</v>
          </cell>
          <cell r="C2964" t="str">
            <v>M</v>
          </cell>
          <cell r="D2964">
            <v>25.76</v>
          </cell>
          <cell r="E2964">
            <v>50.87</v>
          </cell>
          <cell r="F2964">
            <v>76.63</v>
          </cell>
        </row>
        <row r="2965">
          <cell r="A2965" t="str">
            <v>40841</v>
          </cell>
          <cell r="B2965" t="str">
            <v>ABRACADEIRA P/POCOS PROFUNDOS</v>
          </cell>
          <cell r="C2965" t="str">
            <v>UN</v>
          </cell>
          <cell r="D2965">
            <v>42.38</v>
          </cell>
          <cell r="E2965">
            <v>65.27</v>
          </cell>
          <cell r="F2965">
            <v>107.65</v>
          </cell>
        </row>
        <row r="2966">
          <cell r="A2966" t="str">
            <v>84127</v>
          </cell>
          <cell r="B2966" t="str">
            <v>REVESTIMENTO DE POCOS C/ TUBOS DE CONCRETO</v>
          </cell>
          <cell r="C2966" t="str">
            <v>M</v>
          </cell>
          <cell r="D2966">
            <v>205.94</v>
          </cell>
          <cell r="E2966">
            <v>51.59</v>
          </cell>
          <cell r="F2966">
            <v>257.52999999999997</v>
          </cell>
        </row>
        <row r="2967">
          <cell r="B2967" t="str">
            <v>RESERVATORIOS E COMPLEMENTOS</v>
          </cell>
          <cell r="C2967" t="str">
            <v/>
          </cell>
        </row>
        <row r="2968">
          <cell r="A2968" t="str">
            <v>88503</v>
          </cell>
          <cell r="B2968" t="str">
            <v>CAIXA D´ÁGUA EM POLIETILENO, 1000 LITROS, COM ACESSÓRIOS</v>
          </cell>
          <cell r="C2968" t="str">
            <v>UN</v>
          </cell>
          <cell r="D2968">
            <v>519.19000000000005</v>
          </cell>
          <cell r="E2968">
            <v>205.08</v>
          </cell>
          <cell r="F2968">
            <v>724.27</v>
          </cell>
        </row>
        <row r="2969">
          <cell r="A2969" t="str">
            <v>88504</v>
          </cell>
          <cell r="B2969" t="str">
            <v>CAIXA D´AGUA EM POLIETILENO, 500 LITROS, COM ACESSÓRIOS</v>
          </cell>
          <cell r="C2969" t="str">
            <v>UN</v>
          </cell>
          <cell r="D2969">
            <v>376.75</v>
          </cell>
          <cell r="E2969">
            <v>205.08</v>
          </cell>
          <cell r="F2969">
            <v>581.83000000000004</v>
          </cell>
        </row>
        <row r="2970">
          <cell r="A2970" t="str">
            <v>85195</v>
          </cell>
          <cell r="B2970" t="str">
            <v>CHAVE DE BOIA AUTOMÁTICA</v>
          </cell>
          <cell r="C2970" t="str">
            <v>UN</v>
          </cell>
          <cell r="D2970">
            <v>46.07</v>
          </cell>
          <cell r="E2970">
            <v>21.83</v>
          </cell>
          <cell r="F2970">
            <v>67.900000000000006</v>
          </cell>
        </row>
        <row r="2971">
          <cell r="A2971" t="str">
            <v>88547</v>
          </cell>
          <cell r="B2971" t="str">
            <v>CHAVE DE BOIA AUTOMÁTICA SUPERIOR 10A/250V - FORNECIMENTO E INSTALACAO</v>
          </cell>
          <cell r="C2971" t="str">
            <v>UN</v>
          </cell>
          <cell r="D2971">
            <v>47.79</v>
          </cell>
          <cell r="E2971">
            <v>27.29</v>
          </cell>
          <cell r="F2971">
            <v>75.08</v>
          </cell>
        </row>
        <row r="2972">
          <cell r="A2972" t="str">
            <v>94795</v>
          </cell>
          <cell r="B2972" t="str">
            <v>TORNEIRA DE BÓIA REAL, ROSCÁVEL, 1/2", FORNECIDA E INSTALADA EM RESERVAÇÃO DE ÁGUA. AF_06/2016</v>
          </cell>
          <cell r="C2972" t="str">
            <v>UN</v>
          </cell>
          <cell r="D2972">
            <v>37.840000000000003</v>
          </cell>
          <cell r="E2972">
            <v>5.32</v>
          </cell>
          <cell r="F2972">
            <v>43.16</v>
          </cell>
        </row>
        <row r="2973">
          <cell r="A2973" t="str">
            <v>94796</v>
          </cell>
          <cell r="B2973" t="str">
            <v>TORNEIRA DE BÓIA REAL, ROSCÁVEL, 3/4", FORNECIDA E INSTALADA EM RESERVAÇÃO DE ÁGUA. AF_06/2016</v>
          </cell>
          <cell r="C2973" t="str">
            <v>UN</v>
          </cell>
          <cell r="D2973">
            <v>50.8</v>
          </cell>
          <cell r="E2973">
            <v>20.62</v>
          </cell>
          <cell r="F2973">
            <v>71.42</v>
          </cell>
        </row>
        <row r="2974">
          <cell r="A2974" t="str">
            <v>94797</v>
          </cell>
          <cell r="B2974" t="str">
            <v>TORNEIRA DE BÓIA REAL, ROSCÁVEL, 1", FORNECIDA E INSTALADA EM RESERVAÇÃO DE ÁGUA. AF_06/2016</v>
          </cell>
          <cell r="C2974" t="str">
            <v>UN</v>
          </cell>
          <cell r="D2974">
            <v>45.11</v>
          </cell>
          <cell r="E2974">
            <v>20.62</v>
          </cell>
          <cell r="F2974">
            <v>65.73</v>
          </cell>
        </row>
        <row r="2975">
          <cell r="A2975" t="str">
            <v>94798</v>
          </cell>
          <cell r="B2975" t="str">
            <v>TORNEIRA DE BÓIA REAL, ROSCÁVEL, 1 1/4", FORNECIDA E INSTALADA EM RESERVAÇÃO DE ÁGUA. AF_06/2016</v>
          </cell>
          <cell r="C2975" t="str">
            <v>UN</v>
          </cell>
          <cell r="D2975">
            <v>97.84</v>
          </cell>
          <cell r="E2975">
            <v>21.01</v>
          </cell>
          <cell r="F2975">
            <v>118.85</v>
          </cell>
        </row>
        <row r="2976">
          <cell r="A2976" t="str">
            <v>94799</v>
          </cell>
          <cell r="B2976" t="str">
            <v>TORNEIRA DE BÓIA REAL, ROSCÁVEL, 1 1/2", FORNECIDA E INSTALADA EM RESERVAÇÃO DE ÁGUA. AF_06/2016</v>
          </cell>
          <cell r="C2976" t="str">
            <v>UN</v>
          </cell>
          <cell r="D2976">
            <v>92.15</v>
          </cell>
          <cell r="E2976">
            <v>21.01</v>
          </cell>
          <cell r="F2976">
            <v>113.16</v>
          </cell>
        </row>
        <row r="2977">
          <cell r="A2977" t="str">
            <v>94800</v>
          </cell>
          <cell r="B2977" t="str">
            <v>TORNEIRA DE BÓIA REAL, ROSCÁVEL, 2", FORNECIDA E INSTALADA EM RESERVAÇÃO DE ÁGUA. AF_06/2016</v>
          </cell>
          <cell r="C2977" t="str">
            <v>UN</v>
          </cell>
          <cell r="D2977">
            <v>157.13</v>
          </cell>
          <cell r="E2977">
            <v>21.78</v>
          </cell>
          <cell r="F2977">
            <v>178.91</v>
          </cell>
        </row>
        <row r="2978">
          <cell r="B2978" t="str">
            <v>TUBOS E CONEXÕES PARA RESERVATÓRIOS</v>
          </cell>
          <cell r="C2978" t="str">
            <v/>
          </cell>
        </row>
        <row r="2979">
          <cell r="A2979" t="str">
            <v>94602</v>
          </cell>
          <cell r="B2979" t="str">
            <v>TUBO EM COBRE RÍGIDO, DN 54 MM CLASSE E, SEM ISOLAMENTO, INSTALADO EM RESERVAÇÃO DE ÁGUA DE EDIFICAÇÃO QUE POSSUA RESERVATÓRIO DE FIBRA/FIBROCIMENTO  FORNECIMENTO E INSTALAÇÃO. AF_06/2016</v>
          </cell>
          <cell r="C2979" t="str">
            <v>M</v>
          </cell>
          <cell r="D2979">
            <v>84.12</v>
          </cell>
          <cell r="E2979">
            <v>18.16</v>
          </cell>
          <cell r="F2979">
            <v>102.28</v>
          </cell>
        </row>
        <row r="2980">
          <cell r="A2980" t="str">
            <v>94603</v>
          </cell>
          <cell r="B2980" t="str">
            <v>TUBO EM COBRE RÍGIDO, DN 66 MM CLASSE E, SEM ISOLAMENTO, INSTALADO EM RESERVAÇÃO DE ÁGUA DE EDIFICAÇÃO QUE POSSUA RESERVATÓRIO DE FIBRA/FIBROCIMENTO  FORNECIMENTO E INSTALAÇÃO. AF_06/2016</v>
          </cell>
          <cell r="C2980" t="str">
            <v>M</v>
          </cell>
          <cell r="D2980">
            <v>115.49</v>
          </cell>
          <cell r="E2980">
            <v>18.16</v>
          </cell>
          <cell r="F2980">
            <v>133.65</v>
          </cell>
        </row>
        <row r="2981">
          <cell r="A2981" t="str">
            <v>94604</v>
          </cell>
          <cell r="B2981" t="str">
            <v>TUBO EM COBRE RÍGIDO, DN 79 MM CLASSE E, SEM ISOLAMENTO, INSTALADO EM RESERVAÇÃO DE ÁGUA DE EDIFICAÇÃO QUE POSSUA RESERVATÓRIO DE FIBRA/FIBROCIMENTO  FORNECIMENTO E INSTALAÇÃO. AF_06/2016</v>
          </cell>
          <cell r="C2981" t="str">
            <v>M</v>
          </cell>
          <cell r="D2981">
            <v>159.77000000000001</v>
          </cell>
          <cell r="E2981">
            <v>19.78</v>
          </cell>
          <cell r="F2981">
            <v>179.55</v>
          </cell>
        </row>
        <row r="2982">
          <cell r="A2982" t="str">
            <v>94605</v>
          </cell>
          <cell r="B2982" t="str">
            <v>TUBO EM COBRE RÍGIDO, DN 104 MM CLASSE E, SEM ISOLAMENTO, INSTALADO EM RESERVAÇÃO DE ÁGUA DE EDIFICAÇÃO QUE POSSUA RESERVATÓRIO DE FIBRA/FIBROCIMENTO  FORNECIMENTO E INSTALAÇÃO. AF_06/2016</v>
          </cell>
          <cell r="C2982" t="str">
            <v>M</v>
          </cell>
          <cell r="D2982">
            <v>231.76</v>
          </cell>
          <cell r="E2982">
            <v>19.78</v>
          </cell>
          <cell r="F2982">
            <v>251.54</v>
          </cell>
        </row>
        <row r="2983">
          <cell r="A2983" t="str">
            <v>94465</v>
          </cell>
          <cell r="B2983" t="str">
            <v>LUVA, EM FERRO GALVANIZADO, CONEXÃO ROSQUEADA, DN 50 (2), INSTALADO EM RESERVAÇÃO DE ÁGUA DE EDIFICAÇÃO QUE POSSUA RESERVATÓRIO DE FIBRA/FIBROCIMENTO  FORNECIMENTO E INSTALAÇÃO. AF_06/2016</v>
          </cell>
          <cell r="C2983" t="str">
            <v>UN</v>
          </cell>
          <cell r="D2983">
            <v>24.33</v>
          </cell>
          <cell r="E2983">
            <v>9.26</v>
          </cell>
          <cell r="F2983">
            <v>33.590000000000003</v>
          </cell>
        </row>
        <row r="2984">
          <cell r="A2984" t="str">
            <v>94466</v>
          </cell>
          <cell r="B2984" t="str">
            <v>NIPLE, EM FERRO GALVANIZADO, CONEXÃO ROSQUEADA, DN 50 (2), INSTALADO EM RESERVAÇÃO DE ÁGUA DE EDIFICAÇÃO QUE POSSUA RESERVATÓRIO DE FIBRA/FIBROCIMENTO  FORNECIMENTO E INSTALAÇÃO. AF_06/2016</v>
          </cell>
          <cell r="C2984" t="str">
            <v>UN</v>
          </cell>
          <cell r="D2984">
            <v>24.35</v>
          </cell>
          <cell r="E2984">
            <v>9.26</v>
          </cell>
          <cell r="F2984">
            <v>33.61</v>
          </cell>
        </row>
        <row r="2985">
          <cell r="A2985" t="str">
            <v>94467</v>
          </cell>
          <cell r="B2985" t="str">
            <v>LUVA, EM FERRO GALVANIZADO, CONEXÃO ROSQUEADA, DN 65 (2 1/2), INSTALADO EM RESERVAÇÃO DE ÁGUA DE EDIFICAÇÃO QUE POSSUA RESERVATÓRIO DE FIBRA/FIBROCIMENTO  FORNECIMENTO E INSTALAÇÃO. AF_06/2016</v>
          </cell>
          <cell r="C2985" t="str">
            <v>UN</v>
          </cell>
          <cell r="D2985">
            <v>40.97</v>
          </cell>
          <cell r="E2985">
            <v>9.26</v>
          </cell>
          <cell r="F2985">
            <v>50.23</v>
          </cell>
        </row>
        <row r="2986">
          <cell r="A2986" t="str">
            <v>94468</v>
          </cell>
          <cell r="B2986" t="str">
            <v>NIPLE, EM FERRO GALVANIZADO, CONEXÃO ROSQUEADA, DN 65 (2 1/2), INSTALADO EM RESERVAÇÃO DE ÁGUA DE EDIFICAÇÃO QUE POSSUA RESERVATÓRIO DE FIBRA/FIBROCIMENTO  FORNECIMENTO E INSTALAÇÃO. AF_06/2016</v>
          </cell>
          <cell r="C2986" t="str">
            <v>UN</v>
          </cell>
          <cell r="D2986">
            <v>35.06</v>
          </cell>
          <cell r="E2986">
            <v>9.26</v>
          </cell>
          <cell r="F2986">
            <v>44.32</v>
          </cell>
        </row>
        <row r="2987">
          <cell r="A2987" t="str">
            <v>94469</v>
          </cell>
          <cell r="B2987" t="str">
            <v>LUVA, EM FERRO GALVANIZADO, CONEXÃO ROSQUEADA, DN 80 (3), INSTALADO EM RESERVAÇÃO DE ÁGUA DE EDIFICAÇÃO QUE POSSUA RESERVATÓRIO DE FIBRA/FIBROCIMENTO  FORNECIMENTO E INSTALAÇÃO. AF_06/2016</v>
          </cell>
          <cell r="C2987" t="str">
            <v>UN</v>
          </cell>
          <cell r="D2987">
            <v>60.75</v>
          </cell>
          <cell r="E2987">
            <v>11.58</v>
          </cell>
          <cell r="F2987">
            <v>72.33</v>
          </cell>
        </row>
        <row r="2988">
          <cell r="A2988" t="str">
            <v>94470</v>
          </cell>
          <cell r="B2988" t="str">
            <v>NIPLE, EM FERRO GALVANIZADO, CONEXÃO ROSQUEADA, DN 80 (3), INSTALADO EM RESERVAÇÃO DE ÁGUA DE EDIFICAÇÃO QUE POSSUA RESERVATÓRIO DE FIBRA/FIBROCIMENTO  FORNECIMENTO E INSTALAÇÃO. AF_06/2016</v>
          </cell>
          <cell r="C2988" t="str">
            <v>UN</v>
          </cell>
          <cell r="D2988">
            <v>55.49</v>
          </cell>
          <cell r="E2988">
            <v>11.58</v>
          </cell>
          <cell r="F2988">
            <v>67.069999999999993</v>
          </cell>
        </row>
        <row r="2989">
          <cell r="A2989" t="str">
            <v>94471</v>
          </cell>
          <cell r="B2989" t="str">
            <v>COTOVELO 90 GRAUS, EM FERRO GALVANIZADO, CONEXÃO ROSQUEADA, DN 50 (2), INSTALADO EM RESERVAÇÃO DE ÁGUA DE EDIFICAÇÃO QUE POSSUA RESERVATÓRIO DE FIBRA/FIBROCIMENTO  FORNECIMENTO E INSTALAÇÃO. AF_06/2016</v>
          </cell>
          <cell r="C2989" t="str">
            <v>UN</v>
          </cell>
          <cell r="D2989">
            <v>34.700000000000003</v>
          </cell>
          <cell r="E2989">
            <v>13.9</v>
          </cell>
          <cell r="F2989">
            <v>48.6</v>
          </cell>
        </row>
        <row r="2990">
          <cell r="A2990" t="str">
            <v>94472</v>
          </cell>
          <cell r="B2990" t="str">
            <v>COTOVELO 45 GRAUS, EM FERRO GALVANIZADO, CONEXÃO ROSQUEADA, DN 50 (2), INSTALADO EM RESERVAÇÃO DE ÁGUA DE EDIFICAÇÃO QUE POSSUA RESERVATÓRIO DE FIBRA/FIBROCIMENTO  FORNECIMENTO E INSTALAÇÃO. AF_06/2016</v>
          </cell>
          <cell r="C2990" t="str">
            <v>UN</v>
          </cell>
          <cell r="D2990">
            <v>36.01</v>
          </cell>
          <cell r="E2990">
            <v>13.9</v>
          </cell>
          <cell r="F2990">
            <v>49.91</v>
          </cell>
        </row>
        <row r="2991">
          <cell r="A2991" t="str">
            <v>94473</v>
          </cell>
          <cell r="B2991" t="str">
            <v>COTOVELO 90 GRAUS, EM FERRO GALVANIZADO, CONEXÃO ROSQUEADA, DN 65 (2 1/2), INSTALADO EM RESERVAÇÃO DE ÁGUA DE EDIFICAÇÃO QUE POSSUA RESERVATÓRIO DE FIBRA/FIBROCIMENTO  FORNECIMENTO E INSTALAÇÃO. AF_06/2016</v>
          </cell>
          <cell r="C2991" t="str">
            <v>UN</v>
          </cell>
          <cell r="D2991">
            <v>58.21</v>
          </cell>
          <cell r="E2991">
            <v>13.9</v>
          </cell>
          <cell r="F2991">
            <v>72.11</v>
          </cell>
        </row>
        <row r="2992">
          <cell r="A2992" t="str">
            <v>94474</v>
          </cell>
          <cell r="B2992" t="str">
            <v>COTOVELO 45 GRAUS, EM FERRO GALVANIZADO, CONEXÃO ROSQUEADA, DN 65 (2 1/2), INSTALADO EM RESERVAÇÃO DE ÁGUA DE EDIFICAÇÃO QUE POSSUA RESERVATÓRIO DE FIBRA/FIBROCIMENTO  FORNECIMENTO E INSTALAÇÃO. AF_06/2016</v>
          </cell>
          <cell r="C2992" t="str">
            <v>UN</v>
          </cell>
          <cell r="D2992">
            <v>63.99</v>
          </cell>
          <cell r="E2992">
            <v>13.9</v>
          </cell>
          <cell r="F2992">
            <v>77.89</v>
          </cell>
        </row>
        <row r="2993">
          <cell r="A2993" t="str">
            <v>94475</v>
          </cell>
          <cell r="B2993" t="str">
            <v>COTOVELO 90 GRAUS, EM FERRO GALVANIZADO, CONEXÃO ROSQUEADA, DN 80 (3), INSTALADO EM RESERVAÇÃO DE ÁGUA DE EDIFICAÇÃO QUE POSSUA RESERVATÓRIO DE FIBRA/FIBROCIMENTO  FORNECIMENTO E INSTALAÇÃO. AF_06/2016</v>
          </cell>
          <cell r="C2993" t="str">
            <v>UN</v>
          </cell>
          <cell r="D2993">
            <v>81.150000000000006</v>
          </cell>
          <cell r="E2993">
            <v>17.36</v>
          </cell>
          <cell r="F2993">
            <v>98.51</v>
          </cell>
        </row>
        <row r="2994">
          <cell r="A2994" t="str">
            <v>94476</v>
          </cell>
          <cell r="B2994" t="str">
            <v>COTOVELO 45 GRAUS, EM FERRO GALVANIZADO, CONEXÃO ROSQUEADA, DN 80 (3), INSTALADO EM RESERVAÇÃO DE ÁGUA DE EDIFICAÇÃO QUE POSSUA RESERVATÓRIO DE FIBRA/FIBROCIMENTO  FORNECIMENTO E INSTALAÇÃO. AF_06/2016</v>
          </cell>
          <cell r="C2994" t="str">
            <v>UN</v>
          </cell>
          <cell r="D2994">
            <v>92.29</v>
          </cell>
          <cell r="E2994">
            <v>17.36</v>
          </cell>
          <cell r="F2994">
            <v>109.65</v>
          </cell>
        </row>
        <row r="2995">
          <cell r="A2995" t="str">
            <v>94477</v>
          </cell>
          <cell r="B2995" t="str">
            <v>TÊ, EM FERRO GALVANIZADO, CONEXÃO ROSQUEADA, DN 50 (2), INSTALADO EM RESERVAÇÃO DE ÁGUA DE EDIFICAÇÃO QUE POSSUA RESERVATÓRIO DE FIBRA/FIBROCIMENTO  FORNECIMENTO E INSTALAÇÃO. AF_06/2016</v>
          </cell>
          <cell r="C2995" t="str">
            <v>UN</v>
          </cell>
          <cell r="D2995">
            <v>46.18</v>
          </cell>
          <cell r="E2995">
            <v>18.510000000000002</v>
          </cell>
          <cell r="F2995">
            <v>64.69</v>
          </cell>
        </row>
        <row r="2996">
          <cell r="A2996" t="str">
            <v>94478</v>
          </cell>
          <cell r="B2996" t="str">
            <v>TÊ, EM FERRO GALVANIZADO, CONEXÃO ROSQUEADA, DN 65 (2 1/2), INSTALADO EM RESERVAÇÃO DE ÁGUA DE EDIFICAÇÃO QUE POSSUA RESERVATÓRIO DE FIBRA/FIBROCIMENTO  FORNECIMENTO E INSTALAÇÃO. AF_06/2016</v>
          </cell>
          <cell r="C2996" t="str">
            <v>UN</v>
          </cell>
          <cell r="D2996">
            <v>80.44</v>
          </cell>
          <cell r="E2996">
            <v>18.510000000000002</v>
          </cell>
          <cell r="F2996">
            <v>98.95</v>
          </cell>
        </row>
        <row r="2997">
          <cell r="A2997" t="str">
            <v>94479</v>
          </cell>
          <cell r="B2997" t="str">
            <v>TÊ, EM FERRO GALVANIZADO, CONEXÃO ROSQUEADA, DN 80 (3), INSTALADO EM RESERVAÇÃO DE ÁGUA DE EDIFICAÇÃO QUE POSSUA RESERVATÓRIO DE FIBRA/FIBROCIMENTO  FORNECIMENTO E INSTALAÇÃO. AF_06/2016</v>
          </cell>
          <cell r="C2997" t="str">
            <v>UN</v>
          </cell>
          <cell r="D2997">
            <v>107.05</v>
          </cell>
          <cell r="E2997">
            <v>23.14</v>
          </cell>
          <cell r="F2997">
            <v>130.19</v>
          </cell>
        </row>
        <row r="2998">
          <cell r="A2998" t="str">
            <v>94606</v>
          </cell>
          <cell r="B2998" t="str">
            <v>LUVA DE COBRE, SEM ANEL DE SOLDA, DN 54 MM, INSTALADO EM RESERVAÇÃO DE ÁGUA DE EDIFICAÇÃO QUE POSSUA RESERVATÓRIO DE FIBRA/FIBROCIMENTO  FORNECIMENTO E INSTALAÇÃO. AF_06/2016_P</v>
          </cell>
          <cell r="C2998" t="str">
            <v>UN</v>
          </cell>
          <cell r="D2998">
            <v>28.94</v>
          </cell>
          <cell r="E2998">
            <v>10.89</v>
          </cell>
          <cell r="F2998">
            <v>39.83</v>
          </cell>
        </row>
        <row r="2999">
          <cell r="A2999" t="str">
            <v>94608</v>
          </cell>
          <cell r="B2999" t="str">
            <v>LUVA DE COBRE, SEM ANEL DE SOLDA, DN 66 MM, INSTALADO EM RESERVAÇÃO DE ÁGUA DE EDIFICAÇÃO QUE POSSUA RESERVATÓRIO DE FIBRA/FIBROCIMENTO  FORNECIMENTO E INSTALAÇÃO. AF_06/2016_P</v>
          </cell>
          <cell r="C2999" t="str">
            <v>UN</v>
          </cell>
          <cell r="D2999">
            <v>77.63</v>
          </cell>
          <cell r="E2999">
            <v>10.89</v>
          </cell>
          <cell r="F2999">
            <v>88.52</v>
          </cell>
        </row>
        <row r="3000">
          <cell r="A3000" t="str">
            <v>94610</v>
          </cell>
          <cell r="B3000" t="str">
            <v>LUVA DE COBRE, SEM ANEL DE SOLDA, DN 79 MM, INSTALADO EM RESERVAÇÃO DE ÁGUA DE EDIFICAÇÃO QUE POSSUA RESERVATÓRIO DE FIBRA/FIBROCIMENTO  FORNECIMENTO E INSTALAÇÃO. AF_06/2016_P</v>
          </cell>
          <cell r="C3000" t="str">
            <v>UN</v>
          </cell>
          <cell r="D3000">
            <v>116.2</v>
          </cell>
          <cell r="E3000">
            <v>11.87</v>
          </cell>
          <cell r="F3000">
            <v>128.07</v>
          </cell>
        </row>
        <row r="3001">
          <cell r="A3001" t="str">
            <v>94612</v>
          </cell>
          <cell r="B3001" t="str">
            <v>LUVA DE COBRE, SEM ANEL DE SOLDA, DN 104 MM, INSTALADO EM RESERVAÇÃO DE ÁGUA DE EDIFICAÇÃO QUE POSSUA RESERVATÓRIO DE FIBRA/FIBROCIMENTO  FORNECIMENTO E INSTALAÇÃO. AF_06/2016_P</v>
          </cell>
          <cell r="C3001" t="str">
            <v>UN</v>
          </cell>
          <cell r="D3001">
            <v>165.36</v>
          </cell>
          <cell r="E3001">
            <v>11.87</v>
          </cell>
          <cell r="F3001">
            <v>177.23</v>
          </cell>
        </row>
        <row r="3002">
          <cell r="A3002" t="str">
            <v>94614</v>
          </cell>
          <cell r="B3002" t="str">
            <v>COTOVELO EM COBRE, 90 GRAUS, SEM ANEL DE SOLDA, DN 54 MM, INSTALADO EM RESERVAÇÃO DE ÁGUA DE EDIFICAÇÃO QUE POSSUA RESERVATÓRIO DE FIBRA/FIBROCIMENTO  FORNECIMENTO E INSTALAÇÃO. AF_06/2016_P</v>
          </cell>
          <cell r="C3002" t="str">
            <v>UN</v>
          </cell>
          <cell r="D3002">
            <v>50.85</v>
          </cell>
          <cell r="E3002">
            <v>16.350000000000001</v>
          </cell>
          <cell r="F3002">
            <v>67.2</v>
          </cell>
        </row>
        <row r="3003">
          <cell r="A3003" t="str">
            <v>94615</v>
          </cell>
          <cell r="B3003" t="str">
            <v>CURVA EM COBRE, 45 GRAUS, SEM ANEL DE SOLDA, BOLSA X BOLSA, DN 54 MM,  INSTALADO EM RESERVAÇÃO DE ÁGUA DE EDIFICAÇÃO QUE POSSUA RESERVATÓRIO DE FIBRA/FIBROCIMENTO  FORNECIMENTO E INSTALAÇÃO. AF_06/2016_P</v>
          </cell>
          <cell r="C3003" t="str">
            <v>UN</v>
          </cell>
          <cell r="D3003">
            <v>58.5</v>
          </cell>
          <cell r="E3003">
            <v>16.350000000000001</v>
          </cell>
          <cell r="F3003">
            <v>74.849999999999994</v>
          </cell>
        </row>
        <row r="3004">
          <cell r="A3004" t="str">
            <v>94616</v>
          </cell>
          <cell r="B3004" t="str">
            <v>COTOVELO EM COBRE, 90 GRAUS, SEM ANEL DE SOLDA, DN 66 MM, INSTALADO EM RESERVAÇÃO DE ÁGUA DE EDIFICAÇÃO QUE POSSUA RESERVATÓRIO DE FIBRA/FIBROCIMENTO  FORNECIMENTO E INSTALAÇÃO. AF_06/2016[_P</v>
          </cell>
          <cell r="C3004" t="str">
            <v>UN</v>
          </cell>
          <cell r="D3004">
            <v>151.31</v>
          </cell>
          <cell r="E3004">
            <v>16.350000000000001</v>
          </cell>
          <cell r="F3004">
            <v>167.66</v>
          </cell>
        </row>
        <row r="3005">
          <cell r="A3005" t="str">
            <v>94617</v>
          </cell>
          <cell r="B3005" t="str">
            <v>CURVA EM COBRE, 45 GRAUS, SEM ANEL DE SOLDA, BOLSA X BOLSA, DN 66 MM,  INSTALADO EM RESERVAÇÃO DE ÁGUA DE EDIFICAÇÃO QUE POSSUA RESERVATÓRIO DE FIBRA/FIBROCIMENTO  FORNECIMENTO E INSTALAÇÃO. AF_06/2016_P</v>
          </cell>
          <cell r="C3005" t="str">
            <v>UN</v>
          </cell>
          <cell r="D3005">
            <v>124.74</v>
          </cell>
          <cell r="E3005">
            <v>16.350000000000001</v>
          </cell>
          <cell r="F3005">
            <v>141.09</v>
          </cell>
        </row>
        <row r="3006">
          <cell r="A3006" t="str">
            <v>94618</v>
          </cell>
          <cell r="B3006" t="str">
            <v>COTOVELO EM COBRE, 90 GRAUS, SEM ANEL DE SOLDA, DN 79 MM, INSTALADO EM RESERVAÇÃO DE ÁGUA DE EDIFICAÇÃO QUE POSSUA RESERVATÓRIO DE FIBRA/FIBROCIMENTO  FORNECIMENTO E INSTALAÇÃO. AF_06/2016_P</v>
          </cell>
          <cell r="C3006" t="str">
            <v>UN</v>
          </cell>
          <cell r="D3006">
            <v>147.12</v>
          </cell>
          <cell r="E3006">
            <v>17.79</v>
          </cell>
          <cell r="F3006">
            <v>164.91</v>
          </cell>
        </row>
        <row r="3007">
          <cell r="A3007" t="str">
            <v>94620</v>
          </cell>
          <cell r="B3007" t="str">
            <v>COTOVELO EM COBRE, 90 GRAUS, SEM ANEL DE SOLDA, DN 104 MM, INSTALADO EM RESERVAÇÃO DE ÁGUA DE EDIFICAÇÃO QUE POSSUA RESERVATÓRIO DE FIBRA/FIBROCIMENTO  FORNECIMENTO E INSTALAÇÃO. AF_06/2016_P</v>
          </cell>
          <cell r="C3007" t="str">
            <v>UN</v>
          </cell>
          <cell r="D3007">
            <v>345.93</v>
          </cell>
          <cell r="E3007">
            <v>17.79</v>
          </cell>
          <cell r="F3007">
            <v>363.72</v>
          </cell>
        </row>
        <row r="3008">
          <cell r="A3008" t="str">
            <v>94622</v>
          </cell>
          <cell r="B3008" t="str">
            <v>TE EM COBRE, SEM ANEL DE SOLDA, DN 54 MM,  INSTALADO EM RESERVAÇÃO DE ÁGUA DE EDIFICAÇÃO QUE POSSUA RESERVATÓRIO DE FIBRA/FIBROCIMENTO  FORNECIMENTO E INSTALAÇÃO. AF_06/2016_P</v>
          </cell>
          <cell r="C3008" t="str">
            <v>UN</v>
          </cell>
          <cell r="D3008">
            <v>74.760000000000005</v>
          </cell>
          <cell r="E3008">
            <v>21.78</v>
          </cell>
          <cell r="F3008">
            <v>96.54</v>
          </cell>
        </row>
        <row r="3009">
          <cell r="A3009" t="str">
            <v>94623</v>
          </cell>
          <cell r="B3009" t="str">
            <v>TE EM COBRE, SEM ANEL DE SOLDA, DN 66 MM,  INSTALADO EM RESERVAÇÃO DE ÁGUA DE EDIFICAÇÃO QUE POSSUA RESERVATÓRIO DE FIBRA/FIBROCIMENTO  FORNECIMENTO E INSTALAÇÃO. AF_06/2016_P</v>
          </cell>
          <cell r="C3009" t="str">
            <v>UN</v>
          </cell>
          <cell r="D3009">
            <v>186.51</v>
          </cell>
          <cell r="E3009">
            <v>21.78</v>
          </cell>
          <cell r="F3009">
            <v>208.29</v>
          </cell>
        </row>
        <row r="3010">
          <cell r="A3010" t="str">
            <v>94624</v>
          </cell>
          <cell r="B3010" t="str">
            <v>TE EM COBRE, SEM ANEL DE SOLDA, DN 79 MM,  INSTALADO EM RESERVAÇÃO DE ÁGUA DE EDIFICAÇÃO QUE POSSUA RESERVATÓRIO DE FIBRA/FIBROCIMENTO  FORNECIMENTO E INSTALAÇÃO. AF_06/2016_P</v>
          </cell>
          <cell r="C3010" t="str">
            <v>UN</v>
          </cell>
          <cell r="D3010">
            <v>285.97000000000003</v>
          </cell>
          <cell r="E3010">
            <v>23.73</v>
          </cell>
          <cell r="F3010">
            <v>309.7</v>
          </cell>
        </row>
        <row r="3011">
          <cell r="A3011" t="str">
            <v>94625</v>
          </cell>
          <cell r="B3011" t="str">
            <v>TE EM COBRE, SEM ANEL DE SOLDA, DN 104 MM,  INSTALADO EM RESERVAÇÃO DE ÁGUA DE EDIFICAÇÃO QUE POSSUA RESERVATÓRIO DE FIBRA/FIBROCIMENTO  FORNECIMENTO E INSTALAÇÃO. AF_06/2016_P</v>
          </cell>
          <cell r="C3011" t="str">
            <v>UN</v>
          </cell>
          <cell r="D3011">
            <v>605.73</v>
          </cell>
          <cell r="E3011">
            <v>23.73</v>
          </cell>
          <cell r="F3011">
            <v>629.46</v>
          </cell>
        </row>
        <row r="3012">
          <cell r="A3012" t="str">
            <v>94656</v>
          </cell>
          <cell r="B3012" t="str">
            <v>ADAPTADOR CURTO COM BOLSA E ROSCA PARA REGISTRO, PVC, SOLDÁVEL, DN  25 MM X 3/4 , INSTALADO EM RESERVAÇÃO DE ÁGUA DE EDIFICAÇÃO QUE POSSUA RESERVATÓRIO DE FIBRA/FIBROCIMENTO   FORNECIMENTO E INSTALAÇÃO. AF_06/2016</v>
          </cell>
          <cell r="C3012" t="str">
            <v>UN</v>
          </cell>
          <cell r="D3012">
            <v>2.52</v>
          </cell>
          <cell r="E3012">
            <v>2.13</v>
          </cell>
          <cell r="F3012">
            <v>4.6500000000000004</v>
          </cell>
        </row>
        <row r="3013">
          <cell r="A3013" t="str">
            <v>94657</v>
          </cell>
          <cell r="B3013" t="str">
            <v>LUVA PVC, SOLDÁVEL, DN  25 MM, INSTALADA EM RESERVAÇÃO DE ÁGUA DE EDIFICAÇÃO QUE POSSUA RESERVATÓRIO DE FIBRA/FIBROCIMENTO   FORNECIMENTO E INSTALAÇÃO. AF_06/2016</v>
          </cell>
          <cell r="C3013" t="str">
            <v>UN</v>
          </cell>
          <cell r="D3013">
            <v>2.44</v>
          </cell>
          <cell r="E3013">
            <v>2.13</v>
          </cell>
          <cell r="F3013">
            <v>4.57</v>
          </cell>
        </row>
        <row r="3014">
          <cell r="A3014" t="str">
            <v>94658</v>
          </cell>
          <cell r="B3014" t="str">
            <v>ADAPTADOR CURTO COM BOLSA E ROSCA PARA REGISTRO, PVC, SOLDÁVEL, DN 32 MM X 1 , INSTALADO EM RESERVAÇÃO DE ÁGUA DE EDIFICAÇÃO QUE POSSUA RESERVATÓRIO DE FIBRA/FIBROCIMENTO   FORNECIMENTO E INSTALAÇÃO. AF_06/2016</v>
          </cell>
          <cell r="C3014" t="str">
            <v>UN</v>
          </cell>
          <cell r="D3014">
            <v>3.07</v>
          </cell>
          <cell r="E3014">
            <v>2.13</v>
          </cell>
          <cell r="F3014">
            <v>5.2</v>
          </cell>
        </row>
        <row r="3015">
          <cell r="A3015" t="str">
            <v>94659</v>
          </cell>
          <cell r="B3015" t="str">
            <v>LUVA PVC, SOLDÁVEL, DN 32 MM, INSTALADA EM RESERVAÇÃO DE ÁGUA DE EDIFICAÇÃO QUE POSSUA RESERVATÓRIO DE FIBRA/FIBROCIMENTO   FORNECIMENTO E INSTALAÇÃO. AF_06/2016</v>
          </cell>
          <cell r="C3015" t="str">
            <v>UN</v>
          </cell>
          <cell r="D3015">
            <v>2.98</v>
          </cell>
          <cell r="E3015">
            <v>2.13</v>
          </cell>
          <cell r="F3015">
            <v>5.1100000000000003</v>
          </cell>
        </row>
        <row r="3016">
          <cell r="A3016" t="str">
            <v>94660</v>
          </cell>
          <cell r="B3016" t="str">
            <v>ADAPTADOR CURTO COM BOLSA E ROSCA PARA REGISTRO, PVC, SOLDÁVEL, DN 40 MM X 1 1/4 , INSTALADO EM RESERVAÇÃO DE ÁGUA DE EDIFICAÇÃO QUE POSSUA RESERVATÓRIO DE FIBRA/FIBROCIMENTO   FORNECIMENTO E INSTALAÇÃO. AF_06/2016</v>
          </cell>
          <cell r="C3016" t="str">
            <v>UN</v>
          </cell>
          <cell r="D3016">
            <v>5.19</v>
          </cell>
          <cell r="E3016">
            <v>3.03</v>
          </cell>
          <cell r="F3016">
            <v>8.2200000000000006</v>
          </cell>
        </row>
        <row r="3017">
          <cell r="A3017" t="str">
            <v>94661</v>
          </cell>
          <cell r="B3017" t="str">
            <v>LUVA, PVC, SOLDÁVEL, DN 40 MM, INSTALADO EM RESERVAÇÃO DE ÁGUA DE EDIFICAÇÃO QUE POSSUA RESERVATÓRIO DE FIBRA/FIBROCIMENTO   FORNECIMENTO E INSTALAÇÃO. AF_06/2016</v>
          </cell>
          <cell r="C3017" t="str">
            <v>UN</v>
          </cell>
          <cell r="D3017">
            <v>5.44</v>
          </cell>
          <cell r="E3017">
            <v>3.03</v>
          </cell>
          <cell r="F3017">
            <v>8.4700000000000006</v>
          </cell>
        </row>
        <row r="3018">
          <cell r="A3018" t="str">
            <v>94662</v>
          </cell>
          <cell r="B3018" t="str">
            <v>ADAPTADOR CURTO COM BOLSA E ROSCA PARA REGISTRO, PVC, SOLDÁVEL, DN 50 MM X 1 1/2 , INSTALADO EM RESERVAÇÃO DE ÁGUA DE EDIFICAÇÃO QUE POSSUA RESERVATÓRIO DE FIBRA/FIBROCIMENTO   FORNECIMENTO E INSTALAÇÃO. AF_06/2016</v>
          </cell>
          <cell r="C3018" t="str">
            <v>UN</v>
          </cell>
          <cell r="D3018">
            <v>5.65</v>
          </cell>
          <cell r="E3018">
            <v>3.03</v>
          </cell>
          <cell r="F3018">
            <v>8.68</v>
          </cell>
        </row>
        <row r="3019">
          <cell r="A3019" t="str">
            <v>94663</v>
          </cell>
          <cell r="B3019" t="str">
            <v>LUVA, PVC, SOLDÁVEL, DN 50 MM, INSTALADO EM RESERVAÇÃO DE ÁGUA DE EDIFICAÇÃO QUE POSSUA RESERVATÓRIO DE FIBRA/FIBROCIMENTO   FORNECIMENTO E INSTALAÇÃO. AF_06/2016</v>
          </cell>
          <cell r="C3019" t="str">
            <v>UN</v>
          </cell>
          <cell r="D3019">
            <v>5.83</v>
          </cell>
          <cell r="E3019">
            <v>3.03</v>
          </cell>
          <cell r="F3019">
            <v>8.86</v>
          </cell>
        </row>
        <row r="3020">
          <cell r="A3020" t="str">
            <v>94664</v>
          </cell>
          <cell r="B3020" t="str">
            <v>ADAPTADOR CURTO COM BOLSA E ROSCA PARA REGISTRO, PVC, SOLDÁVEL, DN 60 MM X 2 , INSTALADO EM RESERVAÇÃO DE ÁGUA DE EDIFICAÇÃO QUE POSSUA RESERVATÓRIO DE FIBRA/FIBROCIMENTO   FORNECIMENTO E INSTALAÇÃO. AF_06/2016</v>
          </cell>
          <cell r="C3020" t="str">
            <v>UN</v>
          </cell>
          <cell r="D3020">
            <v>12.56</v>
          </cell>
          <cell r="E3020">
            <v>4.9000000000000004</v>
          </cell>
          <cell r="F3020">
            <v>17.46</v>
          </cell>
        </row>
        <row r="3021">
          <cell r="A3021" t="str">
            <v>94665</v>
          </cell>
          <cell r="B3021" t="str">
            <v>LUVA, PVC, SOLDÁVEL, DN 60 MM, INSTALADO EM RESERVAÇÃO DE ÁGUA DE EDIFICAÇÃO QUE POSSUA RESERVATÓRIO DE FIBRA/FIBROCIMENTO   FORNECIMENTO E INSTALAÇÃO. AF_06/2016</v>
          </cell>
          <cell r="C3021" t="str">
            <v>UN</v>
          </cell>
          <cell r="D3021">
            <v>13.51</v>
          </cell>
          <cell r="E3021">
            <v>4.9000000000000004</v>
          </cell>
          <cell r="F3021">
            <v>18.41</v>
          </cell>
        </row>
        <row r="3022">
          <cell r="A3022" t="str">
            <v>94666</v>
          </cell>
          <cell r="B3022" t="str">
            <v>ADAPTADOR CURTO COM BOLSA E ROSCA PARA REGISTRO, PVC, SOLDÁVEL, DN 75 MM X 2 1/2 , INSTALADO EM RESERVAÇÃO DE ÁGUA DE EDIFICAÇÃO QUE POSSUA RESERVATÓRIO DE FIBRA/FIBROCIMENTO   FORNECIMENTO E INSTALAÇÃO. AF_06/2016</v>
          </cell>
          <cell r="C3022" t="str">
            <v>UN</v>
          </cell>
          <cell r="D3022">
            <v>17.100000000000001</v>
          </cell>
          <cell r="E3022">
            <v>4.9000000000000004</v>
          </cell>
          <cell r="F3022">
            <v>22</v>
          </cell>
        </row>
        <row r="3023">
          <cell r="A3023" t="str">
            <v>94667</v>
          </cell>
          <cell r="B3023" t="str">
            <v>LUVA, PVC, SOLDÁVEL, DN 75 MM, INSTALADO EM RESERVAÇÃO DE ÁGUA DE EDIFICAÇÃO QUE POSSUA RESERVATÓRIO DE FIBRA/FIBROCIMENTO   FORNECIMENTO E INSTALAÇÃO. AF_06/2016</v>
          </cell>
          <cell r="C3023" t="str">
            <v>UN</v>
          </cell>
          <cell r="D3023">
            <v>17.079999999999998</v>
          </cell>
          <cell r="E3023">
            <v>4.9000000000000004</v>
          </cell>
          <cell r="F3023">
            <v>21.98</v>
          </cell>
        </row>
        <row r="3024">
          <cell r="A3024" t="str">
            <v>94668</v>
          </cell>
          <cell r="B3024" t="str">
            <v>ADAPTADOR CURTO COM BOLSA E ROSCA PARA REGISTRO, PVC, SOLDÁVEL, DN 85 MM X 3 , INSTALADO EM RESERVAÇÃO DE ÁGUA DE EDIFICAÇÃO QUE POSSUA RESERVATÓRIO DE FIBRA/FIBROCIMENTO   FORNECIMENTO E INSTALAÇÃO. AF_06/2016</v>
          </cell>
          <cell r="C3024" t="str">
            <v>UN</v>
          </cell>
          <cell r="D3024">
            <v>27.76</v>
          </cell>
          <cell r="E3024">
            <v>8.6</v>
          </cell>
          <cell r="F3024">
            <v>36.36</v>
          </cell>
        </row>
        <row r="3025">
          <cell r="A3025" t="str">
            <v>94669</v>
          </cell>
          <cell r="B3025" t="str">
            <v>LUVA, PVC, SOLDÁVEL, DN 85 MM, INSTALADO EM RESERVAÇÃO DE ÁGUA DE EDIFICAÇÃO QUE POSSUA RESERVATÓRIO DE FIBRA/FIBROCIMENTO   FORNECIMENTO E INSTALAÇÃO. AF_06/2016</v>
          </cell>
          <cell r="C3025" t="str">
            <v>UN</v>
          </cell>
          <cell r="D3025">
            <v>36.11</v>
          </cell>
          <cell r="E3025">
            <v>8.6</v>
          </cell>
          <cell r="F3025">
            <v>44.71</v>
          </cell>
        </row>
        <row r="3026">
          <cell r="A3026" t="str">
            <v>94670</v>
          </cell>
          <cell r="B3026" t="str">
            <v>ADAPTADOR CURTO COM BOLSA E ROSCA PARA REGISTRO, PVC, SOLDÁVEL, DN 110 MM X 4 , INSTALADO EM RESERVAÇÃO DE ÁGUA DE EDIFICAÇÃO QUE POSSUA RESERVATÓRIO DE FIBRA/FIBROCIMENTO   FORNECIMENTO E INSTALAÇÃO. AF_06/2016</v>
          </cell>
          <cell r="C3026" t="str">
            <v>UN</v>
          </cell>
          <cell r="D3026">
            <v>37.67</v>
          </cell>
          <cell r="E3026">
            <v>8.6</v>
          </cell>
          <cell r="F3026">
            <v>46.27</v>
          </cell>
        </row>
        <row r="3027">
          <cell r="A3027" t="str">
            <v>94671</v>
          </cell>
          <cell r="B3027" t="str">
            <v>LUVA, PVC, SOLDÁVEL, DN 110 MM, INSTALADO EM RESERVAÇÃO DE ÁGUA DE EDIFICAÇÃO QUE POSSUA RESERVATÓRIO DE FIBRA/FIBROCIMENTO   FORNECIMENTO E INSTALAÇÃO. AF_06/2016</v>
          </cell>
          <cell r="C3027" t="str">
            <v>UN</v>
          </cell>
          <cell r="D3027">
            <v>53.35</v>
          </cell>
          <cell r="E3027">
            <v>8.6</v>
          </cell>
          <cell r="F3027">
            <v>61.95</v>
          </cell>
        </row>
        <row r="3028">
          <cell r="A3028" t="str">
            <v>94672</v>
          </cell>
          <cell r="B3028" t="str">
            <v>JOELHO 90 GRAUS COM BUCHA DE LATÃO, PVC, SOLDÁVEL, DN  25 MM, X 3/4 INSTALADO EM RESERVAÇÃO DE ÁGUA DE EDIFICAÇÃO QUE POSSUA RESERVATÓRIO DE FIBRA/FIBROCIMENTO   FORNECIMENTO E INSTALAÇÃO. AF_06/2016</v>
          </cell>
          <cell r="C3028" t="str">
            <v>UN</v>
          </cell>
          <cell r="D3028">
            <v>5.05</v>
          </cell>
          <cell r="E3028">
            <v>3.19</v>
          </cell>
          <cell r="F3028">
            <v>8.24</v>
          </cell>
        </row>
        <row r="3029">
          <cell r="A3029" t="str">
            <v>94673</v>
          </cell>
          <cell r="B3029" t="str">
            <v>CURVA 90 GRAUS, PVC, SOLDÁVEL, DN  25 MM, INSTALADO EM RESERVAÇÃO DE ÁGUA DE EDIFICAÇÃO QUE POSSUA RESERVATÓRIO DE FIBRA/FIBROCIMENTO   FORNECIMENTO E INSTALAÇÃO. AF_06/2016</v>
          </cell>
          <cell r="C3029" t="str">
            <v>UN</v>
          </cell>
          <cell r="D3029">
            <v>4.29</v>
          </cell>
          <cell r="E3029">
            <v>3.19</v>
          </cell>
          <cell r="F3029">
            <v>7.48</v>
          </cell>
        </row>
        <row r="3030">
          <cell r="A3030" t="str">
            <v>94674</v>
          </cell>
          <cell r="B3030" t="str">
            <v>JOELHO 90 GRAUS, PVC, SOLDÁVEL, DN 32 MM INSTALADO EM RESERVAÇÃO DE ÁGUA DE EDIFICAÇÃO QUE POSSUA RESERVATÓRIO DE FIBRA/FIBROCIMENTO   FORNECIMENTO E INSTALAÇÃO. AF_06/2016</v>
          </cell>
          <cell r="C3030" t="str">
            <v>UN</v>
          </cell>
          <cell r="D3030">
            <v>4.18</v>
          </cell>
          <cell r="E3030">
            <v>3.19</v>
          </cell>
          <cell r="F3030">
            <v>7.37</v>
          </cell>
        </row>
        <row r="3031">
          <cell r="A3031" t="str">
            <v>94675</v>
          </cell>
          <cell r="B3031" t="str">
            <v>CURVA 90 GRAUS, PVC, SOLDÁVEL, DN 32 MM, INSTALADO EM RESERVAÇÃO DE ÁGUA DE EDIFICAÇÃO QUE POSSUA RESERVATÓRIO DE FIBRA/FIBROCIMENTO   FORNECIMENTO E INSTALAÇÃO. AF_06/2016</v>
          </cell>
          <cell r="C3031" t="str">
            <v>UN</v>
          </cell>
          <cell r="D3031">
            <v>6.21</v>
          </cell>
          <cell r="E3031">
            <v>3.19</v>
          </cell>
          <cell r="F3031">
            <v>9.4</v>
          </cell>
        </row>
        <row r="3032">
          <cell r="A3032" t="str">
            <v>94676</v>
          </cell>
          <cell r="B3032" t="str">
            <v>JOELHO 90 GRAUS, PVC, SOLDÁVEL, DN 40 MM INSTALADO EM RESERVAÇÃO DE ÁGUA DE EDIFICAÇÃO QUE POSSUA RESERVATÓRIO DE FIBRA/FIBROCIMENTO   FORNECIMENTO E INSTALAÇÃO. AF_06/2016</v>
          </cell>
          <cell r="C3032" t="str">
            <v>UN</v>
          </cell>
          <cell r="D3032">
            <v>8.14</v>
          </cell>
          <cell r="E3032">
            <v>4.55</v>
          </cell>
          <cell r="F3032">
            <v>12.69</v>
          </cell>
        </row>
        <row r="3033">
          <cell r="A3033" t="str">
            <v>94677</v>
          </cell>
          <cell r="B3033" t="str">
            <v>CURVA 90 GRAUS, PVC, SOLDÁVEL, DN 40 MM, INSTALADO EM RESERVAÇÃO DE ÁGUA DE EDIFICAÇÃO QUE POSSUA RESERVATÓRIO DE FIBRA/FIBROCIMENTO   FORNECIMENTO E INSTALAÇÃO. AF_06/2016</v>
          </cell>
          <cell r="C3033" t="str">
            <v>UN</v>
          </cell>
          <cell r="D3033">
            <v>10.72</v>
          </cell>
          <cell r="E3033">
            <v>4.55</v>
          </cell>
          <cell r="F3033">
            <v>15.27</v>
          </cell>
        </row>
        <row r="3034">
          <cell r="A3034" t="str">
            <v>94678</v>
          </cell>
          <cell r="B3034" t="str">
            <v>JOELHO 90 GRAUS, PVC, SOLDÁVEL, DN 50 MM INSTALADO EM RESERVAÇÃO DE ÁGUA DE EDIFICAÇÃO QUE POSSUA RESERVATÓRIO DE FIBRA/FIBROCIMENTO   FORNECIMENTO E INSTALAÇÃO. AF_06/2016</v>
          </cell>
          <cell r="C3034" t="str">
            <v>UN</v>
          </cell>
          <cell r="D3034">
            <v>8.6199999999999992</v>
          </cell>
          <cell r="E3034">
            <v>4.55</v>
          </cell>
          <cell r="F3034">
            <v>13.17</v>
          </cell>
        </row>
        <row r="3035">
          <cell r="A3035" t="str">
            <v>94679</v>
          </cell>
          <cell r="B3035" t="str">
            <v>CURVA 90 GRAUS, PVC, SOLDÁVEL, DN 50 MM, INSTALADO EM RESERVAÇÃO DE ÁGUA DE EDIFICAÇÃO QUE POSSUA RESERVATÓRIO DE FIBRA/FIBROCIMENTO   FORNECIMENTO E INSTALAÇÃO. AF_06/2016</v>
          </cell>
          <cell r="C3035" t="str">
            <v>UN</v>
          </cell>
          <cell r="D3035">
            <v>11.43</v>
          </cell>
          <cell r="E3035">
            <v>4.55</v>
          </cell>
          <cell r="F3035">
            <v>15.98</v>
          </cell>
        </row>
        <row r="3036">
          <cell r="A3036" t="str">
            <v>94680</v>
          </cell>
          <cell r="B3036" t="str">
            <v>JOELHO 90 GRAUS, PVC, SOLDÁVEL, DN 60 MM INSTALADO EM RESERVAÇÃO DE ÁGUA DE EDIFICAÇÃO QUE POSSUA RESERVATÓRIO DE FIBRA/FIBROCIMENTO   FORNECIMENTO E INSTALAÇÃO. AF_06/2016</v>
          </cell>
          <cell r="C3036" t="str">
            <v>UN</v>
          </cell>
          <cell r="D3036">
            <v>29.27</v>
          </cell>
          <cell r="E3036">
            <v>7.35</v>
          </cell>
          <cell r="F3036">
            <v>36.619999999999997</v>
          </cell>
        </row>
        <row r="3037">
          <cell r="A3037" t="str">
            <v>94681</v>
          </cell>
          <cell r="B3037" t="str">
            <v>CURVA 90 GRAUS, PVC, SOLDÁVEL, DN 60 MM, INSTALADO EM RESERVAÇÃO DE ÁGUA DE EDIFICAÇÃO QUE POSSUA RESERVATÓRIO DE FIBRA/FIBROCIMENTO   FORNECIMENTO E INSTALAÇÃO. AF_06/2016</v>
          </cell>
          <cell r="C3037" t="str">
            <v>UN</v>
          </cell>
          <cell r="D3037">
            <v>24.9</v>
          </cell>
          <cell r="E3037">
            <v>7.35</v>
          </cell>
          <cell r="F3037">
            <v>32.25</v>
          </cell>
        </row>
        <row r="3038">
          <cell r="A3038" t="str">
            <v>94682</v>
          </cell>
          <cell r="B3038" t="str">
            <v>JOELHO 90 GRAUS, PVC, SOLDÁVEL, DN 75 MM INSTALADO EM RESERVAÇÃO DE ÁGUA DE EDIFICAÇÃO QUE POSSUA RESERVATÓRIO DE FIBRA/FIBROCIMENTO   FORNECIMENTO E INSTALAÇÃO. AF_06/2016</v>
          </cell>
          <cell r="C3038" t="str">
            <v>UN</v>
          </cell>
          <cell r="D3038">
            <v>76.86</v>
          </cell>
          <cell r="E3038">
            <v>7.35</v>
          </cell>
          <cell r="F3038">
            <v>84.21</v>
          </cell>
        </row>
        <row r="3039">
          <cell r="A3039" t="str">
            <v>94683</v>
          </cell>
          <cell r="B3039" t="str">
            <v>CURVA 90 GRAUS, PVC, SOLDÁVEL, DN 75 MM, INSTALADO EM RESERVAÇÃO DE ÁGUA DE EDIFICAÇÃO QUE POSSUA RESERVATÓRIO DE FIBRA/FIBROCIMENTO   FORNECIMENTO E INSTALAÇÃO. AF_06/2016</v>
          </cell>
          <cell r="C3039" t="str">
            <v>UN</v>
          </cell>
          <cell r="D3039">
            <v>37.67</v>
          </cell>
          <cell r="E3039">
            <v>7.35</v>
          </cell>
          <cell r="F3039">
            <v>45.02</v>
          </cell>
        </row>
        <row r="3040">
          <cell r="A3040" t="str">
            <v>94684</v>
          </cell>
          <cell r="B3040" t="str">
            <v>JOELHO 90 GRAUS, PVC, SOLDÁVEL, DN 85 MM INSTALADO EM RESERVAÇÃO DE ÁGUA DE EDIFICAÇÃO QUE POSSUA RESERVATÓRIO DE FIBRA/FIBROCIMENTO   FORNECIMENTO E INSTALAÇÃO. AF_06/2016</v>
          </cell>
          <cell r="C3040" t="str">
            <v>UN</v>
          </cell>
          <cell r="D3040">
            <v>91.72</v>
          </cell>
          <cell r="E3040">
            <v>12.91</v>
          </cell>
          <cell r="F3040">
            <v>104.63</v>
          </cell>
        </row>
        <row r="3041">
          <cell r="A3041" t="str">
            <v>94685</v>
          </cell>
          <cell r="B3041" t="str">
            <v>CURVA 90 GRAUS, PVC, SOLDÁVEL, DN 85 MM, INSTALADO EM RESERVAÇÃO DE ÁGUA DE EDIFICAÇÃO QUE POSSUA RESERVATÓRIO DE FIBRA/FIBROCIMENTO   FORNECIMENTO E INSTALAÇÃO. AF_06/2016</v>
          </cell>
          <cell r="C3041" t="str">
            <v>UN</v>
          </cell>
          <cell r="D3041">
            <v>49.77</v>
          </cell>
          <cell r="E3041">
            <v>12.91</v>
          </cell>
          <cell r="F3041">
            <v>62.68</v>
          </cell>
        </row>
        <row r="3042">
          <cell r="A3042" t="str">
            <v>94686</v>
          </cell>
          <cell r="B3042" t="str">
            <v>JOELHO 90 GRAUS, PVC, SOLDÁVEL, DN 110 MM INSTALADO EM RESERVAÇÃO DE ÁGUA DE EDIFICAÇÃO QUE POSSUA RESERVATÓRIO DE FIBRA/FIBROCIMENTO   FORNECIMENTO E INSTALAÇÃO. AF_06/2016</v>
          </cell>
          <cell r="C3042" t="str">
            <v>UN</v>
          </cell>
          <cell r="D3042">
            <v>195.73</v>
          </cell>
          <cell r="E3042">
            <v>12.91</v>
          </cell>
          <cell r="F3042">
            <v>208.64</v>
          </cell>
        </row>
        <row r="3043">
          <cell r="A3043" t="str">
            <v>94687</v>
          </cell>
          <cell r="B3043" t="str">
            <v>CURVA 90 GRAUS, PVC, SOLDÁVEL, DN 110 MM, INSTALADO EM RESERVAÇÃO DE ÁGUA DE EDIFICAÇÃO QUE POSSUA RESERVATÓRIO DE FIBRA/FIBROCIMENTO   FORNECIMENTO E INSTALAÇÃO. AF_06/2016</v>
          </cell>
          <cell r="C3043" t="str">
            <v>UN</v>
          </cell>
          <cell r="D3043">
            <v>90.16</v>
          </cell>
          <cell r="E3043">
            <v>12.91</v>
          </cell>
          <cell r="F3043">
            <v>103.07</v>
          </cell>
        </row>
        <row r="3044">
          <cell r="A3044" t="str">
            <v>94688</v>
          </cell>
          <cell r="B3044" t="str">
            <v>TÊ, PVC, SOLDÁVEL, DN  25 MM INSTALADO EM RESERVAÇÃO DE ÁGUA DE EDIFICAÇÃO QUE POSSUA RESERVATÓRIO DE FIBRA/FIBROCIMENTO   FORNECIMENTO E INSTALAÇÃO. AF_06/2016</v>
          </cell>
          <cell r="C3044" t="str">
            <v>UN</v>
          </cell>
          <cell r="D3044">
            <v>4.49</v>
          </cell>
          <cell r="E3044">
            <v>4.2300000000000004</v>
          </cell>
          <cell r="F3044">
            <v>8.7200000000000006</v>
          </cell>
        </row>
        <row r="3045">
          <cell r="A3045" t="str">
            <v>94689</v>
          </cell>
          <cell r="B3045" t="str">
            <v>TÊ COM BUCHA DE LATÃO NA BOLSA CENTRAL, PVC, SOLDÁVEL, DN  25 MM X 3/4 , INSTALADO EM RESERVAÇÃO DE ÁGUA DE EDIFICAÇÃO QUE POSSUA RESERVATÓRIO DE FIBRA/FIBROCIMENTO   FORNECIMENTO E INSTALAÇÃO. AF_06/2016</v>
          </cell>
          <cell r="C3045" t="str">
            <v>UN</v>
          </cell>
          <cell r="D3045">
            <v>6.6</v>
          </cell>
          <cell r="E3045">
            <v>4.2300000000000004</v>
          </cell>
          <cell r="F3045">
            <v>10.83</v>
          </cell>
        </row>
        <row r="3046">
          <cell r="A3046" t="str">
            <v>94690</v>
          </cell>
          <cell r="B3046" t="str">
            <v>TÊ, PVC, SOLDÁVEL, DN 32 MM INSTALADO EM RESERVAÇÃO DE ÁGUA DE EDIFICAÇÃO QUE POSSUA RESERVATÓRIO DE FIBRA/FIBROCIMENTO   FORNECIMENTO E INSTALAÇÃO. AF_06/2016</v>
          </cell>
          <cell r="C3046" t="str">
            <v>UN</v>
          </cell>
          <cell r="D3046">
            <v>6.19</v>
          </cell>
          <cell r="E3046">
            <v>4.2300000000000004</v>
          </cell>
          <cell r="F3046">
            <v>10.42</v>
          </cell>
        </row>
        <row r="3047">
          <cell r="A3047" t="str">
            <v>94691</v>
          </cell>
          <cell r="B3047" t="str">
            <v>TÊ DE REDUÇÃO, PVC, SOLDÁVEL, DN 32 MM X  25 MM, INSTALADO EM RESERVAÇÃO DE ÁGUA DE EDIFICAÇÃO QUE POSSUA RESERVATÓRIO DE FIBRA/FIBROCIMENTO   FORNECIMENTO E INSTALAÇÃO. AF_06/2016</v>
          </cell>
          <cell r="C3047" t="str">
            <v>UN</v>
          </cell>
          <cell r="D3047">
            <v>8.6300000000000008</v>
          </cell>
          <cell r="E3047">
            <v>4.2300000000000004</v>
          </cell>
          <cell r="F3047">
            <v>12.86</v>
          </cell>
        </row>
        <row r="3048">
          <cell r="A3048" t="str">
            <v>94692</v>
          </cell>
          <cell r="B3048" t="str">
            <v>TÊ, PVC, SOLDÁVEL, DN 40 MM INSTALADO EM RESERVAÇÃO DE ÁGUA DE EDIFICAÇÃO QUE POSSUA RESERVATÓRIO DE FIBRA/FIBROCIMENTO   FORNECIMENTO E INSTALAÇÃO. AF_06/2016</v>
          </cell>
          <cell r="C3048" t="str">
            <v>UN</v>
          </cell>
          <cell r="D3048">
            <v>12.76</v>
          </cell>
          <cell r="E3048">
            <v>6.04</v>
          </cell>
          <cell r="F3048">
            <v>18.8</v>
          </cell>
        </row>
        <row r="3049">
          <cell r="A3049" t="str">
            <v>94693</v>
          </cell>
          <cell r="B3049" t="str">
            <v>TÊ DE REDUÇÃO, PVC, SOLDÁVEL, DN 40 MM X 32 MM, INSTALADO EM RESERVAÇÃO DE ÁGUA DE EDIFICAÇÃO QUE POSSUA RESERVATÓRIO DE FIBRA/FIBROCIMENTO   FORNECIMENTO E INSTALAÇÃO. AF_06/2016</v>
          </cell>
          <cell r="C3049" t="str">
            <v>UN</v>
          </cell>
          <cell r="D3049">
            <v>12.63</v>
          </cell>
          <cell r="E3049">
            <v>6.04</v>
          </cell>
          <cell r="F3049">
            <v>18.670000000000002</v>
          </cell>
        </row>
        <row r="3050">
          <cell r="A3050" t="str">
            <v>94694</v>
          </cell>
          <cell r="B3050" t="str">
            <v>TÊ, PVC, SOLDÁVEL, DN 50 MM INSTALADO EM RESERVAÇÃO DE ÁGUA DE EDIFICAÇÃO QUE POSSUA RESERVATÓRIO DE FIBRA/FIBROCIMENTO   FORNECIMENTO E INSTALAÇÃO. AF_06/2016</v>
          </cell>
          <cell r="C3050" t="str">
            <v>UN</v>
          </cell>
          <cell r="D3050">
            <v>13.72</v>
          </cell>
          <cell r="E3050">
            <v>6.04</v>
          </cell>
          <cell r="F3050">
            <v>19.760000000000002</v>
          </cell>
        </row>
        <row r="3051">
          <cell r="A3051" t="str">
            <v>94695</v>
          </cell>
          <cell r="B3051" t="str">
            <v>TÊ DE REDUÇÃO, PVC, SOLDÁVEL, DN 50 MM X 40 MM, INSTALADO EM RESERVAÇÃO DE ÁGUA DE EDIFICAÇÃO QUE POSSUA RESERVATÓRIO DE FIBRA/FIBROCIMENTO   FORNECIMENTO E INSTALAÇÃO. AF_06/2016</v>
          </cell>
          <cell r="C3051" t="str">
            <v>UN</v>
          </cell>
          <cell r="D3051">
            <v>17.920000000000002</v>
          </cell>
          <cell r="E3051">
            <v>6.04</v>
          </cell>
          <cell r="F3051">
            <v>23.96</v>
          </cell>
        </row>
        <row r="3052">
          <cell r="A3052" t="str">
            <v>94696</v>
          </cell>
          <cell r="B3052" t="str">
            <v>TÊ, PVC, SOLDÁVEL, DN 60 MM INSTALADO EM RESERVAÇÃO DE ÁGUA DE EDIFICAÇÃO QUE POSSUA RESERVATÓRIO DE FIBRA/FIBROCIMENTO   FORNECIMENTO E INSTALAÇÃO. AF_06/2016</v>
          </cell>
          <cell r="C3052" t="str">
            <v>UN</v>
          </cell>
          <cell r="D3052">
            <v>34.299999999999997</v>
          </cell>
          <cell r="E3052">
            <v>9.8000000000000007</v>
          </cell>
          <cell r="F3052">
            <v>44.1</v>
          </cell>
        </row>
        <row r="3053">
          <cell r="A3053" t="str">
            <v>94697</v>
          </cell>
          <cell r="B3053" t="str">
            <v>TÊ, PVC, SOLDÁVEL, DN 75 MM INSTALADO EM RESERVAÇÃO DE ÁGUA DE EDIFICAÇÃO QUE POSSUA RESERVATÓRIO DE FIBRA/FIBROCIMENTO   FORNECIMENTO E INSTALAÇÃO. AF_06/2016</v>
          </cell>
          <cell r="C3053" t="str">
            <v>UN</v>
          </cell>
          <cell r="D3053">
            <v>56.11</v>
          </cell>
          <cell r="E3053">
            <v>9.8000000000000007</v>
          </cell>
          <cell r="F3053">
            <v>65.91</v>
          </cell>
        </row>
        <row r="3054">
          <cell r="A3054" t="str">
            <v>94698</v>
          </cell>
          <cell r="B3054" t="str">
            <v>TÊ DE REDUÇÃO, PVC, SOLDÁVEL, DN 75 MM X 50 MM, INSTALADO EM RESERVAÇÃO DE ÁGUA DE EDIFICAÇÃO QUE POSSUA RESERVATÓRIO DE FIBRA/FIBROCIMENTO   FORNECIMENTO E INSTALAÇÃO. AF_06/2016</v>
          </cell>
          <cell r="C3054" t="str">
            <v>UN</v>
          </cell>
          <cell r="D3054">
            <v>47.74</v>
          </cell>
          <cell r="E3054">
            <v>9.8000000000000007</v>
          </cell>
          <cell r="F3054">
            <v>57.54</v>
          </cell>
        </row>
        <row r="3055">
          <cell r="A3055" t="str">
            <v>94699</v>
          </cell>
          <cell r="B3055" t="str">
            <v>TÊ, PVC, SOLDÁVEL, DN 85 MM INSTALADO EM RESERVAÇÃO DE ÁGUA DE EDIFICAÇÃO QUE POSSUA RESERVATÓRIO DE FIBRA/FIBROCIMENTO   FORNECIMENTO E INSTALAÇÃO. AF_06/2016</v>
          </cell>
          <cell r="C3055" t="str">
            <v>UN</v>
          </cell>
          <cell r="D3055">
            <v>90.64</v>
          </cell>
          <cell r="E3055">
            <v>17.2</v>
          </cell>
          <cell r="F3055">
            <v>107.84</v>
          </cell>
        </row>
        <row r="3056">
          <cell r="A3056" t="str">
            <v>94700</v>
          </cell>
          <cell r="B3056" t="str">
            <v>TÊ DE REDUÇÃO, PVC, SOLDÁVEL, DN 85 MM X 60 MM, INSTALADO EM RESERVAÇÃO DE ÁGUA DE EDIFICAÇÃO QUE POSSUA RESERVATÓRIO DE FIBRA/FIBROCIMENTO   FORNECIMENTO E INSTALAÇÃO. AF_06/2016</v>
          </cell>
          <cell r="C3056" t="str">
            <v>UN</v>
          </cell>
          <cell r="D3056">
            <v>78.2</v>
          </cell>
          <cell r="E3056">
            <v>17.2</v>
          </cell>
          <cell r="F3056">
            <v>95.4</v>
          </cell>
        </row>
        <row r="3057">
          <cell r="A3057" t="str">
            <v>94701</v>
          </cell>
          <cell r="B3057" t="str">
            <v>TÊ, PVC, SOLDÁVEL, DN 110 MM INSTALADO EM RESERVAÇÃO DE ÁGUA DE EDIFICAÇÃO QUE POSSUA RESERVATÓRIO DE FIBRA/FIBROCIMENTO   FORNECIMENTO E INSTALAÇÃO. AF_06/2016</v>
          </cell>
          <cell r="C3057" t="str">
            <v>UN</v>
          </cell>
          <cell r="D3057">
            <v>152.9</v>
          </cell>
          <cell r="E3057">
            <v>17.2</v>
          </cell>
          <cell r="F3057">
            <v>170.1</v>
          </cell>
        </row>
        <row r="3058">
          <cell r="A3058" t="str">
            <v>94702</v>
          </cell>
          <cell r="B3058" t="str">
            <v>TÊ DE REDUÇÃO, PVC, SOLDÁVEL, DN 110 MM X 60 MM, INSTALADO EM RESERVAÇÃO DE ÁGUA DE EDIFICAÇÃO QUE POSSUA RESERVATÓRIO DE FIBRA/FIBROCIMENTO   FORNECIMENTO E INSTALAÇÃO. AF_06/2016</v>
          </cell>
          <cell r="C3058" t="str">
            <v>UN</v>
          </cell>
          <cell r="D3058">
            <v>117.91</v>
          </cell>
          <cell r="E3058">
            <v>17.2</v>
          </cell>
          <cell r="F3058">
            <v>135.11000000000001</v>
          </cell>
        </row>
        <row r="3059">
          <cell r="A3059" t="str">
            <v>94703</v>
          </cell>
          <cell r="B3059" t="str">
            <v>ADAPTADOR COM FLANGE E ANEL DE VEDAÇÃO, PVC, SOLDÁVEL, DN  25 MM X 3/4 , INSTALADO EM RESERVAÇÃO DE ÁGUA DE EDIFICAÇÃO QUE POSSUA RESERVATÓRIO DE FIBRA/FIBROCIMENTO   FORNECIMENTO E INSTALAÇÃO. AF_06/2016</v>
          </cell>
          <cell r="C3059" t="str">
            <v>UN</v>
          </cell>
          <cell r="D3059">
            <v>11.6</v>
          </cell>
          <cell r="E3059">
            <v>3.62</v>
          </cell>
          <cell r="F3059">
            <v>15.22</v>
          </cell>
        </row>
        <row r="3060">
          <cell r="A3060" t="str">
            <v>94704</v>
          </cell>
          <cell r="B3060" t="str">
            <v>ADAPTADOR COM FLANGE E ANEL DE VEDAÇÃO, PVC, SOLDÁVEL, DN 32 MM X 1 , INSTALADO EM RESERVAÇÃO DE ÁGUA DE EDIFICAÇÃO QUE POSSUA RESERVATÓRIO DE FIBRA/FIBROCIMENTO   FORNECIMENTO E INSTALAÇÃO. AF_06/2016</v>
          </cell>
          <cell r="C3060" t="str">
            <v>UN</v>
          </cell>
          <cell r="D3060">
            <v>13.9</v>
          </cell>
          <cell r="E3060">
            <v>3.62</v>
          </cell>
          <cell r="F3060">
            <v>17.52</v>
          </cell>
        </row>
        <row r="3061">
          <cell r="A3061" t="str">
            <v>94705</v>
          </cell>
          <cell r="B3061" t="str">
            <v>ADAPTADOR COM FLANGE E ANEL DE VEDAÇÃO, PVC, SOLDÁVEL, DN 40 MM X 1 1/4 , INSTALADO EM RESERVAÇÃO DE ÁGUA DE EDIFICAÇÃO QUE POSSUA RESERVATÓRIO DE FIBRA/FIBROCIMENTO   FORNECIMENTO E INSTALAÇÃO. AF_06/2016</v>
          </cell>
          <cell r="C3061" t="str">
            <v>UN</v>
          </cell>
          <cell r="D3061">
            <v>20.85</v>
          </cell>
          <cell r="E3061">
            <v>3.62</v>
          </cell>
          <cell r="F3061">
            <v>24.47</v>
          </cell>
        </row>
        <row r="3062">
          <cell r="A3062" t="str">
            <v>94706</v>
          </cell>
          <cell r="B3062" t="str">
            <v>ADAPTADOR COM FLANGE E ANEL DE VEDAÇÃO, PVC, SOLDÁVEL, DN 50 MM X 1 1/2 , INSTALADO EM RESERVAÇÃO DE ÁGUA DE EDIFICAÇÃO QUE POSSUA RESERVATÓRIO DE FIBRA/FIBROCIMENTO   FORNECIMENTO E INSTALAÇÃO. AF_06/2016</v>
          </cell>
          <cell r="C3062" t="str">
            <v>UN</v>
          </cell>
          <cell r="D3062">
            <v>28.3</v>
          </cell>
          <cell r="E3062">
            <v>4.82</v>
          </cell>
          <cell r="F3062">
            <v>33.119999999999997</v>
          </cell>
        </row>
        <row r="3063">
          <cell r="A3063" t="str">
            <v>94707</v>
          </cell>
          <cell r="B3063" t="str">
            <v>ADAPTADOR COM FLANGE E ANEL DE VEDAÇÃO, PVC, SOLDÁVEL, DN 60 MM X 2 , INSTALADO EM RESERVAÇÃO DE ÁGUA DE EDIFICAÇÃO QUE POSSUA RESERVATÓRIO DE FIBRA/FIBROCIMENTO   FORNECIMENTO E INSTALAÇÃO. AF_06/2016</v>
          </cell>
          <cell r="C3063" t="str">
            <v>UN</v>
          </cell>
          <cell r="D3063">
            <v>32.82</v>
          </cell>
          <cell r="E3063">
            <v>4.82</v>
          </cell>
          <cell r="F3063">
            <v>37.64</v>
          </cell>
        </row>
        <row r="3064">
          <cell r="A3064" t="str">
            <v>94708</v>
          </cell>
          <cell r="B3064" t="str">
            <v>ADAPTADOR COM FLANGES LIVRES, PVC, SOLDÁVEL, DN  25 MM X 3/4 , INSTALADO EM RESERVAÇÃO DE ÁGUA DE EDIFICAÇÃO QUE POSSUA RESERVATÓRIO DE FIBRA/FIBROCIMENTO   FORNECIMENTO E INSTALAÇÃO. AF_06/2016</v>
          </cell>
          <cell r="C3064" t="str">
            <v>UN</v>
          </cell>
          <cell r="D3064">
            <v>11.29</v>
          </cell>
          <cell r="E3064">
            <v>6.15</v>
          </cell>
          <cell r="F3064">
            <v>17.440000000000001</v>
          </cell>
        </row>
        <row r="3065">
          <cell r="A3065" t="str">
            <v>94709</v>
          </cell>
          <cell r="B3065" t="str">
            <v>ADAPTADOR COM FLANGES LIVRES, PVC, SOLDÁVEL, DN 32 MM X 1 , INSTALADO EM RESERVAÇÃO DE ÁGUA DE EDIFICAÇÃO QUE POSSUA RESERVATÓRIO DE FIBRA/FIBROCIMENTO   FORNECIMENTO E INSTALAÇÃO. AF_06/2016</v>
          </cell>
          <cell r="C3065" t="str">
            <v>UN</v>
          </cell>
          <cell r="D3065">
            <v>13.86</v>
          </cell>
          <cell r="E3065">
            <v>6.15</v>
          </cell>
          <cell r="F3065">
            <v>20.010000000000002</v>
          </cell>
        </row>
        <row r="3066">
          <cell r="A3066" t="str">
            <v>94710</v>
          </cell>
          <cell r="B3066" t="str">
            <v>ADAPTADOR COM FLANGES LIVRES, PVC, SOLDÁVEL, DN 40 MM X 1 1/4 , INSTALADO EM RESERVAÇÃO DE ÁGUA DE EDIFICAÇÃO QUE POSSUA RESERVATÓRIO DE FIBRA/FIBROCIMENTO   FORNECIMENTO E INSTALAÇÃO. AF_06/2016</v>
          </cell>
          <cell r="C3066" t="str">
            <v>UN</v>
          </cell>
          <cell r="D3066">
            <v>18.71</v>
          </cell>
          <cell r="E3066">
            <v>6.15</v>
          </cell>
          <cell r="F3066">
            <v>24.86</v>
          </cell>
        </row>
        <row r="3067">
          <cell r="A3067" t="str">
            <v>94711</v>
          </cell>
          <cell r="B3067" t="str">
            <v>ADAPTADOR COM FLANGES LIVRES, PVC, SOLDÁVEL, DN 50 MM X 1 1/2 , INSTALADO EM RESERVAÇÃO DE ÁGUA DE EDIFICAÇÃO QUE POSSUA RESERVATÓRIO DE FIBRA/FIBROCIMENTO   FORNECIMENTO E INSTALAÇÃO. AF_06/2016</v>
          </cell>
          <cell r="C3067" t="str">
            <v>UN</v>
          </cell>
          <cell r="D3067">
            <v>25.93</v>
          </cell>
          <cell r="E3067">
            <v>8.1999999999999993</v>
          </cell>
          <cell r="F3067">
            <v>34.130000000000003</v>
          </cell>
        </row>
        <row r="3068">
          <cell r="A3068" t="str">
            <v>94712</v>
          </cell>
          <cell r="B3068" t="str">
            <v>ADAPTADOR COM FLANGES LIVRES, PVC, SOLDÁVEL, DN 60 MM X 2 , INSTALADO EM RESERVAÇÃO DE ÁGUA DE EDIFICAÇÃO QUE POSSUA RESERVATÓRIO DE FIBRA/FIBROCIMENTO   FORNECIMENTO E INSTALAÇÃO. AF_06/2016</v>
          </cell>
          <cell r="C3068" t="str">
            <v>UN</v>
          </cell>
          <cell r="D3068">
            <v>34.21</v>
          </cell>
          <cell r="E3068">
            <v>8.1999999999999993</v>
          </cell>
          <cell r="F3068">
            <v>42.41</v>
          </cell>
        </row>
        <row r="3069">
          <cell r="A3069" t="str">
            <v>94713</v>
          </cell>
          <cell r="B3069" t="str">
            <v>ADAPTADOR COM FLANGES LIVRES, PVC, SOLDÁVEL, DN 75 MM X 2 1/2 , INSTALADO EM RESERVAÇÃO DE ÁGUA DE EDIFICAÇÃO QUE POSSUA RESERVATÓRIO DE FIBRA/FIBROCIMENTO   FORNECIMENTO E INSTALAÇÃO. AF_06/2016</v>
          </cell>
          <cell r="C3069" t="str">
            <v>UN</v>
          </cell>
          <cell r="D3069">
            <v>107.72</v>
          </cell>
          <cell r="E3069">
            <v>8.1999999999999993</v>
          </cell>
          <cell r="F3069">
            <v>115.92</v>
          </cell>
        </row>
        <row r="3070">
          <cell r="A3070" t="str">
            <v>94714</v>
          </cell>
          <cell r="B3070" t="str">
            <v>ADAPTADOR COM FLANGES LIVRES, PVC, SOLDÁVEL, DN 85 MM X 3 , INSTALADO EM RESERVAÇÃO DE ÁGUA DE EDIFICAÇÃO QUE POSSUA RESERVATÓRIO DE FIBRA/FIBROCIMENTO   FORNECIMENTO E INSTALAÇÃO. AF_06/2016</v>
          </cell>
          <cell r="C3070" t="str">
            <v>UN</v>
          </cell>
          <cell r="D3070">
            <v>142.05000000000001</v>
          </cell>
          <cell r="E3070">
            <v>8.1999999999999993</v>
          </cell>
          <cell r="F3070">
            <v>150.25</v>
          </cell>
        </row>
        <row r="3071">
          <cell r="A3071" t="str">
            <v>94715</v>
          </cell>
          <cell r="B3071" t="str">
            <v>ADAPTADOR COM FLANGES LIVRES, PVC, SOLDÁVEL, DN 110 MM X 4 , INSTALADO EM RESERVAÇÃO DE ÁGUA DE EDIFICAÇÃO QUE POSSUA RESERVATÓRIO DE FIBRA/FIBROCIMENTO   FORNECIMENTO E INSTALAÇÃO. AF_06/2016</v>
          </cell>
          <cell r="C3071" t="str">
            <v>UN</v>
          </cell>
          <cell r="D3071">
            <v>199.51</v>
          </cell>
          <cell r="E3071">
            <v>8.1999999999999993</v>
          </cell>
          <cell r="F3071">
            <v>207.71</v>
          </cell>
        </row>
        <row r="3072">
          <cell r="A3072" t="str">
            <v>94783</v>
          </cell>
          <cell r="B3072" t="str">
            <v>ADAPTADOR COM FLANGE E ANEL DE VEDAÇÃO, PVC, SOLDÁVEL, DN  20 MM X 1/2 , INSTALADO EM RESERVAÇÃO DE ÁGUA DE EDIFICAÇÃO QUE POSSUA RESERVATÓRIO DE FIBRA/FIBROCIMENTO   FORNECIMENTO E INSTALAÇÃO. AF_06/2016</v>
          </cell>
          <cell r="C3072" t="str">
            <v>UN</v>
          </cell>
          <cell r="D3072">
            <v>9.58</v>
          </cell>
          <cell r="E3072">
            <v>3.62</v>
          </cell>
          <cell r="F3072">
            <v>13.2</v>
          </cell>
        </row>
        <row r="3073">
          <cell r="A3073" t="str">
            <v>94785</v>
          </cell>
          <cell r="B3073" t="str">
            <v>ADAPTADOR COM FLANGES LIVRES, PVC, SOLDÁVEL LONGO, DN 32 MM X 1 , INSTALADO EM RESERVAÇÃO DE ÁGUA DE EDIFICAÇÃO QUE POSSUA RESERVATÓRIO DE FIBRA/FIBROCIMENTO   FORNECIMENTO E INSTALAÇÃO. AF_06/2016</v>
          </cell>
          <cell r="C3073" t="str">
            <v>UN</v>
          </cell>
          <cell r="D3073">
            <v>17.329999999999998</v>
          </cell>
          <cell r="E3073">
            <v>6.15</v>
          </cell>
          <cell r="F3073">
            <v>23.48</v>
          </cell>
        </row>
        <row r="3074">
          <cell r="A3074" t="str">
            <v>94786</v>
          </cell>
          <cell r="B3074" t="str">
            <v>ADAPTADOR COM FLANGES LIVRES, PVC, SOLDÁVEL LONGO, DN 40 MM X 1 1/4 , INSTALADO EM RESERVAÇÃO DE ÁGUA DE EDIFICAÇÃO QUE POSSUA RESERVATÓRIO DE FIBRA/FIBROCIMENTO   FORNECIMENTO E INSTALAÇÃO. AF_06/2016</v>
          </cell>
          <cell r="C3074" t="str">
            <v>UN</v>
          </cell>
          <cell r="D3074">
            <v>23.79</v>
          </cell>
          <cell r="E3074">
            <v>6.15</v>
          </cell>
          <cell r="F3074">
            <v>29.94</v>
          </cell>
        </row>
        <row r="3075">
          <cell r="A3075" t="str">
            <v>94787</v>
          </cell>
          <cell r="B3075" t="str">
            <v>ADAPTADOR COM FLANGES LIVRES, PVC, SOLDÁVEL LONGO, DN 50 MM X 1 1/2 , INSTALADO EM RESERVAÇÃO DE ÁGUA DE EDIFICAÇÃO QUE POSSUA RESERVATÓRIO DE FIBRA/FIBROCIMENTO   FORNECIMENTO E INSTALAÇÃO. AF_06/2016</v>
          </cell>
          <cell r="C3075" t="str">
            <v>UN</v>
          </cell>
          <cell r="D3075">
            <v>31.75</v>
          </cell>
          <cell r="E3075">
            <v>8.1999999999999993</v>
          </cell>
          <cell r="F3075">
            <v>39.950000000000003</v>
          </cell>
        </row>
        <row r="3076">
          <cell r="A3076" t="str">
            <v>94788</v>
          </cell>
          <cell r="B3076" t="str">
            <v>ADAPTADOR COM FLANGES LIVRES, PVC, SOLDÁVEL LONGO, DN 60 MM X 2 , INSTALADO EM RESERVAÇÃO DE ÁGUA DE EDIFICAÇÃO QUE POSSUA RESERVATÓRIO DE FIBRA/FIBROCIMENTO   FORNECIMENTO E INSTALAÇÃO. AF_06/2016</v>
          </cell>
          <cell r="C3076" t="str">
            <v>UN</v>
          </cell>
          <cell r="D3076">
            <v>42.87</v>
          </cell>
          <cell r="E3076">
            <v>8.1999999999999993</v>
          </cell>
          <cell r="F3076">
            <v>51.07</v>
          </cell>
        </row>
        <row r="3077">
          <cell r="A3077" t="str">
            <v>94789</v>
          </cell>
          <cell r="B3077" t="str">
            <v>ADAPTADOR COM FLANGES LIVRES, PVC, SOLDÁVEL LONGO, DN 75 MM X 2 1/2 , INSTALADO EM RESERVAÇÃO DE ÁGUA DE EDIFICAÇÃO QUE POSSUA RESERVATÓRIO DE FIBRA/FIBROCIMENTO   FORNECIMENTO E INSTALAÇÃO. AF_06/2016</v>
          </cell>
          <cell r="C3077" t="str">
            <v>UN</v>
          </cell>
          <cell r="D3077">
            <v>141.4</v>
          </cell>
          <cell r="E3077">
            <v>8.1999999999999993</v>
          </cell>
          <cell r="F3077">
            <v>149.6</v>
          </cell>
        </row>
        <row r="3078">
          <cell r="A3078" t="str">
            <v>94790</v>
          </cell>
          <cell r="B3078" t="str">
            <v>ADAPTADOR COM FLANGES LIVRES, PVC, SOLDÁVEL LONGO, DN 85 MM X 3 , INSTALADO EM RESERVAÇÃO DE ÁGUA DE EDIFICAÇÃO QUE POSSUA RESERVATÓRIO DE FIBRA/FIBROCIMENTO   FORNECIMENTO E INSTALAÇÃO. AF_06/2016</v>
          </cell>
          <cell r="C3078" t="str">
            <v>UN</v>
          </cell>
          <cell r="D3078">
            <v>187.41</v>
          </cell>
          <cell r="E3078">
            <v>8.1999999999999993</v>
          </cell>
          <cell r="F3078">
            <v>195.61</v>
          </cell>
        </row>
        <row r="3079">
          <cell r="A3079" t="str">
            <v>94791</v>
          </cell>
          <cell r="B3079" t="str">
            <v>ADAPTADOR COM FLANGES LIVRES, PVC, SOLDÁVEL LONGO, DN 110 MM X 4 , INSTALADO EM RESERVAÇÃO DE ÁGUA DE EDIFICAÇÃO QUE POSSUA RESERVATÓRIO DE FIBRA/FIBROCIMENTO   FORNECIMENTO E INSTALAÇÃO. AF_06/2016</v>
          </cell>
          <cell r="C3079" t="str">
            <v>UN</v>
          </cell>
          <cell r="D3079">
            <v>281.23</v>
          </cell>
          <cell r="E3079">
            <v>8.1999999999999993</v>
          </cell>
          <cell r="F3079">
            <v>289.43</v>
          </cell>
        </row>
        <row r="3080">
          <cell r="A3080" t="str">
            <v>95141</v>
          </cell>
          <cell r="B3080" t="str">
            <v>ADAPTADOR COM FLANGES LIVRES, PVC, SOLDÁVEL LONGO, DN  25 MM X 3/4 , INSTALADO EM RESERVAÇÃO DE ÁGUA DE EDIFICAÇÃO QUE POSSUA RESERVATÓRIO DE FIBRA/FIBROCIMENTO    FORNECIMENTO E INSTALAÇÃO. AF_06/2016</v>
          </cell>
          <cell r="C3080" t="str">
            <v>UN</v>
          </cell>
          <cell r="D3080">
            <v>15.04</v>
          </cell>
          <cell r="E3080">
            <v>6.15</v>
          </cell>
          <cell r="F3080">
            <v>21.19</v>
          </cell>
        </row>
        <row r="3082">
          <cell r="B3082" t="str">
            <v>TUBOS DE PVC - AGUA FRIA</v>
          </cell>
          <cell r="C3082" t="str">
            <v/>
          </cell>
        </row>
        <row r="3083">
          <cell r="B3083" t="str">
            <v>INSTALADO EM RAMAL OU SUB-RAMAL DE ÁGUA</v>
          </cell>
        </row>
        <row r="3084">
          <cell r="A3084" t="str">
            <v>91784</v>
          </cell>
          <cell r="B3084" t="str">
            <v>(COMPOSIÇÃO REPRESENTATIVA) DO SERVIÇO DE INSTALAÇÃO DE TUBOS DE PVC, SOLDÁVEL, ÁGUA FRIA, DN 20 MM (INSTALADO EM RAMAL, SUB-RAMAL OU RAMAL DE DISTRIBUIÇÃO), INCLUSIVE CONEXÕES, CORTES E FIXAÇÕES, PARA PRÉDIOS. AF_10/2015</v>
          </cell>
          <cell r="C3084" t="str">
            <v>M</v>
          </cell>
          <cell r="D3084">
            <v>14.37</v>
          </cell>
          <cell r="E3084">
            <v>19.02</v>
          </cell>
          <cell r="F3084">
            <v>33.39</v>
          </cell>
        </row>
        <row r="3085">
          <cell r="A3085" t="str">
            <v>91785</v>
          </cell>
          <cell r="B3085" t="str">
            <v>(COMPOSIÇÃO REPRESENTATIVA) DO SERVIÇO DE INSTALAÇÃO DE TUBOS DE PVC, SOLDÁVEL, ÁGUA FRIA, DN 25 MM (INSTALADO EM RAMAL, SUB-RAMAL, RAMAL DE DISTRIBUIÇÃO OU PRUMADA), INCLUSIVE CONEXÕES, CORTES E FIXAÇÕES, PARA PRÉDIOS. AF_10/2015</v>
          </cell>
          <cell r="C3085" t="str">
            <v>M</v>
          </cell>
          <cell r="D3085">
            <v>14.9</v>
          </cell>
          <cell r="E3085">
            <v>18.48</v>
          </cell>
          <cell r="F3085">
            <v>33.380000000000003</v>
          </cell>
        </row>
        <row r="3086">
          <cell r="A3086" t="str">
            <v>91786</v>
          </cell>
          <cell r="B3086" t="str">
            <v>(COMPOSIÇÃO REPRESENTATIVA) DO SERVIÇO DE INSTALAÇÃO TUBOS DE PVC, SOLDÁVEL, ÁGUA FRIA, DN 32 MM (INSTALADO EM RAMAL, SUB-RAMAL, RAMAL DE DISTRIBUIÇÃO OU PRUMADA), INCLUSIVE CONEXÕES, CORTES E FIXAÇÕES, PARA PRÉDIOS. AF_10/2015</v>
          </cell>
          <cell r="C3086" t="str">
            <v>M</v>
          </cell>
          <cell r="D3086">
            <v>13.04</v>
          </cell>
          <cell r="E3086">
            <v>7.03</v>
          </cell>
          <cell r="F3086">
            <v>20.07</v>
          </cell>
        </row>
        <row r="3087">
          <cell r="A3087" t="str">
            <v>74253/1</v>
          </cell>
          <cell r="B3087" t="str">
            <v>RAMAL PREDIAL EM TUBO PEAD 20MM - FORNECIMENTO, INSTALAÇÃO, ESCAVAÇÃO E REATERRO</v>
          </cell>
          <cell r="C3087" t="str">
            <v>M</v>
          </cell>
          <cell r="D3087">
            <v>10.17</v>
          </cell>
          <cell r="E3087">
            <v>14.56</v>
          </cell>
          <cell r="F3087">
            <v>24.73</v>
          </cell>
        </row>
        <row r="3088">
          <cell r="A3088" t="str">
            <v>89355</v>
          </cell>
          <cell r="B3088" t="str">
            <v>TUBO, PVC, SOLDÁVEL, DN 20MM, INSTALADO EM RAMAL OU SUB-RAMAL DE ÁGUA - FORNECIMENTO E INSTALAÇÃO. AF_12/2014</v>
          </cell>
          <cell r="C3088" t="str">
            <v>M</v>
          </cell>
          <cell r="D3088">
            <v>5.5</v>
          </cell>
          <cell r="E3088">
            <v>8.49</v>
          </cell>
          <cell r="F3088">
            <v>13.99</v>
          </cell>
        </row>
        <row r="3089">
          <cell r="A3089" t="str">
            <v>89356</v>
          </cell>
          <cell r="B3089" t="str">
            <v>TUBO, PVC, SOLDÁVEL, DN 25MM, INSTALADO EM RAMAL OU SUB-RAMAL DE ÁGUA - FORNECIMENTO E INSTALAÇÃO. AF_12/2014</v>
          </cell>
          <cell r="C3089" t="str">
            <v>M</v>
          </cell>
          <cell r="D3089">
            <v>6.69</v>
          </cell>
          <cell r="E3089">
            <v>9.82</v>
          </cell>
          <cell r="F3089">
            <v>16.510000000000002</v>
          </cell>
        </row>
        <row r="3090">
          <cell r="A3090" t="str">
            <v>89357</v>
          </cell>
          <cell r="B3090" t="str">
            <v>TUBO, PVC, SOLDÁVEL, DN 32MM, INSTALADO EM RAMAL OU SUB-RAMAL DE ÁGUA - FORNECIMENTO E INSTALAÇÃO. AF_12/2014</v>
          </cell>
          <cell r="C3090" t="str">
            <v>M</v>
          </cell>
          <cell r="D3090">
            <v>10.35</v>
          </cell>
          <cell r="E3090">
            <v>11.71</v>
          </cell>
          <cell r="F3090">
            <v>22.06</v>
          </cell>
        </row>
        <row r="3091">
          <cell r="B3091" t="str">
            <v>INSTALADO EM RAMAL DE DISTRIBUIÇÃO</v>
          </cell>
        </row>
        <row r="3092">
          <cell r="A3092" t="str">
            <v>89401</v>
          </cell>
          <cell r="B3092" t="str">
            <v>TUBO, PVC, SOLDÁVEL, DN 20MM, INSTALADO EM RAMAL DE DISTRIBUIÇÃO DE ÁGUA - FORNECIMENTO E INSTALAÇÃO. AF_12/2014</v>
          </cell>
          <cell r="C3092" t="str">
            <v>M</v>
          </cell>
          <cell r="D3092">
            <v>2.98</v>
          </cell>
          <cell r="E3092">
            <v>2.58</v>
          </cell>
          <cell r="F3092">
            <v>5.56</v>
          </cell>
        </row>
        <row r="3093">
          <cell r="A3093" t="str">
            <v>89402</v>
          </cell>
          <cell r="B3093" t="str">
            <v>TUBO, PVC, SOLDÁVEL, DN 25MM, INSTALADO EM RAMAL DE DISTRIBUIÇÃO DE ÁGUA - FORNECIMENTO E INSTALAÇÃO. AF_12/2014</v>
          </cell>
          <cell r="C3093" t="str">
            <v>M</v>
          </cell>
          <cell r="D3093">
            <v>3.79</v>
          </cell>
          <cell r="E3093">
            <v>3</v>
          </cell>
          <cell r="F3093">
            <v>6.79</v>
          </cell>
        </row>
        <row r="3094">
          <cell r="A3094" t="str">
            <v>89403</v>
          </cell>
          <cell r="B3094" t="str">
            <v>TUBO, PVC, SOLDÁVEL, DN 32MM, INSTALADO EM RAMAL DE DISTRIBUIÇÃO DE ÁGUA - FORNECIMENTO E INSTALAÇÃO. AF_12/2014</v>
          </cell>
          <cell r="C3094" t="str">
            <v>M</v>
          </cell>
          <cell r="D3094">
            <v>6.88</v>
          </cell>
          <cell r="E3094">
            <v>3.56</v>
          </cell>
          <cell r="F3094">
            <v>10.44</v>
          </cell>
        </row>
        <row r="3095">
          <cell r="B3095" t="str">
            <v>INSTALADO EM PRUMADA DE ÁGUA</v>
          </cell>
        </row>
        <row r="3096">
          <cell r="A3096" t="str">
            <v>89446</v>
          </cell>
          <cell r="B3096" t="str">
            <v>TUBO, PVC, SOLDÁVEL, DN 25MM, INSTALADO EM PRUMADA DE ÁGUA - FORNECIMENTO E INSTALAÇÃO. AF_12/2014</v>
          </cell>
          <cell r="C3096" t="str">
            <v>M</v>
          </cell>
          <cell r="D3096">
            <v>2.69</v>
          </cell>
          <cell r="E3096">
            <v>0.42</v>
          </cell>
          <cell r="F3096">
            <v>3.11</v>
          </cell>
        </row>
        <row r="3097">
          <cell r="A3097" t="str">
            <v>89447</v>
          </cell>
          <cell r="B3097" t="str">
            <v>TUBO, PVC, SOLDÁVEL, DN 32MM, INSTALADO EM PRUMADA DE ÁGUA - FORNECIMENTO E INSTALAÇÃO. AF_12/2014</v>
          </cell>
          <cell r="C3097" t="str">
            <v>M</v>
          </cell>
          <cell r="D3097">
            <v>5.58</v>
          </cell>
          <cell r="E3097">
            <v>0.53</v>
          </cell>
          <cell r="F3097">
            <v>6.11</v>
          </cell>
        </row>
        <row r="3098">
          <cell r="A3098" t="str">
            <v>91787</v>
          </cell>
          <cell r="B3098" t="str">
            <v>(COMPOSIÇÃO REPRESENTATIVA) DO SERVIÇO DE INSTALAÇÃO DE TUBOS DE PVC, SOLDÁVEL, ÁGUA FRIA, DN 40 MM (INSTALADO EM PRUMADA), INCLUSIVE CONEXÕES, CORTES E FIXAÇÕES, PARA PRÉDIOS. AF_10/2015</v>
          </cell>
          <cell r="C3098" t="str">
            <v>M</v>
          </cell>
          <cell r="D3098">
            <v>17.93</v>
          </cell>
          <cell r="E3098">
            <v>3.26</v>
          </cell>
          <cell r="F3098">
            <v>21.19</v>
          </cell>
        </row>
        <row r="3099">
          <cell r="A3099" t="str">
            <v>91788</v>
          </cell>
          <cell r="B3099" t="str">
            <v>(COMPOSIÇÃO REPRESENTATIVA) DO SERVIÇO DE INSTALAÇÃO DE TUBOS DE PVC, SOLDÁVEL, ÁGUA FRIA, DN 50 MM (INSTALADO EM PRUMADA), INCLUSIVE CONEXÕES, CORTES E FIXAÇÕES, PARA PRÉDIOS. AF_10/2015</v>
          </cell>
          <cell r="C3099" t="str">
            <v>M</v>
          </cell>
          <cell r="D3099">
            <v>23.14</v>
          </cell>
          <cell r="E3099">
            <v>5.62</v>
          </cell>
          <cell r="F3099">
            <v>28.76</v>
          </cell>
        </row>
        <row r="3100">
          <cell r="A3100" t="str">
            <v>89448</v>
          </cell>
          <cell r="B3100" t="str">
            <v>TUBO, PVC, SOLDÁVEL, DN 40MM, INSTALADO EM PRUMADA DE ÁGUA - FORNECIMENTO E INSTALAÇÃO. AF_12/2014</v>
          </cell>
          <cell r="C3100" t="str">
            <v>M</v>
          </cell>
          <cell r="D3100">
            <v>8.09</v>
          </cell>
          <cell r="E3100">
            <v>0.63</v>
          </cell>
          <cell r="F3100">
            <v>8.7200000000000006</v>
          </cell>
        </row>
        <row r="3101">
          <cell r="A3101" t="str">
            <v>89449</v>
          </cell>
          <cell r="B3101" t="str">
            <v>TUBO, PVC, SOLDÁVEL, DN 50MM, INSTALADO EM PRUMADA DE ÁGUA - FORNECIMENTO E INSTALAÇÃO. AF_12/2014</v>
          </cell>
          <cell r="C3101" t="str">
            <v>M</v>
          </cell>
          <cell r="D3101">
            <v>10.01</v>
          </cell>
          <cell r="E3101">
            <v>0.77</v>
          </cell>
          <cell r="F3101">
            <v>10.78</v>
          </cell>
        </row>
        <row r="3102">
          <cell r="A3102" t="str">
            <v>89450</v>
          </cell>
          <cell r="B3102" t="str">
            <v>TUBO, PVC, SOLDÁVEL, DN 60MM, INSTALADO EM PRUMADA DE ÁGUA - FORNECIMENTO E INSTALAÇÃO. AF_12/2014</v>
          </cell>
          <cell r="C3102" t="str">
            <v>M</v>
          </cell>
          <cell r="D3102">
            <v>15.47</v>
          </cell>
          <cell r="E3102">
            <v>0.9</v>
          </cell>
          <cell r="F3102">
            <v>16.37</v>
          </cell>
        </row>
        <row r="3103">
          <cell r="A3103" t="str">
            <v>89451</v>
          </cell>
          <cell r="B3103" t="str">
            <v>TUBO, PVC, SOLDÁVEL, DN 75MM, INSTALADO EM PRUMADA DE ÁGUA - FORNECIMENTO E INSTALAÇÃO. AF_12/2014</v>
          </cell>
          <cell r="C3103" t="str">
            <v>M</v>
          </cell>
          <cell r="D3103">
            <v>21.64</v>
          </cell>
          <cell r="E3103">
            <v>1.1100000000000001</v>
          </cell>
          <cell r="F3103">
            <v>22.75</v>
          </cell>
        </row>
        <row r="3104">
          <cell r="A3104" t="str">
            <v>89452</v>
          </cell>
          <cell r="B3104" t="str">
            <v>TUBO, PVC, SOLDÁVEL, DN 85MM, INSTALADO EM PRUMADA DE ÁGUA - FORNECIMENTO E INSTALAÇÃO. AF_12/2014</v>
          </cell>
          <cell r="C3104" t="str">
            <v>M</v>
          </cell>
          <cell r="D3104">
            <v>27.2</v>
          </cell>
          <cell r="E3104">
            <v>1.25</v>
          </cell>
          <cell r="F3104">
            <v>28.45</v>
          </cell>
        </row>
        <row r="3105">
          <cell r="B3105" t="str">
            <v>CONEXOES DE PVC - AGUA FRIA</v>
          </cell>
          <cell r="C3105" t="str">
            <v/>
          </cell>
        </row>
        <row r="3106">
          <cell r="A3106" t="str">
            <v>93054</v>
          </cell>
          <cell r="B3106" t="str">
            <v>CONECTOR EM BRONZE/LATÃO, SEM ANEL DE SOLDA, BOLSA X ROSCA F, 22 MM X 3/4, INSTALADO EM PRUMADA   FORNECIMENTO E INSTALAÇÃO. AF_01/2016_P</v>
          </cell>
          <cell r="C3106" t="str">
            <v>UN</v>
          </cell>
          <cell r="D3106">
            <v>8.92</v>
          </cell>
          <cell r="E3106">
            <v>1.7</v>
          </cell>
          <cell r="F3106">
            <v>10.62</v>
          </cell>
        </row>
        <row r="3107">
          <cell r="A3107" t="str">
            <v>93055</v>
          </cell>
          <cell r="B3107" t="str">
            <v>CURVA DE TRANSPOSIÇÃO EM BRONZE/LATÃO, SEM ANEL DE SOLDA, BOLSA X BOLSA, DN 22 MM, INSTALADO EM PRUMADA   FORNECIMENTO E INSTALAÇÃO. AF_01/2016_P</v>
          </cell>
          <cell r="C3107" t="str">
            <v>UN</v>
          </cell>
          <cell r="D3107">
            <v>18.68</v>
          </cell>
          <cell r="E3107">
            <v>1.7</v>
          </cell>
          <cell r="F3107">
            <v>20.38</v>
          </cell>
        </row>
        <row r="3108">
          <cell r="A3108" t="str">
            <v>93059</v>
          </cell>
          <cell r="B3108" t="str">
            <v>CONECTOR EM BRONZE/LATÃO, SEM ANEL DE SOLDA, BOLSA X ROSCA F, 28 MM X 1/2, INSTALADO EM PRUMADA   FORNECIMENTO E INSTALAÇÃO. AF_01/2016_P</v>
          </cell>
          <cell r="C3108" t="str">
            <v>UN</v>
          </cell>
          <cell r="D3108">
            <v>12.27</v>
          </cell>
          <cell r="E3108">
            <v>2.02</v>
          </cell>
          <cell r="F3108">
            <v>14.29</v>
          </cell>
        </row>
        <row r="3109">
          <cell r="A3109" t="str">
            <v>93060</v>
          </cell>
          <cell r="B3109" t="str">
            <v>CURVA DE TRANSPOSIÇÃO EM BRONZE/LATÃO, SEM ANEL DE SOLDA, BOLSA X BOLSA, 28 MM, INSTALADO EM PRUMADA   FORNECIMENTO E INSTALAÇÃO. AF_01/2016_P</v>
          </cell>
          <cell r="C3109" t="str">
            <v>UN</v>
          </cell>
          <cell r="D3109">
            <v>32.75</v>
          </cell>
          <cell r="E3109">
            <v>2.02</v>
          </cell>
          <cell r="F3109">
            <v>34.770000000000003</v>
          </cell>
        </row>
        <row r="3110">
          <cell r="A3110" t="str">
            <v>93063</v>
          </cell>
          <cell r="B3110" t="str">
            <v>JUNTA DE EXPANSÃO EM BRONZE/LATÃO, PONTA X PONTA, DN 35 MM, INSTALADO EM PRUMADA   FORNECIMENTO E INSTALAÇÃO. AF_01/2016_P</v>
          </cell>
          <cell r="C3110" t="str">
            <v>UN</v>
          </cell>
          <cell r="D3110">
            <v>276.39999999999998</v>
          </cell>
          <cell r="E3110">
            <v>2.37</v>
          </cell>
          <cell r="F3110">
            <v>278.77</v>
          </cell>
        </row>
        <row r="3111">
          <cell r="A3111" t="str">
            <v>93066</v>
          </cell>
          <cell r="B3111" t="str">
            <v>JUNTA DE EXPANSÃO EM BRONZE/LATÃO, PONTA X PONTA, DN 42 MM, INSTALADO EM PRUMADA   FORNECIMENTO E INSTALAÇÃO. AF_01/2016_P</v>
          </cell>
          <cell r="C3111" t="str">
            <v>UN</v>
          </cell>
          <cell r="D3111">
            <v>346.41</v>
          </cell>
          <cell r="E3111">
            <v>2.74</v>
          </cell>
          <cell r="F3111">
            <v>349.15</v>
          </cell>
        </row>
        <row r="3112">
          <cell r="A3112" t="str">
            <v>93069</v>
          </cell>
          <cell r="B3112" t="str">
            <v>JUNTA DE EXPANSÃO EM BRONZE/LATÃO, PONTA X PONTA, DN 54 MM, INSTALADO EM PRUMADA   FORNECIMENTO E INSTALAÇÃO. AF_01/2016_P</v>
          </cell>
          <cell r="C3112" t="str">
            <v>UN</v>
          </cell>
          <cell r="D3112">
            <v>480.13</v>
          </cell>
          <cell r="E3112">
            <v>3.38</v>
          </cell>
          <cell r="F3112">
            <v>483.51</v>
          </cell>
        </row>
        <row r="3113">
          <cell r="A3113" t="str">
            <v>93072</v>
          </cell>
          <cell r="B3113" t="str">
            <v>JUNTA DE EXPANSÃO EM BRONZE/LATÃO, PONTA X PONTA, DN 66 MM, INSTALADO EM PRUMADA   FORNECIMENTO E INSTALAÇÃO. AF_01/2016_P</v>
          </cell>
          <cell r="C3113" t="str">
            <v>UN</v>
          </cell>
          <cell r="D3113">
            <v>633.65</v>
          </cell>
          <cell r="E3113">
            <v>3.99</v>
          </cell>
          <cell r="F3113">
            <v>637.64</v>
          </cell>
        </row>
        <row r="3114">
          <cell r="A3114" t="str">
            <v>93073</v>
          </cell>
          <cell r="B3114" t="str">
            <v>TE DUPLA CURVA EM BRONZE/LATÃO, SEM ANEL DE SOLDA, ROSCA F X BOLSA X ROSCA F, 3/4 X 22 X 3/4, INSTALADO EM PRUMADA   FORNECIMENTO E INSTALAÇÃO. AF_01/2016_P</v>
          </cell>
          <cell r="C3114" t="str">
            <v>UN</v>
          </cell>
          <cell r="D3114">
            <v>34.270000000000003</v>
          </cell>
          <cell r="E3114">
            <v>3.4</v>
          </cell>
          <cell r="F3114">
            <v>37.67</v>
          </cell>
        </row>
        <row r="3115">
          <cell r="A3115" t="str">
            <v>93120</v>
          </cell>
          <cell r="B3115" t="str">
            <v>COTOVELO EM BRONZE/LATÃO, 90 GRAUS, SEM ANEL DE SOLDA, BOLSA X ROSCA F, DN 22 MM X 1/2, INSTALADO EM PRUMADA   FORNECIMENTO E INSTALAÇÃO. AF_01/2016_P</v>
          </cell>
          <cell r="C3115" t="str">
            <v>UN</v>
          </cell>
          <cell r="D3115">
            <v>11.01</v>
          </cell>
          <cell r="E3115">
            <v>2.5499999999999998</v>
          </cell>
          <cell r="F3115">
            <v>13.56</v>
          </cell>
        </row>
        <row r="3116">
          <cell r="A3116" t="str">
            <v>93121</v>
          </cell>
          <cell r="B3116" t="str">
            <v>COTOVELO EM BRONZE/LATÃO, 90 GRAUS, SEM ANEL DE SOLDA, BOLSA X ROSCA F, DN 22 MM X 3/4, INSTALADO EM PRUMADA   FORNECIMENTO E INSTALAÇÃO. AF_01/2016_P</v>
          </cell>
          <cell r="C3116" t="str">
            <v>UN</v>
          </cell>
          <cell r="D3116">
            <v>12.09</v>
          </cell>
          <cell r="E3116">
            <v>2.5499999999999998</v>
          </cell>
          <cell r="F3116">
            <v>14.64</v>
          </cell>
        </row>
        <row r="3117">
          <cell r="B3117" t="str">
            <v>EM RAMAL OU SUB-RAMAL DE ÁGUA</v>
          </cell>
          <cell r="C3117" t="str">
            <v/>
          </cell>
        </row>
        <row r="3118">
          <cell r="A3118" t="str">
            <v>89376</v>
          </cell>
          <cell r="B3118" t="str">
            <v>ADAPTADOR CURTO COM BOLSA E ROSCA PARA REGISTRO, PVC, SOLDÁVEL, DN 20MM X 1/2, INSTALADO EM RAMAL OU SUB-RAMAL DE ÁGUA - FORNECIMENTO E INSTALAÇÃO. AF_12/2014</v>
          </cell>
          <cell r="C3118" t="str">
            <v>UN</v>
          </cell>
          <cell r="D3118">
            <v>2.06</v>
          </cell>
          <cell r="E3118">
            <v>2.29</v>
          </cell>
          <cell r="F3118">
            <v>4.3499999999999996</v>
          </cell>
        </row>
        <row r="3119">
          <cell r="A3119" t="str">
            <v>89383</v>
          </cell>
          <cell r="B3119" t="str">
            <v>ADAPTADOR CURTO COM BOLSA E ROSCA PARA REGISTRO, PVC, SOLDÁVEL, DN 25MM X 3/4, INSTALADO EM RAMAL OU SUB-RAMAL DE ÁGUA - FORNECIMENTO E INSTALAÇÃO. AF_12/2014</v>
          </cell>
          <cell r="C3119" t="str">
            <v>UN</v>
          </cell>
          <cell r="D3119">
            <v>2.4300000000000002</v>
          </cell>
          <cell r="E3119">
            <v>2.66</v>
          </cell>
          <cell r="F3119">
            <v>5.09</v>
          </cell>
        </row>
        <row r="3120">
          <cell r="A3120" t="str">
            <v>89391</v>
          </cell>
          <cell r="B3120" t="str">
            <v>ADAPTADOR CURTO COM BOLSA E ROSCA PARA REGISTRO, PVC, SOLDÁVEL, DN 32MM X 1, INSTALADO EM RAMAL OU SUB-RAMAL DE ÁGUA - FORNECIMENTO E INSTALAÇÃO. AF_12/2014</v>
          </cell>
          <cell r="C3120" t="str">
            <v>UN</v>
          </cell>
          <cell r="D3120">
            <v>3.43</v>
          </cell>
          <cell r="E3120">
            <v>3.16</v>
          </cell>
          <cell r="F3120">
            <v>6.59</v>
          </cell>
        </row>
        <row r="3121">
          <cell r="A3121" t="str">
            <v>89359</v>
          </cell>
          <cell r="B3121" t="str">
            <v>JOELHO 45 GRAUS, PVC, SOLDÁVEL, DN 20MM, INSTALADO EM RAMAL OU SUB-RAMAL DE ÁGUA - FORNECIMENTO E INSTALAÇÃO. AF_12/2014</v>
          </cell>
          <cell r="C3121" t="str">
            <v>UN</v>
          </cell>
          <cell r="D3121">
            <v>2.74</v>
          </cell>
          <cell r="E3121">
            <v>3.43</v>
          </cell>
          <cell r="F3121">
            <v>6.17</v>
          </cell>
        </row>
        <row r="3122">
          <cell r="A3122" t="str">
            <v>89363</v>
          </cell>
          <cell r="B3122" t="str">
            <v>JOELHO 45 GRAUS, PVC, SOLDÁVEL, DN 25MM, INSTALADO EM RAMAL OU SUB-RAMAL DE ÁGUA - FORNECIMENTO E INSTALAÇÃO. AF_12/2014</v>
          </cell>
          <cell r="C3122" t="str">
            <v>UN</v>
          </cell>
          <cell r="D3122">
            <v>3.63</v>
          </cell>
          <cell r="E3122">
            <v>3.99</v>
          </cell>
          <cell r="F3122">
            <v>7.62</v>
          </cell>
        </row>
        <row r="3123">
          <cell r="A3123" t="str">
            <v>89368</v>
          </cell>
          <cell r="B3123" t="str">
            <v>JOELHO 45 GRAUS, PVC, SOLDÁVEL, DN 32MM, INSTALADO EM RAMAL OU SUB-RAMAL DE ÁGUA - FORNECIMENTO E INSTALAÇÃO. AF_12/2014</v>
          </cell>
          <cell r="C3123" t="str">
            <v>UN</v>
          </cell>
          <cell r="D3123">
            <v>6.23</v>
          </cell>
          <cell r="E3123">
            <v>4.76</v>
          </cell>
          <cell r="F3123">
            <v>10.99</v>
          </cell>
        </row>
        <row r="3124">
          <cell r="A3124" t="str">
            <v>89358</v>
          </cell>
          <cell r="B3124" t="str">
            <v>JOELHO 90 GRAUS, PVC, SOLDÁVEL, DN 20MM, INSTALADO EM RAMAL OU SUB-RAMAL DE ÁGUA - FORNECIMENTO E INSTALAÇÃO. AF_12/2014</v>
          </cell>
          <cell r="C3124" t="str">
            <v>UN</v>
          </cell>
          <cell r="D3124">
            <v>2.5</v>
          </cell>
          <cell r="E3124">
            <v>3.43</v>
          </cell>
          <cell r="F3124">
            <v>5.93</v>
          </cell>
        </row>
        <row r="3125">
          <cell r="A3125" t="str">
            <v>89362</v>
          </cell>
          <cell r="B3125" t="str">
            <v>JOELHO 90 GRAUS, PVC, SOLDÁVEL, DN 25MM, INSTALADO EM RAMAL OU SUB-RAMAL DE ÁGUA - FORNECIMENTO E INSTALAÇÃO. AF_12/2014</v>
          </cell>
          <cell r="C3125" t="str">
            <v>UN</v>
          </cell>
          <cell r="D3125">
            <v>3.09</v>
          </cell>
          <cell r="E3125">
            <v>3.99</v>
          </cell>
          <cell r="F3125">
            <v>7.08</v>
          </cell>
        </row>
        <row r="3126">
          <cell r="A3126" t="str">
            <v>89367</v>
          </cell>
          <cell r="B3126" t="str">
            <v>JOELHO 90 GRAUS, PVC, SOLDÁVEL, DN 32MM, INSTALADO EM RAMAL OU SUB-RAMAL DE ÁGUA - FORNECIMENTO E INSTALAÇÃO. AF_12/2014</v>
          </cell>
          <cell r="C3126" t="str">
            <v>UN</v>
          </cell>
          <cell r="D3126">
            <v>4.75</v>
          </cell>
          <cell r="E3126">
            <v>4.76</v>
          </cell>
          <cell r="F3126">
            <v>9.51</v>
          </cell>
        </row>
        <row r="3127">
          <cell r="A3127" t="str">
            <v>89366</v>
          </cell>
          <cell r="B3127" t="str">
            <v>JOELHO 90 GRAUS COM BUCHA DE LATÃO, PVC, SOLDÁVEL, DN 25MM, X 3/4 INSTALADO EM RAMAL OU SUB-RAMAL DE ÁGUA - FORNECIMENTO E INSTALAÇÃO. AF_12/2014</v>
          </cell>
          <cell r="C3127" t="str">
            <v>UN</v>
          </cell>
          <cell r="D3127">
            <v>8.64</v>
          </cell>
          <cell r="E3127">
            <v>3.99</v>
          </cell>
          <cell r="F3127">
            <v>12.63</v>
          </cell>
        </row>
        <row r="3128">
          <cell r="A3128" t="str">
            <v>90373</v>
          </cell>
          <cell r="B3128" t="str">
            <v>JOELHO 90 GRAUS COM BUCHA DE LATÃO, PVC, SOLDÁVEL, DN 25MM, X 1/2 INSTALADO EM RAMAL OU SUB-RAMAL DE ÁGUA - FORNECIMENTO E INSTALAÇÃO. AF_12/2014</v>
          </cell>
          <cell r="C3128" t="str">
            <v>UN</v>
          </cell>
          <cell r="D3128">
            <v>7.64</v>
          </cell>
          <cell r="E3128">
            <v>3.99</v>
          </cell>
          <cell r="F3128">
            <v>11.63</v>
          </cell>
        </row>
        <row r="3129">
          <cell r="A3129" t="str">
            <v>89360</v>
          </cell>
          <cell r="B3129" t="str">
            <v>CURVA 90 GRAUS, PVC, SOLDÁVEL, DN 20MM, INSTALADO EM RAMAL OU SUB-RAMAL DE ÁGUA - FORNECIMENTO E INSTALAÇÃO. AF_12/2014</v>
          </cell>
          <cell r="C3129" t="str">
            <v>UN</v>
          </cell>
          <cell r="D3129">
            <v>3.34</v>
          </cell>
          <cell r="E3129">
            <v>3.43</v>
          </cell>
          <cell r="F3129">
            <v>6.77</v>
          </cell>
        </row>
        <row r="3130">
          <cell r="A3130" t="str">
            <v>89364</v>
          </cell>
          <cell r="B3130" t="str">
            <v>CURVA 90 GRAUS, PVC, SOLDÁVEL, DN 25MM, INSTALADO EM RAMAL OU SUB-RAMAL DE ÁGUA - FORNECIMENTO E INSTALAÇÃO. AF_12/2014</v>
          </cell>
          <cell r="C3130" t="str">
            <v>UN</v>
          </cell>
          <cell r="D3130">
            <v>4.29</v>
          </cell>
          <cell r="E3130">
            <v>3.99</v>
          </cell>
          <cell r="F3130">
            <v>8.2799999999999994</v>
          </cell>
        </row>
        <row r="3131">
          <cell r="A3131" t="str">
            <v>89369</v>
          </cell>
          <cell r="B3131" t="str">
            <v>CURVA 90 GRAUS, PVC, SOLDÁVEL, DN 32MM, INSTALADO EM RAMAL OU SUB-RAMAL DE ÁGUA - FORNECIMENTO E INSTALAÇÃO. AF_12/2014</v>
          </cell>
          <cell r="C3131" t="str">
            <v>UN</v>
          </cell>
          <cell r="D3131">
            <v>6.78</v>
          </cell>
          <cell r="E3131">
            <v>4.76</v>
          </cell>
          <cell r="F3131">
            <v>11.54</v>
          </cell>
        </row>
        <row r="3132">
          <cell r="A3132" t="str">
            <v>89361</v>
          </cell>
          <cell r="B3132" t="str">
            <v>CURVA 45 GRAUS, PVC, SOLDÁVEL, DN 20MM, INSTALADO EM RAMAL OU SUB-RAMAL DE ÁGUA - FORNECIMENTO E INSTALAÇÃO. AF_12/2014</v>
          </cell>
          <cell r="C3132" t="str">
            <v>UN</v>
          </cell>
          <cell r="D3132">
            <v>3.27</v>
          </cell>
          <cell r="E3132">
            <v>3.43</v>
          </cell>
          <cell r="F3132">
            <v>6.7</v>
          </cell>
        </row>
        <row r="3133">
          <cell r="A3133" t="str">
            <v>89365</v>
          </cell>
          <cell r="B3133" t="str">
            <v>CURVA 45 GRAUS, PVC, SOLDÁVEL, DN 25MM, INSTALADO EM RAMAL OU SUB-RAMAL DE ÁGUA - FORNECIMENTO E INSTALAÇÃO. AF_12/2014</v>
          </cell>
          <cell r="C3133" t="str">
            <v>UN</v>
          </cell>
          <cell r="D3133">
            <v>3.92</v>
          </cell>
          <cell r="E3133">
            <v>3.99</v>
          </cell>
          <cell r="F3133">
            <v>7.91</v>
          </cell>
        </row>
        <row r="3134">
          <cell r="A3134" t="str">
            <v>89370</v>
          </cell>
          <cell r="B3134" t="str">
            <v>CURVA 45 GRAUS, PVC, SOLDÁVEL, DN 32MM, INSTALADO EM RAMAL OU SUB-RAMAL DE ÁGUA - FORNECIMENTO E INSTALAÇÃO. AF_12/2014</v>
          </cell>
          <cell r="C3134" t="str">
            <v>UN</v>
          </cell>
          <cell r="D3134">
            <v>5.42</v>
          </cell>
          <cell r="E3134">
            <v>4.76</v>
          </cell>
          <cell r="F3134">
            <v>10.18</v>
          </cell>
        </row>
        <row r="3135">
          <cell r="A3135" t="str">
            <v>89377</v>
          </cell>
          <cell r="B3135" t="str">
            <v>CURVA DE TRANSPOSIÇÃO, PVC, SOLDÁVEL, DN 20MM, INSTALADO EM RAMAL OU SUB-RAMAL DE ÁGUA - FORNECIMENTO E INSTALAÇÃO. AF_12/2014</v>
          </cell>
          <cell r="C3135" t="str">
            <v>UN</v>
          </cell>
          <cell r="D3135">
            <v>4.63</v>
          </cell>
          <cell r="E3135">
            <v>2.29</v>
          </cell>
          <cell r="F3135">
            <v>6.92</v>
          </cell>
        </row>
        <row r="3136">
          <cell r="A3136" t="str">
            <v>89384</v>
          </cell>
          <cell r="B3136" t="str">
            <v>CURVA DE TRANSPOSIÇÃO, PVC, SOLDÁVEL, DN 25MM, INSTALADO EM RAMAL OU SUB-RAMAL DE ÁGUA   FORNECIMENTO E INSTALAÇÃO. AF_12/2014</v>
          </cell>
          <cell r="C3136" t="str">
            <v>UN</v>
          </cell>
          <cell r="D3136">
            <v>6.88</v>
          </cell>
          <cell r="E3136">
            <v>2.66</v>
          </cell>
          <cell r="F3136">
            <v>9.5399999999999991</v>
          </cell>
        </row>
        <row r="3137">
          <cell r="A3137" t="str">
            <v>89392</v>
          </cell>
          <cell r="B3137" t="str">
            <v>CURVA DE TRANSPOSIÇÃO, PVC, SOLDÁVEL, DN 32MM, INSTALADO EM RAMAL OU SUB-RAMAL DE ÁGUA   FORNECIMENTO E INSTALAÇÃO. AF_12/2014</v>
          </cell>
          <cell r="C3137" t="str">
            <v>UN</v>
          </cell>
          <cell r="D3137">
            <v>15.29</v>
          </cell>
          <cell r="E3137">
            <v>3.16</v>
          </cell>
          <cell r="F3137">
            <v>18.45</v>
          </cell>
        </row>
        <row r="3138">
          <cell r="A3138" t="str">
            <v>89371</v>
          </cell>
          <cell r="B3138" t="str">
            <v>LUVA, PVC, SOLDÁVEL, DN 20MM, INSTALADO EM RAMAL OU SUB-RAMAL DE ÁGUA - FORNECIMENTO E INSTALAÇÃO. AF_12/2014</v>
          </cell>
          <cell r="C3138" t="str">
            <v>UN</v>
          </cell>
          <cell r="D3138">
            <v>1.99</v>
          </cell>
          <cell r="E3138">
            <v>2.29</v>
          </cell>
          <cell r="F3138">
            <v>4.28</v>
          </cell>
        </row>
        <row r="3139">
          <cell r="A3139" t="str">
            <v>89378</v>
          </cell>
          <cell r="B3139" t="str">
            <v>LUVA, PVC, SOLDÁVEL, DN 25MM, INSTALADO EM RAMAL OU SUB-RAMAL DE ÁGUA - FORNECIMENTO E INSTALAÇÃO. AF_12/2014</v>
          </cell>
          <cell r="C3139" t="str">
            <v>UN</v>
          </cell>
          <cell r="D3139">
            <v>2.35</v>
          </cell>
          <cell r="E3139">
            <v>2.66</v>
          </cell>
          <cell r="F3139">
            <v>5.01</v>
          </cell>
        </row>
        <row r="3140">
          <cell r="A3140" t="str">
            <v>89386</v>
          </cell>
          <cell r="B3140" t="str">
            <v>LUVA, PVC, SOLDÁVEL, DN 32MM, INSTALADO EM RAMAL OU SUB-RAMAL DE ÁGUA - FORNECIMENTO E INSTALAÇÃO. AF_12/2014</v>
          </cell>
          <cell r="C3140" t="str">
            <v>UN</v>
          </cell>
          <cell r="D3140">
            <v>3.34</v>
          </cell>
          <cell r="E3140">
            <v>3.16</v>
          </cell>
          <cell r="F3140">
            <v>6.5</v>
          </cell>
        </row>
        <row r="3141">
          <cell r="A3141" t="str">
            <v>89372</v>
          </cell>
          <cell r="B3141" t="str">
            <v>LUVA DE CORRER, PVC, SOLDÁVEL, DN 20MM, INSTALADO EM RAMAL OU SUB-RAMAL DE ÁGUA - FORNECIMENTO E INSTALAÇÃO. AF_12/2014</v>
          </cell>
          <cell r="C3141" t="str">
            <v>UN</v>
          </cell>
          <cell r="D3141">
            <v>6.63</v>
          </cell>
          <cell r="E3141">
            <v>2.29</v>
          </cell>
          <cell r="F3141">
            <v>8.92</v>
          </cell>
        </row>
        <row r="3142">
          <cell r="A3142" t="str">
            <v>89379</v>
          </cell>
          <cell r="B3142" t="str">
            <v>LUVA DE CORRER, PVC, SOLDÁVEL, DN 25MM, INSTALADO EM RAMAL OU SUB-RAMAL DE ÁGUA - FORNECIMENTO E INSTALAÇÃO. AF_12/2014</v>
          </cell>
          <cell r="C3142" t="str">
            <v>UN</v>
          </cell>
          <cell r="D3142">
            <v>9.01</v>
          </cell>
          <cell r="E3142">
            <v>2.66</v>
          </cell>
          <cell r="F3142">
            <v>11.67</v>
          </cell>
        </row>
        <row r="3143">
          <cell r="A3143" t="str">
            <v>89387</v>
          </cell>
          <cell r="B3143" t="str">
            <v>LUVA DE CORRER, PVC, SOLDÁVEL, DN 32MM, INSTALADO EM RAMAL OU SUB-RAMAL DE ÁGUA   FORNECIMENTO E INSTALAÇÃO. AF_12/2014</v>
          </cell>
          <cell r="C3143" t="str">
            <v>UN</v>
          </cell>
          <cell r="D3143">
            <v>14.45</v>
          </cell>
          <cell r="E3143">
            <v>3.16</v>
          </cell>
          <cell r="F3143">
            <v>17.61</v>
          </cell>
        </row>
        <row r="3144">
          <cell r="A3144" t="str">
            <v>89979</v>
          </cell>
          <cell r="B3144" t="str">
            <v>LUVA COM BUCHA DE LATÃO, PVC, SOLDÁVEL, DN 32MM X 1 , INSTALADO EM RAMAL OU SUB-RAMAL DE ÁGUA   FORNECIMENTO E INSTALAÇÃO. AF_12/2014</v>
          </cell>
          <cell r="C3144" t="str">
            <v>UN</v>
          </cell>
          <cell r="D3144">
            <v>11.85</v>
          </cell>
          <cell r="E3144">
            <v>3.16</v>
          </cell>
          <cell r="F3144">
            <v>15.01</v>
          </cell>
        </row>
        <row r="3145">
          <cell r="A3145" t="str">
            <v>89373</v>
          </cell>
          <cell r="B3145" t="str">
            <v>LUVA DE REDUÇÃO, PVC, SOLDÁVEL, DN 25MM X 20MM, INSTALADO EM RAMAL OU SUB-RAMAL DE ÁGUA - FORNECIMENTO E INSTALAÇÃO. AF_12/2014</v>
          </cell>
          <cell r="C3145" t="str">
            <v>UN</v>
          </cell>
          <cell r="D3145">
            <v>2.3199999999999998</v>
          </cell>
          <cell r="E3145">
            <v>2.29</v>
          </cell>
          <cell r="F3145">
            <v>4.6100000000000003</v>
          </cell>
        </row>
        <row r="3146">
          <cell r="A3146" t="str">
            <v>89380</v>
          </cell>
          <cell r="B3146" t="str">
            <v>LUVA DE REDUÇÃO, PVC, SOLDÁVEL, DN 32MM X 25MM, INSTALADO EM RAMAL OU SUB-RAMAL DE ÁGUA - FORNECIMENTO E INSTALAÇÃO. AF_12/2014</v>
          </cell>
          <cell r="C3146" t="str">
            <v>UN</v>
          </cell>
          <cell r="D3146">
            <v>3.69</v>
          </cell>
          <cell r="E3146">
            <v>2.66</v>
          </cell>
          <cell r="F3146">
            <v>6.35</v>
          </cell>
        </row>
        <row r="3147">
          <cell r="A3147" t="str">
            <v>89388</v>
          </cell>
          <cell r="B3147" t="str">
            <v>LUVA DE REDUÇÃO, PVC, SOLDÁVEL, DN 40MM X 32MM, INSTALADO EM RAMAL OU SUB-RAMAL DE ÁGUA - FORNECIMENTO E INSTALAÇÃO. AF_12/2014</v>
          </cell>
          <cell r="C3147" t="str">
            <v>UN</v>
          </cell>
          <cell r="D3147">
            <v>4.5599999999999996</v>
          </cell>
          <cell r="E3147">
            <v>3.16</v>
          </cell>
          <cell r="F3147">
            <v>7.72</v>
          </cell>
        </row>
        <row r="3148">
          <cell r="A3148" t="str">
            <v>89374</v>
          </cell>
          <cell r="B3148" t="str">
            <v>LUVA COM BUCHA DE LATÃO, PVC, SOLDÁVEL, DN 20MM X 1/2, INSTALADO EM RAMAL OU SUB-RAMAL DE ÁGUA - FORNECIMENTO E INSTALAÇÃO. AF_12/2014</v>
          </cell>
          <cell r="C3148" t="str">
            <v>UN</v>
          </cell>
          <cell r="D3148">
            <v>4.66</v>
          </cell>
          <cell r="E3148">
            <v>2.29</v>
          </cell>
          <cell r="F3148">
            <v>6.95</v>
          </cell>
        </row>
        <row r="3149">
          <cell r="A3149" t="str">
            <v>89381</v>
          </cell>
          <cell r="B3149" t="str">
            <v>LUVA COM BUCHA DE LATÃO, PVC, SOLDÁVEL, DN 25MM X 3/4, INSTALADO EM RAMAL OU SUB-RAMAL DE ÁGUA - FORNECIMENTO E INSTALAÇÃO. AF_12/2014</v>
          </cell>
          <cell r="C3149" t="str">
            <v>UN</v>
          </cell>
          <cell r="D3149">
            <v>6</v>
          </cell>
          <cell r="E3149">
            <v>2.66</v>
          </cell>
          <cell r="F3149">
            <v>8.66</v>
          </cell>
        </row>
        <row r="3150">
          <cell r="A3150" t="str">
            <v>89385</v>
          </cell>
          <cell r="B3150" t="str">
            <v>LUVA SOLDÁVEL E COM ROSCA, PVC, SOLDÁVEL, DN 25MM X 3/4, INSTALADO EM RAMAL OU SUB-RAMAL DE ÁGUA - FORNECIMENTO E INSTALAÇÃO. AF_12/2014</v>
          </cell>
          <cell r="C3150" t="str">
            <v>UN</v>
          </cell>
          <cell r="D3150">
            <v>2.74</v>
          </cell>
          <cell r="E3150">
            <v>2.66</v>
          </cell>
          <cell r="F3150">
            <v>5.4</v>
          </cell>
        </row>
        <row r="3151">
          <cell r="A3151" t="str">
            <v>89389</v>
          </cell>
          <cell r="B3151" t="str">
            <v>LUVA SOLDÁVEL E COM ROSCA, PVC, SOLDÁVEL, DN 32MM X 1, INSTALADO EM RAMAL OU SUB-RAMAL DE ÁGUA - FORNECIMENTO E INSTALAÇÃO. AF_12/2014</v>
          </cell>
          <cell r="C3151" t="str">
            <v>UN</v>
          </cell>
          <cell r="D3151">
            <v>5.09</v>
          </cell>
          <cell r="E3151">
            <v>3.16</v>
          </cell>
          <cell r="F3151">
            <v>8.25</v>
          </cell>
        </row>
        <row r="3152">
          <cell r="A3152" t="str">
            <v>89375</v>
          </cell>
          <cell r="B3152" t="str">
            <v>UNIÃO, PVC, SOLDÁVEL, DN 20MM, INSTALADO EM RAMAL OU SUB-RAMAL DE ÁGUA - FORNECIMENTO E INSTALAÇÃO. AF_12/2014</v>
          </cell>
          <cell r="C3152" t="str">
            <v>UN</v>
          </cell>
          <cell r="D3152">
            <v>7.01</v>
          </cell>
          <cell r="E3152">
            <v>2.29</v>
          </cell>
          <cell r="F3152">
            <v>9.3000000000000007</v>
          </cell>
        </row>
        <row r="3153">
          <cell r="A3153" t="str">
            <v>89382</v>
          </cell>
          <cell r="B3153" t="str">
            <v>UNIÃO, PVC, SOLDÁVEL, DN 25MM, INSTALADO EM RAMAL OU SUB-RAMAL DE ÁGUA - FORNECIMENTO E INSTALAÇÃO. AF_12/2014</v>
          </cell>
          <cell r="C3153" t="str">
            <v>UN</v>
          </cell>
          <cell r="D3153">
            <v>8.2899999999999991</v>
          </cell>
          <cell r="E3153">
            <v>2.66</v>
          </cell>
          <cell r="F3153">
            <v>10.95</v>
          </cell>
        </row>
        <row r="3154">
          <cell r="A3154" t="str">
            <v>89390</v>
          </cell>
          <cell r="B3154" t="str">
            <v>UNIÃO, PVC, SOLDÁVEL, DN 32MM, INSTALADO EM RAMAL OU SUB-RAMAL DE ÁGUA - FORNECIMENTO E INSTALAÇÃO. AF_12/2014</v>
          </cell>
          <cell r="C3154" t="str">
            <v>UN</v>
          </cell>
          <cell r="D3154">
            <v>13.18</v>
          </cell>
          <cell r="E3154">
            <v>3.16</v>
          </cell>
          <cell r="F3154">
            <v>16.34</v>
          </cell>
        </row>
        <row r="3155">
          <cell r="A3155" t="str">
            <v>89397</v>
          </cell>
          <cell r="B3155" t="str">
            <v>TÊ DE REDUÇÃO, PVC, SOLDÁVEL, DN 25MM X 20MM, INSTALADO EM RAMAL OU SUB-RAMAL DE ÁGUA - FORNECIMENTO E INSTALAÇÃO. AF_12/2014</v>
          </cell>
          <cell r="C3155" t="str">
            <v>UN</v>
          </cell>
          <cell r="D3155">
            <v>6.09</v>
          </cell>
          <cell r="E3155">
            <v>5.32</v>
          </cell>
          <cell r="F3155">
            <v>11.41</v>
          </cell>
        </row>
        <row r="3156">
          <cell r="A3156" t="str">
            <v>89400</v>
          </cell>
          <cell r="B3156" t="str">
            <v>TÊ DE REDUÇÃO, PVC, SOLDÁVEL, DN 32MM X 25MM, INSTALADO EM RAMAL OU SUB-RAMAL DE ÁGUA - FORNECIMENTO E INSTALAÇÃO. AF_12/2014</v>
          </cell>
          <cell r="C3156" t="str">
            <v>UN</v>
          </cell>
          <cell r="D3156">
            <v>9.4600000000000009</v>
          </cell>
          <cell r="E3156">
            <v>6.33</v>
          </cell>
          <cell r="F3156">
            <v>15.79</v>
          </cell>
        </row>
        <row r="3157">
          <cell r="A3157" t="str">
            <v>89393</v>
          </cell>
          <cell r="B3157" t="str">
            <v>TE, PVC, SOLDÁVEL, DN 20MM, INSTALADO EM RAMAL OU SUB-RAMAL DE ÁGUA - FORNECIMENTO E INSTALAÇÃO. AF_12/2014</v>
          </cell>
          <cell r="C3157" t="str">
            <v>UN</v>
          </cell>
          <cell r="D3157">
            <v>3.64</v>
          </cell>
          <cell r="E3157">
            <v>4.58</v>
          </cell>
          <cell r="F3157">
            <v>8.2200000000000006</v>
          </cell>
        </row>
        <row r="3158">
          <cell r="A3158" t="str">
            <v>89395</v>
          </cell>
          <cell r="B3158" t="str">
            <v>TE, PVC, SOLDÁVEL, DN 25MM, INSTALADO EM RAMAL OU SUB-RAMAL DE ÁGUA - FORNECIMENTO E INSTALAÇÃO. AF_12/2014</v>
          </cell>
          <cell r="C3158" t="str">
            <v>UN</v>
          </cell>
          <cell r="D3158">
            <v>4.5199999999999996</v>
          </cell>
          <cell r="E3158">
            <v>5.32</v>
          </cell>
          <cell r="F3158">
            <v>9.84</v>
          </cell>
        </row>
        <row r="3159">
          <cell r="A3159" t="str">
            <v>89398</v>
          </cell>
          <cell r="B3159" t="str">
            <v>TE, PVC, SOLDÁVEL, DN 32MM, INSTALADO EM RAMAL OU SUB-RAMAL DE ÁGUA - FORNECIMENTO E INSTALAÇÃO. AF_12/2014</v>
          </cell>
          <cell r="C3159" t="str">
            <v>UN</v>
          </cell>
          <cell r="D3159">
            <v>7.02</v>
          </cell>
          <cell r="E3159">
            <v>6.33</v>
          </cell>
          <cell r="F3159">
            <v>13.35</v>
          </cell>
        </row>
        <row r="3160">
          <cell r="A3160" t="str">
            <v>89394</v>
          </cell>
          <cell r="B3160" t="str">
            <v>TÊ COM BUCHA DE LATÃO NA BOLSA CENTRAL, PVC, SOLDÁVEL, DN 20MM X 1/2, INSTALADO EM RAMAL OU SUB-RAMAL DE ÁGUA - FORNECIMENTO E INSTALAÇÃO. AF_12/2014</v>
          </cell>
          <cell r="C3160" t="str">
            <v>UN</v>
          </cell>
          <cell r="D3160">
            <v>10.69</v>
          </cell>
          <cell r="E3160">
            <v>4.58</v>
          </cell>
          <cell r="F3160">
            <v>15.27</v>
          </cell>
        </row>
        <row r="3161">
          <cell r="A3161" t="str">
            <v>89396</v>
          </cell>
          <cell r="B3161" t="str">
            <v>TÊ COM BUCHA DE LATÃO NA BOLSA CENTRAL, PVC, SOLDÁVEL, DN 25MM X 1/2, INSTALADO EM RAMAL OU SUB-RAMAL DE ÁGUA - FORNECIMENTO E INSTALAÇÃO. AF_12/2014</v>
          </cell>
          <cell r="C3161" t="str">
            <v>UN</v>
          </cell>
          <cell r="D3161">
            <v>11.98</v>
          </cell>
          <cell r="E3161">
            <v>5.32</v>
          </cell>
          <cell r="F3161">
            <v>17.3</v>
          </cell>
        </row>
        <row r="3162">
          <cell r="A3162" t="str">
            <v>90374</v>
          </cell>
          <cell r="B3162" t="str">
            <v>TÊ COM BUCHA DE LATÃO NA BOLSA CENTRAL, PVC, SOLDÁVEL, DN 25MM X 3/4, INSTALADO EM RAMAL OU SUB-RAMAL DE ÁGUA - FORNECIMENTO E INSTALAÇÃO. AF_03/2015</v>
          </cell>
          <cell r="C3162" t="str">
            <v>UN</v>
          </cell>
          <cell r="D3162">
            <v>12.24</v>
          </cell>
          <cell r="E3162">
            <v>5.32</v>
          </cell>
          <cell r="F3162">
            <v>17.559999999999999</v>
          </cell>
        </row>
        <row r="3163">
          <cell r="A3163" t="str">
            <v>89399</v>
          </cell>
          <cell r="B3163" t="str">
            <v>TÊ COM BUCHA DE LATÃO NA BOLSA CENTRAL, PVC, SOLDÁVEL, DN 32MM X 3/4, INSTALADO EM RAMAL OU SUB-RAMAL DE ÁGUA - FORNECIMENTO E INSTALAÇÃO. AF_12/2014</v>
          </cell>
          <cell r="C3163" t="str">
            <v>UN</v>
          </cell>
          <cell r="D3163">
            <v>18.98</v>
          </cell>
          <cell r="E3163">
            <v>6.33</v>
          </cell>
          <cell r="F3163">
            <v>25.31</v>
          </cell>
        </row>
        <row r="3164">
          <cell r="A3164" t="str">
            <v>90375</v>
          </cell>
          <cell r="B3164" t="str">
            <v>BUCHA DE REDUÇÃO, PVC, SOLDÁVEL, DN 40MM X 32MM, INSTALADO EM RAMAL OU SUB-RAMAL DE ÁGUA - FORNECIMENTO E INSTALAÇÃO. AF_03/2015</v>
          </cell>
          <cell r="C3164" t="str">
            <v>UN</v>
          </cell>
          <cell r="D3164">
            <v>3.8</v>
          </cell>
          <cell r="E3164">
            <v>3.16</v>
          </cell>
          <cell r="F3164">
            <v>6.96</v>
          </cell>
        </row>
        <row r="3165">
          <cell r="A3165" t="str">
            <v>93075</v>
          </cell>
          <cell r="B3165" t="str">
            <v>COTOVELO EM BRONZE/LATÃO, 90 GRAUS, SEM ANEL DE SOLDA, BOLSA X ROSCA F, DN 15 MM X 1/2, INSTALADO EM RAMAL DE DISTRIBUIÇÃO   FORNECIMENTO E INSTALAÇÃO. AF_01/2016_P</v>
          </cell>
          <cell r="C3165" t="str">
            <v>UN</v>
          </cell>
          <cell r="D3165">
            <v>8.5299999999999994</v>
          </cell>
          <cell r="E3165">
            <v>3.64</v>
          </cell>
          <cell r="F3165">
            <v>12.17</v>
          </cell>
        </row>
        <row r="3166">
          <cell r="A3166" t="str">
            <v>93077</v>
          </cell>
          <cell r="B3166" t="str">
            <v>COTOVELO EM BRONZE/LATÃO, 90 GRAUS, SEM ANEL DE SOLDA, BOLSA X ROSCA F, DN 22 MM X 1/2, INSTALADO EM RAMAL DE DISTRIBUIÇÃO   FORNECIMENTO E INSTALAÇÃO. AF_01/2016_P</v>
          </cell>
          <cell r="C3166" t="str">
            <v>UN</v>
          </cell>
          <cell r="D3166">
            <v>12.13</v>
          </cell>
          <cell r="E3166">
            <v>4.2</v>
          </cell>
          <cell r="F3166">
            <v>16.329999999999998</v>
          </cell>
        </row>
        <row r="3167">
          <cell r="A3167" t="str">
            <v>93078</v>
          </cell>
          <cell r="B3167" t="str">
            <v>COTOVELO EM BRONZE/LATÃO, 90 GRAUS, SEM ANEL DE SOLDA, BOLSA X ROSCA F, DN 22 MM X 3/4, INSTALADO EM RAMAL DE DISTRIBUIÇÃO   FORNECIMENTO E INSTALAÇÃO. AF_01/2016_P</v>
          </cell>
          <cell r="C3167" t="str">
            <v>UN</v>
          </cell>
          <cell r="D3167">
            <v>13.2</v>
          </cell>
          <cell r="E3167">
            <v>4.2</v>
          </cell>
          <cell r="F3167">
            <v>17.399999999999999</v>
          </cell>
        </row>
        <row r="3168">
          <cell r="A3168" t="str">
            <v>93081</v>
          </cell>
          <cell r="B3168" t="str">
            <v>CONECTOR EM BRONZE/LATÃO, SEM ANEL DE SOLDA, BOLSA X ROSCA F, DN 15 MM X 1/2, INSTALADO EM RAMAL DE DISTRIBUIÇÃO   FORNECIMENTO E INSTALAÇÃO. AF_01/2016_P</v>
          </cell>
          <cell r="C3168" t="str">
            <v>UN</v>
          </cell>
          <cell r="D3168">
            <v>7.75</v>
          </cell>
          <cell r="E3168">
            <v>2.42</v>
          </cell>
          <cell r="F3168">
            <v>10.17</v>
          </cell>
        </row>
        <row r="3169">
          <cell r="A3169" t="str">
            <v>93082</v>
          </cell>
          <cell r="B3169" t="str">
            <v>CURVA DE TRANSPOSIÇÃO EM BRONZE/LATÃO, SEM ANEL DE SOLDA, DN 15 MM, INSTALADO EM RAMAL DE DISTRIBUIÇÃO   FORNECIMENTO E INSTALAÇÃO. AF_01/2016_P</v>
          </cell>
          <cell r="C3169" t="str">
            <v>UN</v>
          </cell>
          <cell r="D3169">
            <v>9.6</v>
          </cell>
          <cell r="E3169">
            <v>2.42</v>
          </cell>
          <cell r="F3169">
            <v>12.02</v>
          </cell>
        </row>
        <row r="3170">
          <cell r="A3170" t="str">
            <v>93087</v>
          </cell>
          <cell r="B3170" t="str">
            <v>CONECTOR EM BRONZE/LATÃO, SEM ANEL DE SOLDA, BOLSA X ROSCA F, DN 22 MM X 1/2, INSTALADO EM RAMAL DE DISTRIBUIÇÃO   FORNECIMENTO E INSTALAÇÃO. AF_01/2016_P</v>
          </cell>
          <cell r="C3170" t="str">
            <v>UN</v>
          </cell>
          <cell r="D3170">
            <v>8.25</v>
          </cell>
          <cell r="E3170">
            <v>2.82</v>
          </cell>
          <cell r="F3170">
            <v>11.07</v>
          </cell>
        </row>
        <row r="3171">
          <cell r="A3171" t="str">
            <v>93088</v>
          </cell>
          <cell r="B3171" t="str">
            <v>CONECTOR EM BRONZE/LATÃO, SEM ANEL DE SOLDA, BOLSA X ROSCA F, DN 22 MM X 3/4, INSTALADO EM RAMAL DE DISTRIBUIÇÃO   FORNECIMENTO E INSTALAÇÃO. AF_01/2016_P</v>
          </cell>
          <cell r="C3171" t="str">
            <v>UN</v>
          </cell>
          <cell r="D3171">
            <v>9.68</v>
          </cell>
          <cell r="E3171">
            <v>2.82</v>
          </cell>
          <cell r="F3171">
            <v>12.5</v>
          </cell>
        </row>
        <row r="3172">
          <cell r="A3172" t="str">
            <v>93089</v>
          </cell>
          <cell r="B3172" t="str">
            <v>CURVA DE TRANSPOSIÇÃO EM BRONZE/LATÃO, SEM ANEL DE SOLDA, BOLSA X BOLSA, DN 22 MM, INSTALADO EM RAMAL DE DISTRIBUIÇÃO   FORNECIMENTO E INSTALAÇÃO. AF_01/2016_P</v>
          </cell>
          <cell r="C3172" t="str">
            <v>UN</v>
          </cell>
          <cell r="D3172">
            <v>19.440000000000001</v>
          </cell>
          <cell r="E3172">
            <v>2.82</v>
          </cell>
          <cell r="F3172">
            <v>22.26</v>
          </cell>
        </row>
        <row r="3173">
          <cell r="A3173" t="str">
            <v>93093</v>
          </cell>
          <cell r="B3173" t="str">
            <v>CONECTOR EM BRONZE/LATÃO, SEM ANEL DE SOLDA, BOLSA X ROSCA F, DN 28 MM X 1/2, INSTALADO EM RAMAL DE DISTRIBUIÇÃO   FORNECIMENTO E INSTALAÇÃO. AF_01/2016_P</v>
          </cell>
          <cell r="C3173" t="str">
            <v>UN</v>
          </cell>
          <cell r="D3173">
            <v>13.03</v>
          </cell>
          <cell r="E3173">
            <v>3.14</v>
          </cell>
          <cell r="F3173">
            <v>16.170000000000002</v>
          </cell>
        </row>
        <row r="3174">
          <cell r="A3174" t="str">
            <v>93094</v>
          </cell>
          <cell r="B3174" t="str">
            <v>CURVA DE TRANSPOSIÇÃO EM BRONZE/LATÃO, SEM ANEL DE SOLDA, BOLSA X BOLSA, DN 28 MM, INSTALADO EM RAMAL DE DISTRIBUIÇÃO   FORNECIMENTO E INSTALAÇÃO. AF_01/2016_P</v>
          </cell>
          <cell r="C3174" t="str">
            <v>UN</v>
          </cell>
          <cell r="D3174">
            <v>33.51</v>
          </cell>
          <cell r="E3174">
            <v>3.14</v>
          </cell>
          <cell r="F3174">
            <v>36.65</v>
          </cell>
        </row>
        <row r="3175">
          <cell r="A3175" t="str">
            <v>93095</v>
          </cell>
          <cell r="B3175" t="str">
            <v>TE DUPLA CURVA EM BRONZE/LATÃO, SEM ANEL DE SOLDA, ROSCA F X BOLSA X ROSCA F, 1/2 X 15 X 1/2, INSTALADO EM RAMAL DE DISTRIBUIÇÃO   FORNECIMENTO E INSTALAÇÃO. AF_01/2016_P</v>
          </cell>
          <cell r="C3175" t="str">
            <v>UN</v>
          </cell>
          <cell r="D3175">
            <v>25.05</v>
          </cell>
          <cell r="E3175">
            <v>4.87</v>
          </cell>
          <cell r="F3175">
            <v>29.92</v>
          </cell>
        </row>
        <row r="3176">
          <cell r="A3176" t="str">
            <v>93096</v>
          </cell>
          <cell r="B3176" t="str">
            <v>TE DUPLA CURVA EM BRONZE/LATÃO, SEM ANEL DE SOLDA, ROSCA F  X BOLSA X ROSCA F, 3/4 X 22 X 3/4, INSTALADO EM RAMAL DE DISTRIBUIÇÃO   FORNECIMENTO E INSTALAÇÃO. AF_01/2016_P</v>
          </cell>
          <cell r="C3176" t="str">
            <v>UN</v>
          </cell>
          <cell r="D3176">
            <v>35.74</v>
          </cell>
          <cell r="E3176">
            <v>5.61</v>
          </cell>
          <cell r="F3176">
            <v>41.35</v>
          </cell>
        </row>
        <row r="3177">
          <cell r="A3177" t="str">
            <v>93098</v>
          </cell>
          <cell r="B3177" t="str">
            <v>COTOVELO EM BRONZE/LATÃO, 90 GRAUS, SEM ANEL DE SOLDA, BOLSA X ROSCA F, DN 15 MM X 1/2, INSTALADO EM RAMAL E SUB-RAMAL   FORNECIMENTO E INSTALAÇÃO. AF_01/2016_P</v>
          </cell>
          <cell r="C3177" t="str">
            <v>UN</v>
          </cell>
          <cell r="D3177">
            <v>8.6</v>
          </cell>
          <cell r="E3177">
            <v>3.78</v>
          </cell>
          <cell r="F3177">
            <v>12.38</v>
          </cell>
        </row>
        <row r="3178">
          <cell r="A3178" t="str">
            <v>93100</v>
          </cell>
          <cell r="B3178" t="str">
            <v>COTOVELO EM BRONZE/LATÃO, 90 GRAUS, SEM ANEL DE SOLDA, BOLSA X ROSCA F, DN 22 MM X 1/2, INSTALADO EM RAMAL E SUB-RAMAL   FORNECIMENTO E INSTALAÇÃO. AF_01/2016_P</v>
          </cell>
          <cell r="C3178" t="str">
            <v>UN</v>
          </cell>
          <cell r="D3178">
            <v>13.16</v>
          </cell>
          <cell r="E3178">
            <v>5.72</v>
          </cell>
          <cell r="F3178">
            <v>18.88</v>
          </cell>
        </row>
        <row r="3179">
          <cell r="A3179" t="str">
            <v>93101</v>
          </cell>
          <cell r="B3179" t="str">
            <v>COTOVELO EM BRONZE/LATÃO, 90 GRAUS, SEM ANEL DE SOLDA, BOLSA X ROSCA F, DN 22 MM X 3/4, INSTALADO EM RAMAL E SUB-RAMAL   FORNECIMENTO E INSTALAÇÃO. AF_01/2016_P</v>
          </cell>
          <cell r="C3179" t="str">
            <v>UN</v>
          </cell>
          <cell r="D3179">
            <v>14.24</v>
          </cell>
          <cell r="E3179">
            <v>5.72</v>
          </cell>
          <cell r="F3179">
            <v>19.96</v>
          </cell>
        </row>
        <row r="3180">
          <cell r="A3180" t="str">
            <v>93104</v>
          </cell>
          <cell r="B3180" t="str">
            <v>CONECTOR EM BRONZE/LATÃO, SEM ANEL DE SOLDA, BOLSA X ROSCA F, 15 MM X 1/2,  INSTALADO EM RAMAL E SUB-RAMAL   FORNECIMENTO E INSTALAÇÃO. AF_01/2016_P</v>
          </cell>
          <cell r="C3180" t="str">
            <v>UN</v>
          </cell>
          <cell r="D3180">
            <v>7.81</v>
          </cell>
          <cell r="E3180">
            <v>2.5299999999999998</v>
          </cell>
          <cell r="F3180">
            <v>10.34</v>
          </cell>
        </row>
        <row r="3181">
          <cell r="A3181" t="str">
            <v>93105</v>
          </cell>
          <cell r="B3181" t="str">
            <v>CURVA DE TRANSPOSIÇÃO EM BRONZE/LATÃO, SEM ANEL DE SOLDA, BOLSA X BOLSA, DN 15 MM, INSTALADO EM RAMAL E SUB-RAMAL   FORNECIMENTO E INSTALAÇÃO. AF_01/2016_P</v>
          </cell>
          <cell r="C3181" t="str">
            <v>UN</v>
          </cell>
          <cell r="D3181">
            <v>9.66</v>
          </cell>
          <cell r="E3181">
            <v>2.5299999999999998</v>
          </cell>
          <cell r="F3181">
            <v>12.19</v>
          </cell>
        </row>
        <row r="3182">
          <cell r="A3182" t="str">
            <v>93110</v>
          </cell>
          <cell r="B3182" t="str">
            <v>CONECTOR EM BRONZE/LATÃO, SEM ANEL DE SOLDA, BOLSA X ROSCA F, 22 MM X 1/2, INSTALADO EM RAMAL E SUB-RAMAL   FORNECIMENTO E INSTALAÇÃO. AF_01/2016_P</v>
          </cell>
          <cell r="C3182" t="str">
            <v>UN</v>
          </cell>
          <cell r="D3182">
            <v>8.94</v>
          </cell>
          <cell r="E3182">
            <v>3.8</v>
          </cell>
          <cell r="F3182">
            <v>12.74</v>
          </cell>
        </row>
        <row r="3183">
          <cell r="A3183" t="str">
            <v>93111</v>
          </cell>
          <cell r="B3183" t="str">
            <v>CONECTOR EM BRONZE/LATÃO, SEM ANEL DE SOLDA, BOLSA X ROSCA F, 22 MM X 3/4, INSTALADO EM RAMAL E SUB-RAMAL   FORNECIMENTO E INSTALAÇÃO. AF_01/2016_P</v>
          </cell>
          <cell r="C3183" t="str">
            <v>UN</v>
          </cell>
          <cell r="D3183">
            <v>10.37</v>
          </cell>
          <cell r="E3183">
            <v>3.8</v>
          </cell>
          <cell r="F3183">
            <v>14.17</v>
          </cell>
        </row>
        <row r="3184">
          <cell r="A3184" t="str">
            <v>93112</v>
          </cell>
          <cell r="B3184" t="str">
            <v>CURVA DE TRANSPOSIÇÃO EM BRONZE/LATÃO, SEM ANEL DE SOLDA, BOLSA X BOLSA, 22 MM, INSTALADO EM RAMAL E SUB-RAMAL   FORNECIMENTO E INSTALAÇÃO. AF_01/2016_P</v>
          </cell>
          <cell r="C3184" t="str">
            <v>UN</v>
          </cell>
          <cell r="D3184">
            <v>20.13</v>
          </cell>
          <cell r="E3184">
            <v>3.8</v>
          </cell>
          <cell r="F3184">
            <v>23.93</v>
          </cell>
        </row>
        <row r="3185">
          <cell r="A3185" t="str">
            <v>93114</v>
          </cell>
          <cell r="B3185" t="str">
            <v>CONECTOR EM BRONZE/LATÃO, SEM ANEL DE SOLDA, BOLSA X ROSCA F, 28 MM X 1/2, INSTALADO EM RAMAL E SUB-RAMAL   FORNECIMENTO E INSTALAÇÃO. AF_01/2016_P</v>
          </cell>
          <cell r="C3185" t="str">
            <v>UN</v>
          </cell>
          <cell r="D3185">
            <v>14.26</v>
          </cell>
          <cell r="E3185">
            <v>4.92</v>
          </cell>
          <cell r="F3185">
            <v>19.18</v>
          </cell>
        </row>
        <row r="3186">
          <cell r="A3186" t="str">
            <v>93115</v>
          </cell>
          <cell r="B3186" t="str">
            <v>CURVA DE TRANSPOSIÇÃO EM BRONZE/LATÃO, SEM ANEL DE SOLDA, BOLSA X BOLSA, 28 MM, INSTALADO EM RAMAL E SUB-RAMAL   FORNECIMENTO E INSTALAÇÃO. AF_01/2016_P</v>
          </cell>
          <cell r="C3186" t="str">
            <v>UN</v>
          </cell>
          <cell r="D3186">
            <v>34.74</v>
          </cell>
          <cell r="E3186">
            <v>4.92</v>
          </cell>
          <cell r="F3186">
            <v>39.659999999999997</v>
          </cell>
        </row>
        <row r="3187">
          <cell r="A3187" t="str">
            <v>93117</v>
          </cell>
          <cell r="B3187" t="str">
            <v>TE DUPLA CURVA EM BRONZE/LATÃO, SEM ANEL DE SOLDA, ROSCA F X BOLSA X ROSCA F, 1/2 X 15 X 1/2, INSTALADO EM RAMAL E SUB-RAMAL   FORNECIMENTO E INSTALAÇÃO. AF_01/2016_P</v>
          </cell>
          <cell r="C3187" t="str">
            <v>UN</v>
          </cell>
          <cell r="D3187">
            <v>25.16</v>
          </cell>
          <cell r="E3187">
            <v>5.03</v>
          </cell>
          <cell r="F3187">
            <v>30.19</v>
          </cell>
        </row>
        <row r="3188">
          <cell r="A3188" t="str">
            <v>93118</v>
          </cell>
          <cell r="B3188" t="str">
            <v>TE DUPLA CURVA EM BRONZE/LATÃO, SEM ANEL DE SOLDA, ROSCA F X BOLSA, ROSCA F, 3/4 X 22 X 3/4, INSTALADO EM RAMAL E SUB-RAMAL   FORNECIMENTO E INSTALAÇÃO. AF_01/2016_P</v>
          </cell>
          <cell r="C3188" t="str">
            <v>UN</v>
          </cell>
          <cell r="D3188">
            <v>37.1</v>
          </cell>
          <cell r="E3188">
            <v>7.61</v>
          </cell>
          <cell r="F3188">
            <v>44.71</v>
          </cell>
        </row>
        <row r="3189">
          <cell r="B3189" t="str">
            <v>EM RAMAL DE DISTRIBUIÇÃO</v>
          </cell>
          <cell r="C3189" t="str">
            <v/>
          </cell>
        </row>
        <row r="3190">
          <cell r="A3190" t="str">
            <v>89423</v>
          </cell>
          <cell r="B3190" t="str">
            <v>CURVA DE TRANSPOSIÇÃO, PVC, SOLDÁVEL, DN 20MM, INSTALADO EM RAMAL DE DISTRIBUIÇÃO DE ÁGUA   FORNECIMENTO E INSTALAÇÃO. AF_12/2014</v>
          </cell>
          <cell r="C3190" t="str">
            <v>UN</v>
          </cell>
          <cell r="D3190">
            <v>4.58</v>
          </cell>
          <cell r="E3190">
            <v>1.38</v>
          </cell>
          <cell r="F3190">
            <v>5.96</v>
          </cell>
        </row>
        <row r="3191">
          <cell r="A3191" t="str">
            <v>89430</v>
          </cell>
          <cell r="B3191" t="str">
            <v>CURVA DE TRANSPOSIÇÃO, PVC, SOLDÁVEL, DN 25MM, INSTALADO EM RAMAL DE DISTRIBUIÇÃO DE ÁGUA   FORNECIMENTO E INSTALAÇÃO. AF_12/2014</v>
          </cell>
          <cell r="C3191" t="str">
            <v>UN</v>
          </cell>
          <cell r="D3191">
            <v>6.42</v>
          </cell>
          <cell r="E3191">
            <v>1.59</v>
          </cell>
          <cell r="F3191">
            <v>8.01</v>
          </cell>
        </row>
        <row r="3192">
          <cell r="A3192" t="str">
            <v>89432</v>
          </cell>
          <cell r="B3192" t="str">
            <v>LUVA DE CORRER, PVC, SOLDÁVEL, DN 32MM, INSTALADO EM RAMAL DE DISTRIBUIÇÃO DE ÁGUA   FORNECIMENTO E INSTALAÇÃO. AF_12/2014</v>
          </cell>
          <cell r="C3192" t="str">
            <v>UN</v>
          </cell>
          <cell r="D3192">
            <v>13.89</v>
          </cell>
          <cell r="E3192">
            <v>1.89</v>
          </cell>
          <cell r="F3192">
            <v>15.78</v>
          </cell>
        </row>
        <row r="3193">
          <cell r="A3193" t="str">
            <v>89437</v>
          </cell>
          <cell r="B3193" t="str">
            <v>CURVA DE TRANSPOSIÇÃO, PVC, SOLDÁVEL, DN 32MM, INSTALADO EM RAMAL DE DISTRIBUIÇÃO DE ÁGUA   FORNECIMENTO E INSTALAÇÃO. AF_12/2014</v>
          </cell>
          <cell r="C3193" t="str">
            <v>UN</v>
          </cell>
          <cell r="D3193">
            <v>14.72</v>
          </cell>
          <cell r="E3193">
            <v>1.89</v>
          </cell>
          <cell r="F3193">
            <v>16.61</v>
          </cell>
        </row>
        <row r="3194">
          <cell r="A3194" t="str">
            <v>95237</v>
          </cell>
          <cell r="B3194" t="str">
            <v>LUVA COM BUCHA DE LATÃO, PVC, SOLDÁVEL, DN 32MM X 1 , INSTALADO EM RAMAL DE DISTRIBUIÇÃO DE ÁGUA   FORNECIMENTO E INSTALAÇÃO. AF_12/2014</v>
          </cell>
          <cell r="C3194" t="str">
            <v>UN</v>
          </cell>
          <cell r="D3194">
            <v>11.29</v>
          </cell>
          <cell r="E3194">
            <v>1.89</v>
          </cell>
          <cell r="F3194">
            <v>13.18</v>
          </cell>
        </row>
        <row r="3195">
          <cell r="A3195" t="str">
            <v>89422</v>
          </cell>
          <cell r="B3195" t="str">
            <v>ADAPTADOR CURTO COM BOLSA E ROSCA PARA REGISTRO, PVC, SOLDÁVEL, DN 20MM X 1/2, INSTALADO EM RAMAL DE DISTRIBUIÇÃO DE ÁGUA - FORNECIMENTO E INSTALAÇÃO. AF_12/2014</v>
          </cell>
          <cell r="C3195" t="str">
            <v>UN</v>
          </cell>
          <cell r="D3195">
            <v>1.67</v>
          </cell>
          <cell r="E3195">
            <v>1.38</v>
          </cell>
          <cell r="F3195">
            <v>3.05</v>
          </cell>
        </row>
        <row r="3196">
          <cell r="A3196" t="str">
            <v>89429</v>
          </cell>
          <cell r="B3196" t="str">
            <v>ADAPTADOR CURTO COM BOLSA E ROSCA PARA REGISTRO, PVC, SOLDÁVEL, DN 25MM X 3/4, INSTALADO EM RAMAL DE DISTRIBUIÇÃO DE ÁGUA - FORNECIMENTO E INSTALAÇÃO. AF_12/2014</v>
          </cell>
          <cell r="C3196" t="str">
            <v>UN</v>
          </cell>
          <cell r="D3196">
            <v>1.97</v>
          </cell>
          <cell r="E3196">
            <v>1.59</v>
          </cell>
          <cell r="F3196">
            <v>3.56</v>
          </cell>
        </row>
        <row r="3197">
          <cell r="A3197" t="str">
            <v>89436</v>
          </cell>
          <cell r="B3197" t="str">
            <v>ADAPTADOR CURTO COM BOLSA E ROSCA PARA REGISTRO, PVC, SOLDÁVEL, DN 32MM X 1, INSTALADO EM RAMAL DE DISTRIBUIÇÃO DE ÁGUA - FORNECIMENTO E INSTALAÇÃO. AF_12/2014</v>
          </cell>
          <cell r="C3197" t="str">
            <v>UN</v>
          </cell>
          <cell r="D3197">
            <v>2.87</v>
          </cell>
          <cell r="E3197">
            <v>1.89</v>
          </cell>
          <cell r="F3197">
            <v>4.76</v>
          </cell>
        </row>
        <row r="3198">
          <cell r="A3198" t="str">
            <v>89404</v>
          </cell>
          <cell r="B3198" t="str">
            <v>JOELHO 90 GRAUS, PVC, SOLDÁVEL, DN 20MM, INSTALADO EM RAMAL DE DISTRIBUIÇÃO DE ÁGUA - FORNECIMENTO E INSTALAÇÃO. AF_12/2014</v>
          </cell>
          <cell r="C3198" t="str">
            <v>UN</v>
          </cell>
          <cell r="D3198">
            <v>1.9</v>
          </cell>
          <cell r="E3198">
            <v>2.0499999999999998</v>
          </cell>
          <cell r="F3198">
            <v>3.95</v>
          </cell>
        </row>
        <row r="3199">
          <cell r="A3199" t="str">
            <v>89408</v>
          </cell>
          <cell r="B3199" t="str">
            <v>JOELHO 90 GRAUS, PVC, SOLDÁVEL, DN 25MM, INSTALADO EM RAMAL DE DISTRIBUIÇÃO DE ÁGUA - FORNECIMENTO E INSTALAÇÃO. AF_12/2014</v>
          </cell>
          <cell r="C3199" t="str">
            <v>UN</v>
          </cell>
          <cell r="D3199">
            <v>2.42</v>
          </cell>
          <cell r="E3199">
            <v>2.39</v>
          </cell>
          <cell r="F3199">
            <v>4.8099999999999996</v>
          </cell>
        </row>
        <row r="3200">
          <cell r="A3200" t="str">
            <v>89412</v>
          </cell>
          <cell r="B3200" t="str">
            <v>JOELHO 90 GRAUS, PVC, SOLDÁVEL, DN 25MM, X 3/4 INSTALADO EM RAMAL DE DISTRIBUIÇÃO DE ÁGUA - FORNECIMENTO E INSTALAÇÃO. AF_12/2014</v>
          </cell>
          <cell r="C3200" t="str">
            <v>UN</v>
          </cell>
          <cell r="D3200">
            <v>4.38</v>
          </cell>
          <cell r="E3200">
            <v>2.39</v>
          </cell>
          <cell r="F3200">
            <v>6.77</v>
          </cell>
        </row>
        <row r="3201">
          <cell r="A3201" t="str">
            <v>89413</v>
          </cell>
          <cell r="B3201" t="str">
            <v>JOELHO 90 GRAUS, PVC, SOLDÁVEL, DN 32MM, INSTALADO EM RAMAL DE DISTRIBUIÇÃO DE ÁGUA - FORNECIMENTO E INSTALAÇÃO. AF_12/2014</v>
          </cell>
          <cell r="C3201" t="str">
            <v>UN</v>
          </cell>
          <cell r="D3201">
            <v>3.94</v>
          </cell>
          <cell r="E3201">
            <v>2.84</v>
          </cell>
          <cell r="F3201">
            <v>6.78</v>
          </cell>
        </row>
        <row r="3202">
          <cell r="A3202" t="str">
            <v>89405</v>
          </cell>
          <cell r="B3202" t="str">
            <v>JOELHO 45 GRAUS, PVC, SOLDÁVEL, DN 20MM, INSTALADO EM RAMAL DE DISTRIBUIÇÃO DE ÁGUA - FORNECIMENTO E INSTALAÇÃO. AF_12/2014</v>
          </cell>
          <cell r="C3202" t="str">
            <v>UN</v>
          </cell>
          <cell r="D3202">
            <v>2.14</v>
          </cell>
          <cell r="E3202">
            <v>2.0499999999999998</v>
          </cell>
          <cell r="F3202">
            <v>4.1900000000000004</v>
          </cell>
        </row>
        <row r="3203">
          <cell r="A3203" t="str">
            <v>89409</v>
          </cell>
          <cell r="B3203" t="str">
            <v>JOELHO 45 GRAUS, PVC, SOLDÁVEL, DN 25MM, INSTALADO EM RAMAL DE DISTRIBUIÇÃO DE ÁGUA - FORNECIMENTO E INSTALAÇÃO. AF_12/2014</v>
          </cell>
          <cell r="C3203" t="str">
            <v>UN</v>
          </cell>
          <cell r="D3203">
            <v>2.95</v>
          </cell>
          <cell r="E3203">
            <v>2.39</v>
          </cell>
          <cell r="F3203">
            <v>5.34</v>
          </cell>
        </row>
        <row r="3204">
          <cell r="A3204" t="str">
            <v>89414</v>
          </cell>
          <cell r="B3204" t="str">
            <v>JOELHO 45 GRAUS, PVC, SOLDÁVEL, DN 32MM, INSTALADO EM RAMAL DE DISTRIBUIÇÃO DE ÁGUA - FORNECIMENTO E INSTALAÇÃO. AF_12/2014</v>
          </cell>
          <cell r="C3204" t="str">
            <v>UN</v>
          </cell>
          <cell r="D3204">
            <v>5.42</v>
          </cell>
          <cell r="E3204">
            <v>2.84</v>
          </cell>
          <cell r="F3204">
            <v>8.26</v>
          </cell>
        </row>
        <row r="3205">
          <cell r="A3205" t="str">
            <v>89406</v>
          </cell>
          <cell r="B3205" t="str">
            <v>CURVA 90 GRAUS, PVC, SOLDÁVEL, DN 20MM, INSTALADO EM RAMAL DE DISTRIBUIÇÃO DE ÁGUA - FORNECIMENTO E INSTALAÇÃO. AF_12/2014</v>
          </cell>
          <cell r="C3205" t="str">
            <v>UN</v>
          </cell>
          <cell r="D3205">
            <v>2.75</v>
          </cell>
          <cell r="E3205">
            <v>2.0499999999999998</v>
          </cell>
          <cell r="F3205">
            <v>4.8</v>
          </cell>
        </row>
        <row r="3206">
          <cell r="A3206" t="str">
            <v>89410</v>
          </cell>
          <cell r="B3206" t="str">
            <v>CURVA 90 GRAUS, PVC, SOLDÁVEL, DN 25MM, INSTALADO EM RAMAL DE DISTRIBUIÇÃO DE ÁGUA - FORNECIMENTO E INSTALAÇÃO. AF_12/2014</v>
          </cell>
          <cell r="C3206" t="str">
            <v>UN</v>
          </cell>
          <cell r="D3206">
            <v>3.62</v>
          </cell>
          <cell r="E3206">
            <v>2.39</v>
          </cell>
          <cell r="F3206">
            <v>6.01</v>
          </cell>
        </row>
        <row r="3207">
          <cell r="A3207" t="str">
            <v>89415</v>
          </cell>
          <cell r="B3207" t="str">
            <v>CURVA 90 GRAUS, PVC, SOLDÁVEL, DN 32MM, INSTALADO EM RAMAL DE DISTRIBUIÇÃO DE ÁGUA - FORNECIMENTO E INSTALAÇÃO. AF_12/2014</v>
          </cell>
          <cell r="C3207" t="str">
            <v>UN</v>
          </cell>
          <cell r="D3207">
            <v>5.97</v>
          </cell>
          <cell r="E3207">
            <v>2.84</v>
          </cell>
          <cell r="F3207">
            <v>8.81</v>
          </cell>
        </row>
        <row r="3208">
          <cell r="A3208" t="str">
            <v>89407</v>
          </cell>
          <cell r="B3208" t="str">
            <v>CURVA 45 GRAUS, PVC, SOLDÁVEL, DN 20MM, INSTALADO EM RAMAL DE DISTRIBUIÇÃO DE ÁGUA - FORNECIMENTO E INSTALAÇÃO. AF_12/2014</v>
          </cell>
          <cell r="C3208" t="str">
            <v>UN</v>
          </cell>
          <cell r="D3208">
            <v>2.68</v>
          </cell>
          <cell r="E3208">
            <v>2.0499999999999998</v>
          </cell>
          <cell r="F3208">
            <v>4.7300000000000004</v>
          </cell>
        </row>
        <row r="3209">
          <cell r="A3209" t="str">
            <v>89411</v>
          </cell>
          <cell r="B3209" t="str">
            <v>CURVA 45 GRAUS, PVC, SOLDÁVEL, DN 25MM, INSTALADO EM RAMAL DE DISTRIBUIÇÃO DE ÁGUA - FORNECIMENTO E INSTALAÇÃO. AF_12/2014</v>
          </cell>
          <cell r="C3209" t="str">
            <v>UN</v>
          </cell>
          <cell r="D3209">
            <v>3.24</v>
          </cell>
          <cell r="E3209">
            <v>2.39</v>
          </cell>
          <cell r="F3209">
            <v>5.63</v>
          </cell>
        </row>
        <row r="3210">
          <cell r="A3210" t="str">
            <v>89416</v>
          </cell>
          <cell r="B3210" t="str">
            <v>CURVA 45 GRAUS, PVC, SOLDÁVEL, DN 32MM, INSTALADO EM RAMAL DE DISTRIBUIÇÃO DE ÁGUA - FORNECIMENTO E INSTALAÇÃO. AF_12/2014</v>
          </cell>
          <cell r="C3210" t="str">
            <v>UN</v>
          </cell>
          <cell r="D3210">
            <v>4.6100000000000003</v>
          </cell>
          <cell r="E3210">
            <v>2.84</v>
          </cell>
          <cell r="F3210">
            <v>7.45</v>
          </cell>
        </row>
        <row r="3211">
          <cell r="A3211" t="str">
            <v>89417</v>
          </cell>
          <cell r="B3211" t="str">
            <v>LUVA, PVC, SOLDÁVEL, DN 20MM, INSTALADO EM RAMAL DE DISTRIBUIÇÃO DE ÁGUA - FORNECIMENTO E INSTALAÇÃO. AF_12/2014</v>
          </cell>
          <cell r="C3211" t="str">
            <v>UN</v>
          </cell>
          <cell r="D3211">
            <v>1.6</v>
          </cell>
          <cell r="E3211">
            <v>1.38</v>
          </cell>
          <cell r="F3211">
            <v>2.98</v>
          </cell>
        </row>
        <row r="3212">
          <cell r="A3212" t="str">
            <v>89424</v>
          </cell>
          <cell r="B3212" t="str">
            <v>LUVA, PVC, SOLDÁVEL, DN 25MM, INSTALADO EM RAMAL DE DISTRIBUIÇÃO DE ÁGUA - FORNECIMENTO E INSTALAÇÃO. AF_12/2014</v>
          </cell>
          <cell r="C3212" t="str">
            <v>UN</v>
          </cell>
          <cell r="D3212">
            <v>1.89</v>
          </cell>
          <cell r="E3212">
            <v>1.59</v>
          </cell>
          <cell r="F3212">
            <v>3.48</v>
          </cell>
        </row>
        <row r="3213">
          <cell r="A3213" t="str">
            <v>89431</v>
          </cell>
          <cell r="B3213" t="str">
            <v>LUVA, PVC, SOLDÁVEL, DN 32MM, INSTALADO EM RAMAL DE DISTRIBUIÇÃO DE ÁGUA - FORNECIMENTO E INSTALAÇÃO. AF_12/2014</v>
          </cell>
          <cell r="C3213" t="str">
            <v>UN</v>
          </cell>
          <cell r="D3213">
            <v>2.78</v>
          </cell>
          <cell r="E3213">
            <v>1.89</v>
          </cell>
          <cell r="F3213">
            <v>4.67</v>
          </cell>
        </row>
        <row r="3214">
          <cell r="A3214" t="str">
            <v>89418</v>
          </cell>
          <cell r="B3214" t="str">
            <v>LUVA DE CORRER, PVC, SOLDÁVEL, DN 20MM, INSTALADO EM RAMAL DE DISTRIBUIÇÃO DE ÁGUA - FORNECIMENTO E INSTALAÇÃO. AF_12/2014</v>
          </cell>
          <cell r="C3214" t="str">
            <v>UN</v>
          </cell>
          <cell r="D3214">
            <v>6.24</v>
          </cell>
          <cell r="E3214">
            <v>1.38</v>
          </cell>
          <cell r="F3214">
            <v>7.62</v>
          </cell>
        </row>
        <row r="3215">
          <cell r="A3215" t="str">
            <v>89425</v>
          </cell>
          <cell r="B3215" t="str">
            <v>LUVA DE CORRER, PVC, SOLDÁVEL, DN 25MM, INSTALADO EM RAMAL DE DISTRIBUIÇÃO DE ÁGUA - FORNECIMENTO E INSTALAÇÃO. AF_12/2014</v>
          </cell>
          <cell r="C3215" t="str">
            <v>UN</v>
          </cell>
          <cell r="D3215">
            <v>8.56</v>
          </cell>
          <cell r="E3215">
            <v>1.59</v>
          </cell>
          <cell r="F3215">
            <v>10.15</v>
          </cell>
        </row>
        <row r="3216">
          <cell r="A3216" t="str">
            <v>89419</v>
          </cell>
          <cell r="B3216" t="str">
            <v>LUVA DE REDUÇÃO, PVC, SOLDÁVEL, DN 25MM X 20MM, INSTALADO EM RAMAL DE DISTRIBUIÇÃO DE ÁGUA - FORNECIMENTO E INSTALAÇÃO. AF_12/2014</v>
          </cell>
          <cell r="C3216" t="str">
            <v>UN</v>
          </cell>
          <cell r="D3216">
            <v>1.93</v>
          </cell>
          <cell r="E3216">
            <v>1.38</v>
          </cell>
          <cell r="F3216">
            <v>3.31</v>
          </cell>
        </row>
        <row r="3217">
          <cell r="A3217" t="str">
            <v>89426</v>
          </cell>
          <cell r="B3217" t="str">
            <v>LUVA DE REDUÇÃO, PVC, SOLDÁVEL, DN 32MM X 25MM, INSTALADO EM RAMAL DE DISTRIBUIÇÃO DE ÁGUA - FORNECIMENTO E INSTALAÇÃO. AF_12/2014</v>
          </cell>
          <cell r="C3217" t="str">
            <v>UN</v>
          </cell>
          <cell r="D3217">
            <v>3.23</v>
          </cell>
          <cell r="E3217">
            <v>1.59</v>
          </cell>
          <cell r="F3217">
            <v>4.82</v>
          </cell>
        </row>
        <row r="3218">
          <cell r="A3218" t="str">
            <v>89433</v>
          </cell>
          <cell r="B3218" t="str">
            <v>LUVA DE REDUÇÃO, PVC, SOLDÁVEL, DN 40MM X 32MM, INSTALADO EM RAMAL DE DISTRIBUIÇÃO DE ÁGUA - FORNECIMENTO E INSTALAÇÃO. AF_12/2014</v>
          </cell>
          <cell r="C3218" t="str">
            <v>UN</v>
          </cell>
          <cell r="D3218">
            <v>4</v>
          </cell>
          <cell r="E3218">
            <v>1.89</v>
          </cell>
          <cell r="F3218">
            <v>5.89</v>
          </cell>
        </row>
        <row r="3219">
          <cell r="A3219" t="str">
            <v>89420</v>
          </cell>
          <cell r="B3219" t="str">
            <v>LUVA COM BUCHA DE LATÃO, PVC, SOLDÁVEL, DN 20MM X 1/2, INSTALADO EM RAMAL DE DISTRIBUIÇÃO DE ÁGUA - FORNECIMENTO E INSTALAÇÃO. AF_12/2014</v>
          </cell>
          <cell r="C3219" t="str">
            <v>UN</v>
          </cell>
          <cell r="D3219">
            <v>4.2699999999999996</v>
          </cell>
          <cell r="E3219">
            <v>1.38</v>
          </cell>
          <cell r="F3219">
            <v>5.65</v>
          </cell>
        </row>
        <row r="3220">
          <cell r="A3220" t="str">
            <v>89427</v>
          </cell>
          <cell r="B3220" t="str">
            <v>LUVA COM BUCHA DE LATÃO, PVC, SOLDÁVEL, DN 25MM X 3/4, INSTALADO EM RAMAL DE DISTRIBUIÇÃO DE ÁGUA - FORNECIMENTO E INSTALAÇÃO. AF_12/2014</v>
          </cell>
          <cell r="C3220" t="str">
            <v>UN</v>
          </cell>
          <cell r="D3220">
            <v>5.54</v>
          </cell>
          <cell r="E3220">
            <v>1.59</v>
          </cell>
          <cell r="F3220">
            <v>7.13</v>
          </cell>
        </row>
        <row r="3221">
          <cell r="A3221" t="str">
            <v>89434</v>
          </cell>
          <cell r="B3221" t="str">
            <v>LUVA SOLDÁVEL E COM ROSCA, PVC, SOLDÁVEL, DN 32MM X 1, INSTALADO EM RAMAL DE DISTRIBUIÇÃO DE ÁGUA - FORNECIMENTO E INSTALAÇÃO. AF_12/2014</v>
          </cell>
          <cell r="C3221" t="str">
            <v>UN</v>
          </cell>
          <cell r="D3221">
            <v>4.53</v>
          </cell>
          <cell r="E3221">
            <v>1.89</v>
          </cell>
          <cell r="F3221">
            <v>6.42</v>
          </cell>
        </row>
        <row r="3222">
          <cell r="A3222" t="str">
            <v>89421</v>
          </cell>
          <cell r="B3222" t="str">
            <v>UNIÃO, PVC, SOLDÁVEL, DN 20MM, INSTALADO EM RAMAL DE DISTRIBUIÇÃO DE ÁGUA - FORNECIMENTO E INSTALAÇÃO. AF_12/2014</v>
          </cell>
          <cell r="C3222" t="str">
            <v>UN</v>
          </cell>
          <cell r="D3222">
            <v>6.62</v>
          </cell>
          <cell r="E3222">
            <v>1.38</v>
          </cell>
          <cell r="F3222">
            <v>8</v>
          </cell>
        </row>
        <row r="3223">
          <cell r="A3223" t="str">
            <v>89428</v>
          </cell>
          <cell r="B3223" t="str">
            <v>UNIÃO, PVC, SOLDÁVEL, DN 25MM, INSTALADO EM RAMAL DE DISTRIBUIÇÃO DE ÁGUA - FORNECIMENTO E INSTALAÇÃO. AF_12/2014</v>
          </cell>
          <cell r="C3223" t="str">
            <v>UN</v>
          </cell>
          <cell r="D3223">
            <v>7.84</v>
          </cell>
          <cell r="E3223">
            <v>1.59</v>
          </cell>
          <cell r="F3223">
            <v>9.43</v>
          </cell>
        </row>
        <row r="3224">
          <cell r="A3224" t="str">
            <v>89435</v>
          </cell>
          <cell r="B3224" t="str">
            <v>UNIÃO, PVC, SOLDÁVEL, DN 32MM, INSTALADO EM RAMAL DE DISTRIBUIÇÃO DE ÁGUA - FORNECIMENTO E INSTALAÇÃO. AF_12/2014</v>
          </cell>
          <cell r="C3224" t="str">
            <v>UN</v>
          </cell>
          <cell r="D3224">
            <v>12.62</v>
          </cell>
          <cell r="E3224">
            <v>1.89</v>
          </cell>
          <cell r="F3224">
            <v>14.51</v>
          </cell>
        </row>
        <row r="3225">
          <cell r="A3225" t="str">
            <v>89438</v>
          </cell>
          <cell r="B3225" t="str">
            <v>TE, PVC, SOLDÁVEL, DN 20MM, INSTALADO EM RAMAL DE DISTRIBUIÇÃO DE ÁGUA - FORNECIMENTO E INSTALAÇÃO. AF_12/2014</v>
          </cell>
          <cell r="C3225" t="str">
            <v>UN</v>
          </cell>
          <cell r="D3225">
            <v>2.86</v>
          </cell>
          <cell r="E3225">
            <v>2.74</v>
          </cell>
          <cell r="F3225">
            <v>5.6</v>
          </cell>
        </row>
        <row r="3226">
          <cell r="A3226" t="str">
            <v>89440</v>
          </cell>
          <cell r="B3226" t="str">
            <v>TE, PVC, SOLDÁVEL, DN 25MM, INSTALADO EM RAMAL DE DISTRIBUIÇÃO DE ÁGUA - FORNECIMENTO E INSTALAÇÃO. AF_12/2014</v>
          </cell>
          <cell r="C3226" t="str">
            <v>UN</v>
          </cell>
          <cell r="D3226">
            <v>3.6</v>
          </cell>
          <cell r="E3226">
            <v>3.19</v>
          </cell>
          <cell r="F3226">
            <v>6.79</v>
          </cell>
        </row>
        <row r="3227">
          <cell r="A3227" t="str">
            <v>89443</v>
          </cell>
          <cell r="B3227" t="str">
            <v>TE, PVC, SOLDÁVEL, DN 32MM, INSTALADO EM RAMAL DE DISTRIBUIÇÃO DE ÁGUA - FORNECIMENTO E INSTALAÇÃO. AF_12/2014</v>
          </cell>
          <cell r="C3227" t="str">
            <v>UN</v>
          </cell>
          <cell r="D3227">
            <v>5.94</v>
          </cell>
          <cell r="E3227">
            <v>3.8</v>
          </cell>
          <cell r="F3227">
            <v>9.74</v>
          </cell>
        </row>
        <row r="3228">
          <cell r="A3228" t="str">
            <v>89442</v>
          </cell>
          <cell r="B3228" t="str">
            <v>TÊ DE REDUÇÃO, PVC, SOLDÁVEL, DN 25MM X 20MM, INSTALADO EM RAMAL DE DISTRIBUIÇÃO DE ÁGUA - FORNECIMENTO E INSTALAÇÃO. AF_12/2014</v>
          </cell>
          <cell r="C3228" t="str">
            <v>UN</v>
          </cell>
          <cell r="D3228">
            <v>5.17</v>
          </cell>
          <cell r="E3228">
            <v>3.19</v>
          </cell>
          <cell r="F3228">
            <v>8.36</v>
          </cell>
        </row>
        <row r="3229">
          <cell r="A3229" t="str">
            <v>89445</v>
          </cell>
          <cell r="B3229" t="str">
            <v>TÊ DE REDUÇÃO, PVC, SOLDÁVEL, DN 32MM X 25MM, INSTALADO EM RAMAL DE DISTRIBUIÇÃO DE ÁGUA - FORNECIMENTO E INSTALAÇÃO. AF_12/2014</v>
          </cell>
          <cell r="C3229" t="str">
            <v>UN</v>
          </cell>
          <cell r="D3229">
            <v>8.3800000000000008</v>
          </cell>
          <cell r="E3229">
            <v>3.8</v>
          </cell>
          <cell r="F3229">
            <v>12.18</v>
          </cell>
        </row>
        <row r="3230">
          <cell r="A3230" t="str">
            <v>89439</v>
          </cell>
          <cell r="B3230" t="str">
            <v>TÊ SOLDÁVEL E COM ROSCA NA BOLSA CENTRAL, PVC, SOLDÁVEL, DN 20MM X 1/2, INSTALADO EM RAMAL DE DISTRIBUIÇÃO DE ÁGUA - FORNECIMENTO E INSTALAÇÃO. AF_12/2014</v>
          </cell>
          <cell r="C3230" t="str">
            <v>UN</v>
          </cell>
          <cell r="D3230">
            <v>4.1399999999999997</v>
          </cell>
          <cell r="E3230">
            <v>2.74</v>
          </cell>
          <cell r="F3230">
            <v>6.88</v>
          </cell>
        </row>
        <row r="3231">
          <cell r="A3231" t="str">
            <v>89441</v>
          </cell>
          <cell r="B3231" t="str">
            <v>TÊ COM BUCHA DE LATÃO NA BOLSA CENTRAL, PVC, SOLDÁVEL, DN 25MM X 1/2, INSTALADO EM RAMAL DE DISTRIBUIÇÃO DE ÁGUA - FORNECIMENTO E INSTALAÇÃO. AF_12/2014</v>
          </cell>
          <cell r="C3231" t="str">
            <v>UN</v>
          </cell>
          <cell r="D3231">
            <v>11.07</v>
          </cell>
          <cell r="E3231">
            <v>3.19</v>
          </cell>
          <cell r="F3231">
            <v>14.26</v>
          </cell>
        </row>
        <row r="3232">
          <cell r="A3232" t="str">
            <v>89444</v>
          </cell>
          <cell r="B3232" t="str">
            <v>TÊ COM BUCHA DE LATÃO NA BOLSA CENTRAL, PVC, SOLDÁVEL, DN 32MM X 3/4, INSTALADO EM RAMAL DE DISTRIBUIÇÃO DE ÁGUA - FORNECIMENTO E INSTALAÇÃO. AF_12/2014</v>
          </cell>
          <cell r="C3232" t="str">
            <v>UN</v>
          </cell>
          <cell r="D3232">
            <v>17.899999999999999</v>
          </cell>
          <cell r="E3232">
            <v>3.8</v>
          </cell>
          <cell r="F3232">
            <v>21.7</v>
          </cell>
        </row>
        <row r="3233">
          <cell r="B3233" t="str">
            <v>EM PRUMADA DE ÁGUA</v>
          </cell>
          <cell r="C3233" t="str">
            <v/>
          </cell>
        </row>
        <row r="3234">
          <cell r="A3234" t="str">
            <v>89540</v>
          </cell>
          <cell r="B3234" t="str">
            <v>CURVA DE TRANSPOSIÇÃO, PVC, SOLDÁVEL, DN 25MM, INSTALADO EM PRUMADA DE ÁGUA  - FORNECIMENTO E INSTALAÇÃO. AF_12/2014</v>
          </cell>
          <cell r="C3234" t="str">
            <v>UN</v>
          </cell>
          <cell r="D3234">
            <v>6.17</v>
          </cell>
          <cell r="E3234">
            <v>1.06</v>
          </cell>
          <cell r="F3234">
            <v>7.23</v>
          </cell>
        </row>
        <row r="3235">
          <cell r="A3235" t="str">
            <v>89542</v>
          </cell>
          <cell r="B3235" t="str">
            <v>LUVA DE CORRER, PVC, SOLDÁVEL, DN 32MM, INSTALADO EM PRUMADA DE ÁGUA - FORNECIMENTO E INSTALAÇÃO. AF_12/2014</v>
          </cell>
          <cell r="C3235" t="str">
            <v>UN</v>
          </cell>
          <cell r="D3235">
            <v>13.62</v>
          </cell>
          <cell r="E3235">
            <v>1.3</v>
          </cell>
          <cell r="F3235">
            <v>14.92</v>
          </cell>
        </row>
        <row r="3236">
          <cell r="A3236" t="str">
            <v>89555</v>
          </cell>
          <cell r="B3236" t="str">
            <v>CURVA DE TRANSPOSIÇÃO, PVC, SOLDÁVEL, DN 32MM, INSTALADO EM PRUMADA DE ÁGUA   FORNECIMENTO E INSTALAÇÃO. AF_12/2014</v>
          </cell>
          <cell r="C3236" t="str">
            <v>UN</v>
          </cell>
          <cell r="D3236">
            <v>14.46</v>
          </cell>
          <cell r="E3236">
            <v>1.3</v>
          </cell>
          <cell r="F3236">
            <v>15.76</v>
          </cell>
        </row>
        <row r="3237">
          <cell r="A3237" t="str">
            <v>89579</v>
          </cell>
          <cell r="B3237" t="str">
            <v>LUVA DE REDUÇÃO, PVC, SOLDÁVEL, DN 50MM X 25MM, INSTALADO EM PRUMADA DE ÁGUA   FORNECIMENTO E INSTALAÇÃO. AF_12/2014</v>
          </cell>
          <cell r="C3237" t="str">
            <v>UN</v>
          </cell>
          <cell r="D3237">
            <v>5.26</v>
          </cell>
          <cell r="E3237">
            <v>1.91</v>
          </cell>
          <cell r="F3237">
            <v>7.17</v>
          </cell>
        </row>
        <row r="3238">
          <cell r="A3238" t="str">
            <v>89598</v>
          </cell>
          <cell r="B3238" t="str">
            <v>LUVA DE CORRER, PVC, SOLDÁVEL, DN 60MM, INSTALADO EM PRUMADA DE ÁGUA   FORNECIMENTO E INSTALAÇÃO. AF_12/2014</v>
          </cell>
          <cell r="C3238" t="str">
            <v>UN</v>
          </cell>
          <cell r="D3238">
            <v>25.21</v>
          </cell>
          <cell r="E3238">
            <v>2.2599999999999998</v>
          </cell>
          <cell r="F3238">
            <v>27.47</v>
          </cell>
        </row>
        <row r="3239">
          <cell r="A3239" t="str">
            <v>89981</v>
          </cell>
          <cell r="B3239" t="str">
            <v>LUVA SOLDÁVEL E COM BUCHA DE LATÃO, PVC, SOLDÁVEL, DN 32MM X 1 , INSTALADO EM PRUMADA DE ÁGUA   FORNECIMENTO E INSTALAÇÃO. AF_12/2014</v>
          </cell>
          <cell r="C3239" t="str">
            <v>UN</v>
          </cell>
          <cell r="D3239">
            <v>11.03</v>
          </cell>
          <cell r="E3239">
            <v>1.3</v>
          </cell>
          <cell r="F3239">
            <v>12.33</v>
          </cell>
        </row>
        <row r="3240">
          <cell r="A3240" t="str">
            <v>89538</v>
          </cell>
          <cell r="B3240" t="str">
            <v>ADAPTADOR CURTO COM BOLSA E ROSCA PARA REGISTRO, PVC, SOLDÁVEL, DN 25MM X 3/4, INSTALADO EM PRUMADA DE ÁGUA - FORNECIMENTO E INSTALAÇÃO. AF_12/2014</v>
          </cell>
          <cell r="C3240" t="str">
            <v>UN</v>
          </cell>
          <cell r="D3240">
            <v>1.72</v>
          </cell>
          <cell r="E3240">
            <v>1.06</v>
          </cell>
          <cell r="F3240">
            <v>2.78</v>
          </cell>
        </row>
        <row r="3241">
          <cell r="A3241" t="str">
            <v>89553</v>
          </cell>
          <cell r="B3241" t="str">
            <v>ADAPTADOR CURTO COM BOLSA E ROSCA PARA REGISTRO, PVC, SOLDÁVEL, DN 32MM X 1, INSTALADO EM PRUMADA DE ÁGUA - FORNECIMENTO E INSTALAÇÃO. AF_12/2014</v>
          </cell>
          <cell r="C3241" t="str">
            <v>UN</v>
          </cell>
          <cell r="D3241">
            <v>2.61</v>
          </cell>
          <cell r="E3241">
            <v>1.3</v>
          </cell>
          <cell r="F3241">
            <v>3.91</v>
          </cell>
        </row>
        <row r="3242">
          <cell r="A3242" t="str">
            <v>89570</v>
          </cell>
          <cell r="B3242" t="str">
            <v>ADAPTADOR CURTO COM BOLSA E ROSCA PARA REGISTRO, PVC, SOLDÁVEL, DN 40MM X 1.1/2, INSTALADO EM PRUMADA DE ÁGUA - FORNECIMENTO E INSTALAÇÃO. AF_12/2014</v>
          </cell>
          <cell r="C3242" t="str">
            <v>UN</v>
          </cell>
          <cell r="D3242">
            <v>4.51</v>
          </cell>
          <cell r="E3242">
            <v>1.57</v>
          </cell>
          <cell r="F3242">
            <v>6.08</v>
          </cell>
        </row>
        <row r="3243">
          <cell r="A3243" t="str">
            <v>89572</v>
          </cell>
          <cell r="B3243" t="str">
            <v>ADAPTADOR CURTO COM BOLSA E ROSCA PARA REGISTRO, PVC, SOLDÁVEL, DN 40MM X 1.1/4, INSTALADO EM PRUMADA DE ÁGUA - FORNECIMENTO E INSTALAÇÃO. AF_12/2014</v>
          </cell>
          <cell r="C3243" t="str">
            <v>UN</v>
          </cell>
          <cell r="D3243">
            <v>3.89</v>
          </cell>
          <cell r="E3243">
            <v>1.57</v>
          </cell>
          <cell r="F3243">
            <v>5.46</v>
          </cell>
        </row>
        <row r="3244">
          <cell r="A3244" t="str">
            <v>89595</v>
          </cell>
          <cell r="B3244" t="str">
            <v>ADAPTADOR CURTO COM BOLSA E ROSCA PARA REGISTRO, PVC, SOLDÁVEL, DN 50MM X 1.1/4, INSTALADO EM PRUMADA DE ÁGUA - FORNECIMENTO E INSTALAÇÃO. AF_12/2014</v>
          </cell>
          <cell r="C3244" t="str">
            <v>UN</v>
          </cell>
          <cell r="D3244">
            <v>7.25</v>
          </cell>
          <cell r="E3244">
            <v>1.91</v>
          </cell>
          <cell r="F3244">
            <v>9.16</v>
          </cell>
        </row>
        <row r="3245">
          <cell r="A3245" t="str">
            <v>89596</v>
          </cell>
          <cell r="B3245" t="str">
            <v>ADAPTADOR CURTO COM BOLSA E ROSCA PARA REGISTRO, PVC, SOLDÁVEL, DN 50MM X 1.1/2, INSTALADO EM PRUMADA DE ÁGUA - FORNECIMENTO E INSTALAÇÃO. AF_12/2014</v>
          </cell>
          <cell r="C3245" t="str">
            <v>UN</v>
          </cell>
          <cell r="D3245">
            <v>5.16</v>
          </cell>
          <cell r="E3245">
            <v>1.91</v>
          </cell>
          <cell r="F3245">
            <v>7.07</v>
          </cell>
        </row>
        <row r="3246">
          <cell r="A3246" t="str">
            <v>89610</v>
          </cell>
          <cell r="B3246" t="str">
            <v>ADAPTADOR CURTO COM BOLSA E ROSCA PARA REGISTRO, PVC, SOLDÁVEL, DN 60MM X 2, INSTALADO EM PRUMADA DE ÁGUA - FORNECIMENTO E INSTALAÇÃO. AF_12/2014</v>
          </cell>
          <cell r="C3246" t="str">
            <v>UN</v>
          </cell>
          <cell r="D3246">
            <v>9.76</v>
          </cell>
          <cell r="E3246">
            <v>2.2599999999999998</v>
          </cell>
          <cell r="F3246">
            <v>12.02</v>
          </cell>
        </row>
        <row r="3247">
          <cell r="A3247" t="str">
            <v>89613</v>
          </cell>
          <cell r="B3247" t="str">
            <v>ADAPTADOR CURTO COM BOLSA E ROSCA PARA REGISTRO, PVC, SOLDÁVEL, DN 75MM X 2.1/2, INSTALADO EM PRUMADA DE ÁGUA - FORNECIMENTO E INSTALAÇÃO. AF_12/2014</v>
          </cell>
          <cell r="C3247" t="str">
            <v>UN</v>
          </cell>
          <cell r="D3247">
            <v>16.29</v>
          </cell>
          <cell r="E3247">
            <v>2.77</v>
          </cell>
          <cell r="F3247">
            <v>19.059999999999999</v>
          </cell>
        </row>
        <row r="3248">
          <cell r="A3248" t="str">
            <v>89616</v>
          </cell>
          <cell r="B3248" t="str">
            <v>ADAPTADOR CURTO COM BOLSA E ROSCA PARA REGISTRO, PVC, SOLDÁVEL, DN 85MM X 3, INSTALADO EM PRUMADA DE ÁGUA - FORNECIMENTO E INSTALAÇÃO. AF_12/2014</v>
          </cell>
          <cell r="C3248" t="str">
            <v>UN</v>
          </cell>
          <cell r="D3248">
            <v>22.57</v>
          </cell>
          <cell r="E3248">
            <v>3.11</v>
          </cell>
          <cell r="F3248">
            <v>25.68</v>
          </cell>
        </row>
        <row r="3249">
          <cell r="A3249" t="str">
            <v>89485</v>
          </cell>
          <cell r="B3249" t="str">
            <v>JOELHO 45 GRAUS, PVC, SOLDÁVEL, DN 25MM, INSTALADO EM PRUMADA DE ÁGUA - FORNECIMENTO E INSTALAÇÃO. AF_12/2014</v>
          </cell>
          <cell r="C3249" t="str">
            <v>UN</v>
          </cell>
          <cell r="D3249">
            <v>2.6</v>
          </cell>
          <cell r="E3249">
            <v>1.59</v>
          </cell>
          <cell r="F3249">
            <v>4.1900000000000004</v>
          </cell>
        </row>
        <row r="3250">
          <cell r="A3250" t="str">
            <v>89493</v>
          </cell>
          <cell r="B3250" t="str">
            <v>JOELHO 45 GRAUS, PVC, SOLDÁVEL, DN 32MM, INSTALADO EM PRUMADA DE ÁGUA - FORNECIMENTO E INSTALAÇÃO. AF_12/2014</v>
          </cell>
          <cell r="C3250" t="str">
            <v>UN</v>
          </cell>
          <cell r="D3250">
            <v>5.01</v>
          </cell>
          <cell r="E3250">
            <v>1.94</v>
          </cell>
          <cell r="F3250">
            <v>6.95</v>
          </cell>
        </row>
        <row r="3251">
          <cell r="A3251" t="str">
            <v>89498</v>
          </cell>
          <cell r="B3251" t="str">
            <v>JOELHO 45 GRAUS, PVC, SOLDÁVEL, DN 40MM, INSTALADO EM PRUMADA DE ÁGUA - FORNECIMENTO E INSTALAÇÃO. AF_12/2014</v>
          </cell>
          <cell r="C3251" t="str">
            <v>UN</v>
          </cell>
          <cell r="D3251">
            <v>6.95</v>
          </cell>
          <cell r="E3251">
            <v>2.37</v>
          </cell>
          <cell r="F3251">
            <v>9.32</v>
          </cell>
        </row>
        <row r="3252">
          <cell r="A3252" t="str">
            <v>89502</v>
          </cell>
          <cell r="B3252" t="str">
            <v>JOELHO 45 GRAUS, PVC, SOLDÁVEL, DN 50MM, INSTALADO EM PRUMADA DE ÁGUA - FORNECIMENTO E INSTALAÇÃO. AF_12/2014</v>
          </cell>
          <cell r="C3252" t="str">
            <v>UN</v>
          </cell>
          <cell r="D3252">
            <v>8.99</v>
          </cell>
          <cell r="E3252">
            <v>2.87</v>
          </cell>
          <cell r="F3252">
            <v>11.86</v>
          </cell>
        </row>
        <row r="3253">
          <cell r="A3253" t="str">
            <v>89506</v>
          </cell>
          <cell r="B3253" t="str">
            <v>JOELHO 45 GRAUS, PVC, SOLDÁVEL, DN 60MM, INSTALADO EM PRUMADA DE ÁGUA - FORNECIMENTO E INSTALAÇÃO. AF_12/2014</v>
          </cell>
          <cell r="C3253" t="str">
            <v>UN</v>
          </cell>
          <cell r="D3253">
            <v>25.16</v>
          </cell>
          <cell r="E3253">
            <v>3.4</v>
          </cell>
          <cell r="F3253">
            <v>28.56</v>
          </cell>
        </row>
        <row r="3254">
          <cell r="A3254" t="str">
            <v>89515</v>
          </cell>
          <cell r="B3254" t="str">
            <v>JOELHO 45 GRAUS, PVC, SOLDÁVEL, DN 75MM, INSTALADO EM PRUMADA DE ÁGUA - FORNECIMENTO E INSTALAÇÃO. AF_12/2014</v>
          </cell>
          <cell r="C3254" t="str">
            <v>UN</v>
          </cell>
          <cell r="D3254">
            <v>57.4</v>
          </cell>
          <cell r="E3254">
            <v>4.18</v>
          </cell>
          <cell r="F3254">
            <v>61.58</v>
          </cell>
        </row>
        <row r="3255">
          <cell r="A3255" t="str">
            <v>89523</v>
          </cell>
          <cell r="B3255" t="str">
            <v>JOELHO 45 GRAUS, PVC, SOLDÁVEL, DN 85MM, INSTALADO EM PRUMADA DE ÁGUA - FORNECIMENTO E INSTALAÇÃO. AF_12/2014</v>
          </cell>
          <cell r="C3255" t="str">
            <v>UN</v>
          </cell>
          <cell r="D3255">
            <v>65.13</v>
          </cell>
          <cell r="E3255">
            <v>4.68</v>
          </cell>
          <cell r="F3255">
            <v>69.81</v>
          </cell>
        </row>
        <row r="3256">
          <cell r="A3256" t="str">
            <v>89481</v>
          </cell>
          <cell r="B3256" t="str">
            <v>JOELHO 90 GRAUS, PVC, SOLDÁVEL, DN 25MM, INSTALADO EM PRUMADA DE ÁGUA - FORNECIMENTO E INSTALAÇÃO. AF_12/2014</v>
          </cell>
          <cell r="C3256" t="str">
            <v>UN</v>
          </cell>
          <cell r="D3256">
            <v>2.0699999999999998</v>
          </cell>
          <cell r="E3256">
            <v>1.59</v>
          </cell>
          <cell r="F3256">
            <v>3.66</v>
          </cell>
        </row>
        <row r="3257">
          <cell r="A3257" t="str">
            <v>89492</v>
          </cell>
          <cell r="B3257" t="str">
            <v>JOELHO 90 GRAUS, PVC, SOLDÁVEL, DN 32MM, INSTALADO EM PRUMADA DE ÁGUA - FORNECIMENTO E INSTALAÇÃO. AF_12/2014</v>
          </cell>
          <cell r="C3257" t="str">
            <v>UN</v>
          </cell>
          <cell r="D3257">
            <v>3.53</v>
          </cell>
          <cell r="E3257">
            <v>1.94</v>
          </cell>
          <cell r="F3257">
            <v>5.47</v>
          </cell>
        </row>
        <row r="3258">
          <cell r="A3258" t="str">
            <v>89497</v>
          </cell>
          <cell r="B3258" t="str">
            <v>JOELHO 90 GRAUS, PVC, SOLDÁVEL, DN 40MM, INSTALADO EM PRUMADA DE ÁGUA - FORNECIMENTO E INSTALAÇÃO. AF_12/2014</v>
          </cell>
          <cell r="C3258" t="str">
            <v>UN</v>
          </cell>
          <cell r="D3258">
            <v>6.54</v>
          </cell>
          <cell r="E3258">
            <v>2.37</v>
          </cell>
          <cell r="F3258">
            <v>8.91</v>
          </cell>
        </row>
        <row r="3259">
          <cell r="A3259" t="str">
            <v>89501</v>
          </cell>
          <cell r="B3259" t="str">
            <v>JOELHO 90 GRAUS, PVC, SOLDÁVEL, DN 50MM, INSTALADO EM PRUMADA DE ÁGUA - FORNECIMENTO E INSTALAÇÃO. AF_12/2014</v>
          </cell>
          <cell r="C3259" t="str">
            <v>UN</v>
          </cell>
          <cell r="D3259">
            <v>7.9</v>
          </cell>
          <cell r="E3259">
            <v>2.87</v>
          </cell>
          <cell r="F3259">
            <v>10.77</v>
          </cell>
        </row>
        <row r="3260">
          <cell r="A3260" t="str">
            <v>89505</v>
          </cell>
          <cell r="B3260" t="str">
            <v>JOELHO 90 GRAUS, PVC, SOLDÁVEL, DN 60MM, INSTALADO EM PRUMADA DE ÁGUA - FORNECIMENTO E INSTALAÇÃO. AF_12/2014</v>
          </cell>
          <cell r="C3260" t="str">
            <v>UN</v>
          </cell>
          <cell r="D3260">
            <v>25.93</v>
          </cell>
          <cell r="E3260">
            <v>3.4</v>
          </cell>
          <cell r="F3260">
            <v>29.33</v>
          </cell>
        </row>
        <row r="3261">
          <cell r="A3261" t="str">
            <v>89513</v>
          </cell>
          <cell r="B3261" t="str">
            <v>JOELHO 90 GRAUS, PVC, SOLDÁVEL, DN 75MM, INSTALADO EM PRUMADA DE ÁGUA - FORNECIMENTO E INSTALAÇÃO. AF_12/2014</v>
          </cell>
          <cell r="C3261" t="str">
            <v>UN</v>
          </cell>
          <cell r="D3261">
            <v>75.61</v>
          </cell>
          <cell r="E3261">
            <v>4.18</v>
          </cell>
          <cell r="F3261">
            <v>79.790000000000006</v>
          </cell>
        </row>
        <row r="3262">
          <cell r="A3262" t="str">
            <v>89521</v>
          </cell>
          <cell r="B3262" t="str">
            <v>JOELHO 90 GRAUS, PVC, SOLDÁVEL, DN 85MM, INSTALADO EM PRUMADA DE ÁGUA - FORNECIMENTO E INSTALAÇÃO. AF_12/2014</v>
          </cell>
          <cell r="C3262" t="str">
            <v>UN</v>
          </cell>
          <cell r="D3262">
            <v>85.39</v>
          </cell>
          <cell r="E3262">
            <v>4.68</v>
          </cell>
          <cell r="F3262">
            <v>90.07</v>
          </cell>
        </row>
        <row r="3263">
          <cell r="A3263" t="str">
            <v>89489</v>
          </cell>
          <cell r="B3263" t="str">
            <v>CURVA 90 GRAUS, PVC, SOLDÁVEL, DN 25MM, INSTALADO EM PRUMADA DE ÁGUA - FORNECIMENTO E INSTALAÇÃO. AF_12/2014</v>
          </cell>
          <cell r="C3263" t="str">
            <v>UN</v>
          </cell>
          <cell r="D3263">
            <v>3.27</v>
          </cell>
          <cell r="E3263">
            <v>1.59</v>
          </cell>
          <cell r="F3263">
            <v>4.8600000000000003</v>
          </cell>
        </row>
        <row r="3264">
          <cell r="A3264" t="str">
            <v>89494</v>
          </cell>
          <cell r="B3264" t="str">
            <v>CURVA 90 GRAUS, PVC, SOLDÁVEL, DN 32MM, INSTALADO EM PRUMADA DE ÁGUA - FORNECIMENTO E INSTALAÇÃO. AF_12/2014</v>
          </cell>
          <cell r="C3264" t="str">
            <v>UN</v>
          </cell>
          <cell r="D3264">
            <v>5.57</v>
          </cell>
          <cell r="E3264">
            <v>1.94</v>
          </cell>
          <cell r="F3264">
            <v>7.51</v>
          </cell>
        </row>
        <row r="3265">
          <cell r="A3265" t="str">
            <v>89499</v>
          </cell>
          <cell r="B3265" t="str">
            <v>CURVA 90 GRAUS, PVC, SOLDÁVEL, DN 40MM, INSTALADO EM PRUMADA DE ÁGUA - FORNECIMENTO E INSTALAÇÃO. AF_12/2014</v>
          </cell>
          <cell r="C3265" t="str">
            <v>UN</v>
          </cell>
          <cell r="D3265">
            <v>9.1199999999999992</v>
          </cell>
          <cell r="E3265">
            <v>2.37</v>
          </cell>
          <cell r="F3265">
            <v>11.49</v>
          </cell>
        </row>
        <row r="3266">
          <cell r="A3266" t="str">
            <v>89503</v>
          </cell>
          <cell r="B3266" t="str">
            <v>CURVA 90 GRAUS, PVC, SOLDÁVEL, DN 50MM, INSTALADO EM PRUMADA DE ÁGUA - FORNECIMENTO E INSTALAÇÃO. AF_12/2014</v>
          </cell>
          <cell r="C3266" t="str">
            <v>UN</v>
          </cell>
          <cell r="D3266">
            <v>10.7</v>
          </cell>
          <cell r="E3266">
            <v>2.87</v>
          </cell>
          <cell r="F3266">
            <v>13.57</v>
          </cell>
        </row>
        <row r="3267">
          <cell r="A3267" t="str">
            <v>89507</v>
          </cell>
          <cell r="B3267" t="str">
            <v>CURVA 90 GRAUS, PVC, SOLDÁVEL, DN 60MM, INSTALADO EM PRUMADA DE ÁGUA - FORNECIMENTO E INSTALAÇÃO. AF_12/2014</v>
          </cell>
          <cell r="C3267" t="str">
            <v>UN</v>
          </cell>
          <cell r="D3267">
            <v>21.56</v>
          </cell>
          <cell r="E3267">
            <v>3.4</v>
          </cell>
          <cell r="F3267">
            <v>24.96</v>
          </cell>
        </row>
        <row r="3268">
          <cell r="A3268" t="str">
            <v>89517</v>
          </cell>
          <cell r="B3268" t="str">
            <v>CURVA 90 GRAUS, PVC, SOLDÁVEL, DN 75MM, INSTALADO EM PRUMADA DE ÁGUA - FORNECIMENTO E INSTALAÇÃO. AF_12/2014</v>
          </cell>
          <cell r="C3268" t="str">
            <v>UN</v>
          </cell>
          <cell r="D3268">
            <v>36.43</v>
          </cell>
          <cell r="E3268">
            <v>4.18</v>
          </cell>
          <cell r="F3268">
            <v>40.61</v>
          </cell>
        </row>
        <row r="3269">
          <cell r="A3269" t="str">
            <v>89525</v>
          </cell>
          <cell r="B3269" t="str">
            <v>CURVA 90 GRAUS, PVC, SOLDÁVEL, DN 85MM, INSTALADO EM PRUMADA DE ÁGUA - FORNECIMENTO E INSTALAÇÃO. AF_12/2014</v>
          </cell>
          <cell r="C3269" t="str">
            <v>UN</v>
          </cell>
          <cell r="D3269">
            <v>43.44</v>
          </cell>
          <cell r="E3269">
            <v>4.68</v>
          </cell>
          <cell r="F3269">
            <v>48.12</v>
          </cell>
        </row>
        <row r="3270">
          <cell r="A3270" t="str">
            <v>89490</v>
          </cell>
          <cell r="B3270" t="str">
            <v>CURVA 45 GRAUS, PVC, SOLDÁVEL, DN 25MM, INSTALADO EM PRUMADA DE ÁGUA - FORNECIMENTO E INSTALAÇÃO. AF_12/2014</v>
          </cell>
          <cell r="C3270" t="str">
            <v>UN</v>
          </cell>
          <cell r="D3270">
            <v>2.89</v>
          </cell>
          <cell r="E3270">
            <v>1.59</v>
          </cell>
          <cell r="F3270">
            <v>4.4800000000000004</v>
          </cell>
        </row>
        <row r="3271">
          <cell r="A3271" t="str">
            <v>89496</v>
          </cell>
          <cell r="B3271" t="str">
            <v>CURVA 45 GRAUS, PVC, SOLDÁVEL, DN 32MM, INSTALADO EM PRUMADA DE ÁGUA - FORNECIMENTO E INSTALAÇÃO. AF_12/2014</v>
          </cell>
          <cell r="C3271" t="str">
            <v>UN</v>
          </cell>
          <cell r="D3271">
            <v>4.21</v>
          </cell>
          <cell r="E3271">
            <v>1.94</v>
          </cell>
          <cell r="F3271">
            <v>6.15</v>
          </cell>
        </row>
        <row r="3272">
          <cell r="A3272" t="str">
            <v>89500</v>
          </cell>
          <cell r="B3272" t="str">
            <v>CURVA 45 GRAUS, PVC, SOLDÁVEL, DN 40MM, INSTALADO EM PRUMADA DE ÁGUA - FORNECIMENTO E INSTALAÇÃO. AF_12/2014</v>
          </cell>
          <cell r="C3272" t="str">
            <v>UN</v>
          </cell>
          <cell r="D3272">
            <v>5.31</v>
          </cell>
          <cell r="E3272">
            <v>2.37</v>
          </cell>
          <cell r="F3272">
            <v>7.68</v>
          </cell>
        </row>
        <row r="3273">
          <cell r="A3273" t="str">
            <v>89504</v>
          </cell>
          <cell r="B3273" t="str">
            <v>CURVA 45 GRAUS, PVC, SOLDÁVEL, DN 50MM, INSTALADO EM PRUMADA DE ÁGUA - FORNECIMENTO E INSTALAÇÃO. AF_12/2014</v>
          </cell>
          <cell r="C3273" t="str">
            <v>UN</v>
          </cell>
          <cell r="D3273">
            <v>9.52</v>
          </cell>
          <cell r="E3273">
            <v>2.87</v>
          </cell>
          <cell r="F3273">
            <v>12.39</v>
          </cell>
        </row>
        <row r="3274">
          <cell r="A3274" t="str">
            <v>89510</v>
          </cell>
          <cell r="B3274" t="str">
            <v>CURVA 45 GRAUS, PVC, SOLDÁVEL, DN 60MM, INSTALADO EM PRUMADA DE ÁGUA - FORNECIMENTO E INSTALAÇÃO. AF_12/2014</v>
          </cell>
          <cell r="C3274" t="str">
            <v>UN</v>
          </cell>
          <cell r="D3274">
            <v>14.86</v>
          </cell>
          <cell r="E3274">
            <v>3.4</v>
          </cell>
          <cell r="F3274">
            <v>18.260000000000002</v>
          </cell>
        </row>
        <row r="3275">
          <cell r="A3275" t="str">
            <v>89519</v>
          </cell>
          <cell r="B3275" t="str">
            <v>CURVA 45 GRAUS, PVC, SOLDÁVEL, DN 75MM, INSTALADO EM PRUMADA DE ÁGUA - FORNECIMENTO E INSTALAÇÃO. AF_12/2014</v>
          </cell>
          <cell r="C3275" t="str">
            <v>UN</v>
          </cell>
          <cell r="D3275">
            <v>28.16</v>
          </cell>
          <cell r="E3275">
            <v>4.18</v>
          </cell>
          <cell r="F3275">
            <v>32.340000000000003</v>
          </cell>
        </row>
        <row r="3276">
          <cell r="A3276" t="str">
            <v>89527</v>
          </cell>
          <cell r="B3276" t="str">
            <v>CURVA 45 GRAUS, PVC, SOLDÁVEL, DN 85MM, INSTALADO EM PRUMADA DE ÁGUA - FORNECIMENTO E INSTALAÇÃO. AF_12/2014</v>
          </cell>
          <cell r="C3276" t="str">
            <v>UN</v>
          </cell>
          <cell r="D3276">
            <v>33.380000000000003</v>
          </cell>
          <cell r="E3276">
            <v>4.68</v>
          </cell>
          <cell r="F3276">
            <v>38.06</v>
          </cell>
        </row>
        <row r="3277">
          <cell r="A3277" t="str">
            <v>89528</v>
          </cell>
          <cell r="B3277" t="str">
            <v>LUVA, PVC, SOLDÁVEL, DN 25MM, INSTALADO EM PRUMADA DE ÁGUA - FORNECIMENTO E INSTALAÇÃO. AF_12/2014</v>
          </cell>
          <cell r="C3277" t="str">
            <v>UN</v>
          </cell>
          <cell r="D3277">
            <v>1.64</v>
          </cell>
          <cell r="E3277">
            <v>1.06</v>
          </cell>
          <cell r="F3277">
            <v>2.7</v>
          </cell>
        </row>
        <row r="3278">
          <cell r="A3278" t="str">
            <v>89541</v>
          </cell>
          <cell r="B3278" t="str">
            <v>LUVA, PVC, SOLDÁVEL, DN 32MM, INSTALADO EM PRUMADA DE ÁGUA - FORNECIMENTO E INSTALAÇÃO. AF_12/2014</v>
          </cell>
          <cell r="C3278" t="str">
            <v>UN</v>
          </cell>
          <cell r="D3278">
            <v>2.5099999999999998</v>
          </cell>
          <cell r="E3278">
            <v>1.3</v>
          </cell>
          <cell r="F3278">
            <v>3.81</v>
          </cell>
        </row>
        <row r="3279">
          <cell r="A3279" t="str">
            <v>89558</v>
          </cell>
          <cell r="B3279" t="str">
            <v>LUVA, PVC, SOLDÁVEL, DN 40MM, INSTALADO EM PRUMADA DE ÁGUA - FORNECIMENTO E INSTALAÇÃO. AF_12/2014</v>
          </cell>
          <cell r="C3279" t="str">
            <v>UN</v>
          </cell>
          <cell r="D3279">
            <v>4.1399999999999997</v>
          </cell>
          <cell r="E3279">
            <v>1.57</v>
          </cell>
          <cell r="F3279">
            <v>5.71</v>
          </cell>
        </row>
        <row r="3280">
          <cell r="A3280" t="str">
            <v>89575</v>
          </cell>
          <cell r="B3280" t="str">
            <v>LUVA, PVC, SOLDÁVEL, DN 50MM, INSTALADO EM PRUMADA DE ÁGUA - FORNECIMENTO E INSTALAÇÃO. AF_12/2014</v>
          </cell>
          <cell r="C3280" t="str">
            <v>UN</v>
          </cell>
          <cell r="D3280">
            <v>5.34</v>
          </cell>
          <cell r="E3280">
            <v>1.91</v>
          </cell>
          <cell r="F3280">
            <v>7.25</v>
          </cell>
        </row>
        <row r="3281">
          <cell r="A3281" t="str">
            <v>89597</v>
          </cell>
          <cell r="B3281" t="str">
            <v>LUVA, PVC, SOLDÁVEL, DN 60MM, INSTALADO EM PRUMADA DE ÁGUA - FORNECIMENTO E INSTALAÇÃO. AF_12/2014</v>
          </cell>
          <cell r="C3281" t="str">
            <v>UN</v>
          </cell>
          <cell r="D3281">
            <v>10.71</v>
          </cell>
          <cell r="E3281">
            <v>2.2599999999999998</v>
          </cell>
          <cell r="F3281">
            <v>12.97</v>
          </cell>
        </row>
        <row r="3282">
          <cell r="A3282" t="str">
            <v>89611</v>
          </cell>
          <cell r="B3282" t="str">
            <v>LUVA, PVC, SOLDÁVEL, DN 75MM, INSTALADO EM PRUMADA DE ÁGUA - FORNECIMENTO E INSTALAÇÃO. AF_12/2014</v>
          </cell>
          <cell r="C3282" t="str">
            <v>UN</v>
          </cell>
          <cell r="D3282">
            <v>16.27</v>
          </cell>
          <cell r="E3282">
            <v>2.77</v>
          </cell>
          <cell r="F3282">
            <v>19.04</v>
          </cell>
        </row>
        <row r="3283">
          <cell r="A3283" t="str">
            <v>89614</v>
          </cell>
          <cell r="B3283" t="str">
            <v>LUVA, PVC, SOLDÁVEL, DN 85MM, INSTALADO EM PRUMADA DE ÁGUA - FORNECIMENTO E INSTALAÇÃO. AF_12/2014</v>
          </cell>
          <cell r="C3283" t="str">
            <v>UN</v>
          </cell>
          <cell r="D3283">
            <v>30.92</v>
          </cell>
          <cell r="E3283">
            <v>3.11</v>
          </cell>
          <cell r="F3283">
            <v>34.03</v>
          </cell>
        </row>
        <row r="3284">
          <cell r="A3284" t="str">
            <v>89530</v>
          </cell>
          <cell r="B3284" t="str">
            <v>LUVA DE CORRER, PVC, SOLDÁVEL, DN 25MM, INSTALADO EM PRUMADA DE ÁGUA - FORNECIMENTO E INSTALAÇÃO. AF_12/2014</v>
          </cell>
          <cell r="C3284" t="str">
            <v>UN</v>
          </cell>
          <cell r="D3284">
            <v>8.31</v>
          </cell>
          <cell r="E3284">
            <v>1.06</v>
          </cell>
          <cell r="F3284">
            <v>9.3699999999999992</v>
          </cell>
        </row>
        <row r="3285">
          <cell r="A3285" t="str">
            <v>89577</v>
          </cell>
          <cell r="B3285" t="str">
            <v>LUVA DE CORRER, PVC, SOLDÁVEL, DN 50MM, INSTALADO EM PRUMADA DE ÁGUA - FORNECIMENTO E INSTALAÇÃO. AF_12/2014</v>
          </cell>
          <cell r="C3285" t="str">
            <v>UN</v>
          </cell>
          <cell r="D3285">
            <v>19</v>
          </cell>
          <cell r="E3285">
            <v>1.91</v>
          </cell>
          <cell r="F3285">
            <v>20.91</v>
          </cell>
        </row>
        <row r="3286">
          <cell r="A3286" t="str">
            <v>89532</v>
          </cell>
          <cell r="B3286" t="str">
            <v>LUVA DE REDUÇÃO, PVC, SOLDÁVEL, DN 32MM X 25MM, INSTALADO EM PRUMADA DE ÁGUA - FORNECIMENTO E INSTALAÇÃO. AF_12/2014</v>
          </cell>
          <cell r="C3286" t="str">
            <v>UN</v>
          </cell>
          <cell r="D3286">
            <v>2.98</v>
          </cell>
          <cell r="E3286">
            <v>1.06</v>
          </cell>
          <cell r="F3286">
            <v>4.04</v>
          </cell>
        </row>
        <row r="3287">
          <cell r="A3287" t="str">
            <v>89562</v>
          </cell>
          <cell r="B3287" t="str">
            <v>LUVA DE REDUÇÃO, PVC, SOLDÁVEL, DN 40MM X 32MM, INSTALADO EM PRUMADA DE ÁGUA - FORNECIMENTO E INSTALAÇÃO. AF_12/2014</v>
          </cell>
          <cell r="C3287" t="str">
            <v>UN</v>
          </cell>
          <cell r="D3287">
            <v>4.13</v>
          </cell>
          <cell r="E3287">
            <v>1.57</v>
          </cell>
          <cell r="F3287">
            <v>5.7</v>
          </cell>
        </row>
        <row r="3288">
          <cell r="A3288" t="str">
            <v>89605</v>
          </cell>
          <cell r="B3288" t="str">
            <v>LUVA DE REDUÇÃO, PVC, SOLDÁVEL, DN 60MM X 50MM, INSTALADO EM PRUMADA DE ÁGUA - FORNECIMENTO E INSTALAÇÃO. AF_12/2014</v>
          </cell>
          <cell r="C3288" t="str">
            <v>UN</v>
          </cell>
          <cell r="D3288">
            <v>9.59</v>
          </cell>
          <cell r="E3288">
            <v>2.2599999999999998</v>
          </cell>
          <cell r="F3288">
            <v>11.85</v>
          </cell>
        </row>
        <row r="3289">
          <cell r="A3289" t="str">
            <v>89980</v>
          </cell>
          <cell r="B3289" t="str">
            <v>LUVA COM BUCHA DE LATÃO, PVC, SOLDÁVEL, DN 25MM X 3/4, INSTALADO EM PRUMADA DE ÁGUA - FORNECIMENTO E INSTALAÇÃO. AF_12/2014</v>
          </cell>
          <cell r="C3289" t="str">
            <v>UN</v>
          </cell>
          <cell r="D3289">
            <v>5.3</v>
          </cell>
          <cell r="E3289">
            <v>1.06</v>
          </cell>
          <cell r="F3289">
            <v>6.36</v>
          </cell>
        </row>
        <row r="3290">
          <cell r="A3290" t="str">
            <v>89534</v>
          </cell>
          <cell r="B3290" t="str">
            <v>LUVA SOLDÁVEL E COM ROSCA, PVC, SOLDÁVEL, DN 25MM X 3/4, INSTALADO EM PRUMADA DE ÁGUA - FORNECIMENTO E INSTALAÇÃO. AF_12/2014</v>
          </cell>
          <cell r="C3290" t="str">
            <v>UN</v>
          </cell>
          <cell r="D3290">
            <v>2.0299999999999998</v>
          </cell>
          <cell r="E3290">
            <v>1.06</v>
          </cell>
          <cell r="F3290">
            <v>3.09</v>
          </cell>
        </row>
        <row r="3291">
          <cell r="A3291" t="str">
            <v>89551</v>
          </cell>
          <cell r="B3291" t="str">
            <v>LUVA SOLDÁVEL E COM ROSCA, PVC, SOLDÁVEL, DN 32MM X 1, INSTALADO EM PRUMADA DE ÁGUA - FORNECIMENTO E INSTALAÇÃO. AF_12/2014</v>
          </cell>
          <cell r="C3291" t="str">
            <v>UN</v>
          </cell>
          <cell r="D3291">
            <v>4.2699999999999996</v>
          </cell>
          <cell r="E3291">
            <v>1.3</v>
          </cell>
          <cell r="F3291">
            <v>5.57</v>
          </cell>
        </row>
        <row r="3292">
          <cell r="A3292" t="str">
            <v>89564</v>
          </cell>
          <cell r="B3292" t="str">
            <v>LUVA COM ROSCA, PVC, SOLDÁVEL, DN 40MM X 1.1/4, INSTALADO EM PRUMADA DE ÁGUA - FORNECIMENTO E INSTALAÇÃO. AF_12/2014</v>
          </cell>
          <cell r="C3292" t="str">
            <v>UN</v>
          </cell>
          <cell r="D3292">
            <v>7.84</v>
          </cell>
          <cell r="E3292">
            <v>1.57</v>
          </cell>
          <cell r="F3292">
            <v>9.41</v>
          </cell>
        </row>
        <row r="3293">
          <cell r="A3293" t="str">
            <v>89593</v>
          </cell>
          <cell r="B3293" t="str">
            <v>LUVA COM ROSCA, PVC, SOLDÁVEL, DN 50MM X 1.1/2, INSTALADO EM PRUMADA DE ÁGUA - FORNECIMENTO E INSTALAÇÃO. AF_12/2014</v>
          </cell>
          <cell r="C3293" t="str">
            <v>UN</v>
          </cell>
          <cell r="D3293">
            <v>13.19</v>
          </cell>
          <cell r="E3293">
            <v>1.91</v>
          </cell>
          <cell r="F3293">
            <v>15.1</v>
          </cell>
        </row>
        <row r="3294">
          <cell r="A3294" t="str">
            <v>89536</v>
          </cell>
          <cell r="B3294" t="str">
            <v>UNIÃO, PVC, SOLDÁVEL, DN 25MM, INSTALADO EM PRUMADA DE ÁGUA - FORNECIMENTO E INSTALAÇÃO. AF_12/2014</v>
          </cell>
          <cell r="C3294" t="str">
            <v>UN</v>
          </cell>
          <cell r="D3294">
            <v>7.59</v>
          </cell>
          <cell r="E3294">
            <v>1.06</v>
          </cell>
          <cell r="F3294">
            <v>8.65</v>
          </cell>
        </row>
        <row r="3295">
          <cell r="A3295" t="str">
            <v>89552</v>
          </cell>
          <cell r="B3295" t="str">
            <v>UNIÃO, PVC, SOLDÁVEL, DN 32MM, INSTALADO EM PRUMADA DE ÁGUA - FORNECIMENTO E INSTALAÇÃO. AF_12/2014</v>
          </cell>
          <cell r="C3295" t="str">
            <v>UN</v>
          </cell>
          <cell r="D3295">
            <v>12.35</v>
          </cell>
          <cell r="E3295">
            <v>1.3</v>
          </cell>
          <cell r="F3295">
            <v>13.65</v>
          </cell>
        </row>
        <row r="3296">
          <cell r="A3296" t="str">
            <v>89568</v>
          </cell>
          <cell r="B3296" t="str">
            <v>UNIÃO, PVC, SOLDÁVEL, DN 40MM, INSTALADO EM PRUMADA DE ÁGUA - FORNECIMENTO E INSTALAÇÃO. AF_12/2014</v>
          </cell>
          <cell r="C3296" t="str">
            <v>UN</v>
          </cell>
          <cell r="D3296">
            <v>23.1</v>
          </cell>
          <cell r="E3296">
            <v>1.57</v>
          </cell>
          <cell r="F3296">
            <v>24.67</v>
          </cell>
        </row>
        <row r="3297">
          <cell r="A3297" t="str">
            <v>89594</v>
          </cell>
          <cell r="B3297" t="str">
            <v>UNIÃO, PVC, SOLDÁVEL, DN 50MM, INSTALADO EM PRUMADA DE ÁGUA - FORNECIMENTO E INSTALAÇÃO. AF_12/2014</v>
          </cell>
          <cell r="C3297" t="str">
            <v>UN</v>
          </cell>
          <cell r="D3297">
            <v>27.64</v>
          </cell>
          <cell r="E3297">
            <v>1.91</v>
          </cell>
          <cell r="F3297">
            <v>29.55</v>
          </cell>
        </row>
        <row r="3298">
          <cell r="A3298" t="str">
            <v>89609</v>
          </cell>
          <cell r="B3298" t="str">
            <v>UNIÃO, PVC, SOLDÁVEL, DN 60MM, INSTALADO EM PRUMADA DE ÁGUA - FORNECIMENTO E INSTALAÇÃO. AF_12/2014</v>
          </cell>
          <cell r="C3298" t="str">
            <v>UN</v>
          </cell>
          <cell r="D3298">
            <v>61.19</v>
          </cell>
          <cell r="E3298">
            <v>2.2599999999999998</v>
          </cell>
          <cell r="F3298">
            <v>63.45</v>
          </cell>
        </row>
        <row r="3299">
          <cell r="A3299" t="str">
            <v>89612</v>
          </cell>
          <cell r="B3299" t="str">
            <v>UNIÃO, PVC, SOLDÁVEL, DN 75MM, INSTALADO EM PRUMADA DE ÁGUA - FORNECIMENTO E INSTALAÇÃO. AF_12/2014</v>
          </cell>
          <cell r="C3299" t="str">
            <v>UN</v>
          </cell>
          <cell r="D3299">
            <v>125.38</v>
          </cell>
          <cell r="E3299">
            <v>2.77</v>
          </cell>
          <cell r="F3299">
            <v>128.15</v>
          </cell>
        </row>
        <row r="3300">
          <cell r="A3300" t="str">
            <v>89615</v>
          </cell>
          <cell r="B3300" t="str">
            <v>UNIÃO, PVC, SOLDÁVEL, DN 85MM, INSTALADO EM PRUMADA DE ÁGUA - FORNECIMENTO E INSTALAÇÃO. AF_12/2014</v>
          </cell>
          <cell r="C3300" t="str">
            <v>UN</v>
          </cell>
          <cell r="D3300">
            <v>184.31</v>
          </cell>
          <cell r="E3300">
            <v>3.11</v>
          </cell>
          <cell r="F3300">
            <v>187.42</v>
          </cell>
        </row>
        <row r="3301">
          <cell r="A3301" t="str">
            <v>89617</v>
          </cell>
          <cell r="B3301" t="str">
            <v>TE, PVC, SOLDÁVEL, DN 25MM, INSTALADO EM PRUMADA DE ÁGUA - FORNECIMENTO E INSTALAÇÃO. AF_12/2014</v>
          </cell>
          <cell r="C3301" t="str">
            <v>UN</v>
          </cell>
          <cell r="D3301">
            <v>3.13</v>
          </cell>
          <cell r="E3301">
            <v>2.13</v>
          </cell>
          <cell r="F3301">
            <v>5.26</v>
          </cell>
        </row>
        <row r="3302">
          <cell r="A3302" t="str">
            <v>89620</v>
          </cell>
          <cell r="B3302" t="str">
            <v>TE, PVC, SOLDÁVEL, DN 32MM, INSTALADO EM PRUMADA DE ÁGUA - FORNECIMENTO E INSTALAÇÃO. AF_12/2014</v>
          </cell>
          <cell r="C3302" t="str">
            <v>UN</v>
          </cell>
          <cell r="D3302">
            <v>5.4</v>
          </cell>
          <cell r="E3302">
            <v>2.61</v>
          </cell>
          <cell r="F3302">
            <v>8.01</v>
          </cell>
        </row>
        <row r="3303">
          <cell r="A3303" t="str">
            <v>89623</v>
          </cell>
          <cell r="B3303" t="str">
            <v>TE, PVC, SOLDÁVEL, DN 40MM, INSTALADO EM PRUMADA DE ÁGUA - FORNECIMENTO E INSTALAÇÃO. AF_12/2014</v>
          </cell>
          <cell r="C3303" t="str">
            <v>UN</v>
          </cell>
          <cell r="D3303">
            <v>10.52</v>
          </cell>
          <cell r="E3303">
            <v>3.16</v>
          </cell>
          <cell r="F3303">
            <v>13.68</v>
          </cell>
        </row>
        <row r="3304">
          <cell r="A3304" t="str">
            <v>89625</v>
          </cell>
          <cell r="B3304" t="str">
            <v>TE, PVC, SOLDÁVEL, DN 50MM, INSTALADO EM PRUMADA DE ÁGUA - FORNECIMENTO E INSTALAÇÃO. AF_12/2014</v>
          </cell>
          <cell r="C3304" t="str">
            <v>UN</v>
          </cell>
          <cell r="D3304">
            <v>12.69</v>
          </cell>
          <cell r="E3304">
            <v>3.83</v>
          </cell>
          <cell r="F3304">
            <v>16.52</v>
          </cell>
        </row>
        <row r="3305">
          <cell r="A3305" t="str">
            <v>89628</v>
          </cell>
          <cell r="B3305" t="str">
            <v>TE, PVC, SOLDÁVEL, DN 60MM, INSTALADO EM PRUMADA DE ÁGUA - FORNECIMENTO E INSTALAÇÃO. AF_12/2014</v>
          </cell>
          <cell r="C3305" t="str">
            <v>UN</v>
          </cell>
          <cell r="D3305">
            <v>29.45</v>
          </cell>
          <cell r="E3305">
            <v>4.5199999999999996</v>
          </cell>
          <cell r="F3305">
            <v>33.97</v>
          </cell>
        </row>
        <row r="3306">
          <cell r="A3306" t="str">
            <v>89629</v>
          </cell>
          <cell r="B3306" t="str">
            <v>TE, PVC, SOLDÁVEL, DN 75MM, INSTALADO EM PRUMADA DE ÁGUA - FORNECIMENTO E INSTALAÇÃO. AF_12/2014</v>
          </cell>
          <cell r="C3306" t="str">
            <v>UN</v>
          </cell>
          <cell r="D3306">
            <v>54.42</v>
          </cell>
          <cell r="E3306">
            <v>5.56</v>
          </cell>
          <cell r="F3306">
            <v>59.98</v>
          </cell>
        </row>
        <row r="3307">
          <cell r="A3307" t="str">
            <v>89631</v>
          </cell>
          <cell r="B3307" t="str">
            <v>TE, PVC, SOLDÁVEL, DN 85MM, INSTALADO EM PRUMADA DE ÁGUA - FORNECIMENTO E INSTALAÇÃO. AF_12/2014</v>
          </cell>
          <cell r="C3307" t="str">
            <v>UN</v>
          </cell>
          <cell r="D3307">
            <v>81.72</v>
          </cell>
          <cell r="E3307">
            <v>6.25</v>
          </cell>
          <cell r="F3307">
            <v>87.97</v>
          </cell>
        </row>
        <row r="3308">
          <cell r="A3308" t="str">
            <v>89619</v>
          </cell>
          <cell r="B3308" t="str">
            <v>TÊ DE REDUÇÃO, PVC, SOLDÁVEL, DN 25MM X 20MM, INSTALADO EM PRUMADA DE ÁGUA - FORNECIMENTO E INSTALAÇÃO. AF_12/2014</v>
          </cell>
          <cell r="C3308" t="str">
            <v>UN</v>
          </cell>
          <cell r="D3308">
            <v>4.7</v>
          </cell>
          <cell r="E3308">
            <v>2.13</v>
          </cell>
          <cell r="F3308">
            <v>6.83</v>
          </cell>
        </row>
        <row r="3309">
          <cell r="A3309" t="str">
            <v>89622</v>
          </cell>
          <cell r="B3309" t="str">
            <v>TÊ DE REDUÇÃO, PVC, SOLDÁVEL, DN 32MM X 25MM, INSTALADO EM PRUMADA DE ÁGUA - FORNECIMENTO E INSTALAÇÃO. AF_12/2014</v>
          </cell>
          <cell r="C3309" t="str">
            <v>UN</v>
          </cell>
          <cell r="D3309">
            <v>7.84</v>
          </cell>
          <cell r="E3309">
            <v>2.61</v>
          </cell>
          <cell r="F3309">
            <v>10.45</v>
          </cell>
        </row>
        <row r="3310">
          <cell r="A3310" t="str">
            <v>89624</v>
          </cell>
          <cell r="B3310" t="str">
            <v>TÊ DE REDUÇÃO, PVC, SOLDÁVEL, DN 40MM X 32MM, INSTALADO EM PRUMADA DE ÁGUA - FORNECIMENTO E INSTALAÇÃO. AF_12/2014</v>
          </cell>
          <cell r="C3310" t="str">
            <v>UN</v>
          </cell>
          <cell r="D3310">
            <v>10.39</v>
          </cell>
          <cell r="E3310">
            <v>3.16</v>
          </cell>
          <cell r="F3310">
            <v>13.55</v>
          </cell>
        </row>
        <row r="3311">
          <cell r="A3311" t="str">
            <v>89626</v>
          </cell>
          <cell r="B3311" t="str">
            <v>TÊ DE REDUÇÃO, PVC, SOLDÁVEL, DN 50MM X 40MM, INSTALADO EM PRUMADA DE ÁGUA - FORNECIMENTO E INSTALAÇÃO. AF_12/2014</v>
          </cell>
          <cell r="C3311" t="str">
            <v>UN</v>
          </cell>
          <cell r="D3311">
            <v>16.88</v>
          </cell>
          <cell r="E3311">
            <v>3.83</v>
          </cell>
          <cell r="F3311">
            <v>20.71</v>
          </cell>
        </row>
        <row r="3312">
          <cell r="A3312" t="str">
            <v>89627</v>
          </cell>
          <cell r="B3312" t="str">
            <v>TÊ DE REDUÇÃO, PVC, SOLDÁVEL, DN 50MM X 25MM, INSTALADO EM PRUMADA DE ÁGUA - FORNECIMENTO E INSTALAÇÃO. AF_12/2014</v>
          </cell>
          <cell r="C3312" t="str">
            <v>UN</v>
          </cell>
          <cell r="D3312">
            <v>12.41</v>
          </cell>
          <cell r="E3312">
            <v>3.83</v>
          </cell>
          <cell r="F3312">
            <v>16.239999999999998</v>
          </cell>
        </row>
        <row r="3313">
          <cell r="A3313" t="str">
            <v>89630</v>
          </cell>
          <cell r="B3313" t="str">
            <v>TE DE REDUÇÃO, PVC, SOLDÁVEL, DN 75MM X 50MM, INSTALADO EM PRUMADA DE ÁGUA - FORNECIMENTO E INSTALAÇÃO. AF_12/2014</v>
          </cell>
          <cell r="C3313" t="str">
            <v>UN</v>
          </cell>
          <cell r="D3313">
            <v>46.05</v>
          </cell>
          <cell r="E3313">
            <v>5.56</v>
          </cell>
          <cell r="F3313">
            <v>51.61</v>
          </cell>
        </row>
        <row r="3314">
          <cell r="A3314" t="str">
            <v>89632</v>
          </cell>
          <cell r="B3314" t="str">
            <v>TE DE REDUÇÃO, PVC, SOLDÁVEL, DN 85MM X 60MM, INSTALADO EM PRUMADA DE ÁGUA - FORNECIMENTO E INSTALAÇÃO. AF_12/2014</v>
          </cell>
          <cell r="C3314" t="str">
            <v>UN</v>
          </cell>
          <cell r="D3314">
            <v>69.27</v>
          </cell>
          <cell r="E3314">
            <v>6.25</v>
          </cell>
          <cell r="F3314">
            <v>75.52</v>
          </cell>
        </row>
        <row r="3315">
          <cell r="A3315" t="str">
            <v>89618</v>
          </cell>
          <cell r="B3315" t="str">
            <v>TÊ COM BUCHA DE LATÃO NA BOLSA CENTRAL, PVC, SOLDÁVEL, DN 25MM X 1/2, INSTALADO EM PRUMADA DE ÁGUA - FORNECIMENTO E INSTALAÇÃO. AF_12/2014</v>
          </cell>
          <cell r="C3315" t="str">
            <v>UN</v>
          </cell>
          <cell r="D3315">
            <v>10.6</v>
          </cell>
          <cell r="E3315">
            <v>2.13</v>
          </cell>
          <cell r="F3315">
            <v>12.73</v>
          </cell>
        </row>
        <row r="3316">
          <cell r="A3316" t="str">
            <v>89621</v>
          </cell>
          <cell r="B3316" t="str">
            <v>TÊ COM BUCHA DE LATÃO NA BOLSA CENTRAL, PVC, SOLDÁVEL, DN 32MM X 3/4, INSTALADO EM PRUMADA DE ÁGUA - FORNECIMENTO E INSTALAÇÃO. AF_12/2014</v>
          </cell>
          <cell r="C3316" t="str">
            <v>UN</v>
          </cell>
          <cell r="D3316">
            <v>17.36</v>
          </cell>
          <cell r="E3316">
            <v>2.61</v>
          </cell>
          <cell r="F3316">
            <v>19.97</v>
          </cell>
        </row>
        <row r="3317">
          <cell r="B3317" t="str">
            <v>TUBOS DE CPVC - AGUA QUENTE</v>
          </cell>
          <cell r="C3317" t="str">
            <v/>
          </cell>
        </row>
        <row r="3318">
          <cell r="A3318" t="str">
            <v>89633</v>
          </cell>
          <cell r="B3318" t="str">
            <v>TUBO, CPVC, SOLDÁVEL, DN 15MM, INSTALADO EM RAMAL OU SUB-RAMAL DE ÁGUA - FORNECIMENTO E INSTALAÇÃO. AF_12/2014</v>
          </cell>
          <cell r="C3318" t="str">
            <v>M</v>
          </cell>
          <cell r="D3318">
            <v>9.75</v>
          </cell>
          <cell r="E3318">
            <v>7.13</v>
          </cell>
          <cell r="F3318">
            <v>16.88</v>
          </cell>
        </row>
        <row r="3319">
          <cell r="A3319" t="str">
            <v>89634</v>
          </cell>
          <cell r="B3319" t="str">
            <v>TUBO, CPVC, SOLDÁVEL, DN 22MM, INSTALADO EM RAMAL OU SUB-RAMAL DE ÁGUA - FORNECIMENTO E INSTALAÇÃO. AF_12/2014</v>
          </cell>
          <cell r="C3319" t="str">
            <v>M</v>
          </cell>
          <cell r="D3319">
            <v>15.8</v>
          </cell>
          <cell r="E3319">
            <v>9.02</v>
          </cell>
          <cell r="F3319">
            <v>24.82</v>
          </cell>
        </row>
        <row r="3320">
          <cell r="A3320" t="str">
            <v>89635</v>
          </cell>
          <cell r="B3320" t="str">
            <v>TUBO, CPVC, SOLDÁVEL, DN 28MM, INSTALADO EM RAMAL OU SUB-RAMAL DE ÁGUA - FORNECIMENTO E INSTALAÇÃO. AF_12/2014</v>
          </cell>
          <cell r="C3320" t="str">
            <v>M</v>
          </cell>
          <cell r="D3320">
            <v>23.79</v>
          </cell>
          <cell r="E3320">
            <v>10.65</v>
          </cell>
          <cell r="F3320">
            <v>34.44</v>
          </cell>
        </row>
        <row r="3321">
          <cell r="A3321" t="str">
            <v>89716</v>
          </cell>
          <cell r="B3321" t="str">
            <v>TUBO, CPVC, SOLDÁVEL, DN 22MM, INSTALADO EM RAMAL DE DISTRIBUIÇÃO DE ÁGUA - FORNECIMENTO E INSTALAÇÃO. AF_12/2014</v>
          </cell>
          <cell r="C3321" t="str">
            <v>M</v>
          </cell>
          <cell r="D3321">
            <v>13.24</v>
          </cell>
          <cell r="E3321">
            <v>2.74</v>
          </cell>
          <cell r="F3321">
            <v>15.98</v>
          </cell>
        </row>
        <row r="3322">
          <cell r="A3322" t="str">
            <v>89717</v>
          </cell>
          <cell r="B3322" t="str">
            <v>TUBO, CPVC, SOLDÁVEL, DN 28MM, INSTALADO EM RAMAL DE DISTRIBUIÇÃO DE ÁGUA - FORNECIMENTO E INSTALAÇÃO. AF_12/2014</v>
          </cell>
          <cell r="C3322" t="str">
            <v>M</v>
          </cell>
          <cell r="D3322">
            <v>20.78</v>
          </cell>
          <cell r="E3322">
            <v>3.24</v>
          </cell>
          <cell r="F3322">
            <v>24.02</v>
          </cell>
        </row>
        <row r="3323">
          <cell r="A3323" t="str">
            <v>89636</v>
          </cell>
          <cell r="B3323" t="str">
            <v>TUBO, CPVC, SOLDÁVEL, DN 35MM, INSTALADO EM RAMAL OU SUB-RAMAL DE ÁGUA  FORNECIMENTO E INSTALAÇÃO. AF_12/2014</v>
          </cell>
          <cell r="C3323" t="str">
            <v>M</v>
          </cell>
          <cell r="D3323">
            <v>29.19</v>
          </cell>
          <cell r="E3323">
            <v>12.54</v>
          </cell>
          <cell r="F3323">
            <v>41.73</v>
          </cell>
        </row>
        <row r="3324">
          <cell r="A3324" t="str">
            <v>89715</v>
          </cell>
          <cell r="B3324" t="str">
            <v>TUBO, CPVC, SOLDÁVEL, DN 22MM, INSTALADO EM RAMAL DE DISTRIBUIÇÃO DE ÁGUA   FORNECIMENTO E INSTALAÇÃO. AF_12/2014</v>
          </cell>
          <cell r="C3324" t="str">
            <v>UN</v>
          </cell>
          <cell r="D3324">
            <v>13.24</v>
          </cell>
          <cell r="E3324">
            <v>2.74</v>
          </cell>
          <cell r="F3324">
            <v>15.98</v>
          </cell>
        </row>
        <row r="3325">
          <cell r="A3325" t="str">
            <v>89718</v>
          </cell>
          <cell r="B3325" t="str">
            <v>TUBO, CPVC, SOLDÁVEL, DN 35MM, INSTALADO EM RAMAL DE DISTRIBUIÇÃO DE ÁGUA   FORNECIMENTO E INSTALAÇÃO. AF_12/2014</v>
          </cell>
          <cell r="C3325" t="str">
            <v>M</v>
          </cell>
          <cell r="D3325">
            <v>25.65</v>
          </cell>
          <cell r="E3325">
            <v>3.83</v>
          </cell>
          <cell r="F3325">
            <v>29.48</v>
          </cell>
        </row>
        <row r="3326">
          <cell r="A3326" t="str">
            <v>89772</v>
          </cell>
          <cell r="B3326" t="str">
            <v>TUBO, CPVC, SOLDÁVEL, DN 54MM, INSTALADO EM PRUMADA DE ÁGUA  FORNECIMENTO E INSTALAÇÃO. AF_12/2014</v>
          </cell>
          <cell r="C3326" t="str">
            <v>M</v>
          </cell>
          <cell r="D3326">
            <v>50.64</v>
          </cell>
          <cell r="E3326">
            <v>0.82</v>
          </cell>
          <cell r="F3326">
            <v>51.46</v>
          </cell>
        </row>
        <row r="3327">
          <cell r="A3327" t="str">
            <v>89770</v>
          </cell>
          <cell r="B3327" t="str">
            <v>TUBO, CPVC, SOLDÁVEL, DN 35MM, INSTALADO EM PRUMADA DE ÁGUA  FORNECIMENTO E INSTALAÇÃO. AF_12/2014</v>
          </cell>
          <cell r="C3327" t="str">
            <v>M</v>
          </cell>
          <cell r="D3327">
            <v>24.32</v>
          </cell>
          <cell r="E3327">
            <v>0.55000000000000004</v>
          </cell>
          <cell r="F3327">
            <v>24.87</v>
          </cell>
        </row>
        <row r="3328">
          <cell r="A3328" t="str">
            <v>89771</v>
          </cell>
          <cell r="B3328" t="str">
            <v>TUBO, CPVC, SOLDÁVEL, DN 42MM, INSTALADO EM PRUMADA DE ÁGUA  FORNECIMENTO E INSTALAÇÃO. AF_12/2014</v>
          </cell>
          <cell r="C3328" t="str">
            <v>M</v>
          </cell>
          <cell r="D3328">
            <v>33.28</v>
          </cell>
          <cell r="E3328">
            <v>0.66</v>
          </cell>
          <cell r="F3328">
            <v>33.94</v>
          </cell>
        </row>
        <row r="3329">
          <cell r="A3329" t="str">
            <v>89773</v>
          </cell>
          <cell r="B3329" t="str">
            <v>TUBO, CPVC, SOLDÁVEL, DN 73MM, INSTALADO EM PRUMADA DE ÁGUA  FORNECIMENTO E INSTALAÇÃO. AF_12/2014</v>
          </cell>
          <cell r="C3329" t="str">
            <v>M</v>
          </cell>
          <cell r="D3329">
            <v>77.709999999999994</v>
          </cell>
          <cell r="E3329">
            <v>1.0900000000000001</v>
          </cell>
          <cell r="F3329">
            <v>78.8</v>
          </cell>
        </row>
        <row r="3330">
          <cell r="A3330" t="str">
            <v>89775</v>
          </cell>
          <cell r="B3330" t="str">
            <v>TUBO, CPVC, SOLDÁVEL, DN 89MM, INSTALADO EM PRUMADA DE ÁGUA  FORNECIMENTO E INSTALAÇÃO. AF_12/2014</v>
          </cell>
          <cell r="C3330" t="str">
            <v>M</v>
          </cell>
          <cell r="D3330">
            <v>122.97</v>
          </cell>
          <cell r="E3330">
            <v>1.3</v>
          </cell>
          <cell r="F3330">
            <v>124.27</v>
          </cell>
        </row>
        <row r="3331">
          <cell r="A3331" t="str">
            <v>94716</v>
          </cell>
          <cell r="B3331" t="str">
            <v>TUBO, CPVC, SOLDÁVEL, DN 22 MM, INSTALADO EM RESERVAÇÃO DE ÁGUA DE EDIFICAÇÃO QUE POSSUA RESERVATÓRIO DE FIBRA/FIBROCIMENTO  FORNECIMENTO E INSTALAÇÃO. AF_06/2016</v>
          </cell>
          <cell r="C3331" t="str">
            <v>M</v>
          </cell>
          <cell r="D3331">
            <v>13.08</v>
          </cell>
          <cell r="E3331">
            <v>3.3</v>
          </cell>
          <cell r="F3331">
            <v>16.38</v>
          </cell>
        </row>
        <row r="3332">
          <cell r="A3332" t="str">
            <v>94717</v>
          </cell>
          <cell r="B3332" t="str">
            <v>TUBO, CPVC, SOLDÁVEL, DN 28 MM, INSTALADO EM RESERVAÇÃO DE ÁGUA DE EDIFICAÇÃO QUE POSSUA RESERVATÓRIO DE FIBRA/FIBROCIMENTO  FORNECIMENTO E INSTALAÇÃO. AF_06/2016</v>
          </cell>
          <cell r="C3332" t="str">
            <v>M</v>
          </cell>
          <cell r="D3332">
            <v>20.170000000000002</v>
          </cell>
          <cell r="E3332">
            <v>3.3</v>
          </cell>
          <cell r="F3332">
            <v>23.47</v>
          </cell>
        </row>
        <row r="3333">
          <cell r="A3333" t="str">
            <v>94718</v>
          </cell>
          <cell r="B3333" t="str">
            <v>TUBO, CPVC, SOLDÁVEL, DN 35 MM, INSTALADO EM RESERVAÇÃO DE ÁGUA DE EDIFICAÇÃO QUE POSSUA RESERVATÓRIO DE FIBRA/FIBROCIMENTO  FORNECIMENTO E INSTALAÇÃO. AF_06/2016</v>
          </cell>
          <cell r="C3333" t="str">
            <v>M</v>
          </cell>
          <cell r="D3333">
            <v>24.78</v>
          </cell>
          <cell r="E3333">
            <v>4.3600000000000003</v>
          </cell>
          <cell r="F3333">
            <v>29.14</v>
          </cell>
        </row>
        <row r="3334">
          <cell r="A3334" t="str">
            <v>94719</v>
          </cell>
          <cell r="B3334" t="str">
            <v>TUBO, CPVC, SOLDÁVEL, DN 42 MM, INSTALADO EM RESERVAÇÃO DE ÁGUA DE EDIFICAÇÃO QUE POSSUA RESERVATÓRIO DE FIBRA/FIBROCIMENTO  FORNECIMENTO E INSTALAÇÃO. AF_06/2016</v>
          </cell>
          <cell r="C3334" t="str">
            <v>M</v>
          </cell>
          <cell r="D3334">
            <v>33.29</v>
          </cell>
          <cell r="E3334">
            <v>4.3600000000000003</v>
          </cell>
          <cell r="F3334">
            <v>37.65</v>
          </cell>
        </row>
        <row r="3335">
          <cell r="A3335" t="str">
            <v>94720</v>
          </cell>
          <cell r="B3335" t="str">
            <v>TUBO, CPVC, SOLDÁVEL, DN 54 MM, INSTALADO EM RESERVAÇÃO DE ÁGUA DE EDIFICAÇÃO QUE POSSUA RESERVATÓRIO DE FIBRA/FIBROCIMENTO  FORNECIMENTO E INSTALAÇÃO. AF_06/2016</v>
          </cell>
          <cell r="C3335" t="str">
            <v>M</v>
          </cell>
          <cell r="D3335">
            <v>49.64</v>
          </cell>
          <cell r="E3335">
            <v>7.56</v>
          </cell>
          <cell r="F3335">
            <v>57.2</v>
          </cell>
        </row>
        <row r="3336">
          <cell r="A3336" t="str">
            <v>94721</v>
          </cell>
          <cell r="B3336" t="str">
            <v>TUBO, CPVC, SOLDÁVEL, DN 73 MM, INSTALADO EM RESERVAÇÃO DE ÁGUA DE EDIFICAÇÃO QUE POSSUA RESERVATÓRIO DE FIBRA/FIBROCIMENTO  FORNECIMENTO E INSTALAÇÃO. AF_06/2016</v>
          </cell>
          <cell r="C3336" t="str">
            <v>M</v>
          </cell>
          <cell r="D3336">
            <v>74.59</v>
          </cell>
          <cell r="E3336">
            <v>7.56</v>
          </cell>
          <cell r="F3336">
            <v>82.15</v>
          </cell>
        </row>
        <row r="3337">
          <cell r="A3337" t="str">
            <v>94722</v>
          </cell>
          <cell r="B3337" t="str">
            <v>TUBO, CPVC, SOLDÁVEL, DN 89 MM, INSTALADO EM RESERVAÇÃO DE ÁGUA DE EDIFICAÇÃO QUE POSSUA RESERVATÓRIO DE FIBRA/FIBROCIMENTO  FORNECIMENTO E INSTALAÇÃO. AF_06/2016</v>
          </cell>
          <cell r="C3337" t="str">
            <v>M</v>
          </cell>
          <cell r="D3337">
            <v>128.66999999999999</v>
          </cell>
          <cell r="E3337">
            <v>15.31</v>
          </cell>
          <cell r="F3337">
            <v>143.97999999999999</v>
          </cell>
        </row>
        <row r="3338">
          <cell r="B3338" t="str">
            <v>CONEXOES DE CPVC - AGUA QUENTE</v>
          </cell>
          <cell r="C3338" t="str">
            <v/>
          </cell>
        </row>
        <row r="3339">
          <cell r="A3339" t="str">
            <v>89656</v>
          </cell>
          <cell r="B3339" t="str">
            <v>ADAPTADOR, CPVC, SOLDÁVEL, DN15MM, INSTALADO EM RAMAL OU SUB-RAMAL DE ÁGUA  FORNECIMENTO E INSTALAÇÃO. AF_12/2014</v>
          </cell>
          <cell r="C3339" t="str">
            <v>UN</v>
          </cell>
          <cell r="D3339">
            <v>5.63</v>
          </cell>
          <cell r="E3339">
            <v>1.94</v>
          </cell>
          <cell r="F3339">
            <v>7.57</v>
          </cell>
        </row>
        <row r="3340">
          <cell r="A3340" t="str">
            <v>89663</v>
          </cell>
          <cell r="B3340" t="str">
            <v>ADAPTADOR, CPVC, SOLDÁVEL, DN22MM, INSTALADO EM RAMAL OU SUB-RAMAL DE ÁGUA  FORNECIMENTO E INSTALAÇÃO. AF_12/2014</v>
          </cell>
          <cell r="C3340" t="str">
            <v>UN</v>
          </cell>
          <cell r="D3340">
            <v>6.36</v>
          </cell>
          <cell r="E3340">
            <v>2.4500000000000002</v>
          </cell>
          <cell r="F3340">
            <v>8.81</v>
          </cell>
        </row>
        <row r="3341">
          <cell r="A3341" t="str">
            <v>89747</v>
          </cell>
          <cell r="B3341" t="str">
            <v>ADAPTADOR, CPVC, SOLDÁVEL, DN 22MM, INSTALADO EM RAMAL DE DISTRIBUIÇÃO DE ÁGUA   FORNECIMENTO E INSTALAÇÃO. AF_12/2014</v>
          </cell>
          <cell r="C3341" t="str">
            <v>UN</v>
          </cell>
          <cell r="D3341">
            <v>5.97</v>
          </cell>
          <cell r="E3341">
            <v>1.46</v>
          </cell>
          <cell r="F3341">
            <v>7.43</v>
          </cell>
        </row>
        <row r="3342">
          <cell r="A3342" t="str">
            <v>89666</v>
          </cell>
          <cell r="B3342" t="str">
            <v>BUCHA DE REDUÇÃO, CPVC, SOLDÁVEL, DN22MM X 15MM, INSTALADO EM RAMAL OU SUB-RAMAL DE ÁGUA  FORNECIMENTO E INSTALAÇÃO. AF_12/2014</v>
          </cell>
          <cell r="C3342" t="str">
            <v>UN</v>
          </cell>
          <cell r="D3342">
            <v>2.81</v>
          </cell>
          <cell r="E3342">
            <v>2.4500000000000002</v>
          </cell>
          <cell r="F3342">
            <v>5.26</v>
          </cell>
        </row>
        <row r="3343">
          <cell r="A3343" t="str">
            <v>89678</v>
          </cell>
          <cell r="B3343" t="str">
            <v>BUCHA DE REDUÇÃO, CPVC, SOLDÁVEL, DN28MM X 22MM, INSTALADO EM RAMAL OU SUB-RAMAL DE ÁGUA  FORNECIMENTO E INSTALAÇÃO. AF_12/2014</v>
          </cell>
          <cell r="C3343" t="str">
            <v>UN</v>
          </cell>
          <cell r="D3343">
            <v>3.94</v>
          </cell>
          <cell r="E3343">
            <v>2.87</v>
          </cell>
          <cell r="F3343">
            <v>6.81</v>
          </cell>
        </row>
        <row r="3344">
          <cell r="A3344" t="str">
            <v>89689</v>
          </cell>
          <cell r="B3344" t="str">
            <v>BUCHA DE REDUÇÃO, CPVC, SOLDÁVEL, DN35MM X 28MM, INSTALADO EM RAMAL OU SUB-RAMAL DE ÁGUA  FORNECIMENTO E INSTALAÇÃO. AF_12/2014</v>
          </cell>
          <cell r="C3344" t="str">
            <v>UN</v>
          </cell>
          <cell r="D3344">
            <v>18.2</v>
          </cell>
          <cell r="E3344">
            <v>3.38</v>
          </cell>
          <cell r="F3344">
            <v>21.58</v>
          </cell>
        </row>
        <row r="3345">
          <cell r="A3345" t="str">
            <v>89751</v>
          </cell>
          <cell r="B3345" t="str">
            <v>BUCHA DE REDUÇÃO, CPVC, SOLDÁVEL, DN 22MM X 15MM, INSTALADO EM RAMAL DE DISTRIBUIÇÃO DE ÁGUA   FORNECIMENTO E INSTALAÇÃO. AF_12/2014</v>
          </cell>
          <cell r="C3345" t="str">
            <v>UN</v>
          </cell>
          <cell r="D3345">
            <v>2.41</v>
          </cell>
          <cell r="E3345">
            <v>1.46</v>
          </cell>
          <cell r="F3345">
            <v>3.87</v>
          </cell>
        </row>
        <row r="3346">
          <cell r="A3346" t="str">
            <v>89759</v>
          </cell>
          <cell r="B3346" t="str">
            <v>BUCHA DE REDUÇÃO, CPVC, SOLDÁVEL, DN 28MM X 22MM, INSTALADO EM RAMAL DE DISTRIBUIÇÃO DE ÁGUA - FORNECIMENTO E INSTALAÇÃO. AF_12/2014</v>
          </cell>
          <cell r="C3346" t="str">
            <v>UN</v>
          </cell>
          <cell r="D3346">
            <v>3.47</v>
          </cell>
          <cell r="E3346">
            <v>1.73</v>
          </cell>
          <cell r="F3346">
            <v>5.2</v>
          </cell>
        </row>
        <row r="3347">
          <cell r="A3347" t="str">
            <v>89764</v>
          </cell>
          <cell r="B3347" t="str">
            <v>BUCHA DE REDUÇÃO, CPVC, SOLDÁVEL, DN35MM X 28MM, INSTALADO EM RAMAL DE DISTRIBUIÇÃO DE ÁGUA - FORNECIMENTO E INSTALAÇÃO. AF_12/2014</v>
          </cell>
          <cell r="C3347" t="str">
            <v>UN</v>
          </cell>
          <cell r="D3347">
            <v>17.649999999999999</v>
          </cell>
          <cell r="E3347">
            <v>2.02</v>
          </cell>
          <cell r="F3347">
            <v>19.670000000000002</v>
          </cell>
        </row>
        <row r="3348">
          <cell r="A3348" t="str">
            <v>89820</v>
          </cell>
          <cell r="B3348" t="str">
            <v>BUCHA DE REDUÇÃO, CPVC, SOLDÁVEL, DN35MM X 28MM, INSTALADO EM PRUMADA DE ÁGUA  FORNECIMENTO E INSTALAÇÃO. AF_12/2014</v>
          </cell>
          <cell r="C3348" t="str">
            <v>UN</v>
          </cell>
          <cell r="D3348">
            <v>17.399999999999999</v>
          </cell>
          <cell r="E3348">
            <v>1.41</v>
          </cell>
          <cell r="F3348">
            <v>18.809999999999999</v>
          </cell>
        </row>
        <row r="3349">
          <cell r="A3349" t="str">
            <v>89832</v>
          </cell>
          <cell r="B3349" t="str">
            <v>BUCHA DE REDUÇÃO, CPVC, SOLDÁVEL, DN 42MM X 22MM, INSTALADO EM RAMAL DE DISTRIBUIÇÃO DE ÁGUA - FORNECIMENTO E INSTALAÇÃO. AF_12/2014</v>
          </cell>
          <cell r="C3349" t="str">
            <v>UN</v>
          </cell>
          <cell r="D3349">
            <v>22.92</v>
          </cell>
          <cell r="E3349">
            <v>1.65</v>
          </cell>
          <cell r="F3349">
            <v>24.57</v>
          </cell>
        </row>
        <row r="3350">
          <cell r="A3350" t="str">
            <v>89637</v>
          </cell>
          <cell r="B3350" t="str">
            <v>JOELHO 90 GRAUS, CPVC, SOLDÁVEL, DN 15MM, INSTALADO EM RAMAL OU SUB-RAMAL DE ÁGUA - FORNECIMENTO E INSTALAÇÃO. AF_12/2014</v>
          </cell>
          <cell r="C3350" t="str">
            <v>UN</v>
          </cell>
          <cell r="D3350">
            <v>3.76</v>
          </cell>
          <cell r="E3350">
            <v>2.9</v>
          </cell>
          <cell r="F3350">
            <v>6.66</v>
          </cell>
        </row>
        <row r="3351">
          <cell r="A3351" t="str">
            <v>89641</v>
          </cell>
          <cell r="B3351" t="str">
            <v>JOELHO 90 GRAUS, CPVC, SOLDÁVEL, DN 22MM, INSTALADO EM RAMAL OU SUB-RAMAL DE ÁGUA - FORNECIMENTO E INSTALAÇÃO. AF_12/2014</v>
          </cell>
          <cell r="C3351" t="str">
            <v>UN</v>
          </cell>
          <cell r="D3351">
            <v>5.52</v>
          </cell>
          <cell r="E3351">
            <v>3.67</v>
          </cell>
          <cell r="F3351">
            <v>9.19</v>
          </cell>
        </row>
        <row r="3352">
          <cell r="A3352" t="str">
            <v>89646</v>
          </cell>
          <cell r="B3352" t="str">
            <v>JOELHO 90 GRAUS, CPVC, SOLDÁVEL, DN 28MM, INSTALADO EM RAMAL OU SUB-RAMAL DE ÁGUA - FORNECIMENTO E INSTALAÇÃO. AF_12/2014</v>
          </cell>
          <cell r="C3352" t="str">
            <v>UN</v>
          </cell>
          <cell r="D3352">
            <v>9.36</v>
          </cell>
          <cell r="E3352">
            <v>4.3099999999999996</v>
          </cell>
          <cell r="F3352">
            <v>13.67</v>
          </cell>
        </row>
        <row r="3353">
          <cell r="A3353" t="str">
            <v>89649</v>
          </cell>
          <cell r="B3353" t="str">
            <v>JOELHO 90 GRAUS, CPVC, SOLDÁVEL, DN 35MM, INSTALADO EM RAMAL OU SUB-RAMAL DE ÁGUA  FORNECIMENTO E INSTALAÇÃO. AF_12/2014</v>
          </cell>
          <cell r="C3353" t="str">
            <v>UN</v>
          </cell>
          <cell r="D3353">
            <v>14.51</v>
          </cell>
          <cell r="E3353">
            <v>5.08</v>
          </cell>
          <cell r="F3353">
            <v>19.59</v>
          </cell>
        </row>
        <row r="3354">
          <cell r="A3354" t="str">
            <v>89719</v>
          </cell>
          <cell r="B3354" t="str">
            <v>JOELHO 90 GRAUS, CPVC, SOLDÁVEL, DN 22MM, INSTALADO EM RAMAL DE DISTRIBUIÇÃO DE ÁGUA   FORNECIMENTO E INSTALAÇÃO. AF_12/2014</v>
          </cell>
          <cell r="C3354" t="str">
            <v>UN</v>
          </cell>
          <cell r="D3354">
            <v>4.91</v>
          </cell>
          <cell r="E3354">
            <v>2.1800000000000002</v>
          </cell>
          <cell r="F3354">
            <v>7.09</v>
          </cell>
        </row>
        <row r="3355">
          <cell r="A3355" t="str">
            <v>89723</v>
          </cell>
          <cell r="B3355" t="str">
            <v>JOELHO 90 GRAUS, CPVC, SOLDÁVEL, DN 28MM, INSTALADO EM RAMAL DE DISTRIBUIÇÃO DE ÁGUA   FORNECIMENTO E INSTALAÇÃO. AF_12/2014</v>
          </cell>
          <cell r="C3355" t="str">
            <v>UN</v>
          </cell>
          <cell r="D3355">
            <v>8.66</v>
          </cell>
          <cell r="E3355">
            <v>2.58</v>
          </cell>
          <cell r="F3355">
            <v>11.24</v>
          </cell>
        </row>
        <row r="3356">
          <cell r="A3356" t="str">
            <v>89729</v>
          </cell>
          <cell r="B3356" t="str">
            <v>JOELHO 90 GRAUS, CPVC, SOLDÁVEL, DN 35MM, INSTALADO EM RAMAL DE DISTRIBUIÇÃO DE ÁGUA   FORNECIMENTO E INSTALAÇÃO. AF_12/2014</v>
          </cell>
          <cell r="C3356" t="str">
            <v>UN</v>
          </cell>
          <cell r="D3356">
            <v>13.67</v>
          </cell>
          <cell r="E3356">
            <v>3.03</v>
          </cell>
          <cell r="F3356">
            <v>16.7</v>
          </cell>
        </row>
        <row r="3357">
          <cell r="A3357" t="str">
            <v>89777</v>
          </cell>
          <cell r="B3357" t="str">
            <v>JOELHO 90 GRAUS, CPVC, SOLDÁVEL, DN 35MM, INSTALADO EM PRUMADA DE ÁGUA  FORNECIMENTO E INSTALAÇÃO. AF_12/2014</v>
          </cell>
          <cell r="C3357" t="str">
            <v>UN</v>
          </cell>
          <cell r="D3357">
            <v>13.29</v>
          </cell>
          <cell r="E3357">
            <v>2.1</v>
          </cell>
          <cell r="F3357">
            <v>15.39</v>
          </cell>
        </row>
        <row r="3358">
          <cell r="A3358" t="str">
            <v>89781</v>
          </cell>
          <cell r="B3358" t="str">
            <v>JOELHO 90 GRAUS, CPVC, SOLDÁVEL, DN 42MM, INSTALADO EM PRUMADA DE ÁGUA  FORNECIMENTO E INSTALAÇÃO. AF_12/2014</v>
          </cell>
          <cell r="C3358" t="str">
            <v>UN</v>
          </cell>
          <cell r="D3358">
            <v>20.190000000000001</v>
          </cell>
          <cell r="E3358">
            <v>2.4700000000000002</v>
          </cell>
          <cell r="F3358">
            <v>22.66</v>
          </cell>
        </row>
        <row r="3359">
          <cell r="A3359" t="str">
            <v>89788</v>
          </cell>
          <cell r="B3359" t="str">
            <v>JOELHO 90 GRAUS, CPVC, SOLDÁVEL, DN 54MM, INSTALADO EM PRUMADA DE ÁGUA  FORNECIMENTO E INSTALAÇÃO. AF_12/2014</v>
          </cell>
          <cell r="C3359" t="str">
            <v>UN</v>
          </cell>
          <cell r="D3359">
            <v>40.51</v>
          </cell>
          <cell r="E3359">
            <v>3.08</v>
          </cell>
          <cell r="F3359">
            <v>43.59</v>
          </cell>
        </row>
        <row r="3360">
          <cell r="A3360" t="str">
            <v>89790</v>
          </cell>
          <cell r="B3360" t="str">
            <v>JOELHO 90 GRAUS, CPVC, SOLDÁVEL, DN 73MM, INSTALADO EM PRUMADA DE ÁGUA  FORNECIMENTO E INSTALAÇÃO. AF_12/2014</v>
          </cell>
          <cell r="C3360" t="str">
            <v>UN</v>
          </cell>
          <cell r="D3360">
            <v>102.4</v>
          </cell>
          <cell r="E3360">
            <v>4.07</v>
          </cell>
          <cell r="F3360">
            <v>106.47</v>
          </cell>
        </row>
        <row r="3361">
          <cell r="A3361" t="str">
            <v>89792</v>
          </cell>
          <cell r="B3361" t="str">
            <v>JOELHO 90 GRAUS, CPVC, SOLDÁVEL, DN 89MM, INSTALADO EM PRUMADA DE ÁGUA  FORNECIMENTO E INSTALAÇÃO. AF_12/2014</v>
          </cell>
          <cell r="C3361" t="str">
            <v>UN</v>
          </cell>
          <cell r="D3361">
            <v>120.27</v>
          </cell>
          <cell r="E3361">
            <v>4.9000000000000004</v>
          </cell>
          <cell r="F3361">
            <v>125.17</v>
          </cell>
        </row>
        <row r="3362">
          <cell r="A3362" t="str">
            <v>94740</v>
          </cell>
          <cell r="B3362" t="str">
            <v>JOELHO 90 GRAUS, CPVC, SOLDÁVEL, DN 22 MM, INSTALADO EM RESERVAÇÃO DE ÁGUA DE EDIFICAÇÃO QUE POSSUA RESERVATÓRIO DE FIBRA/FIBROCIMENTO  FORNECIMENTO E INSTALAÇÃO. AF_06/2016</v>
          </cell>
          <cell r="C3362" t="str">
            <v>UN</v>
          </cell>
          <cell r="D3362">
            <v>4.51</v>
          </cell>
          <cell r="E3362">
            <v>2.98</v>
          </cell>
          <cell r="F3362">
            <v>7.49</v>
          </cell>
        </row>
        <row r="3363">
          <cell r="A3363" t="str">
            <v>94742</v>
          </cell>
          <cell r="B3363" t="str">
            <v>JOELHO 90 GRAUS, CPVC, SOLDÁVEL, DN 28 MM, INSTALADO EM RESERVAÇÃO DE ÁGUA DE EDIFICAÇÃO QUE POSSUA RESERVATÓRIO DE FIBRA/FIBROCIMENTO  FORNECIMENTO E INSTALAÇÃO. AF_06/2016</v>
          </cell>
          <cell r="C3363" t="str">
            <v>UN</v>
          </cell>
          <cell r="D3363">
            <v>7.71</v>
          </cell>
          <cell r="E3363">
            <v>2.98</v>
          </cell>
          <cell r="F3363">
            <v>10.69</v>
          </cell>
        </row>
        <row r="3364">
          <cell r="A3364" t="str">
            <v>94744</v>
          </cell>
          <cell r="B3364" t="str">
            <v>JOELHO 90 GRAUS, CPVC, SOLDÁVEL, DN 35 MM, INSTALADO EM RESERVAÇÃO DE ÁGUA DE EDIFICAÇÃO QUE POSSUA RESERVATÓRIO DE FIBRA/FIBROCIMENTO  FORNECIMENTO E INSTALAÇÃO. AF_06/2016</v>
          </cell>
          <cell r="C3364" t="str">
            <v>UN</v>
          </cell>
          <cell r="D3364">
            <v>12.8</v>
          </cell>
          <cell r="E3364">
            <v>3.91</v>
          </cell>
          <cell r="F3364">
            <v>16.71</v>
          </cell>
        </row>
        <row r="3365">
          <cell r="A3365" t="str">
            <v>94746</v>
          </cell>
          <cell r="B3365" t="str">
            <v>JOELHO 90 GRAUS, CPVC, SOLDÁVEL, DN 42 MM, INSTALADO EM RESERVAÇÃO DE ÁGUA DE EDIFICAÇÃO QUE POSSUA RESERVATÓRIO DE FIBRA/FIBROCIMENTO  FORNECIMENTO E INSTALAÇÃO. AF_06/2016</v>
          </cell>
          <cell r="C3365" t="str">
            <v>UN</v>
          </cell>
          <cell r="D3365">
            <v>19.16</v>
          </cell>
          <cell r="E3365">
            <v>3.91</v>
          </cell>
          <cell r="F3365">
            <v>23.07</v>
          </cell>
        </row>
        <row r="3366">
          <cell r="A3366" t="str">
            <v>94748</v>
          </cell>
          <cell r="B3366" t="str">
            <v>JOELHO 90 GRAUS, CPVC, SOLDÁVEL, DN 54 MM, INSTALADO EM RESERVAÇÃO DE ÁGUA DE EDIFICAÇÃO QUE POSSUA RESERVATÓRIO DE FIBRA/FIBROCIMENTO  FORNECIMENTO E INSTALAÇÃO. AF_06/2016</v>
          </cell>
          <cell r="C3366" t="str">
            <v>UN</v>
          </cell>
          <cell r="D3366">
            <v>40.15</v>
          </cell>
          <cell r="E3366">
            <v>6.81</v>
          </cell>
          <cell r="F3366">
            <v>46.96</v>
          </cell>
        </row>
        <row r="3367">
          <cell r="A3367" t="str">
            <v>94750</v>
          </cell>
          <cell r="B3367" t="str">
            <v>JOELHO 90 GRAUS, CPVC, SOLDÁVEL, DN 73 MM, INSTALADO EM RESERVAÇÃO DE ÁGUA DE EDIFICAÇÃO QUE POSSUA RESERVATÓRIO DE FIBRA/FIBROCIMENTO  FORNECIMENTO E INSTALAÇÃO. AF_06/2016</v>
          </cell>
          <cell r="C3367" t="str">
            <v>UN</v>
          </cell>
          <cell r="D3367">
            <v>100.32</v>
          </cell>
          <cell r="E3367">
            <v>6.81</v>
          </cell>
          <cell r="F3367">
            <v>107.13</v>
          </cell>
        </row>
        <row r="3368">
          <cell r="A3368" t="str">
            <v>94752</v>
          </cell>
          <cell r="B3368" t="str">
            <v>JOELHO 90 GRAUS, CPVC, SOLDÁVEL, DN 89 MM, INSTALADO EM RESERVAÇÃO DE ÁGUA DE EDIFICAÇÃO QUE POSSUA RESERVATÓRIO DE FIBRA/FIBROCIMENTO  FORNECIMENTO E INSTALAÇÃO. AF_06/2016</v>
          </cell>
          <cell r="C3368" t="str">
            <v>UN</v>
          </cell>
          <cell r="D3368">
            <v>119.16</v>
          </cell>
          <cell r="E3368">
            <v>13.79</v>
          </cell>
          <cell r="F3368">
            <v>132.94999999999999</v>
          </cell>
        </row>
        <row r="3369">
          <cell r="A3369" t="str">
            <v>89638</v>
          </cell>
          <cell r="B3369" t="str">
            <v>JOELHO 45 GRAUS, CPVC, SOLDÁVEL, DN 15MM, INSTALADO EM RAMAL OU SUB-RAMAL DE ÁGUA - FORNECIMENTO E INSTALAÇÃO. AF_12/2014</v>
          </cell>
          <cell r="C3369" t="str">
            <v>UN</v>
          </cell>
          <cell r="D3369">
            <v>4.3499999999999996</v>
          </cell>
          <cell r="E3369">
            <v>2.9</v>
          </cell>
          <cell r="F3369">
            <v>7.25</v>
          </cell>
        </row>
        <row r="3370">
          <cell r="A3370" t="str">
            <v>89642</v>
          </cell>
          <cell r="B3370" t="str">
            <v>JOELHO 45 GRAUS, CPVC, SOLDÁVEL, DN 22MM, INSTALADO EM RAMAL OU SUB-RAMAL DE ÁGUA - FORNECIMENTO E INSTALAÇÃO. AF_12/2014</v>
          </cell>
          <cell r="C3370" t="str">
            <v>UN</v>
          </cell>
          <cell r="D3370">
            <v>6.65</v>
          </cell>
          <cell r="E3370">
            <v>3.67</v>
          </cell>
          <cell r="F3370">
            <v>10.32</v>
          </cell>
        </row>
        <row r="3371">
          <cell r="A3371" t="str">
            <v>89647</v>
          </cell>
          <cell r="B3371" t="str">
            <v>JOELHO 45 GRAUS, CPVC, SOLDÁVEL, DN 28MM, INSTALADO EM RAMAL OU SUB-RAMAL DE ÁGUA  FORNECIMENTO E INSTALAÇÃO. AF_12/2014</v>
          </cell>
          <cell r="C3371" t="str">
            <v>UN</v>
          </cell>
          <cell r="D3371">
            <v>9.1</v>
          </cell>
          <cell r="E3371">
            <v>4.3099999999999996</v>
          </cell>
          <cell r="F3371">
            <v>13.41</v>
          </cell>
        </row>
        <row r="3372">
          <cell r="A3372" t="str">
            <v>89650</v>
          </cell>
          <cell r="B3372" t="str">
            <v>JOELHO 45 GRAUS, CPVC, SOLDÁVEL, DN 35MM, INSTALADO EM RAMAL OU SUB-RAMAL DE ÁGUA  FORNECIMENTO E INSTALAÇÃO. AF_12/2014</v>
          </cell>
          <cell r="C3372" t="str">
            <v>UN</v>
          </cell>
          <cell r="D3372">
            <v>14.51</v>
          </cell>
          <cell r="E3372">
            <v>5.08</v>
          </cell>
          <cell r="F3372">
            <v>19.59</v>
          </cell>
        </row>
        <row r="3373">
          <cell r="A3373" t="str">
            <v>89720</v>
          </cell>
          <cell r="B3373" t="str">
            <v>JOELHO 45 GRAUS, CPVC, SOLDÁVEL, DN 22MM, INSTALADO EM RAMAL DE DISTRIBUIÇÃO DE ÁGUA   FORNECIMENTO E INSTALAÇÃO. AF_12/2014</v>
          </cell>
          <cell r="C3373" t="str">
            <v>UN</v>
          </cell>
          <cell r="D3373">
            <v>6.05</v>
          </cell>
          <cell r="E3373">
            <v>2.1800000000000002</v>
          </cell>
          <cell r="F3373">
            <v>8.23</v>
          </cell>
        </row>
        <row r="3374">
          <cell r="A3374" t="str">
            <v>89725</v>
          </cell>
          <cell r="B3374" t="str">
            <v>JOELHO 45 GRAUS, CPVC, SOLDÁVEL, DN 28MM, INSTALADO EM RAMAL DE DISTRIBUIÇÃO DE ÁGUA   FORNECIMENTO E INSTALAÇÃO. AF_12/2014</v>
          </cell>
          <cell r="C3374" t="str">
            <v>UN</v>
          </cell>
          <cell r="D3374">
            <v>8.39</v>
          </cell>
          <cell r="E3374">
            <v>2.58</v>
          </cell>
          <cell r="F3374">
            <v>10.97</v>
          </cell>
        </row>
        <row r="3375">
          <cell r="A3375" t="str">
            <v>89734</v>
          </cell>
          <cell r="B3375" t="str">
            <v>JOELHO 45 GRAUS, CPVC, SOLDÁVEL, DN 35MM, INSTALADO EM RAMAL DE DISTRIBUIÇÃO DE ÁGUA   FORNECIMENTO E INSTALAÇÃO. AF_12/2014</v>
          </cell>
          <cell r="C3375" t="str">
            <v>UN</v>
          </cell>
          <cell r="D3375">
            <v>13.67</v>
          </cell>
          <cell r="E3375">
            <v>3.03</v>
          </cell>
          <cell r="F3375">
            <v>16.7</v>
          </cell>
        </row>
        <row r="3376">
          <cell r="A3376" t="str">
            <v>89780</v>
          </cell>
          <cell r="B3376" t="str">
            <v>JOELHO 45 GRAUS, CPVC, SOLDÁVEL, DN 35MM, INSTALADO EM PRUMADA DE ÁGUA - FORNECIMENTO E INSTALAÇÃO. AF_12/2014</v>
          </cell>
          <cell r="C3376" t="str">
            <v>UN</v>
          </cell>
          <cell r="D3376">
            <v>13.29</v>
          </cell>
          <cell r="E3376">
            <v>2.1</v>
          </cell>
          <cell r="F3376">
            <v>15.39</v>
          </cell>
        </row>
        <row r="3377">
          <cell r="A3377" t="str">
            <v>89787</v>
          </cell>
          <cell r="B3377" t="str">
            <v>JOELHO 45 GRAUS, CPVC, SOLDÁVEL, DN 42MM, INSTALADO EM PRUMADA DE ÁGUA  FORNECIMENTO E INSTALAÇÃO. AF_12/2014</v>
          </cell>
          <cell r="C3377" t="str">
            <v>UN</v>
          </cell>
          <cell r="D3377">
            <v>20.190000000000001</v>
          </cell>
          <cell r="E3377">
            <v>2.4700000000000002</v>
          </cell>
          <cell r="F3377">
            <v>22.66</v>
          </cell>
        </row>
        <row r="3378">
          <cell r="A3378" t="str">
            <v>89789</v>
          </cell>
          <cell r="B3378" t="str">
            <v>JOELHO 45 GRAUS, CPVC, SOLDÁVEL, DN 54MM, INSTALADO EM PRUMADA DE ÁGUA  FORNECIMENTO E INSTALAÇÃO. AF_12/2014</v>
          </cell>
          <cell r="C3378" t="str">
            <v>UN</v>
          </cell>
          <cell r="D3378">
            <v>41.18</v>
          </cell>
          <cell r="E3378">
            <v>3.08</v>
          </cell>
          <cell r="F3378">
            <v>44.26</v>
          </cell>
        </row>
        <row r="3379">
          <cell r="A3379" t="str">
            <v>89791</v>
          </cell>
          <cell r="B3379" t="str">
            <v>JOELHO 45 GRAUS, CPVC, SOLDÁVEL, DN 73MM, INSTALADO EM PRUMADA DE ÁGUA  FORNECIMENTO E INSTALAÇÃO. AF_12/2014</v>
          </cell>
          <cell r="C3379" t="str">
            <v>UN</v>
          </cell>
          <cell r="D3379">
            <v>104.86</v>
          </cell>
          <cell r="E3379">
            <v>4.07</v>
          </cell>
          <cell r="F3379">
            <v>108.93</v>
          </cell>
        </row>
        <row r="3380">
          <cell r="A3380" t="str">
            <v>89793</v>
          </cell>
          <cell r="B3380" t="str">
            <v>JOELHO 45 GRAUS, CPVC, SOLDÁVEL, DN 89MM, INSTALADO EM PRUMADA DE ÁGUA  FORNECIMENTO E INSTALAÇÃO. AF_12/2014</v>
          </cell>
          <cell r="C3380" t="str">
            <v>UN</v>
          </cell>
          <cell r="D3380">
            <v>123.59</v>
          </cell>
          <cell r="E3380">
            <v>4.9000000000000004</v>
          </cell>
          <cell r="F3380">
            <v>128.49</v>
          </cell>
        </row>
        <row r="3381">
          <cell r="A3381" t="str">
            <v>89645</v>
          </cell>
          <cell r="B3381" t="str">
            <v>JOELHO DE TRANSIÇÃO, 90 GRAUS, CPVC, SOLDÁVEL, DN 22MM X 3/4", INSTALADO EM RAMAL OU SUB-RAMAL DE ÁGUA - FORNECIMENTO E INSTALAÇÃO. AF_12/2014</v>
          </cell>
          <cell r="C3381" t="str">
            <v>UN</v>
          </cell>
          <cell r="D3381">
            <v>14.38</v>
          </cell>
          <cell r="E3381">
            <v>2.9</v>
          </cell>
          <cell r="F3381">
            <v>17.28</v>
          </cell>
        </row>
        <row r="3382">
          <cell r="A3382" t="str">
            <v>89639</v>
          </cell>
          <cell r="B3382" t="str">
            <v>CURVA 90 GRAUS, CPVC, SOLDÁVEL, DN 15MM, INSTALADO EM RAMAL OU SUB-RAMAL DE ÁGUA - FORNECIMENTO E INSTALAÇÃO. AF_12/2014</v>
          </cell>
          <cell r="C3382" t="str">
            <v>UN</v>
          </cell>
          <cell r="D3382">
            <v>4.58</v>
          </cell>
          <cell r="E3382">
            <v>2.9</v>
          </cell>
          <cell r="F3382">
            <v>7.48</v>
          </cell>
        </row>
        <row r="3383">
          <cell r="A3383" t="str">
            <v>89643</v>
          </cell>
          <cell r="B3383" t="str">
            <v>CURVA 90 GRAUS, CPVC, SOLDÁVEL, DN 22MM, INSTALADO EM RAMAL OU SUB-RAMAL DE ÁGUA - FORNECIMENTO E INSTALAÇÃO. AF_12/2014</v>
          </cell>
          <cell r="C3383" t="str">
            <v>UN</v>
          </cell>
          <cell r="D3383">
            <v>7.03</v>
          </cell>
          <cell r="E3383">
            <v>3.67</v>
          </cell>
          <cell r="F3383">
            <v>10.7</v>
          </cell>
        </row>
        <row r="3384">
          <cell r="A3384" t="str">
            <v>89648</v>
          </cell>
          <cell r="B3384" t="str">
            <v>CURVA 90 GRAUS, CPVC, SOLDÁVEL, DN 28MM, INSTALADO EM RAMAL OU SUB-RAMAL DE ÁGUA  FORNECIMENTO E INSTALAÇÃO. AF_12/2014</v>
          </cell>
          <cell r="C3384" t="str">
            <v>UN</v>
          </cell>
          <cell r="D3384">
            <v>10.31</v>
          </cell>
          <cell r="E3384">
            <v>4.3099999999999996</v>
          </cell>
          <cell r="F3384">
            <v>14.62</v>
          </cell>
        </row>
        <row r="3385">
          <cell r="A3385" t="str">
            <v>89721</v>
          </cell>
          <cell r="B3385" t="str">
            <v>CURVA 90 GRAUS, CPVC, SOLDÁVEL, DN 22MM, INSTALADO EM RAMAL DE DISTRIBUIÇÃO DE ÁGUA - FORNECIMENTO E INSTALAÇÃO. AF_12/2014</v>
          </cell>
          <cell r="C3385" t="str">
            <v>UN</v>
          </cell>
          <cell r="D3385">
            <v>6.42</v>
          </cell>
          <cell r="E3385">
            <v>2.1800000000000002</v>
          </cell>
          <cell r="F3385">
            <v>8.6</v>
          </cell>
        </row>
        <row r="3386">
          <cell r="A3386" t="str">
            <v>89727</v>
          </cell>
          <cell r="B3386" t="str">
            <v>CURVA 90 GRAUS, CPVC, SOLDÁVEL, DN 28MM, INSTALADO EM RAMAL DE DISTRIBUIÇÃO DE ÁGUA   FORNECIMENTO E INSTALAÇÃO. AF_12/2014</v>
          </cell>
          <cell r="C3386" t="str">
            <v>UN</v>
          </cell>
          <cell r="D3386">
            <v>9.61</v>
          </cell>
          <cell r="E3386">
            <v>2.58</v>
          </cell>
          <cell r="F3386">
            <v>12.19</v>
          </cell>
        </row>
        <row r="3387">
          <cell r="A3387" t="str">
            <v>94741</v>
          </cell>
          <cell r="B3387" t="str">
            <v>CURVA 90 GRAUS, CPVC, SOLDÁVEL, DN 22 MM, INSTALADO EM RESERVAÇÃO DE ÁGUA DE EDIFICAÇÃO QUE POSSUA RESERVATÓRIO DE FIBRA/FIBROCIMENTO  FORNECIMENTO E INSTALAÇÃO. AF_06/2016</v>
          </cell>
          <cell r="C3387" t="str">
            <v>UN</v>
          </cell>
          <cell r="D3387">
            <v>6.02</v>
          </cell>
          <cell r="E3387">
            <v>2.98</v>
          </cell>
          <cell r="F3387">
            <v>9</v>
          </cell>
        </row>
        <row r="3388">
          <cell r="A3388" t="str">
            <v>94743</v>
          </cell>
          <cell r="B3388" t="str">
            <v>CURVA 90 GRAUS, CPVC, SOLDÁVEL, DN 28 MM, INSTALADO EM RESERVAÇÃO DE ÁGUA DE EDIFICAÇÃO QUE POSSUA RESERVATÓRIO DE FIBRA/FIBROCIMENTO  FORNECIMENTO E INSTALAÇÃO. AF_06/2016</v>
          </cell>
          <cell r="C3388" t="str">
            <v>UN</v>
          </cell>
          <cell r="D3388">
            <v>8.66</v>
          </cell>
          <cell r="E3388">
            <v>2.98</v>
          </cell>
          <cell r="F3388">
            <v>11.64</v>
          </cell>
        </row>
        <row r="3389">
          <cell r="A3389" t="str">
            <v>89657</v>
          </cell>
          <cell r="B3389" t="str">
            <v>CURVA DE TRANSPOSIÇÃO, CPVC, SOLDÁVEL, DN15MM, INSTALADO EM RAMAL OU SUB-RAMAL DE ÁGUA  FORNECIMENTO E INSTALAÇÃO. AF_12/2014</v>
          </cell>
          <cell r="C3389" t="str">
            <v>UN</v>
          </cell>
          <cell r="D3389">
            <v>5.76</v>
          </cell>
          <cell r="E3389">
            <v>1.94</v>
          </cell>
          <cell r="F3389">
            <v>7.7</v>
          </cell>
        </row>
        <row r="3390">
          <cell r="A3390" t="str">
            <v>89664</v>
          </cell>
          <cell r="B3390" t="str">
            <v>CURVA DE TRANSPOSIÇÃO, CPVC, SOLDÁVEL, DN22MM, INSTALADO EM RAMAL OU SUB-RAMAL DE ÁGUA  FORNECIMENTO E INSTALAÇÃO. AF_12/2014</v>
          </cell>
          <cell r="C3390" t="str">
            <v>UN</v>
          </cell>
          <cell r="D3390">
            <v>7.71</v>
          </cell>
          <cell r="E3390">
            <v>2.4500000000000002</v>
          </cell>
          <cell r="F3390">
            <v>10.16</v>
          </cell>
        </row>
        <row r="3391">
          <cell r="A3391" t="str">
            <v>89749</v>
          </cell>
          <cell r="B3391" t="str">
            <v>CURVA DE TRANSPOSIÇÃO, CPVC, SOLDÁVEL, DN 22MM, INSTALADO EM RAMAL DE DISTRIBUIÇÃO DE ÁGUA   FORNECIMENTO E INSTALAÇÃO. AF_12/2014</v>
          </cell>
          <cell r="C3391" t="str">
            <v>UN</v>
          </cell>
          <cell r="D3391">
            <v>7.31</v>
          </cell>
          <cell r="E3391">
            <v>1.46</v>
          </cell>
          <cell r="F3391">
            <v>8.77</v>
          </cell>
        </row>
        <row r="3392">
          <cell r="A3392" t="str">
            <v>89653</v>
          </cell>
          <cell r="B3392" t="str">
            <v>LUVA DE TRANSIÇÃO, CPVC, SOLDÁVEL, DN15MM X 1/2", INSTALADO EM RAMAL OU SUB-RAMAL DE ÁGUA - FORNECIMENTO E INSTALAÇÃO. AF_12/2014</v>
          </cell>
          <cell r="C3392" t="str">
            <v>UN</v>
          </cell>
          <cell r="D3392">
            <v>9.2100000000000009</v>
          </cell>
          <cell r="E3392">
            <v>1.94</v>
          </cell>
          <cell r="F3392">
            <v>11.15</v>
          </cell>
        </row>
        <row r="3393">
          <cell r="A3393" t="str">
            <v>89660</v>
          </cell>
          <cell r="B3393" t="str">
            <v>LUVA DE TRANSIÇÃO, CPVC, SOLDÁVEL, DN22MM X 25MM, INSTALADO EM RAMAL OU SUB-RAMAL DE ÁGUA - FORNECIMENTO E INSTALAÇÃO. AF_12/2014</v>
          </cell>
          <cell r="C3393" t="str">
            <v>UN</v>
          </cell>
          <cell r="D3393">
            <v>3.4</v>
          </cell>
          <cell r="E3393">
            <v>2.4500000000000002</v>
          </cell>
          <cell r="F3393">
            <v>5.85</v>
          </cell>
        </row>
        <row r="3394">
          <cell r="A3394" t="str">
            <v>89651</v>
          </cell>
          <cell r="B3394" t="str">
            <v>LUVA, CPVC, SOLDÁVEL, DN 15MM, INSTALADO EM RAMAL OU SUB-RAMAL DE ÁGUA - FORNECIMENTO E INSTALAÇÃO. AF_12/2014</v>
          </cell>
          <cell r="C3394" t="str">
            <v>UN</v>
          </cell>
          <cell r="D3394">
            <v>2.63</v>
          </cell>
          <cell r="E3394">
            <v>1.94</v>
          </cell>
          <cell r="F3394">
            <v>4.57</v>
          </cell>
        </row>
        <row r="3395">
          <cell r="A3395" t="str">
            <v>89658</v>
          </cell>
          <cell r="B3395" t="str">
            <v>LUVA, CPVC, SOLDÁVEL, DN 22MM, INSTALADO EM RAMAL OU SUB-RAMAL DE ÁGUA  FORNECIMENTO E INSTALAÇÃO. AF_12/2014</v>
          </cell>
          <cell r="C3395" t="str">
            <v>UN</v>
          </cell>
          <cell r="D3395">
            <v>3.74</v>
          </cell>
          <cell r="E3395">
            <v>2.4500000000000002</v>
          </cell>
          <cell r="F3395">
            <v>6.19</v>
          </cell>
        </row>
        <row r="3396">
          <cell r="A3396" t="str">
            <v>89740</v>
          </cell>
          <cell r="B3396" t="str">
            <v>LUVA DE TRANSIÇÃO, CPVC, SOLDÁVEL, DN 22MM X 25MM, INSTALADO EM RAMAL DE DISTRIBUIÇÃO DE ÁGUA   FORNECIMENTO E INSTALAÇÃO. AF_12/2014</v>
          </cell>
          <cell r="C3396" t="str">
            <v>UN</v>
          </cell>
          <cell r="D3396">
            <v>3</v>
          </cell>
          <cell r="E3396">
            <v>1.46</v>
          </cell>
          <cell r="F3396">
            <v>4.46</v>
          </cell>
        </row>
        <row r="3397">
          <cell r="A3397" t="str">
            <v>89826</v>
          </cell>
          <cell r="B3397" t="str">
            <v>LUVA DE TRANSIÇÃO, CPVC, SOLDÁVEL, DN42MM X 1.1/2, INSTALADO EM PRUMADA DE ÁGUA  FORNECIMENTO E INSTALAÇÃO. AF_12/2014</v>
          </cell>
          <cell r="C3397" t="str">
            <v>UN</v>
          </cell>
          <cell r="D3397">
            <v>97.13</v>
          </cell>
          <cell r="E3397">
            <v>1.65</v>
          </cell>
          <cell r="F3397">
            <v>98.78</v>
          </cell>
        </row>
        <row r="3398">
          <cell r="A3398" t="str">
            <v>89836</v>
          </cell>
          <cell r="B3398" t="str">
            <v>LUVA DE TRANSIÇÃO, CPVC, SOLDÁVEL, DN 54MM X 2, INSTALADO EM PRUMADA DE ÁGUA  FORNECIMENTO E INSTALAÇÃO. AF_12/2014</v>
          </cell>
          <cell r="C3398" t="str">
            <v>UN</v>
          </cell>
          <cell r="D3398">
            <v>157.29</v>
          </cell>
          <cell r="E3398">
            <v>2.0499999999999998</v>
          </cell>
          <cell r="F3398">
            <v>159.34</v>
          </cell>
        </row>
        <row r="3399">
          <cell r="A3399" t="str">
            <v>89670</v>
          </cell>
          <cell r="B3399" t="str">
            <v>LUVA, CPVC, SOLDÁVEL, DN 28MM, INSTALADO EM RAMAL OU SUB-RAMAL DE ÁGUA  FORNECIMENTO E INSTALAÇÃO. AF_12/2014</v>
          </cell>
          <cell r="C3399" t="str">
            <v>UN</v>
          </cell>
          <cell r="D3399">
            <v>5.96</v>
          </cell>
          <cell r="E3399">
            <v>2.87</v>
          </cell>
          <cell r="F3399">
            <v>8.83</v>
          </cell>
        </row>
        <row r="3400">
          <cell r="A3400" t="str">
            <v>89680</v>
          </cell>
          <cell r="B3400" t="str">
            <v>LUVA, CPVC, SOLDÁVEL, DN 35MM, INSTALADO EM RAMAL OU SUB-RAMAL DE ÁGUA  FORNECIMENTO E INSTALAÇÃO. AF_12/2014</v>
          </cell>
          <cell r="C3400" t="str">
            <v>UN</v>
          </cell>
          <cell r="D3400">
            <v>9.9600000000000009</v>
          </cell>
          <cell r="E3400">
            <v>3.38</v>
          </cell>
          <cell r="F3400">
            <v>13.34</v>
          </cell>
        </row>
        <row r="3401">
          <cell r="A3401" t="str">
            <v>89736</v>
          </cell>
          <cell r="B3401" t="str">
            <v>LUVA, CPVC, SOLDÁVEL, DN 22MM, INSTALADO EM RAMAL DE DISTRIBUIÇÃO DE ÁGUA   FORNECIMENTO E INSTALAÇÃO. AF_12/2014</v>
          </cell>
          <cell r="C3401" t="str">
            <v>UN</v>
          </cell>
          <cell r="D3401">
            <v>3.34</v>
          </cell>
          <cell r="E3401">
            <v>1.46</v>
          </cell>
          <cell r="F3401">
            <v>4.8</v>
          </cell>
        </row>
        <row r="3402">
          <cell r="A3402" t="str">
            <v>89755</v>
          </cell>
          <cell r="B3402" t="str">
            <v>LUVA, CPVC, SOLDÁVEL, DN 28MM, INSTALADO EM RAMAL DE DISTRIBUIÇÃO DE ÁGUA   FORNECIMENTO E INSTALAÇÃO. AF_12/2014</v>
          </cell>
          <cell r="C3402" t="str">
            <v>UN</v>
          </cell>
          <cell r="D3402">
            <v>5.49</v>
          </cell>
          <cell r="E3402">
            <v>1.73</v>
          </cell>
          <cell r="F3402">
            <v>7.22</v>
          </cell>
        </row>
        <row r="3403">
          <cell r="A3403" t="str">
            <v>89760</v>
          </cell>
          <cell r="B3403" t="str">
            <v>LUVA, CPVC, SOLDÁVEL, DN 35MM, INSTALADO EM RAMAL DE DISTRIBUIÇÃO DE ÁGUA - FORNECIMENTO E INSTALAÇÃO. AF_12/2014</v>
          </cell>
          <cell r="C3403" t="str">
            <v>UN</v>
          </cell>
          <cell r="D3403">
            <v>9.41</v>
          </cell>
          <cell r="E3403">
            <v>2.02</v>
          </cell>
          <cell r="F3403">
            <v>11.43</v>
          </cell>
        </row>
        <row r="3404">
          <cell r="A3404" t="str">
            <v>89794</v>
          </cell>
          <cell r="B3404" t="str">
            <v>LUVA, CPVC, SOLDÁVEL, DN 35MM, INSTALADO EM PRUMADA DE ÁGUA  FORNECIMENTO E INSTALAÇÃO. AF_12/2014</v>
          </cell>
          <cell r="C3404" t="str">
            <v>UN</v>
          </cell>
          <cell r="D3404">
            <v>9.15</v>
          </cell>
          <cell r="E3404">
            <v>1.41</v>
          </cell>
          <cell r="F3404">
            <v>10.56</v>
          </cell>
        </row>
        <row r="3405">
          <cell r="A3405" t="str">
            <v>89822</v>
          </cell>
          <cell r="B3405" t="str">
            <v>LUVA, CPVC, SOLDÁVEL, DN 42MM, INSTALADO EM PRUMADA DE ÁGUA  FORNECIMENTO E INSTALAÇÃO. AF_12/2014</v>
          </cell>
          <cell r="C3405" t="str">
            <v>UN</v>
          </cell>
          <cell r="D3405">
            <v>12.14</v>
          </cell>
          <cell r="E3405">
            <v>1.65</v>
          </cell>
          <cell r="F3405">
            <v>13.79</v>
          </cell>
        </row>
        <row r="3406">
          <cell r="A3406" t="str">
            <v>89835</v>
          </cell>
          <cell r="B3406" t="str">
            <v>LUVA, CPVC, SOLDÁVEL, DN 54MM, INSTALADO EM PRUMADA DE ÁGUA  FORNECIMENTO E INSTALAÇÃO. AF_12/2014</v>
          </cell>
          <cell r="C3406" t="str">
            <v>UN</v>
          </cell>
          <cell r="D3406">
            <v>22.32</v>
          </cell>
          <cell r="E3406">
            <v>2.0499999999999998</v>
          </cell>
          <cell r="F3406">
            <v>24.37</v>
          </cell>
        </row>
        <row r="3407">
          <cell r="A3407" t="str">
            <v>89838</v>
          </cell>
          <cell r="B3407" t="str">
            <v>LUVA, CPVC, SOLDÁVEL, DN 73MM, INSTALADO EM PRUMADA DE ÁGUA  FORNECIMENTO E INSTALAÇÃO. AF_12/2014</v>
          </cell>
          <cell r="C3407" t="str">
            <v>UN</v>
          </cell>
          <cell r="D3407">
            <v>84.6</v>
          </cell>
          <cell r="E3407">
            <v>2.71</v>
          </cell>
          <cell r="F3407">
            <v>87.31</v>
          </cell>
        </row>
        <row r="3408">
          <cell r="A3408" t="str">
            <v>89840</v>
          </cell>
          <cell r="B3408" t="str">
            <v>LUVA, CPVC, SOLDÁVEL, DN 89MM, INSTALADO EM PRUMADA DE ÁGUA  FORNECIMENTO E INSTALAÇÃO. AF_12/2014</v>
          </cell>
          <cell r="C3408" t="str">
            <v>UN</v>
          </cell>
          <cell r="D3408">
            <v>97.4</v>
          </cell>
          <cell r="E3408">
            <v>3.27</v>
          </cell>
          <cell r="F3408">
            <v>100.67</v>
          </cell>
        </row>
        <row r="3409">
          <cell r="A3409" t="str">
            <v>94725</v>
          </cell>
          <cell r="B3409" t="str">
            <v>LUVA, CPVC, SOLDÁVEL, DN 22 MM, INSTALADO EM RESERVAÇÃO DE ÁGUA DE EDIFICAÇÃO QUE POSSUA RESERVATÓRIO DE FIBRA/FIBROCIMENTO  FORNECIMENTO E INSTALAÇÃO. AF_06/2016</v>
          </cell>
          <cell r="C3409" t="str">
            <v>UN</v>
          </cell>
          <cell r="D3409">
            <v>2.83</v>
          </cell>
          <cell r="E3409">
            <v>1.99</v>
          </cell>
          <cell r="F3409">
            <v>4.82</v>
          </cell>
        </row>
        <row r="3410">
          <cell r="A3410" t="str">
            <v>94727</v>
          </cell>
          <cell r="B3410" t="str">
            <v>LUVA, CPVC, SOLDÁVEL, DN 28 MM, INSTALADO EM RESERVAÇÃO DE ÁGUA DE EDIFICAÇÃO QUE POSSUA RESERVATÓRIO DE FIBRA/FIBROCIMENTO  FORNECIMENTO E INSTALAÇÃO. AF_06/2016</v>
          </cell>
          <cell r="C3410" t="str">
            <v>UN</v>
          </cell>
          <cell r="D3410">
            <v>4.49</v>
          </cell>
          <cell r="E3410">
            <v>1.99</v>
          </cell>
          <cell r="F3410">
            <v>6.48</v>
          </cell>
        </row>
        <row r="3411">
          <cell r="A3411" t="str">
            <v>94729</v>
          </cell>
          <cell r="B3411" t="str">
            <v>LUVA, CPVC, SOLDÁVEL, DN 35 MM, INSTALADO EM RESERVAÇÃO DE ÁGUA DE EDIFICAÇÃO QUE POSSUA RESERVATÓRIO DE FIBRA/FIBROCIMENTO  FORNECIMENTO E INSTALAÇÃO. AF_06/2016</v>
          </cell>
          <cell r="C3411" t="str">
            <v>UN</v>
          </cell>
          <cell r="D3411">
            <v>8.43</v>
          </cell>
          <cell r="E3411">
            <v>2.63</v>
          </cell>
          <cell r="F3411">
            <v>11.06</v>
          </cell>
        </row>
        <row r="3412">
          <cell r="A3412" t="str">
            <v>94731</v>
          </cell>
          <cell r="B3412" t="str">
            <v>LUVA, CPVC, SOLDÁVEL, DN 42 MM, INSTALADO EM RESERVAÇÃO DE ÁGUA DE EDIFICAÇÃO QUE POSSUA RESERVATÓRIO DE FIBRA/FIBROCIMENTO  FORNECIMENTO E INSTALAÇÃO. AF_06/2016</v>
          </cell>
          <cell r="C3412" t="str">
            <v>UN</v>
          </cell>
          <cell r="D3412">
            <v>10.94</v>
          </cell>
          <cell r="E3412">
            <v>2.63</v>
          </cell>
          <cell r="F3412">
            <v>13.57</v>
          </cell>
        </row>
        <row r="3413">
          <cell r="A3413" t="str">
            <v>94733</v>
          </cell>
          <cell r="B3413" t="str">
            <v>LUVA, CPVC, SOLDÁVEL, DN 54 MM, INSTALADO EM RESERVAÇÃO DE ÁGUA DE EDIFICAÇÃO QUE POSSUA RESERVATÓRIO DE FIBRA/FIBROCIMENTO  FORNECIMENTO E INSTALAÇÃO. AF_06/2016</v>
          </cell>
          <cell r="C3413" t="str">
            <v>UN</v>
          </cell>
          <cell r="D3413">
            <v>21.46</v>
          </cell>
          <cell r="E3413">
            <v>4.55</v>
          </cell>
          <cell r="F3413">
            <v>26.01</v>
          </cell>
        </row>
        <row r="3414">
          <cell r="A3414" t="str">
            <v>94737</v>
          </cell>
          <cell r="B3414" t="str">
            <v>LUVA, CPVC, SOLDÁVEL, DN 89 MM, INSTALADO EM RESERVAÇÃO DE ÁGUA DE EDIFICAÇÃO QUE POSSUA RESERVATÓRIO DE FIBRA/FIBROCIMENTO  FORNECIMENTO E INSTALAÇÃO. AF_06/2016</v>
          </cell>
          <cell r="C3414" t="str">
            <v>UN</v>
          </cell>
          <cell r="D3414">
            <v>95.06</v>
          </cell>
          <cell r="E3414">
            <v>9.18</v>
          </cell>
          <cell r="F3414">
            <v>104.24</v>
          </cell>
        </row>
        <row r="3415">
          <cell r="A3415" t="str">
            <v>94863</v>
          </cell>
          <cell r="B3415" t="str">
            <v>LUVA, CPVC, SOLDÁVEL, DN 73 MM, INSTALADO EM RESERVAÇÃO DE ÁGUA DE EDIFICAÇÃO QUE POSSUA RESERVATÓRIO DE FIBRA/FIBROCIMENTO  FORNECIMENTO E INSTALAÇÃO. AF_06/2016</v>
          </cell>
          <cell r="C3415" t="str">
            <v>UN</v>
          </cell>
          <cell r="D3415">
            <v>82.9</v>
          </cell>
          <cell r="E3415">
            <v>4.55</v>
          </cell>
          <cell r="F3415">
            <v>87.45</v>
          </cell>
        </row>
        <row r="3416">
          <cell r="A3416" t="str">
            <v>89652</v>
          </cell>
          <cell r="B3416" t="str">
            <v>LUVA DE CORRER, CPVC, SOLDÁVEL, DN 15MM, INSTALADO EM RAMAL OU SUB-RAMAL DE ÁGUA  FORNECIMENTO E INSTALAÇÃO. AF_12/2014</v>
          </cell>
          <cell r="C3416" t="str">
            <v>UN</v>
          </cell>
          <cell r="D3416">
            <v>5.22</v>
          </cell>
          <cell r="E3416">
            <v>1.94</v>
          </cell>
          <cell r="F3416">
            <v>7.16</v>
          </cell>
        </row>
        <row r="3417">
          <cell r="A3417" t="str">
            <v>89659</v>
          </cell>
          <cell r="B3417" t="str">
            <v>LUVA DE CORRER, CPVC, SOLDÁVEL, DN 22MM, INSTALADO EM RAMAL OU SUB-RAMAL DE ÁGUA  FORNECIMENTO E INSTALAÇÃO. AF_12/2014</v>
          </cell>
          <cell r="C3417" t="str">
            <v>UN</v>
          </cell>
          <cell r="D3417">
            <v>7.71</v>
          </cell>
          <cell r="E3417">
            <v>2.4500000000000002</v>
          </cell>
          <cell r="F3417">
            <v>10.16</v>
          </cell>
        </row>
        <row r="3418">
          <cell r="A3418" t="str">
            <v>89672</v>
          </cell>
          <cell r="B3418" t="str">
            <v>LUVA DE CORRER, CPVC, SOLDÁVEL, DN 28MM, INSTALADO EM RAMAL OU SUB-RAMAL DE ÁGUA  FORNECIMENTO E INSTALAÇÃO. AF_12/2014</v>
          </cell>
          <cell r="C3418" t="str">
            <v>UN</v>
          </cell>
          <cell r="D3418">
            <v>10.5</v>
          </cell>
          <cell r="E3418">
            <v>2.87</v>
          </cell>
          <cell r="F3418">
            <v>13.37</v>
          </cell>
        </row>
        <row r="3419">
          <cell r="A3419" t="str">
            <v>89682</v>
          </cell>
          <cell r="B3419" t="str">
            <v>LUVA DE CORRER, CPVC, SOLDÁVEL, DN 35MM, INSTALADO EM RAMAL OU SUB-RAMAL DE ÁGUA  FORNECIMENTO E INSTALAÇÃO. AF_12/2014</v>
          </cell>
          <cell r="C3419" t="str">
            <v>UN</v>
          </cell>
          <cell r="D3419">
            <v>16.75</v>
          </cell>
          <cell r="E3419">
            <v>3.38</v>
          </cell>
          <cell r="F3419">
            <v>20.13</v>
          </cell>
        </row>
        <row r="3420">
          <cell r="A3420" t="str">
            <v>89738</v>
          </cell>
          <cell r="B3420" t="str">
            <v>LUVA DE CORRER, CPVC, SOLDÁVEL, DN 22MM, INSTALADO EM RAMAL DE DISTRIBUIÇÃO DE ÁGUA   FORNECIMENTO E INSTALAÇÃO. AF_12/2014</v>
          </cell>
          <cell r="C3420" t="str">
            <v>UN</v>
          </cell>
          <cell r="D3420">
            <v>7.31</v>
          </cell>
          <cell r="E3420">
            <v>1.46</v>
          </cell>
          <cell r="F3420">
            <v>8.77</v>
          </cell>
        </row>
        <row r="3421">
          <cell r="A3421" t="str">
            <v>89756</v>
          </cell>
          <cell r="B3421" t="str">
            <v>LUVA DE CORRER, CPVC, SOLDÁVEL, DN 28MM, INSTALADO EM RAMAL DE DISTRIBUIÇÃO DE ÁGUA   FORNECIMENTO E INSTALAÇÃO. AF_12/2014</v>
          </cell>
          <cell r="C3421" t="str">
            <v>UN</v>
          </cell>
          <cell r="D3421">
            <v>10.029999999999999</v>
          </cell>
          <cell r="E3421">
            <v>1.73</v>
          </cell>
          <cell r="F3421">
            <v>11.76</v>
          </cell>
        </row>
        <row r="3422">
          <cell r="A3422" t="str">
            <v>89761</v>
          </cell>
          <cell r="B3422" t="str">
            <v>LUVA DE CORRER, CPVC, SOLDÁVEL, DN 35MM, INSTALADO EM RAMAL DE DISTRIBUIÇÃO DE ÁGUA - FORNECIMENTO E INSTALAÇÃO. AF_12/2014</v>
          </cell>
          <cell r="C3422" t="str">
            <v>UN</v>
          </cell>
          <cell r="D3422">
            <v>16.190000000000001</v>
          </cell>
          <cell r="E3422">
            <v>2.02</v>
          </cell>
          <cell r="F3422">
            <v>18.21</v>
          </cell>
        </row>
        <row r="3423">
          <cell r="A3423" t="str">
            <v>89815</v>
          </cell>
          <cell r="B3423" t="str">
            <v>LUVA DE CORRER, CPVC, SOLDÁVEL, DN 35MM, INSTALADO EM PRUMADA DE ÁGUA  FORNECIMENTO E INSTALAÇÃO. AF_12/2014</v>
          </cell>
          <cell r="C3423" t="str">
            <v>UN</v>
          </cell>
          <cell r="D3423">
            <v>15.94</v>
          </cell>
          <cell r="E3423">
            <v>1.41</v>
          </cell>
          <cell r="F3423">
            <v>17.350000000000001</v>
          </cell>
        </row>
        <row r="3424">
          <cell r="A3424" t="str">
            <v>89824</v>
          </cell>
          <cell r="B3424" t="str">
            <v>LUVA DE CORRER, CPVC, SOLDÁVEL, DN 42MM, INSTALADO EM PRUMADA DE ÁGUA  FORNECIMENTO E INSTALAÇÃO. AF_12/2014</v>
          </cell>
          <cell r="C3424" t="str">
            <v>UN</v>
          </cell>
          <cell r="D3424">
            <v>21.82</v>
          </cell>
          <cell r="E3424">
            <v>1.65</v>
          </cell>
          <cell r="F3424">
            <v>23.47</v>
          </cell>
        </row>
        <row r="3425">
          <cell r="A3425" t="str">
            <v>89668</v>
          </cell>
          <cell r="B3425" t="str">
            <v>CONECTOR, CPVC, SOLDÁVEL, DN22MM X 3/4", INSTALADO EM RAMAL OU SUB-RAMAL DE ÁGUA - FORNECIMENTO E INSTALAÇÃO. AF_12/2014</v>
          </cell>
          <cell r="C3425" t="str">
            <v>UN</v>
          </cell>
          <cell r="D3425">
            <v>16.23</v>
          </cell>
          <cell r="E3425">
            <v>2.4500000000000002</v>
          </cell>
          <cell r="F3425">
            <v>18.68</v>
          </cell>
        </row>
        <row r="3426">
          <cell r="A3426" t="str">
            <v>89655</v>
          </cell>
          <cell r="B3426" t="str">
            <v>CONECTOR, CPVC, SOLDÁVEL, DN 15MM X 1/2, INSTALADO EM RAMAL OU SUB-RAMAL DE ÁGUA  FORNECIMENTO E INSTALAÇÃO. AF_12/2014</v>
          </cell>
          <cell r="C3426" t="str">
            <v>UN</v>
          </cell>
          <cell r="D3426">
            <v>13.81</v>
          </cell>
          <cell r="E3426">
            <v>1.94</v>
          </cell>
          <cell r="F3426">
            <v>15.75</v>
          </cell>
        </row>
        <row r="3427">
          <cell r="A3427" t="str">
            <v>89662</v>
          </cell>
          <cell r="B3427" t="str">
            <v>CONECTOR, CPVC, SOLDÁVEL, DN 22MM X 1/2, INSTALADO EM RAMAL OU SUB-RAMAL DE ÁGUA  FORNECIMENTO E INSTALAÇÃO. AF_12/2014</v>
          </cell>
          <cell r="C3427" t="str">
            <v>UN</v>
          </cell>
          <cell r="D3427">
            <v>17.190000000000001</v>
          </cell>
          <cell r="E3427">
            <v>2.4500000000000002</v>
          </cell>
          <cell r="F3427">
            <v>19.64</v>
          </cell>
        </row>
        <row r="3428">
          <cell r="A3428" t="str">
            <v>89676</v>
          </cell>
          <cell r="B3428" t="str">
            <v>CONECTOR, CPVC, SOLDÁVEL, DN 28MM X 1, INSTALADO EM RAMAL OU SUB-RAMAL DE ÁGUA  FORNECIMENTO E INSTALAÇÃO. AF_12/2014</v>
          </cell>
          <cell r="C3428" t="str">
            <v>UN</v>
          </cell>
          <cell r="D3428">
            <v>25.73</v>
          </cell>
          <cell r="E3428">
            <v>2.87</v>
          </cell>
          <cell r="F3428">
            <v>28.6</v>
          </cell>
        </row>
        <row r="3429">
          <cell r="A3429" t="str">
            <v>89686</v>
          </cell>
          <cell r="B3429" t="str">
            <v>CONECTOR, CPVC, SOLDÁVEL, DN 35MM X 1 1/4, INSTALADO EM RAMAL OU SUB-RAMAL DE ÁGUA  FORNECIMENTO E INSTALAÇÃO. AF_12/2014</v>
          </cell>
          <cell r="C3429" t="str">
            <v>UN</v>
          </cell>
          <cell r="D3429">
            <v>96.04</v>
          </cell>
          <cell r="E3429">
            <v>3.38</v>
          </cell>
          <cell r="F3429">
            <v>99.42</v>
          </cell>
        </row>
        <row r="3430">
          <cell r="A3430" t="str">
            <v>89745</v>
          </cell>
          <cell r="B3430" t="str">
            <v>CONECTOR, CPVC, SOLDÁVEL, DN 22MM X 1/2 , INSTALADO EM RAMAL DE DISTRIBUIÇÃO DE ÁGUA   FORNECIMENTO E INSTALAÇÃO. AF_12/2014</v>
          </cell>
          <cell r="C3430" t="str">
            <v>UN</v>
          </cell>
          <cell r="D3430">
            <v>16.79</v>
          </cell>
          <cell r="E3430">
            <v>1.46</v>
          </cell>
          <cell r="F3430">
            <v>18.25</v>
          </cell>
        </row>
        <row r="3431">
          <cell r="A3431" t="str">
            <v>89758</v>
          </cell>
          <cell r="B3431" t="str">
            <v>CONECTOR, CPVC, SOLDÁVEL, DN 28MM X 1 , INSTALADO EM RAMAL DE DISTRIBUIÇÃO DE ÁGUA   FORNECIMENTO E INSTALAÇÃO. AF_12/2014</v>
          </cell>
          <cell r="C3431" t="str">
            <v>UN</v>
          </cell>
          <cell r="D3431">
            <v>25.26</v>
          </cell>
          <cell r="E3431">
            <v>1.73</v>
          </cell>
          <cell r="F3431">
            <v>26.99</v>
          </cell>
        </row>
        <row r="3432">
          <cell r="A3432" t="str">
            <v>89763</v>
          </cell>
          <cell r="B3432" t="str">
            <v>CONECTOR, CPVC, SOLDÁVEL, DN 35MM X 1 1/4 , INSTALADO EM RAMAL DE DISTRIBUIÇÃO DE ÁGUA - FORNECIMENTO E INSTALAÇÃO. AF_12/2014</v>
          </cell>
          <cell r="C3432" t="str">
            <v>UN</v>
          </cell>
          <cell r="D3432">
            <v>95.49</v>
          </cell>
          <cell r="E3432">
            <v>2.02</v>
          </cell>
          <cell r="F3432">
            <v>97.51</v>
          </cell>
        </row>
        <row r="3433">
          <cell r="A3433" t="str">
            <v>89818</v>
          </cell>
          <cell r="B3433" t="str">
            <v>CONECTOR, CPVC, SOLDÁVEL, DN 35MM X 1 1/4, INSTALADO EM PRUMADA DE ÁGUA  FORNECIMENTO E INSTALAÇÃO. AF_12/2014</v>
          </cell>
          <cell r="C3433" t="str">
            <v>UN</v>
          </cell>
          <cell r="D3433">
            <v>95.24</v>
          </cell>
          <cell r="E3433">
            <v>1.41</v>
          </cell>
          <cell r="F3433">
            <v>96.65</v>
          </cell>
        </row>
        <row r="3434">
          <cell r="A3434" t="str">
            <v>89831</v>
          </cell>
          <cell r="B3434" t="str">
            <v>CONECTOR, CPVC, SOLDÁVEL, DN 42MM X 1.1/2, INSTALADO EM PRUMADA DE ÁGUA  FORNECIMENTO E INSTALAÇÃO. AF_12/2014</v>
          </cell>
          <cell r="C3434" t="str">
            <v>UN</v>
          </cell>
          <cell r="D3434">
            <v>116.33</v>
          </cell>
          <cell r="E3434">
            <v>1.65</v>
          </cell>
          <cell r="F3434">
            <v>117.98</v>
          </cell>
        </row>
        <row r="3435">
          <cell r="A3435" t="str">
            <v>94724</v>
          </cell>
          <cell r="B3435" t="str">
            <v>CONECTOR, CPVC, SOLDÁVEL, DN 22 MM X 3/4, INSTALADO EM RESERVAÇÃO DE ÁGUA DE EDIFICAÇÃO QUE POSSUA RESERVATÓRIO DE FIBRA/FIBROCIMENTO  FORNECIMENTO E INSTALAÇÃO. AF_06/2016</v>
          </cell>
          <cell r="C3435" t="str">
            <v>UN</v>
          </cell>
          <cell r="D3435">
            <v>15.33</v>
          </cell>
          <cell r="E3435">
            <v>1.99</v>
          </cell>
          <cell r="F3435">
            <v>17.32</v>
          </cell>
        </row>
        <row r="3436">
          <cell r="A3436" t="str">
            <v>94726</v>
          </cell>
          <cell r="B3436" t="str">
            <v>CONECTOR, CPVC, SOLDÁVEL, DN 28 MM X 1, INSTALADO EM RESERVAÇÃO DE ÁGUA DE EDIFICAÇÃO QUE POSSUA RESERVATÓRIO DE FIBRA/FIBROCIMENTO  FORNECIMENTO E INSTALAÇÃO. AF_06/2016</v>
          </cell>
          <cell r="C3436" t="str">
            <v>UN</v>
          </cell>
          <cell r="D3436">
            <v>24.26</v>
          </cell>
          <cell r="E3436">
            <v>1.99</v>
          </cell>
          <cell r="F3436">
            <v>26.25</v>
          </cell>
        </row>
        <row r="3437">
          <cell r="A3437" t="str">
            <v>94728</v>
          </cell>
          <cell r="B3437" t="str">
            <v>CONECTOR, CPVC, SOLDÁVEL, DN 35 MM X 1 1/4, INSTALADO EM RESERVAÇÃO DE ÁGUA DE EDIFICAÇÃO QUE POSSUA RESERVATÓRIO DE FIBRA/FIBROCIMENTO  FORNECIMENTO E INSTALAÇÃO. AF_06/2016</v>
          </cell>
          <cell r="C3437" t="str">
            <v>UN</v>
          </cell>
          <cell r="D3437">
            <v>94.51</v>
          </cell>
          <cell r="E3437">
            <v>2.63</v>
          </cell>
          <cell r="F3437">
            <v>97.14</v>
          </cell>
        </row>
        <row r="3438">
          <cell r="A3438" t="str">
            <v>94730</v>
          </cell>
          <cell r="B3438" t="str">
            <v>CONECTOR, CPVC, SOLDÁVEL, DN 42 MM X 1 1/2, INSTALADO EM RESERVAÇÃO DE ÁGUA DE EDIFICAÇÃO QUE POSSUA RESERVATÓRIO DE FIBRA/FIBROCIMENTO  FORNECIMENTO E INSTALAÇÃO. AF_06/2016</v>
          </cell>
          <cell r="C3438" t="str">
            <v>UN</v>
          </cell>
          <cell r="D3438">
            <v>115.12</v>
          </cell>
          <cell r="E3438">
            <v>2.63</v>
          </cell>
          <cell r="F3438">
            <v>117.75</v>
          </cell>
        </row>
        <row r="3439">
          <cell r="A3439" t="str">
            <v>89691</v>
          </cell>
          <cell r="B3439" t="str">
            <v>TE, CPVC, SOLDÁVEL, DN 15MM, INSTALADO EM RAMAL OU SUB-RAMAL DE ÁGUA - FORNECIMENTO E INSTALAÇÃO. AF_12/2014</v>
          </cell>
          <cell r="C3439" t="str">
            <v>UN</v>
          </cell>
          <cell r="D3439">
            <v>4.78</v>
          </cell>
          <cell r="E3439">
            <v>3.86</v>
          </cell>
          <cell r="F3439">
            <v>8.64</v>
          </cell>
        </row>
        <row r="3440">
          <cell r="A3440" t="str">
            <v>89697</v>
          </cell>
          <cell r="B3440" t="str">
            <v>TE, CPVC, SOLDÁVEL, DN 22MM, INSTALADO EM RAMAL OU SUB-RAMAL DE ÁGUA - FORNECIMENTO E INSTALAÇÃO. AF_12/2014</v>
          </cell>
          <cell r="C3440" t="str">
            <v>UN</v>
          </cell>
          <cell r="D3440">
            <v>5.54</v>
          </cell>
          <cell r="E3440">
            <v>4.87</v>
          </cell>
          <cell r="F3440">
            <v>10.41</v>
          </cell>
        </row>
        <row r="3441">
          <cell r="A3441" t="str">
            <v>89705</v>
          </cell>
          <cell r="B3441" t="str">
            <v>TÊ, CPVC, SOLDÁVEL, DN28MM, INSTALADO EM RAMAL OU SUB-RAMAL DE ÁGUA   FORNECIMENTO E INSTALAÇÃO. AF_12/2014</v>
          </cell>
          <cell r="C3441" t="str">
            <v>UN</v>
          </cell>
          <cell r="D3441">
            <v>10.85</v>
          </cell>
          <cell r="E3441">
            <v>5.75</v>
          </cell>
          <cell r="F3441">
            <v>16.600000000000001</v>
          </cell>
        </row>
        <row r="3442">
          <cell r="A3442" t="str">
            <v>89706</v>
          </cell>
          <cell r="B3442" t="str">
            <v>TÊ, CPVC, SOLDÁVEL, DN35MM, INSTALADO EM RAMAL OU SUB-RAMAL DE ÁGUA  FORNECIMENTO E INSTALAÇÃO. AF_12/2014</v>
          </cell>
          <cell r="C3442" t="str">
            <v>UN</v>
          </cell>
          <cell r="D3442">
            <v>26.89</v>
          </cell>
          <cell r="E3442">
            <v>6.79</v>
          </cell>
          <cell r="F3442">
            <v>33.68</v>
          </cell>
        </row>
        <row r="3443">
          <cell r="A3443" t="str">
            <v>89703</v>
          </cell>
          <cell r="B3443" t="str">
            <v>TE MISTURADOR DE TRANSIÇÃO, CPVC, SOLDÁVEL, DN 22MM X 3/4", INSTALADO EM RAMAL OU SUB-RAMAL DE ÁGUA - FORNECIMENTO E INSTALAÇÃO. AF_12/2014</v>
          </cell>
          <cell r="C3443" t="str">
            <v>UN</v>
          </cell>
          <cell r="D3443">
            <v>24.79</v>
          </cell>
          <cell r="E3443">
            <v>4.87</v>
          </cell>
          <cell r="F3443">
            <v>29.66</v>
          </cell>
        </row>
        <row r="3444">
          <cell r="A3444" t="str">
            <v>89694</v>
          </cell>
          <cell r="B3444" t="str">
            <v>TE DE TRANSIÇÃO, CPVC, SOLDÁVEL, DN 15MM X 1/2, INSTALADO EM RAMAL OU SUB-RAMAL DE ÁGUA  FORNECIMENTO E INSTALAÇÃO. AF_12/2014</v>
          </cell>
          <cell r="C3444" t="str">
            <v>UN</v>
          </cell>
          <cell r="D3444">
            <v>9.2200000000000006</v>
          </cell>
          <cell r="E3444">
            <v>3.86</v>
          </cell>
          <cell r="F3444">
            <v>13.08</v>
          </cell>
        </row>
        <row r="3445">
          <cell r="A3445" t="str">
            <v>89700</v>
          </cell>
          <cell r="B3445" t="str">
            <v>TE DE TRANSIÇÃO, CPVC, SOLDÁVEL, DN 22MM X 1/2, INSTALADO EM RAMAL OU SUB-RAMAL DE ÁGUA  FORNECIMENTO E INSTALAÇÃO. AF_12/2014</v>
          </cell>
          <cell r="C3445" t="str">
            <v>UN</v>
          </cell>
          <cell r="D3445">
            <v>9.34</v>
          </cell>
          <cell r="E3445">
            <v>4.87</v>
          </cell>
          <cell r="F3445">
            <v>14.21</v>
          </cell>
        </row>
        <row r="3446">
          <cell r="A3446" t="str">
            <v>89959</v>
          </cell>
          <cell r="B3446" t="str">
            <v>PONTO DE CONSUMO TERMINAL DE ÁGUA QUENTE (SUBRAMAL) COM TUBULAÇÃO DE CPVC, DN 22 MM, INSTALADO EM RAMAL DE ÁGUA, INCLUSOS RASGO E CHUMBAMENTO EM ALVENARIA. AF_12/2014</v>
          </cell>
          <cell r="C3446" t="str">
            <v>UN</v>
          </cell>
          <cell r="D3446">
            <v>87.52</v>
          </cell>
          <cell r="E3446">
            <v>78.63</v>
          </cell>
          <cell r="F3446">
            <v>166.15</v>
          </cell>
        </row>
        <row r="3447">
          <cell r="A3447" t="str">
            <v>89715</v>
          </cell>
          <cell r="B3447" t="str">
            <v>TUBO, CPVC, SOLDÁVEL, DN 22MM, INSTALADO EM RAMAL DE DISTRIBUIÇÃO DE ÁGUA   FORNECIMENTO E INSTALAÇÃO. AF_12/2014</v>
          </cell>
          <cell r="C3447" t="str">
            <v>UN</v>
          </cell>
          <cell r="D3447">
            <v>13.24</v>
          </cell>
          <cell r="E3447">
            <v>2.74</v>
          </cell>
          <cell r="F3447">
            <v>15.98</v>
          </cell>
        </row>
        <row r="3448">
          <cell r="A3448" t="str">
            <v>89718</v>
          </cell>
          <cell r="B3448" t="str">
            <v>TUBO, CPVC, SOLDÁVEL, DN 35MM, INSTALADO EM RAMAL DE DISTRIBUIÇÃO DE ÁGUA   FORNECIMENTO E INSTALAÇÃO. AF_12/2014</v>
          </cell>
          <cell r="C3448" t="str">
            <v>M</v>
          </cell>
          <cell r="D3448">
            <v>25.65</v>
          </cell>
          <cell r="E3448">
            <v>3.83</v>
          </cell>
          <cell r="F3448">
            <v>29.48</v>
          </cell>
        </row>
        <row r="3449">
          <cell r="A3449" t="str">
            <v>89765</v>
          </cell>
          <cell r="B3449" t="str">
            <v>TE, CPVC, SOLDÁVEL, DN 22MM, INSTALADO EM RAMAL DE DISTRIBUIÇÃO DE ÁGUA - FORNECIMENTO E INSTALAÇÃO. AF_12/2014</v>
          </cell>
          <cell r="C3449" t="str">
            <v>UN</v>
          </cell>
          <cell r="D3449">
            <v>6.28</v>
          </cell>
          <cell r="E3449">
            <v>2.92</v>
          </cell>
          <cell r="F3449">
            <v>9.1999999999999993</v>
          </cell>
        </row>
        <row r="3450">
          <cell r="A3450" t="str">
            <v>89766</v>
          </cell>
          <cell r="B3450" t="str">
            <v>TE DE TRANSIÇÃO, CPVC, SOLDÁVEL, DN 22MM X 1/2 , INSTALADO EM RAMAL DE DISTRIBUIÇÃO DE ÁGUA   FORNECIMENTO E INSTALAÇÃO. AF_12/2014</v>
          </cell>
          <cell r="C3450" t="str">
            <v>UN</v>
          </cell>
          <cell r="D3450">
            <v>10.09</v>
          </cell>
          <cell r="E3450">
            <v>2.92</v>
          </cell>
          <cell r="F3450">
            <v>13.01</v>
          </cell>
        </row>
        <row r="3451">
          <cell r="A3451" t="str">
            <v>89768</v>
          </cell>
          <cell r="B3451" t="str">
            <v>TÊ, CPVC, SOLDÁVEL, DN 28MM, INSTALADO EM RAMAL DE DISTRIBUIÇÃO DE ÁGUA - FORNECIMENTO E INSTALAÇÃO. AF_12/2014</v>
          </cell>
          <cell r="C3451" t="str">
            <v>UN</v>
          </cell>
          <cell r="D3451">
            <v>9.91</v>
          </cell>
          <cell r="E3451">
            <v>3.43</v>
          </cell>
          <cell r="F3451">
            <v>13.34</v>
          </cell>
        </row>
        <row r="3452">
          <cell r="A3452" t="str">
            <v>89769</v>
          </cell>
          <cell r="B3452" t="str">
            <v>TÊ, CPVC, SOLDÁVEL, DN35MM, INSTALADO EM RAMAL DE DISTRIBUIÇÃO DE ÁGUA - FORNECIMENTO E INSTALAÇÃO. AF_12/2014</v>
          </cell>
          <cell r="C3452" t="str">
            <v>UN</v>
          </cell>
          <cell r="D3452">
            <v>25.78</v>
          </cell>
          <cell r="E3452">
            <v>4.04</v>
          </cell>
          <cell r="F3452">
            <v>29.82</v>
          </cell>
        </row>
        <row r="3453">
          <cell r="A3453" t="str">
            <v>89772</v>
          </cell>
          <cell r="B3453" t="str">
            <v>TUBO, CPVC, SOLDÁVEL, DN 54MM, INSTALADO EM PRUMADA DE ÁGUA  FORNECIMENTO E INSTALAÇÃO. AF_12/2014</v>
          </cell>
          <cell r="C3453" t="str">
            <v>M</v>
          </cell>
          <cell r="D3453">
            <v>50.64</v>
          </cell>
          <cell r="E3453">
            <v>0.82</v>
          </cell>
          <cell r="F3453">
            <v>51.46</v>
          </cell>
        </row>
        <row r="3454">
          <cell r="A3454" t="str">
            <v>89842</v>
          </cell>
          <cell r="B3454" t="str">
            <v>TÊ, CPVC, SOLDÁVEL, DN 35MM, INSTALADO EM PRUMADA DE ÁGUA  FORNECIMENTO E INSTALAÇÃO. AF_12/2014</v>
          </cell>
          <cell r="C3454" t="str">
            <v>UN</v>
          </cell>
          <cell r="D3454">
            <v>25.27</v>
          </cell>
          <cell r="E3454">
            <v>2.82</v>
          </cell>
          <cell r="F3454">
            <v>28.09</v>
          </cell>
        </row>
        <row r="3455">
          <cell r="A3455" t="str">
            <v>89844</v>
          </cell>
          <cell r="B3455" t="str">
            <v>TE, CPVC, SOLDÁVEL, DN  42MM, INSTALADO EM PRUMADA DE ÁGUA  FORNECIMENTO E INSTALAÇÃO. AF_12/2014</v>
          </cell>
          <cell r="C3455" t="str">
            <v>UN</v>
          </cell>
          <cell r="D3455">
            <v>32.380000000000003</v>
          </cell>
          <cell r="E3455">
            <v>3.3</v>
          </cell>
          <cell r="F3455">
            <v>35.68</v>
          </cell>
        </row>
        <row r="3456">
          <cell r="A3456" t="str">
            <v>89845</v>
          </cell>
          <cell r="B3456" t="str">
            <v>TÊ, CPVC, SOLDÁVEL, DN 54 MM, INSTALADO EM PRUMADA DE ÁGUA  FORNECIMENTO E INSTALAÇÃO. AF_12/2014</v>
          </cell>
          <cell r="C3456" t="str">
            <v>UN</v>
          </cell>
          <cell r="D3456">
            <v>50.91</v>
          </cell>
          <cell r="E3456">
            <v>4.12</v>
          </cell>
          <cell r="F3456">
            <v>55.03</v>
          </cell>
        </row>
        <row r="3457">
          <cell r="A3457" t="str">
            <v>89846</v>
          </cell>
          <cell r="B3457" t="str">
            <v>TÊ, CPVC, SOLDÁVEL, DN 73MM, INSTALADO EM PRUMADA DE ÁGUA  FORNECIMENTO E INSTALAÇÃO. AF_12/2014</v>
          </cell>
          <cell r="C3457" t="str">
            <v>UN</v>
          </cell>
          <cell r="D3457">
            <v>117.02</v>
          </cell>
          <cell r="E3457">
            <v>5.43</v>
          </cell>
          <cell r="F3457">
            <v>122.45</v>
          </cell>
        </row>
        <row r="3458">
          <cell r="A3458" t="str">
            <v>89847</v>
          </cell>
          <cell r="B3458" t="str">
            <v>TÊ, CPVC, SOLDÁVEL, DN 89MM, INSTALADO EM PRUMADA DE ÁGUA  FORNECIMENTO E INSTALAÇÃO. AF_12/2014</v>
          </cell>
          <cell r="C3458" t="str">
            <v>UN</v>
          </cell>
          <cell r="D3458">
            <v>143.84</v>
          </cell>
          <cell r="E3458">
            <v>6.52</v>
          </cell>
          <cell r="F3458">
            <v>150.36000000000001</v>
          </cell>
        </row>
        <row r="3459">
          <cell r="A3459" t="str">
            <v>94756</v>
          </cell>
          <cell r="B3459" t="str">
            <v>TE, CPVC, SOLDÁVEL, DN 22 MM, INSTALADO EM RESERVAÇÃO DE ÁGUA DE EDIFICAÇÃO QUE POSSUA RESERVATÓRIO DE FIBRA/FIBROCIMENTO  FORNECIMENTO E INSTALAÇÃO. AF_06/2016</v>
          </cell>
          <cell r="C3459" t="str">
            <v>UN</v>
          </cell>
          <cell r="D3459">
            <v>5.61</v>
          </cell>
          <cell r="E3459">
            <v>3.96</v>
          </cell>
          <cell r="F3459">
            <v>9.57</v>
          </cell>
        </row>
        <row r="3460">
          <cell r="A3460" t="str">
            <v>94757</v>
          </cell>
          <cell r="B3460" t="str">
            <v>TE, CPVC, SOLDÁVEL, DN 28 MM, INSTALADO EM RESERVAÇÃO DE ÁGUA DE EDIFICAÇÃO QUE POSSUA RESERVATÓRIO DE FIBRA/FIBROCIMENTO  FORNECIMENTO E INSTALAÇÃO. AF_06/2016</v>
          </cell>
          <cell r="C3460" t="str">
            <v>UN</v>
          </cell>
          <cell r="D3460">
            <v>8.4600000000000009</v>
          </cell>
          <cell r="E3460">
            <v>3.96</v>
          </cell>
          <cell r="F3460">
            <v>12.42</v>
          </cell>
        </row>
        <row r="3461">
          <cell r="A3461" t="str">
            <v>94758</v>
          </cell>
          <cell r="B3461" t="str">
            <v>TE, CPVC, SOLDÁVEL, DN 35 MM, INSTALADO EM RESERVAÇÃO DE ÁGUA DE EDIFICAÇÃO QUE POSSUA RESERVATÓRIO DE FIBRA/FIBROCIMENTO  FORNECIMENTO E INSTALAÇÃO. AF_06/2016</v>
          </cell>
          <cell r="C3461" t="str">
            <v>UN</v>
          </cell>
          <cell r="D3461">
            <v>24.37</v>
          </cell>
          <cell r="E3461">
            <v>5.22</v>
          </cell>
          <cell r="F3461">
            <v>29.59</v>
          </cell>
        </row>
        <row r="3462">
          <cell r="A3462" t="str">
            <v>94759</v>
          </cell>
          <cell r="B3462" t="str">
            <v>TE, CPVC, SOLDÁVEL, DN 42 MM, INSTALADO EM RESERVAÇÃO DE ÁGUA DE EDIFICAÇÃO QUE POSSUA RESERVATÓRIO DE FIBRA/FIBROCIMENTO  FORNECIMENTO E INSTALAÇÃO. AF_06/2016</v>
          </cell>
          <cell r="C3462" t="str">
            <v>UN</v>
          </cell>
          <cell r="D3462">
            <v>30.71</v>
          </cell>
          <cell r="E3462">
            <v>5.22</v>
          </cell>
          <cell r="F3462">
            <v>35.93</v>
          </cell>
        </row>
        <row r="3463">
          <cell r="A3463" t="str">
            <v>94760</v>
          </cell>
          <cell r="B3463" t="str">
            <v>TE, CPVC, SOLDÁVEL, DN 54 MM, INSTALADO EM RESERVAÇÃO DE ÁGUA DE EDIFICAÇÃO QUE POSSUA RESERVATÓRIO DE FIBRA/FIBROCIMENTO  FORNECIMENTO E INSTALAÇÃO. AF_06/2016</v>
          </cell>
          <cell r="C3463" t="str">
            <v>UN</v>
          </cell>
          <cell r="D3463">
            <v>50.13</v>
          </cell>
          <cell r="E3463">
            <v>9.08</v>
          </cell>
          <cell r="F3463">
            <v>59.21</v>
          </cell>
        </row>
        <row r="3464">
          <cell r="A3464" t="str">
            <v>94761</v>
          </cell>
          <cell r="B3464" t="str">
            <v>TE, CPVC, SOLDÁVEL, DN 73 MM, INSTALADO EM RESERVAÇÃO DE ÁGUA DE EDIFICAÇÃO QUE POSSUA RESERVATÓRIO DE FIBRA/FIBROCIMENTO  FORNECIMENTO E INSTALAÇÃO. AF_06/2016</v>
          </cell>
          <cell r="C3464" t="str">
            <v>UN</v>
          </cell>
          <cell r="D3464">
            <v>113.73</v>
          </cell>
          <cell r="E3464">
            <v>9.08</v>
          </cell>
          <cell r="F3464">
            <v>122.81</v>
          </cell>
        </row>
        <row r="3465">
          <cell r="A3465" t="str">
            <v>94762</v>
          </cell>
          <cell r="B3465" t="str">
            <v>TE, CPVC, SOLDÁVEL, DN 89 MM, INSTALADO EM RESERVAÇÃO DE ÁGUA DE EDIFICAÇÃO QUE POSSUA RESERVATÓRIO DE FIBRA/FIBROCIMENTO  FORNECIMENTO E INSTALAÇÃO. AF_06/2016</v>
          </cell>
          <cell r="C3465" t="str">
            <v>UN</v>
          </cell>
          <cell r="D3465">
            <v>141.6</v>
          </cell>
          <cell r="E3465">
            <v>18.37</v>
          </cell>
          <cell r="F3465">
            <v>159.97</v>
          </cell>
        </row>
        <row r="3466">
          <cell r="A3466" t="str">
            <v>89974</v>
          </cell>
          <cell r="B3466" t="str">
            <v>KIT DE TÊ MISTURADOR EM CPVC ¾" COM DUPLO COMANDO PARA CHUVEIRO, INCLUSIVE CONEXÕES, INSTALADO EM RAMAL DE ÁGUA - FORNECIMENTO E INSTALAÇÃO. AF_12/2014</v>
          </cell>
          <cell r="C3466" t="str">
            <v>UN</v>
          </cell>
          <cell r="D3466">
            <v>147.43</v>
          </cell>
          <cell r="E3466">
            <v>47.51</v>
          </cell>
          <cell r="F3466">
            <v>194.94</v>
          </cell>
        </row>
        <row r="3467">
          <cell r="A3467" t="str">
            <v>89695</v>
          </cell>
          <cell r="B3467" t="str">
            <v>TÊ MISTURADOR, CPVC, SOLDÁVEL, DN15MM, INSTALADO EM RAMAL OU SUB-RAMAL DE ÁGUA  FORNECIMENTO E INSTALAÇÃO. AF_12/2014</v>
          </cell>
          <cell r="C3467" t="str">
            <v>UN</v>
          </cell>
          <cell r="D3467">
            <v>8.3800000000000008</v>
          </cell>
          <cell r="E3467">
            <v>3.86</v>
          </cell>
          <cell r="F3467">
            <v>12.24</v>
          </cell>
        </row>
        <row r="3468">
          <cell r="A3468" t="str">
            <v>89702</v>
          </cell>
          <cell r="B3468" t="str">
            <v>TÊ MISTURADOR, CPVC, SOLDÁVEL, DN22MM, INSTALADO EM RAMAL OU SUB-RAMAL DE ÁGUA  FORNECIMENTO E INSTALAÇÃO. AF_12/2014</v>
          </cell>
          <cell r="C3468" t="str">
            <v>UN</v>
          </cell>
          <cell r="D3468">
            <v>9.34</v>
          </cell>
          <cell r="E3468">
            <v>4.87</v>
          </cell>
          <cell r="F3468">
            <v>14.21</v>
          </cell>
        </row>
        <row r="3469">
          <cell r="A3469" t="str">
            <v>89767</v>
          </cell>
          <cell r="B3469" t="str">
            <v>TÊ MISTURADOR, CPVC, SOLDÁVEL, DN 22MM, INSTALADO EM RAMAL DE DISTRIBUIÇÃO DE ÁGUA - FORNECIMENTO E INSTALAÇÃO. AF_12/2014</v>
          </cell>
          <cell r="C3469" t="str">
            <v>UN</v>
          </cell>
          <cell r="D3469">
            <v>10.09</v>
          </cell>
          <cell r="E3469">
            <v>2.92</v>
          </cell>
          <cell r="F3469">
            <v>13.01</v>
          </cell>
        </row>
        <row r="3470">
          <cell r="A3470" t="str">
            <v>89654</v>
          </cell>
          <cell r="B3470" t="str">
            <v>UNIÃO, CPVC, SOLDÁVEL, DN15MM, INSTALADO EM RAMAL OU SUB-RAMAL DE ÁGUA  FORNECIMENTO E INSTALAÇÃO. AF_12/2014</v>
          </cell>
          <cell r="C3470" t="str">
            <v>UN</v>
          </cell>
          <cell r="D3470">
            <v>8.94</v>
          </cell>
          <cell r="E3470">
            <v>1.94</v>
          </cell>
          <cell r="F3470">
            <v>10.88</v>
          </cell>
        </row>
        <row r="3471">
          <cell r="A3471" t="str">
            <v>89661</v>
          </cell>
          <cell r="B3471" t="str">
            <v>UNIÃO, CPVC, SOLDÁVEL, DN22MM, INSTALADO EM RAMAL OU SUB-RAMAL DE ÁGUA  FORNECIMENTO E INSTALAÇÃO. AF_12/2014</v>
          </cell>
          <cell r="C3471" t="str">
            <v>UN</v>
          </cell>
          <cell r="D3471">
            <v>10.73</v>
          </cell>
          <cell r="E3471">
            <v>2.4500000000000002</v>
          </cell>
          <cell r="F3471">
            <v>13.18</v>
          </cell>
        </row>
        <row r="3472">
          <cell r="A3472" t="str">
            <v>89674</v>
          </cell>
          <cell r="B3472" t="str">
            <v>UNIÃO, CPVC, SOLDÁVEL, DN28MM, INSTALADO EM RAMAL OU SUB-RAMAL DE ÁGUA  FORNECIMENTO E INSTALAÇÃO. AF_12/2014</v>
          </cell>
          <cell r="C3472" t="str">
            <v>UN</v>
          </cell>
          <cell r="D3472">
            <v>16.29</v>
          </cell>
          <cell r="E3472">
            <v>2.87</v>
          </cell>
          <cell r="F3472">
            <v>19.16</v>
          </cell>
        </row>
        <row r="3473">
          <cell r="A3473" t="str">
            <v>89684</v>
          </cell>
          <cell r="B3473" t="str">
            <v>UNIÃO, CPVC, SOLDÁVEL, DN35MM, INSTALADO EM RAMAL OU SUB-RAMAL DE ÁGUA  FORNECIMENTO E INSTALAÇÃO. AF_12/2014</v>
          </cell>
          <cell r="C3473" t="str">
            <v>UN</v>
          </cell>
          <cell r="D3473">
            <v>24.03</v>
          </cell>
          <cell r="E3473">
            <v>3.38</v>
          </cell>
          <cell r="F3473">
            <v>27.41</v>
          </cell>
        </row>
        <row r="3474">
          <cell r="A3474" t="str">
            <v>89741</v>
          </cell>
          <cell r="B3474" t="str">
            <v>UNIÃO, CPVC, SOLDÁVEL, DN 22MM, INSTALADO EM RAMAL DE DISTRIBUIÇÃO DE ÁGUA   FORNECIMENTO E INSTALAÇÃO. AF_12/2014</v>
          </cell>
          <cell r="C3474" t="str">
            <v>UN</v>
          </cell>
          <cell r="D3474">
            <v>10.33</v>
          </cell>
          <cell r="E3474">
            <v>1.46</v>
          </cell>
          <cell r="F3474">
            <v>11.79</v>
          </cell>
        </row>
        <row r="3475">
          <cell r="A3475" t="str">
            <v>89757</v>
          </cell>
          <cell r="B3475" t="str">
            <v>UNIÃO, CPVC, SOLDÁVEL, DN 28MM, INSTALADO EM RAMAL DE DISTRIBUIÇÃO DE ÁGUA   FORNECIMENTO E INSTALAÇÃO. AF_12/2014</v>
          </cell>
          <cell r="C3475" t="str">
            <v>UN</v>
          </cell>
          <cell r="D3475">
            <v>15.82</v>
          </cell>
          <cell r="E3475">
            <v>1.73</v>
          </cell>
          <cell r="F3475">
            <v>17.55</v>
          </cell>
        </row>
        <row r="3476">
          <cell r="A3476" t="str">
            <v>89762</v>
          </cell>
          <cell r="B3476" t="str">
            <v>UNIÃO, CPVC, SOLDÁVEL, DN35MM, INSTALADO EM RAMAL DE DISTRIBUIÇÃO DE ÁGUA - FORNECIMENTO E INSTALAÇÃO. AF_12/2014</v>
          </cell>
          <cell r="C3476" t="str">
            <v>UN</v>
          </cell>
          <cell r="D3476">
            <v>23.47</v>
          </cell>
          <cell r="E3476">
            <v>2.02</v>
          </cell>
          <cell r="F3476">
            <v>25.49</v>
          </cell>
        </row>
        <row r="3477">
          <cell r="A3477" t="str">
            <v>89816</v>
          </cell>
          <cell r="B3477" t="str">
            <v>UNIÃO, CPVC, SOLDÁVEL, DN35MM, INSTALADO EM PRUMADA DE ÁGUA  FORNECIMENTO E INSTALAÇÃO. AF_12/2014</v>
          </cell>
          <cell r="C3477" t="str">
            <v>UN</v>
          </cell>
          <cell r="D3477">
            <v>23.22</v>
          </cell>
          <cell r="E3477">
            <v>1.41</v>
          </cell>
          <cell r="F3477">
            <v>24.63</v>
          </cell>
        </row>
        <row r="3478">
          <cell r="A3478" t="str">
            <v>89828</v>
          </cell>
          <cell r="B3478" t="str">
            <v>UNIÃO, CPVC, SOLDÁVEL, DN42MM, INSTALADO EM PRUMADA DE ÁGUA  FORNECIMENTO E INSTALAÇÃO. AF_12/2014</v>
          </cell>
          <cell r="C3478" t="str">
            <v>UN</v>
          </cell>
          <cell r="D3478">
            <v>33.75</v>
          </cell>
          <cell r="E3478">
            <v>1.65</v>
          </cell>
          <cell r="F3478">
            <v>35.4</v>
          </cell>
        </row>
        <row r="3479">
          <cell r="A3479" t="str">
            <v>89837</v>
          </cell>
          <cell r="B3479" t="str">
            <v>UNIÃO, CPVC, SOLDÁVEL, DN 54MM, INSTALADO EM PRUMADA DE ÁGUA  FORNECIMENTO E INSTALAÇÃO. AF_12/2014</v>
          </cell>
          <cell r="C3479" t="str">
            <v>UN</v>
          </cell>
          <cell r="D3479">
            <v>77.7</v>
          </cell>
          <cell r="E3479">
            <v>2.0499999999999998</v>
          </cell>
          <cell r="F3479">
            <v>79.75</v>
          </cell>
        </row>
        <row r="3480">
          <cell r="A3480" t="str">
            <v>89839</v>
          </cell>
          <cell r="B3480" t="str">
            <v>UNIÃO, CPVC, SOLDÁVEL, DN 73MM, INSTALADO EM PRUMADA DE ÁGUA  FORNECIMENTO E INSTALAÇÃO. AF_12/2014</v>
          </cell>
          <cell r="C3480" t="str">
            <v>UN</v>
          </cell>
          <cell r="D3480">
            <v>112.72</v>
          </cell>
          <cell r="E3480">
            <v>2.71</v>
          </cell>
          <cell r="F3480">
            <v>115.43</v>
          </cell>
        </row>
        <row r="3481">
          <cell r="A3481" t="str">
            <v>89841</v>
          </cell>
          <cell r="B3481" t="str">
            <v>UNIÃO, CPVC, SOLDÁVEL, DN 89MM, INSTALADO EM PRUMADA DE ÁGUA  FORNECIMENTO E INSTALAÇÃO. AF_12/2014</v>
          </cell>
          <cell r="C3481" t="str">
            <v>UN</v>
          </cell>
          <cell r="D3481">
            <v>165.82</v>
          </cell>
          <cell r="E3481">
            <v>3.27</v>
          </cell>
          <cell r="F3481">
            <v>169.09</v>
          </cell>
        </row>
        <row r="3482">
          <cell r="B3482" t="str">
            <v>TUBOS DE PVC - EM RESERVATÓRIOS DE ÁGUA</v>
          </cell>
          <cell r="C3482" t="str">
            <v/>
          </cell>
        </row>
        <row r="3483">
          <cell r="A3483" t="str">
            <v>94648</v>
          </cell>
          <cell r="B3483" t="str">
            <v>TUBO, PVC, SOLDÁVEL, DN  25 MM, INSTALADO EM RESERVAÇÃO DE ÁGUA DE EDIFICAÇÃO QUE POSSUA RESERVATÓRIO DE FIBRA/FIBROCIMENTO   FORNECIMENTO E INSTALAÇÃO. AF_06/2016</v>
          </cell>
          <cell r="C3483" t="str">
            <v>M</v>
          </cell>
          <cell r="D3483">
            <v>3.91</v>
          </cell>
          <cell r="E3483">
            <v>3.54</v>
          </cell>
          <cell r="F3483">
            <v>7.45</v>
          </cell>
        </row>
        <row r="3484">
          <cell r="A3484" t="str">
            <v>94649</v>
          </cell>
          <cell r="B3484" t="str">
            <v>TUBO, PVC, SOLDÁVEL, DN 32 MM, INSTALADO EM RESERVAÇÃO DE ÁGUA DE EDIFICAÇÃO QUE POSSUA RESERVATÓRIO DE FIBRA/FIBROCIMENTO   FORNECIMENTO E INSTALAÇÃO. AF_06/2016</v>
          </cell>
          <cell r="C3484" t="str">
            <v>M</v>
          </cell>
          <cell r="D3484">
            <v>6.72</v>
          </cell>
          <cell r="E3484">
            <v>3.54</v>
          </cell>
          <cell r="F3484">
            <v>10.26</v>
          </cell>
        </row>
        <row r="3485">
          <cell r="A3485" t="str">
            <v>94650</v>
          </cell>
          <cell r="B3485" t="str">
            <v>TUBO, PVC, SOLDÁVEL, DN 40 MM, INSTALADO EM RESERVAÇÃO DE ÁGUA DE EDIFICAÇÃO QUE POSSUA RESERVATÓRIO DE FIBRA/FIBROCIMENTO   FORNECIMENTO E INSTALAÇÃO. AF_06/2016</v>
          </cell>
          <cell r="C3485" t="str">
            <v>M</v>
          </cell>
          <cell r="D3485">
            <v>9.6199999999999992</v>
          </cell>
          <cell r="E3485">
            <v>5.03</v>
          </cell>
          <cell r="F3485">
            <v>14.65</v>
          </cell>
        </row>
        <row r="3486">
          <cell r="A3486" t="str">
            <v>94651</v>
          </cell>
          <cell r="B3486" t="str">
            <v>TUBO, PVC, SOLDÁVEL, DN 50 MM, INSTALADO EM RESERVAÇÃO DE ÁGUA DE EDIFICAÇÃO QUE POSSUA RESERVATÓRIO DE FIBRA/FIBROCIMENTO   FORNECIMENTO E INSTALAÇÃO. AF_06/2016</v>
          </cell>
          <cell r="C3486" t="str">
            <v>M</v>
          </cell>
          <cell r="D3486">
            <v>11.43</v>
          </cell>
          <cell r="E3486">
            <v>5.03</v>
          </cell>
          <cell r="F3486">
            <v>16.46</v>
          </cell>
        </row>
        <row r="3487">
          <cell r="A3487" t="str">
            <v>94652</v>
          </cell>
          <cell r="B3487" t="str">
            <v>TUBO, PVC, SOLDÁVEL, DN 60 MM, INSTALADO EM RESERVAÇÃO DE ÁGUA DE EDIFICAÇÃO QUE POSSUA RESERVATÓRIO DE FIBRA/FIBROCIMENTO   FORNECIMENTO E INSTALAÇÃO. AF_06/2016</v>
          </cell>
          <cell r="C3487" t="str">
            <v>M</v>
          </cell>
          <cell r="D3487">
            <v>17.440000000000001</v>
          </cell>
          <cell r="E3487">
            <v>8.17</v>
          </cell>
          <cell r="F3487">
            <v>25.61</v>
          </cell>
        </row>
        <row r="3488">
          <cell r="A3488" t="str">
            <v>94653</v>
          </cell>
          <cell r="B3488" t="str">
            <v>TUBO, PVC, SOLDÁVEL, DN 75 MM, INSTALADO EM RESERVAÇÃO DE ÁGUA DE EDIFICAÇÃO QUE POSSUA RESERVATÓRIO DE FIBRA/FIBROCIMENTO   FORNECIMENTO E INSTALAÇÃO. AF_06/2016</v>
          </cell>
          <cell r="C3488" t="str">
            <v>M</v>
          </cell>
          <cell r="D3488">
            <v>23.12</v>
          </cell>
          <cell r="E3488">
            <v>8.17</v>
          </cell>
          <cell r="F3488">
            <v>31.29</v>
          </cell>
        </row>
        <row r="3489">
          <cell r="A3489" t="str">
            <v>94654</v>
          </cell>
          <cell r="B3489" t="str">
            <v>TUBO, PVC, SOLDÁVEL, DN 85 MM, INSTALADO EM RESERVAÇÃO DE ÁGUA DE EDIFICAÇÃO QUE POSSUA RESERVATÓRIO DE FIBRA/FIBROCIMENTO   FORNECIMENTO E INSTALAÇÃO. AF_06/2016</v>
          </cell>
          <cell r="C3489" t="str">
            <v>M</v>
          </cell>
          <cell r="D3489">
            <v>29.56</v>
          </cell>
          <cell r="E3489">
            <v>14.32</v>
          </cell>
          <cell r="F3489">
            <v>43.88</v>
          </cell>
        </row>
        <row r="3490">
          <cell r="A3490" t="str">
            <v>94655</v>
          </cell>
          <cell r="B3490" t="str">
            <v>TUBO, PVC, SOLDÁVEL, DN 110 MM, INSTALADO EM RESERVAÇÃO DE ÁGUA DE EDIFICAÇÃO QUE POSSUA RESERVATÓRIO DE FIBRA/FIBROCIMENTO   FORNECIMENTO E INSTALAÇÃO. AF_06/2016</v>
          </cell>
          <cell r="C3490" t="str">
            <v>M</v>
          </cell>
          <cell r="D3490">
            <v>45.8</v>
          </cell>
          <cell r="E3490">
            <v>14.32</v>
          </cell>
          <cell r="F3490">
            <v>60.12</v>
          </cell>
        </row>
        <row r="3492">
          <cell r="B3492" t="str">
            <v>TUBOS DE PVC - ESGOTO E AGUAS PLUVIAIS</v>
          </cell>
          <cell r="C3492" t="str">
            <v/>
          </cell>
        </row>
        <row r="3493">
          <cell r="A3493" t="str">
            <v>91792</v>
          </cell>
          <cell r="B3493" t="str">
            <v>(COMPOSIÇÃO REPRESENTATIVA) DO SERVIÇO DE INSTALAÇÃO DE TUBO DE PVC, SÉRIE NORMAL, ESGOTO PREDIAL, DN 40 MM (INSTALADO EM RAMAL DE DESCARGA OU RAMAL DE ESGOTO SANITÁRIO), INCLUSIVE CONEXÕES, CORTES E FIXAÇÕES, PARA PRÉDIOS. AF_10/2015</v>
          </cell>
          <cell r="C3493" t="str">
            <v>M</v>
          </cell>
          <cell r="D3493">
            <v>20.92</v>
          </cell>
          <cell r="E3493">
            <v>23.77</v>
          </cell>
          <cell r="F3493">
            <v>44.69</v>
          </cell>
        </row>
        <row r="3494">
          <cell r="A3494" t="str">
            <v>91793</v>
          </cell>
          <cell r="B3494" t="str">
            <v>(COMPOSIÇÃO REPRESENTATIVA) DO SERVIÇO DE INSTALAÇÃO DE TUBO DE PVC, SÉRIE NORMAL, ESGOTO PREDIAL, DN 50 MM (INSTALADO EM RAMAL DE DESCARGA OU RAMAL DE ESGOTO SANITÁRIO), INCLUSIVE CONEXÕES, CORTES E FIXAÇÕES PARA, PRÉDIOS. AF_10/2015</v>
          </cell>
          <cell r="C3494" t="str">
            <v>M</v>
          </cell>
          <cell r="D3494">
            <v>35.11</v>
          </cell>
          <cell r="E3494">
            <v>29.54</v>
          </cell>
          <cell r="F3494">
            <v>64.650000000000006</v>
          </cell>
        </row>
        <row r="3495">
          <cell r="A3495" t="str">
            <v>91794</v>
          </cell>
          <cell r="B3495" t="str">
            <v>(COMPOSIÇÃO REPRESENTATIVA) DO SERVIÇO DE INST. TUBO PVC, SÉRIE N, ESGOTO PREDIAL, DN 75 MM, (INST. EM RAMAL DE DESCARGA, RAMAL DE ESG. SANITÁRIO, PRUMADA DE ESG. SANITÁRIO OU VENTILAÇÃO), INCL. CONEXÕES, CORTES E FIXAÇÕES, P/ PRÉDIOS. AF_10/2015</v>
          </cell>
          <cell r="C3495" t="str">
            <v>M</v>
          </cell>
          <cell r="D3495">
            <v>20</v>
          </cell>
          <cell r="E3495">
            <v>9.01</v>
          </cell>
          <cell r="F3495">
            <v>29.01</v>
          </cell>
        </row>
        <row r="3496">
          <cell r="A3496" t="str">
            <v>91795</v>
          </cell>
          <cell r="B3496" t="str">
            <v>(COMPOSIÇÃO REPRESENTATIVA) DO SERVIÇO DE INST. TUBO PVC, SÉRIE N, ESGOTO PREDIAL, 100 MM (INST. RAMAL DESCARGA, RAMAL DE ESG. SANIT., PRUMADA ESG. SANIT., VENTILAÇÃO OU SUB-COLETOR AÉREO), INCL. CONEXÕES E CORTES, FIXAÇÕES, P/ PRÉDIOS. AF_10/2015</v>
          </cell>
          <cell r="C3496" t="str">
            <v>M</v>
          </cell>
          <cell r="D3496">
            <v>31.62</v>
          </cell>
          <cell r="E3496">
            <v>17.36</v>
          </cell>
          <cell r="F3496">
            <v>48.98</v>
          </cell>
        </row>
        <row r="3497">
          <cell r="A3497" t="str">
            <v>91796</v>
          </cell>
          <cell r="B3497" t="str">
            <v>(COMPOSIÇÃO REPRESENTATIVA) DO SERVIÇO DE INSTALAÇÃO DE TUBO DE PVC, SÉRIE NORMAL, ESGOTO PREDIAL, DN 150 MM (INSTALADO EM SUB-COLETOR AÉREO), INCLUSIVE CONEXÕES, CORTES E FIXAÇÕES, PARA PRÉDIOS. AF_10/2015</v>
          </cell>
          <cell r="C3497" t="str">
            <v>M</v>
          </cell>
          <cell r="D3497">
            <v>34.770000000000003</v>
          </cell>
          <cell r="E3497">
            <v>15.37</v>
          </cell>
          <cell r="F3497">
            <v>50.14</v>
          </cell>
        </row>
        <row r="3498">
          <cell r="A3498" t="str">
            <v>89711</v>
          </cell>
          <cell r="B3498" t="str">
            <v>TUBO PVC, SERIE NORMAL, ESGOTO PREDIAL, DN 40 MM, FORNECIDO E INSTALADO EM RAMAL DE DESCARGA OU RAMAL DE ESGOTO SANITÁRIO. AF_12/2014</v>
          </cell>
          <cell r="C3498" t="str">
            <v>M</v>
          </cell>
          <cell r="D3498">
            <v>7.18</v>
          </cell>
          <cell r="E3498">
            <v>7.99</v>
          </cell>
          <cell r="F3498">
            <v>15.17</v>
          </cell>
        </row>
        <row r="3499">
          <cell r="A3499" t="str">
            <v>89712</v>
          </cell>
          <cell r="B3499" t="str">
            <v>TUBO PVC, SERIE NORMAL, ESGOTO PREDIAL, DN 50 MM, FORNECIDO E INSTALADO EM RAMAL DE DESCARGA OU RAMAL DE ESGOTO SANITÁRIO. AF_12/2014</v>
          </cell>
          <cell r="C3499" t="str">
            <v>M</v>
          </cell>
          <cell r="D3499">
            <v>12.06</v>
          </cell>
          <cell r="E3499">
            <v>10.119999999999999</v>
          </cell>
          <cell r="F3499">
            <v>22.18</v>
          </cell>
        </row>
        <row r="3500">
          <cell r="A3500" t="str">
            <v>89713</v>
          </cell>
          <cell r="B3500" t="str">
            <v>TUBO PVC, SERIE NORMAL, ESGOTO PREDIAL, DN 75 MM, FORNECIDO E INSTALADO EM RAMAL DE DESCARGA OU RAMAL DE ESGOTO SANITÁRIO. AF_12/2014</v>
          </cell>
          <cell r="C3500" t="str">
            <v>M</v>
          </cell>
          <cell r="D3500">
            <v>18.07</v>
          </cell>
          <cell r="E3500">
            <v>14.91</v>
          </cell>
          <cell r="F3500">
            <v>32.979999999999997</v>
          </cell>
        </row>
        <row r="3501">
          <cell r="A3501" t="str">
            <v>89714</v>
          </cell>
          <cell r="B3501" t="str">
            <v>TUBO PVC, SERIE NORMAL, ESGOTO PREDIAL, DN 100 MM, FORNECIDO E INSTALADO EM RAMAL DE DESCARGA OU RAMAL DE ESGOTO SANITÁRIO. AF_12/2014</v>
          </cell>
          <cell r="C3501" t="str">
            <v>M</v>
          </cell>
          <cell r="D3501">
            <v>22.8</v>
          </cell>
          <cell r="E3501">
            <v>19.7</v>
          </cell>
          <cell r="F3501">
            <v>42.5</v>
          </cell>
        </row>
        <row r="3502">
          <cell r="A3502" t="str">
            <v>89798</v>
          </cell>
          <cell r="B3502" t="str">
            <v>TUBO PVC, SERIE NORMAL, ESGOTO PREDIAL, DN 50 MM, FORNECIDO E INSTALADO EM PRUMADA DE ESGOTO SANITÁRIO OU VENTILAÇÃO. AF_12/2014</v>
          </cell>
          <cell r="C3502" t="str">
            <v>M</v>
          </cell>
          <cell r="D3502">
            <v>7.44</v>
          </cell>
          <cell r="E3502">
            <v>1.33</v>
          </cell>
          <cell r="F3502">
            <v>8.77</v>
          </cell>
        </row>
        <row r="3503">
          <cell r="A3503" t="str">
            <v>89799</v>
          </cell>
          <cell r="B3503" t="str">
            <v>TUBO PVC, SERIE NORMAL, ESGOTO PREDIAL, DN 75 MM, FORNECIDO E INSTALADO EM PRUMADA DE ESGOTO SANITÁRIO OU VENTILAÇÃO. AF_12/2014</v>
          </cell>
          <cell r="C3503" t="str">
            <v>M</v>
          </cell>
          <cell r="D3503">
            <v>10.99</v>
          </cell>
          <cell r="E3503">
            <v>2.92</v>
          </cell>
          <cell r="F3503">
            <v>13.91</v>
          </cell>
        </row>
        <row r="3504">
          <cell r="A3504" t="str">
            <v>89800</v>
          </cell>
          <cell r="B3504" t="str">
            <v>TUBO PVC, SERIE NORMAL, ESGOTO PREDIAL, DN 100 MM, FORNECIDO E INSTALADO EM PRUMADA DE ESGOTO SANITÁRIO OU VENTILAÇÃO. AF_12/2014</v>
          </cell>
          <cell r="C3504" t="str">
            <v>M</v>
          </cell>
          <cell r="D3504">
            <v>13.21</v>
          </cell>
          <cell r="E3504">
            <v>4.26</v>
          </cell>
          <cell r="F3504">
            <v>17.47</v>
          </cell>
        </row>
        <row r="3505">
          <cell r="A3505" t="str">
            <v>89848</v>
          </cell>
          <cell r="B3505" t="str">
            <v>TUBO PVC, SERIE NORMAL, ESGOTO PREDIAL, DN 100 MM, FORNECIDO E INSTALADO EM SUBCOLETOR AÉREO DE ESGOTO SANITÁRIO. AF_12/2014</v>
          </cell>
          <cell r="C3505" t="str">
            <v>M</v>
          </cell>
          <cell r="D3505">
            <v>14.71</v>
          </cell>
          <cell r="E3505">
            <v>7.19</v>
          </cell>
          <cell r="F3505">
            <v>21.9</v>
          </cell>
        </row>
        <row r="3506">
          <cell r="A3506" t="str">
            <v>89849</v>
          </cell>
          <cell r="B3506" t="str">
            <v>TUBO PVC, SERIE NORMAL, ESGOTO PREDIAL, DN 150 MM, FORNECIDO E INSTALADO EM SUBCOLETOR AÉREO DE ESGOTO SANITÁRIO. AF_12/2014</v>
          </cell>
          <cell r="C3506" t="str">
            <v>M</v>
          </cell>
          <cell r="D3506">
            <v>29.94</v>
          </cell>
          <cell r="E3506">
            <v>9.85</v>
          </cell>
          <cell r="F3506">
            <v>39.79</v>
          </cell>
        </row>
        <row r="3507">
          <cell r="A3507" t="str">
            <v>90694</v>
          </cell>
          <cell r="B3507" t="str">
            <v>TUBO DE PVC PARA REDE COLETORA DE ESGOTO DE PAREDE MACIÇA, DN 100 MM, JUNTA ELÁSTICA, INSTALADO EM LOCAL COM NÍVEL BAIXO DE INTERFERÊNCIAS - FORNECIMENTO E ASSENTAMENTO. AF_06/2015</v>
          </cell>
          <cell r="C3507" t="str">
            <v>M</v>
          </cell>
          <cell r="D3507">
            <v>16.43</v>
          </cell>
          <cell r="E3507">
            <v>1.86</v>
          </cell>
          <cell r="F3507">
            <v>18.29</v>
          </cell>
        </row>
        <row r="3508">
          <cell r="A3508" t="str">
            <v>90695</v>
          </cell>
          <cell r="B3508" t="str">
            <v>TUBO DE PVC PARA REDE COLETORA DE ESGOTO DE PAREDE MACIÇA, DN 150 MM, JUNTA ELÁSTICA, INSTALADO EM LOCAL COM NÍVEL BAIXO DE INTERFERÊNCIAS - FORNECIMENTO E ASSENTAMENTO. AF_06/2015</v>
          </cell>
          <cell r="C3508" t="str">
            <v>M</v>
          </cell>
          <cell r="D3508">
            <v>33.42</v>
          </cell>
          <cell r="E3508">
            <v>2.27</v>
          </cell>
          <cell r="F3508">
            <v>35.69</v>
          </cell>
        </row>
        <row r="3509">
          <cell r="A3509" t="str">
            <v>90696</v>
          </cell>
          <cell r="B3509" t="str">
            <v>TUBO DE PVC PARA REDE COLETORA DE ESGOTO DE PAREDE MACIÇA, DN 200 MM, JUNTA ELÁSTICA, INSTALADO EM LOCAL COM NÍVEL BAIXO DE INTERFERÊNCIAS - FORNECIMENTO E ASSENTAMENTO. AF_06/2015</v>
          </cell>
          <cell r="C3509" t="str">
            <v>M</v>
          </cell>
          <cell r="D3509">
            <v>55.2</v>
          </cell>
          <cell r="E3509">
            <v>2.69</v>
          </cell>
          <cell r="F3509">
            <v>57.89</v>
          </cell>
        </row>
        <row r="3510">
          <cell r="A3510" t="str">
            <v>90697</v>
          </cell>
          <cell r="B3510" t="str">
            <v>TUBO DE PVC PARA REDE COLETORA DE ESGOTO DE PAREDE MACIÇA, DN 250 MM, JUNTA ELÁSTICA, INSTALADO EM LOCAL COM NÍVEL BAIXO DE INTERFERÊNCIAS - FORNECIMENTO E ASSENTAMENTO. AF_06/2015</v>
          </cell>
          <cell r="C3510" t="str">
            <v>M</v>
          </cell>
          <cell r="D3510">
            <v>88.84</v>
          </cell>
          <cell r="E3510">
            <v>3.11</v>
          </cell>
          <cell r="F3510">
            <v>91.95</v>
          </cell>
        </row>
        <row r="3511">
          <cell r="A3511" t="str">
            <v>90698</v>
          </cell>
          <cell r="B3511" t="str">
            <v>TUBO DE PVC PARA REDE COLETORA DE ESGOTO DE PAREDE MACIÇA, DN 300 MM, JUNTA ELÁSTICA, INSTALADO EM LOCAL COM NÍVEL BAIXO DE INTERFERÊNCIAS - FORNECIMENTO E ASSENTAMENTO. AF_06/2015</v>
          </cell>
          <cell r="C3511" t="str">
            <v>M</v>
          </cell>
          <cell r="D3511">
            <v>144.19999999999999</v>
          </cell>
          <cell r="E3511">
            <v>3.53</v>
          </cell>
          <cell r="F3511">
            <v>147.72999999999999</v>
          </cell>
        </row>
        <row r="3512">
          <cell r="A3512" t="str">
            <v>90699</v>
          </cell>
          <cell r="B3512" t="str">
            <v>TUBO DE PVC PARA REDE COLETORA DE ESGOTO DE PAREDE MACIÇA, DN 350 MM, JUNTA ELÁSTICA, INSTALADO EM LOCAL COM NÍVEL BAIXO DE INTERFERÊNCIAS - FORNECIMENTO E ASSENTAMENTO. AF_06/2015</v>
          </cell>
          <cell r="C3512" t="str">
            <v>M</v>
          </cell>
          <cell r="D3512">
            <v>180.58</v>
          </cell>
          <cell r="E3512">
            <v>3.94</v>
          </cell>
          <cell r="F3512">
            <v>184.52</v>
          </cell>
        </row>
        <row r="3513">
          <cell r="A3513" t="str">
            <v>90700</v>
          </cell>
          <cell r="B3513" t="str">
            <v>TUBO DE PVC PARA REDE COLETORA DE ESGOTO DE PAREDE MACIÇA, DN 400 MM, JUNTA ELÁSTICA, INSTALADO EM LOCAL COM NÍVEL BAIXO DE INTERFERÊNCIAS - FORNECIMENTO E ASSENTAMENTO. AF_06/2015</v>
          </cell>
          <cell r="C3513" t="str">
            <v>M</v>
          </cell>
          <cell r="D3513">
            <v>239.75</v>
          </cell>
          <cell r="E3513">
            <v>5.5</v>
          </cell>
          <cell r="F3513">
            <v>245.25</v>
          </cell>
        </row>
        <row r="3514">
          <cell r="A3514" t="str">
            <v>90701</v>
          </cell>
          <cell r="B3514" t="str">
            <v>TUBO DE PVC CORRUGADO DE DUPLA PAREDE PARA REDE COLETORA DE ESGOTO, DN 150 MM, JUNTA ELÁSTICA, INSTALADO EM LOCAL COM NÍVEL BAIXO DE INTERFERÊNCIAS - FORNECIMENTO E ASSENTAMENTO. AF_06/2015</v>
          </cell>
          <cell r="C3514" t="str">
            <v>M</v>
          </cell>
          <cell r="D3514">
            <v>28.13</v>
          </cell>
          <cell r="E3514">
            <v>4.1500000000000004</v>
          </cell>
          <cell r="F3514">
            <v>32.28</v>
          </cell>
        </row>
        <row r="3515">
          <cell r="A3515" t="str">
            <v>90702</v>
          </cell>
          <cell r="B3515" t="str">
            <v>TUBO DE PVC CORRUGADO DE DUPLA PAREDE PARA REDE COLETORA DE ESGOTO, DN 200 MM, JUNTA ELÁSTICA, INSTALADO EM LOCAL COM NÍVEL BAIXO DE INTERFERÊNCIAS - FORNECIMENTO E ASSENTAMENTO. AF_06/2015</v>
          </cell>
          <cell r="C3515" t="str">
            <v>M</v>
          </cell>
          <cell r="D3515">
            <v>43.16</v>
          </cell>
          <cell r="E3515">
            <v>4.57</v>
          </cell>
          <cell r="F3515">
            <v>47.73</v>
          </cell>
        </row>
        <row r="3516">
          <cell r="A3516" t="str">
            <v>90703</v>
          </cell>
          <cell r="B3516" t="str">
            <v>TUBO DE PVC CORRUGADO DE DUPLA PAREDE PARA REDE COLETORA DE ESGOTO, DN 250 MM, JUNTA ELÁSTICA, INSTALADO EM LOCAL COM NÍVEL BAIXO DE INTERFERÊNCIAS - FORNECIMENTO E ASSENTAMENTO. AF_06/2015</v>
          </cell>
          <cell r="C3516" t="str">
            <v>M</v>
          </cell>
          <cell r="D3516">
            <v>72.09</v>
          </cell>
          <cell r="E3516">
            <v>4.9800000000000004</v>
          </cell>
          <cell r="F3516">
            <v>77.069999999999993</v>
          </cell>
        </row>
        <row r="3517">
          <cell r="A3517" t="str">
            <v>90704</v>
          </cell>
          <cell r="B3517" t="str">
            <v>TUBO DE PVC CORRUGADO DE DUPLA PAREDE PARA REDE COLETORA DE ESGOTO, DN 300 MM, JUNTA ELÁSTICA, INSTALADO EM LOCAL COM NÍVEL BAIXO DE INTERFERÊNCIAS - FORNECIMENTO E ASSENTAMENTO. AF_06/2015</v>
          </cell>
          <cell r="C3517" t="str">
            <v>M</v>
          </cell>
          <cell r="D3517">
            <v>113.72</v>
          </cell>
          <cell r="E3517">
            <v>5.4</v>
          </cell>
          <cell r="F3517">
            <v>119.12</v>
          </cell>
        </row>
        <row r="3518">
          <cell r="A3518" t="str">
            <v>90705</v>
          </cell>
          <cell r="B3518" t="str">
            <v>TUBO DE PVC CORRUGADO DE DUPLA PAREDE PARA REDE COLETORA DE ESGOTO, DN 350 MM, JUNTA ELÁSTICA, INSTALADO EM LOCAL COM NÍVEL BAIXO DE INTERFERÊNCIAS - FORNECIMENTO E ASSENTAMENTO. AF_06/2015</v>
          </cell>
          <cell r="C3518" t="str">
            <v>M</v>
          </cell>
          <cell r="D3518">
            <v>167.48</v>
          </cell>
          <cell r="E3518">
            <v>5.81</v>
          </cell>
          <cell r="F3518">
            <v>173.29</v>
          </cell>
        </row>
        <row r="3519">
          <cell r="A3519" t="str">
            <v>90706</v>
          </cell>
          <cell r="B3519" t="str">
            <v>TUBO DE PVC CORRUGADO DE DUPLA PAREDE PARA REDE COLETORA DE ESGOTO, DN 400 MM, JUNTA ELÁSTICA, INSTALADO EM LOCAL COM NÍVEL BAIXO DE INTERFERÊNCIAS - FORNECIMENTO E ASSENTAMENTO. AF_06/2015</v>
          </cell>
          <cell r="C3519" t="str">
            <v>M</v>
          </cell>
          <cell r="D3519">
            <v>203.82</v>
          </cell>
          <cell r="E3519">
            <v>7.86</v>
          </cell>
          <cell r="F3519">
            <v>211.68</v>
          </cell>
        </row>
        <row r="3520">
          <cell r="A3520" t="str">
            <v>90708</v>
          </cell>
          <cell r="B3520" t="str">
            <v>TUBO DE PEAD CORRUGADO DE DUPLA PAREDE PARA REDE COLETORA DE ESGOTO, DN 600 MM, JUNTA ELÁSTICA INTEGRADA, INSTALADO EM LOCAL COM NÍVEL BAIXO DE INTERFERÊNCIAS - FORNECIMENTO E ASSENTAMENTO. AF_06/2015</v>
          </cell>
          <cell r="C3520" t="str">
            <v>M</v>
          </cell>
          <cell r="D3520">
            <v>331</v>
          </cell>
          <cell r="E3520">
            <v>5.1100000000000003</v>
          </cell>
          <cell r="F3520">
            <v>336.11</v>
          </cell>
        </row>
        <row r="3521">
          <cell r="A3521" t="str">
            <v>90709</v>
          </cell>
          <cell r="B3521" t="str">
            <v>TUBO DE PVC PARA REDE COLETORA DE ESGOTO DE PAREDE MACIÇA, DN 100 MM, JUNTA ELÁSTICA, INSTALADO EM LOCAL COM NÍVEL ALTO DE INTERFERÊNCIAS - FORNECIMENTO E ASSENTAMENTO. AF_06/2015</v>
          </cell>
          <cell r="C3521" t="str">
            <v>M</v>
          </cell>
          <cell r="D3521">
            <v>16.940000000000001</v>
          </cell>
          <cell r="E3521">
            <v>3.34</v>
          </cell>
          <cell r="F3521">
            <v>20.28</v>
          </cell>
        </row>
        <row r="3522">
          <cell r="A3522" t="str">
            <v>90710</v>
          </cell>
          <cell r="B3522" t="str">
            <v>TUBO DE PVC PARA REDE COLETORA DE ESGOTO DE PAREDE MACIÇA, DN 150 MM, JUNTA ELÁSTICA, INSTALADO EM LOCAL COM NÍVEL ALTO DE INTERFERÊNCIAS - FORNECIMENTO E ASSENTAMENTO. AF_06/2015</v>
          </cell>
          <cell r="C3522" t="str">
            <v>M</v>
          </cell>
          <cell r="D3522">
            <v>33.94</v>
          </cell>
          <cell r="E3522">
            <v>3.75</v>
          </cell>
          <cell r="F3522">
            <v>37.69</v>
          </cell>
        </row>
        <row r="3523">
          <cell r="A3523" t="str">
            <v>90711</v>
          </cell>
          <cell r="B3523" t="str">
            <v>TUBO DE PVC PARA REDE COLETORA DE ESGOTO DE PAREDE MACIÇA, DN 200 MM, JUNTA ELÁSTICA, INSTALADO EM LOCAL COM NÍVEL ALTO DE INTERFERÊNCIAS - FORNECIMENTO E ASSENTAMENTO. AF_06/2015</v>
          </cell>
          <cell r="C3523" t="str">
            <v>M</v>
          </cell>
          <cell r="D3523">
            <v>55.7</v>
          </cell>
          <cell r="E3523">
            <v>4.17</v>
          </cell>
          <cell r="F3523">
            <v>59.87</v>
          </cell>
        </row>
        <row r="3524">
          <cell r="A3524" t="str">
            <v>90712</v>
          </cell>
          <cell r="B3524" t="str">
            <v>TUBO DE PVC PARA REDE COLETORA DE ESGOTO DE PAREDE MACIÇA, DN 250 MM, JUNTA ELÁSTICA, INSTALADO EM LOCAL COM NÍVEL ALTO DE INTERFERÊNCIAS - FORNECIMENTO E ASSENTAMENTO. AF_06/2015</v>
          </cell>
          <cell r="C3524" t="str">
            <v>M</v>
          </cell>
          <cell r="D3524">
            <v>89.36</v>
          </cell>
          <cell r="E3524">
            <v>4.58</v>
          </cell>
          <cell r="F3524">
            <v>93.94</v>
          </cell>
        </row>
        <row r="3525">
          <cell r="A3525" t="str">
            <v>90713</v>
          </cell>
          <cell r="B3525" t="str">
            <v>TUBO DE PVC PARA REDE COLETORA DE ESGOTO DE PAREDE MACIÇA, DN 300 MM, JUNTA ELÁSTICA, INSTALADO EM LOCAL COM NÍVEL ALTO DE INTERFERÊNCIAS - FORNECIMENTO E ASSENTAMENTO. AF_06/2015</v>
          </cell>
          <cell r="C3525" t="str">
            <v>M</v>
          </cell>
          <cell r="D3525">
            <v>144.72</v>
          </cell>
          <cell r="E3525">
            <v>5</v>
          </cell>
          <cell r="F3525">
            <v>149.72</v>
          </cell>
        </row>
        <row r="3526">
          <cell r="A3526" t="str">
            <v>90714</v>
          </cell>
          <cell r="B3526" t="str">
            <v>TUBO DE PVC PARA REDE COLETORA DE ESGOTO DE PAREDE MACIÇA, DN 350 MM, JUNTA ELÁSTICA, INSTALADO EM LOCAL COM NÍVEL ALTO DE INTERFERÊNCIAS - FORNECIMENTO E ASSENTAMENTO. AF_06/2015</v>
          </cell>
          <cell r="C3526" t="str">
            <v>M</v>
          </cell>
          <cell r="D3526">
            <v>181.09</v>
          </cell>
          <cell r="E3526">
            <v>5.42</v>
          </cell>
          <cell r="F3526">
            <v>186.51</v>
          </cell>
        </row>
        <row r="3527">
          <cell r="A3527" t="str">
            <v>90715</v>
          </cell>
          <cell r="B3527" t="str">
            <v>TUBO DE PVC PARA REDE COLETORA DE ESGOTO DE PAREDE MACIÇA, DN 400 MM, JUNTA ELÁSTICA, INSTALADO EM LOCAL COM NÍVEL ALTO DE INTERFERÊNCIAS - FORNECIMENTO E ASSENTAMENTO. AF_06/2015</v>
          </cell>
          <cell r="C3527" t="str">
            <v>M</v>
          </cell>
          <cell r="D3527">
            <v>241.62</v>
          </cell>
          <cell r="E3527">
            <v>7.36</v>
          </cell>
          <cell r="F3527">
            <v>248.98</v>
          </cell>
        </row>
        <row r="3528">
          <cell r="A3528" t="str">
            <v>90716</v>
          </cell>
          <cell r="B3528" t="str">
            <v>TUBO DE PVC CORRUGADO DE DUPLA PAREDE PARA REDE COLETORA DE ESGOTO, DN 150 MM, JUNTA ELÁSTICA, INSTALADO EM LOCAL COM NÍVEL ALTO DE INTERFERÊNCIAS - FORNECIMENTO E ASSENTAMENTO. AF_06/2015</v>
          </cell>
          <cell r="C3528" t="str">
            <v>M</v>
          </cell>
          <cell r="D3528">
            <v>28.64</v>
          </cell>
          <cell r="E3528">
            <v>5.63</v>
          </cell>
          <cell r="F3528">
            <v>34.270000000000003</v>
          </cell>
        </row>
        <row r="3529">
          <cell r="A3529" t="str">
            <v>90717</v>
          </cell>
          <cell r="B3529" t="str">
            <v>TUBO DE PVC CORRUGADO DE DUPLA PAREDE PARA REDE COLETORA DE ESGOTO, DN 200 MM, JUNTA ELÁSTICA, INSTALADO EM LOCAL COM NÍVEL ALTO DE INTERFERÊNCIAS - FORNECIMENTO E ASSENTAMENTO. AF_06/2015</v>
          </cell>
          <cell r="C3529" t="str">
            <v>M</v>
          </cell>
          <cell r="D3529">
            <v>43.67</v>
          </cell>
          <cell r="E3529">
            <v>6.04</v>
          </cell>
          <cell r="F3529">
            <v>49.71</v>
          </cell>
        </row>
        <row r="3530">
          <cell r="A3530" t="str">
            <v>90718</v>
          </cell>
          <cell r="B3530" t="str">
            <v>TUBO DE PVC CORRUGADO DE DUPLA PAREDE PARA REDE COLETORA DE ESGOTO, DN 250 MM, JUNTA ELÁSTICA, INSTALADO EM LOCAL COM NÍVEL ALTO DE INTERFERÊNCIAS - FORNECIMENTO E ASSENTAMENTO. AF_06/2015</v>
          </cell>
          <cell r="C3530" t="str">
            <v>M</v>
          </cell>
          <cell r="D3530">
            <v>72.599999999999994</v>
          </cell>
          <cell r="E3530">
            <v>6.46</v>
          </cell>
          <cell r="F3530">
            <v>79.06</v>
          </cell>
        </row>
        <row r="3531">
          <cell r="A3531" t="str">
            <v>90719</v>
          </cell>
          <cell r="B3531" t="str">
            <v>TUBO DE PVC CORRUGADO DE DUPLA PAREDE PARA REDE COLETORA DE ESGOTO, DN 300 MM, JUNTA ELÁSTICA, INSTALADO EM LOCAL COM NÍVEL ALTO DE INTERFERÊNCIAS - FORNECIMENTO E ASSENTAMENTO. AF_06/2015</v>
          </cell>
          <cell r="C3531" t="str">
            <v>M</v>
          </cell>
          <cell r="D3531">
            <v>114.24</v>
          </cell>
          <cell r="E3531">
            <v>6.87</v>
          </cell>
          <cell r="F3531">
            <v>121.11</v>
          </cell>
        </row>
        <row r="3532">
          <cell r="A3532" t="str">
            <v>90720</v>
          </cell>
          <cell r="B3532" t="str">
            <v>TUBO DE PVC CORRUGADO DE DUPLA PAREDE PARA REDE COLETORA DE ESGOTO, DN 350 MM, JUNTA ELÁSTICA, INSTALADO EM LOCAL COM NÍVEL ALTO DE INTERFERÊNCIAS - FORNECIMENTO E ASSENTAMENTO. AF_06/2015</v>
          </cell>
          <cell r="C3532" t="str">
            <v>M</v>
          </cell>
          <cell r="D3532">
            <v>167.99</v>
          </cell>
          <cell r="E3532">
            <v>7.29</v>
          </cell>
          <cell r="F3532">
            <v>175.28</v>
          </cell>
        </row>
        <row r="3533">
          <cell r="A3533" t="str">
            <v>90721</v>
          </cell>
          <cell r="B3533" t="str">
            <v>TUBO DE PVC CORRUGADO DE DUPLA PAREDE PARA REDE COLETORA DE ESGOTO, DN 400 MM, EM JUNTA ELÁSTICA, INSTALADO EM LOCAL COM NÍVEL ALTO DE INTERFERÊNCIAS - FORNECIMENTO E ASSENTAMENTO. AF_06/2015</v>
          </cell>
          <cell r="C3533" t="str">
            <v>M</v>
          </cell>
          <cell r="D3533">
            <v>205.69</v>
          </cell>
          <cell r="E3533">
            <v>9.7200000000000006</v>
          </cell>
          <cell r="F3533">
            <v>215.41</v>
          </cell>
        </row>
        <row r="3534">
          <cell r="A3534" t="str">
            <v>90723</v>
          </cell>
          <cell r="B3534" t="str">
            <v>TUBO DE PEAD CORRUGADO DE DUPLA PAREDE PARA REDE COLETORA DE ESGOTO, DN 600 MM, JUNTA ELÁSTICA INTEGRADA, INSTALADO EM LOCAL COM NÍVEL ALTO DE INTERFERÊNCIAS - FORNECIMENTO E ASSENTAMENTO. AF_06/2015</v>
          </cell>
          <cell r="C3534" t="str">
            <v>M</v>
          </cell>
          <cell r="D3534">
            <v>332.37</v>
          </cell>
          <cell r="E3534">
            <v>6.08</v>
          </cell>
          <cell r="F3534">
            <v>338.45</v>
          </cell>
        </row>
        <row r="3535">
          <cell r="B3535" t="str">
            <v>CONEXOES DE PVC - ESGOTO E AGUAS PLUVIAIS</v>
          </cell>
          <cell r="C3535" t="str">
            <v/>
          </cell>
        </row>
        <row r="3536">
          <cell r="A3536" t="str">
            <v>72293</v>
          </cell>
          <cell r="B3536" t="str">
            <v>CAP PVC ESGOTO 50MM (TAMPÃO) - FORNECIMENTO E INSTALAÇÃO</v>
          </cell>
          <cell r="C3536" t="str">
            <v>UN</v>
          </cell>
          <cell r="D3536">
            <v>4.3499999999999996</v>
          </cell>
          <cell r="E3536">
            <v>1.69</v>
          </cell>
          <cell r="F3536">
            <v>6.04</v>
          </cell>
        </row>
        <row r="3537">
          <cell r="A3537" t="str">
            <v>72294</v>
          </cell>
          <cell r="B3537" t="str">
            <v>CAP PVC ESGOTO 75MM (TAMPÃO) - FORNECIMENTO E INSTALAÇÃO</v>
          </cell>
          <cell r="C3537" t="str">
            <v>UN</v>
          </cell>
          <cell r="D3537">
            <v>7.15</v>
          </cell>
          <cell r="E3537">
            <v>2.08</v>
          </cell>
          <cell r="F3537">
            <v>9.23</v>
          </cell>
        </row>
        <row r="3538">
          <cell r="A3538" t="str">
            <v>72295</v>
          </cell>
          <cell r="B3538" t="str">
            <v>CAP PVC ESGOTO 100MM (TAMPÃO) - FORNECIMENTO E INSTALAÇÃO</v>
          </cell>
          <cell r="C3538" t="str">
            <v>UN</v>
          </cell>
          <cell r="D3538">
            <v>9.7799999999999994</v>
          </cell>
          <cell r="E3538">
            <v>2.86</v>
          </cell>
          <cell r="F3538">
            <v>12.64</v>
          </cell>
        </row>
        <row r="3539">
          <cell r="A3539" t="str">
            <v>83531</v>
          </cell>
          <cell r="B3539" t="str">
            <v>CURVA PARA REDE COLETOR ESGOTO, EB 644, 90GR, DN=200MM, COM JUNTA ELASTICA</v>
          </cell>
          <cell r="C3539" t="str">
            <v>UN</v>
          </cell>
          <cell r="D3539">
            <v>271.04000000000002</v>
          </cell>
          <cell r="E3539">
            <v>18.64</v>
          </cell>
          <cell r="F3539">
            <v>289.68</v>
          </cell>
        </row>
        <row r="3540">
          <cell r="A3540" t="str">
            <v>83535</v>
          </cell>
          <cell r="B3540" t="str">
            <v>CURVA PVC PARA REDE COLETOR ESGOTO, EB-644, 45 GR, 200 MM, COM JUNTA ELASTICA.</v>
          </cell>
          <cell r="C3540" t="str">
            <v>UN</v>
          </cell>
          <cell r="D3540">
            <v>220.99</v>
          </cell>
          <cell r="E3540">
            <v>18.64</v>
          </cell>
          <cell r="F3540">
            <v>239.63</v>
          </cell>
        </row>
        <row r="3541">
          <cell r="A3541" t="str">
            <v>83520</v>
          </cell>
          <cell r="B3541" t="str">
            <v>TE PVC PARA COLETOR ESGOTO, EB644, D=100MM, COM JUNTA ELASTICA.</v>
          </cell>
          <cell r="C3541" t="str">
            <v>UN</v>
          </cell>
          <cell r="D3541">
            <v>79.25</v>
          </cell>
          <cell r="E3541">
            <v>25.87</v>
          </cell>
          <cell r="F3541">
            <v>105.12</v>
          </cell>
        </row>
        <row r="3542">
          <cell r="A3542" t="str">
            <v>95693</v>
          </cell>
          <cell r="B3542" t="str">
            <v>LUVA SIMPLES, PVC, SÉRIE NORMAL, ESGOTO PREDIAL, DN 150 MM, JUNTA ELÁSTICA, FORNECIDO E INSTALADO EM SUBCOLETOR AÉREO DE ESGOTO SANITÁRIO. AF_12/2014</v>
          </cell>
          <cell r="C3542" t="str">
            <v>UN</v>
          </cell>
          <cell r="D3542">
            <v>24.44</v>
          </cell>
          <cell r="E3542">
            <v>5.85</v>
          </cell>
          <cell r="F3542">
            <v>30.29</v>
          </cell>
        </row>
        <row r="3543">
          <cell r="B3543" t="str">
            <v>EM RAMAL DE DESCARGA OU RAMAL DE ESGOTO SANITÁRIO</v>
          </cell>
          <cell r="C3543" t="str">
            <v/>
          </cell>
        </row>
        <row r="3544">
          <cell r="A3544" t="str">
            <v>89726</v>
          </cell>
          <cell r="B3544" t="str">
            <v>JOELHO 45 GRAUS, PVC, SERIE NORMAL, ESGOTO PREDIAL, DN 40 MM, JUNTA SOLDÁVEL, FORNECIDO E INSTALADO EM RAMAL DE DESCARGA OU RAMAL DE ESGOTO SANITÁRIO. AF_12/2014</v>
          </cell>
          <cell r="C3544" t="str">
            <v>UN</v>
          </cell>
          <cell r="D3544">
            <v>4.53</v>
          </cell>
          <cell r="E3544">
            <v>2.66</v>
          </cell>
          <cell r="F3544">
            <v>7.19</v>
          </cell>
        </row>
        <row r="3545">
          <cell r="A3545" t="str">
            <v>89732</v>
          </cell>
          <cell r="B3545" t="str">
            <v>JOELHO 45 GRAUS, PVC, SERIE NORMAL, ESGOTO PREDIAL, DN 50 MM, JUNTA ELÁSTICA, FORNECIDO E INSTALADO EM RAMAL DE DESCARGA OU RAMAL DE ESGOTO SANITÁRIO. AF_12/2014</v>
          </cell>
          <cell r="C3545" t="str">
            <v>UN</v>
          </cell>
          <cell r="D3545">
            <v>5.35</v>
          </cell>
          <cell r="E3545">
            <v>3.46</v>
          </cell>
          <cell r="F3545">
            <v>8.81</v>
          </cell>
        </row>
        <row r="3546">
          <cell r="A3546" t="str">
            <v>89739</v>
          </cell>
          <cell r="B3546" t="str">
            <v>JOELHO 45 GRAUS, PVC, SERIE NORMAL, ESGOTO PREDIAL, DN 75 MM, JUNTA ELÁSTICA, FORNECIDO E INSTALADO EM RAMAL DE DESCARGA OU RAMAL DE ESGOTO SANITÁRIO. AF_12/2014</v>
          </cell>
          <cell r="C3546" t="str">
            <v>UN</v>
          </cell>
          <cell r="D3546">
            <v>10.08</v>
          </cell>
          <cell r="E3546">
            <v>5.0599999999999996</v>
          </cell>
          <cell r="F3546">
            <v>15.14</v>
          </cell>
        </row>
        <row r="3547">
          <cell r="A3547" t="str">
            <v>89746</v>
          </cell>
          <cell r="B3547" t="str">
            <v>JOELHO 45 GRAUS, PVC, SERIE NORMAL, ESGOTO PREDIAL, DN 100 MM, JUNTA ELÁSTICA, FORNECIDO E INSTALADO EM RAMAL DE DESCARGA OU RAMAL DE ESGOTO SANITÁRIO. AF_12/2014</v>
          </cell>
          <cell r="C3547" t="str">
            <v>UN</v>
          </cell>
          <cell r="D3547">
            <v>12.16</v>
          </cell>
          <cell r="E3547">
            <v>6.65</v>
          </cell>
          <cell r="F3547">
            <v>18.809999999999999</v>
          </cell>
        </row>
        <row r="3548">
          <cell r="A3548" t="str">
            <v>89724</v>
          </cell>
          <cell r="B3548" t="str">
            <v>JOELHO 90 GRAUS, PVC, SERIE NORMAL, ESGOTO PREDIAL, DN 40 MM, JUNTA SOLDÁVEL, FORNECIDO E INSTALADO EM RAMAL DE DESCARGA OU RAMAL DE ESGOTO SANITÁRIO. AF_12/2014</v>
          </cell>
          <cell r="C3548" t="str">
            <v>UN</v>
          </cell>
          <cell r="D3548">
            <v>3.65</v>
          </cell>
          <cell r="E3548">
            <v>2.66</v>
          </cell>
          <cell r="F3548">
            <v>6.31</v>
          </cell>
        </row>
        <row r="3549">
          <cell r="A3549" t="str">
            <v>89731</v>
          </cell>
          <cell r="B3549" t="str">
            <v>JOELHO 90 GRAUS, PVC, SERIE NORMAL, ESGOTO PREDIAL, DN 50 MM, JUNTA ELÁSTICA, FORNECIDO E INSTALADO EM RAMAL DE DESCARGA OU RAMAL DE ESGOTO SANITÁRIO. AF_12/2014</v>
          </cell>
          <cell r="C3549" t="str">
            <v>UN</v>
          </cell>
          <cell r="D3549">
            <v>4.72</v>
          </cell>
          <cell r="E3549">
            <v>3.46</v>
          </cell>
          <cell r="F3549">
            <v>8.18</v>
          </cell>
        </row>
        <row r="3550">
          <cell r="A3550" t="str">
            <v>89737</v>
          </cell>
          <cell r="B3550" t="str">
            <v>JOELHO 90 GRAUS, PVC, SERIE NORMAL, ESGOTO PREDIAL, DN 75 MM, JUNTA ELÁSTICA, FORNECIDO E INSTALADO EM RAMAL DE DESCARGA OU RAMAL DE ESGOTO SANITÁRIO. AF_12/2014</v>
          </cell>
          <cell r="C3550" t="str">
            <v>UN</v>
          </cell>
          <cell r="D3550">
            <v>9.15</v>
          </cell>
          <cell r="E3550">
            <v>5.0599999999999996</v>
          </cell>
          <cell r="F3550">
            <v>14.21</v>
          </cell>
        </row>
        <row r="3551">
          <cell r="A3551" t="str">
            <v>89744</v>
          </cell>
          <cell r="B3551" t="str">
            <v>JOELHO 90 GRAUS, PVC, SERIE NORMAL, ESGOTO PREDIAL, DN 100 MM, JUNTA ELÁSTICA, FORNECIDO E INSTALADO EM RAMAL DE DESCARGA OU RAMAL DE ESGOTO SANITÁRIO. AF_12/2014</v>
          </cell>
          <cell r="C3551" t="str">
            <v>UN</v>
          </cell>
          <cell r="D3551">
            <v>12.09</v>
          </cell>
          <cell r="E3551">
            <v>6.65</v>
          </cell>
          <cell r="F3551">
            <v>18.739999999999998</v>
          </cell>
        </row>
        <row r="3552">
          <cell r="A3552" t="str">
            <v>89728</v>
          </cell>
          <cell r="B3552" t="str">
            <v>CURVA CURTA 90 GRAUS, PVC, SERIE NORMAL, ESGOTO PREDIAL, DN 40 MM, JUNTA SOLDÁVEL, FORNECIDO E INSTALADO EM RAMAL DE DESCARGA OU RAMAL DE ESGOTO SANITÁRIO. AF_12/2014</v>
          </cell>
          <cell r="C3552" t="str">
            <v>UN</v>
          </cell>
          <cell r="D3552">
            <v>4.93</v>
          </cell>
          <cell r="E3552">
            <v>2.66</v>
          </cell>
          <cell r="F3552">
            <v>7.59</v>
          </cell>
        </row>
        <row r="3553">
          <cell r="A3553" t="str">
            <v>89733</v>
          </cell>
          <cell r="B3553" t="str">
            <v>CURVA CURTA 90 GRAUS, PVC, SERIE NORMAL, ESGOTO PREDIAL, DN 50 MM, JUNTA ELÁSTICA, FORNECIDO E INSTALADO EM RAMAL DE DESCARGA OU RAMAL DE ESGOTO SANITÁRIO. AF_12/2014</v>
          </cell>
          <cell r="C3553" t="str">
            <v>UN</v>
          </cell>
          <cell r="D3553">
            <v>8.6300000000000008</v>
          </cell>
          <cell r="E3553">
            <v>3.46</v>
          </cell>
          <cell r="F3553">
            <v>12.09</v>
          </cell>
        </row>
        <row r="3554">
          <cell r="A3554" t="str">
            <v>89742</v>
          </cell>
          <cell r="B3554" t="str">
            <v>CURVA CURTA 90 GRAUS, PVC, SERIE NORMAL, ESGOTO PREDIAL, DN 75 MM, JUNTA ELÁSTICA, FORNECIDO E INSTALADO EM RAMAL DE DESCARGA OU RAMAL DE ESGOTO SANITÁRIO. AF_12/2014</v>
          </cell>
          <cell r="C3554" t="str">
            <v>UN</v>
          </cell>
          <cell r="D3554">
            <v>15.92</v>
          </cell>
          <cell r="E3554">
            <v>5.0599999999999996</v>
          </cell>
          <cell r="F3554">
            <v>20.98</v>
          </cell>
        </row>
        <row r="3555">
          <cell r="A3555" t="str">
            <v>89748</v>
          </cell>
          <cell r="B3555" t="str">
            <v>CURVA CURTA 90 GRAUS, PVC, SERIE NORMAL, ESGOTO PREDIAL, DN 100 MM, JUNTA ELÁSTICA, FORNECIDO E INSTALADO EM RAMAL DE DESCARGA OU RAMAL DE ESGOTO SANITÁRIO. AF_12/2014</v>
          </cell>
          <cell r="C3555" t="str">
            <v>UN</v>
          </cell>
          <cell r="D3555">
            <v>17.91</v>
          </cell>
          <cell r="E3555">
            <v>6.65</v>
          </cell>
          <cell r="F3555">
            <v>24.56</v>
          </cell>
        </row>
        <row r="3556">
          <cell r="A3556" t="str">
            <v>89730</v>
          </cell>
          <cell r="B3556" t="str">
            <v>CURVA LONGA 90 GRAUS, PVC, SERIE NORMAL, ESGOTO PREDIAL, DN 40 MM, JUNTA SOLDÁVEL, FORNECIDO E INSTALADO EM RAMAL DE DESCARGA OU RAMAL DE ESGOTO SANITÁRIO. AF_12/2014</v>
          </cell>
          <cell r="C3556" t="str">
            <v>UN</v>
          </cell>
          <cell r="D3556">
            <v>5.01</v>
          </cell>
          <cell r="E3556">
            <v>2.66</v>
          </cell>
          <cell r="F3556">
            <v>7.67</v>
          </cell>
        </row>
        <row r="3557">
          <cell r="A3557" t="str">
            <v>89735</v>
          </cell>
          <cell r="B3557" t="str">
            <v>CURVA LONGA 90 GRAUS, PVC, SERIE NORMAL, ESGOTO PREDIAL, DN 50 MM, JUNTA ELÁSTICA, FORNECIDO E INSTALADO EM RAMAL DE DESCARGA OU RAMAL DE ESGOTO SANITÁRIO. AF_12/2014</v>
          </cell>
          <cell r="C3557" t="str">
            <v>UN</v>
          </cell>
          <cell r="D3557">
            <v>8.5399999999999991</v>
          </cell>
          <cell r="E3557">
            <v>3.46</v>
          </cell>
          <cell r="F3557">
            <v>12</v>
          </cell>
        </row>
        <row r="3558">
          <cell r="A3558" t="str">
            <v>89743</v>
          </cell>
          <cell r="B3558" t="str">
            <v>CURVA LONGA 90 GRAUS, PVC, SERIE NORMAL, ESGOTO PREDIAL, DN 75 MM, JUNTA ELÁSTICA, FORNECIDO E INSTALADO EM RAMAL DE DESCARGA OU RAMAL DE ESGOTO SANITÁRIO. AF_12/2014</v>
          </cell>
          <cell r="C3558" t="str">
            <v>UN</v>
          </cell>
          <cell r="D3558">
            <v>22.29</v>
          </cell>
          <cell r="E3558">
            <v>5.0599999999999996</v>
          </cell>
          <cell r="F3558">
            <v>27.35</v>
          </cell>
        </row>
        <row r="3559">
          <cell r="A3559" t="str">
            <v>89750</v>
          </cell>
          <cell r="B3559" t="str">
            <v>CURVA LONGA 90 GRAUS, PVC, SERIE NORMAL, ESGOTO PREDIAL, DN 100 MM, JUNTA ELÁSTICA, FORNECIDO E INSTALADO EM RAMAL DE DESCARGA OU RAMAL DE ESGOTO SANITÁRIO. AF_12/2014</v>
          </cell>
          <cell r="C3559" t="str">
            <v>UN</v>
          </cell>
          <cell r="D3559">
            <v>34.61</v>
          </cell>
          <cell r="E3559">
            <v>6.65</v>
          </cell>
          <cell r="F3559">
            <v>41.26</v>
          </cell>
        </row>
        <row r="3560">
          <cell r="A3560" t="str">
            <v>89752</v>
          </cell>
          <cell r="B3560" t="str">
            <v>LUVA SIMPLES, PVC, SERIE NORMAL, ESGOTO PREDIAL, DN 40 MM, JUNTA SOLDÁVEL, FORNECIDO E INSTALADO EM RAMAL DE DESCARGA OU RAMAL DE ESGOTO SANITÁRIO. AF_12/2014</v>
          </cell>
          <cell r="C3560" t="str">
            <v>UN</v>
          </cell>
          <cell r="D3560">
            <v>2.71</v>
          </cell>
          <cell r="E3560">
            <v>1.86</v>
          </cell>
          <cell r="F3560">
            <v>4.57</v>
          </cell>
        </row>
        <row r="3561">
          <cell r="A3561" t="str">
            <v>89753</v>
          </cell>
          <cell r="B3561" t="str">
            <v>LUVA SIMPLES, PVC, SERIE NORMAL, ESGOTO PREDIAL, DN 50 MM, JUNTA ELÁSTICA, FORNECIDO E INSTALADO EM RAMAL DE DESCARGA OU RAMAL DE ESGOTO SANITÁRIO. AF_12/2014</v>
          </cell>
          <cell r="C3561" t="str">
            <v>UN</v>
          </cell>
          <cell r="D3561">
            <v>3.84</v>
          </cell>
          <cell r="E3561">
            <v>2.13</v>
          </cell>
          <cell r="F3561">
            <v>5.97</v>
          </cell>
        </row>
        <row r="3562">
          <cell r="A3562" t="str">
            <v>89774</v>
          </cell>
          <cell r="B3562" t="str">
            <v>LUVA SIMPLES, PVC, SERIE NORMAL, ESGOTO PREDIAL, DN 75 MM, JUNTA ELÁSTICA, FORNECIDO E INSTALADO EM RAMAL DE DESCARGA OU RAMAL DE ESGOTO SANITÁRIO. AF_12/2014</v>
          </cell>
          <cell r="C3562" t="str">
            <v>UN</v>
          </cell>
          <cell r="D3562">
            <v>6.42</v>
          </cell>
          <cell r="E3562">
            <v>3.46</v>
          </cell>
          <cell r="F3562">
            <v>9.8800000000000008</v>
          </cell>
        </row>
        <row r="3563">
          <cell r="A3563" t="str">
            <v>89778</v>
          </cell>
          <cell r="B3563" t="str">
            <v>LUVA SIMPLES, PVC, SERIE NORMAL, ESGOTO PREDIAL, DN 100 MM, JUNTA ELÁSTICA, FORNECIDO E INSTALADO EM RAMAL DE DESCARGA OU RAMAL DE ESGOTO SANITÁRIO. AF_12/2014</v>
          </cell>
          <cell r="C3563" t="str">
            <v>UN</v>
          </cell>
          <cell r="D3563">
            <v>7.98</v>
          </cell>
          <cell r="E3563">
            <v>4.5199999999999996</v>
          </cell>
          <cell r="F3563">
            <v>12.5</v>
          </cell>
        </row>
        <row r="3564">
          <cell r="A3564" t="str">
            <v>89754</v>
          </cell>
          <cell r="B3564" t="str">
            <v>LUVA DE CORRER, PVC, SERIE NORMAL, ESGOTO PREDIAL, DN 50 MM, JUNTA ELÁSTICA, FORNECIDO E INSTALADO EM RAMAL DE DESCARGA OU RAMAL DE ESGOTO SANITÁRIO. AF_12/2014</v>
          </cell>
          <cell r="C3564" t="str">
            <v>UN</v>
          </cell>
          <cell r="D3564">
            <v>7.61</v>
          </cell>
          <cell r="E3564">
            <v>2.13</v>
          </cell>
          <cell r="F3564">
            <v>9.74</v>
          </cell>
        </row>
        <row r="3565">
          <cell r="A3565" t="str">
            <v>89776</v>
          </cell>
          <cell r="B3565" t="str">
            <v>LUVA DE CORRER, PVC, SERIE NORMAL, ESGOTO PREDIAL, DN 75 MM, JUNTA ELÁSTICA, FORNECIDO E INSTALADO EM RAMAL DE DESCARGA OU RAMAL DE ESGOTO SANITÁRIO. AF_12/2014</v>
          </cell>
          <cell r="C3565" t="str">
            <v>UN</v>
          </cell>
          <cell r="D3565">
            <v>9.07</v>
          </cell>
          <cell r="E3565">
            <v>3.46</v>
          </cell>
          <cell r="F3565">
            <v>12.53</v>
          </cell>
        </row>
        <row r="3566">
          <cell r="A3566" t="str">
            <v>89779</v>
          </cell>
          <cell r="B3566" t="str">
            <v>LUVA DE CORRER, PVC, SERIE NORMAL, ESGOTO PREDIAL, DN 100 MM, JUNTA ELÁSTICA, FORNECIDO E INSTALADO EM RAMAL DE DESCARGA OU RAMAL DE ESGOTO SANITÁRIO. AF_12/2014</v>
          </cell>
          <cell r="C3566" t="str">
            <v>UN</v>
          </cell>
          <cell r="D3566">
            <v>13.28</v>
          </cell>
          <cell r="E3566">
            <v>4.5199999999999996</v>
          </cell>
          <cell r="F3566">
            <v>17.8</v>
          </cell>
        </row>
        <row r="3567">
          <cell r="A3567" t="str">
            <v>89782</v>
          </cell>
          <cell r="B3567" t="str">
            <v>TE, PVC, SERIE NORMAL, ESGOTO PREDIAL, DN 40 X 40 MM, JUNTA SOLDÁVEL, FORNECIDO E INSTALADO EM RAMAL DE DESCARGA OU RAMAL DE ESGOTO SANITÁRIO. AF_12/2014</v>
          </cell>
          <cell r="C3567" t="str">
            <v>UN</v>
          </cell>
          <cell r="D3567">
            <v>5.47</v>
          </cell>
          <cell r="E3567">
            <v>3.72</v>
          </cell>
          <cell r="F3567">
            <v>9.19</v>
          </cell>
        </row>
        <row r="3568">
          <cell r="A3568" t="str">
            <v>89784</v>
          </cell>
          <cell r="B3568" t="str">
            <v>TE, PVC, SERIE NORMAL, ESGOTO PREDIAL, DN 50 X 50 MM, JUNTA ELÁSTICA, FORNECIDO E INSTALADO EM RAMAL DE DESCARGA OU RAMAL DE ESGOTO SANITÁRIO. AF_12/2014</v>
          </cell>
          <cell r="C3568" t="str">
            <v>UN</v>
          </cell>
          <cell r="D3568">
            <v>10.19</v>
          </cell>
          <cell r="E3568">
            <v>4.5199999999999996</v>
          </cell>
          <cell r="F3568">
            <v>14.71</v>
          </cell>
        </row>
        <row r="3569">
          <cell r="A3569" t="str">
            <v>89786</v>
          </cell>
          <cell r="B3569" t="str">
            <v>TE, PVC, SERIE NORMAL, ESGOTO PREDIAL, DN 75 X 75 MM, JUNTA ELÁSTICA, FORNECIDO E INSTALADO EM RAMAL DE DESCARGA OU RAMAL DE ESGOTO SANITÁRIO. AF_12/2014</v>
          </cell>
          <cell r="C3569" t="str">
            <v>UN</v>
          </cell>
          <cell r="D3569">
            <v>17.899999999999999</v>
          </cell>
          <cell r="E3569">
            <v>6.65</v>
          </cell>
          <cell r="F3569">
            <v>24.55</v>
          </cell>
        </row>
        <row r="3570">
          <cell r="A3570" t="str">
            <v>89796</v>
          </cell>
          <cell r="B3570" t="str">
            <v>TE, PVC, SERIE NORMAL, ESGOTO PREDIAL, DN 100 X 100 MM, JUNTA ELÁSTICA, FORNECIDO E INSTALADO EM RAMAL DE DESCARGA OU RAMAL DE ESGOTO SANITÁRIO. AF_12/2014</v>
          </cell>
          <cell r="C3570" t="str">
            <v>UN</v>
          </cell>
          <cell r="D3570">
            <v>21.58</v>
          </cell>
          <cell r="E3570">
            <v>8.7799999999999994</v>
          </cell>
          <cell r="F3570">
            <v>30.36</v>
          </cell>
        </row>
        <row r="3571">
          <cell r="A3571" t="str">
            <v>89783</v>
          </cell>
          <cell r="B3571" t="str">
            <v>JUNÇÃO SIMPLES, PVC, SERIE NORMAL, ESGOTO PREDIAL, DN 40 MM, JUNTA SOLDÁVEL, FORNECIDO E INSTALADO EM RAMAL DE DESCARGA OU RAMAL DE ESGOTO SANITÁRIO. AF_12/2014</v>
          </cell>
          <cell r="C3571" t="str">
            <v>UN</v>
          </cell>
          <cell r="D3571">
            <v>5.91</v>
          </cell>
          <cell r="E3571">
            <v>3.72</v>
          </cell>
          <cell r="F3571">
            <v>9.6300000000000008</v>
          </cell>
        </row>
        <row r="3572">
          <cell r="A3572" t="str">
            <v>89785</v>
          </cell>
          <cell r="B3572" t="str">
            <v>JUNÇÃO SIMPLES, PVC, SERIE NORMAL, ESGOTO PREDIAL, DN 50 X 50 MM, JUNTA ELÁSTICA, FORNECIDO E INSTALADO EM RAMAL DE DESCARGA OU RAMAL DE ESGOTO SANITÁRIO. AF_12/2014</v>
          </cell>
          <cell r="C3572" t="str">
            <v>UN</v>
          </cell>
          <cell r="D3572">
            <v>11.17</v>
          </cell>
          <cell r="E3572">
            <v>4.5199999999999996</v>
          </cell>
          <cell r="F3572">
            <v>15.69</v>
          </cell>
        </row>
        <row r="3573">
          <cell r="A3573" t="str">
            <v>89795</v>
          </cell>
          <cell r="B3573" t="str">
            <v>JUNÇÃO SIMPLES, PVC, SERIE NORMAL, ESGOTO PREDIAL, DN 75 X 75 MM, JUNTA ELÁSTICA, FORNECIDO E INSTALADO EM RAMAL DE DESCARGA OU RAMAL DE ESGOTO SANITÁRIO. AF_12/2014</v>
          </cell>
          <cell r="C3573" t="str">
            <v>UN</v>
          </cell>
          <cell r="D3573">
            <v>19.27</v>
          </cell>
          <cell r="E3573">
            <v>6.65</v>
          </cell>
          <cell r="F3573">
            <v>25.92</v>
          </cell>
        </row>
        <row r="3574">
          <cell r="A3574" t="str">
            <v>89797</v>
          </cell>
          <cell r="B3574" t="str">
            <v>JUNÇÃO SIMPLES, PVC, SERIE NORMAL, ESGOTO PREDIAL, DN 100 X 100 MM, JUNTA ELÁSTICA, FORNECIDO E INSTALADO EM RAMAL DE DESCARGA OU RAMAL DE ESGOTO SANITÁRIO. AF_12/2014</v>
          </cell>
          <cell r="C3574" t="str">
            <v>UN</v>
          </cell>
          <cell r="D3574">
            <v>26.74</v>
          </cell>
          <cell r="E3574">
            <v>8.7799999999999994</v>
          </cell>
          <cell r="F3574">
            <v>35.520000000000003</v>
          </cell>
        </row>
        <row r="3575">
          <cell r="B3575" t="str">
            <v>EM RAMAL PRUMADA DE ESGOTO SANITÁRIO OU VENTILAÇÃO</v>
          </cell>
          <cell r="C3575" t="str">
            <v/>
          </cell>
        </row>
        <row r="3576">
          <cell r="A3576" t="str">
            <v>89802</v>
          </cell>
          <cell r="B3576" t="str">
            <v>JOELHO 45 GRAUS, PVC, SERIE NORMAL, ESGOTO PREDIAL, DN 50 MM, JUNTA ELÁSTICA, FORNECIDO E INSTALADO EM PRUMADA DE ESGOTO SANITÁRIO OU VENTILAÇÃO. AF_12/2014</v>
          </cell>
          <cell r="C3576" t="str">
            <v>UN</v>
          </cell>
          <cell r="D3576">
            <v>4.38</v>
          </cell>
          <cell r="E3576">
            <v>1.06</v>
          </cell>
          <cell r="F3576">
            <v>5.44</v>
          </cell>
        </row>
        <row r="3577">
          <cell r="A3577" t="str">
            <v>89806</v>
          </cell>
          <cell r="B3577" t="str">
            <v>JOELHO 45 GRAUS, PVC, SERIE NORMAL, ESGOTO PREDIAL, DN 75 MM, JUNTA ELÁSTICA, FORNECIDO E INSTALADO EM PRUMADA DE ESGOTO SANITÁRIO OU VENTILAÇÃO. AF_12/2014</v>
          </cell>
          <cell r="C3577" t="str">
            <v>UN</v>
          </cell>
          <cell r="D3577">
            <v>8.8800000000000008</v>
          </cell>
          <cell r="E3577">
            <v>2.13</v>
          </cell>
          <cell r="F3577">
            <v>11.01</v>
          </cell>
        </row>
        <row r="3578">
          <cell r="A3578" t="str">
            <v>89810</v>
          </cell>
          <cell r="B3578" t="str">
            <v>JOELHO 45 GRAUS, PVC, SERIE NORMAL, ESGOTO PREDIAL, DN 100 MM, JUNTA ELÁSTICA, FORNECIDO E INSTALADO EM PRUMADA DE ESGOTO SANITÁRIO OU VENTILAÇÃO. AF_12/2014</v>
          </cell>
          <cell r="C3578" t="str">
            <v>UN</v>
          </cell>
          <cell r="D3578">
            <v>10.75</v>
          </cell>
          <cell r="E3578">
            <v>3.19</v>
          </cell>
          <cell r="F3578">
            <v>13.94</v>
          </cell>
        </row>
        <row r="3579">
          <cell r="A3579" t="str">
            <v>89801</v>
          </cell>
          <cell r="B3579" t="str">
            <v>JOELHO 90 GRAUS, PVC, SERIE NORMAL, ESGOTO PREDIAL, DN 50 MM, JUNTA ELÁSTICA, FORNECIDO E INSTALADO EM PRUMADA DE ESGOTO SANITÁRIO OU VENTILAÇÃO. AF_12/2014</v>
          </cell>
          <cell r="C3579" t="str">
            <v>UN</v>
          </cell>
          <cell r="D3579">
            <v>3.75</v>
          </cell>
          <cell r="E3579">
            <v>1.06</v>
          </cell>
          <cell r="F3579">
            <v>4.8099999999999996</v>
          </cell>
        </row>
        <row r="3580">
          <cell r="A3580" t="str">
            <v>89803</v>
          </cell>
          <cell r="B3580" t="str">
            <v>CURVA CURTA 90 GRAUS, PVC, SERIE NORMAL, ESGOTO PREDIAL, DN 50 MM, JUNTA ELÁSTICA, FORNECIDO E INSTALADO EM PRUMADA DE ESGOTO SANITÁRIO OU VENTILAÇÃO. AF_12/2014</v>
          </cell>
          <cell r="C3580" t="str">
            <v>UN</v>
          </cell>
          <cell r="D3580">
            <v>7.65</v>
          </cell>
          <cell r="E3580">
            <v>1.06</v>
          </cell>
          <cell r="F3580">
            <v>8.7100000000000009</v>
          </cell>
        </row>
        <row r="3581">
          <cell r="A3581" t="str">
            <v>89805</v>
          </cell>
          <cell r="B3581" t="str">
            <v>JOELHO 90 GRAUS, PVC, SERIE NORMAL, ESGOTO PREDIAL, DN 75 MM, JUNTA ELÁSTICA, FORNECIDO E INSTALADO EM PRUMADA DE ESGOTO SANITÁRIO OU VENTILAÇÃO. AF_12/2014</v>
          </cell>
          <cell r="C3581" t="str">
            <v>UN</v>
          </cell>
          <cell r="D3581">
            <v>7.96</v>
          </cell>
          <cell r="E3581">
            <v>2.13</v>
          </cell>
          <cell r="F3581">
            <v>10.09</v>
          </cell>
        </row>
        <row r="3582">
          <cell r="A3582" t="str">
            <v>89809</v>
          </cell>
          <cell r="B3582" t="str">
            <v>JOELHO 90 GRAUS, PVC, SERIE NORMAL, ESGOTO PREDIAL, DN 100 MM, JUNTA ELÁSTICA, FORNECIDO E INSTALADO EM PRUMADA DE ESGOTO SANITÁRIO OU VENTILAÇÃO. AF_12/2014</v>
          </cell>
          <cell r="C3582" t="str">
            <v>UN</v>
          </cell>
          <cell r="D3582">
            <v>10.67</v>
          </cell>
          <cell r="E3582">
            <v>3.19</v>
          </cell>
          <cell r="F3582">
            <v>13.86</v>
          </cell>
        </row>
        <row r="3583">
          <cell r="A3583" t="str">
            <v>89807</v>
          </cell>
          <cell r="B3583" t="str">
            <v>CURVA CURTA 90 GRAUS, PVC, SERIE NORMAL, ESGOTO PREDIAL, DN 75 MM, JUNTA ELÁSTICA, FORNECIDO E INSTALADO EM PRUMADA DE ESGOTO SANITÁRIO OU VENTILAÇÃO. AF_12/2014</v>
          </cell>
          <cell r="C3583" t="str">
            <v>UN</v>
          </cell>
          <cell r="D3583">
            <v>14.73</v>
          </cell>
          <cell r="E3583">
            <v>2.13</v>
          </cell>
          <cell r="F3583">
            <v>16.86</v>
          </cell>
        </row>
        <row r="3584">
          <cell r="A3584" t="str">
            <v>89811</v>
          </cell>
          <cell r="B3584" t="str">
            <v>CURVA CURTA 90 GRAUS, PVC, SERIE NORMAL, ESGOTO PREDIAL, DN 100 MM, JUNTA ELÁSTICA, FORNECIDO E INSTALADO EM PRUMADA DE ESGOTO SANITÁRIO OU VENTILAÇÃO. AF_12/2014</v>
          </cell>
          <cell r="C3584" t="str">
            <v>UN</v>
          </cell>
          <cell r="D3584">
            <v>16.5</v>
          </cell>
          <cell r="E3584">
            <v>3.19</v>
          </cell>
          <cell r="F3584">
            <v>19.690000000000001</v>
          </cell>
        </row>
        <row r="3585">
          <cell r="A3585" t="str">
            <v>89804</v>
          </cell>
          <cell r="B3585" t="str">
            <v>CURVA LONGA 90 GRAUS, PVC, SERIE NORMAL, ESGOTO PREDIAL, DN 50 MM, JUNTA ELÁSTICA, FORNECIDO E INSTALADO EM PRUMADA DE ESGOTO SANITÁRIO OU VENTILAÇÃO. AF_12/2014</v>
          </cell>
          <cell r="C3585" t="str">
            <v>UN</v>
          </cell>
          <cell r="D3585">
            <v>7.57</v>
          </cell>
          <cell r="E3585">
            <v>1.06</v>
          </cell>
          <cell r="F3585">
            <v>8.6300000000000008</v>
          </cell>
        </row>
        <row r="3586">
          <cell r="A3586" t="str">
            <v>89808</v>
          </cell>
          <cell r="B3586" t="str">
            <v>CURVA LONGA 90 GRAUS, PVC, SERIE NORMAL, ESGOTO PREDIAL, DN 75 MM, JUNTA ELÁSTICA, FORNECIDO E INSTALADO EM PRUMADA DE ESGOTO SANITÁRIO OU VENTILAÇÃO. AF_12/2014</v>
          </cell>
          <cell r="C3586" t="str">
            <v>UN</v>
          </cell>
          <cell r="D3586">
            <v>21.1</v>
          </cell>
          <cell r="E3586">
            <v>2.13</v>
          </cell>
          <cell r="F3586">
            <v>23.23</v>
          </cell>
        </row>
        <row r="3587">
          <cell r="A3587" t="str">
            <v>89812</v>
          </cell>
          <cell r="B3587" t="str">
            <v>CURVA LONGA 90 GRAUS, PVC, SERIE NORMAL, ESGOTO PREDIAL, DN 100 MM, JUNTA ELÁSTICA, FORNECIDO E INSTALADO EM PRUMADA DE ESGOTO SANITÁRIO OU VENTILAÇÃO. AF_12/2014</v>
          </cell>
          <cell r="C3587" t="str">
            <v>UN</v>
          </cell>
          <cell r="D3587">
            <v>33.200000000000003</v>
          </cell>
          <cell r="E3587">
            <v>3.19</v>
          </cell>
          <cell r="F3587">
            <v>36.39</v>
          </cell>
        </row>
        <row r="3588">
          <cell r="A3588" t="str">
            <v>89813</v>
          </cell>
          <cell r="B3588" t="str">
            <v>LUVA SIMPLES, PVC, SERIE NORMAL, ESGOTO PREDIAL, DN 50 MM, JUNTA ELÁSTICA, FORNECIDO E INSTALADO EM PRUMADA DE ESGOTO SANITÁRIO OU VENTILAÇÃO. AF_12/2014</v>
          </cell>
          <cell r="C3588" t="str">
            <v>UN</v>
          </cell>
          <cell r="D3588">
            <v>3.3</v>
          </cell>
          <cell r="E3588">
            <v>0.79</v>
          </cell>
          <cell r="F3588">
            <v>4.09</v>
          </cell>
        </row>
        <row r="3589">
          <cell r="A3589" t="str">
            <v>89817</v>
          </cell>
          <cell r="B3589" t="str">
            <v>LUVA SIMPLES, PVC, SERIE NORMAL, ESGOTO PREDIAL, DN 75 MM, JUNTA ELÁSTICA, FORNECIDO E INSTALADO EM PRUMADA DE ESGOTO SANITÁRIO OU VENTILAÇÃO. AF_12/2014</v>
          </cell>
          <cell r="C3589" t="str">
            <v>UN</v>
          </cell>
          <cell r="D3589">
            <v>5.66</v>
          </cell>
          <cell r="E3589">
            <v>1.59</v>
          </cell>
          <cell r="F3589">
            <v>7.25</v>
          </cell>
        </row>
        <row r="3590">
          <cell r="A3590" t="str">
            <v>89821</v>
          </cell>
          <cell r="B3590" t="str">
            <v>LUVA SIMPLES, PVC, SERIE NORMAL, ESGOTO PREDIAL, DN 100 MM, JUNTA ELÁSTICA, FORNECIDO E INSTALADO EM PRUMADA DE ESGOTO SANITÁRIO OU VENTILAÇÃO. AF_12/2014</v>
          </cell>
          <cell r="C3590" t="str">
            <v>UN</v>
          </cell>
          <cell r="D3590">
            <v>7</v>
          </cell>
          <cell r="E3590">
            <v>2.13</v>
          </cell>
          <cell r="F3590">
            <v>9.1300000000000008</v>
          </cell>
        </row>
        <row r="3591">
          <cell r="A3591" t="str">
            <v>89814</v>
          </cell>
          <cell r="B3591" t="str">
            <v>LUVA DE CORRER, PVC, SERIE NORMAL, ESGOTO PREDIAL, DN 50 MM, JUNTA ELÁSTICA, FORNECIDO E INSTALADO EM PRUMADA DE ESGOTO SANITÁRIO OU VENTILAÇÃO. AF_12/2014</v>
          </cell>
          <cell r="C3591" t="str">
            <v>UN</v>
          </cell>
          <cell r="D3591">
            <v>7.07</v>
          </cell>
          <cell r="E3591">
            <v>0.79</v>
          </cell>
          <cell r="F3591">
            <v>7.86</v>
          </cell>
        </row>
        <row r="3592">
          <cell r="A3592" t="str">
            <v>89819</v>
          </cell>
          <cell r="B3592" t="str">
            <v>LUVA DE CORRER, PVC, SERIE NORMAL, ESGOTO PREDIAL, DN 75 MM, JUNTA ELÁSTICA, FORNECIDO E INSTALADO EM PRUMADA DE ESGOTO SANITÁRIO OU VENTILAÇÃO. AF_12/2014</v>
          </cell>
          <cell r="C3592" t="str">
            <v>UN</v>
          </cell>
          <cell r="D3592">
            <v>8.31</v>
          </cell>
          <cell r="E3592">
            <v>1.59</v>
          </cell>
          <cell r="F3592">
            <v>9.9</v>
          </cell>
        </row>
        <row r="3593">
          <cell r="A3593" t="str">
            <v>89823</v>
          </cell>
          <cell r="B3593" t="str">
            <v>LUVA DE CORRER, PVC, SERIE NORMAL, ESGOTO PREDIAL, DN 100 MM, JUNTA ELÁSTICA, FORNECIDO E INSTALADO EM PRUMADA DE ESGOTO SANITÁRIO OU VENTILAÇÃO. AF_12/2014</v>
          </cell>
          <cell r="C3593" t="str">
            <v>UN</v>
          </cell>
          <cell r="D3593">
            <v>12.3</v>
          </cell>
          <cell r="E3593">
            <v>2.13</v>
          </cell>
          <cell r="F3593">
            <v>14.43</v>
          </cell>
        </row>
        <row r="3594">
          <cell r="A3594" t="str">
            <v>89825</v>
          </cell>
          <cell r="B3594" t="str">
            <v>TE, PVC, SERIE NORMAL, ESGOTO PREDIAL, DN 50 X 50 MM, JUNTA ELÁSTICA, FORNECIDO E INSTALADO EM PRUMADA DE ESGOTO SANITÁRIO OU VENTILAÇÃO. AF_12/2014</v>
          </cell>
          <cell r="C3594" t="str">
            <v>UN</v>
          </cell>
          <cell r="D3594">
            <v>9</v>
          </cell>
          <cell r="E3594">
            <v>1.59</v>
          </cell>
          <cell r="F3594">
            <v>10.59</v>
          </cell>
        </row>
        <row r="3595">
          <cell r="A3595" t="str">
            <v>89829</v>
          </cell>
          <cell r="B3595" t="str">
            <v>TE, PVC, SERIE NORMAL, ESGOTO PREDIAL, DN 75 X 75 MM, JUNTA ELÁSTICA, FORNECIDO E INSTALADO EM PRUMADA DE ESGOTO SANITÁRIO OU VENTILAÇÃO. AF_12/2014</v>
          </cell>
          <cell r="C3595" t="str">
            <v>UN</v>
          </cell>
          <cell r="D3595">
            <v>16.38</v>
          </cell>
          <cell r="E3595">
            <v>2.92</v>
          </cell>
          <cell r="F3595">
            <v>19.3</v>
          </cell>
        </row>
        <row r="3596">
          <cell r="A3596" t="str">
            <v>8982989829</v>
          </cell>
          <cell r="B3596" t="str">
            <v>TE, PVC, SERIE NORMAL, ESGOTO PREDIAL, DN 100 X 100 MM, JUNTA ELÁSTICA, FORNECIDO E INSTALADO EM PRUMADA DE ESGOTO SANITÁRIO OU VENTILAÇÃO. AF_12/2014</v>
          </cell>
          <cell r="C3596" t="str">
            <v>UN</v>
          </cell>
          <cell r="D3596">
            <v>19.73</v>
          </cell>
          <cell r="E3596">
            <v>4.26</v>
          </cell>
          <cell r="F3596">
            <v>23.99</v>
          </cell>
        </row>
        <row r="3597">
          <cell r="A3597" t="str">
            <v>89827</v>
          </cell>
          <cell r="B3597" t="str">
            <v>JUNÇÃO SIMPLES, PVC, SERIE NORMAL, ESGOTO PREDIAL, DN 50 X 50 MM, JUNTA ELÁSTICA, FORNECIDO E INSTALADO EM PRUMADA DE ESGOTO SANITÁRIO OU VENTILAÇÃO. AF_12/2014</v>
          </cell>
          <cell r="C3597" t="str">
            <v>UN</v>
          </cell>
          <cell r="D3597">
            <v>9.98</v>
          </cell>
          <cell r="E3597">
            <v>1.59</v>
          </cell>
          <cell r="F3597">
            <v>11.57</v>
          </cell>
        </row>
        <row r="3598">
          <cell r="A3598" t="str">
            <v>89830</v>
          </cell>
          <cell r="B3598" t="str">
            <v>JUNÇÃO SIMPLES, PVC, SERIE NORMAL, ESGOTO PREDIAL, DN 75 X 75 MM, JUNTA ELÁSTICA, FORNECIDO E INSTALADO EM PRUMADA DE ESGOTO SANITÁRIO OU VENTILAÇÃO. AF_12/2014</v>
          </cell>
          <cell r="C3598" t="str">
            <v>UN</v>
          </cell>
          <cell r="D3598">
            <v>17.75</v>
          </cell>
          <cell r="E3598">
            <v>2.92</v>
          </cell>
          <cell r="F3598">
            <v>20.67</v>
          </cell>
        </row>
        <row r="3599">
          <cell r="A3599" t="str">
            <v>89834</v>
          </cell>
          <cell r="B3599" t="str">
            <v>JUNÇÃO SIMPLES, PVC, SERIE NORMAL, ESGOTO PREDIAL, DN 100 X 100 MM, JUNTA ELÁSTICA, FORNECIDO E INSTALADO EM PRUMADA DE ESGOTO SANITÁRIO OU VENTILAÇÃO. AF_12/2014</v>
          </cell>
          <cell r="C3599" t="str">
            <v>UN</v>
          </cell>
          <cell r="D3599">
            <v>24.89</v>
          </cell>
          <cell r="E3599">
            <v>4.26</v>
          </cell>
          <cell r="F3599">
            <v>29.15</v>
          </cell>
        </row>
        <row r="3600">
          <cell r="B3600" t="str">
            <v>EM SUBCOLETOR AÉREO DE ESGOTO SANITÁRIO</v>
          </cell>
          <cell r="C3600" t="str">
            <v/>
          </cell>
        </row>
        <row r="3601">
          <cell r="A3601" t="str">
            <v>89851</v>
          </cell>
          <cell r="B3601" t="str">
            <v>JOELHO 45 GRAUS, PVC, SERIE NORMAL, ESGOTO PREDIAL, DN 100 MM, JUNTA ELÁSTICA, FORNECIDO E INSTALADO EM SUBCOLETOR AÉREO DE ESGOTO SANITÁRIO. AF_12/2014</v>
          </cell>
          <cell r="C3601" t="str">
            <v>UN</v>
          </cell>
          <cell r="D3601">
            <v>12.04</v>
          </cell>
          <cell r="E3601">
            <v>6.39</v>
          </cell>
          <cell r="F3601">
            <v>18.43</v>
          </cell>
        </row>
        <row r="3602">
          <cell r="A3602" t="str">
            <v>89855</v>
          </cell>
          <cell r="B3602" t="str">
            <v>JOELHO 45 GRAUS, PVC, SERIE NORMAL, ESGOTO PREDIAL, DN 150 MM, JUNTA ELÁSTICA, FORNECIDO E INSTALADO EM SUBCOLETOR AÉREO DE ESGOTO SANITÁRIO. AF_12/2014</v>
          </cell>
          <cell r="C3602" t="str">
            <v>UN</v>
          </cell>
          <cell r="D3602">
            <v>49.27</v>
          </cell>
          <cell r="E3602">
            <v>8.7799999999999994</v>
          </cell>
          <cell r="F3602">
            <v>58.05</v>
          </cell>
        </row>
        <row r="3603">
          <cell r="A3603" t="str">
            <v>89850</v>
          </cell>
          <cell r="B3603" t="str">
            <v>JOELHO 90 GRAUS, PVC, SERIE NORMAL, ESGOTO PREDIAL, DN 100 MM, JUNTA ELÁSTICA, FORNECIDO E INSTALADO EM SUBCOLETOR AÉREO DE ESGOTO SANITÁRIO. AF_12/2014</v>
          </cell>
          <cell r="C3603" t="str">
            <v>UN</v>
          </cell>
          <cell r="D3603">
            <v>11.97</v>
          </cell>
          <cell r="E3603">
            <v>6.39</v>
          </cell>
          <cell r="F3603">
            <v>18.36</v>
          </cell>
        </row>
        <row r="3604">
          <cell r="A3604" t="str">
            <v>89854</v>
          </cell>
          <cell r="B3604" t="str">
            <v>JOELHO 90 GRAUS, PVC, SERIE NORMAL, ESGOTO PREDIAL, DN 150 MM, JUNTA ELÁSTICA, FORNECIDO E INSTALADO EM SUBCOLETOR AÉREO DE ESGOTO SANITÁRIO. AF_12/2014</v>
          </cell>
          <cell r="C3604" t="str">
            <v>UN</v>
          </cell>
          <cell r="D3604">
            <v>45.38</v>
          </cell>
          <cell r="E3604">
            <v>8.7799999999999994</v>
          </cell>
          <cell r="F3604">
            <v>54.16</v>
          </cell>
        </row>
        <row r="3605">
          <cell r="A3605" t="str">
            <v>89852</v>
          </cell>
          <cell r="B3605" t="str">
            <v>CURVA CURTA 90 GRAUS, PVC, SERIE NORMAL, ESGOTO PREDIAL, DN 100 MM, JUNTA ELÁSTICA, FORNECIDO E INSTALADO EM SUBCOLETOR AÉREO DE ESGOTO SANITÁRIO. AF_12/2014</v>
          </cell>
          <cell r="C3605" t="str">
            <v>UN</v>
          </cell>
          <cell r="D3605">
            <v>17.8</v>
          </cell>
          <cell r="E3605">
            <v>6.39</v>
          </cell>
          <cell r="F3605">
            <v>24.19</v>
          </cell>
        </row>
        <row r="3606">
          <cell r="A3606" t="str">
            <v>89853</v>
          </cell>
          <cell r="B3606" t="str">
            <v>CURVA LONGA 90 GRAUS, PVC, SERIE NORMAL, ESGOTO PREDIAL, DN 100 MM, JUNTA ELÁSTICA, FORNECIDO E INSTALADO EM SUBCOLETOR AÉREO DE ESGOTO SANITÁRIO. AF_12/2014</v>
          </cell>
          <cell r="C3606" t="str">
            <v>UN</v>
          </cell>
          <cell r="D3606">
            <v>34.5</v>
          </cell>
          <cell r="E3606">
            <v>6.39</v>
          </cell>
          <cell r="F3606">
            <v>40.89</v>
          </cell>
        </row>
        <row r="3607">
          <cell r="A3607" t="str">
            <v>89856</v>
          </cell>
          <cell r="B3607" t="str">
            <v>LUVA SIMPLES, PVC, SERIE NORMAL, ESGOTO PREDIAL, DN 100 MM, JUNTA ELÁSTICA, FORNECIDO E INSTALADO EM SUBCOLETOR AÉREO DE ESGOTO SANITÁRIO. AF_12/2014</v>
          </cell>
          <cell r="C3607" t="str">
            <v>UN</v>
          </cell>
          <cell r="D3607">
            <v>7.87</v>
          </cell>
          <cell r="E3607">
            <v>4.26</v>
          </cell>
          <cell r="F3607">
            <v>12.13</v>
          </cell>
        </row>
        <row r="3608">
          <cell r="A3608" t="str">
            <v>89857</v>
          </cell>
          <cell r="B3608" t="str">
            <v>LUVA DE CORRER, PVC, SERIE NORMAL, ESGOTO PREDIAL, DN 100 MM, JUNTA ELÁSTICA, FORNECIDO E INSTALADO EM SUBCOLETOR AÉREO DE ESGOTO SANITÁRIO. AF_12/2014</v>
          </cell>
          <cell r="C3608" t="str">
            <v>UN</v>
          </cell>
          <cell r="D3608">
            <v>13.17</v>
          </cell>
          <cell r="E3608">
            <v>4.26</v>
          </cell>
          <cell r="F3608">
            <v>17.43</v>
          </cell>
        </row>
        <row r="3609">
          <cell r="A3609" t="str">
            <v>89859</v>
          </cell>
          <cell r="B3609" t="str">
            <v>LUVA DE CORRER, PVC, SERIE NORMAL, ESGOTO PREDIAL, DN 150 MM, JUNTA ELÁSTICA, FORNECIDO E INSTALADO EM SUBCOLETOR AÉREO DE ESGOTO SANITÁRIO. AF_12/2014</v>
          </cell>
          <cell r="C3609" t="str">
            <v>UN</v>
          </cell>
          <cell r="D3609">
            <v>23.17</v>
          </cell>
          <cell r="E3609">
            <v>5.85</v>
          </cell>
          <cell r="F3609">
            <v>29.02</v>
          </cell>
        </row>
        <row r="3610">
          <cell r="A3610" t="str">
            <v>89860</v>
          </cell>
          <cell r="B3610" t="str">
            <v>TE, PVC, SERIE NORMAL, ESGOTO PREDIAL, DN 100 X 100 MM, JUNTA ELÁSTICA, FORNECIDO E INSTALADO EM SUBCOLETOR AÉREO DE ESGOTO SANITÁRIO. AF_12/2014</v>
          </cell>
          <cell r="C3610" t="str">
            <v>UN</v>
          </cell>
          <cell r="D3610">
            <v>21.46</v>
          </cell>
          <cell r="E3610">
            <v>8.52</v>
          </cell>
          <cell r="F3610">
            <v>29.98</v>
          </cell>
        </row>
        <row r="3611">
          <cell r="A3611" t="str">
            <v>89862</v>
          </cell>
          <cell r="B3611" t="str">
            <v>TE, PVC, SERIE NORMAL, ESGOTO PREDIAL, DN 150 X 150 MM, JUNTA ELÁSTICA, FORNECIDO E INSTALADO EM SUBCOLETOR AÉREO DE ESGOTO SANITÁRIO. AF_12/2014</v>
          </cell>
          <cell r="C3611" t="str">
            <v>UN</v>
          </cell>
          <cell r="D3611">
            <v>75.38</v>
          </cell>
          <cell r="E3611">
            <v>11.71</v>
          </cell>
          <cell r="F3611">
            <v>87.09</v>
          </cell>
        </row>
        <row r="3612">
          <cell r="A3612" t="str">
            <v>89861</v>
          </cell>
          <cell r="B3612" t="str">
            <v>JUNÇÃO SIMPLES, PVC, SERIE NORMAL, ESGOTO PREDIAL, DN 100 X 100 MM, JUNTA ELÁSTICA, FORNECIDO E INSTALADO EM SUBCOLETOR AÉREO DE ESGOTO SANITÁRIO. AF_12/2014</v>
          </cell>
          <cell r="C3612" t="str">
            <v>UN</v>
          </cell>
          <cell r="D3612">
            <v>26.62</v>
          </cell>
          <cell r="E3612">
            <v>8.52</v>
          </cell>
          <cell r="F3612">
            <v>35.14</v>
          </cell>
        </row>
        <row r="3613">
          <cell r="A3613" t="str">
            <v>89863</v>
          </cell>
          <cell r="B3613" t="str">
            <v>JUNÇÃO SIMPLES, PVC, SERIE NORMAL, ESGOTO PREDIAL, DN 150 X 150 MM, JUNTA ELÁSTICA, FORNECIDO E INSTALADO EM SUBCOLETOR AÉREO DE ESGOTO SANITÁRIO. AF_12/2014</v>
          </cell>
          <cell r="C3613" t="str">
            <v>UN</v>
          </cell>
          <cell r="D3613">
            <v>134.83000000000001</v>
          </cell>
          <cell r="E3613">
            <v>11.71</v>
          </cell>
          <cell r="F3613">
            <v>146.54</v>
          </cell>
        </row>
        <row r="3614">
          <cell r="B3614" t="str">
            <v>TUBOS DE PVC - ESGOTO E AGUAS PLUVIAIS - SÉRIE R</v>
          </cell>
          <cell r="C3614" t="str">
            <v/>
          </cell>
        </row>
        <row r="3615">
          <cell r="A3615" t="str">
            <v>89508</v>
          </cell>
          <cell r="B3615" t="str">
            <v>TUBO PVC, SÉRIE R, ÁGUA PLUVIAL, DN 40 MM, FORNECIDO E INSTALADO EM RAMAL DE ENCAMINHAMENTO. AF_12/2014</v>
          </cell>
          <cell r="C3615" t="str">
            <v>M</v>
          </cell>
          <cell r="D3615">
            <v>9.1199999999999992</v>
          </cell>
          <cell r="E3615">
            <v>4.3899999999999997</v>
          </cell>
          <cell r="F3615">
            <v>13.51</v>
          </cell>
        </row>
        <row r="3616">
          <cell r="A3616" t="str">
            <v>89509</v>
          </cell>
          <cell r="B3616" t="str">
            <v>TUBO PVC, SÉRIE R, ÁGUA PLUVIAL, DN 50 MM, FORNECIDO E INSTALADO EM RAMAL DE ENCAMINHAMENTO. AF_12/2014</v>
          </cell>
          <cell r="C3616" t="str">
            <v>M</v>
          </cell>
          <cell r="D3616">
            <v>12.87</v>
          </cell>
          <cell r="E3616">
            <v>5.59</v>
          </cell>
          <cell r="F3616">
            <v>18.46</v>
          </cell>
        </row>
        <row r="3617">
          <cell r="A3617" t="str">
            <v>89511</v>
          </cell>
          <cell r="B3617" t="str">
            <v>TUBO PVC, SÉRIE R, ÁGUA PLUVIAL, DN 75 MM, FORNECIDO E INSTALADO EM RAMAL DE ENCAMINHAMENTO. AF_12/2014</v>
          </cell>
          <cell r="C3617" t="str">
            <v>M</v>
          </cell>
          <cell r="D3617">
            <v>18.68</v>
          </cell>
          <cell r="E3617">
            <v>8.65</v>
          </cell>
          <cell r="F3617">
            <v>27.33</v>
          </cell>
        </row>
        <row r="3618">
          <cell r="A3618" t="str">
            <v>89512</v>
          </cell>
          <cell r="B3618" t="str">
            <v>TUBO PVC, SÉRIE R, ÁGUA PLUVIAL, DN 100 MM, FORNECIDO E INSTALADO EM RAMAL DE ENCAMINHAMENTO. AF_12/2014</v>
          </cell>
          <cell r="C3618" t="str">
            <v>M</v>
          </cell>
          <cell r="D3618">
            <v>30.04</v>
          </cell>
          <cell r="E3618">
            <v>11.85</v>
          </cell>
          <cell r="F3618">
            <v>41.89</v>
          </cell>
        </row>
        <row r="3619">
          <cell r="A3619" t="str">
            <v>89576</v>
          </cell>
          <cell r="B3619" t="str">
            <v>TUBO PVC, SÉRIE R, ÁGUA PLUVIAL, DN 75 MM, FORNECIDO E INSTALADO EM CONDUTORES VERTICAIS DE ÁGUAS PLUVIAIS. AF_12/2014</v>
          </cell>
          <cell r="C3619" t="str">
            <v>M</v>
          </cell>
          <cell r="D3619">
            <v>12.69</v>
          </cell>
          <cell r="E3619">
            <v>1.86</v>
          </cell>
          <cell r="F3619">
            <v>14.55</v>
          </cell>
        </row>
        <row r="3620">
          <cell r="A3620" t="str">
            <v>89578</v>
          </cell>
          <cell r="B3620" t="str">
            <v>TUBO PVC, SÉRIE R, ÁGUA PLUVIAL, DN 100 MM, FORNECIDO E INSTALADO EM CONDUTORES VERTICAIS DE ÁGUAS PLUVIAIS. AF_12/2014</v>
          </cell>
          <cell r="C3620" t="str">
            <v>M</v>
          </cell>
          <cell r="D3620">
            <v>21.59</v>
          </cell>
          <cell r="E3620">
            <v>2.92</v>
          </cell>
          <cell r="F3620">
            <v>24.51</v>
          </cell>
        </row>
        <row r="3621">
          <cell r="A3621" t="str">
            <v>89580</v>
          </cell>
          <cell r="B3621" t="str">
            <v>TUBO PVC, SÉRIE R, ÁGUA PLUVIAL, DN 150 MM, FORNECIDO E INSTALADO EM CONDUTORES VERTICAIS DE ÁGUAS PLUVIAIS. AF_12/2014</v>
          </cell>
          <cell r="C3621" t="str">
            <v>M</v>
          </cell>
          <cell r="D3621">
            <v>43.62</v>
          </cell>
          <cell r="E3621">
            <v>4.79</v>
          </cell>
          <cell r="F3621">
            <v>48.41</v>
          </cell>
        </row>
        <row r="3622">
          <cell r="A3622" t="str">
            <v>91789</v>
          </cell>
          <cell r="B3622" t="str">
            <v>(COMPOSIÇÃO REPRESENTATIVA) DO SERVIÇO DE INSTALAÇÃO DE TUBOS DE PVC, SÉRIE R, ÁGUA PLUVIAL, DN 75 MM (INSTALADO EM RAMAL DE ENCAMINHAMENTO, OU CONDUTORES VERTICAIS), INCLUSIVE CONEXÕES, CORTE E FIXAÇÕES, PARA PRÉDIOS. AF_10/2015</v>
          </cell>
          <cell r="C3622" t="str">
            <v>M</v>
          </cell>
          <cell r="D3622">
            <v>23.75</v>
          </cell>
          <cell r="E3622">
            <v>4.93</v>
          </cell>
          <cell r="F3622">
            <v>28.68</v>
          </cell>
        </row>
        <row r="3623">
          <cell r="A3623" t="str">
            <v>91790</v>
          </cell>
          <cell r="B3623" t="str">
            <v>(COMPOSIÇÃO REPRESENTATIVA) DO SERVIÇO DE INSTALAÇÃO DE TUBOS DE PVC, SÉRIE R, ÁGUA PLUVIAL, DN 100 MM (INSTALADO EM RAMAL DE ENCAMINHAMENTO, OU CONDUTORES VERTICAIS), INCLUSIVE CONEXÕES, CORTES E FIXAÇÕES, PARA PRÉDIOS. AF_10/2015</v>
          </cell>
          <cell r="C3623" t="str">
            <v>M</v>
          </cell>
          <cell r="D3623">
            <v>33.590000000000003</v>
          </cell>
          <cell r="E3623">
            <v>9.41</v>
          </cell>
          <cell r="F3623">
            <v>43</v>
          </cell>
        </row>
        <row r="3624">
          <cell r="A3624" t="str">
            <v>91791</v>
          </cell>
          <cell r="B3624" t="str">
            <v>(COMPOSIÇÃO REPRESENTATIVA) DO SERVIÇO DE INSTALAÇÃO DE TUBOS DE PVC, SÉRIE R, ÁGUA PLUVIAL, DN 150 MM (INSTALADO EM CONDUTORES VERTICAIS), INCLUSIVE CONEXÕES, CORTES E FIXAÇÕES, PARA PRÉDIOS. AF_10/2015</v>
          </cell>
          <cell r="C3624" t="str">
            <v>M</v>
          </cell>
          <cell r="D3624">
            <v>46.93</v>
          </cell>
          <cell r="E3624">
            <v>5.24</v>
          </cell>
          <cell r="F3624">
            <v>52.17</v>
          </cell>
        </row>
        <row r="3625">
          <cell r="B3625" t="str">
            <v>CONEXOES DE PVC - ESGOTO E AGUAS PLUVIAIS - SÉRIE R</v>
          </cell>
          <cell r="C3625" t="str">
            <v/>
          </cell>
        </row>
        <row r="3626">
          <cell r="B3626" t="str">
            <v>EM RAMAL DE ENCAMINHAMENTO</v>
          </cell>
        </row>
        <row r="3627">
          <cell r="A3627" t="str">
            <v>89526</v>
          </cell>
          <cell r="B3627" t="str">
            <v>CURVA 87 GRAUS E 30 MINUTOS, PVC, SERIE R, ÁGUA PLUVIAL, DN 75 MM, JUNTA ELÁSTICA, FORNECIDO E INSTALADO EM RAMAL DE ENCAMINHAMENTO. AF_12/2014</v>
          </cell>
          <cell r="C3627" t="str">
            <v>UN</v>
          </cell>
          <cell r="D3627">
            <v>17.100000000000001</v>
          </cell>
          <cell r="E3627">
            <v>2.66</v>
          </cell>
          <cell r="F3627">
            <v>19.760000000000002</v>
          </cell>
        </row>
        <row r="3628">
          <cell r="A3628" t="str">
            <v>89533</v>
          </cell>
          <cell r="B3628" t="str">
            <v>JOELHO 45 GRAUS PARA PÉ DE COLUNA, PVC, SERIE R, ÁGUA PLUVIAL, DN 100 MM, JUNTA ELÁSTICA, FORNECIDO E INSTALADO EM RAMAL DE ENCAMINHAMENTO. AF_12/2014</v>
          </cell>
          <cell r="C3628" t="str">
            <v>UN</v>
          </cell>
          <cell r="D3628">
            <v>22.43</v>
          </cell>
          <cell r="E3628">
            <v>3.72</v>
          </cell>
          <cell r="F3628">
            <v>26.15</v>
          </cell>
        </row>
        <row r="3629">
          <cell r="A3629" t="str">
            <v>89535</v>
          </cell>
          <cell r="B3629" t="str">
            <v>CURVA 87 GRAUS E 30 MINUTOS, PVC, SERIE R, ÁGUA PLUVIAL, DN 100 MM, JUNTA ELÁSTICA, FORNECIDO E INSTALADO EM RAMAL DE ENCAMINHAMENTO. AF_12/2014</v>
          </cell>
          <cell r="C3629" t="str">
            <v>UN</v>
          </cell>
          <cell r="D3629">
            <v>28.32</v>
          </cell>
          <cell r="E3629">
            <v>3.72</v>
          </cell>
          <cell r="F3629">
            <v>32.04</v>
          </cell>
        </row>
        <row r="3630">
          <cell r="A3630" t="str">
            <v>89546</v>
          </cell>
          <cell r="B3630" t="str">
            <v>BUCHA DE REDUÇÃO LONGA, PVC, SERIE R, ÁGUA PLUVIAL, DN 50 X 40 MM, JUNTA ELÁSTICA, FORNECIDO E INSTALADO EM RAMAL DE ENCAMINHAMENTO. AF_12/2014</v>
          </cell>
          <cell r="C3630" t="str">
            <v>UN</v>
          </cell>
          <cell r="D3630">
            <v>5.45</v>
          </cell>
          <cell r="E3630">
            <v>1.19</v>
          </cell>
          <cell r="F3630">
            <v>6.64</v>
          </cell>
        </row>
        <row r="3631">
          <cell r="A3631" t="str">
            <v>95694</v>
          </cell>
          <cell r="B3631" t="str">
            <v>CURVA 90 GRAUS, PVC, SERIE R, ÁGUA PLUVIAL, DN 100 MM, JUNTA ELÁSTICA, FORNECIDO E INSTALADO EM RAMAL DE ENCAMINHAMENTO. AF_12/2014</v>
          </cell>
          <cell r="C3631" t="str">
            <v>UN</v>
          </cell>
          <cell r="D3631">
            <v>43.75</v>
          </cell>
          <cell r="E3631">
            <v>3.72</v>
          </cell>
          <cell r="F3631">
            <v>47.47</v>
          </cell>
        </row>
        <row r="3632">
          <cell r="A3632" t="str">
            <v>89516</v>
          </cell>
          <cell r="B3632" t="str">
            <v>JOELHO 45 GRAUS, PVC, SERIE R, ÁGUA PLUVIAL, DN 40 MM, JUNTA SOLDÁVEL, FORNECIDO E INSTALADO EM RAMAL DE ENCAMINHAMENTO. AF_12/2014</v>
          </cell>
          <cell r="C3632" t="str">
            <v>UN</v>
          </cell>
          <cell r="D3632">
            <v>5.16</v>
          </cell>
          <cell r="E3632">
            <v>1.33</v>
          </cell>
          <cell r="F3632">
            <v>6.49</v>
          </cell>
        </row>
        <row r="3633">
          <cell r="A3633" t="str">
            <v>89520</v>
          </cell>
          <cell r="B3633" t="str">
            <v>JOELHO 45 GRAUS, PVC, SERIE R, ÁGUA PLUVIAL, DN 50 MM, JUNTA ELÁSTICA, FORNECIDO E INSTALADO EM RAMAL DE ENCAMINHAMENTO. AF_12/2014</v>
          </cell>
          <cell r="C3633" t="str">
            <v>UN</v>
          </cell>
          <cell r="D3633">
            <v>6.96</v>
          </cell>
          <cell r="E3633">
            <v>1.73</v>
          </cell>
          <cell r="F3633">
            <v>8.69</v>
          </cell>
        </row>
        <row r="3634">
          <cell r="A3634" t="str">
            <v>89524</v>
          </cell>
          <cell r="B3634" t="str">
            <v>JOELHO 45 GRAUS, PVC, SERIE R, ÁGUA PLUVIAL, DN 75 MM, JUNTA ELÁSTICA, FORNECIDO E INSTALADO EM RAMAL DE ENCAMINHAMENTO. AF_12/2014</v>
          </cell>
          <cell r="C3634" t="str">
            <v>UN</v>
          </cell>
          <cell r="D3634">
            <v>16.510000000000002</v>
          </cell>
          <cell r="E3634">
            <v>2.66</v>
          </cell>
          <cell r="F3634">
            <v>19.170000000000002</v>
          </cell>
        </row>
        <row r="3635">
          <cell r="A3635" t="str">
            <v>89531</v>
          </cell>
          <cell r="B3635" t="str">
            <v>JOELHO 45 GRAUS, PVC, SERIE R, ÁGUA PLUVIAL, DN 100 MM, JUNTA ELÁSTICA, FORNECIDO E INSTALADO EM RAMAL DE ENCAMINHAMENTO. AF_12/2014</v>
          </cell>
          <cell r="C3635" t="str">
            <v>UN</v>
          </cell>
          <cell r="D3635">
            <v>22.43</v>
          </cell>
          <cell r="E3635">
            <v>3.72</v>
          </cell>
          <cell r="F3635">
            <v>26.15</v>
          </cell>
        </row>
        <row r="3636">
          <cell r="A3636" t="str">
            <v>89514</v>
          </cell>
          <cell r="B3636" t="str">
            <v>JOELHO 90 GRAUS, PVC, SERIE R, ÁGUA PLUVIAL, DN 40 MM, JUNTA SOLDÁVEL, FORNECIDO E INSTALADO EM RAMAL DE ENCAMINHAMENTO. AF_12/2014</v>
          </cell>
          <cell r="C3636" t="str">
            <v>UN</v>
          </cell>
          <cell r="D3636">
            <v>5.51</v>
          </cell>
          <cell r="E3636">
            <v>1.33</v>
          </cell>
          <cell r="F3636">
            <v>6.84</v>
          </cell>
        </row>
        <row r="3637">
          <cell r="A3637" t="str">
            <v>89518</v>
          </cell>
          <cell r="B3637" t="str">
            <v>JOELHO 90 GRAUS, PVC, SERIE R, ÁGUA PLUVIAL, DN 50 MM, JUNTA ELÁSTICA, FORNECIDO E INSTALADO EM RAMAL DE ENCAMINHAMENTO. AF_12/2014</v>
          </cell>
          <cell r="C3637" t="str">
            <v>UN</v>
          </cell>
          <cell r="D3637">
            <v>7.71</v>
          </cell>
          <cell r="E3637">
            <v>1.73</v>
          </cell>
          <cell r="F3637">
            <v>9.44</v>
          </cell>
        </row>
        <row r="3638">
          <cell r="A3638" t="str">
            <v>89522</v>
          </cell>
          <cell r="B3638" t="str">
            <v>JOELHO 90 GRAUS, PVC, SERIE R, ÁGUA PLUVIAL, DN 75 MM, JUNTA ELÁSTICA, FORNECIDO E INSTALADO EM RAMAL DE ENCAMINHAMENTO. AF_12/2014</v>
          </cell>
          <cell r="C3638" t="str">
            <v>UN</v>
          </cell>
          <cell r="D3638">
            <v>16.989999999999998</v>
          </cell>
          <cell r="E3638">
            <v>2.66</v>
          </cell>
          <cell r="F3638">
            <v>19.649999999999999</v>
          </cell>
        </row>
        <row r="3639">
          <cell r="A3639" t="str">
            <v>89529</v>
          </cell>
          <cell r="B3639" t="str">
            <v>JOELHO 90 GRAUS, PVC, SERIE R, ÁGUA PLUVIAL, DN 100 MM, JUNTA ELÁSTICA, FORNECIDO E INSTALADO EM RAMAL DE ENCAMINHAMENTO. AF_12/2014</v>
          </cell>
          <cell r="C3639" t="str">
            <v>UN</v>
          </cell>
          <cell r="D3639">
            <v>26.95</v>
          </cell>
          <cell r="E3639">
            <v>3.72</v>
          </cell>
          <cell r="F3639">
            <v>30.67</v>
          </cell>
        </row>
        <row r="3640">
          <cell r="A3640" t="str">
            <v>89544</v>
          </cell>
          <cell r="B3640" t="str">
            <v>LUVA SIMPLES, PVC, SERIE R, ÁGUA PLUVIAL, DN 40 MM, JUNTA SOLDÁVEL, FORNECIDO E INSTALADO EM RAMAL DE ENCAMINHAMENTO. AF_12/2014</v>
          </cell>
          <cell r="C3640" t="str">
            <v>UN</v>
          </cell>
          <cell r="D3640">
            <v>5.55</v>
          </cell>
          <cell r="E3640">
            <v>0.93</v>
          </cell>
          <cell r="F3640">
            <v>6.48</v>
          </cell>
        </row>
        <row r="3641">
          <cell r="A3641" t="str">
            <v>89545</v>
          </cell>
          <cell r="B3641" t="str">
            <v>LUVA SIMPLES, PVC, SERIE R, ÁGUA PLUVIAL, DN 50 MM, JUNTA ELÁSTICA, FORNECIDO E INSTALADO EM RAMAL DE ENCAMINHAMENTO. AF_12/2014</v>
          </cell>
          <cell r="C3641" t="str">
            <v>UN</v>
          </cell>
          <cell r="D3641">
            <v>7.53</v>
          </cell>
          <cell r="E3641">
            <v>1.19</v>
          </cell>
          <cell r="F3641">
            <v>8.7200000000000006</v>
          </cell>
        </row>
        <row r="3642">
          <cell r="A3642" t="str">
            <v>89547</v>
          </cell>
          <cell r="B3642" t="str">
            <v>LUVA SIMPLES, PVC, SERIE R, ÁGUA PLUVIAL, DN 75 MM, JUNTA ELÁSTICA, FORNECIDO E INSTALADO EM RAMAL DE ENCAMINHAMENTO. AF_12/2014</v>
          </cell>
          <cell r="C3642" t="str">
            <v>UN</v>
          </cell>
          <cell r="D3642">
            <v>10.98</v>
          </cell>
          <cell r="E3642">
            <v>1.86</v>
          </cell>
          <cell r="F3642">
            <v>12.84</v>
          </cell>
        </row>
        <row r="3643">
          <cell r="A3643" t="str">
            <v>89548</v>
          </cell>
          <cell r="B3643" t="str">
            <v>LUVA DE CORRER, PVC, SERIE R, ÁGUA PLUVIAL, DN 75 MM, JUNTA ELÁSTICA, FORNECIDO E INSTALADO EM RAMAL DE ENCAMINHAMENTO. AF_12/2014</v>
          </cell>
          <cell r="C3643" t="str">
            <v>UN</v>
          </cell>
          <cell r="D3643">
            <v>12.48</v>
          </cell>
          <cell r="E3643">
            <v>1.86</v>
          </cell>
          <cell r="F3643">
            <v>14.34</v>
          </cell>
        </row>
        <row r="3644">
          <cell r="A3644" t="str">
            <v>89554</v>
          </cell>
          <cell r="B3644" t="str">
            <v>LUVA SIMPLES, PVC, SERIE R, ÁGUA PLUVIAL, DN 100 MM, JUNTA ELÁSTICA, FORNECIDO E INSTALADO EM RAMAL DE ENCAMINHAMENTO. AF_12/2014</v>
          </cell>
          <cell r="C3644" t="str">
            <v>UN</v>
          </cell>
          <cell r="D3644">
            <v>13.43</v>
          </cell>
          <cell r="E3644">
            <v>2.5299999999999998</v>
          </cell>
          <cell r="F3644">
            <v>15.96</v>
          </cell>
        </row>
        <row r="3645">
          <cell r="A3645" t="str">
            <v>89556</v>
          </cell>
          <cell r="B3645" t="str">
            <v>LUVA DE CORRER, PVC, SERIE R, ÁGUA PLUVIAL, DN 100 MM, JUNTA ELÁSTICA, FORNECIDO E INSTALADO EM RAMAL DE ENCAMINHAMENTO. AF_12/2014</v>
          </cell>
          <cell r="C3645" t="str">
            <v>UN</v>
          </cell>
          <cell r="D3645">
            <v>20.73</v>
          </cell>
          <cell r="E3645">
            <v>2.5299999999999998</v>
          </cell>
          <cell r="F3645">
            <v>23.26</v>
          </cell>
        </row>
        <row r="3646">
          <cell r="A3646" t="str">
            <v>89549</v>
          </cell>
          <cell r="B3646" t="str">
            <v>REDUÇÃO EXCÊNTRICA, PVC, SERIE R, ÁGUA PLUVIAL, DN 75 X 50 MM, JUNTA ELÁSTICA, FORNECIDO E INSTALADO EM RAMAL DE ENCAMINHAMENTO. AF_12/2014</v>
          </cell>
          <cell r="C3646" t="str">
            <v>UN</v>
          </cell>
          <cell r="D3646">
            <v>8.66</v>
          </cell>
          <cell r="E3646">
            <v>1.86</v>
          </cell>
          <cell r="F3646">
            <v>10.52</v>
          </cell>
        </row>
        <row r="3647">
          <cell r="A3647" t="str">
            <v>89550</v>
          </cell>
          <cell r="B3647" t="str">
            <v>TÊ DE INSPEÇÃO, PVC, SERIE R, ÁGUA PLUVIAL, DN 75 MM, JUNTA ELÁSTICA, FORNECIDO E INSTALADO EM RAMAL DE ENCAMINHAMENTO. AF_12/2014</v>
          </cell>
          <cell r="C3647" t="str">
            <v>UN</v>
          </cell>
          <cell r="D3647">
            <v>28.12</v>
          </cell>
          <cell r="E3647">
            <v>1.86</v>
          </cell>
          <cell r="F3647">
            <v>29.98</v>
          </cell>
        </row>
        <row r="3648">
          <cell r="A3648" t="str">
            <v>89559</v>
          </cell>
          <cell r="B3648" t="str">
            <v>TÊ DE INSPEÇÃO, PVC, SERIE R, ÁGUA PLUVIAL, DN 100 MM, JUNTA ELÁSTICA, FORNECIDO E INSTALADO EM RAMAL DE ENCAMINHAMENTO. AF_12/2014</v>
          </cell>
          <cell r="C3648" t="str">
            <v>UN</v>
          </cell>
          <cell r="D3648">
            <v>37.880000000000003</v>
          </cell>
          <cell r="E3648">
            <v>2.5299999999999998</v>
          </cell>
          <cell r="F3648">
            <v>40.409999999999997</v>
          </cell>
        </row>
        <row r="3649">
          <cell r="A3649" t="str">
            <v>89571</v>
          </cell>
          <cell r="B3649" t="str">
            <v>TÊ, PVC, SERIE R, ÁGUA PLUVIAL, DN 100 X 100 MM, JUNTA ELÁSTICA, FORNECIDO E INSTALADO EM RAMAL DE ENCAMINHAMENTO. AF_12/2014</v>
          </cell>
          <cell r="C3649" t="str">
            <v>UN</v>
          </cell>
          <cell r="D3649">
            <v>43.06</v>
          </cell>
          <cell r="E3649">
            <v>4.92</v>
          </cell>
          <cell r="F3649">
            <v>47.98</v>
          </cell>
        </row>
        <row r="3650">
          <cell r="A3650" t="str">
            <v>89573</v>
          </cell>
          <cell r="B3650" t="str">
            <v>TÊ, PVC, SERIE R, ÁGUA PLUVIAL, DN 100 X 75 MM, JUNTA ELÁSTICA, FORNECIDO E INSTALADO EM RAMAL DE ENCAMINHAMENTO. AF_12/2014</v>
          </cell>
          <cell r="C3650" t="str">
            <v>UN</v>
          </cell>
          <cell r="D3650">
            <v>32.979999999999997</v>
          </cell>
          <cell r="E3650">
            <v>4.92</v>
          </cell>
          <cell r="F3650">
            <v>37.9</v>
          </cell>
        </row>
        <row r="3651">
          <cell r="A3651" t="str">
            <v>89557</v>
          </cell>
          <cell r="B3651" t="str">
            <v>REDUÇÃO EXCÊNTRICA, PVC, SERIE R, ÁGUA PLUVIAL, DN 100 X 75 MM, JUNTA ELÁSTICA, FORNECIDO E INSTALADO EM RAMAL DE ENCAMINHAMENTO. AF_12/2014</v>
          </cell>
          <cell r="C3651" t="str">
            <v>UN</v>
          </cell>
          <cell r="D3651">
            <v>16.010000000000002</v>
          </cell>
          <cell r="E3651">
            <v>2.5299999999999998</v>
          </cell>
          <cell r="F3651">
            <v>18.54</v>
          </cell>
        </row>
        <row r="3652">
          <cell r="A3652" t="str">
            <v>89561</v>
          </cell>
          <cell r="B3652" t="str">
            <v>JUNÇÃO SIMPLES, PVC, SERIE R, ÁGUA PLUVIAL, DN 40 MM, JUNTA SOLDÁVEL, FORNECIDO E INSTALADO EM RAMAL DE ENCAMINHAMENTO. AF_12/2014</v>
          </cell>
          <cell r="C3652" t="str">
            <v>UN</v>
          </cell>
          <cell r="D3652">
            <v>9.6</v>
          </cell>
          <cell r="E3652">
            <v>1.86</v>
          </cell>
          <cell r="F3652">
            <v>11.46</v>
          </cell>
        </row>
        <row r="3653">
          <cell r="A3653" t="str">
            <v>89563</v>
          </cell>
          <cell r="B3653" t="str">
            <v>JUNÇÃO SIMPLES, PVC, SERIE R, ÁGUA PLUVIAL, DN 50 MM, JUNTA ELÁSTICA, FORNECIDO E INSTALADO EM RAMAL DE ENCAMINHAMENTO. AF_12/2014</v>
          </cell>
          <cell r="C3653" t="str">
            <v>UN</v>
          </cell>
          <cell r="D3653">
            <v>13.81</v>
          </cell>
          <cell r="E3653">
            <v>2.39</v>
          </cell>
          <cell r="F3653">
            <v>16.2</v>
          </cell>
        </row>
        <row r="3654">
          <cell r="A3654" t="str">
            <v>89565</v>
          </cell>
          <cell r="B3654" t="str">
            <v>JUNÇÃO SIMPLES, PVC, SERIE R, ÁGUA PLUVIAL, DN 75 X 75 MM, JUNTA ELÁSTICA, FORNECIDO E INSTALADO EM RAMAL DE ENCAMINHAMENTO. AF_12/2014</v>
          </cell>
          <cell r="C3654" t="str">
            <v>UN</v>
          </cell>
          <cell r="D3654">
            <v>32.18</v>
          </cell>
          <cell r="E3654">
            <v>3.59</v>
          </cell>
          <cell r="F3654">
            <v>35.770000000000003</v>
          </cell>
        </row>
        <row r="3655">
          <cell r="A3655" t="str">
            <v>89566</v>
          </cell>
          <cell r="B3655" t="str">
            <v>TÊ, PVC, SERIE R, ÁGUA PLUVIAL, DN 75 MM, JUNTA ELÁSTICA, FORNECIDO E INSTALADO EM RAMAL DE ENCAMINHAMENTO. AF_12/2014</v>
          </cell>
          <cell r="C3655" t="str">
            <v>UN</v>
          </cell>
          <cell r="D3655">
            <v>26.2</v>
          </cell>
          <cell r="E3655">
            <v>3.59</v>
          </cell>
          <cell r="F3655">
            <v>29.79</v>
          </cell>
        </row>
        <row r="3656">
          <cell r="A3656" t="str">
            <v>89567</v>
          </cell>
          <cell r="B3656" t="str">
            <v>JUNÇÃO SIMPLES, PVC, SERIE R, ÁGUA PLUVIAL, DN 100 X 100 MM, JUNTA ELÁSTICA, FORNECIDO E INSTALADO EM RAMAL DE ENCAMINHAMENTO. AF_12/2014</v>
          </cell>
          <cell r="C3656" t="str">
            <v>UN</v>
          </cell>
          <cell r="D3656">
            <v>49.09</v>
          </cell>
          <cell r="E3656">
            <v>4.92</v>
          </cell>
          <cell r="F3656">
            <v>54.01</v>
          </cell>
        </row>
        <row r="3657">
          <cell r="A3657" t="str">
            <v>89569</v>
          </cell>
          <cell r="B3657" t="str">
            <v>JUNÇÃO SIMPLES, PVC, SERIE R, ÁGUA PLUVIAL, DN 100 X 75 MM, JUNTA ELÁSTICA, FORNECIDO E INSTALADO EM RAMAL DE ENCAMINHAMENTO. AF_12/2014</v>
          </cell>
          <cell r="C3657" t="str">
            <v>UN</v>
          </cell>
          <cell r="D3657">
            <v>47.37</v>
          </cell>
          <cell r="E3657">
            <v>4.92</v>
          </cell>
          <cell r="F3657">
            <v>52.29</v>
          </cell>
        </row>
        <row r="3658">
          <cell r="A3658" t="str">
            <v>89574</v>
          </cell>
          <cell r="B3658" t="str">
            <v>JUNÇÃO DUPLA, PVC, SERIE R, ÁGUA PLUVIAL, DN 100 X 100 X 100 MM, JUNTA ELÁSTICA, FORNECIDO E INSTALADO EM RAMAL DE ENCAMINHAMENTO. AF_12/2014</v>
          </cell>
          <cell r="C3658" t="str">
            <v>UN</v>
          </cell>
          <cell r="D3658">
            <v>61.86</v>
          </cell>
          <cell r="E3658">
            <v>7.59</v>
          </cell>
          <cell r="F3658">
            <v>69.45</v>
          </cell>
        </row>
        <row r="3659">
          <cell r="B3659" t="str">
            <v>EM CONDUTORES VERTICAIS DE ÁGUAS PLUVIAIS</v>
          </cell>
        </row>
        <row r="3660">
          <cell r="A3660" t="str">
            <v>89583</v>
          </cell>
          <cell r="B3660" t="str">
            <v>CURVA 87 GRAUS E 30 MINUTOS, PVC, SERIE R, ÁGUA PLUVIAL, DN 75 MM, JUNTA ELÁSTICA, FORNECIDO E INSTALADO EM CONDUTORES VERTICAIS DE ÁGUAS PLUVIAIS. AF_12/2014</v>
          </cell>
          <cell r="C3660" t="str">
            <v>UN</v>
          </cell>
          <cell r="D3660">
            <v>16.670000000000002</v>
          </cell>
          <cell r="E3660">
            <v>1.59</v>
          </cell>
          <cell r="F3660">
            <v>18.260000000000002</v>
          </cell>
        </row>
        <row r="3661">
          <cell r="A3661" t="str">
            <v>89586</v>
          </cell>
          <cell r="B3661" t="str">
            <v>JOELHO 45 GRAUS PARA PÉ DE COLUNA, PVC, SERIE R, ÁGUA PLUVIAL, DN 100 MM, JUNTA ELÁSTICA, FORNECIDO E INSTALADO EM CONDUTORES VERTICAIS DE ÁGUAS PLUVIAIS. AF_12/2014</v>
          </cell>
          <cell r="C3661" t="str">
            <v>UN</v>
          </cell>
          <cell r="D3661">
            <v>21.99</v>
          </cell>
          <cell r="E3661">
            <v>2.66</v>
          </cell>
          <cell r="F3661">
            <v>24.65</v>
          </cell>
        </row>
        <row r="3662">
          <cell r="A3662" t="str">
            <v>89587</v>
          </cell>
          <cell r="B3662" t="str">
            <v>CURVA 87 GRAUS E 30 MINUTOS, PVC, SERIE R, ÁGUA PLUVIAL, DN 100 MM, JUNTA ELÁSTICA, FORNECIDO E INSTALADO EM CONDUTORES VERTICAIS DE ÁGUAS PLUVIAIS. AF_12/2014</v>
          </cell>
          <cell r="C3662" t="str">
            <v>UN</v>
          </cell>
          <cell r="D3662">
            <v>27.88</v>
          </cell>
          <cell r="E3662">
            <v>2.66</v>
          </cell>
          <cell r="F3662">
            <v>30.54</v>
          </cell>
        </row>
        <row r="3663">
          <cell r="A3663" t="str">
            <v>89592</v>
          </cell>
          <cell r="B3663" t="str">
            <v>CURVA 87 GRAUS E 30 MINUTOS, PVC, SERIE R, ÁGUA PLUVIAL, DN 150 MM, JUNTA ELÁSTICA, FORNECIDO E INSTALADO EM CONDUTORES VERTICAIS DE ÁGUAS PLUVIAIS. AF_12/2014</v>
          </cell>
          <cell r="C3663" t="str">
            <v>UN</v>
          </cell>
          <cell r="D3663">
            <v>185.77</v>
          </cell>
          <cell r="E3663">
            <v>4.5199999999999996</v>
          </cell>
          <cell r="F3663">
            <v>190.29</v>
          </cell>
        </row>
        <row r="3664">
          <cell r="A3664" t="str">
            <v>95695</v>
          </cell>
          <cell r="B3664" t="str">
            <v>CURVA 90 GRAUS, PVC, SERIE R, ÁGUA PLUVIAL, DN 100 MM, JUNTA ELÁSTICA, FORNECIDO E INSTALADO EM CONDUTORES VERTICAIS DE ÁGUAS PLUVIAIS. AF_12/2014</v>
          </cell>
          <cell r="C3664" t="str">
            <v>UN</v>
          </cell>
          <cell r="D3664">
            <v>43.31</v>
          </cell>
          <cell r="E3664">
            <v>2.66</v>
          </cell>
          <cell r="F3664">
            <v>45.97</v>
          </cell>
        </row>
        <row r="3665">
          <cell r="A3665" t="str">
            <v>89582</v>
          </cell>
          <cell r="B3665" t="str">
            <v>JOELHO 45 GRAUS, PVC, SERIE R, ÁGUA PLUVIAL, DN 75 MM, JUNTA ELÁSTICA, FORNECIDO E INSTALADO EM CONDUTORES VERTICAIS DE ÁGUAS PLUVIAIS. AF_12/2014</v>
          </cell>
          <cell r="C3665" t="str">
            <v>UN</v>
          </cell>
          <cell r="D3665">
            <v>16.079999999999998</v>
          </cell>
          <cell r="E3665">
            <v>1.59</v>
          </cell>
          <cell r="F3665">
            <v>17.670000000000002</v>
          </cell>
        </row>
        <row r="3666">
          <cell r="A3666" t="str">
            <v>89585</v>
          </cell>
          <cell r="B3666" t="str">
            <v>JOELHO 45 GRAUS, PVC, SERIE R, ÁGUA PLUVIAL, DN 100 MM, JUNTA ELÁSTICA, FORNECIDO E INSTALADO EM CONDUTORES VERTICAIS DE ÁGUAS PLUVIAIS. AF_12/2014</v>
          </cell>
          <cell r="C3666" t="str">
            <v>UN</v>
          </cell>
          <cell r="D3666">
            <v>21.99</v>
          </cell>
          <cell r="E3666">
            <v>2.66</v>
          </cell>
          <cell r="F3666">
            <v>24.65</v>
          </cell>
        </row>
        <row r="3667">
          <cell r="A3667" t="str">
            <v>89591</v>
          </cell>
          <cell r="B3667" t="str">
            <v>JOELHO 45 GRAUS, PVC, SERIE R, ÁGUA PLUVIAL, DN 150 MM, JUNTA ELÁSTICA, FORNECIDO E INSTALADO EM CONDUTORES VERTICAIS DE ÁGUAS PLUVIAIS. AF_12/2014</v>
          </cell>
          <cell r="C3667" t="str">
            <v>UN</v>
          </cell>
          <cell r="D3667">
            <v>68.23</v>
          </cell>
          <cell r="E3667">
            <v>4.5199999999999996</v>
          </cell>
          <cell r="F3667">
            <v>72.75</v>
          </cell>
        </row>
        <row r="3668">
          <cell r="A3668" t="str">
            <v>89581</v>
          </cell>
          <cell r="B3668" t="str">
            <v>JOELHO 90 GRAUS, PVC, SERIE R, ÁGUA PLUVIAL, DN 75 MM, JUNTA ELÁSTICA, FORNECIDO E INSTALADO EM CONDUTORES VERTICAIS DE ÁGUAS PLUVIAIS. AF_12/2014</v>
          </cell>
          <cell r="C3668" t="str">
            <v>UN</v>
          </cell>
          <cell r="D3668">
            <v>16.559999999999999</v>
          </cell>
          <cell r="E3668">
            <v>1.59</v>
          </cell>
          <cell r="F3668">
            <v>18.149999999999999</v>
          </cell>
        </row>
        <row r="3669">
          <cell r="A3669" t="str">
            <v>89584</v>
          </cell>
          <cell r="B3669" t="str">
            <v>JOELHO 90 GRAUS, PVC, SERIE R, ÁGUA PLUVIAL, DN 100 MM, JUNTA ELÁSTICA, FORNECIDO E INSTALADO EM CONDUTORES VERTICAIS DE ÁGUAS PLUVIAIS. AF_12/2014</v>
          </cell>
          <cell r="C3669" t="str">
            <v>UN</v>
          </cell>
          <cell r="D3669">
            <v>26.51</v>
          </cell>
          <cell r="E3669">
            <v>2.66</v>
          </cell>
          <cell r="F3669">
            <v>29.17</v>
          </cell>
        </row>
        <row r="3670">
          <cell r="A3670" t="str">
            <v>89590</v>
          </cell>
          <cell r="B3670" t="str">
            <v>JOELHO 90 GRAUS, PVC, SERIE R, ÁGUA PLUVIAL, DN 150 MM, JUNTA ELÁSTICA, FORNECIDO E INSTALADO EM CONDUTORES VERTICAIS DE ÁGUAS PLUVIAIS. AF_12/2014</v>
          </cell>
          <cell r="C3670" t="str">
            <v>UN</v>
          </cell>
          <cell r="D3670">
            <v>85.09</v>
          </cell>
          <cell r="E3670">
            <v>4.5199999999999996</v>
          </cell>
          <cell r="F3670">
            <v>89.61</v>
          </cell>
        </row>
        <row r="3671">
          <cell r="A3671" t="str">
            <v>89599</v>
          </cell>
          <cell r="B3671" t="str">
            <v>LUVA SIMPLES, PVC, SERIE R, ÁGUA PLUVIAL, DN 75 MM, JUNTA ELÁSTICA, FORNECIDO E INSTALADO EM CONDUTORES VERTICAIS DE ÁGUAS PLUVIAIS. AF_12/2014</v>
          </cell>
          <cell r="C3671" t="str">
            <v>UN</v>
          </cell>
          <cell r="D3671">
            <v>10.65</v>
          </cell>
          <cell r="E3671">
            <v>1.06</v>
          </cell>
          <cell r="F3671">
            <v>11.71</v>
          </cell>
        </row>
        <row r="3672">
          <cell r="A3672" t="str">
            <v>89600</v>
          </cell>
          <cell r="B3672" t="str">
            <v>LUVA DE CORRER, PVC, SERIE R, ÁGUA PLUVIAL, DN 75 MM, JUNTA ELÁSTICA, FORNECIDO E INSTALADO EM CONDUTORES VERTICAIS DE ÁGUAS PLUVIAIS. AF_12/2014</v>
          </cell>
          <cell r="C3672" t="str">
            <v>UN</v>
          </cell>
          <cell r="D3672">
            <v>12.15</v>
          </cell>
          <cell r="E3672">
            <v>1.06</v>
          </cell>
          <cell r="F3672">
            <v>13.21</v>
          </cell>
        </row>
        <row r="3673">
          <cell r="A3673" t="str">
            <v>89669</v>
          </cell>
          <cell r="B3673" t="str">
            <v>LUVA SIMPLES, PVC, SERIE R, ÁGUA PLUVIAL, DN 100 MM, JUNTA ELÁSTICA, FORNECIDO E INSTALADO EM CONDUTORES VERTICAIS DE ÁGUAS PLUVIAIS. AF_12/2014</v>
          </cell>
          <cell r="C3673" t="str">
            <v>UN</v>
          </cell>
          <cell r="D3673">
            <v>13.17</v>
          </cell>
          <cell r="E3673">
            <v>1.86</v>
          </cell>
          <cell r="F3673">
            <v>15.03</v>
          </cell>
        </row>
        <row r="3674">
          <cell r="A3674" t="str">
            <v>89671</v>
          </cell>
          <cell r="B3674" t="str">
            <v>LUVA DE CORRER, PVC, SERIE R, ÁGUA PLUVIAL, DN 100 MM, JUNTA ELÁSTICA, FORNECIDO E INSTALADO EM CONDUTORES VERTICAIS DE ÁGUAS PLUVIAIS. AF_12/2014</v>
          </cell>
          <cell r="C3674" t="str">
            <v>UN</v>
          </cell>
          <cell r="D3674">
            <v>20.47</v>
          </cell>
          <cell r="E3674">
            <v>1.86</v>
          </cell>
          <cell r="F3674">
            <v>22.33</v>
          </cell>
        </row>
        <row r="3675">
          <cell r="A3675" t="str">
            <v>89677</v>
          </cell>
          <cell r="B3675" t="str">
            <v>LUVA SIMPLES, PVC, SERIE R, ÁGUA PLUVIAL, DN 150 MM, JUNTA ELÁSTICA, FORNECIDO E INSTALADO EM CONDUTORES VERTICAIS DE ÁGUAS PLUVIAIS. AF_12/2014</v>
          </cell>
          <cell r="C3675" t="str">
            <v>UN</v>
          </cell>
          <cell r="D3675">
            <v>40.26</v>
          </cell>
          <cell r="E3675">
            <v>2.92</v>
          </cell>
          <cell r="F3675">
            <v>43.18</v>
          </cell>
        </row>
        <row r="3676">
          <cell r="A3676" t="str">
            <v>89679</v>
          </cell>
          <cell r="B3676" t="str">
            <v>LUVA DE CORRER, PVC, SERIE R, ÁGUA PLUVIAL, DN 150 MM, JUNTA ELÁSTICA, FORNECIDO E INSTALADO EM CONDUTORES VERTICAIS DE ÁGUAS PLUVIAIS. AF_12/2014</v>
          </cell>
          <cell r="C3676" t="str">
            <v>UN</v>
          </cell>
          <cell r="D3676">
            <v>69.3</v>
          </cell>
          <cell r="E3676">
            <v>2.92</v>
          </cell>
          <cell r="F3676">
            <v>72.22</v>
          </cell>
        </row>
        <row r="3677">
          <cell r="A3677" t="str">
            <v>89685</v>
          </cell>
          <cell r="B3677" t="str">
            <v>JUNÇÃO SIMPLES, PVC, SERIE R, ÁGUA PLUVIAL, DN 75 X 75 MM, JUNTA ELÁSTICA, FORNECIDO E INSTALADO EM CONDUTORES VERTICAIS DE ÁGUAS PLUVIAIS. AF_12/2014</v>
          </cell>
          <cell r="C3677" t="str">
            <v>UN</v>
          </cell>
          <cell r="D3677">
            <v>31.58</v>
          </cell>
          <cell r="E3677">
            <v>2.13</v>
          </cell>
          <cell r="F3677">
            <v>33.71</v>
          </cell>
        </row>
        <row r="3678">
          <cell r="A3678" t="str">
            <v>89690</v>
          </cell>
          <cell r="B3678" t="str">
            <v>JUNÇÃO SIMPLES, PVC, SERIE R, ÁGUA PLUVIAL, DN 100 X 100 MM, JUNTA ELÁSTICA, FORNECIDO E INSTALADO EM CONDUTORES VERTICAIS DE ÁGUAS PLUVIAIS. AF_12/2014</v>
          </cell>
          <cell r="C3678" t="str">
            <v>UN</v>
          </cell>
          <cell r="D3678">
            <v>48.49</v>
          </cell>
          <cell r="E3678">
            <v>3.46</v>
          </cell>
          <cell r="F3678">
            <v>51.95</v>
          </cell>
        </row>
        <row r="3679">
          <cell r="A3679" t="str">
            <v>89692</v>
          </cell>
          <cell r="B3679" t="str">
            <v>JUNÇÃO SIMPLES, PVC, SERIE R, ÁGUA PLUVIAL, DN 100 X 75 MM, JUNTA ELÁSTICA, FORNECIDO E INSTALADO EM CONDUTORES VERTICAIS DE ÁGUAS PLUVIAIS. AF_12/2014</v>
          </cell>
          <cell r="C3679" t="str">
            <v>UN</v>
          </cell>
          <cell r="D3679">
            <v>46.77</v>
          </cell>
          <cell r="E3679">
            <v>3.46</v>
          </cell>
          <cell r="F3679">
            <v>50.23</v>
          </cell>
        </row>
        <row r="3680">
          <cell r="A3680" t="str">
            <v>89698</v>
          </cell>
          <cell r="B3680" t="str">
            <v>JUNÇÃO SIMPLES, PVC, SERIE R, ÁGUA PLUVIAL, DN 150 X 150 MM, JUNTA ELÁSTICA, FORNECIDO E INSTALADO EM CONDUTORES VERTICAIS DE ÁGUAS PLUVIAIS. AF_12/2014</v>
          </cell>
          <cell r="C3680" t="str">
            <v>UN</v>
          </cell>
          <cell r="D3680">
            <v>136.44999999999999</v>
          </cell>
          <cell r="E3680">
            <v>6.12</v>
          </cell>
          <cell r="F3680">
            <v>142.57</v>
          </cell>
        </row>
        <row r="3681">
          <cell r="A3681" t="str">
            <v>89699</v>
          </cell>
          <cell r="B3681" t="str">
            <v>JUNÇÃO SIMPLES, PVC, SERIE R, ÁGUA PLUVIAL, DN 150 X 100 MM, JUNTA ELÁSTICA, FORNECIDO E INSTALADO EM CONDUTORES VERTICAIS DE ÁGUAS PLUVIAIS. AF_12/2014</v>
          </cell>
          <cell r="C3681" t="str">
            <v>UN</v>
          </cell>
          <cell r="D3681">
            <v>110.59</v>
          </cell>
          <cell r="E3681">
            <v>6.12</v>
          </cell>
          <cell r="F3681">
            <v>116.71</v>
          </cell>
        </row>
        <row r="3682">
          <cell r="A3682" t="str">
            <v>89687</v>
          </cell>
          <cell r="B3682" t="str">
            <v>TÊ, PVC, SERIE R, ÁGUA PLUVIAL, DN 75 X 75 MM, JUNTA ELÁSTICA, FORNECIDO E INSTALADO EM CONDUTORES VERTICAIS DE ÁGUAS PLUVIAIS. AF_12/2014</v>
          </cell>
          <cell r="C3682" t="str">
            <v>UN</v>
          </cell>
          <cell r="D3682">
            <v>25.59</v>
          </cell>
          <cell r="E3682">
            <v>2.13</v>
          </cell>
          <cell r="F3682">
            <v>27.72</v>
          </cell>
        </row>
        <row r="3683">
          <cell r="A3683" t="str">
            <v>89693</v>
          </cell>
          <cell r="B3683" t="str">
            <v>TÊ, PVC, SERIE R, ÁGUA PLUVIAL, DN 100 X 100 MM, JUNTA ELÁSTICA, FORNECIDO E INSTALADO EM CONDUTORES VERTICAIS DE ÁGUAS PLUVIAIS. AF_12/2014</v>
          </cell>
          <cell r="C3683" t="str">
            <v>UN</v>
          </cell>
          <cell r="D3683">
            <v>42.46</v>
          </cell>
          <cell r="E3683">
            <v>3.46</v>
          </cell>
          <cell r="F3683">
            <v>45.92</v>
          </cell>
        </row>
        <row r="3684">
          <cell r="A3684" t="str">
            <v>89696</v>
          </cell>
          <cell r="B3684" t="str">
            <v>TÊ, PVC, SERIE R, ÁGUA PLUVIAL, DN 100 X 75 MM, JUNTA ELÁSTICA, FORNECIDO E INSTALADO EM CONDUTORES VERTICAIS DE ÁGUAS PLUVIAIS. AF_12/2014</v>
          </cell>
          <cell r="C3684" t="str">
            <v>UN</v>
          </cell>
          <cell r="D3684">
            <v>32.369999999999997</v>
          </cell>
          <cell r="E3684">
            <v>3.46</v>
          </cell>
          <cell r="F3684">
            <v>35.83</v>
          </cell>
        </row>
        <row r="3685">
          <cell r="A3685" t="str">
            <v>89701</v>
          </cell>
          <cell r="B3685" t="str">
            <v>TÊ, PVC, SERIE R, ÁGUA PLUVIAL, DN 150 X 150 MM, JUNTA ELÁSTICA, FORNECIDO E INSTALADO EM CONDUTORES VERTICAIS DE ÁGUAS PLUVIAIS. AF_12/2014</v>
          </cell>
          <cell r="C3685" t="str">
            <v>UN</v>
          </cell>
          <cell r="D3685">
            <v>99.63</v>
          </cell>
          <cell r="E3685">
            <v>6.12</v>
          </cell>
          <cell r="F3685">
            <v>105.75</v>
          </cell>
        </row>
        <row r="3686">
          <cell r="A3686" t="str">
            <v>89704</v>
          </cell>
          <cell r="B3686" t="str">
            <v>TÊ, PVC, SERIE R, ÁGUA PLUVIAL, DN 150 X 100 MM, JUNTA ELÁSTICA, FORNECIDO E INSTALADO EM CONDUTORES VERTICAIS DE ÁGUAS PLUVIAIS. AF_12/2014</v>
          </cell>
          <cell r="C3686" t="str">
            <v>UN</v>
          </cell>
          <cell r="D3686">
            <v>74.900000000000006</v>
          </cell>
          <cell r="E3686">
            <v>6.12</v>
          </cell>
          <cell r="F3686">
            <v>81.02</v>
          </cell>
        </row>
        <row r="3687">
          <cell r="A3687" t="str">
            <v>89665</v>
          </cell>
          <cell r="B3687" t="str">
            <v>REDUÇÃO EXCÊNTRICA, PVC, SERIE R, ÁGUA PLUVIAL, DN 75 X 50 MM, JUNTA ELÁSTICA, FORNECIDO E INSTALADO EM CONDUTORES VERTICAIS DE ÁGUAS PLUVIAIS. AF_12/2014</v>
          </cell>
          <cell r="C3687" t="str">
            <v>UN</v>
          </cell>
          <cell r="D3687">
            <v>8.34</v>
          </cell>
          <cell r="E3687">
            <v>1.06</v>
          </cell>
          <cell r="F3687">
            <v>9.4</v>
          </cell>
        </row>
        <row r="3688">
          <cell r="A3688" t="str">
            <v>89667</v>
          </cell>
          <cell r="B3688" t="str">
            <v>TÊ DE INSPEÇÃO, PVC, SERIE R, ÁGUA PLUVIAL, DN 75 MM, JUNTA ELÁSTICA, FORNECIDO E INSTALADO EM CONDUTORES VERTICAIS DE ÁGUAS PLUVIAIS. AF_12/2014</v>
          </cell>
          <cell r="C3688" t="str">
            <v>UN</v>
          </cell>
          <cell r="D3688">
            <v>27.8</v>
          </cell>
          <cell r="E3688">
            <v>1.06</v>
          </cell>
          <cell r="F3688">
            <v>28.86</v>
          </cell>
        </row>
        <row r="3689">
          <cell r="A3689" t="str">
            <v>89673</v>
          </cell>
          <cell r="B3689" t="str">
            <v>REDUÇÃO EXCÊNTRICA, PVC, SERIE R, ÁGUA PLUVIAL, DN 100 X 75 MM, JUNTA ELÁSTICA, FORNECIDO E INSTALADO EM CONDUTORES VERTICAIS DE ÁGUAS PLUVIAIS. AF_12/2014</v>
          </cell>
          <cell r="C3689" t="str">
            <v>UN</v>
          </cell>
          <cell r="D3689">
            <v>15.75</v>
          </cell>
          <cell r="E3689">
            <v>1.86</v>
          </cell>
          <cell r="F3689">
            <v>17.61</v>
          </cell>
        </row>
        <row r="3690">
          <cell r="A3690" t="str">
            <v>89675</v>
          </cell>
          <cell r="B3690" t="str">
            <v>TÊ DE INSPEÇÃO, PVC, SERIE R, ÁGUA PLUVIAL, DN 100 MM, JUNTA ELÁSTICA, FORNECIDO E INSTALADO EM CONDUTORES VERTICAIS DE ÁGUAS PLUVIAIS. AF_12/2014</v>
          </cell>
          <cell r="C3690" t="str">
            <v>UN</v>
          </cell>
          <cell r="D3690">
            <v>37.61</v>
          </cell>
          <cell r="E3690">
            <v>1.86</v>
          </cell>
          <cell r="F3690">
            <v>39.47</v>
          </cell>
        </row>
        <row r="3691">
          <cell r="A3691" t="str">
            <v>89681</v>
          </cell>
          <cell r="B3691" t="str">
            <v>REDUÇÃO EXCÊNTRICA, PVC, SERIE R, ÁGUA PLUVIAL, DN 150 X 100 MM, JUNTA ELÁSTICA, FORNECIDO E INSTALADO EM CONDUTORES VERTICAIS DE ÁGUAS PLUVIAIS. AF_12/2014</v>
          </cell>
          <cell r="C3691" t="str">
            <v>UN</v>
          </cell>
          <cell r="D3691">
            <v>45.33</v>
          </cell>
          <cell r="E3691">
            <v>2.92</v>
          </cell>
          <cell r="F3691">
            <v>48.25</v>
          </cell>
        </row>
        <row r="3692">
          <cell r="B3692" t="str">
            <v>TUBOS E CONEXÕES DE PVC - DRENOS DE AR-CONDICIONADO</v>
          </cell>
          <cell r="C3692" t="str">
            <v/>
          </cell>
        </row>
        <row r="3693">
          <cell r="A3693" t="str">
            <v>89865</v>
          </cell>
          <cell r="B3693" t="str">
            <v>TUBO, PVC, SOLDÁVEL, DN 25MM, INSTALADO EM DRENO DE AR-CONDICIONADO - FORNECIMENTO E INSTALAÇÃO. AF_12/2014</v>
          </cell>
          <cell r="C3693" t="str">
            <v>M</v>
          </cell>
          <cell r="D3693">
            <v>4.63</v>
          </cell>
          <cell r="E3693">
            <v>5.0599999999999996</v>
          </cell>
          <cell r="F3693">
            <v>9.69</v>
          </cell>
        </row>
        <row r="3694">
          <cell r="A3694" t="str">
            <v>89866</v>
          </cell>
          <cell r="B3694" t="str">
            <v>JOELHO 90 GRAUS, PVC, SOLDÁVEL, DN 25MM, INSTALADO EM DRENO DE AR-CONDICIONADO - FORNECIMENTO E INSTALAÇÃO. AF_12/2014</v>
          </cell>
          <cell r="C3694" t="str">
            <v>UN</v>
          </cell>
          <cell r="D3694">
            <v>2.19</v>
          </cell>
          <cell r="E3694">
            <v>1.86</v>
          </cell>
          <cell r="F3694">
            <v>4.05</v>
          </cell>
        </row>
        <row r="3695">
          <cell r="A3695" t="str">
            <v>89867</v>
          </cell>
          <cell r="B3695" t="str">
            <v>JOELHO 45 GRAUS, PVC, SOLDÁVEL, DN 25MM, INSTALADO EM DRENO DE AR-CONDICIONADO - FORNECIMENTO E INSTALAÇÃO. AF_12/2014</v>
          </cell>
          <cell r="C3695" t="str">
            <v>UN</v>
          </cell>
          <cell r="D3695">
            <v>2.72</v>
          </cell>
          <cell r="E3695">
            <v>1.86</v>
          </cell>
          <cell r="F3695">
            <v>4.58</v>
          </cell>
        </row>
        <row r="3696">
          <cell r="A3696" t="str">
            <v>89868</v>
          </cell>
          <cell r="B3696" t="str">
            <v>LUVA, PVC, SOLDÁVEL, DN 25MM, INSTALADO EM DRENO DE AR-CONDICIONADO - FORNECIMENTO E INSTALAÇÃO. AF_12/2014</v>
          </cell>
          <cell r="C3696" t="str">
            <v>UN</v>
          </cell>
          <cell r="D3696">
            <v>1.66</v>
          </cell>
          <cell r="E3696">
            <v>1.06</v>
          </cell>
          <cell r="F3696">
            <v>2.72</v>
          </cell>
        </row>
        <row r="3697">
          <cell r="A3697" t="str">
            <v>89869</v>
          </cell>
          <cell r="B3697" t="str">
            <v>TE, PVC, SOLDÁVEL, DN 25MM, INSTALADO EM DRENO DE AR-CONDICIONADO - FORNECIMENTO E INSTALAÇÃO. AF_12/2014</v>
          </cell>
          <cell r="C3697" t="str">
            <v>UN</v>
          </cell>
          <cell r="D3697">
            <v>3.91</v>
          </cell>
          <cell r="E3697">
            <v>2.39</v>
          </cell>
          <cell r="F3697">
            <v>6.3</v>
          </cell>
        </row>
        <row r="3698">
          <cell r="B3698" t="str">
            <v>TUBOS CERAMICOS - ESGOTO E AGUAS PLUVIAIS</v>
          </cell>
          <cell r="C3698" t="str">
            <v/>
          </cell>
        </row>
        <row r="3699">
          <cell r="B3699" t="str">
            <v>SISTEMAS DE TRATAMENTO DE ESGOTO</v>
          </cell>
          <cell r="C3699" t="str">
            <v/>
          </cell>
        </row>
        <row r="3700">
          <cell r="A3700" t="str">
            <v>95463</v>
          </cell>
          <cell r="B3700" t="str">
            <v>FOSSA SÉPTICA EM ALVENARIA DE TIJOLO CERÂMICO MACIÇO, DIMENSÕES EXTERNAS DE 1,90X1,10X1,40 M, VOLUME DE 1.500 LITROS, REVESTIDO INTERNAMENTE COM MASSA ÚNICA E IMPERMEABILIZANTE E COM TAMPA DE CONCRETO ARMADO COM ESPESSURA DE 8 CM</v>
          </cell>
          <cell r="C3700" t="str">
            <v>UN</v>
          </cell>
          <cell r="D3700">
            <v>796.23</v>
          </cell>
          <cell r="E3700">
            <v>528.61</v>
          </cell>
          <cell r="F3700" t="str">
            <v>1.324.84</v>
          </cell>
        </row>
        <row r="3701">
          <cell r="A3701" t="str">
            <v>74198/1</v>
          </cell>
          <cell r="B3701" t="str">
            <v>SUMIDOURO EM ALVENARIA DE TIJOLO CERAMICO MACICO DIAMETRO 1,20M E ALTURA 5,00M, COM TAMPA EM CONCRETO ARMADO DIAMETRO 1,40M E ESPESSURA 10CM</v>
          </cell>
          <cell r="C3701" t="str">
            <v>UN</v>
          </cell>
          <cell r="D3701">
            <v>619.04999999999995</v>
          </cell>
          <cell r="E3701">
            <v>578.03</v>
          </cell>
          <cell r="F3701" t="str">
            <v>1.197.08</v>
          </cell>
        </row>
        <row r="3702">
          <cell r="A3702" t="str">
            <v>74198/2</v>
          </cell>
          <cell r="B3702" t="str">
            <v>SUMIDOURO EM ALVENARIA DE TIJOLO CERAMICO MACIÇO DIAMETRO 1,40M E ALTURA 5,00M, COM TAMPA EM CONCRETO ARMADO DIAMETRO 1,60M E ESPESSURA 10CM</v>
          </cell>
          <cell r="C3702" t="str">
            <v>UN</v>
          </cell>
          <cell r="D3702">
            <v>760.07</v>
          </cell>
          <cell r="E3702">
            <v>736.19</v>
          </cell>
          <cell r="F3702" t="str">
            <v>1.496.26</v>
          </cell>
        </row>
        <row r="3703">
          <cell r="A3703" t="str">
            <v>85323</v>
          </cell>
          <cell r="B3703" t="str">
            <v>LOCACAO E NIVELAMENTO DE EMISSARIO/REDE COLETORA COM AUXILIO DE EQUIPAMENTO TOPOGRAFICO</v>
          </cell>
          <cell r="C3703" t="str">
            <v>M</v>
          </cell>
          <cell r="D3703">
            <v>0.56000000000000005</v>
          </cell>
          <cell r="E3703">
            <v>1.1299999999999999</v>
          </cell>
          <cell r="F3703">
            <v>1.69</v>
          </cell>
        </row>
        <row r="3704">
          <cell r="B3704" t="str">
            <v>TUBOS E CONEXOES CERÂMICOS</v>
          </cell>
          <cell r="C3704" t="str">
            <v/>
          </cell>
        </row>
        <row r="3705">
          <cell r="B3705" t="str">
            <v>LIGACAO DE ESGOTO</v>
          </cell>
          <cell r="C3705" t="str">
            <v/>
          </cell>
        </row>
        <row r="3706">
          <cell r="A3706" t="str">
            <v>73658</v>
          </cell>
          <cell r="B3706" t="str">
            <v>LIGAÇÃO DOMICILIAR DE ESGOTO DN 100MM, DA CASA ATÉ A CAIXA, COMPOSTO POR 10,0M TUBO DE PVC ESGOTO PREDIAL DN 100MM E CAIXA DE ALVENARIA COM TAMPA DE CONCRETO - FORNECIMENTO E INSTALAÇÃO</v>
          </cell>
          <cell r="C3706" t="str">
            <v>UN</v>
          </cell>
          <cell r="D3706">
            <v>257.27999999999997</v>
          </cell>
          <cell r="E3706">
            <v>260.11</v>
          </cell>
          <cell r="F3706">
            <v>517.39</v>
          </cell>
        </row>
        <row r="3707">
          <cell r="B3707" t="str">
            <v>TUBOS DE PEAD - ESGOTO</v>
          </cell>
          <cell r="C3707" t="str">
            <v/>
          </cell>
        </row>
        <row r="3708">
          <cell r="A3708" t="str">
            <v>94869</v>
          </cell>
          <cell r="B3708" t="str">
            <v>TUBO DE PEAD CORRUGADO DE DUPLA PAREDE PARA REDE COLETORA DE ESGOTO, DN 250 MM, JUNTA ELÁSTICA INTEGRADA, INSTALADO EM LOCAL COM NÍVEL BAIXO DE INTERFERÊNCIAS - FORNECIMENTO E ASSENTAMENTO. AF_06/2016</v>
          </cell>
          <cell r="C3708" t="str">
            <v>M</v>
          </cell>
          <cell r="D3708">
            <v>56.91</v>
          </cell>
          <cell r="E3708">
            <v>0.62</v>
          </cell>
          <cell r="F3708">
            <v>57.53</v>
          </cell>
        </row>
        <row r="3709">
          <cell r="A3709" t="str">
            <v>94871</v>
          </cell>
          <cell r="B3709" t="str">
            <v>TUBO DE PEAD CORRUGADO DE DUPLA PAREDE PARA REDE COLETORA DE ESGOTO, DN 300 MM, JUNTA ELÁSTICA INTEGRADA, INSTALADO EM LOCAL COM NÍVEL BAIXO DE INTERFERÊNCIAS - FORNECIMENTO E ASSENTAMENTO. AF_06/2016</v>
          </cell>
          <cell r="C3709" t="str">
            <v>M</v>
          </cell>
          <cell r="D3709">
            <v>84.01</v>
          </cell>
          <cell r="E3709">
            <v>1.08</v>
          </cell>
          <cell r="F3709">
            <v>85.09</v>
          </cell>
        </row>
        <row r="3710">
          <cell r="A3710" t="str">
            <v>94875</v>
          </cell>
          <cell r="B3710" t="str">
            <v>TUBO DE PEAD CORRUGADO DE DUPLA PAREDE PARA REDE COLETORA DE ESGOTO, DN 750 MM, JUNTA ELÁSTICA INTEGRADA, INSTALADO EM LOCAL COM NÍVEL BAIXO DE INTERFERÊNCIAS - FORNECIMENTO E ASSENTAMENTO. AF_06/2016</v>
          </cell>
          <cell r="C3710" t="str">
            <v>M</v>
          </cell>
          <cell r="D3710">
            <v>491.15</v>
          </cell>
          <cell r="E3710">
            <v>7.73</v>
          </cell>
          <cell r="F3710">
            <v>498.88</v>
          </cell>
        </row>
        <row r="3711">
          <cell r="A3711" t="str">
            <v>94877</v>
          </cell>
          <cell r="B3711" t="str">
            <v>TUBO DE PEAD CORRUGADO DE DUPLA PAREDE PARA REDE COLETORA DE ESGOTO, DN 900 MM, JUNTA ELÁSTICA INTEGRADA, INSTALADO EM LOCAL COM NÍVEL BAIXO DE INTERFERÊNCIAS - FORNECIMENTO E ASSENTAMENTO. AF_06/2016</v>
          </cell>
          <cell r="C3711" t="str">
            <v>M</v>
          </cell>
          <cell r="D3711">
            <v>536.01</v>
          </cell>
          <cell r="E3711">
            <v>9.08</v>
          </cell>
          <cell r="F3711">
            <v>545.09</v>
          </cell>
        </row>
        <row r="3712">
          <cell r="A3712" t="str">
            <v>94879</v>
          </cell>
          <cell r="B3712" t="str">
            <v>TUBO DE PEAD CORRUGADO DE DUPLA PAREDE PARA REDE COLETORA DE ESGOTO, DN 1000 MM, JUNTA ELÁSTICA INTEGRADA, INSTALADO EM LOCAL COM NÍVEL BAIXO DE INTERFERÊNCIAS - FORNECIMENTO E ASSENTAMENTO. AF_06/2016</v>
          </cell>
          <cell r="C3712" t="str">
            <v>M</v>
          </cell>
          <cell r="D3712">
            <v>744.32</v>
          </cell>
          <cell r="E3712">
            <v>11.11</v>
          </cell>
          <cell r="F3712">
            <v>755.43</v>
          </cell>
        </row>
        <row r="3713">
          <cell r="A3713" t="str">
            <v>94881</v>
          </cell>
          <cell r="B3713" t="str">
            <v>TUBO DE PEAD CORRUGADO DE DUPLA PAREDE PARA REDE COLETORA DE ESGOTO, DN 1200 MM, JUNTA ELÁSTICA INTEGRADA, INSTALADO EM LOCAL COM NÍVEL BAIXO DE INTERFERÊNCIAS - FORNECIMENTO E ASSENTAMENTO. AF_06/2016</v>
          </cell>
          <cell r="C3713" t="str">
            <v>M</v>
          </cell>
          <cell r="D3713">
            <v>1060.3699999999999</v>
          </cell>
          <cell r="E3713">
            <v>13.18</v>
          </cell>
          <cell r="F3713" t="str">
            <v>1.073.55</v>
          </cell>
        </row>
        <row r="3714">
          <cell r="A3714" t="str">
            <v>94883</v>
          </cell>
          <cell r="B3714" t="str">
            <v>TUBO DE PEAD CORRUGADO DE DUPLA PAREDE PARA REDE COLETORA DE ESGOTO, DN 1500 MM, JUNTA ELÁSTICA INTEGRADA, INSTALADO EM LOCAL COM NÍVEL BAIXO DE INTERFERÊNCIAS - FORNECIMENTO E ASSENTAMENTO. AF_06/2016</v>
          </cell>
          <cell r="C3714" t="str">
            <v>M</v>
          </cell>
          <cell r="D3714">
            <v>1288.8499999999999</v>
          </cell>
          <cell r="E3714">
            <v>17.38</v>
          </cell>
          <cell r="F3714" t="str">
            <v>1.306.23</v>
          </cell>
        </row>
        <row r="3715">
          <cell r="A3715" t="str">
            <v>94885</v>
          </cell>
          <cell r="B3715" t="str">
            <v>TUBO DE PEAD CORRUGADO DE DUPLA PAREDE PARA REDE COLETORA DE ESGOTO, DN 250 MM, JUNTA ELÁSTICA INTEGRADA, INSTALADO EM LOCAL COM NÍVEL ALTO DE INTERFERÊNCIAS - FORNECIMENTO E ASSENTAMENTO. AF_06/2016</v>
          </cell>
          <cell r="C3715" t="str">
            <v>M</v>
          </cell>
          <cell r="D3715">
            <v>56.97</v>
          </cell>
          <cell r="E3715">
            <v>0.8</v>
          </cell>
          <cell r="F3715">
            <v>57.77</v>
          </cell>
        </row>
        <row r="3716">
          <cell r="A3716" t="str">
            <v>94887</v>
          </cell>
          <cell r="B3716" t="str">
            <v>TUBO DE PEAD CORRUGADO DE DUPLA PAREDE PARA REDE COLETORA DE ESGOTO, DN 300 MM, JUNTA ELÁSTICA INTEGRADA, INSTALADO EM LOCAL COM NÍVEL ALTO DE INTERFERÊNCIAS - FORNECIMENTO E ASSENTAMENTO. AF_06/2016</v>
          </cell>
          <cell r="C3716" t="str">
            <v>M</v>
          </cell>
          <cell r="D3716">
            <v>84.12</v>
          </cell>
          <cell r="E3716">
            <v>1.37</v>
          </cell>
          <cell r="F3716">
            <v>85.49</v>
          </cell>
        </row>
        <row r="3717">
          <cell r="A3717" t="str">
            <v>94891</v>
          </cell>
          <cell r="B3717" t="str">
            <v>TUBO DE PEAD CORRUGADO DE DUPLA PAREDE PARA REDE COLETORA DE ESGOTO, DN 750 MM, JUNTA ELÁSTICA INTEGRADA, INSTALADO EM LOCAL COM NÍVEL ALTO DE INTERFERÊNCIAS - FORNECIMENTO E ASSENTAMENTO. AF_06/2016</v>
          </cell>
          <cell r="C3717" t="str">
            <v>M</v>
          </cell>
          <cell r="D3717">
            <v>492.9</v>
          </cell>
          <cell r="E3717">
            <v>8.98</v>
          </cell>
          <cell r="F3717">
            <v>501.88</v>
          </cell>
        </row>
        <row r="3718">
          <cell r="A3718" t="str">
            <v>94893</v>
          </cell>
          <cell r="B3718" t="str">
            <v>TUBO DE PEAD CORRUGADO DE DUPLA PAREDE PARA REDE COLETORA DE ESGOTO, DN 900 MM, JUNTA ELÁSTICA INTEGRADA, INSTALADO EM LOCAL COM NÍVEL ALTO DE INTERFERÊNCIAS - FORNECIMENTO E ASSENTAMENTO. AF_06/2016</v>
          </cell>
          <cell r="C3718" t="str">
            <v>M</v>
          </cell>
          <cell r="D3718">
            <v>537.92999999999995</v>
          </cell>
          <cell r="E3718">
            <v>10.43</v>
          </cell>
          <cell r="F3718">
            <v>548.36</v>
          </cell>
        </row>
        <row r="3719">
          <cell r="A3719" t="str">
            <v>94895</v>
          </cell>
          <cell r="B3719" t="str">
            <v>TUBO DE PEAD CORRUGADO DE DUPLA PAREDE PARA REDE COLETORA DE ESGOTO, DN 1000 MM, JUNTA ELÁSTICA INTEGRADA, INSTALADO EM LOCAL COM NÍVEL ALTO DE INTERFERÊNCIAS - FORNECIMENTO E ASSENTAMENTO. AF_06/2016</v>
          </cell>
          <cell r="C3719" t="str">
            <v>M</v>
          </cell>
          <cell r="D3719">
            <v>746.42</v>
          </cell>
          <cell r="E3719">
            <v>12.6</v>
          </cell>
          <cell r="F3719">
            <v>759.02</v>
          </cell>
        </row>
        <row r="3720">
          <cell r="A3720" t="str">
            <v>94897</v>
          </cell>
          <cell r="B3720" t="str">
            <v>TUBO DE PEAD CORRUGADO DE DUPLA PAREDE PARA REDE COLETORA DE ESGOTO, DN 1200 MM, JUNTA ELÁSTICA INTEGRADA, INSTALADO EM LOCAL COM NÍVEL ALTO DE INTERFERÊNCIAS - FORNECIMENTO E ASSENTAMENTO. AF_06/2016</v>
          </cell>
          <cell r="C3720" t="str">
            <v>M</v>
          </cell>
          <cell r="D3720">
            <v>1062.6300000000001</v>
          </cell>
          <cell r="E3720">
            <v>14.77</v>
          </cell>
          <cell r="F3720" t="str">
            <v>1.077.40</v>
          </cell>
        </row>
        <row r="3721">
          <cell r="A3721" t="str">
            <v>94899</v>
          </cell>
          <cell r="B3721" t="str">
            <v>TUBO DE PEAD CORRUGADO DE DUPLA PAREDE PARA REDE COLETORA DE ESGOTO, DN 1500 MM, JUNTA ELÁSTICA INTEGRADA, INSTALADO EM LOCAL COM NÍVEL ALTO DE INTERFERÊNCIAS - FORNECIMENTO E ASSENTAMENTO. AF_06/2016</v>
          </cell>
          <cell r="C3721" t="str">
            <v>M</v>
          </cell>
          <cell r="D3721">
            <v>1291.32</v>
          </cell>
          <cell r="E3721">
            <v>19.12</v>
          </cell>
          <cell r="F3721" t="str">
            <v>1.310.44</v>
          </cell>
        </row>
        <row r="3722">
          <cell r="B3722" t="str">
            <v>APARELHOS SANITARIOS, LOUCAS, METAIS E OUTROS</v>
          </cell>
          <cell r="C3722" t="str">
            <v/>
          </cell>
        </row>
        <row r="3723">
          <cell r="B3723" t="str">
            <v>MANUTENCAO / REPAROS - APARELHOS SANITARIOS, LOUCAS, METAIS E OUTROS</v>
          </cell>
          <cell r="C3723" t="str">
            <v/>
          </cell>
        </row>
        <row r="3724">
          <cell r="A3724" t="str">
            <v>85374</v>
          </cell>
          <cell r="B3724" t="str">
            <v>REMOCAO DE DISPOSITIVOS PARA FUNCIONAMENTO DE APARELHOS SANITARIOS</v>
          </cell>
          <cell r="C3724" t="str">
            <v>UN</v>
          </cell>
          <cell r="D3724">
            <v>3.62</v>
          </cell>
          <cell r="E3724">
            <v>7.2</v>
          </cell>
          <cell r="F3724">
            <v>10.82</v>
          </cell>
        </row>
        <row r="3725">
          <cell r="A3725" t="str">
            <v>85415</v>
          </cell>
          <cell r="B3725" t="str">
            <v>REMOCAO DE DISPOSITIVOS PARA FUNCIONAMENTO DE PIA DE COZINHA</v>
          </cell>
          <cell r="C3725" t="str">
            <v>UN</v>
          </cell>
          <cell r="D3725">
            <v>2.72</v>
          </cell>
          <cell r="E3725">
            <v>6.65</v>
          </cell>
          <cell r="F3725">
            <v>9.3699999999999992</v>
          </cell>
        </row>
        <row r="3726">
          <cell r="A3726" t="str">
            <v>85333</v>
          </cell>
          <cell r="B3726" t="str">
            <v>RETIRADA DE APARELHOS SANITARIOS</v>
          </cell>
          <cell r="C3726" t="str">
            <v>UN</v>
          </cell>
          <cell r="D3726">
            <v>5.43</v>
          </cell>
          <cell r="E3726">
            <v>13</v>
          </cell>
          <cell r="F3726">
            <v>18.43</v>
          </cell>
        </row>
        <row r="3727">
          <cell r="A3727" t="str">
            <v>86886</v>
          </cell>
          <cell r="B3727" t="str">
            <v>ENGATE FLEXÍVEL EM INOX, 1/2 X 30CM - FORNECIMENTO E INSTALAÇÃO. AF_12/2013</v>
          </cell>
          <cell r="C3727" t="str">
            <v>UN</v>
          </cell>
          <cell r="D3727">
            <v>20.2</v>
          </cell>
          <cell r="E3727">
            <v>2.82</v>
          </cell>
          <cell r="F3727">
            <v>23.02</v>
          </cell>
        </row>
        <row r="3728">
          <cell r="A3728" t="str">
            <v>86887</v>
          </cell>
          <cell r="B3728" t="str">
            <v>ENGATE FLEXÍVEL EM INOX, 1/2 X 40CM - FORNECIMENTO E INSTALAÇÃO. AF_12/2013</v>
          </cell>
          <cell r="C3728" t="str">
            <v>UN</v>
          </cell>
          <cell r="D3728">
            <v>22</v>
          </cell>
          <cell r="E3728">
            <v>2.82</v>
          </cell>
          <cell r="F3728">
            <v>24.82</v>
          </cell>
        </row>
        <row r="3729">
          <cell r="A3729" t="str">
            <v>86884</v>
          </cell>
          <cell r="B3729" t="str">
            <v>ENGATE FLEXÍVEL EM PLÁSTICO BRANCO, 1/2" X 30CM - FORNECIMENTO E INSTALAÇÃO. AF_12/2013</v>
          </cell>
          <cell r="C3729" t="str">
            <v>UN</v>
          </cell>
          <cell r="D3729">
            <v>3.88</v>
          </cell>
          <cell r="E3729">
            <v>2.82</v>
          </cell>
          <cell r="F3729">
            <v>6.7</v>
          </cell>
        </row>
        <row r="3730">
          <cell r="A3730" t="str">
            <v>86885</v>
          </cell>
          <cell r="B3730" t="str">
            <v>ENGATE FLEXÍVEL EM PLÁSTICO BRANCO, 1/2" X 40CM - FORNECIMENTO E INSTALAÇÃO. AF_12/2013</v>
          </cell>
          <cell r="C3730" t="str">
            <v>UN</v>
          </cell>
          <cell r="D3730">
            <v>5.4</v>
          </cell>
          <cell r="E3730">
            <v>2.82</v>
          </cell>
          <cell r="F3730">
            <v>8.2200000000000006</v>
          </cell>
        </row>
        <row r="3731">
          <cell r="B3731" t="str">
            <v>BANCADAS</v>
          </cell>
          <cell r="C3731" t="str">
            <v/>
          </cell>
        </row>
        <row r="3732">
          <cell r="A3732" t="str">
            <v>86895</v>
          </cell>
          <cell r="B3732" t="str">
            <v>BANCADA DE GRANITO CINZA POLIDO PARA LAVATÓRIO 0,50 X 0,60 M - FORNECIMENTO E INSTALAÇÃO. AF_12/2013</v>
          </cell>
          <cell r="C3732" t="str">
            <v>UN</v>
          </cell>
          <cell r="D3732">
            <v>190.28</v>
          </cell>
          <cell r="E3732">
            <v>38.020000000000003</v>
          </cell>
          <cell r="F3732">
            <v>228.3</v>
          </cell>
        </row>
        <row r="3733">
          <cell r="A3733" t="str">
            <v>86889</v>
          </cell>
          <cell r="B3733" t="str">
            <v>BANCADA DE GRANITO CINZA POLIDO PARA PIA DE COZINHA 1,50 X 0,60 M - FORNECIMENTO E INSTALAÇÃO. AF_12/2013</v>
          </cell>
          <cell r="C3733" t="str">
            <v>UN</v>
          </cell>
          <cell r="D3733">
            <v>407.1</v>
          </cell>
          <cell r="E3733">
            <v>31.87</v>
          </cell>
          <cell r="F3733">
            <v>438.97</v>
          </cell>
        </row>
        <row r="3734">
          <cell r="A3734" t="str">
            <v>86899</v>
          </cell>
          <cell r="B3734" t="str">
            <v>BANCADA DE MÁRMORE BRANCO POLIDO PARA LAVATÓRIO 0,50 X 0,60 M - FORNECIMENTO E INSTALAÇÃO. AF_12/2013</v>
          </cell>
          <cell r="C3734" t="str">
            <v>UN</v>
          </cell>
          <cell r="D3734">
            <v>166.01</v>
          </cell>
          <cell r="E3734">
            <v>38.020000000000003</v>
          </cell>
          <cell r="F3734">
            <v>204.03</v>
          </cell>
        </row>
        <row r="3735">
          <cell r="A3735" t="str">
            <v>86947</v>
          </cell>
          <cell r="B3735" t="str">
            <v>BANCADA MÁRMORE BRANCO POLIDO 0,50 X 0,60M, INCLUSO CUBA DE EMBUTIR OVAL EM LOUÇA BRANCA 35 X 50CM, VÁLVULA, SIFÃO TIPO GARRAFA E ENGATE FLEXÍVEL 40CM EM METAL CROMADO E APARELHO MISTURADOR DE MESA, PADRÃO MÉDIO - FORNECIMENTO E INSTALAÇÃO. AF_12/2013</v>
          </cell>
          <cell r="C3735" t="str">
            <v>UN</v>
          </cell>
          <cell r="D3735">
            <v>543.63</v>
          </cell>
          <cell r="E3735">
            <v>75.540000000000006</v>
          </cell>
          <cell r="F3735">
            <v>619.16999999999996</v>
          </cell>
        </row>
        <row r="3736">
          <cell r="A3736" t="str">
            <v>86893</v>
          </cell>
          <cell r="B3736" t="str">
            <v>BANCADA DE MÁRMORE BRANCO POLIDO PARA PIA DE COZINHA 1,50 X 0,60 M - FORNECIMENTO E INSTALAÇÃO. AF_12/2013</v>
          </cell>
          <cell r="C3736" t="str">
            <v>UN</v>
          </cell>
          <cell r="D3736">
            <v>342.39</v>
          </cell>
          <cell r="E3736">
            <v>31.87</v>
          </cell>
          <cell r="F3736">
            <v>374.26</v>
          </cell>
        </row>
        <row r="3737">
          <cell r="A3737" t="str">
            <v>86894</v>
          </cell>
          <cell r="B3737" t="str">
            <v>BANCADA DE MÁRMORE SINTÉTICO 120 X 60CM, COM CUBA INTEGRADA - FORNECIMENTO E INSTALAÇÃO. AF_12/2013</v>
          </cell>
          <cell r="C3737" t="str">
            <v>UN</v>
          </cell>
          <cell r="D3737">
            <v>180.03</v>
          </cell>
          <cell r="E3737">
            <v>19.53</v>
          </cell>
          <cell r="F3737">
            <v>199.56</v>
          </cell>
        </row>
        <row r="3738">
          <cell r="A3738" t="str">
            <v>86934</v>
          </cell>
          <cell r="B3738" t="str">
            <v>BANCADA DE MÁRMORE SINTÉTICO 120 X 60CM, COM CUBA INTEGRADA, INCLUSO SIFÃO TIPO FLEXÍVEL EM PVC, VÁLVULA EM PLÁSTICO CROMADO TIPO AMERICANA E TORNEIRA CROMADA LONGA, DE PAREDE, PADRÃO POPULAR - FORNECIMENTO E INSTALAÇÃO. AF_12/2013</v>
          </cell>
          <cell r="C3738" t="str">
            <v>UN</v>
          </cell>
          <cell r="D3738">
            <v>226.92</v>
          </cell>
          <cell r="E3738">
            <v>25.59</v>
          </cell>
          <cell r="F3738">
            <v>252.51</v>
          </cell>
        </row>
        <row r="3739">
          <cell r="A3739" t="str">
            <v>86933</v>
          </cell>
          <cell r="B3739" t="str">
            <v>BANCADA DE MÁRMORE SINTÉTICO 120 X 60CM, COM CUBA INTEGRADA, INCLUSO SIFÃO TIPO GARRAFA EM PVC, VÁLVULA EM PLÁSTICO CROMADO TIPO AMERICANA E TORNEIRA CROMADA LONGA, DE PAREDE, PADRÃO POPULAR - FORNECIMENTO E INSTALAÇÃO. AF_12/2013</v>
          </cell>
          <cell r="C3739" t="str">
            <v>UN</v>
          </cell>
          <cell r="D3739">
            <v>232.14</v>
          </cell>
          <cell r="E3739">
            <v>26.61</v>
          </cell>
          <cell r="F3739">
            <v>258.75</v>
          </cell>
        </row>
        <row r="3740">
          <cell r="A3740" t="str">
            <v>93396</v>
          </cell>
          <cell r="B3740" t="str">
            <v>BANCADA GRANITO CINZA POLIDO 0,50 X 0,60M, INCL. CUBA DE EMBUTIR OVAL LOUÇA BRANCA 35 X 50CM, VÁLVULA METAL CROMADO, SIFÃO FLEXÍVEL PVC, ENGATE 30CM FLEXÍVEL PLÁSTICO E TORNEIRA CROMADA DE MESA, PADRÃO POPULAR - FORNEC. E INSTALAÇÃO. AF_12/2013</v>
          </cell>
          <cell r="C3740" t="str">
            <v>UN</v>
          </cell>
          <cell r="D3740">
            <v>339.14</v>
          </cell>
          <cell r="E3740">
            <v>62.41</v>
          </cell>
          <cell r="F3740">
            <v>401.55</v>
          </cell>
        </row>
        <row r="3741">
          <cell r="A3741" t="str">
            <v>93441</v>
          </cell>
          <cell r="B3741"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741" t="str">
            <v>UN</v>
          </cell>
          <cell r="D3741">
            <v>580.65</v>
          </cell>
          <cell r="E3741">
            <v>50.1</v>
          </cell>
          <cell r="F3741">
            <v>630.75</v>
          </cell>
        </row>
        <row r="3742">
          <cell r="A3742" t="str">
            <v>93442</v>
          </cell>
          <cell r="B374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742" t="str">
            <v>UN</v>
          </cell>
          <cell r="D3742">
            <v>633.87</v>
          </cell>
          <cell r="E3742">
            <v>54.5</v>
          </cell>
          <cell r="F3742">
            <v>688.37</v>
          </cell>
        </row>
        <row r="3743">
          <cell r="B3743" t="str">
            <v>TANQUES</v>
          </cell>
          <cell r="C3743" t="str">
            <v/>
          </cell>
        </row>
        <row r="3744">
          <cell r="A3744" t="str">
            <v>86872</v>
          </cell>
          <cell r="B3744" t="str">
            <v>TANQUE DE LOUÇA BRANCA COM COLUNA, 30L OU EQUIVALENTE - FORNECIMENTO E INSTALAÇÃO. AF_12/2013</v>
          </cell>
          <cell r="C3744" t="str">
            <v>UN</v>
          </cell>
          <cell r="D3744">
            <v>524.12</v>
          </cell>
          <cell r="E3744">
            <v>34.58</v>
          </cell>
          <cell r="F3744">
            <v>558.70000000000005</v>
          </cell>
        </row>
        <row r="3745">
          <cell r="A3745" t="str">
            <v>86920</v>
          </cell>
          <cell r="B3745" t="str">
            <v>TANQUE DE LOUÇA BRANCA COM COLUNA, 30L OU EQUIVALENTE, INCLUSO SIFÃO FLEXÍVEL EM PVC, VÁLVULA PLÁSTICA E TORNEIRA DE METAL CROMADO PADRÃO POPULAR - FORNECIMENTO E INSTALAÇÃO. AF_12/2013_P</v>
          </cell>
          <cell r="C3745" t="str">
            <v>UN</v>
          </cell>
          <cell r="D3745">
            <v>545.74</v>
          </cell>
          <cell r="E3745">
            <v>41.2</v>
          </cell>
          <cell r="F3745">
            <v>586.94000000000005</v>
          </cell>
        </row>
        <row r="3746">
          <cell r="A3746" t="str">
            <v>86921</v>
          </cell>
          <cell r="B3746" t="str">
            <v>TANQUE DE LOUÇA BRANCA COM COLUNA, 30L OU EQUIVALENTE, INCLUSO SIFÃO FLEXÍVEL EM PVC, VÁLVULA PLÁSTICA E TORNEIRA DE PLÁSTICO - FORNECIMENTO E INSTALAÇÃO. AF_12/2013</v>
          </cell>
          <cell r="C3746" t="str">
            <v>UN</v>
          </cell>
          <cell r="D3746">
            <v>554.13</v>
          </cell>
          <cell r="E3746">
            <v>41.2</v>
          </cell>
          <cell r="F3746">
            <v>595.33000000000004</v>
          </cell>
        </row>
        <row r="3747">
          <cell r="A3747" t="str">
            <v>86874</v>
          </cell>
          <cell r="B3747" t="str">
            <v>TANQUE DE LOUÇA BRANCA SUSPENSO, 18L OU EQUIVALENTE - FORNECIMENTO E INSTALAÇÃO. AF_12/2013</v>
          </cell>
          <cell r="C3747" t="str">
            <v>UN</v>
          </cell>
          <cell r="D3747">
            <v>324.35000000000002</v>
          </cell>
          <cell r="E3747">
            <v>16.14</v>
          </cell>
          <cell r="F3747">
            <v>340.49</v>
          </cell>
        </row>
        <row r="3748">
          <cell r="A3748" t="str">
            <v>86923</v>
          </cell>
          <cell r="B3748" t="str">
            <v>TANQUE DE LOUÇA BRANCA SUSPENSO, 18L OU EQUIVALENTE, INCLUSO SIFÃO TIPO GARRAFA EM PVC, VÁLVULA PLÁSTICA E TORNEIRA DE METAL CROMADO PADRÃO POPULAR - FORNECIMENTO E INSTALAÇÃO. AF_12/2013</v>
          </cell>
          <cell r="C3748" t="str">
            <v>UN</v>
          </cell>
          <cell r="D3748">
            <v>351.18</v>
          </cell>
          <cell r="E3748">
            <v>23.78</v>
          </cell>
          <cell r="F3748">
            <v>374.96</v>
          </cell>
        </row>
        <row r="3749">
          <cell r="A3749" t="str">
            <v>86924</v>
          </cell>
          <cell r="B3749" t="str">
            <v>TANQUE DE LOUÇA BRANCA SUSPENSO, 18L OU EQUIVALENTE, INCLUSO SIFÃO TIPO GARRAFA EM PVC, VÁLVULA PLÁSTICA E TORNEIRA DE PLÁSTICO - FORNECIMENTO E INSTALAÇÃO. AF_12/2013</v>
          </cell>
          <cell r="C3749" t="str">
            <v>UN</v>
          </cell>
          <cell r="D3749">
            <v>359.57</v>
          </cell>
          <cell r="E3749">
            <v>23.78</v>
          </cell>
          <cell r="F3749">
            <v>383.35</v>
          </cell>
        </row>
        <row r="3750">
          <cell r="A3750" t="str">
            <v>86922</v>
          </cell>
          <cell r="B3750" t="str">
            <v>TANQUE DE LOUÇA BRANCA SUSPENSO, 18L OU EQUIVALENTE, INCLUSO SIFÃO TIPO GARRAFA EM METAL CROMADO, VÁLVULA METÁLICA E TORNEIRA DE METAL CROMADO PADRÃO MÉDIO - FORNECIMENTO E INSTALAÇÃO. AF_12/2013</v>
          </cell>
          <cell r="C3750" t="str">
            <v>UN</v>
          </cell>
          <cell r="D3750">
            <v>451.07</v>
          </cell>
          <cell r="E3750">
            <v>27.16</v>
          </cell>
          <cell r="F3750">
            <v>478.23</v>
          </cell>
        </row>
        <row r="3751">
          <cell r="A3751" t="str">
            <v>86876</v>
          </cell>
          <cell r="B3751" t="str">
            <v>TANQUE DE MÁRMORE SINTÉTICO SUSPENSO, 22L OU EQUIVALENTE - FORNECIMENTO E INSTALAÇÃO. AF_12/2013</v>
          </cell>
          <cell r="C3751" t="str">
            <v>UN</v>
          </cell>
          <cell r="D3751">
            <v>133.84</v>
          </cell>
          <cell r="E3751">
            <v>14.14</v>
          </cell>
          <cell r="F3751">
            <v>147.97999999999999</v>
          </cell>
        </row>
        <row r="3752">
          <cell r="A3752" t="str">
            <v>86929</v>
          </cell>
          <cell r="B3752" t="str">
            <v>TANQUE DE MÁRMORE SINTÉTICO SUSPENSO, 22L OU EQUIVALENTE, INCLUSO SIFÃO FLEXÍVEL EM PVC, VÁLVULA PLÁSTICA E TORNEIRA DE METAL CROMADO PADRÃO POPULAR - FORNECIMENTO E INSTALAÇÃO. AF_12/2013</v>
          </cell>
          <cell r="C3752" t="str">
            <v>UN</v>
          </cell>
          <cell r="D3752">
            <v>155.46</v>
          </cell>
          <cell r="E3752">
            <v>20.76</v>
          </cell>
          <cell r="F3752">
            <v>176.22</v>
          </cell>
        </row>
        <row r="3753">
          <cell r="A3753" t="str">
            <v>86930</v>
          </cell>
          <cell r="B3753" t="str">
            <v>TANQUE DE MÁRMORE SINTÉTICO SUSPENSO, 22L OU EQUIVALENTE, INCLUSO SIFÃO FLEXÍVEL EM PVC, VÁLVULA PLÁSTICA E TORNEIRA DE PLÁSTICO - FORNECIMENTO E INSTALAÇÃO. AF_12/2013</v>
          </cell>
          <cell r="C3753" t="str">
            <v>UN</v>
          </cell>
          <cell r="D3753">
            <v>163.84</v>
          </cell>
          <cell r="E3753">
            <v>20.76</v>
          </cell>
          <cell r="F3753">
            <v>184.6</v>
          </cell>
        </row>
        <row r="3754">
          <cell r="A3754" t="str">
            <v>86919</v>
          </cell>
          <cell r="B3754" t="str">
            <v>TANQUE DE LOUÇA BRANCA COM COLUNA, 30L OU EQUIVALENTE, INCLUSO SIFÃO FLEXÍVEL EM PVC, VÁLVULA METÁLICA E TORNEIRA DE METAL CROMADO PADRÃO MÉDIO - FORNECIMENTO E INSTALAÇÃO. AF_12/2013</v>
          </cell>
          <cell r="C3754" t="str">
            <v>UN</v>
          </cell>
          <cell r="D3754">
            <v>572.45000000000005</v>
          </cell>
          <cell r="E3754">
            <v>42.07</v>
          </cell>
          <cell r="F3754">
            <v>614.52</v>
          </cell>
        </row>
        <row r="3755">
          <cell r="A3755" t="str">
            <v>86927</v>
          </cell>
          <cell r="B3755" t="str">
            <v>TANQUE DE MÁRMORE SINTÉTICO SUSPENSO, 22L OU EQUIVALENTE, INCLUSO SIFÃO TIPO GARRAFA EM PVC, VÁLVULA PLÁSTICA E TORNEIRA DE METAL CROMADO PADRÃO POPULAR - FORNECIMENTO E INSTALAÇÃO. AF_12/2013</v>
          </cell>
          <cell r="C3755" t="str">
            <v>UN</v>
          </cell>
          <cell r="D3755">
            <v>160.66999999999999</v>
          </cell>
          <cell r="E3755">
            <v>21.78</v>
          </cell>
          <cell r="F3755">
            <v>182.45</v>
          </cell>
        </row>
        <row r="3756">
          <cell r="A3756" t="str">
            <v>86928</v>
          </cell>
          <cell r="B3756" t="str">
            <v>TANQUE DE MÁRMORE SINTÉTICO SUSPENSO, 22L OU EQUIVALENTE, INCLUSO SIFÃO TIPO GARRAFA EM PVC, VÁLVULA PLÁSTICA E TORNEIRA DE PLÁSTICO - FORNECIMENTO E INSTALAÇÃO. AF_12/2013</v>
          </cell>
          <cell r="C3756" t="str">
            <v>UN</v>
          </cell>
          <cell r="D3756">
            <v>169.06</v>
          </cell>
          <cell r="E3756">
            <v>21.78</v>
          </cell>
          <cell r="F3756">
            <v>190.84</v>
          </cell>
        </row>
        <row r="3757">
          <cell r="A3757" t="str">
            <v>86925</v>
          </cell>
          <cell r="B3757" t="str">
            <v>TANQUE DE MÁRMORE SINTÉTICO COM COLUNA, 22L OU EQUIVALENTE, INCLUSO SIFÃO FLEXÍVEL EM PVC, VÁLVULA PLÁSTICA E TORNEIRA DE METAL CROMADO PADRÃO POPULAR - FORNECIMENTO E INSTALAÇÃO. AF_12/2013</v>
          </cell>
          <cell r="C3757" t="str">
            <v>UN</v>
          </cell>
          <cell r="D3757">
            <v>261.22000000000003</v>
          </cell>
          <cell r="E3757">
            <v>26.34</v>
          </cell>
          <cell r="F3757">
            <v>287.56</v>
          </cell>
        </row>
        <row r="3758">
          <cell r="A3758" t="str">
            <v>86926</v>
          </cell>
          <cell r="B3758" t="str">
            <v>TANQUE DE MÁRMORE SINTÉTICO COM COLUNA, 22L OU EQUIVALENTE, INCLUSO SIFÃO FLEXÍVEL EM PVC, VÁLVULA PLÁSTICA E TORNEIRA DE PLÁSTICO - FORNECIMENTO E INSTALAÇÃO. AF_12/2013</v>
          </cell>
          <cell r="C3758" t="str">
            <v>UN</v>
          </cell>
          <cell r="D3758">
            <v>269.60000000000002</v>
          </cell>
          <cell r="E3758">
            <v>26.34</v>
          </cell>
          <cell r="F3758">
            <v>295.94</v>
          </cell>
        </row>
        <row r="3759">
          <cell r="A3759" t="str">
            <v>86875</v>
          </cell>
          <cell r="B3759" t="str">
            <v>TANQUE DE MÁRMORE SINTÉTICO COM COLUNA, 22L OU EQUIVALENTE  FORNECIMENTO E INSTALAÇÃO. AF_12/2013</v>
          </cell>
          <cell r="C3759" t="str">
            <v>UN</v>
          </cell>
          <cell r="D3759">
            <v>239.6</v>
          </cell>
          <cell r="E3759">
            <v>19.72</v>
          </cell>
          <cell r="F3759">
            <v>259.32</v>
          </cell>
        </row>
        <row r="3760">
          <cell r="B3760" t="str">
            <v>CUBAS E PIAS</v>
          </cell>
          <cell r="C3760" t="str">
            <v/>
          </cell>
        </row>
        <row r="3761">
          <cell r="A3761" t="str">
            <v>86900</v>
          </cell>
          <cell r="B3761" t="str">
            <v>CUBA DE EMBUTIR DE AÇO INOXIDÁVEL MÉDIA - FORNECIMENTO E INSTALAÇÃO. AF_12/2013</v>
          </cell>
          <cell r="C3761" t="str">
            <v>UN</v>
          </cell>
          <cell r="D3761">
            <v>104.89</v>
          </cell>
          <cell r="E3761">
            <v>8.4700000000000006</v>
          </cell>
          <cell r="F3761">
            <v>113.36</v>
          </cell>
        </row>
        <row r="3762">
          <cell r="A3762" t="str">
            <v>86936</v>
          </cell>
          <cell r="B3762" t="str">
            <v>CUBA DE EMBUTIR DE AÇO INOXIDÁVEL MÉDIA, INCLUSO VÁLVULA TIPO AMERICANA E SIFÃO TIPO GARRAFA EM METAL CROMADO - FORNECIMENTO E INSTALAÇÃO. AF_12/2013</v>
          </cell>
          <cell r="C3762" t="str">
            <v>UN</v>
          </cell>
          <cell r="D3762">
            <v>219.78</v>
          </cell>
          <cell r="E3762">
            <v>16.68</v>
          </cell>
          <cell r="F3762">
            <v>236.46</v>
          </cell>
        </row>
        <row r="3763">
          <cell r="A3763" t="str">
            <v>86935</v>
          </cell>
          <cell r="B3763" t="str">
            <v>CUBA DE EMBUTIR DE AÇO INOXIDÁVEL MÉDIA, INCLUSO VÁLVULA TIPO AMERICANA EM METAL CROMADO E SIFÃO FLEXÍVEL EM PVC - FORNECIMENTO E INSTALAÇÃO. AF_12/2013</v>
          </cell>
          <cell r="C3763" t="str">
            <v>UN</v>
          </cell>
          <cell r="D3763">
            <v>141.4</v>
          </cell>
          <cell r="E3763">
            <v>13.14</v>
          </cell>
          <cell r="F3763">
            <v>154.54</v>
          </cell>
        </row>
        <row r="3764">
          <cell r="A3764" t="str">
            <v>86901</v>
          </cell>
          <cell r="B3764" t="str">
            <v>CUBA DE EMBUTIR OVAL EM LOUÇA BRANCA, 35 X 50CM OU EQUIVALENTE - FORNECIMENTO E INSTALAÇÃO. AF_12/2013</v>
          </cell>
          <cell r="C3764" t="str">
            <v>UN</v>
          </cell>
          <cell r="D3764">
            <v>88.15</v>
          </cell>
          <cell r="E3764">
            <v>15.06</v>
          </cell>
          <cell r="F3764">
            <v>103.21</v>
          </cell>
        </row>
        <row r="3765">
          <cell r="A3765" t="str">
            <v>86938</v>
          </cell>
          <cell r="B3765" t="str">
            <v>CUBA DE EMBUTIR OVAL EM LOUÇA BRANCA, 35 X 50CM OU EQUIVALENTE, INCLUSO VÁLVULA E SIFÃO TIPO GARRAFA EM METAL CROMADO - FORNECIMENTO E INSTALAÇÃO. AF_12/2013</v>
          </cell>
          <cell r="C3765" t="str">
            <v>UN</v>
          </cell>
          <cell r="D3765">
            <v>189.58</v>
          </cell>
          <cell r="E3765">
            <v>23.26</v>
          </cell>
          <cell r="F3765">
            <v>212.84</v>
          </cell>
        </row>
        <row r="3766">
          <cell r="A3766" t="str">
            <v>86937</v>
          </cell>
          <cell r="B3766" t="str">
            <v>CUBA DE EMBUTIR OVAL EM LOUÇA BRANCA, 35 X 50CM OU EQUIVALENTE, INCLUSO VÁLVULA EM METAL CROMADO E SIFÃO FLEXÍVEL EM PVC - FORNECIMENTO E INSTALAÇÃO. AF_12/2013</v>
          </cell>
          <cell r="C3766" t="str">
            <v>UN</v>
          </cell>
          <cell r="D3766">
            <v>111.2</v>
          </cell>
          <cell r="E3766">
            <v>19.72</v>
          </cell>
          <cell r="F3766">
            <v>130.91999999999999</v>
          </cell>
        </row>
        <row r="3767">
          <cell r="B3767" t="str">
            <v>LAVATORIOS</v>
          </cell>
          <cell r="C3767" t="str">
            <v/>
          </cell>
        </row>
        <row r="3768">
          <cell r="A3768" t="str">
            <v>86941</v>
          </cell>
          <cell r="B3768" t="str">
            <v>LAVATÓRIO LOUÇA BRANCA COM COLUNA, 45 X 55CM OU EQUIVALENTE, PADRÃO MÉDIO, INCLUSO SIFÃO TIPO GARRAFA, VÁLVULA E ENGATE FLEXÍVEL DE 40CM EM METAL CROMADO, COM TORNEIRA CROMADA DE MESA, PADRÃO MÉDIO - FORNECIMENTO E INSTALAÇÃO. AF_12/2013</v>
          </cell>
          <cell r="C3768" t="str">
            <v>UN</v>
          </cell>
          <cell r="D3768">
            <v>392.48</v>
          </cell>
          <cell r="E3768">
            <v>42.24</v>
          </cell>
          <cell r="F3768">
            <v>434.72</v>
          </cell>
        </row>
        <row r="3769">
          <cell r="A3769" t="str">
            <v>86903</v>
          </cell>
          <cell r="B3769" t="str">
            <v>LAVATÓRIO LOUÇA BRANCA COM COLUNA, 45 X 55CM OU EQUIVALENTE, PADRÃO MÉDIO - FORNECIMENTO E INSTALAÇÃO. AF_12/2013</v>
          </cell>
          <cell r="C3769" t="str">
            <v>UN</v>
          </cell>
          <cell r="D3769">
            <v>211.49</v>
          </cell>
          <cell r="E3769">
            <v>29.37</v>
          </cell>
          <cell r="F3769">
            <v>240.86</v>
          </cell>
        </row>
        <row r="3770">
          <cell r="A3770" t="str">
            <v>86904</v>
          </cell>
          <cell r="B3770" t="str">
            <v>LAVATÓRIO LOUÇA BRANCA SUSPENSO, 29,5 X 39CM OU EQUIVALENTE, PADRÃO POPULAR - FORNECIMENTO E INSTALAÇÃO. AF_12/2013</v>
          </cell>
          <cell r="C3770" t="str">
            <v>UN</v>
          </cell>
          <cell r="D3770">
            <v>87.12</v>
          </cell>
          <cell r="E3770">
            <v>7.98</v>
          </cell>
          <cell r="F3770">
            <v>95.1</v>
          </cell>
        </row>
        <row r="3771">
          <cell r="A3771" t="str">
            <v>86943</v>
          </cell>
          <cell r="B3771" t="str">
            <v>LAVATÓRIO LOUÇA BRANCA SUSPENSO, 29,5 X 39CM OU EQUIVALENTE, PADRÃO POPULAR, INCLUSO SIFÃO FLEXÍVEL EM PVC, VÁLVULA E ENGATE FLEXÍVEL 30CM EM PLÁSTICO E TORNEIRA CROMADA DE MESA, PADRÃO POPULAR - FORNECIMENTO E INSTALAÇÃO. AF_12/2013</v>
          </cell>
          <cell r="C3771" t="str">
            <v>UN</v>
          </cell>
          <cell r="D3771">
            <v>134.79</v>
          </cell>
          <cell r="E3771">
            <v>16.440000000000001</v>
          </cell>
          <cell r="F3771">
            <v>151.22999999999999</v>
          </cell>
        </row>
        <row r="3772">
          <cell r="A3772" t="str">
            <v>86942</v>
          </cell>
          <cell r="B3772" t="str">
            <v>LAVATÓRIO LOUÇA BRANCA SUSPENSO, 29,5 X 39CM OU EQUIVALENTE, PADRÃO POPULAR, INCLUSO SIFÃO TIPO GARRAFA EM PVC, VÁLVULA E ENGATE FLEXÍVEL 30CM EM PLÁSTICO E TORNEIRA CROMADA DE MESA, PADRÃO POPULAR - FORNECIMENTO E INSTALAÇÃO. AF_12/2013</v>
          </cell>
          <cell r="C3772" t="str">
            <v>UN</v>
          </cell>
          <cell r="D3772">
            <v>140.01</v>
          </cell>
          <cell r="E3772">
            <v>17.46</v>
          </cell>
          <cell r="F3772">
            <v>157.47</v>
          </cell>
        </row>
        <row r="3773">
          <cell r="A3773" t="str">
            <v>86939</v>
          </cell>
          <cell r="B3773" t="str">
            <v>LAVATÓRIO LOUÇA BRANCA COM COLUNA, *44 X 35,5* CM, PADRÃO POPULAR, INCLUSO SIFÃO FLEXÍVEL EM PVC, VÁLVULA E ENGATE FLEXÍVEL 30CM EM PLÁSTICO E COM TORNEIRA CROMADA PADRÃO POPULAR - FORNECIMENTO E INSTALAÇÃO. AF_12/2013</v>
          </cell>
          <cell r="C3773" t="str">
            <v>UN</v>
          </cell>
          <cell r="D3773">
            <v>205.59</v>
          </cell>
          <cell r="E3773">
            <v>27.15</v>
          </cell>
          <cell r="F3773">
            <v>232.74</v>
          </cell>
        </row>
        <row r="3774">
          <cell r="A3774" t="str">
            <v>86940</v>
          </cell>
          <cell r="B3774" t="str">
            <v>LAVATÓRIO LOUÇA BRANCA COM COLUNA, 45 X 55CM OU EQUIVALENTE, PADRÃO MÉDIO, INCLUSO SIFÃO TIPO GARRAFA, VÁLVULA E ENGATE FLEXÍVEL DE 40CM EM METAL CROMADO, COM APARELHO MISTURADOR PADRÃO MÉDIO - FORNECIMENTO E INSTALAÇÃO. AF_12/2013</v>
          </cell>
          <cell r="C3774" t="str">
            <v>UN</v>
          </cell>
          <cell r="D3774">
            <v>500.95</v>
          </cell>
          <cell r="E3774">
            <v>51.84</v>
          </cell>
          <cell r="F3774">
            <v>552.79</v>
          </cell>
        </row>
        <row r="3775">
          <cell r="B3775" t="str">
            <v>TORNEIRAS E MISTURADORES</v>
          </cell>
          <cell r="C3775" t="str">
            <v/>
          </cell>
        </row>
        <row r="3776">
          <cell r="A3776" t="str">
            <v>89973</v>
          </cell>
          <cell r="B3776" t="str">
            <v>KIT DE MISTURADOR BASE BRUTA DE LATÃO ¾" MONOCOMANDO PARA CHUVEIRO, INCLUSIVE CONEXÕES, INSTALADO EM RAMAL DE ÁGUA - FORNECIMENTO E INSTALAÇÃO. AF_12/2014</v>
          </cell>
          <cell r="C3776" t="str">
            <v>UN</v>
          </cell>
          <cell r="D3776">
            <v>266.72000000000003</v>
          </cell>
          <cell r="E3776">
            <v>45.09</v>
          </cell>
          <cell r="F3776">
            <v>311.81</v>
          </cell>
        </row>
        <row r="3777">
          <cell r="A3777" t="str">
            <v>86906</v>
          </cell>
          <cell r="B3777" t="str">
            <v>TORNEIRA CROMADA DE MESA, 1/2" OU 3/4", PARA LAVATÓRIO, PADRÃO POPULAR - FORNECIMENTO E INSTALAÇÃO. AF_12/2013</v>
          </cell>
          <cell r="C3777" t="str">
            <v>UN</v>
          </cell>
          <cell r="D3777">
            <v>33.799999999999997</v>
          </cell>
          <cell r="E3777">
            <v>1.84</v>
          </cell>
          <cell r="F3777">
            <v>35.64</v>
          </cell>
        </row>
        <row r="3778">
          <cell r="A3778" t="str">
            <v>86912</v>
          </cell>
          <cell r="B3778" t="str">
            <v>TORNEIRA CROMADA LONGA, DE PAREDE, 1/2" OU 3/4", PARA PIA DE COZINHA, PADRÃO MÉDIO - FORNECIMENTO E INSTALAÇÃO. AF_12/2013</v>
          </cell>
          <cell r="C3778" t="str">
            <v>UN</v>
          </cell>
          <cell r="D3778">
            <v>28.3</v>
          </cell>
          <cell r="E3778">
            <v>2.25</v>
          </cell>
          <cell r="F3778">
            <v>30.55</v>
          </cell>
        </row>
        <row r="3779">
          <cell r="A3779" t="str">
            <v>86911</v>
          </cell>
          <cell r="B3779" t="str">
            <v>TORNEIRA CROMADA LONGA, DE PAREDE, 1/2" OU 3/4", PARA PIA DE COZINHA, PADRÃO POPULAR - FORNECIMENTO E INSTALAÇÃO. AF_12/2013</v>
          </cell>
          <cell r="C3779" t="str">
            <v>UN</v>
          </cell>
          <cell r="D3779">
            <v>28.3</v>
          </cell>
          <cell r="E3779">
            <v>2.25</v>
          </cell>
          <cell r="F3779">
            <v>30.55</v>
          </cell>
        </row>
        <row r="3780">
          <cell r="A3780" t="str">
            <v>86909</v>
          </cell>
          <cell r="B3780" t="str">
            <v>TORNEIRA CROMADA TUBO MÓVEL, DE MESA, 1/2" OU 3/4", PARA PIA DE COZINHA, PADRÃO ALTO - FORNECIMENTO E INSTALAÇÃO. AF_12/2013</v>
          </cell>
          <cell r="C3780" t="str">
            <v>UN</v>
          </cell>
          <cell r="D3780">
            <v>67.83</v>
          </cell>
          <cell r="E3780">
            <v>3.12</v>
          </cell>
          <cell r="F3780">
            <v>70.95</v>
          </cell>
        </row>
        <row r="3781">
          <cell r="A3781" t="str">
            <v>86910</v>
          </cell>
          <cell r="B3781" t="str">
            <v>TORNEIRA CROMADA TUBO MÓVEL, DE PAREDE, 1/2" OU 3/4", PARA PIA DE COZINHA, PADRÃO MÉDIO - FORNECIMENTO E INSTALAÇÃO. AF_12/2013</v>
          </cell>
          <cell r="C3781" t="str">
            <v>UN</v>
          </cell>
          <cell r="D3781">
            <v>64.81</v>
          </cell>
          <cell r="E3781">
            <v>3.12</v>
          </cell>
          <cell r="F3781">
            <v>67.930000000000007</v>
          </cell>
        </row>
        <row r="3782">
          <cell r="A3782" t="str">
            <v>86914</v>
          </cell>
          <cell r="B3782" t="str">
            <v>TORNEIRA CROMADA 1/2" OU 3/4" PARA TANQUE, PADRÃO MÉDIO - FORNECIMENTO E INSTALAÇÃO. AF_12/2013</v>
          </cell>
          <cell r="C3782" t="str">
            <v>UN</v>
          </cell>
          <cell r="D3782">
            <v>25.29</v>
          </cell>
          <cell r="E3782">
            <v>2.82</v>
          </cell>
          <cell r="F3782">
            <v>28.11</v>
          </cell>
        </row>
        <row r="3783">
          <cell r="A3783" t="str">
            <v>86913</v>
          </cell>
          <cell r="B3783" t="str">
            <v>TORNEIRA CROMADA 1/2" OU 3/4" PARA TANQUE, PADRÃO POPULAR - FORNECIMENTO E INSTALAÇÃO. AF_12/2013</v>
          </cell>
          <cell r="C3783" t="str">
            <v>UN</v>
          </cell>
          <cell r="D3783">
            <v>11.62</v>
          </cell>
          <cell r="E3783">
            <v>2.82</v>
          </cell>
          <cell r="F3783">
            <v>14.44</v>
          </cell>
        </row>
        <row r="3784">
          <cell r="A3784" t="str">
            <v>86916</v>
          </cell>
          <cell r="B3784" t="str">
            <v>TORNEIRA PLÁSTICA 3/4" PARA TANQUE - FORNECIMENTO E INSTALAÇÃO. AF_12/2013</v>
          </cell>
          <cell r="C3784" t="str">
            <v>UN</v>
          </cell>
          <cell r="D3784">
            <v>20</v>
          </cell>
          <cell r="E3784">
            <v>2.82</v>
          </cell>
          <cell r="F3784">
            <v>22.82</v>
          </cell>
        </row>
        <row r="3785">
          <cell r="A3785" t="str">
            <v>86915</v>
          </cell>
          <cell r="B3785" t="str">
            <v>TORNEIRA CROMADA DE MESA, 1/2" OU 3/4", PARA LAVATÓRIO, PADRÃO MÉDIO - FORNECIMENTO E INSTALAÇÃO. AF_12/2013</v>
          </cell>
          <cell r="C3785" t="str">
            <v>UN</v>
          </cell>
          <cell r="D3785">
            <v>57.57</v>
          </cell>
          <cell r="E3785">
            <v>1.84</v>
          </cell>
          <cell r="F3785">
            <v>59.41</v>
          </cell>
        </row>
        <row r="3786">
          <cell r="A3786" t="str">
            <v>86905</v>
          </cell>
          <cell r="B3786" t="str">
            <v>APARELHO MISTURADOR DE MESA PARA LAVATÓRIO, PADRÃO MÉDIO - FORNECIMENTO E INSTALAÇÃO. AF_12/2013</v>
          </cell>
          <cell r="C3786" t="str">
            <v>UN</v>
          </cell>
          <cell r="D3786">
            <v>144.06</v>
          </cell>
          <cell r="E3786">
            <v>8.61</v>
          </cell>
          <cell r="F3786">
            <v>152.66999999999999</v>
          </cell>
        </row>
        <row r="3787">
          <cell r="A3787" t="str">
            <v>86908</v>
          </cell>
          <cell r="B3787" t="str">
            <v>APARELHO MISTURADOR DE MESA PARA PIA DE COZINHA, PADRÃO MÉDIO - FORNECIMENTO E INSTALAÇÃO. AF_12/2013</v>
          </cell>
          <cell r="C3787" t="str">
            <v>UN</v>
          </cell>
          <cell r="D3787">
            <v>176.16</v>
          </cell>
          <cell r="E3787">
            <v>4.25</v>
          </cell>
          <cell r="F3787">
            <v>180.41</v>
          </cell>
        </row>
        <row r="3788">
          <cell r="A3788" t="str">
            <v>89354</v>
          </cell>
          <cell r="B3788" t="str">
            <v>MISTURADOR MONOCOMANDO PARA CHUVEIRO, BASE BRUTA E ACABAMENTO CROMADO, FORNECIDO E INSTALADO EM RAMAL DE ÁGUA. AF_12/2014</v>
          </cell>
          <cell r="C3788" t="str">
            <v>UN</v>
          </cell>
          <cell r="D3788">
            <v>163.13999999999999</v>
          </cell>
          <cell r="E3788">
            <v>10.65</v>
          </cell>
          <cell r="F3788">
            <v>173.79</v>
          </cell>
        </row>
        <row r="3789">
          <cell r="B3789" t="str">
            <v>SIFOES E VALVULAS</v>
          </cell>
          <cell r="C3789" t="str">
            <v/>
          </cell>
        </row>
        <row r="3790">
          <cell r="A3790" t="str">
            <v>86883</v>
          </cell>
          <cell r="B3790" t="str">
            <v>SIFÃO DO TIPO FLEXÍVEL EM PVC 1 X 1.1/2 - FORNECIMENTO E INSTALAÇÃO. AF_12/2013</v>
          </cell>
          <cell r="C3790" t="str">
            <v>UN</v>
          </cell>
          <cell r="D3790">
            <v>6.82</v>
          </cell>
          <cell r="E3790">
            <v>1.54</v>
          </cell>
          <cell r="F3790">
            <v>8.36</v>
          </cell>
        </row>
        <row r="3791">
          <cell r="A3791" t="str">
            <v>86881</v>
          </cell>
          <cell r="B3791" t="str">
            <v>SIFÃO DO TIPO GARRAFA EM METAL CROMADO 1 X 1.1/2" - FORNECIMENTO E INSTALAÇÃO. AF_12/2013</v>
          </cell>
          <cell r="C3791" t="str">
            <v>UN</v>
          </cell>
          <cell r="D3791">
            <v>85.21</v>
          </cell>
          <cell r="E3791">
            <v>5.07</v>
          </cell>
          <cell r="F3791">
            <v>90.28</v>
          </cell>
        </row>
        <row r="3792">
          <cell r="A3792" t="str">
            <v>86882</v>
          </cell>
          <cell r="B3792" t="str">
            <v>SIFÃO DO TIPO GARRAFA/COPO EM PVC 1.1/4 X 1.1/2" - FORNECIMENTO E INSTALAÇÃO. AF_12/2013</v>
          </cell>
          <cell r="C3792" t="str">
            <v>UN</v>
          </cell>
          <cell r="D3792">
            <v>12.03</v>
          </cell>
          <cell r="E3792">
            <v>2.56</v>
          </cell>
          <cell r="F3792">
            <v>14.59</v>
          </cell>
        </row>
        <row r="3793">
          <cell r="A3793" t="str">
            <v>86878</v>
          </cell>
          <cell r="B3793" t="str">
            <v>VÁLVULA EM METAL CROMADO TIPO AMERICANA 3.1/2" X 1.1/2" PARA PIA - FORNECIMENTO E INSTALAÇÃO. AF_12/2013</v>
          </cell>
          <cell r="C3793" t="str">
            <v>UN</v>
          </cell>
          <cell r="D3793">
            <v>29.7</v>
          </cell>
          <cell r="E3793">
            <v>3.12</v>
          </cell>
          <cell r="F3793">
            <v>32.82</v>
          </cell>
        </row>
        <row r="3794">
          <cell r="A3794" t="str">
            <v>86880</v>
          </cell>
          <cell r="B3794" t="str">
            <v>VÁLVULA EM PLÁSTICO CROMADO TIPO AMERICANA 3.1/2" X 1.1/2" SEM ADAPTADOR PARA PIA - FORNECIMENTO E INSTALAÇÃO. AF_12/2013</v>
          </cell>
          <cell r="C3794" t="str">
            <v>UN</v>
          </cell>
          <cell r="D3794">
            <v>11.8</v>
          </cell>
          <cell r="E3794">
            <v>2.25</v>
          </cell>
          <cell r="F3794">
            <v>14.05</v>
          </cell>
        </row>
        <row r="3795">
          <cell r="A3795" t="str">
            <v>86879</v>
          </cell>
          <cell r="B3795" t="str">
            <v>VÁLVULA EM PLÁSTICO 1" PARA PIA, TANQUE OU LAVATÓRIO, COM OU SEM LADRÃO - FORNECIMENTO E INSTALAÇÃO. AF_12/2013</v>
          </cell>
          <cell r="C3795" t="str">
            <v>UN</v>
          </cell>
          <cell r="D3795">
            <v>3.19</v>
          </cell>
          <cell r="E3795">
            <v>2.25</v>
          </cell>
          <cell r="F3795">
            <v>5.44</v>
          </cell>
        </row>
        <row r="3796">
          <cell r="B3796" t="str">
            <v>APARELHOS SANITARIOS</v>
          </cell>
          <cell r="C3796" t="str">
            <v/>
          </cell>
        </row>
        <row r="3797">
          <cell r="A3797" t="str">
            <v>72739</v>
          </cell>
          <cell r="B3797" t="str">
            <v>VASO SANITARIO INFANTIL SIFONADO, PARA VALVULA DE DESCARGA, EM LOUCA BRANCA, COM ACESSORIOS, INCLUSIVE ASSENTO PLASTICO, BOLSA DE BORRACHA PARA LIGACAO, TUBO PVC LIGACAO - FORNECIMENTO E INSTALACAO</v>
          </cell>
          <cell r="C3797" t="str">
            <v>UN</v>
          </cell>
          <cell r="D3797">
            <v>337.14</v>
          </cell>
          <cell r="E3797">
            <v>85.83</v>
          </cell>
          <cell r="F3797">
            <v>422.97</v>
          </cell>
        </row>
        <row r="3798">
          <cell r="A3798" t="str">
            <v>86888</v>
          </cell>
          <cell r="B3798" t="str">
            <v>VASO SANITÁRIO SIFONADO COM CAIXA ACOPLADA LOUÇA BRANCA - FORNECIMENTO E INSTALAÇÃO. AF_12/2013</v>
          </cell>
          <cell r="C3798" t="str">
            <v>UN</v>
          </cell>
          <cell r="D3798">
            <v>317.52</v>
          </cell>
          <cell r="E3798">
            <v>16.61</v>
          </cell>
          <cell r="F3798">
            <v>334.13</v>
          </cell>
        </row>
        <row r="3799">
          <cell r="A3799" t="str">
            <v>86932</v>
          </cell>
          <cell r="B3799" t="str">
            <v>VASO SANITÁRIO SIFONADO COM CAIXA ACOPLADA LOUÇA BRANCA - PADRÃO MÉDIO, INCLUSO ENGATE FLEXÍVEL EM METAL CROMADO, 1/2 X 40CM - FORNECIMENTO E INSTALAÇÃO. AF_12/2013</v>
          </cell>
          <cell r="C3799" t="str">
            <v>UN</v>
          </cell>
          <cell r="D3799">
            <v>339.51</v>
          </cell>
          <cell r="E3799">
            <v>19.43</v>
          </cell>
          <cell r="F3799">
            <v>358.94</v>
          </cell>
        </row>
        <row r="3800">
          <cell r="A3800" t="str">
            <v>86931</v>
          </cell>
          <cell r="B3800" t="str">
            <v>VASO SANITÁRIO SIFONADO COM CAIXA ACOPLADA LOUÇA BRANCA, INCLUSO ENGATE FLEXÍVEL EM PLÁSTICO BRANCO, 1/2  X 40CM - FORNECIMENTO E INSTALAÇÃO. AF_12/2013</v>
          </cell>
          <cell r="C3800" t="str">
            <v>UN</v>
          </cell>
          <cell r="D3800">
            <v>322.91000000000003</v>
          </cell>
          <cell r="E3800">
            <v>19.43</v>
          </cell>
          <cell r="F3800">
            <v>342.34</v>
          </cell>
        </row>
        <row r="3801">
          <cell r="A3801" t="str">
            <v>74234/1</v>
          </cell>
          <cell r="B3801" t="str">
            <v>MICTORIO SIFONADO DE LOUCA BRANCA COM PERTENCES, COM REGISTRO DE PRESSAO 1/2" COM CANOPLA CROMADA ACABAMENTO SIMPLES E CONJUNTO PARA FIXACAO  - FORNECIMENTO E INSTALACAO</v>
          </cell>
          <cell r="C3801" t="str">
            <v>UN</v>
          </cell>
          <cell r="D3801">
            <v>353.61</v>
          </cell>
          <cell r="E3801">
            <v>85.23</v>
          </cell>
          <cell r="F3801">
            <v>438.84</v>
          </cell>
        </row>
        <row r="3802">
          <cell r="A3802" t="str">
            <v>95469</v>
          </cell>
          <cell r="B3802" t="str">
            <v>VASO SANITARIO SIFONADO CONVENCIONAL COM  LOUÇA BRANCA - FORNECIMENTO E INSTALAÇÃO. AF_10/2016</v>
          </cell>
          <cell r="C3802" t="str">
            <v>UN</v>
          </cell>
          <cell r="D3802">
            <v>137.55000000000001</v>
          </cell>
          <cell r="E3802">
            <v>16.61</v>
          </cell>
          <cell r="F3802">
            <v>154.16</v>
          </cell>
        </row>
        <row r="3803">
          <cell r="A3803" t="str">
            <v>95470</v>
          </cell>
          <cell r="B3803" t="str">
            <v>VASO SANITARIO SIFONADO CONVENCIONAL COM LOUÇA BRANCA, INCLUSO CONJUNTO DE LIGAÇÃO PARA BACIA SANITÁRIA AJUSTÁVEL - FORNECIMENTO E INSTALAÇÃO. AF_10/2016</v>
          </cell>
          <cell r="C3803" t="str">
            <v>UN</v>
          </cell>
          <cell r="D3803">
            <v>142.63999999999999</v>
          </cell>
          <cell r="E3803">
            <v>16.61</v>
          </cell>
          <cell r="F3803">
            <v>159.25</v>
          </cell>
        </row>
        <row r="3804">
          <cell r="A3804" t="str">
            <v>95471</v>
          </cell>
          <cell r="B3804" t="str">
            <v>VASO SANITARIO SIFONADO CONVENCIONAL PARA PCD SEM FURO FRONTAL COM  LOUÇA BRANCA SEM ASSENTO -  FORNECIMENTO E INSTALAÇÃO. AF_10/2016</v>
          </cell>
          <cell r="C3804" t="str">
            <v>UN</v>
          </cell>
          <cell r="D3804">
            <v>567.62</v>
          </cell>
          <cell r="E3804">
            <v>16.61</v>
          </cell>
          <cell r="F3804">
            <v>584.23</v>
          </cell>
        </row>
        <row r="3805">
          <cell r="A3805" t="str">
            <v>95472</v>
          </cell>
          <cell r="B3805" t="str">
            <v>VASO SANITARIO SIFONADO CONVENCIONAL PARA PCD SEM FURO FRONTAL COM LOUÇA BRANCA SEM ASSENTO, INCLUSO CONJUNTO DE LIGAÇÃO PARA BACIA SANITÁRIA AJUSTÁVEL - FORNECIMENTO E INSTALAÇÃO. AF_10/2016</v>
          </cell>
          <cell r="C3805" t="str">
            <v>UN</v>
          </cell>
          <cell r="D3805">
            <v>572.71</v>
          </cell>
          <cell r="E3805">
            <v>16.61</v>
          </cell>
          <cell r="F3805">
            <v>589.32000000000005</v>
          </cell>
        </row>
        <row r="3806">
          <cell r="B3806" t="str">
            <v>SABONETERIAS E PAPELEIRAS</v>
          </cell>
        </row>
        <row r="3807">
          <cell r="A3807" t="str">
            <v>88571</v>
          </cell>
          <cell r="B3807" t="str">
            <v>SABONETEIRA DE SOBREPOR (FIXADA NA PAREDE), TIPO CONCHA, EM ACO INOXIDAVEL - FORNECIMENTO E INSTALACAO</v>
          </cell>
          <cell r="C3807" t="str">
            <v>UN</v>
          </cell>
          <cell r="D3807">
            <v>43.59</v>
          </cell>
          <cell r="E3807">
            <v>13.31</v>
          </cell>
          <cell r="F3807">
            <v>56.9</v>
          </cell>
        </row>
        <row r="3808">
          <cell r="A3808" t="str">
            <v>95542</v>
          </cell>
          <cell r="B3808" t="str">
            <v>PORTA TOALHA ROSTO EM METAL CROMADO, TIPO ARGOLA, INCLUSO FIXAÇÃO. AF_10/2016</v>
          </cell>
          <cell r="C3808" t="str">
            <v>UN</v>
          </cell>
          <cell r="D3808">
            <v>30.91</v>
          </cell>
          <cell r="E3808">
            <v>2.72</v>
          </cell>
          <cell r="F3808">
            <v>33.630000000000003</v>
          </cell>
        </row>
        <row r="3809">
          <cell r="A3809" t="str">
            <v>95543</v>
          </cell>
          <cell r="B3809" t="str">
            <v>PORTA TOALHA BANHO EM METAL CROMADO, TIPO BARRA, INCLUSO FIXAÇÃO. AF_10/2016</v>
          </cell>
          <cell r="C3809" t="str">
            <v>UN</v>
          </cell>
          <cell r="D3809">
            <v>48.58</v>
          </cell>
          <cell r="E3809">
            <v>5.44</v>
          </cell>
          <cell r="F3809">
            <v>54.02</v>
          </cell>
        </row>
        <row r="3810">
          <cell r="A3810" t="str">
            <v>95544</v>
          </cell>
          <cell r="B3810" t="str">
            <v>PAPELEIRA DE PAREDE EM METAL CROMADO SEM TAMPA, INCLUSO FIXAÇÃO. AF_10/2016</v>
          </cell>
          <cell r="C3810" t="str">
            <v>UN</v>
          </cell>
          <cell r="D3810">
            <v>40.159999999999997</v>
          </cell>
          <cell r="E3810">
            <v>2.72</v>
          </cell>
          <cell r="F3810">
            <v>42.88</v>
          </cell>
        </row>
        <row r="3811">
          <cell r="A3811" t="str">
            <v>95545</v>
          </cell>
          <cell r="B3811" t="str">
            <v>SABONETEIRA DE PAREDE EM METAL CROMADO, INCLUSO FIXAÇÃO. AF_10/2016</v>
          </cell>
          <cell r="C3811" t="str">
            <v>UN</v>
          </cell>
          <cell r="D3811">
            <v>39.17</v>
          </cell>
          <cell r="E3811">
            <v>2.72</v>
          </cell>
          <cell r="F3811">
            <v>41.89</v>
          </cell>
        </row>
        <row r="3812">
          <cell r="A3812" t="str">
            <v>95546</v>
          </cell>
          <cell r="B3812" t="str">
            <v>KIT DE ACESSORIOS PARA BANHEIRO EM METAL CROMADO, 5 PECAS, INCLUSO FIXAÇÃO. AF_10/2016</v>
          </cell>
          <cell r="C3812" t="str">
            <v>UN</v>
          </cell>
          <cell r="D3812">
            <v>106.62</v>
          </cell>
          <cell r="E3812">
            <v>16.34</v>
          </cell>
          <cell r="F3812">
            <v>122.96</v>
          </cell>
        </row>
        <row r="3813">
          <cell r="A3813" t="str">
            <v>95547</v>
          </cell>
          <cell r="B3813" t="str">
            <v>SABONETEIRA PLASTICA TIPO DISPENSER PARA SABONETE LIQUIDO COM RESERVATORIO 800 A 1500 ML, INCLUSO FIXAÇÃO. AF_10/2016</v>
          </cell>
          <cell r="C3813" t="str">
            <v>UN</v>
          </cell>
          <cell r="D3813">
            <v>63.44</v>
          </cell>
          <cell r="E3813">
            <v>5.44</v>
          </cell>
          <cell r="F3813">
            <v>68.88</v>
          </cell>
        </row>
        <row r="3814">
          <cell r="B3814" t="str">
            <v>REGISTROS E VALVULAS</v>
          </cell>
          <cell r="C3814" t="str">
            <v/>
          </cell>
        </row>
        <row r="3815">
          <cell r="A3815" t="str">
            <v>89969</v>
          </cell>
          <cell r="B3815" t="str">
            <v>KIT DE REGISTRO DE PRESSÃO BRUTO DE LATÃO ½", INCLUSIVE CONEXÕES,  ROSCÁVEL, INSTALADO EM RAMAL DE ÁGUA FRIA - FORNECIMENTO E INSTALAÇÃO. AF_12/2014</v>
          </cell>
          <cell r="C3815" t="str">
            <v>UN</v>
          </cell>
          <cell r="D3815">
            <v>21.48</v>
          </cell>
          <cell r="E3815">
            <v>9</v>
          </cell>
          <cell r="F3815">
            <v>30.48</v>
          </cell>
        </row>
        <row r="3816">
          <cell r="A3816" t="str">
            <v>89970</v>
          </cell>
          <cell r="B3816" t="str">
            <v>KIT DE REGISTRO DE PRESSÃO BRUTO DE LATÃO ¾", INCLUSIVE CONEXÕES, ROSCÁVEL, INSTALADO EM RAMAL DE ÁGUA FRIA - FORNECIMENTO E INSTALAÇÃO. AF_12/2014</v>
          </cell>
          <cell r="C3816" t="str">
            <v>UN</v>
          </cell>
          <cell r="D3816">
            <v>22.81</v>
          </cell>
          <cell r="E3816">
            <v>10.65</v>
          </cell>
          <cell r="F3816">
            <v>33.46</v>
          </cell>
        </row>
        <row r="3817">
          <cell r="A3817" t="str">
            <v>89971</v>
          </cell>
          <cell r="B3817" t="str">
            <v>KIT DE REGISTRO DE GAVETA BRUTO DE LATÃO ½", INCLUSIVE CONEXÕES, ROSCÁVEL, INSTALADO EM RAMAL DE ÁGUA FRIA - FORNECIMENTO E INSTALAÇÃO. AF_12/2014</v>
          </cell>
          <cell r="C3817" t="str">
            <v>UN</v>
          </cell>
          <cell r="D3817">
            <v>24.57</v>
          </cell>
          <cell r="E3817">
            <v>9.9</v>
          </cell>
          <cell r="F3817">
            <v>34.47</v>
          </cell>
        </row>
        <row r="3818">
          <cell r="A3818" t="str">
            <v>89972</v>
          </cell>
          <cell r="B3818" t="str">
            <v>KIT DE REGISTRO DE GAVETA BRUTO DE LATÃO ¾", INCLUSIVE CONEXÕES, ROSCÁVEL, INSTALADO EM RAMAL DE ÁGUA FRIA - FORNECIMENTO E INSTALAÇÃO. AF_12/2014</v>
          </cell>
          <cell r="C3818" t="str">
            <v>UN</v>
          </cell>
          <cell r="D3818">
            <v>26.28</v>
          </cell>
          <cell r="E3818">
            <v>10.65</v>
          </cell>
          <cell r="F3818">
            <v>36.93</v>
          </cell>
        </row>
        <row r="3819">
          <cell r="A3819" t="str">
            <v>90371</v>
          </cell>
          <cell r="B3819" t="str">
            <v>REGISTRO DE ESFERA, PVC, ROSCÁVEL, 3/4", FORNECIDO E INSTALADO EM RAMAL DE ÁGUA. AF_03/2015</v>
          </cell>
          <cell r="C3819" t="str">
            <v>UN</v>
          </cell>
          <cell r="D3819">
            <v>15.38</v>
          </cell>
          <cell r="E3819">
            <v>5.32</v>
          </cell>
          <cell r="F3819">
            <v>20.7</v>
          </cell>
        </row>
        <row r="3820">
          <cell r="A3820" t="str">
            <v>73870/4</v>
          </cell>
          <cell r="B3820" t="str">
            <v>REGISTRO DE ESFERA EM BRONZE D= 1.1/4" FORNEC E COLOCACAO</v>
          </cell>
          <cell r="C3820" t="str">
            <v>UN</v>
          </cell>
          <cell r="D3820">
            <v>69.95</v>
          </cell>
          <cell r="E3820">
            <v>15.6</v>
          </cell>
          <cell r="F3820">
            <v>85.55</v>
          </cell>
        </row>
        <row r="3821">
          <cell r="A3821" t="str">
            <v>94489</v>
          </cell>
          <cell r="B3821" t="str">
            <v>REGISTRO DE ESFERA, PVC, SOLDÁVEL, DN  25 MM, INSTALADO EM RESERVAÇÃO DE ÁGUA DE EDIFICAÇÃO QUE POSSUA RESERVATÓRIO DE FIBRA/FIBROCIMENTO   FORNECIMENTO E INSTALAÇÃO. AF_06/2016</v>
          </cell>
          <cell r="C3821" t="str">
            <v>UN</v>
          </cell>
          <cell r="D3821">
            <v>15.43</v>
          </cell>
          <cell r="E3821">
            <v>1.41</v>
          </cell>
          <cell r="F3821">
            <v>16.84</v>
          </cell>
        </row>
        <row r="3822">
          <cell r="A3822" t="str">
            <v>94490</v>
          </cell>
          <cell r="B3822" t="str">
            <v>REGISTRO DE ESFERA, PVC, SOLDÁVEL, DN  32 MM, INSTALADO EM RESERVAÇÃO DE ÁGUA DE EDIFICAÇÃO QUE POSSUA RESERVATÓRIO DE FIBRA/FIBROCIMENTO   FORNECIMENTO E INSTALAÇÃO. AF_06/2016</v>
          </cell>
          <cell r="C3822" t="str">
            <v>UN</v>
          </cell>
          <cell r="D3822">
            <v>24.37</v>
          </cell>
          <cell r="E3822">
            <v>4.2300000000000004</v>
          </cell>
          <cell r="F3822">
            <v>28.6</v>
          </cell>
        </row>
        <row r="3823">
          <cell r="A3823" t="str">
            <v>94491</v>
          </cell>
          <cell r="B3823" t="str">
            <v>REGISTRO DE ESFERA, PVC, SOLDÁVEL, DN  40 MM, INSTALADO EM RESERVAÇÃO DE ÁGUA DE EDIFICAÇÃO QUE POSSUA RESERVATÓRIO DE FIBRA/FIBROCIMENTO   FORNECIMENTO E INSTALAÇÃO. AF_06/2016</v>
          </cell>
          <cell r="C3823" t="str">
            <v>UN</v>
          </cell>
          <cell r="D3823">
            <v>33.54</v>
          </cell>
          <cell r="E3823">
            <v>6.04</v>
          </cell>
          <cell r="F3823">
            <v>39.58</v>
          </cell>
        </row>
        <row r="3824">
          <cell r="A3824" t="str">
            <v>94492</v>
          </cell>
          <cell r="B3824" t="str">
            <v>REGISTRO DE ESFERA, PVC, SOLDÁVEL, DN  50 MM, INSTALADO EM RESERVAÇÃO DE ÁGUA DE EDIFICAÇÃO QUE POSSUA RESERVATÓRIO DE FIBRA/FIBROCIMENTO   FORNECIMENTO E INSTALAÇÃO. AF_06/2016</v>
          </cell>
          <cell r="C3824" t="str">
            <v>UN</v>
          </cell>
          <cell r="D3824">
            <v>34.46</v>
          </cell>
          <cell r="E3824">
            <v>6.04</v>
          </cell>
          <cell r="F3824">
            <v>40.5</v>
          </cell>
        </row>
        <row r="3825">
          <cell r="A3825" t="str">
            <v>94493</v>
          </cell>
          <cell r="B3825" t="str">
            <v>REGISTRO DE ESFERA, PVC, SOLDÁVEL, DN  60 MM, INSTALADO EM RESERVAÇÃO DE ÁGUA DE EDIFICAÇÃO QUE POSSUA RESERVATÓRIO DE FIBRA/FIBROCIMENTO   FORNECIMENTO E INSTALAÇÃO. AF_06/2016</v>
          </cell>
          <cell r="C3825" t="str">
            <v>UN</v>
          </cell>
          <cell r="D3825">
            <v>63.69</v>
          </cell>
          <cell r="E3825">
            <v>9.8000000000000007</v>
          </cell>
          <cell r="F3825">
            <v>73.489999999999995</v>
          </cell>
        </row>
        <row r="3826">
          <cell r="A3826" t="str">
            <v>74169/1</v>
          </cell>
          <cell r="B3826" t="str">
            <v>REGISTRO/VALVULA GLOBO ANGULAR 45 GRAUS EM LATAO PARA HIDRANTES DE INCÊNDIO PREDIAL DN 2.1/2" - FORNECIMENTO E INSTALACAO</v>
          </cell>
          <cell r="C3826" t="str">
            <v>UN</v>
          </cell>
          <cell r="D3826">
            <v>228.92</v>
          </cell>
          <cell r="E3826">
            <v>49.71</v>
          </cell>
          <cell r="F3826">
            <v>278.63</v>
          </cell>
        </row>
        <row r="3827">
          <cell r="A3827" t="str">
            <v>89352</v>
          </cell>
          <cell r="B3827" t="str">
            <v>REGISTRO DE GAVETA BRUTO, LATÃO, ROSCÁVEL, 1/2", FORNECIDO E INSTALADO EM RAMAL DE ÁGUA. AF_12/2014</v>
          </cell>
          <cell r="C3827" t="str">
            <v>UN</v>
          </cell>
          <cell r="D3827">
            <v>20.440000000000001</v>
          </cell>
          <cell r="E3827">
            <v>5.32</v>
          </cell>
          <cell r="F3827">
            <v>25.76</v>
          </cell>
        </row>
        <row r="3828">
          <cell r="A3828" t="str">
            <v>89353</v>
          </cell>
          <cell r="B3828" t="str">
            <v>REGISTRO DE GAVETA BRUTO, LATÃO, ROSCÁVEL, 3/4", FORNECIDO E INSTALADO EM RAMAL DE ÁGUA. AF_12/2014</v>
          </cell>
          <cell r="C3828" t="str">
            <v>UN</v>
          </cell>
          <cell r="D3828">
            <v>21.43</v>
          </cell>
          <cell r="E3828">
            <v>5.32</v>
          </cell>
          <cell r="F3828">
            <v>26.75</v>
          </cell>
        </row>
        <row r="3829">
          <cell r="A3829" t="str">
            <v>94494</v>
          </cell>
          <cell r="B3829" t="str">
            <v>REGISTRO DE GAVETA BRUTO, LATÃO, ROSCÁVEL, 3/4, INSTALADO EM RESERVAÇÃO DE ÁGUA DE EDIFICAÇÃO QUE POSSUA RESERVATÓRIO DE FIBRA/FIBROCIMENTO  FORNECIMENTO E INSTALAÇÃO. AF_06/2016</v>
          </cell>
          <cell r="C3829" t="str">
            <v>UN</v>
          </cell>
          <cell r="D3829">
            <v>27.63</v>
          </cell>
          <cell r="E3829">
            <v>20.62</v>
          </cell>
          <cell r="F3829">
            <v>48.25</v>
          </cell>
        </row>
        <row r="3830">
          <cell r="A3830" t="str">
            <v>94495</v>
          </cell>
          <cell r="B3830" t="str">
            <v>REGISTRO DE GAVETA BRUTO, LATÃO, ROSCÁVEL, 1, INSTALADO EM RESERVAÇÃO DE ÁGUA DE EDIFICAÇÃO QUE POSSUA RESERVATÓRIO DE FIBRA/FIBROCIMENTO  FORNECIMENTO E INSTALAÇÃO. AF_06/2016</v>
          </cell>
          <cell r="C3830" t="str">
            <v>UN</v>
          </cell>
          <cell r="D3830">
            <v>38.68</v>
          </cell>
          <cell r="E3830">
            <v>20.62</v>
          </cell>
          <cell r="F3830">
            <v>59.3</v>
          </cell>
        </row>
        <row r="3831">
          <cell r="A3831" t="str">
            <v>94496</v>
          </cell>
          <cell r="B3831" t="str">
            <v>REGISTRO DE GAVETA BRUTO, LATÃO, ROSCÁVEL, 1 1/4, INSTALADO EM RESERVAÇÃO DE ÁGUA DE EDIFICAÇÃO QUE POSSUA RESERVATÓRIO DE FIBRA/FIBROCIMENTO  FORNECIMENTO E INSTALAÇÃO. AF_06/2016</v>
          </cell>
          <cell r="C3831" t="str">
            <v>UN</v>
          </cell>
          <cell r="D3831">
            <v>49.89</v>
          </cell>
          <cell r="E3831">
            <v>21.01</v>
          </cell>
          <cell r="F3831">
            <v>70.900000000000006</v>
          </cell>
        </row>
        <row r="3832">
          <cell r="A3832" t="str">
            <v>94497</v>
          </cell>
          <cell r="B3832" t="str">
            <v>REGISTRO DE GAVETA BRUTO, LATÃO, ROSCÁVEL, 1 1/2, INSTALADO EM RESERVAÇÃO DE ÁGUA DE EDIFICAÇÃO QUE POSSUA RESERVATÓRIO DE FIBRA/FIBROCIMENTO  FORNECIMENTO E INSTALAÇÃO. AF_06/2016</v>
          </cell>
          <cell r="C3832" t="str">
            <v>UN</v>
          </cell>
          <cell r="D3832">
            <v>60.68</v>
          </cell>
          <cell r="E3832">
            <v>21.01</v>
          </cell>
          <cell r="F3832">
            <v>81.69</v>
          </cell>
        </row>
        <row r="3833">
          <cell r="A3833" t="str">
            <v>94498</v>
          </cell>
          <cell r="B3833" t="str">
            <v>REGISTRO DE GAVETA BRUTO, LATÃO, ROSCÁVEL, 2, INSTALADO EM RESERVAÇÃO DE ÁGUA DE EDIFICAÇÃO QUE POSSUA RESERVATÓRIO DE FIBRA/FIBROCIMENTO  FORNECIMENTO E INSTALAÇÃO. AF_06/2016</v>
          </cell>
          <cell r="C3833" t="str">
            <v>UN</v>
          </cell>
          <cell r="D3833">
            <v>81.599999999999994</v>
          </cell>
          <cell r="E3833">
            <v>21.79</v>
          </cell>
          <cell r="F3833">
            <v>103.39</v>
          </cell>
        </row>
        <row r="3834">
          <cell r="A3834" t="str">
            <v>94499</v>
          </cell>
          <cell r="B3834" t="str">
            <v>REGISTRO DE GAVETA BRUTO, LATÃO, ROSCÁVEL, 2 1/2, INSTALADO EM RESERVAÇÃO DE ÁGUA DE EDIFICAÇÃO QUE POSSUA RESERVATÓRIO DE FIBRA/FIBROCIMENTO  FORNECIMENTO E INSTALAÇÃO. AF_06/2016</v>
          </cell>
          <cell r="C3834" t="str">
            <v>UN</v>
          </cell>
          <cell r="D3834">
            <v>159.25</v>
          </cell>
          <cell r="E3834">
            <v>21.78</v>
          </cell>
          <cell r="F3834">
            <v>181.03</v>
          </cell>
        </row>
        <row r="3835">
          <cell r="A3835" t="str">
            <v>94500</v>
          </cell>
          <cell r="B3835" t="str">
            <v>REGISTRO DE GAVETA BRUTO, LATÃO, ROSCÁVEL, 3, INSTALADO EM RESERVAÇÃO DE ÁGUA DE EDIFICAÇÃO QUE POSSUA RESERVATÓRIO DE FIBRA/FIBROCIMENTO  FORNECIMENTO E INSTALAÇÃO. AF_06/2016</v>
          </cell>
          <cell r="C3835" t="str">
            <v>UN</v>
          </cell>
          <cell r="D3835">
            <v>287.10000000000002</v>
          </cell>
          <cell r="E3835">
            <v>22.55</v>
          </cell>
          <cell r="F3835">
            <v>309.64999999999998</v>
          </cell>
        </row>
        <row r="3836">
          <cell r="A3836" t="str">
            <v>94501</v>
          </cell>
          <cell r="B3836" t="str">
            <v>REGISTRO DE GAVETA BRUTO, LATÃO, ROSCÁVEL, 4, INSTALADO EM RESERVAÇÃO DE ÁGUA DE EDIFICAÇÃO QUE POSSUA RESERVATÓRIO DE FIBRA/FIBROCIMENTO  FORNECIMENTO E INSTALAÇÃO. AF_06/2016</v>
          </cell>
          <cell r="C3836" t="str">
            <v>UN</v>
          </cell>
          <cell r="D3836">
            <v>482.33</v>
          </cell>
          <cell r="E3836">
            <v>22.55</v>
          </cell>
          <cell r="F3836">
            <v>504.88</v>
          </cell>
        </row>
        <row r="3837">
          <cell r="A3837" t="str">
            <v>94792</v>
          </cell>
          <cell r="B3837" t="str">
            <v>REGISTRO DE GAVETA BRUTO, LATÃO, ROSCÁVEL, 1, COM ACABAMENTO E CANOPLA CROMADOS, INSTALADO EM RESERVAÇÃO DE ÁGUA DE EDIFICAÇÃO QUE POSSUA RESERVATÓRIO DE FIBRA/FIBROCIMENTO  FORNECIMENTO E INSTALAÇÃO. AF_06/2016</v>
          </cell>
          <cell r="C3837" t="str">
            <v>UN</v>
          </cell>
          <cell r="D3837">
            <v>65.59</v>
          </cell>
          <cell r="E3837">
            <v>20.62</v>
          </cell>
          <cell r="F3837">
            <v>86.21</v>
          </cell>
        </row>
        <row r="3838">
          <cell r="A3838" t="str">
            <v>94793</v>
          </cell>
          <cell r="B3838" t="str">
            <v>REGISTRO DE GAVETA BRUTO, LATÃO, ROSCÁVEL, 1 1/4, COM ACABAMENTO E CANOPLA CROMADOS, INSTALADO EM RESERVAÇÃO DE ÁGUA DE EDIFICAÇÃO QUE POSSUA RESERVATÓRIO DE FIBRA/FIBROCIMENTO  FORNECIMENTO E INSTALAÇÃO. AF_06/2016</v>
          </cell>
          <cell r="C3838" t="str">
            <v>UN</v>
          </cell>
          <cell r="D3838">
            <v>88.13</v>
          </cell>
          <cell r="E3838">
            <v>21.01</v>
          </cell>
          <cell r="F3838">
            <v>109.14</v>
          </cell>
        </row>
        <row r="3839">
          <cell r="A3839" t="str">
            <v>94794</v>
          </cell>
          <cell r="B3839" t="str">
            <v>REGISTRO DE GAVETA BRUTO, LATÃO, ROSCÁVEL, 1 1/2, COM ACABAMENTO E CANOPLA CROMADOS, INSTALADO EM RESERVAÇÃO DE ÁGUA DE EDIFICAÇÃO QUE POSSUA RESERVATÓRIO DE FIBRA/FIBROCIMENTO  FORNECIMENTO E INSTALAÇÃO. AF_06/2016</v>
          </cell>
          <cell r="C3839" t="str">
            <v>UN</v>
          </cell>
          <cell r="D3839">
            <v>91.78</v>
          </cell>
          <cell r="E3839">
            <v>21.01</v>
          </cell>
          <cell r="F3839">
            <v>112.79</v>
          </cell>
        </row>
        <row r="3840">
          <cell r="A3840" t="str">
            <v>89986</v>
          </cell>
          <cell r="B3840" t="str">
            <v>REGISTRO DE GAVETA BRUTO, LATÃO, ROSCÁVEL, 1/2", COM ACABAMENTO E CANOPLA CROMADOS. FORNECIDO E INSTALADO EM RAMAL DE ÁGUA. AF_12/2014</v>
          </cell>
          <cell r="C3840" t="str">
            <v>UN</v>
          </cell>
          <cell r="D3840">
            <v>44.35</v>
          </cell>
          <cell r="E3840">
            <v>7.19</v>
          </cell>
          <cell r="F3840">
            <v>51.54</v>
          </cell>
        </row>
        <row r="3841">
          <cell r="A3841" t="str">
            <v>89987</v>
          </cell>
          <cell r="B3841" t="str">
            <v>REGISTRO DE GAVETA BRUTO, LATÃO, ROSCÁVEL, 3/4", COM ACABAMENTO E CANOPLA CROMADOS. FORNECIDO E INSTALADO EM RAMAL DE ÁGUA. AF_12/2014</v>
          </cell>
          <cell r="C3841" t="str">
            <v>UN</v>
          </cell>
          <cell r="D3841">
            <v>49.65</v>
          </cell>
          <cell r="E3841">
            <v>7.19</v>
          </cell>
          <cell r="F3841">
            <v>56.84</v>
          </cell>
        </row>
        <row r="3842">
          <cell r="A3842" t="str">
            <v>89349</v>
          </cell>
          <cell r="B3842" t="str">
            <v>REGISTRO DE PRESSÃO BRUTO, LATÃO, ROSCÁVEL, 1/2", FORNECIDO E INSTALADO EM RAMAL DE ÁGUA. AF_12/2014</v>
          </cell>
          <cell r="C3842" t="str">
            <v>UN</v>
          </cell>
          <cell r="D3842">
            <v>15.16</v>
          </cell>
          <cell r="E3842">
            <v>5.32</v>
          </cell>
          <cell r="F3842">
            <v>20.48</v>
          </cell>
        </row>
        <row r="3843">
          <cell r="A3843" t="str">
            <v>89351</v>
          </cell>
          <cell r="B3843" t="str">
            <v>REGISTRO DE PRESSÃO BRUTO, ROSCÁVEL, 3/4", FORNECIDO E INSTALADO EM RAMAL DE ÁGUA. AF_12/2014</v>
          </cell>
          <cell r="C3843" t="str">
            <v>UN</v>
          </cell>
          <cell r="D3843">
            <v>17.649999999999999</v>
          </cell>
          <cell r="E3843">
            <v>5.32</v>
          </cell>
          <cell r="F3843">
            <v>22.97</v>
          </cell>
        </row>
        <row r="3844">
          <cell r="A3844" t="str">
            <v>89984</v>
          </cell>
          <cell r="B3844" t="str">
            <v>REGISTRO DE PRESSÃO BRUTO, LATÃO, ROSCÁVEL, 1/2", COM ACABAMENTO E CANOPLA CROMADOS. FORNECIDO E INSTALADO EM RAMAL DE ÁGUA. AF_12/2014</v>
          </cell>
          <cell r="C3844" t="str">
            <v>UN</v>
          </cell>
          <cell r="D3844">
            <v>45.57</v>
          </cell>
          <cell r="E3844">
            <v>7.19</v>
          </cell>
          <cell r="F3844">
            <v>52.76</v>
          </cell>
        </row>
        <row r="3845">
          <cell r="A3845" t="str">
            <v>89985</v>
          </cell>
          <cell r="B3845" t="str">
            <v>REGISTRO DE PRESSÃO BRUTO, LATÃO, ROSCÁVEL, 3/4", COM ACABAMENTO E CANOPLA CROMADOS. FORNECIDO E INSTALADO EM RAMAL DE ÁGUA. AF_12/2014</v>
          </cell>
          <cell r="C3845" t="str">
            <v>UN</v>
          </cell>
          <cell r="D3845">
            <v>47</v>
          </cell>
          <cell r="E3845">
            <v>7.19</v>
          </cell>
          <cell r="F3845">
            <v>54.19</v>
          </cell>
        </row>
        <row r="3846">
          <cell r="A3846" t="str">
            <v>86877</v>
          </cell>
          <cell r="B3846" t="str">
            <v>VÁLVULA EM METAL CROMADO 1.1/2" X 1.1/2" PARA TANQUE OU LAVATÓRIO, COM OU SEM LADRÃO - FORNECIMENTO E INSTALAÇÃO. AF_12/2013</v>
          </cell>
          <cell r="C3846" t="str">
            <v>UN</v>
          </cell>
          <cell r="D3846">
            <v>16.23</v>
          </cell>
          <cell r="E3846">
            <v>3.12</v>
          </cell>
          <cell r="F3846">
            <v>19.350000000000001</v>
          </cell>
        </row>
        <row r="3847">
          <cell r="A3847" t="str">
            <v>40729</v>
          </cell>
          <cell r="B3847" t="str">
            <v>VALVULA DESCARGA 1.1/2" COM REGISTRO, ACABAMENTO EM METAL CROMADO - FORNECIMENTO E INSTALACAO</v>
          </cell>
          <cell r="C3847" t="str">
            <v>UN</v>
          </cell>
          <cell r="D3847">
            <v>171.31</v>
          </cell>
          <cell r="E3847">
            <v>20.65</v>
          </cell>
          <cell r="F3847">
            <v>191.96</v>
          </cell>
        </row>
        <row r="3848">
          <cell r="A3848" t="str">
            <v>85117</v>
          </cell>
          <cell r="B3848" t="str">
            <v>VALVULA DE RETENCAO VERTICAL BRONZE (PN-16) 1/2" 200 PSI - EXTREMIDADE COM ROSCA - FORNECIMENTO E INSTALACAO</v>
          </cell>
          <cell r="C3848" t="str">
            <v>UN</v>
          </cell>
          <cell r="D3848">
            <v>48.78</v>
          </cell>
          <cell r="E3848">
            <v>4.26</v>
          </cell>
          <cell r="F3848">
            <v>53.04</v>
          </cell>
        </row>
        <row r="3849">
          <cell r="A3849" t="str">
            <v>73795/1</v>
          </cell>
          <cell r="B3849" t="str">
            <v>VÁLVULA DE RETENÇÃO VERTICAL Ø 20MM (3/4") - FORNECIMENTO E INSTALAÇÃO</v>
          </cell>
          <cell r="C3849" t="str">
            <v>UN</v>
          </cell>
          <cell r="D3849">
            <v>56.29</v>
          </cell>
          <cell r="E3849">
            <v>15.6</v>
          </cell>
          <cell r="F3849">
            <v>71.89</v>
          </cell>
        </row>
        <row r="3850">
          <cell r="A3850" t="str">
            <v>73795/2</v>
          </cell>
          <cell r="B3850" t="str">
            <v>VÁLVULA DE RETENÇÃO VERTICAL Ø 25MM (1") - FORNECIMENTO E INSTALAÇÃO</v>
          </cell>
          <cell r="C3850" t="str">
            <v>UN</v>
          </cell>
          <cell r="D3850">
            <v>60.94</v>
          </cell>
          <cell r="E3850">
            <v>15.6</v>
          </cell>
          <cell r="F3850">
            <v>76.540000000000006</v>
          </cell>
        </row>
        <row r="3851">
          <cell r="A3851" t="str">
            <v>73795/3</v>
          </cell>
          <cell r="B3851" t="str">
            <v>VÁLVULA DE RETENÇÃO VERTICAL Ø 32MM (1.1/4") - FORNECIMENTO E INSTALAÇÃO</v>
          </cell>
          <cell r="C3851" t="str">
            <v>UN</v>
          </cell>
          <cell r="D3851">
            <v>88.16</v>
          </cell>
          <cell r="E3851">
            <v>15.6</v>
          </cell>
          <cell r="F3851">
            <v>103.76</v>
          </cell>
        </row>
        <row r="3852">
          <cell r="A3852" t="str">
            <v>73795/4</v>
          </cell>
          <cell r="B3852" t="str">
            <v>VÁLVULA DE RETENÇÃO VERTICAL Ø 40MM (1.1/2") - FORNECIMENTO E INSTALAÇÃO</v>
          </cell>
          <cell r="C3852" t="str">
            <v>UN</v>
          </cell>
          <cell r="D3852">
            <v>101.73</v>
          </cell>
          <cell r="E3852">
            <v>18.2</v>
          </cell>
          <cell r="F3852">
            <v>119.93</v>
          </cell>
        </row>
        <row r="3853">
          <cell r="A3853" t="str">
            <v>73795/5</v>
          </cell>
          <cell r="B3853" t="str">
            <v>VÁLVULA DE RETENÇÃO VERTICAL Ø 50MM (2") - FORNECIMENTO E INSTALAÇÃO</v>
          </cell>
          <cell r="C3853" t="str">
            <v>UN</v>
          </cell>
          <cell r="D3853">
            <v>144.65</v>
          </cell>
          <cell r="E3853">
            <v>18.2</v>
          </cell>
          <cell r="F3853">
            <v>162.85</v>
          </cell>
        </row>
        <row r="3854">
          <cell r="A3854" t="str">
            <v>73795/6</v>
          </cell>
          <cell r="B3854" t="str">
            <v>VÁLVULA DE RETENÇÃO VERTICAL Ø 80MM (3") - FORNECIMENTO E INSTALAÇÃO</v>
          </cell>
          <cell r="C3854" t="str">
            <v>UN</v>
          </cell>
          <cell r="D3854">
            <v>308.24</v>
          </cell>
          <cell r="E3854">
            <v>20.8</v>
          </cell>
          <cell r="F3854">
            <v>329.04</v>
          </cell>
        </row>
        <row r="3855">
          <cell r="A3855" t="str">
            <v>73795/7</v>
          </cell>
          <cell r="B3855" t="str">
            <v>VÁLVULA DE RETENÇÃO VERTICAL Ø 100MM (4") - FORNECIMENTO E INSTALAÇÃO</v>
          </cell>
          <cell r="C3855" t="str">
            <v>UN</v>
          </cell>
          <cell r="D3855">
            <v>530.29999999999995</v>
          </cell>
          <cell r="E3855">
            <v>26.01</v>
          </cell>
          <cell r="F3855">
            <v>556.30999999999995</v>
          </cell>
        </row>
        <row r="3856">
          <cell r="A3856" t="str">
            <v>74091/1</v>
          </cell>
          <cell r="B3856" t="str">
            <v>VALVULA RETENCAO VERTICAL BRONZE (PN-16) 2.1/2" 200PSI - EXTREMIDADES COM ROSCA - FORNECIMENTO E INSTALACAO</v>
          </cell>
          <cell r="C3856" t="str">
            <v>UN</v>
          </cell>
          <cell r="D3856">
            <v>230.19</v>
          </cell>
          <cell r="E3856">
            <v>21.3</v>
          </cell>
          <cell r="F3856">
            <v>251.49</v>
          </cell>
        </row>
        <row r="3857">
          <cell r="A3857" t="str">
            <v>73795/8</v>
          </cell>
          <cell r="B3857" t="str">
            <v>VÁLVULA DE RETENÇÃO HORIZONTAL Ø 20MM (3/4") - FORNECIMENTO E INSTALAÇÃO</v>
          </cell>
          <cell r="C3857" t="str">
            <v>UN</v>
          </cell>
          <cell r="D3857">
            <v>84.06</v>
          </cell>
          <cell r="E3857">
            <v>15.6</v>
          </cell>
          <cell r="F3857">
            <v>99.66</v>
          </cell>
        </row>
        <row r="3858">
          <cell r="A3858" t="str">
            <v>73795/9</v>
          </cell>
          <cell r="B3858" t="str">
            <v>VALVULA DE RETENCAO HORIZONTAL Ø 25MM (1) - FORNECIMENTO E INSTALACAO</v>
          </cell>
          <cell r="C3858" t="str">
            <v>UN</v>
          </cell>
          <cell r="D3858">
            <v>112.04</v>
          </cell>
          <cell r="E3858">
            <v>15.6</v>
          </cell>
          <cell r="F3858">
            <v>127.64</v>
          </cell>
        </row>
        <row r="3859">
          <cell r="A3859" t="str">
            <v>73795/10</v>
          </cell>
          <cell r="B3859" t="str">
            <v>VÁLVULA DE RETENÇÃO HORIZONTAL Ø 32MM (1.1/4") - FORNECIMENTO E INSTALAÇÃO</v>
          </cell>
          <cell r="C3859" t="str">
            <v>UN</v>
          </cell>
          <cell r="D3859">
            <v>164.29</v>
          </cell>
          <cell r="E3859">
            <v>15.6</v>
          </cell>
          <cell r="F3859">
            <v>179.89</v>
          </cell>
        </row>
        <row r="3860">
          <cell r="A3860" t="str">
            <v>73795/11</v>
          </cell>
          <cell r="B3860" t="str">
            <v>VÁLVULA DE RETENÇÃO HORIZONTAL Ø 40MM (1.1/2") - FORNECIMENTO E INSTALAÇÃO</v>
          </cell>
          <cell r="C3860" t="str">
            <v>UN</v>
          </cell>
          <cell r="D3860">
            <v>184</v>
          </cell>
          <cell r="E3860">
            <v>18.2</v>
          </cell>
          <cell r="F3860">
            <v>202.2</v>
          </cell>
        </row>
        <row r="3861">
          <cell r="A3861" t="str">
            <v>73795/12</v>
          </cell>
          <cell r="B3861" t="str">
            <v>VÁLVULA DE RETENÇÃO HORIZONTAL Ø 50MM (2") - FORNECIMENTO E INSTALAÇÃO</v>
          </cell>
          <cell r="C3861" t="str">
            <v>UN</v>
          </cell>
          <cell r="D3861">
            <v>254.67</v>
          </cell>
          <cell r="E3861">
            <v>18.2</v>
          </cell>
          <cell r="F3861">
            <v>272.87</v>
          </cell>
        </row>
        <row r="3862">
          <cell r="A3862" t="str">
            <v>73795/13</v>
          </cell>
          <cell r="B3862" t="str">
            <v>VÁLVULA DE RETENÇÃO HORIZONTAL Ø 65MM (2.1/2") - FORNECIMENTO E INSTALAÇÃO</v>
          </cell>
          <cell r="C3862" t="str">
            <v>UN</v>
          </cell>
          <cell r="D3862">
            <v>368.53</v>
          </cell>
          <cell r="E3862">
            <v>20.8</v>
          </cell>
          <cell r="F3862">
            <v>389.33</v>
          </cell>
        </row>
        <row r="3863">
          <cell r="A3863" t="str">
            <v>73795/14</v>
          </cell>
          <cell r="B3863" t="str">
            <v>VÁLVULA DE RETENÇÃO HORIZONTAL Ø 80MM (3") - FORNECIMENTO E INSTALAÇÃO</v>
          </cell>
          <cell r="C3863" t="str">
            <v>UN</v>
          </cell>
          <cell r="D3863">
            <v>496.48</v>
          </cell>
          <cell r="E3863">
            <v>20.8</v>
          </cell>
          <cell r="F3863">
            <v>517.28</v>
          </cell>
        </row>
        <row r="3864">
          <cell r="A3864" t="str">
            <v>73795/15</v>
          </cell>
          <cell r="B3864" t="str">
            <v>VÁLVULA DE RETENÇÃO HORIZONTAL Ø 100MM (4") - FORNECIMENTO E INSTALAÇÃO</v>
          </cell>
          <cell r="C3864" t="str">
            <v>UN</v>
          </cell>
          <cell r="D3864">
            <v>767.14</v>
          </cell>
          <cell r="E3864">
            <v>26.01</v>
          </cell>
          <cell r="F3864">
            <v>793.15</v>
          </cell>
        </row>
        <row r="3865">
          <cell r="A3865" t="str">
            <v>73796/1</v>
          </cell>
          <cell r="B3865" t="str">
            <v>VÁLVULA DE PÉ COM CRIVO Ø 20MM (3/4") - FORNECIMENTO E INSTALAÇÃO</v>
          </cell>
          <cell r="C3865" t="str">
            <v>UN</v>
          </cell>
          <cell r="D3865">
            <v>55.09</v>
          </cell>
          <cell r="E3865">
            <v>15.6</v>
          </cell>
          <cell r="F3865">
            <v>70.69</v>
          </cell>
        </row>
        <row r="3866">
          <cell r="A3866" t="str">
            <v>73796/2</v>
          </cell>
          <cell r="B3866" t="str">
            <v>VÁLVULA DE PÉ COM CRIVO Ø 25MM (1") - FORNECIMENTO E INSTALAÇÃO</v>
          </cell>
          <cell r="C3866" t="str">
            <v>UN</v>
          </cell>
          <cell r="D3866">
            <v>60.27</v>
          </cell>
          <cell r="E3866">
            <v>15.6</v>
          </cell>
          <cell r="F3866">
            <v>75.87</v>
          </cell>
        </row>
        <row r="3867">
          <cell r="A3867" t="str">
            <v>74093/1</v>
          </cell>
          <cell r="B3867" t="str">
            <v>VALVULA PE COM CRIVO BRONZE 1.1/4" - FORNECIMENTO E INSTALACAO</v>
          </cell>
          <cell r="C3867" t="str">
            <v>UN</v>
          </cell>
          <cell r="D3867">
            <v>92.84</v>
          </cell>
          <cell r="E3867">
            <v>14.64</v>
          </cell>
          <cell r="F3867">
            <v>107.48</v>
          </cell>
        </row>
        <row r="3868">
          <cell r="A3868" t="str">
            <v>73796/3</v>
          </cell>
          <cell r="B3868" t="str">
            <v>VÁLVULA DE PÉ COM CRIVO Ø 40MM (1.1/2") - FORNECIMENTO E INSTALAÇÃO</v>
          </cell>
          <cell r="C3868" t="str">
            <v>UN</v>
          </cell>
          <cell r="D3868">
            <v>98.74</v>
          </cell>
          <cell r="E3868">
            <v>18.2</v>
          </cell>
          <cell r="F3868">
            <v>116.94</v>
          </cell>
        </row>
        <row r="3869">
          <cell r="A3869" t="str">
            <v>73796/4</v>
          </cell>
          <cell r="B3869" t="str">
            <v>VÁLVULA DE PÉ COM CRIVO Ø 50MM (2") - FORNECIMENTO E INSTALAÇÃO</v>
          </cell>
          <cell r="C3869" t="str">
            <v>UN</v>
          </cell>
          <cell r="D3869">
            <v>145.53</v>
          </cell>
          <cell r="E3869">
            <v>18.2</v>
          </cell>
          <cell r="F3869">
            <v>163.72999999999999</v>
          </cell>
        </row>
        <row r="3870">
          <cell r="A3870" t="str">
            <v>73796/5</v>
          </cell>
          <cell r="B3870" t="str">
            <v>VÁLVULA DE PÉ COM CRIVO Ø 65MM (2.1/2") - FORNECIMENTO E INSTALAÇÃO</v>
          </cell>
          <cell r="C3870" t="str">
            <v>UN</v>
          </cell>
          <cell r="D3870">
            <v>261.5</v>
          </cell>
          <cell r="E3870">
            <v>20.8</v>
          </cell>
          <cell r="F3870">
            <v>282.3</v>
          </cell>
        </row>
        <row r="3871">
          <cell r="A3871" t="str">
            <v>73796/6</v>
          </cell>
          <cell r="B3871" t="str">
            <v>VÁLVULA DE PÉ COM CRIVO Ø 80MM (3") - FORNECIMENTO E INSTALAÇÃO</v>
          </cell>
          <cell r="C3871" t="str">
            <v>UN</v>
          </cell>
          <cell r="D3871">
            <v>346.11</v>
          </cell>
          <cell r="E3871">
            <v>20.8</v>
          </cell>
          <cell r="F3871">
            <v>366.91</v>
          </cell>
        </row>
        <row r="3872">
          <cell r="A3872" t="str">
            <v>73796/7</v>
          </cell>
          <cell r="B3872" t="str">
            <v>VÁLVULA DE PÉ COM CRIVO Ø 100MM (4") - FORNECIMENTO E INSTALAÇÃO</v>
          </cell>
          <cell r="C3872" t="str">
            <v>UN</v>
          </cell>
          <cell r="D3872">
            <v>604.22</v>
          </cell>
          <cell r="E3872">
            <v>26.01</v>
          </cell>
          <cell r="F3872">
            <v>630.23</v>
          </cell>
        </row>
        <row r="3873">
          <cell r="A3873" t="str">
            <v>95248</v>
          </cell>
          <cell r="B3873" t="str">
            <v>VÁLVULA DE ESFERA BRUTA, BRONZE, ROSCÁVEL, 1/2  , INSTALADO EM RESERVAÇÃO DE ÁGUA DE EDIFICAÇÃO QUE POSSUA RESERVATÓRIO DE FIBRA/FIBROCIMENTO - FORNECIMENTO E INSTALAÇÃO. AF_06/2016</v>
          </cell>
          <cell r="C3873" t="str">
            <v>UN</v>
          </cell>
          <cell r="D3873">
            <v>35.68</v>
          </cell>
          <cell r="E3873">
            <v>20.62</v>
          </cell>
          <cell r="F3873">
            <v>56.3</v>
          </cell>
        </row>
        <row r="3874">
          <cell r="A3874" t="str">
            <v>95249</v>
          </cell>
          <cell r="B3874" t="str">
            <v>VÁLVULA DE ESFERA BRUTA, BRONZE, ROSCÁVEL, 3/4'', INSTALADO EM RESERVAÇÃO DE ÁGUA DE EDIFICAÇÃO QUE POSSUA RESERVATÓRIO DE FIBRA/FIBROCIMENTO - FORNECIMENTO E INSTALAÇÃO. AF_06/2016</v>
          </cell>
          <cell r="C3874" t="str">
            <v>UN</v>
          </cell>
          <cell r="D3874">
            <v>39.869999999999997</v>
          </cell>
          <cell r="E3874">
            <v>20.62</v>
          </cell>
          <cell r="F3874">
            <v>60.49</v>
          </cell>
        </row>
        <row r="3875">
          <cell r="A3875" t="str">
            <v>95250</v>
          </cell>
          <cell r="B3875" t="str">
            <v>VÁLVULA DE ESFERA BRUTA, BRONZE, ROSCÁVEL, 1'', INSTALADO EM RESERVAÇÃO DE ÁGUA DE EDIFICAÇÃO QUE POSSUA RESERVATÓRIO DE FIBRA/FIBROCIMENTO -   FORNECIMENTO E INSTALAÇÃO. AF_06/2016</v>
          </cell>
          <cell r="C3875" t="str">
            <v>UN</v>
          </cell>
          <cell r="D3875">
            <v>50.84</v>
          </cell>
          <cell r="E3875">
            <v>20.62</v>
          </cell>
          <cell r="F3875">
            <v>71.459999999999994</v>
          </cell>
        </row>
        <row r="3876">
          <cell r="A3876" t="str">
            <v>95251</v>
          </cell>
          <cell r="B3876" t="str">
            <v>VÁLVULA DE ESFERA BRUTA, BRONZE, ROSCÁVEL, 1 1/4'', INSTALADO EM RESERVAÇÃO DE ÁGUA DE EDIFICAÇÃO QUE POSSUA RESERVATÓRIO DE FIBRA/FIBROCIMENTO -   FORNECIMENTO E INSTALAÇÃO. AF_06/2016</v>
          </cell>
          <cell r="C3876" t="str">
            <v>UN</v>
          </cell>
          <cell r="D3876">
            <v>71.86</v>
          </cell>
          <cell r="E3876">
            <v>21.01</v>
          </cell>
          <cell r="F3876">
            <v>92.87</v>
          </cell>
        </row>
        <row r="3877">
          <cell r="A3877" t="str">
            <v>95252</v>
          </cell>
          <cell r="B3877" t="str">
            <v>VÁLVULA DE ESFERA BRUTA, BRONZE, ROSCÁVEL, 1 1/2'', INSTALADO EM RESERVAÇÃO DE ÁGUA DE EDIFICAÇÃO QUE POSSUA RESERVATÓRIO DE FIBRA/FIBROCIMENTO -   FORNECIMENTO E INSTALAÇÃO. AF_06/2016</v>
          </cell>
          <cell r="C3877" t="str">
            <v>UN</v>
          </cell>
          <cell r="D3877">
            <v>84.8</v>
          </cell>
          <cell r="E3877">
            <v>21.01</v>
          </cell>
          <cell r="F3877">
            <v>105.81</v>
          </cell>
        </row>
        <row r="3878">
          <cell r="A3878" t="str">
            <v>95253</v>
          </cell>
          <cell r="B3878" t="str">
            <v>VÁLVULA DE ESFERA BRUTA, BRONZE, ROSCÁVEL, 2'', INSTALADO EM RESERVAÇÃO DE ÁGUA DE EDIFICAÇÃO QUE POSSUA RESERVATÓRIO DE FIBRA/FIBROCIMENTO - FORNECIMENTO E INSTALAÇÃO. AF_06/2016</v>
          </cell>
          <cell r="C3878" t="str">
            <v>UN</v>
          </cell>
          <cell r="D3878">
            <v>126.53</v>
          </cell>
          <cell r="E3878">
            <v>21.78</v>
          </cell>
          <cell r="F3878">
            <v>148.31</v>
          </cell>
        </row>
        <row r="3879">
          <cell r="B3879" t="str">
            <v>DRENAGEM E AGUAS PLUVIAIS</v>
          </cell>
          <cell r="C3879" t="str">
            <v/>
          </cell>
        </row>
        <row r="3880">
          <cell r="B3880" t="str">
            <v>MANUTENCAO / REPAROS - DRENAGEM E AGUAS PLUVIAIS</v>
          </cell>
          <cell r="C3880" t="str">
            <v/>
          </cell>
        </row>
        <row r="3881">
          <cell r="B3881" t="str">
            <v>CANALETAS/CALHAS EM CONCRETO E ALVENARIA</v>
          </cell>
          <cell r="C3881" t="str">
            <v/>
          </cell>
        </row>
        <row r="3882">
          <cell r="A3882" t="str">
            <v>73882/1</v>
          </cell>
          <cell r="B3882" t="str">
            <v>CALHA EM CONCRETO SIMPLES, EM MEIA CANA, DIAMETRO 200 MM</v>
          </cell>
          <cell r="C3882" t="str">
            <v>M</v>
          </cell>
          <cell r="D3882">
            <v>13.74</v>
          </cell>
          <cell r="E3882">
            <v>7.37</v>
          </cell>
          <cell r="F3882">
            <v>21.11</v>
          </cell>
        </row>
        <row r="3883">
          <cell r="A3883" t="str">
            <v>73882/5</v>
          </cell>
          <cell r="B3883" t="str">
            <v>CALHA EM CONCRETO SIMPLES, EM MEIA CANA DE CONCRETO, DIAMETRO 600 MM</v>
          </cell>
          <cell r="C3883" t="str">
            <v>M</v>
          </cell>
          <cell r="D3883">
            <v>38.1</v>
          </cell>
          <cell r="E3883">
            <v>22.15</v>
          </cell>
          <cell r="F3883">
            <v>60.25</v>
          </cell>
        </row>
        <row r="3884">
          <cell r="B3884" t="str">
            <v>VALETAS</v>
          </cell>
          <cell r="C3884" t="str">
            <v/>
          </cell>
        </row>
        <row r="3885">
          <cell r="A3885" t="str">
            <v>83658</v>
          </cell>
          <cell r="B3885" t="str">
            <v>EXECUCAO DRENO PROFUNDO, COM CORTE TRAPEZOIDAL EM SOLO, DE 70X80X150CM EXCL TUBO INCL MATERIAL EXECUCAO, COM SELO ENCHIMENTO MATERIAL DRENANTE E ESCAVACAO</v>
          </cell>
          <cell r="C3885" t="str">
            <v>M</v>
          </cell>
          <cell r="D3885">
            <v>89.48</v>
          </cell>
          <cell r="E3885">
            <v>65.22</v>
          </cell>
          <cell r="F3885">
            <v>154.69999999999999</v>
          </cell>
        </row>
        <row r="3886">
          <cell r="B3886" t="str">
            <v>DRENOS COM AGREGADOS</v>
          </cell>
          <cell r="C3886" t="str">
            <v/>
          </cell>
        </row>
        <row r="3887">
          <cell r="A3887" t="str">
            <v>73816/2</v>
          </cell>
          <cell r="B3887" t="str">
            <v>EXECUCAO DE DRENO VERTICAL COM PEDRISCO, DIAMETRO 200MM</v>
          </cell>
          <cell r="C3887" t="str">
            <v>M</v>
          </cell>
          <cell r="D3887">
            <v>12.16</v>
          </cell>
          <cell r="E3887">
            <v>11.32</v>
          </cell>
          <cell r="F3887">
            <v>23.48</v>
          </cell>
        </row>
        <row r="3888">
          <cell r="A3888" t="str">
            <v>73883/1</v>
          </cell>
          <cell r="B3888" t="str">
            <v>EXECUCAO DE DRENO FRANCES COM AREIA MEDIA</v>
          </cell>
          <cell r="C3888" t="str">
            <v>M3</v>
          </cell>
          <cell r="D3888">
            <v>76.05</v>
          </cell>
          <cell r="E3888">
            <v>14.04</v>
          </cell>
          <cell r="F3888">
            <v>90.09</v>
          </cell>
        </row>
        <row r="3889">
          <cell r="A3889" t="str">
            <v>73883/2</v>
          </cell>
          <cell r="B3889" t="str">
            <v>EXECUCAO DE DRENO FRANCES COM BRITA NUM 2</v>
          </cell>
          <cell r="C3889" t="str">
            <v>M3</v>
          </cell>
          <cell r="D3889">
            <v>55.9</v>
          </cell>
          <cell r="E3889">
            <v>21.6</v>
          </cell>
          <cell r="F3889">
            <v>77.5</v>
          </cell>
        </row>
        <row r="3890">
          <cell r="A3890" t="str">
            <v>73883/3</v>
          </cell>
          <cell r="B3890" t="str">
            <v>EXECUCAO DE DRENO FRANCES COM CASCALHO</v>
          </cell>
          <cell r="C3890" t="str">
            <v>M3</v>
          </cell>
          <cell r="D3890">
            <v>34.36</v>
          </cell>
          <cell r="E3890">
            <v>14.04</v>
          </cell>
          <cell r="F3890">
            <v>48.4</v>
          </cell>
        </row>
        <row r="3891">
          <cell r="A3891" t="str">
            <v>73902/1</v>
          </cell>
          <cell r="B3891" t="str">
            <v>CAMADA DRENANTE COM BRITA NUM 3</v>
          </cell>
          <cell r="C3891" t="str">
            <v>M3</v>
          </cell>
          <cell r="D3891">
            <v>56.65</v>
          </cell>
          <cell r="E3891">
            <v>27</v>
          </cell>
          <cell r="F3891">
            <v>83.65</v>
          </cell>
        </row>
        <row r="3892">
          <cell r="A3892" t="str">
            <v>83667</v>
          </cell>
          <cell r="B3892" t="str">
            <v>CAMADA DRENANTE COM AREIA MEDIA</v>
          </cell>
          <cell r="C3892" t="str">
            <v>M3</v>
          </cell>
          <cell r="D3892">
            <v>76.540000000000006</v>
          </cell>
          <cell r="E3892">
            <v>26.46</v>
          </cell>
          <cell r="F3892">
            <v>103</v>
          </cell>
        </row>
        <row r="3893">
          <cell r="A3893" t="str">
            <v>83668</v>
          </cell>
          <cell r="B3893" t="str">
            <v>CAMADA DRENANTE COM BRITA NUM 2</v>
          </cell>
          <cell r="C3893" t="str">
            <v>M3</v>
          </cell>
          <cell r="D3893">
            <v>56.38</v>
          </cell>
          <cell r="E3893">
            <v>26.46</v>
          </cell>
          <cell r="F3893">
            <v>82.84</v>
          </cell>
        </row>
        <row r="3894">
          <cell r="A3894" t="str">
            <v>83662</v>
          </cell>
          <cell r="B3894" t="str">
            <v>EXECUCAO DE DRENO CEGO</v>
          </cell>
          <cell r="C3894" t="str">
            <v>M3</v>
          </cell>
          <cell r="D3894">
            <v>55.42</v>
          </cell>
          <cell r="E3894">
            <v>26.59</v>
          </cell>
          <cell r="F3894">
            <v>82.01</v>
          </cell>
        </row>
        <row r="3895">
          <cell r="A3895" t="str">
            <v>83682</v>
          </cell>
          <cell r="B3895" t="str">
            <v>CAMADA VERTICAL DRENANTE C/ PEDRA BRITADA NUMS 1 E 2</v>
          </cell>
          <cell r="C3895" t="str">
            <v>M3</v>
          </cell>
          <cell r="D3895">
            <v>56.65</v>
          </cell>
          <cell r="E3895">
            <v>27</v>
          </cell>
          <cell r="F3895">
            <v>83.65</v>
          </cell>
        </row>
        <row r="3896">
          <cell r="A3896" t="str">
            <v>83683</v>
          </cell>
          <cell r="B3896" t="str">
            <v>CAMADA HORIZONTAL DRENANTE C/ PEDRA BRITADA 1 E 2</v>
          </cell>
          <cell r="C3896" t="str">
            <v>M3</v>
          </cell>
          <cell r="D3896">
            <v>60.92</v>
          </cell>
          <cell r="E3896">
            <v>32.409999999999997</v>
          </cell>
          <cell r="F3896">
            <v>93.33</v>
          </cell>
        </row>
        <row r="3897">
          <cell r="B3897" t="str">
            <v>DRENOS COM MANTA GEOTEXTIL</v>
          </cell>
          <cell r="C3897" t="str">
            <v/>
          </cell>
        </row>
        <row r="3898">
          <cell r="A3898" t="str">
            <v>73881/1</v>
          </cell>
          <cell r="B3898" t="str">
            <v>EXECUCAO DE DRENO COM MANTA GEOTEXTIL 200 G/M2</v>
          </cell>
          <cell r="C3898" t="str">
            <v>M2</v>
          </cell>
          <cell r="D3898">
            <v>6.4</v>
          </cell>
          <cell r="E3898">
            <v>0.21</v>
          </cell>
          <cell r="F3898">
            <v>6.61</v>
          </cell>
        </row>
        <row r="3899">
          <cell r="A3899" t="str">
            <v>73881/3</v>
          </cell>
          <cell r="B3899" t="str">
            <v>EXECUCAO DE DRENO COM MANTA GEOTEXTIL 400 G/M2</v>
          </cell>
          <cell r="C3899" t="str">
            <v>M2</v>
          </cell>
          <cell r="D3899">
            <v>12.72</v>
          </cell>
          <cell r="E3899">
            <v>0.21</v>
          </cell>
          <cell r="F3899">
            <v>12.93</v>
          </cell>
        </row>
        <row r="3900">
          <cell r="A3900" t="str">
            <v>83739</v>
          </cell>
          <cell r="B3900" t="str">
            <v>FORNECIMENTO/INSTALACAO DE MANTA BIDIM RT-10</v>
          </cell>
          <cell r="C3900" t="str">
            <v>M2</v>
          </cell>
          <cell r="D3900">
            <v>6.63</v>
          </cell>
          <cell r="E3900">
            <v>0.32</v>
          </cell>
          <cell r="F3900">
            <v>6.95</v>
          </cell>
        </row>
        <row r="3901">
          <cell r="A3901" t="str">
            <v>83665</v>
          </cell>
          <cell r="B3901" t="str">
            <v>FORNECIMENTO E INSTALACAO DE MANTA BIDIM RT - 14</v>
          </cell>
          <cell r="C3901" t="str">
            <v>M2</v>
          </cell>
          <cell r="D3901">
            <v>8.23</v>
          </cell>
          <cell r="E3901">
            <v>0.32</v>
          </cell>
          <cell r="F3901">
            <v>8.5500000000000007</v>
          </cell>
        </row>
        <row r="3902">
          <cell r="A3902" t="str">
            <v>83669</v>
          </cell>
          <cell r="B3902" t="str">
            <v>FORNECIMENTO/INSTALACAO MANTA BIDIM RT-16</v>
          </cell>
          <cell r="C3902" t="str">
            <v>M2</v>
          </cell>
          <cell r="D3902">
            <v>9.84</v>
          </cell>
          <cell r="E3902">
            <v>0.32</v>
          </cell>
          <cell r="F3902">
            <v>10.16</v>
          </cell>
        </row>
        <row r="3903">
          <cell r="A3903" t="str">
            <v>83729</v>
          </cell>
          <cell r="B3903" t="str">
            <v>FORNECIMENTO/INSTALACAO DE MANTA BIDIM RT-31</v>
          </cell>
          <cell r="C3903" t="str">
            <v>M2</v>
          </cell>
          <cell r="D3903">
            <v>19.61</v>
          </cell>
          <cell r="E3903">
            <v>0.32</v>
          </cell>
          <cell r="F3903">
            <v>19.93</v>
          </cell>
        </row>
        <row r="3904">
          <cell r="A3904" t="str">
            <v>83656</v>
          </cell>
          <cell r="B3904" t="str">
            <v>COLCHAO DRENANTE C/ 30CM PEDRA BRITADA N.3/FILTRO TRANSICAO MANTA GEOTEXTIL 100% POLIPROPILENO OU POLIESTER INCL FORNEC/COLOCMAT</v>
          </cell>
          <cell r="C3904" t="str">
            <v>M2</v>
          </cell>
          <cell r="D3904">
            <v>32.1</v>
          </cell>
          <cell r="E3904">
            <v>1.62</v>
          </cell>
          <cell r="F3904">
            <v>33.72</v>
          </cell>
        </row>
        <row r="3905">
          <cell r="A3905" t="str">
            <v>92123</v>
          </cell>
          <cell r="B3905" t="str">
            <v>ENSACAMENTO DE AREIA. AF_11/2015</v>
          </cell>
          <cell r="C3905" t="str">
            <v>M3</v>
          </cell>
          <cell r="D3905">
            <v>21.24</v>
          </cell>
          <cell r="E3905">
            <v>16.64</v>
          </cell>
          <cell r="F3905">
            <v>37.880000000000003</v>
          </cell>
        </row>
        <row r="3906">
          <cell r="B3906" t="str">
            <v>DRENOS COM TUBOS DE PVC</v>
          </cell>
          <cell r="C3906" t="str">
            <v/>
          </cell>
        </row>
        <row r="3907">
          <cell r="A3907" t="str">
            <v>73816/1</v>
          </cell>
          <cell r="B3907" t="str">
            <v>EXECUCAO DE DRENO COM TUBOS DE PVC CORRUGADO FLEXIVEL PERFURADO - DN 100</v>
          </cell>
          <cell r="C3907" t="str">
            <v>M</v>
          </cell>
          <cell r="D3907">
            <v>17.57</v>
          </cell>
          <cell r="E3907">
            <v>8.94</v>
          </cell>
          <cell r="F3907">
            <v>26.51</v>
          </cell>
        </row>
        <row r="3908">
          <cell r="A3908" t="str">
            <v>75029/1</v>
          </cell>
          <cell r="B3908" t="str">
            <v>TUBO PVC CORRUGADO RIGIDO PERFURADO DN 150 PARA DRENAGEM - FORNECIMENTO E INSTALACAO</v>
          </cell>
          <cell r="C3908" t="str">
            <v>M</v>
          </cell>
          <cell r="D3908">
            <v>31.85</v>
          </cell>
          <cell r="E3908">
            <v>11.68</v>
          </cell>
          <cell r="F3908">
            <v>43.53</v>
          </cell>
        </row>
        <row r="3909">
          <cell r="A3909" t="str">
            <v>74017/1</v>
          </cell>
          <cell r="B3909" t="str">
            <v>EXECUCAO DE DRENOS DE CHORUME EM TUBOS DRENANTES, PVC, DIAM=100 MM, ENVOLTOS EM BRITA E GEOTEXTIL</v>
          </cell>
          <cell r="C3909" t="str">
            <v>M</v>
          </cell>
          <cell r="D3909">
            <v>36.11</v>
          </cell>
          <cell r="E3909">
            <v>8.9</v>
          </cell>
          <cell r="F3909">
            <v>45.01</v>
          </cell>
        </row>
        <row r="3910">
          <cell r="A3910" t="str">
            <v>74017/2</v>
          </cell>
          <cell r="B3910" t="str">
            <v>EXECUCAO DE DRENOS DE CHORUME EM TUBOS DRENANTES, PVC, DIAM=150 MM, ENVOLTOS EM BRITA E GEOTEXTIL</v>
          </cell>
          <cell r="C3910" t="str">
            <v>M</v>
          </cell>
          <cell r="D3910">
            <v>53.04</v>
          </cell>
          <cell r="E3910">
            <v>8.9</v>
          </cell>
          <cell r="F3910">
            <v>61.94</v>
          </cell>
        </row>
        <row r="3911">
          <cell r="A3911" t="str">
            <v>83670</v>
          </cell>
          <cell r="B3911" t="str">
            <v>TUBO PVC DN 75 MM PARA DRENAGEM - FORNECIMENTO E INSTALACAO</v>
          </cell>
          <cell r="C3911" t="str">
            <v>M</v>
          </cell>
          <cell r="D3911">
            <v>21.78</v>
          </cell>
          <cell r="E3911">
            <v>27.29</v>
          </cell>
          <cell r="F3911">
            <v>49.07</v>
          </cell>
        </row>
        <row r="3912">
          <cell r="A3912" t="str">
            <v>83671</v>
          </cell>
          <cell r="B3912" t="str">
            <v>TUBO PVC DN 100 MM PARA DRENAGEM - FORNECIMENTO E INSTALACAO</v>
          </cell>
          <cell r="C3912" t="str">
            <v>M</v>
          </cell>
          <cell r="D3912">
            <v>23.73</v>
          </cell>
          <cell r="E3912">
            <v>28.93</v>
          </cell>
          <cell r="F3912">
            <v>52.66</v>
          </cell>
        </row>
        <row r="3913">
          <cell r="A3913" t="str">
            <v>83679</v>
          </cell>
          <cell r="B3913" t="str">
            <v>TUBO PVC D=2 COM MATERIAL DRENANTE PARA DRENO/BARBACA - FORNECIMENTO E INSTALACAO</v>
          </cell>
          <cell r="C3913" t="str">
            <v>M</v>
          </cell>
          <cell r="D3913">
            <v>9.24</v>
          </cell>
          <cell r="E3913">
            <v>5.4</v>
          </cell>
          <cell r="F3913">
            <v>14.64</v>
          </cell>
        </row>
        <row r="3914">
          <cell r="A3914" t="str">
            <v>83680</v>
          </cell>
          <cell r="B3914" t="str">
            <v>TUBO PVC D=3" COM MATERIAL DRENANTE PARA DRENO/BARBACA - FORNECIMENTO E INSTALACAO</v>
          </cell>
          <cell r="C3914" t="str">
            <v>M</v>
          </cell>
          <cell r="D3914">
            <v>11.58</v>
          </cell>
          <cell r="E3914">
            <v>5.4</v>
          </cell>
          <cell r="F3914">
            <v>16.98</v>
          </cell>
        </row>
        <row r="3915">
          <cell r="A3915" t="str">
            <v>83681</v>
          </cell>
          <cell r="B3915" t="str">
            <v>TUBO PVC D=4" COM MATERIAL DRENANTE PARA DRENO/BARBACA - FORNECIMENTO E INSTALACAO</v>
          </cell>
          <cell r="C3915" t="str">
            <v>M</v>
          </cell>
          <cell r="D3915">
            <v>12.83</v>
          </cell>
          <cell r="E3915">
            <v>5.4</v>
          </cell>
          <cell r="F3915">
            <v>18.23</v>
          </cell>
        </row>
        <row r="3916">
          <cell r="A3916" t="str">
            <v>83651</v>
          </cell>
          <cell r="B3916" t="str">
            <v>TUBO PVC CORRUGADO PERFURADO 100 MM C/ JUNTA ELASTICA PARA DRENAGEM.</v>
          </cell>
          <cell r="C3916" t="str">
            <v>M</v>
          </cell>
          <cell r="D3916">
            <v>17.61</v>
          </cell>
          <cell r="E3916">
            <v>13.85</v>
          </cell>
          <cell r="F3916">
            <v>31.46</v>
          </cell>
        </row>
        <row r="3917">
          <cell r="B3917" t="str">
            <v>DRENOS COM TUBOS CERÂMICOS</v>
          </cell>
          <cell r="C3917" t="str">
            <v/>
          </cell>
        </row>
        <row r="3918">
          <cell r="B3918" t="str">
            <v>DRENOS COM TUBOS DE CONCRETO</v>
          </cell>
          <cell r="C3918" t="str">
            <v/>
          </cell>
        </row>
        <row r="3919">
          <cell r="A3919" t="str">
            <v>73969/1</v>
          </cell>
          <cell r="B3919" t="str">
            <v>EXECUCAO DE DRENOS DE CHORUME EM TUBOS DRENANTES DE CONCRETO, DIAM=200MM, ENVOLTOS EM BRITA E GEOTEXTIL</v>
          </cell>
          <cell r="C3919" t="str">
            <v>M</v>
          </cell>
          <cell r="D3919">
            <v>45.12</v>
          </cell>
          <cell r="E3919">
            <v>8.9</v>
          </cell>
          <cell r="F3919">
            <v>54.02</v>
          </cell>
        </row>
        <row r="3920">
          <cell r="A3920" t="str">
            <v>83661</v>
          </cell>
          <cell r="B3920" t="str">
            <v>EXECUCAO DE DRENO PROFUNDO, CORTE EM SOLO, COM TUBO POROSO D=0,20M</v>
          </cell>
          <cell r="C3920" t="str">
            <v>M</v>
          </cell>
          <cell r="D3920">
            <v>63.8</v>
          </cell>
          <cell r="E3920">
            <v>29.63</v>
          </cell>
          <cell r="F3920">
            <v>93.43</v>
          </cell>
        </row>
        <row r="3921">
          <cell r="A3921" t="str">
            <v>83664</v>
          </cell>
          <cell r="B3921" t="str">
            <v>EXECUCAO DE DRENO DE TUBO DE CONRETO SIMPLES POROSO D=0,20 M (0,5MX0,5M) PARA GALERIAS DE AGUAS PLUVIAIS</v>
          </cell>
          <cell r="C3921" t="str">
            <v>M</v>
          </cell>
          <cell r="D3921">
            <v>36.200000000000003</v>
          </cell>
          <cell r="E3921">
            <v>14.15</v>
          </cell>
          <cell r="F3921">
            <v>50.35</v>
          </cell>
        </row>
        <row r="3922">
          <cell r="B3922" t="str">
            <v xml:space="preserve">TUBOS DE CONCRETO </v>
          </cell>
          <cell r="C3922" t="str">
            <v/>
          </cell>
        </row>
        <row r="3923">
          <cell r="A3923" t="str">
            <v>83675</v>
          </cell>
          <cell r="B3923" t="str">
            <v>TUBO CONCRETO SIMPLES DN 200 MM PARA DRENAGEM - FORNECIMENTO E INSTALACAO, INCLUSIVE ESCAVACAO MANUAL 1M3/M.</v>
          </cell>
          <cell r="C3923" t="str">
            <v>M</v>
          </cell>
          <cell r="D3923">
            <v>36.99</v>
          </cell>
          <cell r="E3923">
            <v>43.36</v>
          </cell>
          <cell r="F3923">
            <v>80.349999999999994</v>
          </cell>
        </row>
        <row r="3924">
          <cell r="A3924" t="str">
            <v>83676</v>
          </cell>
          <cell r="B3924" t="str">
            <v>TUBO CONCRETO SIMPLES DN 300 MM PARA DRENAGEM - FORNECIMENTO E INSTALACAO INCLUSIVE ESCAVACAO MANUAL 1M3/M</v>
          </cell>
          <cell r="C3924" t="str">
            <v>M</v>
          </cell>
          <cell r="D3924">
            <v>45.41</v>
          </cell>
          <cell r="E3924">
            <v>53.84</v>
          </cell>
          <cell r="F3924">
            <v>99.25</v>
          </cell>
        </row>
        <row r="3925">
          <cell r="A3925" t="str">
            <v>83677</v>
          </cell>
          <cell r="B3925" t="str">
            <v>TUBO CONCRETO SIMPLES DN 400 MM PARA DRENAGEM - FORNECIMENTO E INSTALACAO INCLUSIVE ESCAVACAO MANUAL 1,5M3/M</v>
          </cell>
          <cell r="C3925" t="str">
            <v>M</v>
          </cell>
          <cell r="D3925">
            <v>57.5</v>
          </cell>
          <cell r="E3925">
            <v>65.8</v>
          </cell>
          <cell r="F3925">
            <v>123.3</v>
          </cell>
        </row>
        <row r="3926">
          <cell r="A3926" t="str">
            <v>83678</v>
          </cell>
          <cell r="B3926" t="str">
            <v>TUBO CONCRETO SIMPLES DN 500 MM PARA DRENAGEM - FORNECIMENTO E INSTALACAO INCLUSIVE ESCAVACAO MANUAL 2M3/M</v>
          </cell>
          <cell r="C3926" t="str">
            <v>M</v>
          </cell>
          <cell r="D3926">
            <v>75.64</v>
          </cell>
          <cell r="E3926">
            <v>79.73</v>
          </cell>
          <cell r="F3926">
            <v>155.37</v>
          </cell>
        </row>
        <row r="3927">
          <cell r="A3927" t="str">
            <v>95567</v>
          </cell>
          <cell r="B3927" t="str">
            <v>TUBO DE CONCRETO (SIMPLES) PARA REDES COLETORAS DE ÁGUAS PLUVIAIS, DIÂMETRO DE 300 MM, JUNTA RÍGIDA, INSTALADO EM LOCAL COM BAIXO NÍVEL DE INTERFERÊNCIAS - FORNECIMENTO E ASSENTAMENTO. AF_12/2015</v>
          </cell>
          <cell r="C3927" t="str">
            <v>M</v>
          </cell>
          <cell r="D3927">
            <v>34.9</v>
          </cell>
          <cell r="E3927">
            <v>14.32</v>
          </cell>
          <cell r="F3927">
            <v>49.22</v>
          </cell>
        </row>
        <row r="3928">
          <cell r="A3928" t="str">
            <v>95565</v>
          </cell>
          <cell r="B3928" t="str">
            <v>TUBO DE CONCRETO PARA REDES COLETORAS DE ÁGUAS PLUVIAIS, DIÂMETRO DE 300MM, JUNTA RÍGIDA, INSTALADO EM LOCAL COM BAIXO NÍVEL DE INTERFERÊNCIAS - FORNECIMENTO E ASSENTAMENTO. AF_12/2015</v>
          </cell>
          <cell r="C3928" t="str">
            <v>M</v>
          </cell>
          <cell r="D3928">
            <v>64.84</v>
          </cell>
          <cell r="E3928">
            <v>14.32</v>
          </cell>
          <cell r="F3928">
            <v>79.16</v>
          </cell>
        </row>
        <row r="3929">
          <cell r="A3929" t="str">
            <v>95566</v>
          </cell>
          <cell r="B3929" t="str">
            <v>TUBO DE CONCRETO PARA REDES COLETORAS DE ÁGUAS PLUVIAIS, DIÂMETRO DE 300MM, JUNTA RÍGIDA, INSTALADO EM LOCAL COM ALTO NÍVEL DE INTERFERÊNCIAS - FORNECIMENTO E ASSENTAMENTO. AF_12/2015</v>
          </cell>
          <cell r="C3929" t="str">
            <v>M</v>
          </cell>
          <cell r="D3929">
            <v>67.83</v>
          </cell>
          <cell r="E3929">
            <v>17.14</v>
          </cell>
          <cell r="F3929">
            <v>84.97</v>
          </cell>
        </row>
        <row r="3930">
          <cell r="A3930" t="str">
            <v>95568</v>
          </cell>
          <cell r="B3930" t="str">
            <v>TUBO DE CONCRETO (SIMPLES) PARA REDES COLETORAS DE ÁGUAS PLUVIAIS, DIÂMETRO DE 400 MM, JUNTA RÍGIDA, INSTALADO EM LOCAL COM BAIXO NÍVEL DE INTERFERÊNCIAS - FORNECIMENTO E ASSENTAMENTO. AF_12/2015</v>
          </cell>
          <cell r="C3930" t="str">
            <v>M</v>
          </cell>
          <cell r="D3930">
            <v>45.59</v>
          </cell>
          <cell r="E3930">
            <v>18.239999999999998</v>
          </cell>
          <cell r="F3930">
            <v>63.83</v>
          </cell>
        </row>
        <row r="3931">
          <cell r="A3931" t="str">
            <v>95569</v>
          </cell>
          <cell r="B3931" t="str">
            <v>TUBO DE CONCRETO (SIMPLES) PARA REDES COLETORAS DE ÁGUAS PLUVIAIS, DIÂMETRO DE 500 MM, JUNTA RÍGIDA, INSTALADO EM LOCAL COM BAIXO NÍVEL DE INTERFERÊNCIAS - FORNECIMENTO E ASSENTAMENTO. AF_12/2015</v>
          </cell>
          <cell r="C3931" t="str">
            <v>M</v>
          </cell>
          <cell r="D3931">
            <v>61.36</v>
          </cell>
          <cell r="E3931">
            <v>22.17</v>
          </cell>
          <cell r="F3931">
            <v>83.53</v>
          </cell>
        </row>
        <row r="3932">
          <cell r="A3932" t="str">
            <v>95570</v>
          </cell>
          <cell r="B3932" t="str">
            <v>TUBO DE CONCRETO (SIMPLES) PARA REDES COLETORAS DE ÁGUAS PLUVIAIS, DIÂMETRO DE 300 MM, JUNTA RÍGIDA, INSTALADO EM LOCAL COM ALTO NÍVEL DE INTERFERÊNCIAS - FORNECIMENTO E ASSENTAMENTO. AF_12/2015</v>
          </cell>
          <cell r="C3932" t="str">
            <v>M</v>
          </cell>
          <cell r="D3932">
            <v>37.89</v>
          </cell>
          <cell r="E3932">
            <v>17.14</v>
          </cell>
          <cell r="F3932">
            <v>55.03</v>
          </cell>
        </row>
        <row r="3933">
          <cell r="A3933" t="str">
            <v>95571</v>
          </cell>
          <cell r="B3933" t="str">
            <v>TUBO DE CONCRETO (SIMPLES) PARA REDES COLETORAS DE ÁGUAS PLUVIAIS, DIÂMETRO DE 400 MM, JUNTA RÍGIDA, INSTALADO EM LOCAL COM ALTO NÍVEL DE INTERFERÊNCIAS - FORNECIMENTO E ASSENTAMENTO. AF_12/2015</v>
          </cell>
          <cell r="C3933" t="str">
            <v>M</v>
          </cell>
          <cell r="D3933">
            <v>49.42</v>
          </cell>
          <cell r="E3933">
            <v>21.84</v>
          </cell>
          <cell r="F3933">
            <v>71.260000000000005</v>
          </cell>
        </row>
        <row r="3934">
          <cell r="A3934" t="str">
            <v>95572</v>
          </cell>
          <cell r="B3934" t="str">
            <v>TUBO DE CONCRETO (SIMPLES) PARA REDES COLETORAS DE ÁGUAS PLUVIAIS, DIÂMETRO DE 500 MM, JUNTA RÍGIDA, INSTALADO EM LOCAL COM ALTO NÍVEL DE INTERFERÊNCIAS - FORNECIMENTO E ASSENTAMENTO. AF_12/2015</v>
          </cell>
          <cell r="C3934" t="str">
            <v>M</v>
          </cell>
          <cell r="D3934">
            <v>66.150000000000006</v>
          </cell>
          <cell r="E3934">
            <v>26.57</v>
          </cell>
          <cell r="F3934">
            <v>92.72</v>
          </cell>
        </row>
        <row r="3935">
          <cell r="A3935" t="str">
            <v>92833</v>
          </cell>
          <cell r="B3935" t="str">
            <v>TUBO DE CONCRETO PARA REDES COLETORAS DE ESGOTO SANITÁRIO, DIÂMETRO DE 300 MM, JUNTA ELÁSTICA, INSTALADO EM LOCAL COM BAIXO NÍVEL DE INTERFERÊNCIAS - FORNECIMENTO E ASSENTAMENTO. AF_12/2015</v>
          </cell>
          <cell r="C3935" t="str">
            <v>M</v>
          </cell>
          <cell r="D3935">
            <v>91.89</v>
          </cell>
          <cell r="E3935">
            <v>3.2</v>
          </cell>
          <cell r="F3935">
            <v>95.09</v>
          </cell>
        </row>
        <row r="3936">
          <cell r="A3936" t="str">
            <v>92835</v>
          </cell>
          <cell r="B3936" t="str">
            <v>TUBO DE CONCRETO PARA REDES COLETORAS DE ESGOTO SANITÁRIO, DIÂMETRO DE 400 MM, JUNTA ELÁSTICA, INSTALADO EM LOCAL COM BAIXO NÍVEL DE INTERFERÊNCIAS - FORNECIMENTO E ASSENTAMENTO. AF_12/2015</v>
          </cell>
          <cell r="C3936" t="str">
            <v>M</v>
          </cell>
          <cell r="D3936">
            <v>114.63</v>
          </cell>
          <cell r="E3936">
            <v>4.07</v>
          </cell>
          <cell r="F3936">
            <v>118.7</v>
          </cell>
        </row>
        <row r="3937">
          <cell r="A3937" t="str">
            <v>92837</v>
          </cell>
          <cell r="B3937" t="str">
            <v>TUBO DE CONCRETO PARA REDES COLETORAS DE ESGOTO SANITÁRIO, DIÂMETRO DE 500 MM, JUNTA ELÁSTICA, INSTALADO EM LOCAL COM BAIXO NÍVEL DE INTERFERÊNCIAS - FORNECIMENTO E ASSENTAMENTO. AF_12/2015</v>
          </cell>
          <cell r="C3937" t="str">
            <v>M</v>
          </cell>
          <cell r="D3937">
            <v>153.24</v>
          </cell>
          <cell r="E3937">
            <v>4.93</v>
          </cell>
          <cell r="F3937">
            <v>158.16999999999999</v>
          </cell>
        </row>
        <row r="3938">
          <cell r="A3938" t="str">
            <v>92839</v>
          </cell>
          <cell r="B3938" t="str">
            <v>TUBO DE CONCRETO PARA REDES COLETORAS DE ESGOTO SANITÁRIO, DIÂMETRO DE 600 MM, JUNTA ELÁSTICA, INSTALADO EM LOCAL COM BAIXO NÍVEL DE INTERFERÊNCIAS - FORNECIMENTO E ASSENTAMENTO. AF_12/2015</v>
          </cell>
          <cell r="C3938" t="str">
            <v>M</v>
          </cell>
          <cell r="D3938">
            <v>201.96</v>
          </cell>
          <cell r="E3938">
            <v>5.8</v>
          </cell>
          <cell r="F3938">
            <v>207.76</v>
          </cell>
        </row>
        <row r="3939">
          <cell r="A3939" t="str">
            <v>92841</v>
          </cell>
          <cell r="B3939" t="str">
            <v>TUBO DE CONCRETO PARA REDES COLETORAS DE ESGOTO SANITÁRIO, DIÂMETRO DE 700 MM, JUNTA ELÁSTICA, INSTALADO EM LOCAL COM BAIXO NÍVEL DE INTERFERÊNCIAS - FORNECIMENTO E ASSENTAMENTO. AF_12/2015</v>
          </cell>
          <cell r="C3939" t="str">
            <v>M</v>
          </cell>
          <cell r="D3939">
            <v>229.29</v>
          </cell>
          <cell r="E3939">
            <v>6.67</v>
          </cell>
          <cell r="F3939">
            <v>235.96</v>
          </cell>
        </row>
        <row r="3940">
          <cell r="A3940" t="str">
            <v>92847</v>
          </cell>
          <cell r="B3940" t="str">
            <v>TUBO DE CONCRETO PARA REDES COLETORAS DE ESGOTO SANITÁRIO, DIÂMETRO DE 1000 MM, JUNTA ELÁSTICA, INSTALADO EM LOCAL COM BAIXO NÍVEL DE INTERFERÊNCIAS - FORNECIMENTO E ASSENTAMENTO. AF_12/2015</v>
          </cell>
          <cell r="C3940" t="str">
            <v>M</v>
          </cell>
          <cell r="D3940">
            <v>403.58</v>
          </cell>
          <cell r="E3940">
            <v>9.2799999999999994</v>
          </cell>
          <cell r="F3940">
            <v>412.86</v>
          </cell>
        </row>
        <row r="3941">
          <cell r="A3941" t="str">
            <v>92849</v>
          </cell>
          <cell r="B3941" t="str">
            <v>TUBO DE CONCRETO PARA REDES COLETORAS DE ESGOTO SANITÁRIO, DIÂMETRO DE 300 MM, JUNTA ELÁSTICA, INSTALADO EM LOCAL COM ALTO NÍVEL DE INTERFERÊNCIAS - FORNECIMENTO E ASSENTAMENTO. AF_12/2015</v>
          </cell>
          <cell r="C3941" t="str">
            <v>M</v>
          </cell>
          <cell r="D3941">
            <v>95</v>
          </cell>
          <cell r="E3941">
            <v>6.04</v>
          </cell>
          <cell r="F3941">
            <v>101.04</v>
          </cell>
        </row>
        <row r="3942">
          <cell r="A3942" t="str">
            <v>92851</v>
          </cell>
          <cell r="B3942" t="str">
            <v>TUBO DE CONCRETO PARA REDES COLETORAS DE ESGOTO SANITÁRIO, DIÂMETRO DE 400 MM, JUNTA ELÁSTICA, INSTALADO EM LOCAL COM ALTO NÍVEL DE INTERFERÊNCIAS - FORNECIMENTO E ASSENTAMENTO. AF_12/2015</v>
          </cell>
          <cell r="C3942" t="str">
            <v>M</v>
          </cell>
          <cell r="D3942">
            <v>125.39</v>
          </cell>
          <cell r="E3942">
            <v>7.68</v>
          </cell>
          <cell r="F3942">
            <v>133.07</v>
          </cell>
        </row>
        <row r="3943">
          <cell r="A3943" t="str">
            <v>92853</v>
          </cell>
          <cell r="B3943" t="str">
            <v>TUBO DE CONCRETO PARA REDES COLETORAS DE ESGOTO SANITÁRIO, DIÂMETRO DE 500 MM, JUNTA ELÁSTICA, INSTALADO EM LOCAL COM ALTO NÍVEL DE INTERFERÊNCIAS - FORNECIMENTO E ASSENTAMENTO. AF_12/2015</v>
          </cell>
          <cell r="C3943" t="str">
            <v>M</v>
          </cell>
          <cell r="D3943">
            <v>158.03</v>
          </cell>
          <cell r="E3943">
            <v>9.33</v>
          </cell>
          <cell r="F3943">
            <v>167.36</v>
          </cell>
        </row>
        <row r="3944">
          <cell r="A3944" t="str">
            <v>92855</v>
          </cell>
          <cell r="B3944" t="str">
            <v>TUBO DE CONCRETO PARA REDES COLETORAS DE ESGOTO SANITÁRIO, DIÂMETRO DE 600 MM, JUNTA ELÁSTICA, INSTALADO EM LOCAL COM ALTO NÍVEL DE INTERFERÊNCIAS - FORNECIMENTO E ASSENTAMENTO. AF_12/2015</v>
          </cell>
          <cell r="C3944" t="str">
            <v>M</v>
          </cell>
          <cell r="D3944">
            <v>207.56</v>
          </cell>
          <cell r="E3944">
            <v>10.99</v>
          </cell>
          <cell r="F3944">
            <v>218.55</v>
          </cell>
        </row>
        <row r="3945">
          <cell r="A3945" t="str">
            <v>92857</v>
          </cell>
          <cell r="B3945" t="str">
            <v>TUBO DE CONCRETO PARA REDES COLETORAS DE ESGOTO SANITÁRIO, DIÂMETRO DE 700 MM, JUNTA ELÁSTICA, INSTALADO EM LOCAL COM ALTO NÍVEL DE INTERFERÊNCIAS - FORNECIMENTO E ASSENTAMENTO. AF_12/2015</v>
          </cell>
          <cell r="C3945" t="str">
            <v>M</v>
          </cell>
          <cell r="D3945">
            <v>235.71</v>
          </cell>
          <cell r="E3945">
            <v>12.61</v>
          </cell>
          <cell r="F3945">
            <v>248.32</v>
          </cell>
        </row>
        <row r="3946">
          <cell r="A3946" t="str">
            <v>92863</v>
          </cell>
          <cell r="B3946" t="str">
            <v>TUBO DE CONCRETO PARA REDES COLETORAS DE ESGOTO SANITÁRIO, DIÂMETRO DE 1000 MM, JUNTA ELÁSTICA, INSTALADO EM LOCAL COM ALTO NÍVEL DE INTERFERÊNCIAS - FORNECIMENTO E ASSENTAMENTO. AF_12/2015</v>
          </cell>
          <cell r="C3946" t="str">
            <v>M</v>
          </cell>
          <cell r="D3946">
            <v>412.58</v>
          </cell>
          <cell r="E3946">
            <v>17.59</v>
          </cell>
          <cell r="F3946">
            <v>430.17</v>
          </cell>
        </row>
        <row r="3947">
          <cell r="A3947" t="str">
            <v>92210</v>
          </cell>
          <cell r="B3947" t="str">
            <v>TUBO DE CONCRETO PARA REDES COLETORAS DE ÁGUAS PLUVIAIS, DIÂMETRO DE 400 MM, JUNTA RÍGIDA, INSTALADO EM LOCAL COM BAIXO NÍVEL DE INTERFERÊNCIAS - FORNECIMENTO E ASSENTAMENTO. AF_12/2015</v>
          </cell>
          <cell r="C3947" t="str">
            <v>M</v>
          </cell>
          <cell r="D3947">
            <v>72.150000000000006</v>
          </cell>
          <cell r="E3947">
            <v>18.239999999999998</v>
          </cell>
          <cell r="F3947">
            <v>90.39</v>
          </cell>
        </row>
        <row r="3948">
          <cell r="A3948" t="str">
            <v>92211</v>
          </cell>
          <cell r="B3948" t="str">
            <v>TUBO DE CONCRETO PARA REDES COLETORAS DE ÁGUAS PLUVIAIS, DIÂMETRO DE 500 MM, JUNTA RÍGIDA, INSTALADO EM LOCAL COM BAIXO NÍVEL DE INTERFERÊNCIAS - FORNECIMENTO E ASSENTAMENTO. AF_12/2015</v>
          </cell>
          <cell r="C3948" t="str">
            <v>M</v>
          </cell>
          <cell r="D3948">
            <v>93.19</v>
          </cell>
          <cell r="E3948">
            <v>22.17</v>
          </cell>
          <cell r="F3948">
            <v>115.36</v>
          </cell>
        </row>
        <row r="3949">
          <cell r="A3949" t="str">
            <v>92212</v>
          </cell>
          <cell r="B3949" t="str">
            <v>TUBO DE CONCRETO PARA REDES COLETORAS DE ÁGUAS PLUVIAIS, DIÂMETRO DE 600 MM, JUNTA RÍGIDA, INSTALADO EM LOCAL COM BAIXO NÍVEL DE INTERFERÊNCIAS - FORNECIMENTO E ASSENTAMENTO. AF_12/2015</v>
          </cell>
          <cell r="C3949" t="str">
            <v>M</v>
          </cell>
          <cell r="D3949">
            <v>120.15</v>
          </cell>
          <cell r="E3949">
            <v>26.19</v>
          </cell>
          <cell r="F3949">
            <v>146.34</v>
          </cell>
        </row>
        <row r="3950">
          <cell r="A3950" t="str">
            <v>92213</v>
          </cell>
          <cell r="B3950" t="str">
            <v>TUBO DE CONCRETO PARA REDES COLETORAS DE ÁGUAS PLUVIAIS, DIÂMETRO DE 700 MM, JUNTA RÍGIDA, INSTALADO EM LOCAL COM BAIXO NÍVEL DE INTERFERÊNCIAS - FORNECIMENTO E ASSENTAMENTO. AF_12/2015</v>
          </cell>
          <cell r="C3950" t="str">
            <v>M</v>
          </cell>
          <cell r="D3950">
            <v>169.54</v>
          </cell>
          <cell r="E3950">
            <v>30.21</v>
          </cell>
          <cell r="F3950">
            <v>199.75</v>
          </cell>
        </row>
        <row r="3951">
          <cell r="A3951" t="str">
            <v>92214</v>
          </cell>
          <cell r="B3951" t="str">
            <v>TUBO DE CONCRETO PARA REDES COLETORAS DE ÁGUAS PLUVIAIS, DIÂMETRO DE 800 MM, JUNTA RÍGIDA, INSTALADO EM LOCAL COM BAIXO NÍVEL DE INTERFERÊNCIAS - FORNECIMENTO E ASSENTAMENTO. AF_12/2015</v>
          </cell>
          <cell r="C3951" t="str">
            <v>M</v>
          </cell>
          <cell r="D3951">
            <v>184.34</v>
          </cell>
          <cell r="E3951">
            <v>34.5</v>
          </cell>
          <cell r="F3951">
            <v>218.84</v>
          </cell>
        </row>
        <row r="3952">
          <cell r="A3952" t="str">
            <v>92215</v>
          </cell>
          <cell r="B3952" t="str">
            <v>TUBO DE CONCRETO PARA REDES COLETORAS DE ÁGUAS PLUVIAIS, DIÂMETRO DE 900 MM, JUNTA RÍGIDA, INSTALADO EM LOCAL COM BAIXO NÍVEL DE INTERFERÊNCIAS - FORNECIMENTO E ASSENTAMENTO. AF_12/2015</v>
          </cell>
          <cell r="C3952" t="str">
            <v>M</v>
          </cell>
          <cell r="D3952">
            <v>224.33</v>
          </cell>
          <cell r="E3952">
            <v>38.9</v>
          </cell>
          <cell r="F3952">
            <v>263.23</v>
          </cell>
        </row>
        <row r="3953">
          <cell r="A3953" t="str">
            <v>92216</v>
          </cell>
          <cell r="B3953" t="str">
            <v>TUBO DE CONCRETO PARA REDES COLETORAS DE ÁGUAS PLUVIAIS, DIÂMETRO DE 1000 MM, JUNTA RÍGIDA, INSTALADO EM LOCAL COM BAIXO NÍVEL DE INTERFERÊNCIAS - FORNECIMENTO E ASSENTAMENTO. AF_12/2015</v>
          </cell>
          <cell r="C3953" t="str">
            <v>M</v>
          </cell>
          <cell r="D3953">
            <v>251.52</v>
          </cell>
          <cell r="E3953">
            <v>43.62</v>
          </cell>
          <cell r="F3953">
            <v>295.14</v>
          </cell>
        </row>
        <row r="3954">
          <cell r="A3954" t="str">
            <v>92219</v>
          </cell>
          <cell r="B3954" t="str">
            <v>TUBO DE CONCRETO PARA REDES COLETORAS DE ÁGUAS PLUVIAIS, DIÂMETRO DE 400 MM, JUNTA RÍGIDA, INSTALADO EM LOCAL COM ALTO NÍVEL DE INTERFERÊNCIAS - FORNECIMENTO E ASSENTAMENTO. AF_12/2015</v>
          </cell>
          <cell r="C3954" t="str">
            <v>M</v>
          </cell>
          <cell r="D3954">
            <v>75.989999999999995</v>
          </cell>
          <cell r="E3954">
            <v>21.84</v>
          </cell>
          <cell r="F3954">
            <v>97.83</v>
          </cell>
        </row>
        <row r="3955">
          <cell r="A3955" t="str">
            <v>92220</v>
          </cell>
          <cell r="B3955" t="str">
            <v>TUBO DE CONCRETO PARA REDES COLETORAS DE ÁGUAS PLUVIAIS, DIÂMETRO DE 500 MM, JUNTA RÍGIDA, INSTALADO EM LOCAL COM ALTO NÍVEL DE INTERFERÊNCIAS - FORNECIMENTO E ASSENTAMENTO. AF_12/2015</v>
          </cell>
          <cell r="C3955" t="str">
            <v>M</v>
          </cell>
          <cell r="D3955">
            <v>97.98</v>
          </cell>
          <cell r="E3955">
            <v>26.57</v>
          </cell>
          <cell r="F3955">
            <v>124.55</v>
          </cell>
        </row>
        <row r="3956">
          <cell r="A3956" t="str">
            <v>92221</v>
          </cell>
          <cell r="B3956" t="str">
            <v>TUBO DE CONCRETO PARA REDES COLETORAS DE ÁGUAS PLUVIAIS, DIÂMETRO DE 600 MM, JUNTA RÍGIDA, INSTALADO EM LOCAL COM ALTO NÍVEL DE INTERFERÊNCIAS - FORNECIMENTO E ASSENTAMENTO. AF_12/2015</v>
          </cell>
          <cell r="C3956" t="str">
            <v>M</v>
          </cell>
          <cell r="D3956">
            <v>125.74</v>
          </cell>
          <cell r="E3956">
            <v>31.38</v>
          </cell>
          <cell r="F3956">
            <v>157.12</v>
          </cell>
        </row>
        <row r="3957">
          <cell r="A3957" t="str">
            <v>92222</v>
          </cell>
          <cell r="B3957" t="str">
            <v>TUBO DE CONCRETO PARA REDES COLETORAS DE ÁGUAS PLUVIAIS, DIÂMETRO DE 700 MM, JUNTA RÍGIDA, INSTALADO EM LOCAL COM ALTO NÍVEL DE INTERFERÊNCIAS - FORNECIMENTO E ASSENTAMENTO. AF_12/2015</v>
          </cell>
          <cell r="C3957" t="str">
            <v>M</v>
          </cell>
          <cell r="D3957">
            <v>176.08</v>
          </cell>
          <cell r="E3957">
            <v>36.18</v>
          </cell>
          <cell r="F3957">
            <v>212.26</v>
          </cell>
        </row>
        <row r="3958">
          <cell r="A3958" t="str">
            <v>92223</v>
          </cell>
          <cell r="B3958" t="str">
            <v>TUBO DE CONCRETO PARA REDES COLETORAS DE ÁGUAS PLUVIAIS, DIÂMETRO DE 800 MM, JUNTA RÍGIDA, INSTALADO EM LOCAL COM ALTO NÍVEL DE INTERFERÊNCIAS - FORNECIMENTO E ASSENTAMENTO. AF_12/2015</v>
          </cell>
          <cell r="C3958" t="str">
            <v>M</v>
          </cell>
          <cell r="D3958">
            <v>191.6</v>
          </cell>
          <cell r="E3958">
            <v>41.26</v>
          </cell>
          <cell r="F3958">
            <v>232.86</v>
          </cell>
        </row>
        <row r="3959">
          <cell r="A3959" t="str">
            <v>92224</v>
          </cell>
          <cell r="B3959" t="str">
            <v>TUBO DE CONCRETO PARA REDES COLETORAS DE ÁGUAS PLUVIAIS, DIÂMETRO DE 900 MM, JUNTA RÍGIDA, INSTALADO EM LOCAL COM ALTO NÍVEL DE INTERFERÊNCIAS - FORNECIMENTO E ASSENTAMENTO. AF_12/2015</v>
          </cell>
          <cell r="C3959" t="str">
            <v>M</v>
          </cell>
          <cell r="D3959">
            <v>232.38</v>
          </cell>
          <cell r="E3959">
            <v>46.41</v>
          </cell>
          <cell r="F3959">
            <v>278.79000000000002</v>
          </cell>
        </row>
        <row r="3960">
          <cell r="A3960" t="str">
            <v>92226</v>
          </cell>
          <cell r="B3960" t="str">
            <v>TUBO DE CONCRETO PARA REDES COLETORAS DE ÁGUAS PLUVIAIS, DIÂMETRO DE 1000 MM, JUNTA RÍGIDA, INSTALADO EM LOCAL COM ALTO NÍVEL DE INTERFERÊNCIAS - FORNECIMENTO E ASSENTAMENTO. AF_12/2015</v>
          </cell>
          <cell r="C3960" t="str">
            <v>M</v>
          </cell>
          <cell r="D3960">
            <v>260.57</v>
          </cell>
          <cell r="E3960">
            <v>51.96</v>
          </cell>
          <cell r="F3960">
            <v>312.52999999999997</v>
          </cell>
        </row>
        <row r="3961">
          <cell r="A3961" t="str">
            <v>92816</v>
          </cell>
          <cell r="B3961" t="str">
            <v>TUBO DE CONCRETO PARA REDES COLETORAS DE ÁGUAS PLUVIAIS, DIÂMETRO DE 1200 MM, JUNTA RÍGIDA, INSTALADO EM LOCAL COM BAIXO NÍVEL DE INTERFERÊNCIAS - FORNECIMENTO E ASSENTAMENTO. AF_12/2015</v>
          </cell>
          <cell r="C3961" t="str">
            <v>M</v>
          </cell>
          <cell r="D3961">
            <v>347.57</v>
          </cell>
          <cell r="E3961">
            <v>54.58</v>
          </cell>
          <cell r="F3961">
            <v>402.15</v>
          </cell>
        </row>
        <row r="3962">
          <cell r="A3962" t="str">
            <v>92818</v>
          </cell>
          <cell r="B3962" t="str">
            <v>TUBO DE CONCRETO PARA REDES COLETORAS DE ÁGUAS PLUVIAIS, DIÂMETRO DE 1500 MM, JUNTA RÍGIDA, INSTALADO EM LOCAL COM BAIXO NÍVEL DE INTERFERÊNCIAS - FORNECIMENTO E ASSENTAMENTO. AF_12/2015</v>
          </cell>
          <cell r="C3962" t="str">
            <v>M</v>
          </cell>
          <cell r="D3962">
            <v>507.52</v>
          </cell>
          <cell r="E3962">
            <v>73.459999999999994</v>
          </cell>
          <cell r="F3962">
            <v>580.98</v>
          </cell>
        </row>
        <row r="3963">
          <cell r="A3963" t="str">
            <v>92829</v>
          </cell>
          <cell r="B3963" t="str">
            <v>TUBO DE CONCRETO PARA REDES COLETORAS DE ÁGUAS PLUVIAIS, DIÂMETRO DE 1200 MM, JUNTA RÍGIDA, INSTALADO EM LOCAL COM ALTO NÍVEL DE INTERFERÊNCIAS - FORNECIMENTO E ASSENTAMENTO. AF_12/2015</v>
          </cell>
          <cell r="C3963" t="str">
            <v>M</v>
          </cell>
          <cell r="D3963">
            <v>358.22</v>
          </cell>
          <cell r="E3963">
            <v>64.459999999999994</v>
          </cell>
          <cell r="F3963">
            <v>422.68</v>
          </cell>
        </row>
        <row r="3964">
          <cell r="A3964" t="str">
            <v>92831</v>
          </cell>
          <cell r="B3964" t="str">
            <v>TUBO DE CONCRETO PARA REDES COLETORAS DE ÁGUAS PLUVIAIS, DIÂMETRO DE 1500 MM, JUNTA RÍGIDA, INSTALADO EM LOCAL COM ALTO NÍVEL DE INTERFERÊNCIAS - FORNECIMENTO E ASSENTAMENTO. AF_12/2015</v>
          </cell>
          <cell r="C3964" t="str">
            <v>M</v>
          </cell>
          <cell r="D3964">
            <v>520.55999999999995</v>
          </cell>
          <cell r="E3964">
            <v>85.68</v>
          </cell>
          <cell r="F3964">
            <v>606.24</v>
          </cell>
        </row>
        <row r="3965">
          <cell r="B3965" t="str">
            <v>VERTEDOR</v>
          </cell>
          <cell r="C3965" t="str">
            <v/>
          </cell>
        </row>
        <row r="3966">
          <cell r="A3966" t="str">
            <v>73825/2</v>
          </cell>
          <cell r="B3966" t="str">
            <v>VERTEDOR TRIANGULAR DE ALUMINIO</v>
          </cell>
          <cell r="C3966" t="str">
            <v>M2</v>
          </cell>
          <cell r="D3966">
            <v>587.04999999999995</v>
          </cell>
          <cell r="E3966">
            <v>156.30000000000001</v>
          </cell>
          <cell r="F3966">
            <v>743.35</v>
          </cell>
        </row>
        <row r="3967">
          <cell r="B3967" t="str">
            <v>LEITO FILTRANTE</v>
          </cell>
          <cell r="C3967" t="str">
            <v/>
          </cell>
        </row>
        <row r="3968">
          <cell r="A3968" t="str">
            <v>73660</v>
          </cell>
          <cell r="B3968" t="str">
            <v>LEITO FILTRANTE - ASSENTAMENTO DE BLOCOS LEOPOLD</v>
          </cell>
          <cell r="C3968" t="str">
            <v>M2</v>
          </cell>
          <cell r="D3968">
            <v>35.54</v>
          </cell>
          <cell r="E3968">
            <v>29.62</v>
          </cell>
          <cell r="F3968">
            <v>65.16</v>
          </cell>
        </row>
        <row r="3969">
          <cell r="A3969" t="str">
            <v>73693</v>
          </cell>
          <cell r="B3969" t="str">
            <v>LEITO FILTRANTE - COLOCACAO DE LONA PLASTICA</v>
          </cell>
          <cell r="C3969" t="str">
            <v>M2</v>
          </cell>
          <cell r="D3969">
            <v>8.82</v>
          </cell>
          <cell r="E3969">
            <v>11.72</v>
          </cell>
          <cell r="F3969">
            <v>20.54</v>
          </cell>
        </row>
        <row r="3970">
          <cell r="A3970" t="str">
            <v>73873/1</v>
          </cell>
          <cell r="B3970" t="str">
            <v>LEITO FILTRANTE - COLOCACAO E APILOAMENTO DE TERRA NO FILTRO</v>
          </cell>
          <cell r="C3970" t="str">
            <v>M3</v>
          </cell>
          <cell r="D3970">
            <v>22.78</v>
          </cell>
          <cell r="E3970">
            <v>54.7</v>
          </cell>
          <cell r="F3970">
            <v>77.48</v>
          </cell>
        </row>
        <row r="3971">
          <cell r="A3971" t="str">
            <v>73873/2</v>
          </cell>
          <cell r="B3971" t="str">
            <v>LEITO FILTRANTE - FORN.E ENCHIMENTO C/ BRITA NO. 4</v>
          </cell>
          <cell r="C3971" t="str">
            <v>M3</v>
          </cell>
          <cell r="D3971">
            <v>71.989999999999995</v>
          </cell>
          <cell r="E3971">
            <v>65.12</v>
          </cell>
          <cell r="F3971">
            <v>137.11000000000001</v>
          </cell>
        </row>
        <row r="3972">
          <cell r="A3972" t="str">
            <v>73873/3</v>
          </cell>
          <cell r="B3972" t="str">
            <v>LEITO FILTRANTE - COLOCACAO DE AREIA NOS FILTROS</v>
          </cell>
          <cell r="C3972" t="str">
            <v>M3</v>
          </cell>
          <cell r="D3972">
            <v>22.78</v>
          </cell>
          <cell r="E3972">
            <v>54.7</v>
          </cell>
          <cell r="F3972">
            <v>77.48</v>
          </cell>
        </row>
        <row r="3973">
          <cell r="A3973" t="str">
            <v>73873/4</v>
          </cell>
          <cell r="B3973" t="str">
            <v>LEITO FILTRANTE - COLOCACAO DE PEDREGULHOS NOS FILTROS</v>
          </cell>
          <cell r="C3973" t="str">
            <v>M3</v>
          </cell>
          <cell r="D3973">
            <v>24.95</v>
          </cell>
          <cell r="E3973">
            <v>59.91</v>
          </cell>
          <cell r="F3973">
            <v>84.86</v>
          </cell>
        </row>
        <row r="3974">
          <cell r="A3974" t="str">
            <v>73873/5</v>
          </cell>
          <cell r="B3974" t="str">
            <v>LEITO FILTRANTE - COLOCACAO DE ANTRACITO NOS FILTROS</v>
          </cell>
          <cell r="C3974" t="str">
            <v>M3</v>
          </cell>
          <cell r="D3974">
            <v>22.78</v>
          </cell>
          <cell r="E3974">
            <v>54.7</v>
          </cell>
          <cell r="F3974">
            <v>77.48</v>
          </cell>
        </row>
        <row r="3975">
          <cell r="B3975" t="str">
            <v>CAIXAS E COMPLEMENTOS</v>
          </cell>
          <cell r="C3975" t="str">
            <v/>
          </cell>
        </row>
        <row r="3976">
          <cell r="B3976" t="str">
            <v>MANUTENCAO / REPAROS - CAIXAS E COMPLEMENTOS</v>
          </cell>
          <cell r="C3976" t="str">
            <v/>
          </cell>
        </row>
        <row r="3977">
          <cell r="A3977" t="str">
            <v>73606</v>
          </cell>
          <cell r="B3977" t="str">
            <v>ASSENTAMENTO DE TAMPAO DE FERRO FUNDIDO 900 MM</v>
          </cell>
          <cell r="C3977" t="str">
            <v>UN</v>
          </cell>
          <cell r="D3977">
            <v>46.02</v>
          </cell>
          <cell r="E3977">
            <v>78.150000000000006</v>
          </cell>
          <cell r="F3977">
            <v>124.17</v>
          </cell>
        </row>
        <row r="3978">
          <cell r="A3978" t="str">
            <v>73607</v>
          </cell>
          <cell r="B3978" t="str">
            <v>ASSENTAMENTO DE TAMPAO DE FERRO FUNDIDO 600 MM</v>
          </cell>
          <cell r="C3978" t="str">
            <v>UN</v>
          </cell>
          <cell r="D3978">
            <v>30.68</v>
          </cell>
          <cell r="E3978">
            <v>52.1</v>
          </cell>
          <cell r="F3978">
            <v>82.78</v>
          </cell>
        </row>
        <row r="3979">
          <cell r="A3979" t="str">
            <v>83621</v>
          </cell>
          <cell r="B3979" t="str">
            <v>ASSENTAMENTO TAMPAO FERRO FUNDIDO (FOFO), 30 X 90 CM PARA CAIXA DE RALO, C/ ARG CIM/AREIA 1:4 EM VOLUME, EXCLUSIVE TAMPAO.</v>
          </cell>
          <cell r="C3979" t="str">
            <v>UN</v>
          </cell>
          <cell r="D3979">
            <v>30.18</v>
          </cell>
          <cell r="E3979">
            <v>68.16</v>
          </cell>
          <cell r="F3979">
            <v>98.34</v>
          </cell>
        </row>
        <row r="3980">
          <cell r="A3980" t="str">
            <v>84798</v>
          </cell>
          <cell r="B3980" t="str">
            <v>TAMPAO FOFO P/ CAIXA R1 PADRAO TELEBRAS COMPLETO - FORNECIMENTO E INSTALACAO</v>
          </cell>
          <cell r="C3980" t="str">
            <v>UN</v>
          </cell>
          <cell r="D3980">
            <v>233.33</v>
          </cell>
          <cell r="E3980">
            <v>39.31</v>
          </cell>
          <cell r="F3980">
            <v>272.64</v>
          </cell>
        </row>
        <row r="3981">
          <cell r="A3981" t="str">
            <v>84796</v>
          </cell>
          <cell r="B3981" t="str">
            <v>TAMPAO FOFO P/ CAIXA R2 PADRAO TELEBRAS COMPLETO - FORNECIMENTO E INSTALACAO</v>
          </cell>
          <cell r="C3981" t="str">
            <v>UN</v>
          </cell>
          <cell r="D3981">
            <v>568.05999999999995</v>
          </cell>
          <cell r="E3981">
            <v>44.66</v>
          </cell>
          <cell r="F3981">
            <v>612.72</v>
          </cell>
        </row>
        <row r="3982">
          <cell r="B3982" t="str">
            <v>TAMPAS</v>
          </cell>
          <cell r="C3982" t="str">
            <v/>
          </cell>
        </row>
        <row r="3983">
          <cell r="A3983" t="str">
            <v>6171</v>
          </cell>
          <cell r="B3983" t="str">
            <v>TAMPA DE CONCRETO ARMADO 60X60X5CM PARA CAIXA</v>
          </cell>
          <cell r="C3983" t="str">
            <v>UN</v>
          </cell>
          <cell r="D3983">
            <v>16.48</v>
          </cell>
          <cell r="E3983">
            <v>5.18</v>
          </cell>
          <cell r="F3983">
            <v>21.66</v>
          </cell>
        </row>
        <row r="3984">
          <cell r="A3984" t="str">
            <v>6087</v>
          </cell>
          <cell r="B3984" t="str">
            <v>TAMPA EM CONCRETO ARMADO 60X60X5CM P/CX INSPECAO/FOSSA SEPTICA</v>
          </cell>
          <cell r="C3984" t="str">
            <v>UN</v>
          </cell>
          <cell r="D3984">
            <v>16.23</v>
          </cell>
          <cell r="E3984">
            <v>5.18</v>
          </cell>
          <cell r="F3984">
            <v>21.41</v>
          </cell>
        </row>
        <row r="3985">
          <cell r="A3985" t="str">
            <v>83627</v>
          </cell>
          <cell r="B3985" t="str">
            <v>TAMPAO FOFO ARTICULADO, CLASSE B125 CARGA MAX 12,5 T, REDONDO TAMPA 600 MM, REDE PLUVIAL/ESGOTO, P = CHAMINE CX AREIA / POCO VISITA ASSENTADO COM ARG CIM/AREIA 1:4, FORNECIMENTO E ASSENTAMENTO</v>
          </cell>
          <cell r="C3985" t="str">
            <v>UN</v>
          </cell>
          <cell r="D3985">
            <v>445.29</v>
          </cell>
          <cell r="E3985">
            <v>52.37</v>
          </cell>
          <cell r="F3985">
            <v>497.66</v>
          </cell>
        </row>
        <row r="3986">
          <cell r="B3986" t="str">
            <v>JUNTAS ARGAMASSADA</v>
          </cell>
          <cell r="C3986" t="str">
            <v/>
          </cell>
        </row>
        <row r="3987">
          <cell r="A3987" t="str">
            <v>90724</v>
          </cell>
          <cell r="B3987" t="str">
            <v>JUNTA ARGAMASSADA ENTRE TUBO DN 100 MM E O POÇO DE VISITA/ CAIXA DE CONCRETO OU ALVENARIA EM REDES DE ESGOTO. AF_06/2015</v>
          </cell>
          <cell r="C3987" t="str">
            <v>UN</v>
          </cell>
          <cell r="D3987">
            <v>6.72</v>
          </cell>
          <cell r="E3987">
            <v>16.170000000000002</v>
          </cell>
          <cell r="F3987">
            <v>22.89</v>
          </cell>
        </row>
        <row r="3988">
          <cell r="A3988" t="str">
            <v>90725</v>
          </cell>
          <cell r="B3988" t="str">
            <v>JUNTA ARGAMASSADA ENTRE TUBO DN 150 MM E O POÇO DE VISITA/ CAIXA DE CONCRETO OU ALVENARIA EM REDES DE ESGOTO. AF_06/2015</v>
          </cell>
          <cell r="C3988" t="str">
            <v>UN</v>
          </cell>
          <cell r="D3988">
            <v>8.39</v>
          </cell>
          <cell r="E3988">
            <v>19.82</v>
          </cell>
          <cell r="F3988">
            <v>28.21</v>
          </cell>
        </row>
        <row r="3989">
          <cell r="A3989" t="str">
            <v>90726</v>
          </cell>
          <cell r="B3989" t="str">
            <v>JUNTA ARGAMASSADA ENTRE TUBO DN 200 MM E O POÇO/ CAIXA DE CONCRETO OU ALVENARIA EM REDES DE ESGOTO. AF_06/2015</v>
          </cell>
          <cell r="C3989" t="str">
            <v>UN</v>
          </cell>
          <cell r="D3989">
            <v>10.07</v>
          </cell>
          <cell r="E3989">
            <v>23.47</v>
          </cell>
          <cell r="F3989">
            <v>33.54</v>
          </cell>
        </row>
        <row r="3990">
          <cell r="A3990" t="str">
            <v>90727</v>
          </cell>
          <cell r="B3990" t="str">
            <v>JUNTA ARGAMASSADA ENTRE TUBO DN 250 MM E O POÇO DE VISITA/ CAIXA DE CONCRETO OU ALVENARIA EM REDES DE ESGOTO. AF_06/2015</v>
          </cell>
          <cell r="C3990" t="str">
            <v>UN</v>
          </cell>
          <cell r="D3990">
            <v>11.75</v>
          </cell>
          <cell r="E3990">
            <v>27.12</v>
          </cell>
          <cell r="F3990">
            <v>38.869999999999997</v>
          </cell>
        </row>
        <row r="3991">
          <cell r="A3991" t="str">
            <v>90728</v>
          </cell>
          <cell r="B3991" t="str">
            <v>JUNTA ARGAMASSADA ENTRE TUBO DN 300 MM E O POÇO DE VISITA/ CAIXA DE CONCRETO OU ALVENARIA EM REDES DE ESGOTO. AF_06/2015</v>
          </cell>
          <cell r="C3991" t="str">
            <v>UN</v>
          </cell>
          <cell r="D3991">
            <v>13.43</v>
          </cell>
          <cell r="E3991">
            <v>30.77</v>
          </cell>
          <cell r="F3991">
            <v>44.2</v>
          </cell>
        </row>
        <row r="3992">
          <cell r="A3992" t="str">
            <v>90729</v>
          </cell>
          <cell r="B3992" t="str">
            <v>JUNTA ARGAMASSADA ENTRE TUBO DN 350 MM E O POÇO DE VISITA/ CAIXA DE CONCRETO OU ALVENARIA EM REDES DE ESGOTO. AF_06/2015</v>
          </cell>
          <cell r="C3992" t="str">
            <v>UN</v>
          </cell>
          <cell r="D3992">
            <v>15.11</v>
          </cell>
          <cell r="E3992">
            <v>34.42</v>
          </cell>
          <cell r="F3992">
            <v>49.53</v>
          </cell>
        </row>
        <row r="3993">
          <cell r="A3993" t="str">
            <v>90730</v>
          </cell>
          <cell r="B3993" t="str">
            <v>JUNTA ARGAMASSADA ENTRE TUBO DN 400 MM E O POÇO DE VISITA/ CAIXA DE CONCRETO OU ALVENARIA EM REDES DE ESGOTO. AF_06/2015</v>
          </cell>
          <cell r="C3993" t="str">
            <v>UN</v>
          </cell>
          <cell r="D3993">
            <v>16.82</v>
          </cell>
          <cell r="E3993">
            <v>38.08</v>
          </cell>
          <cell r="F3993">
            <v>54.9</v>
          </cell>
        </row>
        <row r="3994">
          <cell r="A3994" t="str">
            <v>90731</v>
          </cell>
          <cell r="B3994" t="str">
            <v>JUNTA ARGAMASSADA ENTRE TUBO DN 450 MM E O POÇO DE VISITA/ CAIXA DE CONCRETO OU ALVENARIA EM REDES DE ESGOTO. AF_06/2015</v>
          </cell>
          <cell r="C3994" t="str">
            <v>UN</v>
          </cell>
          <cell r="D3994">
            <v>18.5</v>
          </cell>
          <cell r="E3994">
            <v>41.73</v>
          </cell>
          <cell r="F3994">
            <v>60.23</v>
          </cell>
        </row>
        <row r="3995">
          <cell r="A3995" t="str">
            <v>90732</v>
          </cell>
          <cell r="B3995" t="str">
            <v>JUNTA ARGAMASSADA ENTRE TUBO DN 600 MM E O POÇO DE VISITA/ CAIXA DE CONCRETO OU ALVENARIA EM REDES DE ESGOTO. AF_06/2015</v>
          </cell>
          <cell r="C3995" t="str">
            <v>UN</v>
          </cell>
          <cell r="D3995">
            <v>23.53</v>
          </cell>
          <cell r="E3995">
            <v>52.68</v>
          </cell>
          <cell r="F3995">
            <v>76.209999999999994</v>
          </cell>
        </row>
        <row r="3996">
          <cell r="B3996" t="str">
            <v>CAIXAS DE GORDURA</v>
          </cell>
          <cell r="C3996" t="str">
            <v/>
          </cell>
        </row>
        <row r="3997">
          <cell r="A3997" t="str">
            <v>74051/2</v>
          </cell>
          <cell r="B3997" t="str">
            <v>CAIXA DE GORDURA SIMPLES EM CONCRETO PRE-MOLDADO DN 40MM COM TAMPA - FORNECIMENTO E INSTALACAO</v>
          </cell>
          <cell r="C3997" t="str">
            <v>UN</v>
          </cell>
          <cell r="D3997">
            <v>83.83</v>
          </cell>
          <cell r="E3997">
            <v>52.02</v>
          </cell>
          <cell r="F3997">
            <v>135.85</v>
          </cell>
        </row>
        <row r="3998">
          <cell r="A3998" t="str">
            <v>74051/1</v>
          </cell>
          <cell r="B3998" t="str">
            <v>CAIXA DE GORDURA DUPLA EM CONCRETO PRE-MOLDADO DN 60MM COM TAMPA - FORNECIMENTO E INSTALACAO</v>
          </cell>
          <cell r="C3998" t="str">
            <v>UN</v>
          </cell>
          <cell r="D3998">
            <v>154.91</v>
          </cell>
          <cell r="E3998">
            <v>52.02</v>
          </cell>
          <cell r="F3998">
            <v>206.93</v>
          </cell>
        </row>
        <row r="3999">
          <cell r="B3999" t="str">
            <v>CAIXAS DE INSPECAO</v>
          </cell>
          <cell r="C3999" t="str">
            <v/>
          </cell>
        </row>
        <row r="4000">
          <cell r="A4000" t="str">
            <v>72289</v>
          </cell>
          <cell r="B4000" t="str">
            <v>CAIXA DE INSPEÇÃO 80X80X80CM EM ALVENARIA - EXECUÇÃO</v>
          </cell>
          <cell r="C4000" t="str">
            <v>UN</v>
          </cell>
          <cell r="D4000">
            <v>175.11</v>
          </cell>
          <cell r="E4000">
            <v>174.18</v>
          </cell>
          <cell r="F4000">
            <v>349.29</v>
          </cell>
        </row>
        <row r="4001">
          <cell r="A4001" t="str">
            <v>72290</v>
          </cell>
          <cell r="B4001" t="str">
            <v>CAIXA DE INSPEÇÃO 90X90X80CM EM ALVENARIA - EXECUÇÃO</v>
          </cell>
          <cell r="C4001" t="str">
            <v>UN</v>
          </cell>
          <cell r="D4001">
            <v>199.73</v>
          </cell>
          <cell r="E4001">
            <v>192.15</v>
          </cell>
          <cell r="F4001">
            <v>391.88</v>
          </cell>
        </row>
        <row r="4002">
          <cell r="A4002" t="str">
            <v>74104/1</v>
          </cell>
          <cell r="B4002" t="str">
            <v>CAIXA DE INSPEÇÃO EM ALVENARIA DE TIJOLO MACIÇO 60X60X60CM, REVESTIDA INTERNAMENTO COM BARRA LISA (CIMENTO E AREIA, TRAÇO 1:4) E=2,0CM, COM TAMPA PRÉ-MOLDADA DE CONCRETO E FUNDO DE CONCRETO 15MPA TIPO C - ESCAVAÇÃO E CONFECÇÃO</v>
          </cell>
          <cell r="C4002" t="str">
            <v>UN</v>
          </cell>
          <cell r="D4002">
            <v>73.290000000000006</v>
          </cell>
          <cell r="E4002">
            <v>63.84</v>
          </cell>
          <cell r="F4002">
            <v>137.13</v>
          </cell>
        </row>
        <row r="4003">
          <cell r="A4003" t="str">
            <v>74166/1</v>
          </cell>
          <cell r="B4003" t="str">
            <v>CAIXA DE INSPEÇÃO EM CONCRETO PRÉ-MOLDADO DN 60CM COM TAMPA H= 60CM - FORNECIMENTO E INSTALACAO</v>
          </cell>
          <cell r="C4003" t="str">
            <v>UN</v>
          </cell>
          <cell r="D4003">
            <v>143.22999999999999</v>
          </cell>
          <cell r="E4003">
            <v>65.709999999999994</v>
          </cell>
          <cell r="F4003">
            <v>208.94</v>
          </cell>
        </row>
        <row r="4004">
          <cell r="A4004" t="str">
            <v>74166/2</v>
          </cell>
          <cell r="B4004" t="str">
            <v>CAIXA DE INSPECAO EM ANEL DE CONCRETO PRE MOLDADO, COM 950MM DE ALTURA TOTAL. ANEIS COM ESP=50MM, DIAM.=600MM. EXCLUSIVE TAMPAO E ESCAVACAO - FORNECIMENTO E INSTALACAO</v>
          </cell>
          <cell r="C4004" t="str">
            <v>UN</v>
          </cell>
          <cell r="D4004">
            <v>191.25</v>
          </cell>
          <cell r="E4004">
            <v>42.52</v>
          </cell>
          <cell r="F4004">
            <v>233.77</v>
          </cell>
        </row>
        <row r="4005">
          <cell r="B4005" t="str">
            <v>CAIXAS SIFONADAS</v>
          </cell>
          <cell r="C4005" t="str">
            <v/>
          </cell>
        </row>
        <row r="4006">
          <cell r="A4006" t="str">
            <v>89482</v>
          </cell>
          <cell r="B4006" t="str">
            <v>CAIXA SIFONADA, PVC, DN 100 X 100 X 50 MM, FORNECIDA E INSTALADA EM RAMAIS DE ENCAMINHAMENTO DE ÁGUA PLUVIAL. AF_12/2014</v>
          </cell>
          <cell r="C4006" t="str">
            <v>UN</v>
          </cell>
          <cell r="D4006">
            <v>15.48</v>
          </cell>
          <cell r="E4006">
            <v>3.59</v>
          </cell>
          <cell r="F4006">
            <v>19.07</v>
          </cell>
        </row>
        <row r="4007">
          <cell r="A4007" t="str">
            <v>89491</v>
          </cell>
          <cell r="B4007" t="str">
            <v>CAIXA SIFONADA, PVC, DN 150 X 185 X 75 MM, FORNECIDA E INSTALADA EM RAMAIS DE ENCAMINHAMENTO DE ÁGUA PLUVIAL. AF_12/2014</v>
          </cell>
          <cell r="C4007" t="str">
            <v>UN</v>
          </cell>
          <cell r="D4007">
            <v>40.93</v>
          </cell>
          <cell r="E4007">
            <v>5.59</v>
          </cell>
          <cell r="F4007">
            <v>46.52</v>
          </cell>
        </row>
        <row r="4008">
          <cell r="A4008" t="str">
            <v>89707</v>
          </cell>
          <cell r="B4008" t="str">
            <v>CAIXA SIFONADA, PVC, DN 100 X 100 X 50 MM, JUNTA ELÁSTICA, FORNECIDA E INSTALADA EM RAMAL DE DESCARGA OU EM RAMAL DE ESGOTO SANITÁRIO. AF_12/2014</v>
          </cell>
          <cell r="C4008" t="str">
            <v>UN</v>
          </cell>
          <cell r="D4008">
            <v>16.86</v>
          </cell>
          <cell r="E4008">
            <v>6.65</v>
          </cell>
          <cell r="F4008">
            <v>23.51</v>
          </cell>
        </row>
        <row r="4009">
          <cell r="A4009" t="str">
            <v>89708</v>
          </cell>
          <cell r="B4009" t="str">
            <v>CAIXA SIFONADA, PVC, DN 150 X 185 X 75 MM, JUNTA ELÁSTICA, FORNECIDA E INSTALADA EM RAMAL DE DESCARGA OU EM RAMAL DE ESGOTO SANITÁRIO. AF_12/2014</v>
          </cell>
          <cell r="C4009" t="str">
            <v>UN</v>
          </cell>
          <cell r="D4009">
            <v>42.63</v>
          </cell>
          <cell r="E4009">
            <v>10.119999999999999</v>
          </cell>
          <cell r="F4009">
            <v>52.75</v>
          </cell>
        </row>
        <row r="4010">
          <cell r="B4010" t="str">
            <v>RALOS</v>
          </cell>
          <cell r="C4010" t="str">
            <v/>
          </cell>
        </row>
        <row r="4011">
          <cell r="A4011" t="str">
            <v>89495</v>
          </cell>
          <cell r="B4011" t="str">
            <v>RALO SIFONADO, PVC, DN 100 X 40 MM, JUNTA SOLDÁVEL, FORNECIDO E INSTALADO EM RAMAIS DE ENCAMINHAMENTO DE ÁGUA PLUVIAL. AF_12/2014</v>
          </cell>
          <cell r="C4011" t="str">
            <v>UN</v>
          </cell>
          <cell r="D4011">
            <v>6.7</v>
          </cell>
          <cell r="E4011">
            <v>0.93</v>
          </cell>
          <cell r="F4011">
            <v>7.63</v>
          </cell>
        </row>
        <row r="4012">
          <cell r="A4012" t="str">
            <v>89709</v>
          </cell>
          <cell r="B4012" t="str">
            <v>RALO SIFONADO, PVC, DN 100 X 40 MM, JUNTA SOLDÁVEL, FORNECIDO E INSTALADO EM RAMAL DE DESCARGA OU EM RAMAL DE ESGOTO SANITÁRIO. AF_12/2014</v>
          </cell>
          <cell r="C4012" t="str">
            <v>UN</v>
          </cell>
          <cell r="D4012">
            <v>7.09</v>
          </cell>
          <cell r="E4012">
            <v>1.86</v>
          </cell>
          <cell r="F4012">
            <v>8.9499999999999993</v>
          </cell>
        </row>
        <row r="4013">
          <cell r="A4013" t="str">
            <v>89710</v>
          </cell>
          <cell r="B4013" t="str">
            <v>RALO SECO, PVC, DN 100 X 40 MM, JUNTA SOLDÁVEL, FORNECIDO E INSTALADO EM RAMAL DE DESCARGA OU EM RAMAL DE ESGOTO SANITÁRIO. AF_12/2014</v>
          </cell>
          <cell r="C4013" t="str">
            <v>UN</v>
          </cell>
          <cell r="D4013">
            <v>6.92</v>
          </cell>
          <cell r="E4013">
            <v>1.86</v>
          </cell>
          <cell r="F4013">
            <v>8.7799999999999994</v>
          </cell>
        </row>
        <row r="4014">
          <cell r="A4014" t="str">
            <v>86902</v>
          </cell>
          <cell r="B4014" t="str">
            <v>LAVATÓRIO LOUÇA BRANCA COM COLUNA, *44 X 35,5* CM, PADRÃO POPULAR - FORNECIMENTO E INSTALAÇÃO. AF_12/2013</v>
          </cell>
          <cell r="C4014" t="str">
            <v>UN</v>
          </cell>
          <cell r="D4014">
            <v>157.93</v>
          </cell>
          <cell r="E4014">
            <v>18.68</v>
          </cell>
          <cell r="F4014">
            <v>176.61</v>
          </cell>
        </row>
        <row r="4015">
          <cell r="B4015" t="str">
            <v>CAIXAS DE AREIA</v>
          </cell>
          <cell r="C4015" t="str">
            <v/>
          </cell>
        </row>
        <row r="4016">
          <cell r="A4016" t="str">
            <v>72285</v>
          </cell>
          <cell r="B4016" t="str">
            <v>CAIXA DE AREIA 40X40X40CM EM ALVENARIA - EXECUÇÃO</v>
          </cell>
          <cell r="C4016" t="str">
            <v>UN</v>
          </cell>
          <cell r="D4016">
            <v>41.43</v>
          </cell>
          <cell r="E4016">
            <v>37.299999999999997</v>
          </cell>
          <cell r="F4016">
            <v>78.73</v>
          </cell>
        </row>
        <row r="4017">
          <cell r="A4017" t="str">
            <v>72286</v>
          </cell>
          <cell r="B4017" t="str">
            <v>CAIXA DE AREIA 60X60X60CM EM ALVENARIA - EXECUÇÃO</v>
          </cell>
          <cell r="C4017" t="str">
            <v>UN</v>
          </cell>
          <cell r="D4017">
            <v>79.7</v>
          </cell>
          <cell r="E4017">
            <v>77.48</v>
          </cell>
          <cell r="F4017">
            <v>157.18</v>
          </cell>
        </row>
        <row r="4018">
          <cell r="B4018" t="str">
            <v>CAIXAS COLETORAS</v>
          </cell>
          <cell r="C4018" t="str">
            <v/>
          </cell>
        </row>
        <row r="4019">
          <cell r="A4019" t="str">
            <v>74162/1</v>
          </cell>
          <cell r="B4019" t="str">
            <v>CAIXA DE CONCRETO, ALTURA = 1,00 METRO, DIAMETRO REGISTRO &lt; 150 MM</v>
          </cell>
          <cell r="C4019" t="str">
            <v>UN</v>
          </cell>
          <cell r="D4019">
            <v>66.94</v>
          </cell>
          <cell r="E4019">
            <v>47.66</v>
          </cell>
          <cell r="F4019">
            <v>114.6</v>
          </cell>
        </row>
        <row r="4020">
          <cell r="A4020" t="str">
            <v>74206/1</v>
          </cell>
          <cell r="B4020" t="str">
            <v>CAIXA COLETORA, 1,20X1,20X1,50M, COM FUNDO E TAMPA DE CONCRETO E PAREDES EM ALVENARIA</v>
          </cell>
          <cell r="C4020" t="str">
            <v>UN</v>
          </cell>
          <cell r="D4020">
            <v>690.49</v>
          </cell>
          <cell r="E4020">
            <v>619.76</v>
          </cell>
          <cell r="F4020" t="str">
            <v>1.310.25</v>
          </cell>
        </row>
        <row r="4021">
          <cell r="A4021" t="str">
            <v>74206/2</v>
          </cell>
          <cell r="B4021" t="str">
            <v>CAIXA COLETORA, 0,25 X 0,85 X 1,00 M, COM FUNDO E PAREDES EM ALVENARIA</v>
          </cell>
          <cell r="C4021" t="str">
            <v>UN</v>
          </cell>
          <cell r="D4021">
            <v>344.82</v>
          </cell>
          <cell r="E4021">
            <v>419.54</v>
          </cell>
          <cell r="F4021">
            <v>764.36</v>
          </cell>
        </row>
        <row r="4022">
          <cell r="A4022" t="str">
            <v>93350</v>
          </cell>
          <cell r="B402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4022" t="str">
            <v>UN</v>
          </cell>
          <cell r="D4022">
            <v>408.7</v>
          </cell>
          <cell r="E4022">
            <v>325.38</v>
          </cell>
          <cell r="F4022">
            <v>734.08</v>
          </cell>
        </row>
        <row r="4023">
          <cell r="A4023" t="str">
            <v>93351</v>
          </cell>
          <cell r="B402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4023" t="str">
            <v>UN</v>
          </cell>
          <cell r="D4023">
            <v>337.28</v>
          </cell>
          <cell r="E4023">
            <v>261.01</v>
          </cell>
          <cell r="F4023">
            <v>598.29</v>
          </cell>
        </row>
        <row r="4024">
          <cell r="A4024" t="str">
            <v>93352</v>
          </cell>
          <cell r="B402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4024" t="str">
            <v>UN</v>
          </cell>
          <cell r="D4024">
            <v>263.5</v>
          </cell>
          <cell r="E4024">
            <v>198.1</v>
          </cell>
          <cell r="F4024">
            <v>461.6</v>
          </cell>
        </row>
        <row r="4025">
          <cell r="A4025" t="str">
            <v>93353</v>
          </cell>
          <cell r="B402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4025" t="str">
            <v>UN</v>
          </cell>
          <cell r="D4025">
            <v>193.67</v>
          </cell>
          <cell r="E4025">
            <v>136.63</v>
          </cell>
          <cell r="F4025">
            <v>330.3</v>
          </cell>
        </row>
        <row r="4026">
          <cell r="A4026" t="str">
            <v>93354</v>
          </cell>
          <cell r="B402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4026" t="str">
            <v>UN</v>
          </cell>
          <cell r="D4026">
            <v>355.53</v>
          </cell>
          <cell r="E4026">
            <v>122.51</v>
          </cell>
          <cell r="F4026">
            <v>478.04</v>
          </cell>
        </row>
        <row r="4027">
          <cell r="A4027" t="str">
            <v>93355</v>
          </cell>
          <cell r="B402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4027" t="str">
            <v>UN</v>
          </cell>
          <cell r="D4027">
            <v>295.39</v>
          </cell>
          <cell r="E4027">
            <v>101.01</v>
          </cell>
          <cell r="F4027">
            <v>396.4</v>
          </cell>
        </row>
        <row r="4028">
          <cell r="A4028" t="str">
            <v>93356</v>
          </cell>
          <cell r="B402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4028" t="str">
            <v>UN</v>
          </cell>
          <cell r="D4028">
            <v>232.58</v>
          </cell>
          <cell r="E4028">
            <v>79.81</v>
          </cell>
          <cell r="F4028">
            <v>312.39</v>
          </cell>
        </row>
        <row r="4029">
          <cell r="A4029" t="str">
            <v>93357</v>
          </cell>
          <cell r="B402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4029" t="str">
            <v>UN</v>
          </cell>
          <cell r="D4029">
            <v>173.38</v>
          </cell>
          <cell r="E4029">
            <v>58.92</v>
          </cell>
          <cell r="F4029">
            <v>232.3</v>
          </cell>
        </row>
        <row r="4030">
          <cell r="B4030" t="str">
            <v>CAIXAS COM GRELHA E GRELHAS</v>
          </cell>
          <cell r="C4030" t="str">
            <v/>
          </cell>
        </row>
        <row r="4031">
          <cell r="A4031" t="str">
            <v>73714</v>
          </cell>
          <cell r="B4031" t="str">
            <v>CAIXA PARA RALO C OM GRELHA FOFO 135 KG DE ALV TIJOLO MACICO (7X10X20) PAREDES DE UMA VEZ (0.20 M) DE 0.90X1.20X1.50 M (EXTERNA) COM ARGAMASSA 1:4 CIMENTO:AREIA, BASE CONC FCK=10 MPA, EXCLUSIVE ESCAVACAO E REATERRO.</v>
          </cell>
          <cell r="C4031" t="str">
            <v>UN</v>
          </cell>
          <cell r="D4031">
            <v>877.38</v>
          </cell>
          <cell r="E4031">
            <v>445.24</v>
          </cell>
          <cell r="F4031" t="str">
            <v>1.322.62</v>
          </cell>
        </row>
        <row r="4032">
          <cell r="A4032" t="str">
            <v>73799/1</v>
          </cell>
          <cell r="B4032" t="str">
            <v>GRELHA EM FERRO FUNDIDO SIMPLES COM REQUADRO, CARGA MÁXIMA 12,5 T,  300 X 1000 MM, E = 15 MM, FORNECIDA E ASSENTADA COM ARGAMASSA 1:4 CIMENTO:AREIA.</v>
          </cell>
          <cell r="C4032" t="str">
            <v>UN</v>
          </cell>
          <cell r="D4032">
            <v>289.23</v>
          </cell>
          <cell r="E4032">
            <v>68.709999999999994</v>
          </cell>
          <cell r="F4032">
            <v>357.94</v>
          </cell>
        </row>
        <row r="4033">
          <cell r="A4033" t="str">
            <v>83716</v>
          </cell>
          <cell r="B4033" t="str">
            <v>GRELHA FF 30X90CM, 135KG, P/ CX RALO COM ASSENTAMENTO DE ARGAMASSA CIMENTO/AREIA 1:4 - FORNECIMENTO E INSTALAÇÃO</v>
          </cell>
          <cell r="C4033" t="str">
            <v>UN</v>
          </cell>
          <cell r="D4033">
            <v>288.95</v>
          </cell>
          <cell r="E4033">
            <v>68.16</v>
          </cell>
          <cell r="F4033">
            <v>357.11</v>
          </cell>
        </row>
        <row r="4034">
          <cell r="A4034" t="str">
            <v>83623</v>
          </cell>
          <cell r="B4034" t="str">
            <v>GRELHA DE FERRO FUNDIDO PARA CANALETA LARG = 30CM, FORNECIMENTO E ASSENTAMENTO</v>
          </cell>
          <cell r="C4034" t="str">
            <v>M</v>
          </cell>
          <cell r="D4034">
            <v>259.64999999999998</v>
          </cell>
          <cell r="E4034">
            <v>1.72</v>
          </cell>
          <cell r="F4034">
            <v>261.37</v>
          </cell>
        </row>
        <row r="4035">
          <cell r="A4035" t="str">
            <v>83624</v>
          </cell>
          <cell r="B4035" t="str">
            <v>GRELHA DE FERRO FUNDIDO PARA CANALETA LARG = 20CM, FORNECIMENTO E ASSENTAMENTO</v>
          </cell>
          <cell r="C4035" t="str">
            <v>M</v>
          </cell>
          <cell r="D4035">
            <v>182.32</v>
          </cell>
          <cell r="E4035">
            <v>1.72</v>
          </cell>
          <cell r="F4035">
            <v>184.04</v>
          </cell>
        </row>
        <row r="4036">
          <cell r="A4036" t="str">
            <v>83626</v>
          </cell>
          <cell r="B4036" t="str">
            <v>GRELHA DE FERRO FUNDIDO PARA CANALETA LARG = 15CM, FORNECIMENTO E ASSENTAMENTO</v>
          </cell>
          <cell r="C4036" t="str">
            <v>M</v>
          </cell>
          <cell r="D4036">
            <v>143.65</v>
          </cell>
          <cell r="E4036">
            <v>1.72</v>
          </cell>
          <cell r="F4036">
            <v>145.37</v>
          </cell>
        </row>
        <row r="4037">
          <cell r="B4037" t="str">
            <v>DISSIPADOR DE ENERGIA</v>
          </cell>
          <cell r="C4037" t="str">
            <v/>
          </cell>
        </row>
        <row r="4038">
          <cell r="A4038" t="str">
            <v>83690</v>
          </cell>
          <cell r="B4038" t="str">
            <v>DISSIPADOR DE ENERGIA EM PEDRA ARGAMASSADA ESPESSURA 6CM INCL MATERIAIS E COLOCACAO MEDIDO P/ VOLUME DE PEDRA ARGAMASSADA</v>
          </cell>
          <cell r="C4038" t="str">
            <v>M3</v>
          </cell>
          <cell r="D4038">
            <v>204.12</v>
          </cell>
          <cell r="E4038">
            <v>275.81</v>
          </cell>
          <cell r="F4038">
            <v>479.93</v>
          </cell>
        </row>
        <row r="4039">
          <cell r="B4039" t="str">
            <v>BUEIROS / BOCA DE LOBO</v>
          </cell>
          <cell r="C4039" t="str">
            <v/>
          </cell>
        </row>
        <row r="4040">
          <cell r="A4040" t="str">
            <v>73856/1</v>
          </cell>
          <cell r="B4040" t="str">
            <v>BOCA P/BUEIRO SIMPLES TUBULAR D=0,40M EM CONCRETO CICLOPICO, INCLINDO FORMAS, ESCAVACAO, REATERRO E MATERIAIS, EXCLUINDO MATERIAL REATERRO JAZIDA E TRANSPORTE</v>
          </cell>
          <cell r="C4040" t="str">
            <v>UN</v>
          </cell>
          <cell r="D4040">
            <v>265.85000000000002</v>
          </cell>
          <cell r="E4040">
            <v>275.58</v>
          </cell>
          <cell r="F4040">
            <v>541.42999999999995</v>
          </cell>
        </row>
        <row r="4041">
          <cell r="A4041" t="str">
            <v>73856/2</v>
          </cell>
          <cell r="B4041" t="str">
            <v>BOCA PARA BUEIRO SIMPLES TUBULAR, DIAMETRO =0,60M, EM CONCRETO CICLOPICO, INCLUINDO FORMAS, ESCAVACAO, REATERRO E MATERIAIS, EXCLUINDO MATERIAL REATERRO JAZIDA E TRANSPORTE.</v>
          </cell>
          <cell r="C4041" t="str">
            <v>UN</v>
          </cell>
          <cell r="D4041">
            <v>440.05</v>
          </cell>
          <cell r="E4041">
            <v>445.41</v>
          </cell>
          <cell r="F4041">
            <v>885.46</v>
          </cell>
        </row>
        <row r="4042">
          <cell r="A4042" t="str">
            <v>73856/3</v>
          </cell>
          <cell r="B4042" t="str">
            <v>BOCA PARA BUEIRO SIMPLES TUBULAR, DIAMETRO =0,80M, EM CONCRETO CICLOPICO, INCLUINDO FORMAS, ESCAVACAO, REATERRO E MATERIAIS, EXCLUINDO MATERIAL REATERRO JAZIDA E TRANSPORTE.</v>
          </cell>
          <cell r="C4042" t="str">
            <v>UN</v>
          </cell>
          <cell r="D4042">
            <v>664.65</v>
          </cell>
          <cell r="E4042">
            <v>660.1</v>
          </cell>
          <cell r="F4042" t="str">
            <v>1.324.75</v>
          </cell>
        </row>
        <row r="4043">
          <cell r="A4043" t="str">
            <v>73856/4</v>
          </cell>
          <cell r="B4043" t="str">
            <v>BOCA PARA BUEIRO SIMPLES TUBULAR, DIAMETRO =1,00M, EM CONCRETO CICLOPICO, INCLUINDO FORMAS, ESCAVACAO, REATERRO E MATERIAIS, EXCLUINDO MATERIAL REATERRO JAZIDA E TRANSPORTE.</v>
          </cell>
          <cell r="C4043" t="str">
            <v>UN</v>
          </cell>
          <cell r="D4043">
            <v>943.34</v>
          </cell>
          <cell r="E4043">
            <v>922.05</v>
          </cell>
          <cell r="F4043" t="str">
            <v>1.865.39</v>
          </cell>
        </row>
        <row r="4044">
          <cell r="A4044" t="str">
            <v>73856/5</v>
          </cell>
          <cell r="B4044" t="str">
            <v>BOCA PARA BUEIRO SIMPLES TUBULAR, DIAMETRO =1,20M, EM CONCRETO CICLOPICO, INCLUINDO FORMAS, ESCAVACAO, REATERRO E MATERIAIS, EXCLUINDO MATERIAL REATERRO JAZIDA E TRANSPORTE.</v>
          </cell>
          <cell r="C4044" t="str">
            <v>UN</v>
          </cell>
          <cell r="D4044">
            <v>1279.07</v>
          </cell>
          <cell r="E4044" t="str">
            <v>1.233.17</v>
          </cell>
          <cell r="F4044" t="str">
            <v>2.512.24</v>
          </cell>
        </row>
        <row r="4045">
          <cell r="A4045" t="str">
            <v>73856/6</v>
          </cell>
          <cell r="B4045" t="str">
            <v>BOCA PARA BUEIRO DUPLO TUBULAR, DIAMETRO =0,40M, EM CONCRETO CICLOPICO, INCLUINDO FORMAS, ESCAVACAO, REATERRO E MATERIAIS, EXCLUINDO MATERIAL REATERRO JAZIDA E TRANSPORTE.</v>
          </cell>
          <cell r="C4045" t="str">
            <v>UN</v>
          </cell>
          <cell r="D4045">
            <v>377.28</v>
          </cell>
          <cell r="E4045">
            <v>386.25</v>
          </cell>
          <cell r="F4045">
            <v>763.53</v>
          </cell>
        </row>
        <row r="4046">
          <cell r="A4046" t="str">
            <v>73856/7</v>
          </cell>
          <cell r="B4046" t="str">
            <v>BOCA PARA BUEIRO DUPLO TUBULAR, DIAMETRO =0,60M, EM CONCRETO CICLOPICO, INCLUINDO FORMAS, ESCAVACAO, REATERRO E MATERIAIS, EXCLUINDO MATERIAL REATERRO JAZIDA E TRANSPORTE.</v>
          </cell>
          <cell r="C4046" t="str">
            <v>UN</v>
          </cell>
          <cell r="D4046">
            <v>627.65</v>
          </cell>
          <cell r="E4046">
            <v>628.66</v>
          </cell>
          <cell r="F4046" t="str">
            <v>1.256.31</v>
          </cell>
        </row>
        <row r="4047">
          <cell r="A4047" t="str">
            <v>73856/8</v>
          </cell>
          <cell r="B4047" t="str">
            <v>BOCA PARA BUEIRO DUPLO TUBULAR, DIAMETRO =0,80M, EM CONCRETO CICLOPICO, INCLUINDO FORMAS, ESCAVACAO, REATERRO E MATERIAIS, EXCLUINDO MATERIAL REATERRO JAZIDA E TRANSPORTE.</v>
          </cell>
          <cell r="C4047" t="str">
            <v>UN</v>
          </cell>
          <cell r="D4047">
            <v>948.85</v>
          </cell>
          <cell r="E4047">
            <v>934.39</v>
          </cell>
          <cell r="F4047" t="str">
            <v>1.883.24</v>
          </cell>
        </row>
        <row r="4048">
          <cell r="A4048" t="str">
            <v>73856/9</v>
          </cell>
          <cell r="B4048" t="str">
            <v>BOCA PARA BUEIRO DUPLO TUBULAR, DIAMETRO =1,00M, EM CONCRETO CICLOPICO, INCLUINDO FORMAS, ESCAVACAO, REATERRO E MATERIAIS, EXCLUINDO MATERIAL REATERRO JAZIDA E TRANSPORTE.</v>
          </cell>
          <cell r="C4048" t="str">
            <v>UN</v>
          </cell>
          <cell r="D4048">
            <v>1160.6500000000001</v>
          </cell>
          <cell r="E4048" t="str">
            <v>1.168.39</v>
          </cell>
          <cell r="F4048" t="str">
            <v>2.329.04</v>
          </cell>
        </row>
        <row r="4049">
          <cell r="A4049" t="str">
            <v>73856/10</v>
          </cell>
          <cell r="B4049" t="str">
            <v>BOCA PARA BUEIRO DUPLOTUBULAR, DIAMETRO =1,20M, EM CONCRETO CICLOPICO, INCLUINDO FORMAS, ESCAVACAO, REATERRO E MATERIAIS, EXCLUINDO MATERIAL REATERRO JAZIDA E TRANSPORTE.</v>
          </cell>
          <cell r="C4049" t="str">
            <v>UN</v>
          </cell>
          <cell r="D4049">
            <v>1820.07</v>
          </cell>
          <cell r="E4049" t="str">
            <v>1.746.37</v>
          </cell>
          <cell r="F4049" t="str">
            <v>3.566.44</v>
          </cell>
        </row>
        <row r="4050">
          <cell r="A4050" t="str">
            <v>73856/11</v>
          </cell>
          <cell r="B4050" t="str">
            <v>BOCA PARA BUEIRO TRIPLO TUBULAR, DIAMETRO =0,40M, EM CONCRETO CICLOPICO, INCLUINDO FORMAS, ESCAVACAO, REATERRO E MATERIAIS, EXCLUINDO MATERIAL REATERRO JAZIDA E TRANSPORTE.</v>
          </cell>
          <cell r="C4050" t="str">
            <v>UN</v>
          </cell>
          <cell r="D4050">
            <v>488.48</v>
          </cell>
          <cell r="E4050">
            <v>496.75</v>
          </cell>
          <cell r="F4050">
            <v>985.23</v>
          </cell>
        </row>
        <row r="4051">
          <cell r="A4051" t="str">
            <v>73856/12</v>
          </cell>
          <cell r="B4051" t="str">
            <v>BOCA PARA BUEIRO TRIPLO TUBULAR, DIAMETRO =0,60M, EM CONCRETO CICLOPICO, INCLUINDO FORMAS, ESCAVACAO, REATERRO E MATERIAIS, EXCLUINDO MATERIAL REATERRO JAZIDA E TRANSPORTE.</v>
          </cell>
          <cell r="C4051" t="str">
            <v>UN</v>
          </cell>
          <cell r="D4051">
            <v>814.97</v>
          </cell>
          <cell r="E4051">
            <v>811.73</v>
          </cell>
          <cell r="F4051" t="str">
            <v>1.626.70</v>
          </cell>
        </row>
        <row r="4052">
          <cell r="A4052" t="str">
            <v>73856/13</v>
          </cell>
          <cell r="B4052" t="str">
            <v>BOCA PARA BUEIRO TRIPLO TUBULAR, DIAMETRO =0,80M, EM CONCRETO CICLOPICO, INCLUINDO FORMAS, ESCAVACAO, REATERRO E MATERIAIS, EXCLUINDO MATERIAL REATERRO JAZIDA E TRANSPORTE.</v>
          </cell>
          <cell r="C4052" t="str">
            <v>UN</v>
          </cell>
          <cell r="D4052">
            <v>1232.8499999999999</v>
          </cell>
          <cell r="E4052" t="str">
            <v>1.208.54</v>
          </cell>
          <cell r="F4052" t="str">
            <v>2.441.39</v>
          </cell>
        </row>
        <row r="4053">
          <cell r="A4053" t="str">
            <v>73856/14</v>
          </cell>
          <cell r="B4053" t="str">
            <v>BOCA PARA BUEIRO TRIPLO TUBULAR, DIAMETRO =1,00M, EM CONCRETO CICLOPICO, INCLUINDO FORMAS, ESCAVACAO, REATERRO E MATERIAIS, EXCLUINDO MATERIAL REATERRO JAZIDA E TRANSPORTE.</v>
          </cell>
          <cell r="C4053" t="str">
            <v>UN</v>
          </cell>
          <cell r="D4053">
            <v>1746.73</v>
          </cell>
          <cell r="E4053" t="str">
            <v>1.690.20</v>
          </cell>
          <cell r="F4053" t="str">
            <v>3.436.93</v>
          </cell>
        </row>
        <row r="4054">
          <cell r="A4054" t="str">
            <v>73856/15</v>
          </cell>
          <cell r="B4054" t="str">
            <v>BOCA PARA BUEIRO TRIPLO TUBULAR, DIAMETRO =1,20M, EM CONCRETO CICLOPICO, INCLUINDO FORMAS, ESCAVACAO, REATERRO E MATERIAIS, EXCLUINDO MATERIAL REATERRO JAZIDA E TRANSPORTE.</v>
          </cell>
          <cell r="C4054" t="str">
            <v>UN</v>
          </cell>
          <cell r="D4054">
            <v>2361.13</v>
          </cell>
          <cell r="E4054" t="str">
            <v>2.259.61</v>
          </cell>
          <cell r="F4054" t="str">
            <v>4.620.74</v>
          </cell>
        </row>
        <row r="4055">
          <cell r="A4055" t="str">
            <v>83659</v>
          </cell>
          <cell r="B4055" t="str">
            <v>BOCA DE LOBO EM ALVENARIA TIJOLO MACICO, REVESTIDA C/ ARGAMASSA DE CIMENTO E AREIA 1:3, SOBRE LASTRO DE CONCRETO 10CM E TAMPA DE CONCRETO ARMADO</v>
          </cell>
          <cell r="C4055" t="str">
            <v>UN</v>
          </cell>
          <cell r="D4055">
            <v>348.32</v>
          </cell>
          <cell r="E4055">
            <v>357.84</v>
          </cell>
          <cell r="F4055">
            <v>706.16</v>
          </cell>
        </row>
        <row r="4056">
          <cell r="B4056" t="str">
            <v>POCOS DE VISITA</v>
          </cell>
          <cell r="C4056" t="str">
            <v/>
          </cell>
        </row>
        <row r="4057">
          <cell r="A4057" t="str">
            <v>73963/1</v>
          </cell>
          <cell r="B4057" t="str">
            <v>POCO DE VISITA PARA REDE DE ESG. SANIT., EM ANEIS DE CONCRETO, DIÂMETRO = 60CM, PROF=80CM, INCLUINDO DEGRAU,  EXCLUINDO TAMPAO FERRO FUNDIDO.</v>
          </cell>
          <cell r="C4057" t="str">
            <v>UN</v>
          </cell>
          <cell r="D4057">
            <v>215.44</v>
          </cell>
          <cell r="E4057">
            <v>101.46</v>
          </cell>
          <cell r="F4057">
            <v>316.89999999999998</v>
          </cell>
        </row>
        <row r="4058">
          <cell r="A4058" t="str">
            <v>73963/2</v>
          </cell>
          <cell r="B4058" t="str">
            <v>POCO DE VISITA PARA REDE DE ESG. SANIT., EM ANEIS DE CONCRETO, DIÂMETRO = 60CM, PROF = 100CM, EXCLUINDO TAMPAO FERRO FUNDIDO.</v>
          </cell>
          <cell r="C4058" t="str">
            <v>UN</v>
          </cell>
          <cell r="D4058">
            <v>229.93</v>
          </cell>
          <cell r="E4058">
            <v>103.94</v>
          </cell>
          <cell r="F4058">
            <v>333.87</v>
          </cell>
        </row>
        <row r="4059">
          <cell r="A4059" t="str">
            <v>73963/3</v>
          </cell>
          <cell r="B4059" t="str">
            <v>POCO DE VISITA PARA REDE DE ESG. SANIT., EM ANEIS DE CONCRETO, DIÂMETRO = 60CM, PROF = 60CM, INCLUINDO DEGRAU, EXCLUINDO TAMPAO FERRO FUNDIDO.</v>
          </cell>
          <cell r="C4059" t="str">
            <v>UN</v>
          </cell>
          <cell r="D4059">
            <v>220.92</v>
          </cell>
          <cell r="E4059">
            <v>80.03</v>
          </cell>
          <cell r="F4059">
            <v>300.95</v>
          </cell>
        </row>
        <row r="4060">
          <cell r="A4060" t="str">
            <v>73963/5</v>
          </cell>
          <cell r="B4060" t="str">
            <v>POCO DE VISITA PARA REDE DE ESG. SANIT., EM ANEIS DE CONCRETO, DIÂMETRO = 60CM E 110CM, PROF = 120CM, EXCLUINDO TAMPAO FERRO FUNDIDO.</v>
          </cell>
          <cell r="C4060" t="str">
            <v>UN</v>
          </cell>
          <cell r="D4060">
            <v>698.73</v>
          </cell>
          <cell r="E4060">
            <v>280.75</v>
          </cell>
          <cell r="F4060">
            <v>979.48</v>
          </cell>
        </row>
        <row r="4061">
          <cell r="A4061" t="str">
            <v>73963/6</v>
          </cell>
          <cell r="B4061" t="str">
            <v>POCO DE VISITA PARA REDE DE ESG. SANIT., EM ANEIS DE CONCRETO, DIÂMETRO = 60CM E 110CM, PROF = 140CM, EXCLUINDO TAMPAO FERRO FUNDIDO.</v>
          </cell>
          <cell r="C4061" t="str">
            <v>UN</v>
          </cell>
          <cell r="D4061">
            <v>746.68</v>
          </cell>
          <cell r="E4061">
            <v>299.14999999999998</v>
          </cell>
          <cell r="F4061" t="str">
            <v>1.045.83</v>
          </cell>
        </row>
        <row r="4062">
          <cell r="A4062" t="str">
            <v>73963/7</v>
          </cell>
          <cell r="B4062" t="str">
            <v>POCO DE VISITA PARA REDE DE ESG. SANIT., EM ANEIS DE CONCRETO, DIÂMETRO = 60CM E 110CM, PROF = 150CM, EXCLUINDO TAMPAO FERRO FUNDIDO.</v>
          </cell>
          <cell r="C4062" t="str">
            <v>UN</v>
          </cell>
          <cell r="D4062">
            <v>783.5</v>
          </cell>
          <cell r="E4062">
            <v>320.74</v>
          </cell>
          <cell r="F4062" t="str">
            <v>1.104.24</v>
          </cell>
        </row>
        <row r="4063">
          <cell r="A4063" t="str">
            <v>73963/8</v>
          </cell>
          <cell r="B4063" t="str">
            <v>POCO DE VISITA PARA REDE DE ESG. SANIT., EM ANEIS DE CONCRETO, DIÂMETRO = 60CM E 110CM, PROF = 160CM, EXCLUINDO TAMPAO FERRO FUNDIDO.</v>
          </cell>
          <cell r="C4063" t="str">
            <v>UN</v>
          </cell>
          <cell r="D4063">
            <v>789.9</v>
          </cell>
          <cell r="E4063">
            <v>321.56</v>
          </cell>
          <cell r="F4063" t="str">
            <v>1.111.46</v>
          </cell>
        </row>
        <row r="4064">
          <cell r="A4064" t="str">
            <v>73963/9</v>
          </cell>
          <cell r="B4064" t="str">
            <v>POCO DE VISITA PARA REDE DE ESG. SANIT., EM ANEIS DE CONCRETO, DIÂMETRO = 110CM, PROF = 170CM, EXCLUINDO TAMPAO FERRO FUNDIDO.</v>
          </cell>
          <cell r="C4064" t="str">
            <v>UN</v>
          </cell>
          <cell r="D4064">
            <v>833.49</v>
          </cell>
          <cell r="E4064">
            <v>327.72</v>
          </cell>
          <cell r="F4064" t="str">
            <v>1.161.21</v>
          </cell>
        </row>
        <row r="4065">
          <cell r="A4065" t="str">
            <v>73963/10</v>
          </cell>
          <cell r="B4065" t="str">
            <v>POCO DE VISITA PARA REDE DE ESG. SANIT., EM ANEIS DE CONCRETO, DIÂMETRO = 60CM E 110CM, PROF = 200CM, EXCLUINDO TAMPAO FERRO FUNDIDO.</v>
          </cell>
          <cell r="C4065" t="str">
            <v>UN</v>
          </cell>
          <cell r="D4065">
            <v>900.16</v>
          </cell>
          <cell r="E4065">
            <v>354.75</v>
          </cell>
          <cell r="F4065" t="str">
            <v>1.254.91</v>
          </cell>
        </row>
        <row r="4066">
          <cell r="A4066" t="str">
            <v>73963/11</v>
          </cell>
          <cell r="B4066" t="str">
            <v>POCO DE VISITA PARA REDE DE ESG. SANIT., EM ANEIS DE CONCRETO, DIÂMETRO = 60CM E 110CM, PROF = 230CM, EXCLUINDO TAMPAO FERRO FUNDIDO.</v>
          </cell>
          <cell r="C4066" t="str">
            <v>UN</v>
          </cell>
          <cell r="D4066">
            <v>937.92</v>
          </cell>
          <cell r="E4066">
            <v>374.15</v>
          </cell>
          <cell r="F4066" t="str">
            <v>1.312.07</v>
          </cell>
        </row>
        <row r="4067">
          <cell r="A4067" t="str">
            <v>73963/12</v>
          </cell>
          <cell r="B4067" t="str">
            <v>POCO DE VISITA PARA REDE DE ESG. SANIT., EM ANEIS DE CONCRETO, DIÂMETRO = 60CM E 110CM, PROF = 260CM, EXCLUINDO TAMPAO FERRO FUNDIDO.</v>
          </cell>
          <cell r="C4067" t="str">
            <v>UN</v>
          </cell>
          <cell r="D4067">
            <v>1048.43</v>
          </cell>
          <cell r="E4067">
            <v>407.4</v>
          </cell>
          <cell r="F4067" t="str">
            <v>1.455.83</v>
          </cell>
        </row>
        <row r="4068">
          <cell r="A4068" t="str">
            <v>73963/13</v>
          </cell>
          <cell r="B4068" t="str">
            <v>POCO DE VISITA PARA REDE DE ESG. SANIT., EM ANEIS DE CONCRETO, DIÂMETRO = 60CM E 110CM, PROF = 290CM, EXCLUINDO TAMPAO FERRO FUNDIDO.</v>
          </cell>
          <cell r="C4068" t="str">
            <v>UN</v>
          </cell>
          <cell r="D4068">
            <v>1130.25</v>
          </cell>
          <cell r="E4068">
            <v>439.7</v>
          </cell>
          <cell r="F4068" t="str">
            <v>1.569.95</v>
          </cell>
        </row>
        <row r="4069">
          <cell r="A4069" t="str">
            <v>73963/14</v>
          </cell>
          <cell r="B4069" t="str">
            <v>POCO DE VISITA PARA REDE DE ESG. SANIT., EM ANEIS DE CONCRETO, DIÂMETRO = 60CM E 110CM, PROF = 320CM, EXCLUINDO TAMPAO FERRO FUNDIDO.</v>
          </cell>
          <cell r="C4069" t="str">
            <v>UN</v>
          </cell>
          <cell r="D4069">
            <v>1184</v>
          </cell>
          <cell r="E4069">
            <v>469.3</v>
          </cell>
          <cell r="F4069" t="str">
            <v>1.653.30</v>
          </cell>
        </row>
        <row r="4070">
          <cell r="A4070" t="str">
            <v>73963/15</v>
          </cell>
          <cell r="B4070" t="str">
            <v>POCO DE VISITA PARA REDE DE ESG. SANIT., EM ANEIS DE CONCRETO, DIÂMETRO = 60CM E 110CM, PROF = 350CM, EXCLUINDO TAMPAO FERRO FUNDIDO.</v>
          </cell>
          <cell r="C4070" t="str">
            <v>UN</v>
          </cell>
          <cell r="D4070">
            <v>1271.17</v>
          </cell>
          <cell r="E4070">
            <v>516.67999999999995</v>
          </cell>
          <cell r="F4070" t="str">
            <v>1.787.85</v>
          </cell>
        </row>
        <row r="4071">
          <cell r="A4071" t="str">
            <v>73963/16</v>
          </cell>
          <cell r="B4071" t="str">
            <v>POCO DE VISITA PARA REDE DE ESG. SANIT., EM ANEIS DE CONCRETO, DIÂMETRO = 60CM E 110CM, PROF = 380CM, EXCLUINDO TAMPAO FERRO FUNDIDO.</v>
          </cell>
          <cell r="C4071" t="str">
            <v>UN</v>
          </cell>
          <cell r="D4071">
            <v>1347.71</v>
          </cell>
          <cell r="E4071">
            <v>534.1</v>
          </cell>
          <cell r="F4071" t="str">
            <v>1.881.81</v>
          </cell>
        </row>
        <row r="4072">
          <cell r="A4072" t="str">
            <v>73963/17</v>
          </cell>
          <cell r="B4072" t="str">
            <v>POCO DE VISITA PARA REDE DE ESG. SANIT., EM ANEIS DE CONCRETO, DIÂMETRO = 60CM E 110CM, PROF = 410CM, EXCLUINDO TAMPAO FERRO FUNDIDO.</v>
          </cell>
          <cell r="C4072" t="str">
            <v>UN</v>
          </cell>
          <cell r="D4072">
            <v>1437.5</v>
          </cell>
          <cell r="E4072">
            <v>568.01</v>
          </cell>
          <cell r="F4072" t="str">
            <v>2.005.51</v>
          </cell>
        </row>
        <row r="4073">
          <cell r="A4073" t="str">
            <v>73963/18</v>
          </cell>
          <cell r="B4073" t="str">
            <v>POCO DE VISITA PARA REDE DE ESG. SANIT., EM ANEIS DE CONCRETO, DIÂMETRO = 60CM E 110CM, PROF = 440CM, EXCLUINDO TAMPAO FERRO FUNDIDO.</v>
          </cell>
          <cell r="C4073" t="str">
            <v>UN</v>
          </cell>
          <cell r="D4073">
            <v>1519.22</v>
          </cell>
          <cell r="E4073">
            <v>600.08000000000004</v>
          </cell>
          <cell r="F4073" t="str">
            <v>2.119.30</v>
          </cell>
        </row>
        <row r="4074">
          <cell r="A4074" t="str">
            <v>73963/19</v>
          </cell>
          <cell r="B4074" t="str">
            <v>POCO DE VISITA PARA REDE DE ESG. SANIT., EM ANEIS DE CONCRETO, DIÂMETRO = 60CM E 110CM, PROF = 470CM, EXCLUINDO TAMPAO FERRO FUNDIDO.</v>
          </cell>
          <cell r="C4074" t="str">
            <v>UN</v>
          </cell>
          <cell r="D4074">
            <v>1601.19</v>
          </cell>
          <cell r="E4074">
            <v>632.74</v>
          </cell>
          <cell r="F4074" t="str">
            <v>2.233.93</v>
          </cell>
        </row>
        <row r="4075">
          <cell r="A4075" t="str">
            <v>73963/20</v>
          </cell>
          <cell r="B4075" t="str">
            <v>POCO DE VISITA PARA REDE DE ESG. SANIT., EM ANEIS DE CONCRETO, DIÂMETRO = 60CM E 110CM, PROF = 500CM, EXCLUINDO TAMPAO FERRO FUNDIDO.</v>
          </cell>
          <cell r="C4075" t="str">
            <v>UN</v>
          </cell>
          <cell r="D4075">
            <v>1682.92</v>
          </cell>
          <cell r="E4075">
            <v>664.81</v>
          </cell>
          <cell r="F4075" t="str">
            <v>2.347.73</v>
          </cell>
        </row>
        <row r="4076">
          <cell r="A4076" t="str">
            <v>73963/21</v>
          </cell>
          <cell r="B4076" t="str">
            <v>POCO DE VISITA PARA REDE DE ESG. SANIT., EM ANEIS DE CONCRETO, DIÂMETRO = 60CM E 110CM, PROF = 530CM, EXCLUINDO TAMPAO FERRO FUNDIDO.</v>
          </cell>
          <cell r="C4076" t="str">
            <v>UN</v>
          </cell>
          <cell r="D4076">
            <v>1770.99</v>
          </cell>
          <cell r="E4076">
            <v>698.87</v>
          </cell>
          <cell r="F4076" t="str">
            <v>2.469.86</v>
          </cell>
        </row>
        <row r="4077">
          <cell r="A4077" t="str">
            <v>73963/22</v>
          </cell>
          <cell r="B4077" t="str">
            <v>POCO DE VISITA PARA REDE DE ESG. SANIT., EM ANEIS DE CONCRETO, DIÂMETRO = 60CM E 110CM, PROF = 560CM, EXCLUINDO TAMPAO FERRO FUNDIDO.</v>
          </cell>
          <cell r="C4077" t="str">
            <v>UN</v>
          </cell>
          <cell r="D4077">
            <v>1852.71</v>
          </cell>
          <cell r="E4077">
            <v>730.94</v>
          </cell>
          <cell r="F4077" t="str">
            <v>2.583.65</v>
          </cell>
        </row>
        <row r="4078">
          <cell r="A4078" t="str">
            <v>73963/23</v>
          </cell>
          <cell r="B4078" t="str">
            <v>POCO DE VISITA PARA REDE DE ESG. SANIT., EM ANEIS DE CONCRETO, DIÂMETRO = 60CM E 110CM, PROF = 590CM, EXCLUINDO TAMPAO FERRO FUNDIDO.</v>
          </cell>
          <cell r="C4078" t="str">
            <v>UN</v>
          </cell>
          <cell r="D4078">
            <v>1934.44</v>
          </cell>
          <cell r="E4078">
            <v>763.01</v>
          </cell>
          <cell r="F4078" t="str">
            <v>2.697.45</v>
          </cell>
        </row>
        <row r="4079">
          <cell r="A4079" t="str">
            <v>73963/24</v>
          </cell>
          <cell r="B4079" t="str">
            <v>POCO DE VISITA PARA REDE DE ESG. SANIT., EM ANEIS DE CONCRETO, DIÂMETRO = 60CM E 110CM, PROF = 690CM, EXCLUINDO TAMPAO FERRO FUNDIDO.</v>
          </cell>
          <cell r="C4079" t="str">
            <v>UN</v>
          </cell>
          <cell r="D4079">
            <v>2152.5700000000002</v>
          </cell>
          <cell r="E4079">
            <v>795.73</v>
          </cell>
          <cell r="F4079" t="str">
            <v>2.948.30</v>
          </cell>
        </row>
        <row r="4080">
          <cell r="A4080" t="str">
            <v>73963/25</v>
          </cell>
          <cell r="B4080" t="str">
            <v>POCO DE VISITA PARA REDE DE ESG. SANIT., EM ANEIS DE CONCRETO, DIÂMETRO = 60CM E 110CM, PROF = 650CM, EXCLUINDO TAMPAO FERRO FUNDIDO.</v>
          </cell>
          <cell r="C4080" t="str">
            <v>UN</v>
          </cell>
          <cell r="D4080">
            <v>2098.38</v>
          </cell>
          <cell r="E4080">
            <v>827.8</v>
          </cell>
          <cell r="F4080" t="str">
            <v>2.926.18</v>
          </cell>
        </row>
        <row r="4081">
          <cell r="A4081" t="str">
            <v>73963/26</v>
          </cell>
          <cell r="B4081" t="str">
            <v>POCO DE VISITA PARA REDE DE ESG. SANIT., EM ANEIS DE CONCRETO, DIÂMETRO = 60CM E 110CM, PROF = 680CM, EXCLUINDO TAMPAO FERRO FUNDIDO.</v>
          </cell>
          <cell r="C4081" t="str">
            <v>UN</v>
          </cell>
          <cell r="D4081">
            <v>2180.35</v>
          </cell>
          <cell r="E4081">
            <v>860.46</v>
          </cell>
          <cell r="F4081" t="str">
            <v>3.040.81</v>
          </cell>
        </row>
        <row r="4082">
          <cell r="A4082" t="str">
            <v>73963/27</v>
          </cell>
          <cell r="B4082" t="str">
            <v>POCO DE VISITA PARA REDE DE ESG. SANIT., EM ANEIS DE CONCRETO, DIÂMETRO = 60CM E 110CM, PROF = 710CM, EXCLUINDO TAMPAO FERRO FUNDIDO.</v>
          </cell>
          <cell r="C4082" t="str">
            <v>UN</v>
          </cell>
          <cell r="D4082">
            <v>2262.0700000000002</v>
          </cell>
          <cell r="E4082">
            <v>892.53</v>
          </cell>
          <cell r="F4082" t="str">
            <v>3.154.60</v>
          </cell>
        </row>
        <row r="4083">
          <cell r="A4083" t="str">
            <v>73963/28</v>
          </cell>
          <cell r="B4083" t="str">
            <v>POCO VISITA ESG SANIT ANEL CONC PRE-MOLD PROF=1,20M C/ TAMPAO FOFO ARTICULADO, CLASSE B125 CARGA MAX 12,5 T, REDONDO TAMPA 600 MM, REDE PLUVIAL /ESGOTO / REJUNTAMENTO ANEIS / REVEST LISO CALHA INTERNA C/ARG CIM/AREIA 1:4. BASE/BANQUETA EM CONCR FCK=10MPA</v>
          </cell>
          <cell r="C4083" t="str">
            <v>UN</v>
          </cell>
          <cell r="D4083">
            <v>1035.32</v>
          </cell>
          <cell r="E4083">
            <v>284.91000000000003</v>
          </cell>
          <cell r="F4083" t="str">
            <v>1.320.23</v>
          </cell>
        </row>
        <row r="4084">
          <cell r="A4084" t="str">
            <v>73963/29</v>
          </cell>
          <cell r="B4084" t="str">
            <v>POCO VISITA ESG SANIT ANEL CONC PRE-MOLD PROF=1,40M C/ TAMPAO FOFO ARTICULADO, CLASSE B125 CARGA MAX 12,5 T, REDONDO TAMPA 600 MM, REDE PLUVIAL/ESGOTO / REJUNTAMENTO ANEIS / REVEST LISO CALHA INTERNA C/ARG CIM/AREIA 1:4. BASE/BANQUETA EM CONCR FCK=10MPA</v>
          </cell>
          <cell r="C4084" t="str">
            <v>UN</v>
          </cell>
          <cell r="D4084">
            <v>1071.54</v>
          </cell>
          <cell r="E4084">
            <v>302.33999999999997</v>
          </cell>
          <cell r="F4084" t="str">
            <v>1.373.88</v>
          </cell>
        </row>
        <row r="4085">
          <cell r="A4085" t="str">
            <v>73963/30</v>
          </cell>
          <cell r="B4085" t="str">
            <v>POCO VISITA ESG SANIT ANEL CONC PRE-MOLD PROF=1,50M C/ TAMPAO FOFO ARTICULADO, CLASSE B125 CARGA MAX 12,5 T, REDONDO TAMPA 600 MM, REDE PLUVIAL/ESGOTO / REJUNTAMENTO ANEIS / REVEST LISO CALHA INTERNA C/ARG CIM/AREIA 1:4. BASE/BANQUETA EM CONCRFCK=10MPA</v>
          </cell>
          <cell r="C4085" t="str">
            <v>UN</v>
          </cell>
          <cell r="D4085">
            <v>1151.32</v>
          </cell>
          <cell r="E4085">
            <v>326.49</v>
          </cell>
          <cell r="F4085" t="str">
            <v>1.477.81</v>
          </cell>
        </row>
        <row r="4086">
          <cell r="A4086" t="str">
            <v>73963/31</v>
          </cell>
          <cell r="B4086" t="str">
            <v>POCO VISITA ESG SANIT ANEL CONC PRE-MOLD PROF=1,60M C/ TAMPAO FOFO ARTICULADO, CLASSE B125 CARGA MAX 12,5 T, REDONDO TAMPA 600 MM, REDE PLUVIAL / REJUNTAMENTO ANEIS / REVEST LISO CALHA INTERNA C/ARG CIM/AREIA 1:4. BASE/BANQUETA EM CONCR FCK=10MPA</v>
          </cell>
          <cell r="C4086" t="str">
            <v>UN</v>
          </cell>
          <cell r="D4086">
            <v>1158.0999999999999</v>
          </cell>
          <cell r="E4086">
            <v>328.26</v>
          </cell>
          <cell r="F4086" t="str">
            <v>1.486.36</v>
          </cell>
        </row>
        <row r="4087">
          <cell r="A4087" t="str">
            <v>73963/32</v>
          </cell>
          <cell r="B4087" t="str">
            <v>POCO VISITA ESG SANIT ANEL CONC PRE-MOLD PROF=1,70M C/ TAMPAO FOFO ARTICULADO, CLASSE B125 CARGA MAX 12,5 T, REDONDO TAMPA 600 MM, REDE PLUVIAL/ESGOTO /  REJUNTAMENTO ANEIS / REVEST LISO CALHA INTERNA C/ARG CIM/AREIA 1:4. BASE/BANQUETA EM CONCR FCK=10MPA</v>
          </cell>
          <cell r="C4087" t="str">
            <v>UN</v>
          </cell>
          <cell r="D4087">
            <v>1166.48</v>
          </cell>
          <cell r="E4087">
            <v>330.63</v>
          </cell>
          <cell r="F4087" t="str">
            <v>1.497.11</v>
          </cell>
        </row>
        <row r="4088">
          <cell r="A4088" t="str">
            <v>73963/33</v>
          </cell>
          <cell r="B4088" t="str">
            <v>POCO VISITA ESG SANIT ANEL CONC PRE-MOLD PROF=2,00M C/ TAMPAO FOFO ARTICULADO, CLASSE B125 CARGA MAX 12,5 T, REDONDO TAMPA 600 MM, REDE PLUVIAL/ESGOTO / REJUNTAMENTO ANEIS / REVEST LISO CALHA INTERNA C/ARG CIM/AREIA 1:4. BASE/BANQUETA EM CONCR FCK=10MPA</v>
          </cell>
          <cell r="C4088" t="str">
            <v>UN</v>
          </cell>
          <cell r="D4088">
            <v>1249.19</v>
          </cell>
          <cell r="E4088">
            <v>363.45</v>
          </cell>
          <cell r="F4088" t="str">
            <v>1.612.64</v>
          </cell>
        </row>
        <row r="4089">
          <cell r="A4089" t="str">
            <v>73963/34</v>
          </cell>
          <cell r="B4089" t="str">
            <v>POCO VISITA ESG SANIT ANEL CONC PRE MOLD PROF=2,30M C/ TAMPAO FOFO ARTICULADO, CLASSE B125 CARGA MAX 12,5 T, REDONDO TAMPA 600 MM, REDE PLUVIAL/ESGOTO / REJUNTAMENTO ANEIS / REVEST LISO CALHA INTERNA C/ARG CIM/AREIA 1:4. BASE/BANQUETA EM CONCRFCK=10MPA</v>
          </cell>
          <cell r="C4089" t="str">
            <v>UN</v>
          </cell>
          <cell r="D4089">
            <v>1298.8399999999999</v>
          </cell>
          <cell r="E4089">
            <v>383.57</v>
          </cell>
          <cell r="F4089" t="str">
            <v>1.682.41</v>
          </cell>
        </row>
        <row r="4090">
          <cell r="A4090" t="str">
            <v>73963/35</v>
          </cell>
          <cell r="B4090" t="str">
            <v>POCO VISITA ESG SANIT ANEL CONC PRE-MOLD PROF=2,60M C/ TAMPAO FOFO SIMPLES COM BASE, CLASSE B125 CARGA MAX 12,5 T, REDONDO TAMPA 600 MM, REDE PLUVIAL/ESGOTO / REJUNTAMENTO ANEIS / REVEST LISO CALHA INTERNA C/ARG CIM/AREIA 1:4. BASE/BANQUETAEM CONCR FCK=10MPA</v>
          </cell>
          <cell r="C4090" t="str">
            <v>UN</v>
          </cell>
          <cell r="D4090">
            <v>1381.56</v>
          </cell>
          <cell r="E4090">
            <v>416.39</v>
          </cell>
          <cell r="F4090" t="str">
            <v>1.797.95</v>
          </cell>
        </row>
        <row r="4091">
          <cell r="A4091" t="str">
            <v>73963/36</v>
          </cell>
          <cell r="B4091" t="str">
            <v>POCO VISITA ESG SANIT ANEL CONC PRE-MOLD PROF=2,90M C/ TAMPAO FOFO ARTICULADO, CLASSE B125 CARGA MAX 12,5 T, REDONDO TAMPA 600 MM, REDE PLUVIAL / REJUNTAMENTO ANEIS / REVEST LISO CALHA INTERNA C/ARG CIM/AREIA 1:4. BASE/BANQUETA EM CONCR FCK=10MPA</v>
          </cell>
          <cell r="C4091" t="str">
            <v>UN</v>
          </cell>
          <cell r="D4091">
            <v>1464.26</v>
          </cell>
          <cell r="E4091">
            <v>449.22</v>
          </cell>
          <cell r="F4091" t="str">
            <v>1.913.48</v>
          </cell>
        </row>
        <row r="4092">
          <cell r="A4092" t="str">
            <v>73963/37</v>
          </cell>
          <cell r="B4092" t="str">
            <v>POCO VISITA ESG SANIT ANEL CONC PRE-MOLD PROF=3,20M C/ TAMPAO FOFO ARTICULADO, CLASSE B125 CARGA MAX 12,5 T, REDONDO TAMPA 600 MM, REDE PLUVIAL /  REJUNTAMENTOANEIS / REVEST LISO CALHA INTERNA C/ARG CIM/AREIA 1:4. BASE / BANQUETA EM CONCR FCK=10MPA</v>
          </cell>
          <cell r="C4092" t="str">
            <v>UN</v>
          </cell>
          <cell r="D4092">
            <v>1546.98</v>
          </cell>
          <cell r="E4092">
            <v>482.04</v>
          </cell>
          <cell r="F4092" t="str">
            <v>2.029.02</v>
          </cell>
        </row>
        <row r="4093">
          <cell r="A4093" t="str">
            <v>73963/38</v>
          </cell>
          <cell r="B4093" t="str">
            <v>POCO VISITA ESG SANIT ANEL CONC PRE-MOLD PROF=3,50M C/ TAMPAO FOFO ARTICULADO, CLASSE B125 CARGA MAX 12,5 T, REDONDO TAMPA 600 MM, REDE PLUVIAL/ESGOTO /  REJUNTAMENTO / ANEIS / REVEST LISO CALHA INTERNA C/ARG CIM/AREIA 1:4. BASE/BANQUETA EM CONCR FCK=10MPA</v>
          </cell>
          <cell r="C4093" t="str">
            <v>UN</v>
          </cell>
          <cell r="D4093">
            <v>1629.9</v>
          </cell>
          <cell r="E4093">
            <v>515.4</v>
          </cell>
          <cell r="F4093" t="str">
            <v>2.145.30</v>
          </cell>
        </row>
        <row r="4094">
          <cell r="A4094" t="str">
            <v>73963/39</v>
          </cell>
          <cell r="B4094" t="str">
            <v>POCO VISITA ESG SANIT ANEL CONC PRE-MOLD PROF=3,80M C/ TAMPAO FOFO ARTICULADO, CLASSE B125 CARGA MAX 12,5 T, REDONDO TAMPA 600 MM, REDE PLUVIAL / REJUNTAMENTO ANEIS / REVEST LISO CALHA INTERNA C/ARG CIM/AREIA 1:4. BASE/BANQUETA EM CONCR FCK=10MPA</v>
          </cell>
          <cell r="C4094" t="str">
            <v>UN</v>
          </cell>
          <cell r="D4094">
            <v>1712.76</v>
          </cell>
          <cell r="E4094">
            <v>548.58000000000004</v>
          </cell>
          <cell r="F4094" t="str">
            <v>2.261.34</v>
          </cell>
        </row>
        <row r="4095">
          <cell r="A4095" t="str">
            <v>73963/40</v>
          </cell>
          <cell r="B4095" t="str">
            <v>POCO VISITA ESG SANIT ANEL CONC PRE-MOLD PROF=4,10M C/ TAMPAO FOFO ARTICULADO, CLASSE B125 CARGA MAX 12,5 T, REDONDO TAMPA 600 MM, REDE PLUVIAL / REJUNTAMENTO ANEIS / REVEST LISO CALHA INTERNA C/ARG CIM/AREIA 1:4. BASE/BANQUETA EM CONCR FCK=10MPA</v>
          </cell>
          <cell r="C4095" t="str">
            <v>UN</v>
          </cell>
          <cell r="D4095">
            <v>1793.02</v>
          </cell>
          <cell r="E4095">
            <v>580.91999999999996</v>
          </cell>
          <cell r="F4095" t="str">
            <v>2.373.94</v>
          </cell>
        </row>
        <row r="4096">
          <cell r="A4096" t="str">
            <v>73963/41</v>
          </cell>
          <cell r="B4096" t="str">
            <v>POCO VISITA ESG SANIT ANEL CONC PRE MOLD PROF=4,40M C/ TAMPAO FOFO ARTICULADO, CLASSE B125 CARGA MAX 12,5 T, REDONDO TAMPA 600 MM, REDE PLUVIAL / REJUNTAMENTO ANEIS / REVEST LISO CALHA INTERNA C/ARG CIM/AREIA 1:4. BASE/BANQUETA EM CONCR FCK=10MPA</v>
          </cell>
          <cell r="C4096" t="str">
            <v>UN</v>
          </cell>
          <cell r="D4096">
            <v>1875.85</v>
          </cell>
          <cell r="E4096">
            <v>608.54999999999995</v>
          </cell>
          <cell r="F4096" t="str">
            <v>2.484.40</v>
          </cell>
        </row>
        <row r="4097">
          <cell r="A4097" t="str">
            <v>73963/42</v>
          </cell>
          <cell r="B4097" t="str">
            <v>POCO VISITA ESG SANIT ANEL CONC PRE-MOLD PROF=4,70M C/ TAMPAO FOFO ARTICULADO, CLASSE B125 CARGA MAX 12,5 T, REDONDO TAMPA 600 MM, REDE PLUVIAL/ESGOTO /  REJUNTAMENTO ANEIS / REVEST LISO CALHA INTERNA C/ARG CIM/AREIA 1:4. BASE/BANQUETA EM CONCRFCK=10MPA</v>
          </cell>
          <cell r="C4097" t="str">
            <v>UN</v>
          </cell>
          <cell r="D4097">
            <v>1961.07</v>
          </cell>
          <cell r="E4097">
            <v>647.46</v>
          </cell>
          <cell r="F4097" t="str">
            <v>2.608.53</v>
          </cell>
        </row>
        <row r="4098">
          <cell r="A4098" t="str">
            <v>73963/43</v>
          </cell>
          <cell r="B4098" t="str">
            <v>POCO VISITA ESG SANIT ANEL CONC PRE-MOLD PROF=5,00M C/ TAMPAO FOFO ARTICULADO, CLASSE B125 CARGA MAX 12,5 T, REDONDO TAMPA 600 MM, REDE PLUVIAL / ESGOTO / REJUNTAMENTO ANEIS/ REVEST LISO CALHA INTERNA C/ARG CIM/AREIA 1:4. BASE/BANQUETA EM CONCR FCK=10MPA</v>
          </cell>
          <cell r="C4098" t="str">
            <v>UN</v>
          </cell>
          <cell r="D4098">
            <v>2032.28</v>
          </cell>
          <cell r="E4098">
            <v>648.19000000000005</v>
          </cell>
          <cell r="F4098" t="str">
            <v>2.680.47</v>
          </cell>
        </row>
        <row r="4099">
          <cell r="A4099" t="str">
            <v>73963/44</v>
          </cell>
          <cell r="B4099" t="str">
            <v>POCO VISITA ESG SANIT ANEL CONC PRE-MOLD PROF=0,80M C/ TAMPAO FOFO ARTICULADO, CLASSE B125 CARGA MAX 12,5 T, REDONDO TAMPA 600 MM, REDE PLUVIAL/ESGOTO / DEGRAUS FF / REJUNTAMENTO ANEIS / REVEST LISO CALHA INTERNA C/ARG CIM/AREIA 1:4. BASE / BANQUETA EM CONCR FCK=10MPA</v>
          </cell>
          <cell r="C4099" t="str">
            <v>UN</v>
          </cell>
          <cell r="D4099">
            <v>612.4</v>
          </cell>
          <cell r="E4099">
            <v>113.54</v>
          </cell>
          <cell r="F4099">
            <v>725.94</v>
          </cell>
        </row>
        <row r="4100">
          <cell r="A4100" t="str">
            <v>73963/45</v>
          </cell>
          <cell r="B4100" t="str">
            <v>POCO DE VISITA PARA REDE DE ESG. SANIT., EM ANEIS DE CONCRETO, DIÂMETRO = 60CM E 110CM, PROF = 240CM, EXCLUINDO TAMPAO FERRO FUNDIDO.</v>
          </cell>
          <cell r="C4100" t="str">
            <v>UN</v>
          </cell>
          <cell r="D4100">
            <v>1002.61</v>
          </cell>
          <cell r="E4100">
            <v>385.23</v>
          </cell>
          <cell r="F4100" t="str">
            <v>1.387.84</v>
          </cell>
        </row>
        <row r="4101">
          <cell r="A4101" t="str">
            <v>73963/46</v>
          </cell>
          <cell r="B4101" t="str">
            <v>POCO DE VISITA PARA REDE DE ESG. SANIT., EM ANEIS DE CONCRETO, DIÂMETRO = 60CM E 110CM, PROF = 250CM, EXCLUINDO TAMPAO FERRO FUNDIDO.</v>
          </cell>
          <cell r="C4101" t="str">
            <v>UN</v>
          </cell>
          <cell r="D4101">
            <v>1011.6</v>
          </cell>
          <cell r="E4101">
            <v>396.31</v>
          </cell>
          <cell r="F4101" t="str">
            <v>1.407.91</v>
          </cell>
        </row>
        <row r="4102">
          <cell r="A4102" t="str">
            <v>73963/47</v>
          </cell>
          <cell r="B4102" t="str">
            <v>POCO DE VISITA PARA REDE DE ESG. SANIT., EM ANEIS DE CONCRETO, DIÂMETRO = 60CM E 110CM, PROF = 280CM, EXCLUINDO TAMPAO FERRO FUNDIDO.</v>
          </cell>
          <cell r="C4102" t="str">
            <v>UN</v>
          </cell>
          <cell r="D4102">
            <v>1102.98</v>
          </cell>
          <cell r="E4102">
            <v>428.93</v>
          </cell>
          <cell r="F4102" t="str">
            <v>1.531.91</v>
          </cell>
        </row>
        <row r="4103">
          <cell r="A4103" t="str">
            <v>73963/48</v>
          </cell>
          <cell r="B4103" t="str">
            <v>POCO DE VISITA PARA REDE DE ESG. SANIT., EM ANEIS DE CONCRETO, DIÂMETRO = 60CM E 110CM, PROF = 310CM, EXCLUINDO TAMPAO FERRO FUNDIDO.</v>
          </cell>
          <cell r="C4103" t="str">
            <v>UN</v>
          </cell>
          <cell r="D4103">
            <v>1166.07</v>
          </cell>
          <cell r="E4103">
            <v>459.44</v>
          </cell>
          <cell r="F4103" t="str">
            <v>1.625.51</v>
          </cell>
        </row>
        <row r="4104">
          <cell r="A4104" t="str">
            <v>74124/1</v>
          </cell>
          <cell r="B4104" t="str">
            <v>POCO VISITA AG PLUV:CONC ARM 1X1X1,40M COLETOR D=40 A 50CM PAREDE E=15CM BASE CONC FCK=10MPA REVEST C/ARG CIM/AREIA 1:4 INCL FORN TODOS MATERIAIS</v>
          </cell>
          <cell r="C4104" t="str">
            <v>UN</v>
          </cell>
          <cell r="D4104">
            <v>1080.1500000000001</v>
          </cell>
          <cell r="E4104" t="str">
            <v>1.009.15</v>
          </cell>
          <cell r="F4104" t="str">
            <v>2.089.30</v>
          </cell>
        </row>
        <row r="4105">
          <cell r="A4105" t="str">
            <v>74124/2</v>
          </cell>
          <cell r="B4105" t="str">
            <v>POCO VISITA AG PLUV:CONC ARM 1,10X1,10X1,40M COLETOR D=60CM PAREDE E=15CM BASE CONC FCK=10MPA REVEST C/ARG CIM/AREIA 1:4 INCL FORN TODOS MATERIAIS</v>
          </cell>
          <cell r="C4105" t="str">
            <v>UN</v>
          </cell>
          <cell r="D4105">
            <v>1252.8599999999999</v>
          </cell>
          <cell r="E4105" t="str">
            <v>1.134.90</v>
          </cell>
          <cell r="F4105" t="str">
            <v>2.387.76</v>
          </cell>
        </row>
        <row r="4106">
          <cell r="A4106" t="str">
            <v>74124/3</v>
          </cell>
          <cell r="B4106" t="str">
            <v>POCO VISITA AG PLUV:CONC ARM 1,20X1,20X1,40M COLETOR D=70CM PAREDE E=15CM BASE CONC FCK=10MPA REVEST C/ARG CIM/AREIA 1:4 INCL FORN TODOS MATERIAIS</v>
          </cell>
          <cell r="C4106" t="str">
            <v>UN</v>
          </cell>
          <cell r="D4106">
            <v>1356.19</v>
          </cell>
          <cell r="E4106" t="str">
            <v>1.225.98</v>
          </cell>
          <cell r="F4106" t="str">
            <v>2.582.17</v>
          </cell>
        </row>
        <row r="4107">
          <cell r="A4107" t="str">
            <v>74124/4</v>
          </cell>
          <cell r="B4107" t="str">
            <v>POCO VISITA AG PLUV:CONC ARM 1,30X1,30X1,40M COLETOR D=80CM PAREDE E=15CM BASE CONC FCK=10MPA REVEST C/ARG CIM/AREIA 1:4 INCL FORN TODOS MATERIAIS</v>
          </cell>
          <cell r="C4107" t="str">
            <v>UN</v>
          </cell>
          <cell r="D4107">
            <v>1539.79</v>
          </cell>
          <cell r="E4107" t="str">
            <v>1.416.37</v>
          </cell>
          <cell r="F4107" t="str">
            <v>2.956.16</v>
          </cell>
        </row>
        <row r="4108">
          <cell r="A4108" t="str">
            <v>74124/5</v>
          </cell>
          <cell r="B4108" t="str">
            <v>POCO VISITA CONCRETO ARMADO P/AG PLUV 1,40X1,40X1,50M COLETOR D=90CM  PAREDE E=15CM BASE CONCRETO FCK=10MPA REVESTIDO C/ARG CIM/AREIA 1:4 INCL FORN TODOS MATERIAIS</v>
          </cell>
          <cell r="C4108" t="str">
            <v>UN</v>
          </cell>
          <cell r="D4108">
            <v>1787.11</v>
          </cell>
          <cell r="E4108" t="str">
            <v>1.644.54</v>
          </cell>
          <cell r="F4108" t="str">
            <v>3.431.65</v>
          </cell>
        </row>
        <row r="4109">
          <cell r="A4109" t="str">
            <v>74124/6</v>
          </cell>
          <cell r="B4109" t="str">
            <v>POCO VISITA AG PLUV:CONC ARM 1,50X1,50X1,60M COLETOR D=1M PA REDE E=15CM BASE CONC FCK=10MPA REVEST C/ARG CIM/AREIA 1:4 INCL FORN TODOS MATERIAIS</v>
          </cell>
          <cell r="C4109" t="str">
            <v>UN</v>
          </cell>
          <cell r="D4109">
            <v>1982.52</v>
          </cell>
          <cell r="E4109" t="str">
            <v>1.851.02</v>
          </cell>
          <cell r="F4109" t="str">
            <v>3.833.54</v>
          </cell>
        </row>
        <row r="4110">
          <cell r="A4110" t="str">
            <v>74124/7</v>
          </cell>
          <cell r="B4110" t="str">
            <v>POCO VISITA AG PLUV:CONC ARM 1,60X1,60X1,70M COLETOR D=1,10M PAREDE E=15CM BASE CONC FCK=10MPA REVEST C/ARG CIM/AREIA 1:4 INCL FORN TODOS MATERIAIS</v>
          </cell>
          <cell r="C4110" t="str">
            <v>UN</v>
          </cell>
          <cell r="D4110">
            <v>2163.23</v>
          </cell>
          <cell r="E4110" t="str">
            <v>2.007.50</v>
          </cell>
          <cell r="F4110" t="str">
            <v>4.170.73</v>
          </cell>
        </row>
        <row r="4111">
          <cell r="A4111" t="str">
            <v>74124/8</v>
          </cell>
          <cell r="B4111" t="str">
            <v>POCO VISITA AG PLUV:CONC ARM 1,70X1,70X1,80M COLETOR D=1,20M          PAREDE E=15CM BASE CONC FCK=10MPA REVEST C/ARG CIM/AREIA 1:4          DEGRAUS FF INCL FORN TODOS MATERIAIS</v>
          </cell>
          <cell r="C4111" t="str">
            <v>UN</v>
          </cell>
          <cell r="D4111">
            <v>2313.75</v>
          </cell>
          <cell r="E4111" t="str">
            <v>2.154.90</v>
          </cell>
          <cell r="F4111" t="str">
            <v>4.468.65</v>
          </cell>
        </row>
        <row r="4112">
          <cell r="A4112" t="str">
            <v>74212/1</v>
          </cell>
          <cell r="B4112" t="str">
            <v>POCO DE VISITA PARA REDE DE ESGOTO SANITARIO, EM ALVENARIA, DIAMETRO = 60 CM, PROF 160 CM, INCLUINDO TAMPAO FERRO FUNDIDO</v>
          </cell>
          <cell r="C4112" t="str">
            <v>UN</v>
          </cell>
          <cell r="D4112">
            <v>1846.45</v>
          </cell>
          <cell r="E4112" t="str">
            <v>1.605.38</v>
          </cell>
          <cell r="F4112" t="str">
            <v>3.451.83</v>
          </cell>
        </row>
        <row r="4113">
          <cell r="A4113" t="str">
            <v>74214/1</v>
          </cell>
          <cell r="B4113" t="str">
            <v>POCO DE VISITA PARA REDE DE ESGOTO SANITÁRIO, EM ALVENARIA, DIAMETRO 120 CM, PROF ATE 200 CM, INCLUINDO TAMPAO FERRO FUNDIDO</v>
          </cell>
          <cell r="C4113" t="str">
            <v>UN</v>
          </cell>
          <cell r="D4113">
            <v>3055.98</v>
          </cell>
          <cell r="E4113" t="str">
            <v>2.019.82</v>
          </cell>
          <cell r="F4113" t="str">
            <v>5.075.80</v>
          </cell>
        </row>
        <row r="4114">
          <cell r="A4114" t="str">
            <v>74214/2</v>
          </cell>
          <cell r="B4114" t="str">
            <v>POCO DE VISITA PARA REDE DE ESGOTO SANITÁRIO, EM ALVENARIA, DIAMETRO 120 CM, PROF ATE 400 CM, INCLUINDO TAMPAO FERRO FUNDIDO</v>
          </cell>
          <cell r="C4114" t="str">
            <v>UN</v>
          </cell>
          <cell r="D4114">
            <v>4357.2299999999996</v>
          </cell>
          <cell r="E4114" t="str">
            <v>3.233.09</v>
          </cell>
          <cell r="F4114" t="str">
            <v>7.590.32</v>
          </cell>
        </row>
        <row r="4115">
          <cell r="A4115" t="str">
            <v>74224/1</v>
          </cell>
          <cell r="B4115" t="str">
            <v>POCO DE VISITA PARA DRENAGEM PLUVIAL, EM CONCRETO ESTRUTURAL, DIMENSOES INTERNAS DE 90X150X80CM (LARGXCOMPXALT), PARA REDE DE 600 MM, EXCLUSOS TAMPAO E CHAMINE.</v>
          </cell>
          <cell r="C4115" t="str">
            <v>UN</v>
          </cell>
          <cell r="D4115">
            <v>865</v>
          </cell>
          <cell r="E4115">
            <v>464.02</v>
          </cell>
          <cell r="F4115" t="str">
            <v>1.329.02</v>
          </cell>
        </row>
        <row r="4116">
          <cell r="A4116" t="str">
            <v>83708</v>
          </cell>
          <cell r="B4116" t="str">
            <v>POCO DE VISITA EM ALVENARIA, PARA REDE D=0,40 M, PARTE FIXA C/ 1,00 M DE ALTURA</v>
          </cell>
          <cell r="C4116" t="str">
            <v>UN</v>
          </cell>
          <cell r="D4116">
            <v>607.77</v>
          </cell>
          <cell r="E4116">
            <v>520.04</v>
          </cell>
          <cell r="F4116" t="str">
            <v>1.127.81</v>
          </cell>
        </row>
        <row r="4117">
          <cell r="A4117" t="str">
            <v>83709</v>
          </cell>
          <cell r="B4117" t="str">
            <v>POCO DE VISITA EM ALVENARIA, PARA REDE D=0,60 M, PARTE FIXA C/ 1,00 M DE ALTURA</v>
          </cell>
          <cell r="C4117" t="str">
            <v>UN</v>
          </cell>
          <cell r="D4117">
            <v>773.02</v>
          </cell>
          <cell r="E4117">
            <v>617.49</v>
          </cell>
          <cell r="F4117" t="str">
            <v>1.390.51</v>
          </cell>
        </row>
        <row r="4118">
          <cell r="A4118" t="str">
            <v>83710</v>
          </cell>
          <cell r="B4118" t="str">
            <v>POCO DE VISITA EM ALVENARIA, PARA REDE D=0,80 M, PARTE FIXA C/ 1,00 M DE ALTURA</v>
          </cell>
          <cell r="C4118" t="str">
            <v>UN</v>
          </cell>
          <cell r="D4118">
            <v>1664.01</v>
          </cell>
          <cell r="E4118" t="str">
            <v>1.202.54</v>
          </cell>
          <cell r="F4118" t="str">
            <v>2.866.55</v>
          </cell>
        </row>
        <row r="4119">
          <cell r="A4119" t="str">
            <v>83711</v>
          </cell>
          <cell r="B4119" t="str">
            <v>POÇO DE VISITA EM ALVENARIA, PARA REDE D=1,00 M, PARTE FIXA C/ 1,00 M DE ALTURA E USO DE RETROESCAVADEIRA</v>
          </cell>
          <cell r="C4119" t="str">
            <v>UN</v>
          </cell>
          <cell r="D4119">
            <v>1949.2</v>
          </cell>
          <cell r="E4119" t="str">
            <v>1.342.84</v>
          </cell>
          <cell r="F4119" t="str">
            <v>3.292.04</v>
          </cell>
        </row>
        <row r="4120">
          <cell r="A4120" t="str">
            <v>83712</v>
          </cell>
          <cell r="B4120" t="str">
            <v>POCO DE VISITA EM ALVENARIA, PARA REDE D=1,20 M, PARTE FIXA C/ 1,00 M DE ALTURA E USO DE ESCAVADEIRA HIDRAULICA</v>
          </cell>
          <cell r="C4120" t="str">
            <v>UN</v>
          </cell>
          <cell r="D4120">
            <v>2531.6799999999998</v>
          </cell>
          <cell r="E4120" t="str">
            <v>1.773.20</v>
          </cell>
          <cell r="F4120" t="str">
            <v>4.304.88</v>
          </cell>
        </row>
        <row r="4121">
          <cell r="A4121" t="str">
            <v>83713</v>
          </cell>
          <cell r="B4121" t="str">
            <v>POCO DE VISITA EM ALVENARIA, PARA REDE D=1,50 M, PARTE FIXA C/ 1,00 M DE ALTURA E USO DE ESCAVADEIRA HIDRAULICA</v>
          </cell>
          <cell r="C4121" t="str">
            <v>UN</v>
          </cell>
          <cell r="D4121">
            <v>3106.24</v>
          </cell>
          <cell r="E4121" t="str">
            <v>2.139.53</v>
          </cell>
          <cell r="F4121" t="str">
            <v>5.245.77</v>
          </cell>
        </row>
        <row r="4122">
          <cell r="A4122" t="str">
            <v>83714</v>
          </cell>
          <cell r="B4122" t="str">
            <v>ACRESCIMO NA ALTURA DO POCO DE VISITA EM ALVENARIA PARA REDE D=0,40 M</v>
          </cell>
          <cell r="C4122" t="str">
            <v>M</v>
          </cell>
          <cell r="D4122">
            <v>311.97000000000003</v>
          </cell>
          <cell r="E4122">
            <v>291.10000000000002</v>
          </cell>
          <cell r="F4122">
            <v>603.07000000000005</v>
          </cell>
        </row>
        <row r="4123">
          <cell r="A4123" t="str">
            <v>83715</v>
          </cell>
          <cell r="B4123" t="str">
            <v>CHAMINE P/ POCO DE VISITA EM ALVENARIA, EXCLUSOS TAMPAO E ANEL</v>
          </cell>
          <cell r="C4123" t="str">
            <v>M</v>
          </cell>
          <cell r="D4123">
            <v>311.29000000000002</v>
          </cell>
          <cell r="E4123">
            <v>266.89</v>
          </cell>
          <cell r="F4123">
            <v>578.17999999999995</v>
          </cell>
        </row>
        <row r="4124">
          <cell r="B4124" t="str">
            <v>IMPERMEABILIZACOES E PROTECOES</v>
          </cell>
          <cell r="C4124" t="str">
            <v/>
          </cell>
        </row>
        <row r="4125">
          <cell r="B4125" t="str">
            <v>MANUTENCAO / REPAROS - IMPERMEABILIZACOES E PROTECOES</v>
          </cell>
          <cell r="C4125" t="str">
            <v/>
          </cell>
        </row>
        <row r="4126">
          <cell r="A4126" t="str">
            <v>85408</v>
          </cell>
          <cell r="B4126" t="str">
            <v>REMOCAO DE PEITORIL EM MARMORE OU GRANITO</v>
          </cell>
          <cell r="C4126" t="str">
            <v>M2</v>
          </cell>
          <cell r="D4126">
            <v>10.74</v>
          </cell>
          <cell r="E4126">
            <v>22.19</v>
          </cell>
          <cell r="F4126">
            <v>32.93</v>
          </cell>
        </row>
        <row r="4127">
          <cell r="A4127" t="str">
            <v>40675</v>
          </cell>
          <cell r="B4127" t="str">
            <v>ASSENTAMENTO DE PEITORIL COM ARGAMASSA DE CIMENTO COLANTE</v>
          </cell>
          <cell r="C4127" t="str">
            <v>M</v>
          </cell>
          <cell r="D4127">
            <v>1.29</v>
          </cell>
          <cell r="E4127">
            <v>3.06</v>
          </cell>
          <cell r="F4127">
            <v>4.3499999999999996</v>
          </cell>
        </row>
        <row r="4128">
          <cell r="B4128" t="str">
            <v>IMPERMEABILIZACAO COM ARGAMASSAS</v>
          </cell>
          <cell r="C4128" t="str">
            <v/>
          </cell>
        </row>
        <row r="4129">
          <cell r="A4129" t="str">
            <v>5968</v>
          </cell>
          <cell r="B4129" t="str">
            <v>IMPERMEABILIZACAO DE SUPERFICIE COM ARGAMASSA DE CIMENTO E AREIA (MEDIA), TRACO 1:3, COM ADITIVO IMPERMEABILIZANTE, E=2CM.</v>
          </cell>
          <cell r="C4129" t="str">
            <v>M2</v>
          </cell>
          <cell r="D4129">
            <v>17.329999999999998</v>
          </cell>
          <cell r="E4129">
            <v>20.73</v>
          </cell>
          <cell r="F4129">
            <v>38.06</v>
          </cell>
        </row>
        <row r="4130">
          <cell r="A4130" t="str">
            <v>83731</v>
          </cell>
          <cell r="B4130" t="str">
            <v>IMPERMEABILIZACAO DE SUPERFICIE COM ARGAMASSA DE CIMENTO E AREIA, TRACO 1:3, COM ADITIVO IMPERMEABILIZANTE, E=3 CM</v>
          </cell>
          <cell r="C4130" t="str">
            <v>M2</v>
          </cell>
          <cell r="D4130">
            <v>20.21</v>
          </cell>
          <cell r="E4130">
            <v>22.28</v>
          </cell>
          <cell r="F4130">
            <v>42.49</v>
          </cell>
        </row>
        <row r="4131">
          <cell r="A4131" t="str">
            <v>83732</v>
          </cell>
          <cell r="B4131" t="str">
            <v>IMPERMEABILIZACAO DE SUPERFICIE COM ARGAMASSA DE CIMENTO E AREIA, TRACO 1:3, COM ADITIVO IMPERMEABILIZANTE, E=1,5 CM</v>
          </cell>
          <cell r="C4131" t="str">
            <v>M2</v>
          </cell>
          <cell r="D4131">
            <v>12.16</v>
          </cell>
          <cell r="E4131">
            <v>20.45</v>
          </cell>
          <cell r="F4131">
            <v>32.61</v>
          </cell>
        </row>
        <row r="4132">
          <cell r="A4132" t="str">
            <v>83733</v>
          </cell>
          <cell r="B4132" t="str">
            <v>IMPERMEABILIZACAO DE SUPERFICIE COM ARGAMASSA DE CIMENTO E AREIA (GROSSA), TRACO 1:4, COM ADITIVO IMPERMEABILIZANTE, E=2 CM</v>
          </cell>
          <cell r="C4132" t="str">
            <v>M2</v>
          </cell>
          <cell r="D4132">
            <v>15.71</v>
          </cell>
          <cell r="E4132">
            <v>21.39</v>
          </cell>
          <cell r="F4132">
            <v>37.1</v>
          </cell>
        </row>
        <row r="4133">
          <cell r="B4133" t="str">
            <v>IMPERMEABILIZACAO COM LONAS</v>
          </cell>
          <cell r="C4133" t="str">
            <v/>
          </cell>
        </row>
        <row r="4134">
          <cell r="A4134" t="str">
            <v>68053</v>
          </cell>
          <cell r="B4134" t="str">
            <v>FORNECIMENTO/INSTALACAO LONA PLASTICA PRETA, PARA IMPERMEABILIZACAO, ESPESSURA 150 MICRAS.</v>
          </cell>
          <cell r="C4134" t="str">
            <v>M2</v>
          </cell>
          <cell r="D4134">
            <v>2.08</v>
          </cell>
          <cell r="E4134">
            <v>3.2</v>
          </cell>
          <cell r="F4134">
            <v>5.28</v>
          </cell>
        </row>
        <row r="4135">
          <cell r="B4135" t="str">
            <v>IMPERMEABILIZACAO COM MANTAS</v>
          </cell>
          <cell r="C4135" t="str">
            <v/>
          </cell>
        </row>
        <row r="4136">
          <cell r="A4136" t="str">
            <v>73753/1</v>
          </cell>
          <cell r="B4136" t="str">
            <v>IMPERMEABILIZACAO DE SUPERFICIE COM MANTA ASFALTICA PROTEGIDA COM FILME DE ALUMINIO GOFRADO (DE ESPESSURA 0,8MM), INCLUSA APLICACAO DE  EMULSAO ASFALTICA, E=3MM.</v>
          </cell>
          <cell r="C4136" t="str">
            <v>M2</v>
          </cell>
          <cell r="D4136">
            <v>58.43</v>
          </cell>
          <cell r="E4136">
            <v>28.78</v>
          </cell>
          <cell r="F4136">
            <v>87.21</v>
          </cell>
        </row>
        <row r="4137">
          <cell r="A4137" t="str">
            <v>73968/1</v>
          </cell>
          <cell r="B4137" t="str">
            <v>MANTA IMPERMEABILIZANTE A BASE DE ASFALTO - FORNECIMENTO E INSTALACAO</v>
          </cell>
          <cell r="C4137" t="str">
            <v>M2</v>
          </cell>
          <cell r="D4137">
            <v>47.94</v>
          </cell>
          <cell r="E4137">
            <v>1.51</v>
          </cell>
          <cell r="F4137">
            <v>49.45</v>
          </cell>
        </row>
        <row r="4138">
          <cell r="A4138" t="str">
            <v>74033/1</v>
          </cell>
          <cell r="B4138" t="str">
            <v>IMPERMEABILIZACAO DE SUPERFICIE COM GEOMEMBRANA (MANTA TERMOPLASTICA LISA) TIPO PEAD, E=2MM.</v>
          </cell>
          <cell r="C4138" t="str">
            <v>M2</v>
          </cell>
          <cell r="D4138">
            <v>34.299999999999997</v>
          </cell>
          <cell r="E4138">
            <v>5.21</v>
          </cell>
          <cell r="F4138">
            <v>39.51</v>
          </cell>
        </row>
        <row r="4139">
          <cell r="A4139" t="str">
            <v>83737</v>
          </cell>
          <cell r="B4139" t="str">
            <v>IMPERMEABILIZACAO DE SUPERFICIE COM MANTA ASFALTICA (COM POLIMEROS TIPO APP), E=3 MM</v>
          </cell>
          <cell r="C4139" t="str">
            <v>M2</v>
          </cell>
          <cell r="D4139">
            <v>60.88</v>
          </cell>
          <cell r="E4139">
            <v>11.55</v>
          </cell>
          <cell r="F4139">
            <v>72.430000000000007</v>
          </cell>
        </row>
        <row r="4140">
          <cell r="A4140" t="str">
            <v>83738</v>
          </cell>
          <cell r="B4140" t="str">
            <v>IMPERMEABILIZACAO DE SUPERFICIE COM MANTA ASFALTICA (COM POLIMEROS TIPO APP), E=4 MM</v>
          </cell>
          <cell r="C4140" t="str">
            <v>M2</v>
          </cell>
          <cell r="D4140">
            <v>73.13</v>
          </cell>
          <cell r="E4140">
            <v>15.7</v>
          </cell>
          <cell r="F4140">
            <v>88.83</v>
          </cell>
        </row>
        <row r="4141">
          <cell r="A4141" t="str">
            <v>83740</v>
          </cell>
          <cell r="B4141" t="str">
            <v>IMPERMEABILIZACAO COM VÉU DE POLIESTER</v>
          </cell>
          <cell r="C4141" t="str">
            <v>M2</v>
          </cell>
          <cell r="D4141">
            <v>13.16</v>
          </cell>
          <cell r="E4141">
            <v>17.78</v>
          </cell>
          <cell r="F4141">
            <v>30.94</v>
          </cell>
        </row>
        <row r="4142">
          <cell r="B4142" t="str">
            <v>IMPERMEABILIZACAO COM CIMENTO CRISTALIZANTE</v>
          </cell>
          <cell r="C4142" t="str">
            <v/>
          </cell>
        </row>
        <row r="4143">
          <cell r="A4143" t="str">
            <v>73929/1</v>
          </cell>
          <cell r="B4143" t="str">
            <v>IMPERMEABILIZACAO DE SUPERFICIE COM CIMENTO ESPECIAL CRISTALIZANTE COM ADESIVO LIQUIDO, UMA DEMAO.</v>
          </cell>
          <cell r="C4143" t="str">
            <v>M2</v>
          </cell>
          <cell r="D4143">
            <v>15.47</v>
          </cell>
          <cell r="E4143">
            <v>16.03</v>
          </cell>
          <cell r="F4143">
            <v>31.5</v>
          </cell>
        </row>
        <row r="4144">
          <cell r="A4144" t="str">
            <v>73929/4</v>
          </cell>
          <cell r="B4144" t="str">
            <v>IMPERMEABILIZACAO DE ESTRUTURAS ENTERRADAS COM CIMENTO CRISTALIZANTE E ADESIVO LIQUIDO, ATE 7M DE PROFUNDIDADE.</v>
          </cell>
          <cell r="C4144" t="str">
            <v>M2</v>
          </cell>
          <cell r="D4144">
            <v>27.69</v>
          </cell>
          <cell r="E4144">
            <v>32.06</v>
          </cell>
          <cell r="F4144">
            <v>59.75</v>
          </cell>
        </row>
        <row r="4145">
          <cell r="A4145" t="str">
            <v>83735</v>
          </cell>
          <cell r="B4145" t="str">
            <v>IMPERMEABILIZACAO DE SUPERFICIE COM CIMENTO IMPERMEABILIZANTE DE PEGA ULTRA RAPIDA, TRACO 1:1, E=0,5 CM</v>
          </cell>
          <cell r="C4145" t="str">
            <v>M2</v>
          </cell>
          <cell r="D4145">
            <v>38.950000000000003</v>
          </cell>
          <cell r="E4145">
            <v>15.63</v>
          </cell>
          <cell r="F4145">
            <v>54.58</v>
          </cell>
        </row>
        <row r="4146">
          <cell r="B4146" t="str">
            <v>IMPERMEABILIZACAO COM PINTURAS</v>
          </cell>
          <cell r="C4146" t="str">
            <v/>
          </cell>
        </row>
        <row r="4147">
          <cell r="A4147" t="str">
            <v>72075</v>
          </cell>
          <cell r="B4147" t="str">
            <v>IMPERMEABILIZACAO DE SUPERFICIE COM REVESTIMENTO BICOMPONENTE SEMI FLEXIVEL.</v>
          </cell>
          <cell r="C4147" t="str">
            <v>M2</v>
          </cell>
          <cell r="D4147">
            <v>6.7</v>
          </cell>
          <cell r="E4147">
            <v>4.12</v>
          </cell>
          <cell r="F4147">
            <v>10.82</v>
          </cell>
        </row>
        <row r="4148">
          <cell r="A4148" t="str">
            <v>73762/2</v>
          </cell>
          <cell r="B4148" t="str">
            <v>IMPERMEABILIZACAO DE SUPERFICIE COM ADESIVO LIQUIDO SOBRE CIMENTO CRISTALIZANTE, INCLUSO VEU DE FIBRA DE VIDRO.</v>
          </cell>
          <cell r="C4148" t="str">
            <v>M2</v>
          </cell>
          <cell r="D4148">
            <v>59.19</v>
          </cell>
          <cell r="E4148">
            <v>30.04</v>
          </cell>
          <cell r="F4148">
            <v>89.23</v>
          </cell>
        </row>
        <row r="4149">
          <cell r="A4149" t="str">
            <v>73762/4</v>
          </cell>
          <cell r="B4149" t="str">
            <v>IMPERMEABILIZACAO DE SUPERFICIE COM ASFALTO ELASTOMERICO, INCLUSOS PRIMER E VEU DE FIBRA DE VIDRO.</v>
          </cell>
          <cell r="C4149" t="str">
            <v>M2</v>
          </cell>
          <cell r="D4149">
            <v>113.3</v>
          </cell>
          <cell r="E4149">
            <v>32.200000000000003</v>
          </cell>
          <cell r="F4149">
            <v>145.5</v>
          </cell>
        </row>
        <row r="4150">
          <cell r="A4150" t="str">
            <v>74066/2</v>
          </cell>
          <cell r="B4150" t="str">
            <v>IMPERMEABILIZACAO DE SUPERFICIE, COM IMPERMEABILIZANTE FLEXIVEL A BASE ACRILICA.</v>
          </cell>
          <cell r="C4150" t="str">
            <v>M2</v>
          </cell>
          <cell r="D4150">
            <v>46.33</v>
          </cell>
          <cell r="E4150">
            <v>30.01</v>
          </cell>
          <cell r="F4150">
            <v>76.34</v>
          </cell>
        </row>
        <row r="4151">
          <cell r="A4151" t="str">
            <v>74106/1</v>
          </cell>
          <cell r="B4151" t="str">
            <v>IMPERMEABILIZACAO DE ESTRUTURAS ENTERRADAS, COM TINTA ASFALTICA, DUAS DEMAOS.</v>
          </cell>
          <cell r="C4151" t="str">
            <v>M2</v>
          </cell>
          <cell r="D4151">
            <v>5.26</v>
          </cell>
          <cell r="E4151">
            <v>4.32</v>
          </cell>
          <cell r="F4151">
            <v>9.58</v>
          </cell>
        </row>
        <row r="4152">
          <cell r="A4152" t="str">
            <v>73872/1</v>
          </cell>
          <cell r="B4152" t="str">
            <v>IMPERMEABILIZACAO COM PINTURA A BASE DE RESINA EPOXI ALCATRAO, UMA DEMAO.</v>
          </cell>
          <cell r="C4152" t="str">
            <v>M2</v>
          </cell>
          <cell r="D4152">
            <v>14.97</v>
          </cell>
          <cell r="E4152">
            <v>12.86</v>
          </cell>
          <cell r="F4152">
            <v>27.83</v>
          </cell>
        </row>
        <row r="4153">
          <cell r="A4153" t="str">
            <v>73872/2</v>
          </cell>
          <cell r="B4153" t="str">
            <v>IMPERMEABILIZACAO COM PINTURA A BASE DE RESINA EPOXI ALCATRAO, DUAS DEMAOS.</v>
          </cell>
          <cell r="C4153" t="str">
            <v>M2</v>
          </cell>
          <cell r="D4153">
            <v>28.49</v>
          </cell>
          <cell r="E4153">
            <v>25.72</v>
          </cell>
          <cell r="F4153">
            <v>54.21</v>
          </cell>
        </row>
        <row r="4154">
          <cell r="A4154" t="str">
            <v>6225</v>
          </cell>
          <cell r="B4154" t="str">
            <v>IMPERMEABILIZACAO DE CALHAS/LAJES DESCOBERTAS, COM EMULSAO ASFALTICA COM ELASTOMEROS, 3 DEMAOS</v>
          </cell>
          <cell r="C4154" t="str">
            <v>M2</v>
          </cell>
          <cell r="D4154">
            <v>19.95</v>
          </cell>
          <cell r="E4154">
            <v>19.559999999999999</v>
          </cell>
          <cell r="F4154">
            <v>39.51</v>
          </cell>
        </row>
        <row r="4155">
          <cell r="A4155" t="str">
            <v>83741</v>
          </cell>
          <cell r="B4155" t="str">
            <v>IMPERMEABILIZACAO DE SUPERFICIE COM EMULSAO ASFALTICA COM ELASTOMERO, INCLUSOS PRIMER E VEU DE POLIESTER</v>
          </cell>
          <cell r="C4155" t="str">
            <v>M2</v>
          </cell>
          <cell r="D4155">
            <v>62.65</v>
          </cell>
          <cell r="E4155">
            <v>19.25</v>
          </cell>
          <cell r="F4155">
            <v>81.900000000000006</v>
          </cell>
        </row>
        <row r="4156">
          <cell r="A4156" t="str">
            <v>83742</v>
          </cell>
          <cell r="B4156" t="str">
            <v>IMPERMEABILIZACAO DE SUPERFICIE COM EMULSAO ASFALTICA A BASE D'AGUA</v>
          </cell>
          <cell r="C4156" t="str">
            <v>M2</v>
          </cell>
          <cell r="D4156">
            <v>13.6</v>
          </cell>
          <cell r="E4156">
            <v>10.73</v>
          </cell>
          <cell r="F4156">
            <v>24.33</v>
          </cell>
        </row>
        <row r="4157">
          <cell r="B4157" t="str">
            <v>MASTIQUES E SELANTES</v>
          </cell>
          <cell r="C4157" t="str">
            <v/>
          </cell>
        </row>
        <row r="4158">
          <cell r="A4158" t="str">
            <v>74025/1</v>
          </cell>
          <cell r="B4158" t="str">
            <v>IMPERMEABILIZACAO DE SUPERFICIE COM MASTIQUE BETUMINOSO A FRIO, POR METRO.</v>
          </cell>
          <cell r="C4158" t="str">
            <v>M</v>
          </cell>
          <cell r="D4158">
            <v>38.03</v>
          </cell>
          <cell r="E4158">
            <v>14.74</v>
          </cell>
          <cell r="F4158">
            <v>52.77</v>
          </cell>
        </row>
        <row r="4159">
          <cell r="A4159" t="str">
            <v>74190/1</v>
          </cell>
          <cell r="B4159" t="str">
            <v>IMPERMEABILIZACAO DE SUPERFICIE COM MASTIQUE BETUMINOSO A FRIO, POR AREA.</v>
          </cell>
          <cell r="C4159" t="str">
            <v>M2</v>
          </cell>
          <cell r="D4159">
            <v>126</v>
          </cell>
          <cell r="E4159">
            <v>49.01</v>
          </cell>
          <cell r="F4159">
            <v>175.01</v>
          </cell>
        </row>
        <row r="4160">
          <cell r="A4160" t="str">
            <v>72124</v>
          </cell>
          <cell r="B4160" t="str">
            <v>IMPERMEABILIZACAO DE SUPERFICIE COM MASTIQUE ELASTICO A BASE DE SILICONE, POR VOLUME.</v>
          </cell>
          <cell r="C4160" t="str">
            <v>DM3</v>
          </cell>
          <cell r="D4160">
            <v>102.26</v>
          </cell>
          <cell r="E4160">
            <v>5.29</v>
          </cell>
          <cell r="F4160">
            <v>107.55</v>
          </cell>
        </row>
        <row r="4161">
          <cell r="B4161" t="str">
            <v>JUNTA DE DILATACÃO</v>
          </cell>
          <cell r="C4161" t="str">
            <v/>
          </cell>
        </row>
        <row r="4162">
          <cell r="A4162" t="str">
            <v>74121/1</v>
          </cell>
          <cell r="B4162" t="str">
            <v>JUNTA DE DILATACAO PARA IMPERMEABILIZACAO, COM SELANTE ELASTICO MONOCOMPONENTE A BASE DE POLIURETANO, DIMENSOES 1X1CM.</v>
          </cell>
          <cell r="C4162" t="str">
            <v>M</v>
          </cell>
          <cell r="D4162">
            <v>12.01</v>
          </cell>
          <cell r="E4162">
            <v>7.17</v>
          </cell>
          <cell r="F4162">
            <v>19.18</v>
          </cell>
        </row>
        <row r="4163">
          <cell r="A4163" t="str">
            <v>83743</v>
          </cell>
          <cell r="B4163" t="str">
            <v>JUNTA DE DILATACAO PARA IMPERMEABILIZACAO, COM ASFALTO OXIDADO APLICADO A QUENTE, DIMENSOES 2X2 CM</v>
          </cell>
          <cell r="C4163" t="str">
            <v>M</v>
          </cell>
          <cell r="D4163">
            <v>9.24</v>
          </cell>
          <cell r="E4163">
            <v>10.67</v>
          </cell>
          <cell r="F4163">
            <v>19.91</v>
          </cell>
        </row>
        <row r="4164">
          <cell r="A4164" t="str">
            <v>73898/1</v>
          </cell>
          <cell r="B4164" t="str">
            <v>JUNTA DE DILATACAO ELASTICA (PVC) O-220/6 PRESSAO ATE 30 MCA</v>
          </cell>
          <cell r="C4164" t="str">
            <v>M</v>
          </cell>
          <cell r="D4164">
            <v>236.12</v>
          </cell>
          <cell r="E4164">
            <v>3.11</v>
          </cell>
          <cell r="F4164">
            <v>239.23</v>
          </cell>
        </row>
        <row r="4165">
          <cell r="B4165" t="str">
            <v>PROTECAO MECANICA</v>
          </cell>
          <cell r="C4165" t="str">
            <v/>
          </cell>
        </row>
        <row r="4166">
          <cell r="B4166" t="str">
            <v>PEITORIL</v>
          </cell>
          <cell r="C4166" t="str">
            <v/>
          </cell>
        </row>
        <row r="4167">
          <cell r="A4167" t="str">
            <v>84088</v>
          </cell>
          <cell r="B4167" t="str">
            <v>PEITORIL EM MARMORE BRANCO, LARGURA DE 15CM, ASSENTADO COM ARGAMASSA TRACO 1:4 (CIMENTO E AREIA MEDIA), PREPARO MANUAL DA ARGAMASSA</v>
          </cell>
          <cell r="C4167" t="str">
            <v>M</v>
          </cell>
          <cell r="D4167">
            <v>58.53</v>
          </cell>
          <cell r="E4167">
            <v>10.31</v>
          </cell>
          <cell r="F4167">
            <v>68.84</v>
          </cell>
        </row>
        <row r="4168">
          <cell r="A4168" t="str">
            <v>84089</v>
          </cell>
          <cell r="B4168" t="str">
            <v>PEITORIL EM MARMORE BRANCO, LARGURA DE 25CM, ASSENTADO COM ARGAMASSA TRACO 1:3 (CIMENTO E AREIA MEDIA), PREPARO MANUAL DA ARGAMASSA</v>
          </cell>
          <cell r="C4168" t="str">
            <v>M</v>
          </cell>
          <cell r="D4168">
            <v>82.1</v>
          </cell>
          <cell r="E4168">
            <v>15.55</v>
          </cell>
          <cell r="F4168">
            <v>97.65</v>
          </cell>
        </row>
        <row r="4169">
          <cell r="A4169" t="str">
            <v>71623</v>
          </cell>
          <cell r="B4169" t="str">
            <v>CHAPIM DE CONCRETO APARENTE COM ACABAMENTO DESEMPENADO, FORMA DE COMPENSADO PLASTIFICADO (MADEIRIT) DE 14 X 10 CM, FUNDIDO NO LOCAL.</v>
          </cell>
          <cell r="C4169" t="str">
            <v>M</v>
          </cell>
          <cell r="D4169">
            <v>13.27</v>
          </cell>
          <cell r="E4169">
            <v>11.92</v>
          </cell>
          <cell r="F4169">
            <v>25.19</v>
          </cell>
        </row>
        <row r="4170">
          <cell r="B4170" t="str">
            <v>REVESTIMENTOS E ISOLAMENTOS DE PAREDES E TETOS</v>
          </cell>
          <cell r="C4170" t="str">
            <v/>
          </cell>
        </row>
        <row r="4171">
          <cell r="B4171" t="str">
            <v>MANUTENCAO / REPAROS - REVESTIMENTOS E ISOLAMENTOS DE PAREDES E TETOS</v>
          </cell>
          <cell r="C4171" t="str">
            <v/>
          </cell>
        </row>
        <row r="4172">
          <cell r="A4172" t="str">
            <v>73802/1</v>
          </cell>
          <cell r="B4172" t="str">
            <v>DEMOLICAO DE REVESTIMENTO DE ARGAMASSA DE CAL E AREIA</v>
          </cell>
          <cell r="C4172" t="str">
            <v>M2</v>
          </cell>
          <cell r="D4172">
            <v>2.71</v>
          </cell>
          <cell r="E4172">
            <v>5.4</v>
          </cell>
          <cell r="F4172">
            <v>8.11</v>
          </cell>
        </row>
        <row r="4173">
          <cell r="A4173" t="str">
            <v>85369</v>
          </cell>
          <cell r="B4173" t="str">
            <v>REMOCAO DE FORRO DE MADEIRA (LAMBRI) C/ REAPROVEITAMENTO</v>
          </cell>
          <cell r="C4173" t="str">
            <v>M2</v>
          </cell>
          <cell r="D4173">
            <v>11.93</v>
          </cell>
          <cell r="E4173">
            <v>24.63</v>
          </cell>
          <cell r="F4173">
            <v>36.56</v>
          </cell>
        </row>
        <row r="4174">
          <cell r="A4174" t="str">
            <v>85372</v>
          </cell>
          <cell r="B4174" t="str">
            <v>DEMOLICAO DE FORRO DE GESSO</v>
          </cell>
          <cell r="C4174" t="str">
            <v>M2</v>
          </cell>
          <cell r="D4174">
            <v>0.81</v>
          </cell>
          <cell r="E4174">
            <v>1.62</v>
          </cell>
          <cell r="F4174">
            <v>2.4300000000000002</v>
          </cell>
        </row>
        <row r="4175">
          <cell r="A4175" t="str">
            <v>85406</v>
          </cell>
          <cell r="B4175" t="str">
            <v>REMOCAO DE AZULEJO E SUBSTRATO DE ADERENCIA EM ARGAMASSA</v>
          </cell>
          <cell r="C4175" t="str">
            <v>M2</v>
          </cell>
          <cell r="D4175">
            <v>14.91</v>
          </cell>
          <cell r="E4175">
            <v>30.82</v>
          </cell>
          <cell r="F4175">
            <v>45.73</v>
          </cell>
        </row>
        <row r="4176">
          <cell r="A4176" t="str">
            <v>72237</v>
          </cell>
          <cell r="B4176" t="str">
            <v>RETIRADA DE ENTARUGAMENTO DE FORRO</v>
          </cell>
          <cell r="C4176" t="str">
            <v>M2</v>
          </cell>
          <cell r="D4176">
            <v>4.34</v>
          </cell>
          <cell r="E4176">
            <v>10.3</v>
          </cell>
          <cell r="F4176">
            <v>14.64</v>
          </cell>
        </row>
        <row r="4177">
          <cell r="A4177" t="str">
            <v>85375</v>
          </cell>
          <cell r="B4177" t="str">
            <v>REMOCAO DE BLOKRET COM EMPILHAMENTO</v>
          </cell>
          <cell r="C4177" t="str">
            <v>M2</v>
          </cell>
          <cell r="D4177">
            <v>4.18</v>
          </cell>
          <cell r="E4177">
            <v>8.6199999999999992</v>
          </cell>
          <cell r="F4177">
            <v>12.8</v>
          </cell>
        </row>
        <row r="4178">
          <cell r="A4178" t="str">
            <v>72238</v>
          </cell>
          <cell r="B4178" t="str">
            <v>RETIRADA DE FORRO EM REGUAS DE PVC, INCLUSIVE RETIRADA DE PERFIS</v>
          </cell>
          <cell r="C4178" t="str">
            <v>M2</v>
          </cell>
          <cell r="D4178">
            <v>2.17</v>
          </cell>
          <cell r="E4178">
            <v>5.15</v>
          </cell>
          <cell r="F4178">
            <v>7.32</v>
          </cell>
        </row>
        <row r="4179">
          <cell r="A4179" t="str">
            <v>72201</v>
          </cell>
          <cell r="B4179" t="str">
            <v>RECOLOCACO DE FORROS EM REGUA DE PVC E PERFIS, CONSIDERANDO REAPROVEITAMENTO DO MATERIAL</v>
          </cell>
          <cell r="C4179" t="str">
            <v>M2</v>
          </cell>
          <cell r="D4179">
            <v>3.26</v>
          </cell>
          <cell r="E4179">
            <v>7.72</v>
          </cell>
          <cell r="F4179">
            <v>10.98</v>
          </cell>
        </row>
        <row r="4180">
          <cell r="B4180" t="str">
            <v>CHAPISCO</v>
          </cell>
          <cell r="C4180" t="str">
            <v/>
          </cell>
        </row>
        <row r="4181">
          <cell r="A4181" t="str">
            <v>87871</v>
          </cell>
          <cell r="B4181" t="str">
            <v>CHAPISCO APLICADO SOMENTE EM ESTRUTURAS DE CONCRETO EM ALVENARIAS INTERNAS, COM DESEMPENADEIRA DENTADA. ARGAMASSA INDUSTRIALIZADA COM PREPARO MANUAL. AF_06/2014</v>
          </cell>
          <cell r="C4181" t="str">
            <v>M2</v>
          </cell>
          <cell r="D4181">
            <v>10.47</v>
          </cell>
          <cell r="E4181">
            <v>2.92</v>
          </cell>
          <cell r="F4181">
            <v>13.39</v>
          </cell>
        </row>
        <row r="4182">
          <cell r="A4182" t="str">
            <v>87872</v>
          </cell>
          <cell r="B4182" t="str">
            <v>CHAPISCO APLICADO SOMENTE EM ESTRUTURAS DE CONCRETO EM ALVENARIAS INTERNAS, COM DESEMPENADEIRA DENTADA.  ARGAMASSA INDUSTRIALIZADA COM PREPARO EM MISTURADOR 300 KG. AF_06/2014</v>
          </cell>
          <cell r="C4182" t="str">
            <v>M2</v>
          </cell>
          <cell r="D4182">
            <v>10.24</v>
          </cell>
          <cell r="E4182">
            <v>2.5</v>
          </cell>
          <cell r="F4182">
            <v>12.74</v>
          </cell>
        </row>
        <row r="4183">
          <cell r="A4183" t="str">
            <v>87873</v>
          </cell>
          <cell r="B4183" t="str">
            <v>CHAPISCO APLICADO EM ALVENARIAS E ESTRUTURAS DE CONCRETO INTERNAS, COM ROLO PARA TEXTURA ACRÍLICA.  ARGAMASSA TRAÇO 1:4 E EMULSÃO POLIMÉRICA (ADESIVO) COM PREPARO MANUAL. AF_06/2014</v>
          </cell>
          <cell r="C4183" t="str">
            <v>M2</v>
          </cell>
          <cell r="D4183">
            <v>3.33</v>
          </cell>
          <cell r="E4183">
            <v>0.86</v>
          </cell>
          <cell r="F4183">
            <v>4.1900000000000004</v>
          </cell>
        </row>
        <row r="4184">
          <cell r="A4184" t="str">
            <v>87874</v>
          </cell>
          <cell r="B4184" t="str">
            <v>CHAPISCO APLICADO EM ALVENARIAS E ESTRUTURAS DE CONCRETO INTERNAS, COM ROLO PARA TEXTURA ACRÍLICA.  ARGAMASSA TRAÇO 1:4 E EMULSÃO POLIMÉRICA (ADESIVO) COM PREPARO EM BETONEIRA 400L. AF_06/2014</v>
          </cell>
          <cell r="C4184" t="str">
            <v>M2</v>
          </cell>
          <cell r="D4184">
            <v>3.31</v>
          </cell>
          <cell r="E4184">
            <v>0.76</v>
          </cell>
          <cell r="F4184">
            <v>4.07</v>
          </cell>
        </row>
        <row r="4185">
          <cell r="A4185" t="str">
            <v>87876</v>
          </cell>
          <cell r="B4185" t="str">
            <v>CHAPISCO APLICADO EM ALVENARIAS E ESTRUTURAS DE CONCRETO INTERNAS, COM ROLO PARA TEXTURA ACRÍLICA.  ARGAMASSA INDUSTRIALIZADA COM PREPARO MANUAL. AF_06/2014</v>
          </cell>
          <cell r="C4185" t="str">
            <v>M2</v>
          </cell>
          <cell r="D4185">
            <v>5.98</v>
          </cell>
          <cell r="E4185">
            <v>0.97</v>
          </cell>
          <cell r="F4185">
            <v>6.95</v>
          </cell>
        </row>
        <row r="4186">
          <cell r="A4186" t="str">
            <v>87877</v>
          </cell>
          <cell r="B4186" t="str">
            <v>CHAPISCO APLICADO EM ALVENARIAS E ESTRUTURAS DE CONCRETO INTERNAS, COM ROLO PARA TEXTURA ACRÍLICA.  ARGAMASSA INDUSTRIALIZADA COM PREPARO EM MISTURADOR 300 KG. AF_06/2014</v>
          </cell>
          <cell r="C4186" t="str">
            <v>M2</v>
          </cell>
          <cell r="D4186">
            <v>5.87</v>
          </cell>
          <cell r="E4186">
            <v>0.78</v>
          </cell>
          <cell r="F4186">
            <v>6.65</v>
          </cell>
        </row>
        <row r="4187">
          <cell r="A4187" t="str">
            <v>87878</v>
          </cell>
          <cell r="B4187" t="str">
            <v>CHAPISCO APLICADO EM ALVENARIAS E ESTRUTURAS DE CONCRETO INTERNAS, COM COLHER DE PEDREIRO.  ARGAMASSA TRAÇO 1:3 COM PREPARO MANUAL. AF_06/2014</v>
          </cell>
          <cell r="C4187" t="str">
            <v>M2</v>
          </cell>
          <cell r="D4187">
            <v>1.74</v>
          </cell>
          <cell r="E4187">
            <v>1.63</v>
          </cell>
          <cell r="F4187">
            <v>3.37</v>
          </cell>
        </row>
        <row r="4188">
          <cell r="A4188" t="str">
            <v>87879</v>
          </cell>
          <cell r="B4188" t="str">
            <v>CHAPISCO APLICADO EM ALVENARIAS E ESTRUTURAS DE CONCRETO INTERNAS, COM COLHER DE PEDREIRO.  ARGAMASSA TRAÇO 1:3 COM PREPARO EM BETONEIRA 400L. AF_06/2014</v>
          </cell>
          <cell r="C4188" t="str">
            <v>M2</v>
          </cell>
          <cell r="D4188">
            <v>1.6</v>
          </cell>
          <cell r="E4188">
            <v>1.35</v>
          </cell>
          <cell r="F4188">
            <v>2.95</v>
          </cell>
        </row>
        <row r="4189">
          <cell r="A4189" t="str">
            <v>87881</v>
          </cell>
          <cell r="B4189" t="str">
            <v>CHAPISCO APLICADO NO TETO, COM ROLO PARA TEXTURA ACRÍLICA. ARGAMASSA TRAÇO 1:4 E EMULSÃO POLIMÉRICA (ADESIVO) COM PREPARO MANUAL. AF_06/2014</v>
          </cell>
          <cell r="C4189" t="str">
            <v>M2</v>
          </cell>
          <cell r="D4189">
            <v>3.31</v>
          </cell>
          <cell r="E4189">
            <v>0.79</v>
          </cell>
          <cell r="F4189">
            <v>4.0999999999999996</v>
          </cell>
        </row>
        <row r="4190">
          <cell r="A4190" t="str">
            <v>87882</v>
          </cell>
          <cell r="B4190" t="str">
            <v>CHAPISCO APLICADO NO TETO, COM ROLO PARA TEXTURA ACRÍLICA. ARGAMASSA TRAÇO 1:4 E EMULSÃO POLIMÉRICA (ADESIVO) COM PREPARO EM BETONEIRA 400L. AF_06/2014</v>
          </cell>
          <cell r="C4190" t="str">
            <v>M2</v>
          </cell>
          <cell r="D4190">
            <v>3.28</v>
          </cell>
          <cell r="E4190">
            <v>0.7</v>
          </cell>
          <cell r="F4190">
            <v>3.98</v>
          </cell>
        </row>
        <row r="4191">
          <cell r="A4191" t="str">
            <v>87884</v>
          </cell>
          <cell r="B4191" t="str">
            <v>CHAPISCO APLICADO NO TETO, COM ROLO PARA TEXTURA ACRÍLICA. ARGAMASSA INDUSTRIALIZADA COM PREPARO MANUAL. AF_06/2014</v>
          </cell>
          <cell r="C4191" t="str">
            <v>M2</v>
          </cell>
          <cell r="D4191">
            <v>5.95</v>
          </cell>
          <cell r="E4191">
            <v>0.91</v>
          </cell>
          <cell r="F4191">
            <v>6.86</v>
          </cell>
        </row>
        <row r="4192">
          <cell r="A4192" t="str">
            <v>87885</v>
          </cell>
          <cell r="B4192" t="str">
            <v>CHAPISCO APLICADO NO TETO, COM ROLO PARA TEXTURA ACRÍLICA. ARGAMASSA INDUSTRIALIZADA COM PREPARO EM MISTURADOR 300 KG. AF_06/2014</v>
          </cell>
          <cell r="C4192" t="str">
            <v>M2</v>
          </cell>
          <cell r="D4192">
            <v>5.85</v>
          </cell>
          <cell r="E4192">
            <v>0.71</v>
          </cell>
          <cell r="F4192">
            <v>6.56</v>
          </cell>
        </row>
        <row r="4193">
          <cell r="A4193" t="str">
            <v>87886</v>
          </cell>
          <cell r="B4193" t="str">
            <v>CHAPISCO APLICADO NO TETO, COM DESEMPENADEIRA DENTADA. ARGAMASSA INDUSTRIALIZADA COM PREPARO MANUAL. AF_06/2014</v>
          </cell>
          <cell r="C4193" t="str">
            <v>M2</v>
          </cell>
          <cell r="D4193">
            <v>11.92</v>
          </cell>
          <cell r="E4193">
            <v>6.89</v>
          </cell>
          <cell r="F4193">
            <v>18.809999999999999</v>
          </cell>
        </row>
        <row r="4194">
          <cell r="A4194" t="str">
            <v>87887</v>
          </cell>
          <cell r="B4194" t="str">
            <v>CHAPISCO APLICADO NO TETO, COM DESEMPENADEIRA DENTADA. ARGAMASSA INDUSTRIALIZADA COM PREPARO EM MISTURADOR 300 KG. AF_06/2014</v>
          </cell>
          <cell r="C4194" t="str">
            <v>M2</v>
          </cell>
          <cell r="D4194">
            <v>11.69</v>
          </cell>
          <cell r="E4194">
            <v>6.46</v>
          </cell>
          <cell r="F4194">
            <v>18.149999999999999</v>
          </cell>
        </row>
        <row r="4195">
          <cell r="A4195" t="str">
            <v>87888</v>
          </cell>
          <cell r="B4195" t="str">
            <v>CHAPISCO APLICADO EM ALVENARIA (SEM PRESENÇA DE VÃOS) E ESTRUTURAS DE CONCRETO DE FACHADA, COM ROLO PARA TEXTURA ACRÍLICA.  ARGAMASSA TRAÇO 1:4 E EMULSÃO POLIMÉRICA (ADESIVO) COM PREPARO MANUAL. AF_06/2014</v>
          </cell>
          <cell r="C4195" t="str">
            <v>M2</v>
          </cell>
          <cell r="D4195">
            <v>3.68</v>
          </cell>
          <cell r="E4195">
            <v>1.67</v>
          </cell>
          <cell r="F4195">
            <v>5.35</v>
          </cell>
        </row>
        <row r="4196">
          <cell r="A4196" t="str">
            <v>87889</v>
          </cell>
          <cell r="B4196" t="str">
            <v>CHAPISCO APLICADO EM ALVENARIA (SEM PRESENÇA DE VÃOS) E ESTRUTURAS DE CONCRETO DE FACHADA, COM ROLO PARA TEXTURA ACRÍLICA.  ARGAMASSA TRAÇO 1:4 E EMULSÃO POLIMÉRICA (ADESIVO) COM PREPARO EM BETONEIRA 400L. AF_06/2014</v>
          </cell>
          <cell r="C4196" t="str">
            <v>M2</v>
          </cell>
          <cell r="D4196">
            <v>3.64</v>
          </cell>
          <cell r="E4196">
            <v>1.58</v>
          </cell>
          <cell r="F4196">
            <v>5.22</v>
          </cell>
        </row>
        <row r="4197">
          <cell r="A4197" t="str">
            <v>87891</v>
          </cell>
          <cell r="B4197" t="str">
            <v>CHAPISCO APLICADO EM ALVENARIA (SEM PRESENÇA DE VÃOS) E ESTRUTURAS DE CONCRETO DE FACHADA, COM ROLO PARA TEXTURA ACRÍLICA.  ARGAMASSA INDUSTRIALIZADA COM PREPARO MANUAL. AF_06/2014</v>
          </cell>
          <cell r="C4197" t="str">
            <v>M2</v>
          </cell>
          <cell r="D4197">
            <v>6.32</v>
          </cell>
          <cell r="E4197">
            <v>1.79</v>
          </cell>
          <cell r="F4197">
            <v>8.11</v>
          </cell>
        </row>
        <row r="4198">
          <cell r="A4198" t="str">
            <v>87892</v>
          </cell>
          <cell r="B4198" t="str">
            <v>CHAPISCO APLICADO EM ALVENARIA (SEM PRESENÇA DE VÃOS) E ESTRUTURAS DE CONCRETO DE FACHADA, COM ROLO PARA TEXTURA ACRÍLICA.  ARGAMASSA INDUSTRIALIZADA COM PREPARO EM MISTURADOR 300 KG. AF_06/2014</v>
          </cell>
          <cell r="C4198" t="str">
            <v>M2</v>
          </cell>
          <cell r="D4198">
            <v>6.22</v>
          </cell>
          <cell r="E4198">
            <v>1.59</v>
          </cell>
          <cell r="F4198">
            <v>7.81</v>
          </cell>
        </row>
        <row r="4199">
          <cell r="A4199" t="str">
            <v>87893</v>
          </cell>
          <cell r="B4199" t="str">
            <v>CHAPISCO APLICADO EM ALVENARIA (SEM PRESENÇA DE VÃOS) E ESTRUTURAS DE CONCRETO DE FACHADA, COM COLHER DE PEDREIRO.  ARGAMASSA TRAÇO 1:3 COM PREPARO MANUAL. AF_06/2014</v>
          </cell>
          <cell r="C4199" t="str">
            <v>M2</v>
          </cell>
          <cell r="D4199">
            <v>2.33</v>
          </cell>
          <cell r="E4199">
            <v>3.05</v>
          </cell>
          <cell r="F4199">
            <v>5.38</v>
          </cell>
        </row>
        <row r="4200">
          <cell r="A4200" t="str">
            <v>87894</v>
          </cell>
          <cell r="B4200" t="str">
            <v>CHAPISCO APLICADO EM ALVENARIA (SEM PRESENÇA DE VÃOS) E ESTRUTURAS DE CONCRETO DE FACHADA, COM COLHER DE PEDREIRO.  ARGAMASSA TRAÇO 1:3 COM PREPARO EM BETONEIRA 400L. AF_06/2014</v>
          </cell>
          <cell r="C4200" t="str">
            <v>M2</v>
          </cell>
          <cell r="D4200">
            <v>2.19</v>
          </cell>
          <cell r="E4200">
            <v>2.77</v>
          </cell>
          <cell r="F4200">
            <v>4.96</v>
          </cell>
        </row>
        <row r="4201">
          <cell r="A4201" t="str">
            <v>87896</v>
          </cell>
          <cell r="B4201" t="str">
            <v>CHAPISCO APLICADO EM ALVENARIA (SEM PRESENÇA DE VÃOS) E ESTRUTURAS DE CONCRETO DE FACHADA, COM EQUIPAMENTO DE PROJEÇÃO.  ARGAMASSA TRAÇO 1:3 COM PREPARO MANUAL. AF_06/2014</v>
          </cell>
          <cell r="C4201" t="str">
            <v>M2</v>
          </cell>
          <cell r="D4201">
            <v>2.4700000000000002</v>
          </cell>
          <cell r="E4201">
            <v>2.35</v>
          </cell>
          <cell r="F4201">
            <v>4.82</v>
          </cell>
        </row>
        <row r="4202">
          <cell r="A4202" t="str">
            <v>87897</v>
          </cell>
          <cell r="B4202" t="str">
            <v>CHAPISCO APLICADO EM ALVENARIA (SEM PRESENÇA DE VÃOS) E ESTRUTURAS DE CONCRETO DE FACHADA, COM EQUIPAMENTO DE PROJEÇÃO.  ARGAMASSA TRAÇO 1:3 COM PREPARO EM BETONEIRA 400 L. AF_06/2014</v>
          </cell>
          <cell r="C4202" t="str">
            <v>M2</v>
          </cell>
          <cell r="D4202">
            <v>2.34</v>
          </cell>
          <cell r="E4202">
            <v>2.06</v>
          </cell>
          <cell r="F4202">
            <v>4.4000000000000004</v>
          </cell>
        </row>
        <row r="4203">
          <cell r="A4203" t="str">
            <v>87899</v>
          </cell>
          <cell r="B4203" t="str">
            <v>CHAPISCO APLICADO EM ALVENARIA (COM PRESENÇA DE VÃOS) E ESTRUTURAS DE CONCRETO DE FACHADA, COM ROLO PARA TEXTURA ACRÍLICA.  ARGAMASSA TRAÇO 1:4 E EMULSÃO POLIMÉRICA (ADESIVO) COM PREPARO MANUAL. AF_06/2014</v>
          </cell>
          <cell r="C4203" t="str">
            <v>M2</v>
          </cell>
          <cell r="D4203">
            <v>3.96</v>
          </cell>
          <cell r="E4203">
            <v>2.4</v>
          </cell>
          <cell r="F4203">
            <v>6.36</v>
          </cell>
        </row>
        <row r="4204">
          <cell r="A4204" t="str">
            <v>87900</v>
          </cell>
          <cell r="B4204" t="str">
            <v>CHAPISCO APLICADO EM ALVENARIA (COM PRESENÇA DE VÃOS) E ESTRUTURAS DE CONCRETO DE FACHADA, COM ROLO PARA TEXTURA ACRÍLICA.  ARGAMASSA TRAÇO 1:4 E EMULSÃO POLIMÉRICA (ADESIVO) COM PREPARO EM BETONEIRA 400L. AF_06/2014</v>
          </cell>
          <cell r="C4204" t="str">
            <v>M2</v>
          </cell>
          <cell r="D4204">
            <v>3.93</v>
          </cell>
          <cell r="E4204">
            <v>2.31</v>
          </cell>
          <cell r="F4204">
            <v>6.24</v>
          </cell>
        </row>
        <row r="4205">
          <cell r="A4205" t="str">
            <v>87902</v>
          </cell>
          <cell r="B4205" t="str">
            <v>CHAPISCO APLICADO EM ALVENARIA (COM PRESENÇA DE VÃOS) E ESTRUTURAS DE CONCRETO DE FACHADA, COM ROLO PARA TEXTURA ACRÍLICA.  ARGAMASSA INDUSTRIALIZADA COM PREPARO MANUAL. AF_06/2014</v>
          </cell>
          <cell r="C4205" t="str">
            <v>M2</v>
          </cell>
          <cell r="D4205">
            <v>6.6</v>
          </cell>
          <cell r="E4205">
            <v>2.52</v>
          </cell>
          <cell r="F4205">
            <v>9.1199999999999992</v>
          </cell>
        </row>
        <row r="4206">
          <cell r="A4206" t="str">
            <v>87903</v>
          </cell>
          <cell r="B4206" t="str">
            <v>CHAPISCO APLICADO EM ALVENARIA (COM PRESENÇA DE VÃOS) E ESTRUTURAS DE CONCRETO DE FACHADA, COM ROLO PARA TEXTURA ACRÍLICA.  ARGAMASSA INDUSTRIALIZADA COM PREPARO EM MISTURADOR 300 KG. AF_06/2014</v>
          </cell>
          <cell r="C4206" t="str">
            <v>M2</v>
          </cell>
          <cell r="D4206">
            <v>6.51</v>
          </cell>
          <cell r="E4206">
            <v>2.3199999999999998</v>
          </cell>
          <cell r="F4206">
            <v>8.83</v>
          </cell>
        </row>
        <row r="4207">
          <cell r="A4207" t="str">
            <v>87904</v>
          </cell>
          <cell r="B4207" t="str">
            <v>CHAPISCO APLICADO EM ALVENARIA (COM PRESENÇA DE VÃOS) E ESTRUTURAS DE CONCRETO DE FACHADA, COM COLHER DE PEDREIRO.  ARGAMASSA TRAÇO 1:3 COM PREPARO MANUAL. AF_06/2014</v>
          </cell>
          <cell r="C4207" t="str">
            <v>M2</v>
          </cell>
          <cell r="D4207">
            <v>2.81</v>
          </cell>
          <cell r="E4207">
            <v>4.26</v>
          </cell>
          <cell r="F4207">
            <v>7.07</v>
          </cell>
        </row>
        <row r="4208">
          <cell r="A4208" t="str">
            <v>87905</v>
          </cell>
          <cell r="B4208" t="str">
            <v>CHAPISCO APLICADO EM ALVENARIA (COM PRESENÇA DE VÃOS) E ESTRUTURAS DE CONCRETO DE FACHADA, COM COLHER DE PEDREIRO.  ARGAMASSA TRAÇO 1:3 COM PREPARO EM BETONEIRA 400L. AF_06/2014</v>
          </cell>
          <cell r="C4208" t="str">
            <v>M2</v>
          </cell>
          <cell r="D4208">
            <v>2.67</v>
          </cell>
          <cell r="E4208">
            <v>3.98</v>
          </cell>
          <cell r="F4208">
            <v>6.65</v>
          </cell>
        </row>
        <row r="4209">
          <cell r="A4209" t="str">
            <v>87907</v>
          </cell>
          <cell r="B4209" t="str">
            <v>CHAPISCO APLICADO EM ALVENARIA (COM PRESENÇA DE VÃOS) E ESTRUTURAS DE CONCRETO DE FACHADA, COM EQUIPAMENTO DE PROJEÇÃO.  ARGAMASSA TRAÇO 1:3 COM PREPARO MANUAL. AF_06/2014</v>
          </cell>
          <cell r="C4209" t="str">
            <v>M2</v>
          </cell>
          <cell r="D4209">
            <v>3.03</v>
          </cell>
          <cell r="E4209">
            <v>3.24</v>
          </cell>
          <cell r="F4209">
            <v>6.27</v>
          </cell>
        </row>
        <row r="4210">
          <cell r="A4210" t="str">
            <v>87908</v>
          </cell>
          <cell r="B4210" t="str">
            <v>CHAPISCO APLICADO EM ALVENARIA (COM PRESENÇA DE VÃOS) E ESTRUTURAS DE CONCRETO DE FACHADA, COM EQUIPAMENTO DE PROJEÇÃO.  ARGAMASSA TRAÇO 1:3 COM PREPARO EM BETONEIRA 400 L. AF_06/2014</v>
          </cell>
          <cell r="C4210" t="str">
            <v>M2</v>
          </cell>
          <cell r="D4210">
            <v>2.89</v>
          </cell>
          <cell r="E4210">
            <v>2.96</v>
          </cell>
          <cell r="F4210">
            <v>5.85</v>
          </cell>
        </row>
        <row r="4211">
          <cell r="A4211" t="str">
            <v>87910</v>
          </cell>
          <cell r="B4211" t="str">
            <v>CHAPISCO APLICADO SOMENTE NA ESTRUTURA DE CONCRETO DA FACHADA, COM DESEMPENADEIRA DENTADA. ARGAMASSA INDUSTRIALIZADA COM PREPARO MANUAL. AF_06/2014</v>
          </cell>
          <cell r="C4211" t="str">
            <v>M2</v>
          </cell>
          <cell r="D4211">
            <v>12</v>
          </cell>
          <cell r="E4211">
            <v>6.65</v>
          </cell>
          <cell r="F4211">
            <v>18.649999999999999</v>
          </cell>
        </row>
        <row r="4212">
          <cell r="A4212" t="str">
            <v>87911</v>
          </cell>
          <cell r="B4212" t="str">
            <v>CHAPISCO APLICADO SOMENTE NA ESTRUTURA DE CONCRETO DA FACHADA, COM DESEMPENADEIRA DENTADA. ARGAMASSA INDUSTRIALIZADA COM PREPARO EM MISTURADOR 300 KG. AF_06/2014</v>
          </cell>
          <cell r="C4212" t="str">
            <v>M2</v>
          </cell>
          <cell r="D4212">
            <v>11.78</v>
          </cell>
          <cell r="E4212">
            <v>6.22</v>
          </cell>
          <cell r="F4212">
            <v>18</v>
          </cell>
        </row>
        <row r="4213">
          <cell r="B4213" t="str">
            <v>EMBOCO</v>
          </cell>
          <cell r="C4213" t="str">
            <v/>
          </cell>
        </row>
        <row r="4214">
          <cell r="A4214" t="str">
            <v>89173</v>
          </cell>
          <cell r="B4214" t="str">
            <v>(COMPOSIÇÃO REPRESENTATIVA) DO SERVIÇO DE EMBOÇO/MASSA ÚNICA, APLICADO MANUALMENTE, TRAÇO 1:2:8, EM BETONEIRA DE 400L, PAREDES INTERNAS, COM EXECUÇÃO DE TALISCAS, EDIFICAÇÃO HABITACIONAL UNIFAMILIAR (CASAS) E EDIFICAÇÃO PÚBLICA PADRÃO. AF_12/2014</v>
          </cell>
          <cell r="C4214" t="str">
            <v>M2</v>
          </cell>
          <cell r="D4214">
            <v>12.64</v>
          </cell>
          <cell r="E4214">
            <v>11.23</v>
          </cell>
          <cell r="F4214">
            <v>23.87</v>
          </cell>
        </row>
        <row r="4215">
          <cell r="A4215" t="str">
            <v>89048</v>
          </cell>
          <cell r="B4215" t="str">
            <v>(COMPOSIÇÃO REPRESENTATIVA) DO SERVIÇO DE EMBOÇO/MASSA ÚNICA, TRAÇO 1:2:8, PREPARO MECÂNICO, COM BETONEIRA DE 400L, EM PAREDES DE AMBIENTES INTERNOS, COM EXECUÇÃO DE TALISCAS, PARA EDIFICAÇÃO HABITACIONAL MULTIFAMILIAR (PRÉDIO). AF_11/2014</v>
          </cell>
          <cell r="C4215" t="str">
            <v>M2</v>
          </cell>
          <cell r="D4215">
            <v>12.77</v>
          </cell>
          <cell r="E4215">
            <v>11.57</v>
          </cell>
          <cell r="F4215">
            <v>24.34</v>
          </cell>
        </row>
        <row r="4216">
          <cell r="A4216" t="str">
            <v>94224</v>
          </cell>
          <cell r="B4216" t="str">
            <v>EMBOÇAMENTO COM ARGAMASSA TRAÇO 1:2:9 (CIMENTO, CAL E AREIA). AF_06/2016</v>
          </cell>
          <cell r="C4216" t="str">
            <v>M</v>
          </cell>
          <cell r="D4216">
            <v>6.88</v>
          </cell>
          <cell r="E4216">
            <v>10.87</v>
          </cell>
          <cell r="F4216">
            <v>17.75</v>
          </cell>
        </row>
        <row r="4217">
          <cell r="A4217" t="str">
            <v>87527</v>
          </cell>
          <cell r="B4217" t="str">
            <v>EMBOÇO, PARA RECEBIMENTO DE CERÂMICA, EM ARGAMASSA TRAÇO 1:2:8, PREPARO MECÂNICO COM BETONEIRA 400L, APLICADO MANUALMENTE EM FACES INTERNAS DE PAREDES, PARA AMBIENTE COM ÁREA MENOR QUE 5M2, ESPESSURA DE 20MM, COM EXECUÇÃO DE TALISCAS. AF_06/2014</v>
          </cell>
          <cell r="C4217" t="str">
            <v>M2</v>
          </cell>
          <cell r="D4217">
            <v>13.41</v>
          </cell>
          <cell r="E4217">
            <v>13.22</v>
          </cell>
          <cell r="F4217">
            <v>26.63</v>
          </cell>
        </row>
        <row r="4218">
          <cell r="A4218" t="str">
            <v>87528</v>
          </cell>
          <cell r="B4218" t="str">
            <v>EMBOÇO, PARA RECEBIMENTO DE CERÂMICA, EM ARGAMASSA TRAÇO 1:2:8, PREPARO MANUAL, APLICADO MANUALMENTE EM FACES INTERNAS DE PAREDES, PARA AMBIENTE COM ÁREA MENOR QUE 5M2, ESPESSURA DE 20MM, COM EXECUÇÃO DE TALISCAS. AF_06/2014</v>
          </cell>
          <cell r="C4218" t="str">
            <v>M2</v>
          </cell>
          <cell r="D4218">
            <v>14.58</v>
          </cell>
          <cell r="E4218">
            <v>15.74</v>
          </cell>
          <cell r="F4218">
            <v>30.32</v>
          </cell>
        </row>
        <row r="4219">
          <cell r="A4219" t="str">
            <v>87531</v>
          </cell>
          <cell r="B4219" t="str">
            <v>EMBOÇO, PARA RECEBIMENTO DE CERÂMICA, EM ARGAMASSA TRAÇO 1:2:8, PREPARO MECÂNICO COM BETONEIRA 400L, APLICADO MANUALMENTE EM FACES INTERNAS DE PAREDES, PARA AMBIENTE COM ÁREA ENTRE 5M2 E 10M2, ESPESSURA DE 20MM, COM EXECUÇÃO DE TALISCAS. AF_06/2014</v>
          </cell>
          <cell r="C4219" t="str">
            <v>M2</v>
          </cell>
          <cell r="D4219">
            <v>12.31</v>
          </cell>
          <cell r="E4219">
            <v>10.36</v>
          </cell>
          <cell r="F4219">
            <v>22.67</v>
          </cell>
        </row>
        <row r="4220">
          <cell r="A4220" t="str">
            <v>87532</v>
          </cell>
          <cell r="B4220" t="str">
            <v>EMBOÇO, PARA RECEBIMENTO DE CERÂMICA, EM ARGAMASSA TRAÇO 1:2:8, PREPARO MANUAL, APLICADO MANUALMENTE EM FACES INTERNAS DE PAREDES, PARA AMBIENTE COM ÁREA  ENTRE 5M2 E 10M2, ESPESSURA DE 20MM, COM EXECUÇÃO DE TALISCAS. AF_06/2014</v>
          </cell>
          <cell r="C4220" t="str">
            <v>M2</v>
          </cell>
          <cell r="D4220">
            <v>13.48</v>
          </cell>
          <cell r="E4220">
            <v>12.88</v>
          </cell>
          <cell r="F4220">
            <v>26.36</v>
          </cell>
        </row>
        <row r="4221">
          <cell r="A4221" t="str">
            <v>87535</v>
          </cell>
          <cell r="B4221" t="str">
            <v>EMBOÇO, PARA RECEBIMENTO DE CERÂMICA, EM ARGAMASSA TRAÇO 1:2:8, PREPARO MECÂNICO COM BETONEIRA 400L, APLICADO MANUALMENTE EM FACES INTERNAS DE PAREDES, PARA AMBIENTE COM ÁREA  MAIOR QUE 10M2, ESPESSURA DE 20MM, COM EXECUÇÃO DE TALISCAS. AF_06/2014</v>
          </cell>
          <cell r="C4221" t="str">
            <v>M2</v>
          </cell>
          <cell r="D4221">
            <v>11.49</v>
          </cell>
          <cell r="E4221">
            <v>8.25</v>
          </cell>
          <cell r="F4221">
            <v>19.739999999999998</v>
          </cell>
        </row>
        <row r="4222">
          <cell r="A4222" t="str">
            <v>87536</v>
          </cell>
          <cell r="B4222" t="str">
            <v>EMBOÇO, PARA RECEBIMENTO DE CERÂMICA, EM ARGAMASSA TRAÇO 1:2:8, PREPARO MANUAL, APLICADO MANUALMENTE EM FACES INTERNAS DE PAREDES, PARA AMBIENTE COM ÁREA  MAIOR QUE 10M2, ESPESSURA DE 20MM, COM EXECUÇÃO DE TALISCAS. AF_06/2014</v>
          </cell>
          <cell r="C4222" t="str">
            <v>M2</v>
          </cell>
          <cell r="D4222">
            <v>12.66</v>
          </cell>
          <cell r="E4222">
            <v>10.77</v>
          </cell>
          <cell r="F4222">
            <v>23.43</v>
          </cell>
        </row>
        <row r="4223">
          <cell r="A4223" t="str">
            <v>87537</v>
          </cell>
          <cell r="B422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223" t="str">
            <v>M2</v>
          </cell>
          <cell r="D4223">
            <v>32.21</v>
          </cell>
          <cell r="E4223">
            <v>10.83</v>
          </cell>
          <cell r="F4223">
            <v>43.04</v>
          </cell>
        </row>
        <row r="4224">
          <cell r="A4224" t="str">
            <v>87539</v>
          </cell>
          <cell r="B422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224" t="str">
            <v>M2</v>
          </cell>
          <cell r="D4224">
            <v>31.3</v>
          </cell>
          <cell r="E4224">
            <v>8.35</v>
          </cell>
          <cell r="F4224">
            <v>39.65</v>
          </cell>
        </row>
        <row r="4225">
          <cell r="A4225" t="str">
            <v>87541</v>
          </cell>
          <cell r="B422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225" t="str">
            <v>M2</v>
          </cell>
          <cell r="D4225">
            <v>30.63</v>
          </cell>
          <cell r="E4225">
            <v>6.52</v>
          </cell>
          <cell r="F4225">
            <v>37.15</v>
          </cell>
        </row>
        <row r="4226">
          <cell r="A4226" t="str">
            <v>87545</v>
          </cell>
          <cell r="B4226" t="str">
            <v>EMBOÇO, PARA RECEBIMENTO DE CERÂMICA, EM ARGAMASSA TRAÇO 1:2:8, PREPARO MECÂNICO COM BETONEIRA 400L, APLICADO MANUALMENTE EM FACES INTERNAS DE PAREDES, PARA AMBIENTE COM ÁREA MENOR QUE 5M2, ESPESSURA DE 10MM, COM EXECUÇÃO DE TALISCAS. AF_06/2014</v>
          </cell>
          <cell r="C4226" t="str">
            <v>M2</v>
          </cell>
          <cell r="D4226">
            <v>8.57</v>
          </cell>
          <cell r="E4226">
            <v>10</v>
          </cell>
          <cell r="F4226">
            <v>18.57</v>
          </cell>
        </row>
        <row r="4227">
          <cell r="A4227" t="str">
            <v>87546</v>
          </cell>
          <cell r="B4227" t="str">
            <v>EMBOÇO, PARA RECEBIMENTO DE CERÂMICA, EM ARGAMASSA TRAÇO 1:2:8, PREPARO MANUAL, APLICADO MANUALMENTE EM FACES INTERNAS DE PAREDES, PARA AMBIENTE COM ÁREA MENOR QUE 5M2, ESPESSURA DE 10MM, COM EXECUÇÃO DE TALISCAS. AF_06/2014</v>
          </cell>
          <cell r="C4227" t="str">
            <v>M2</v>
          </cell>
          <cell r="D4227">
            <v>9.23</v>
          </cell>
          <cell r="E4227">
            <v>11.43</v>
          </cell>
          <cell r="F4227">
            <v>20.66</v>
          </cell>
        </row>
        <row r="4228">
          <cell r="A4228" t="str">
            <v>87549</v>
          </cell>
          <cell r="B4228" t="str">
            <v>EMBOÇO, PARA RECEBIMENTO DE CERÂMICA, EM ARGAMASSA TRAÇO 1:2:8, PREPARO MECÂNICO COM BETONEIRA 400L, APLICADO MANUALMENTE EM FACES INTERNAS DE PAREDES, PARA AMBIENTE COM ÁREA ENTRE 5M2 E 10M2, ESPESSURA DE 10MM, COM EXECUÇÃO DE TALISCAS. AF_06/2014</v>
          </cell>
          <cell r="C4228" t="str">
            <v>M2</v>
          </cell>
          <cell r="D4228">
            <v>7.47</v>
          </cell>
          <cell r="E4228">
            <v>7.14</v>
          </cell>
          <cell r="F4228">
            <v>14.61</v>
          </cell>
        </row>
        <row r="4229">
          <cell r="A4229" t="str">
            <v>87550</v>
          </cell>
          <cell r="B4229" t="str">
            <v>EMBOÇO, PARA RECEBIMENTO DE CERÂMICA, EM ARGAMASSA TRAÇO 1:2:8, PREPARO MANUAL, APLICADO MANUALMENTE EM FACES INTERNAS DE PAREDES, PARA AMBIENTE COM ÁREA ENTRE 5M2 E 10M2, ESPESSURA DE 10MM, COM EXECUÇÃO DE TALISCAS. AF_06/2014</v>
          </cell>
          <cell r="C4229" t="str">
            <v>M2</v>
          </cell>
          <cell r="D4229">
            <v>8.1300000000000008</v>
          </cell>
          <cell r="E4229">
            <v>8.57</v>
          </cell>
          <cell r="F4229">
            <v>16.7</v>
          </cell>
        </row>
        <row r="4230">
          <cell r="A4230" t="str">
            <v>87553</v>
          </cell>
          <cell r="B4230" t="str">
            <v>EMBOÇO, PARA RECEBIMENTO DE CERÂMICA, EM ARGAMASSA TRAÇO 1:2:8, PREPARO MECÂNICO COM BETONEIRA 400L, APLICADO MANUALMENTE EM FACES INTERNAS DE PAREDES, PARA AMBIENTE COM ÁREA MAIOR QUE 10M2, ESPESSURA DE 10MM, COM EXECUÇÃO DE TALISCAS. AF_06/2014</v>
          </cell>
          <cell r="C4230" t="str">
            <v>M2</v>
          </cell>
          <cell r="D4230">
            <v>6.66</v>
          </cell>
          <cell r="E4230">
            <v>5.03</v>
          </cell>
          <cell r="F4230">
            <v>11.69</v>
          </cell>
        </row>
        <row r="4231">
          <cell r="A4231" t="str">
            <v>87554</v>
          </cell>
          <cell r="B4231" t="str">
            <v>EMBOÇO, PARA RECEBIMENTO DE CERÂMICA, EM ARGAMASSA TRAÇO 1:2:8, PREPARO MANUAL, APLICADO MANUALMENTE EM FACES INTERNAS DE PAREDES, PARA AMBIENTE COM ÁREA MAIOR QUE 10M2, ESPESSURA DE 10MM, COM EXECUÇÃO DE TALISCAS. AF_06/2014</v>
          </cell>
          <cell r="C4231" t="str">
            <v>M2</v>
          </cell>
          <cell r="D4231">
            <v>7.32</v>
          </cell>
          <cell r="E4231">
            <v>6.46</v>
          </cell>
          <cell r="F4231">
            <v>13.78</v>
          </cell>
        </row>
        <row r="4232">
          <cell r="A4232" t="str">
            <v>87555</v>
          </cell>
          <cell r="B423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232" t="str">
            <v>M2</v>
          </cell>
          <cell r="D4232">
            <v>18.95</v>
          </cell>
          <cell r="E4232">
            <v>8.02</v>
          </cell>
          <cell r="F4232">
            <v>26.97</v>
          </cell>
        </row>
        <row r="4233">
          <cell r="A4233" t="str">
            <v>87557</v>
          </cell>
          <cell r="B423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233" t="str">
            <v>M2</v>
          </cell>
          <cell r="D4233">
            <v>18.04</v>
          </cell>
          <cell r="E4233">
            <v>5.54</v>
          </cell>
          <cell r="F4233">
            <v>23.58</v>
          </cell>
        </row>
        <row r="4234">
          <cell r="A4234" t="str">
            <v>87559</v>
          </cell>
          <cell r="B423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234" t="str">
            <v>M2</v>
          </cell>
          <cell r="D4234">
            <v>17.37</v>
          </cell>
          <cell r="E4234">
            <v>3.71</v>
          </cell>
          <cell r="F4234">
            <v>21.08</v>
          </cell>
        </row>
        <row r="4235">
          <cell r="A4235" t="str">
            <v>87775</v>
          </cell>
          <cell r="B4235" t="str">
            <v>EMBOÇO OU MASSA ÚNICA EM ARGAMASSA TRAÇO 1:2:8, PREPARO MECÂNICO COM BETONEIRA 400 L, APLICADA MANUALMENTE EM PANOS DE FACHADA COM PRESENÇA DE VÃOS, ESPESSURA DE 25 MM. AF_06/2014</v>
          </cell>
          <cell r="C4235" t="str">
            <v>M2</v>
          </cell>
          <cell r="D4235">
            <v>17.239999999999998</v>
          </cell>
          <cell r="E4235">
            <v>22.07</v>
          </cell>
          <cell r="F4235">
            <v>39.31</v>
          </cell>
        </row>
        <row r="4236">
          <cell r="A4236" t="str">
            <v>87777</v>
          </cell>
          <cell r="B4236" t="str">
            <v>EMBOÇO OU MASSA ÚNICA EM ARGAMASSA TRAÇO 1:2:8, PREPARO MANUAL, APLICADA MANUALMENTE EM PANOS DE FACHADA COM PRESENÇA DE VÃOS, ESPESSURA DE 25 MM. AF_06/2014</v>
          </cell>
          <cell r="C4236" t="str">
            <v>M2</v>
          </cell>
          <cell r="D4236">
            <v>18.21</v>
          </cell>
          <cell r="E4236">
            <v>24.17</v>
          </cell>
          <cell r="F4236">
            <v>42.38</v>
          </cell>
        </row>
        <row r="4237">
          <cell r="A4237" t="str">
            <v>87778</v>
          </cell>
          <cell r="B4237" t="str">
            <v>EMBOÇO OU MASSA ÚNICA EM ARGAMASSA INDUSTRIALIZADA, PREPARO MECÂNICO E APLICAÇÃO COM EQUIPAMENTO DE MISTURA E PROJEÇÃO DE 1,5 M3/H DE ARGAMASSA EM PANOS DE FACHADA COM PRESENÇA DE VÃOS, ESPESSURA DE 25 MM. AF_06/2014</v>
          </cell>
          <cell r="C4237" t="str">
            <v>M2</v>
          </cell>
          <cell r="D4237">
            <v>32.369999999999997</v>
          </cell>
          <cell r="E4237">
            <v>18.489999999999998</v>
          </cell>
          <cell r="F4237">
            <v>50.86</v>
          </cell>
        </row>
        <row r="4238">
          <cell r="A4238" t="str">
            <v>87779</v>
          </cell>
          <cell r="B4238" t="str">
            <v>EMBOÇO OU MASSA ÚNICA EM ARGAMASSA TRAÇO 1:2:8, PREPARO MECÂNICO COM BETONEIRA 400 L, APLICADA MANUALMENTE EM PANOS DE FACHADA COM PRESENÇA DE VÃOS, ESPESSURA DE 35 MM. AF_06/2014</v>
          </cell>
          <cell r="C4238" t="str">
            <v>M2</v>
          </cell>
          <cell r="D4238">
            <v>20.7</v>
          </cell>
          <cell r="E4238">
            <v>24.75</v>
          </cell>
          <cell r="F4238">
            <v>45.45</v>
          </cell>
        </row>
        <row r="4239">
          <cell r="A4239" t="str">
            <v>87781</v>
          </cell>
          <cell r="B4239" t="str">
            <v>EMBOÇO OU MASSA ÚNICA EM ARGAMASSA TRAÇO 1:2:8, PREPARO MANUAL, APLICADA MANUALMENTE EM PANOS DE FACHADA COM PRESENÇA DE VÃOS, ESPESSURA DE 35 MM. AF_06/2014</v>
          </cell>
          <cell r="C4239" t="str">
            <v>M2</v>
          </cell>
          <cell r="D4239">
            <v>22.01</v>
          </cell>
          <cell r="E4239">
            <v>27.57</v>
          </cell>
          <cell r="F4239">
            <v>49.58</v>
          </cell>
        </row>
        <row r="4240">
          <cell r="A4240" t="str">
            <v>87783</v>
          </cell>
          <cell r="B4240" t="str">
            <v>EMBOÇO OU MASSA ÚNICA EM ARGAMASSA INDUSTRIALIZADA, PREPARO MECÂNICO E APLICAÇÃO COM EQUIPAMENTO DE MISTURA E PROJEÇÃO DE 1,5 M3/H DE ARGAMASSA EM PANOS DE FACHADA COM PRESENÇA DE VÃOS, ESPESSURA DE 35 MM. AF_06/2014</v>
          </cell>
          <cell r="C4240" t="str">
            <v>M2</v>
          </cell>
          <cell r="D4240">
            <v>41.46</v>
          </cell>
          <cell r="E4240">
            <v>21.11</v>
          </cell>
          <cell r="F4240">
            <v>62.57</v>
          </cell>
        </row>
        <row r="4241">
          <cell r="A4241" t="str">
            <v>87784</v>
          </cell>
          <cell r="B4241" t="str">
            <v>EMBOÇO OU MASSA ÚNICA EM ARGAMASSA TRAÇO 1:2:8, PREPARO MECÂNICO COM BETONEIRA 400 L, APLICADA MANUALMENTE EM PANOS DE FACHADA COM PRESENÇA DE VÃOS, ESPESSURA DE 45 MM. AF_06/2014</v>
          </cell>
          <cell r="C4241" t="str">
            <v>M2</v>
          </cell>
          <cell r="D4241">
            <v>24.16</v>
          </cell>
          <cell r="E4241">
            <v>27.43</v>
          </cell>
          <cell r="F4241">
            <v>51.59</v>
          </cell>
        </row>
        <row r="4242">
          <cell r="A4242" t="str">
            <v>87786</v>
          </cell>
          <cell r="B4242" t="str">
            <v>EMBOÇO OU MASSA ÚNICA EM ARGAMASSA TRAÇO 1:2:8, PREPARO MANUAL, APLICADA MANUALMENTE EM PANOS DE FACHADA COM PRESENÇA DE VÃOS, ESPESSURA DE 45 MM. AF_06/2014</v>
          </cell>
          <cell r="C4242" t="str">
            <v>M2</v>
          </cell>
          <cell r="D4242">
            <v>25.8</v>
          </cell>
          <cell r="E4242">
            <v>30.97</v>
          </cell>
          <cell r="F4242">
            <v>56.77</v>
          </cell>
        </row>
        <row r="4243">
          <cell r="A4243" t="str">
            <v>87787</v>
          </cell>
          <cell r="B4243" t="str">
            <v>EMBOÇO OU MASSA ÚNICA EM ARGAMASSA INDUSTRIALIZADA, PREPARO MECÂNICO E APLICAÇÃO COM EQUIPAMENTO DE MISTURA E PROJEÇÃO DE 1,5 M3/H DE ARGAMASSA EM PANOS DE FACHADA COM PRESENÇA DE VÃOS, ESPESSURA DE 45 MM. AF_06/2014</v>
          </cell>
          <cell r="C4243" t="str">
            <v>M2</v>
          </cell>
          <cell r="D4243">
            <v>50.56</v>
          </cell>
          <cell r="E4243">
            <v>23.73</v>
          </cell>
          <cell r="F4243">
            <v>74.290000000000006</v>
          </cell>
        </row>
        <row r="4244">
          <cell r="A4244" t="str">
            <v>87788</v>
          </cell>
          <cell r="B4244" t="str">
            <v>EMBOÇO OU MASSA ÚNICA EM ARGAMASSA TRAÇO 1:2:8, PREPARO MECÂNICO COM BETONEIRA 400 L, APLICADA MANUALMENTE EM PANOS DE FACHADA COM PRESENÇA DE VÃOS, ESPESSURA MAIOR OU IGUAL A 50 MM. AF_06/2014</v>
          </cell>
          <cell r="C4244" t="str">
            <v>M2</v>
          </cell>
          <cell r="D4244">
            <v>29.67</v>
          </cell>
          <cell r="E4244">
            <v>37.89</v>
          </cell>
          <cell r="F4244">
            <v>67.56</v>
          </cell>
        </row>
        <row r="4245">
          <cell r="A4245" t="str">
            <v>87790</v>
          </cell>
          <cell r="B4245" t="str">
            <v>EMBOÇO OU MASSA ÚNICA EM ARGAMASSA TRAÇO 1:2:8, PREPARO MANUAL, APLICADA MANUALMENTE EM PANOS DE FACHADA COM PRESENÇA DE VÃOS, ESPESSURA MAIOR OU IGUAL A 50 MM. AF_06/2014</v>
          </cell>
          <cell r="C4245" t="str">
            <v>M2</v>
          </cell>
          <cell r="D4245">
            <v>31.48</v>
          </cell>
          <cell r="E4245">
            <v>41.78</v>
          </cell>
          <cell r="F4245">
            <v>73.260000000000005</v>
          </cell>
        </row>
        <row r="4246">
          <cell r="A4246" t="str">
            <v>87791</v>
          </cell>
          <cell r="B4246" t="str">
            <v>EMBOÇO OU MASSA ÚNICA EM ARGAMASSA INDUSTRIALIZADA, PREPARO MECÂNICO E APLICAÇÃO COM EQUIPAMENTO DE MISTURA E PROJEÇÃO DE 1,5 M3/H DE ARGAMASSA EM PANOS DE FACHADA COM PRESENÇA DE VÃOS, ESPESSURA MAIOR OU IGUAL A 50 MM. AF_06/2014</v>
          </cell>
          <cell r="C4246" t="str">
            <v>M2</v>
          </cell>
          <cell r="D4246">
            <v>57.89</v>
          </cell>
          <cell r="E4246">
            <v>31.81</v>
          </cell>
          <cell r="F4246">
            <v>89.7</v>
          </cell>
        </row>
        <row r="4247">
          <cell r="A4247" t="str">
            <v>87792</v>
          </cell>
          <cell r="B4247" t="str">
            <v>EMBOÇO OU MASSA ÚNICA EM ARGAMASSA TRAÇO 1:2:8, PREPARO MECÂNICO COM BETONEIRA 400 L, APLICADA MANUALMENTE EM PANOS CEGOS DE FACHADA (SEM PRESENÇA DE VÃOS), ESPESSURA DE 25 MM. AF_06/2014</v>
          </cell>
          <cell r="C4247" t="str">
            <v>M2</v>
          </cell>
          <cell r="D4247">
            <v>12.77</v>
          </cell>
          <cell r="E4247">
            <v>12.05</v>
          </cell>
          <cell r="F4247">
            <v>24.82</v>
          </cell>
        </row>
        <row r="4248">
          <cell r="A4248" t="str">
            <v>87794</v>
          </cell>
          <cell r="B4248" t="str">
            <v>EMBOÇO OU MASSA ÚNICA EM ARGAMASSA TRAÇO 1:2:8, PREPARO MANUAL, APLICADA MANUALMENTE EM PANOS CEGOS DE FACHADA (SEM PRESENÇA DE VÃOS), ESPESSURA DE 25 MM. AF_06/2014</v>
          </cell>
          <cell r="C4248" t="str">
            <v>M2</v>
          </cell>
          <cell r="D4248">
            <v>13.68</v>
          </cell>
          <cell r="E4248">
            <v>14.01</v>
          </cell>
          <cell r="F4248">
            <v>27.69</v>
          </cell>
        </row>
        <row r="4249">
          <cell r="A4249" t="str">
            <v>87795</v>
          </cell>
          <cell r="B4249" t="str">
            <v>EMBOÇO OU MASSA ÚNICA EM ARGAMASSA INDUSTRIALIZADA, PREPARO MECÂNICO E APLICAÇÃO COM EQUIPAMENTO DE MISTURA E PROJEÇÃO DE 1,5 M3/H DE ARGAMASSA EM PANOS CEGOS DE FACHADA (SEM PRESENÇA DE VÃOS), ESPESSURA DE 25 MM. AF_06/2014</v>
          </cell>
          <cell r="C4249" t="str">
            <v>M2</v>
          </cell>
          <cell r="D4249">
            <v>26.79</v>
          </cell>
          <cell r="E4249">
            <v>8.49</v>
          </cell>
          <cell r="F4249">
            <v>35.28</v>
          </cell>
        </row>
        <row r="4250">
          <cell r="A4250" t="str">
            <v>87797</v>
          </cell>
          <cell r="B4250" t="str">
            <v>EMBOÇO OU MASSA ÚNICA EM ARGAMASSA TRAÇO 1:2:8, PREPARO MECÂNICO COM BETONEIRA 400 L, APLICADA MANUALMENTE EM PANOS CEGOS DE FACHADA (SEM PRESENÇA DE VÃOS), ESPESSURA DE 35 MM. AF_06/2014</v>
          </cell>
          <cell r="C4250" t="str">
            <v>M2</v>
          </cell>
          <cell r="D4250">
            <v>16.059999999999999</v>
          </cell>
          <cell r="E4250">
            <v>14.7</v>
          </cell>
          <cell r="F4250">
            <v>30.76</v>
          </cell>
        </row>
        <row r="4251">
          <cell r="A4251" t="str">
            <v>87799</v>
          </cell>
          <cell r="B4251" t="str">
            <v>EMBOÇO OU MASSA ÚNICA EM ARGAMASSA TRAÇO 1:2:8, PREPARO MANUAL, APLICADA MANUALMENTE EM PANOS CEGOS DE FACHADA (SEM PRESENÇA DE VÃOS), ESPESSURA DE 35 MM. AF_06/2014</v>
          </cell>
          <cell r="C4251" t="str">
            <v>M2</v>
          </cell>
          <cell r="D4251">
            <v>17.28</v>
          </cell>
          <cell r="E4251">
            <v>17.329999999999998</v>
          </cell>
          <cell r="F4251">
            <v>34.61</v>
          </cell>
        </row>
        <row r="4252">
          <cell r="A4252" t="str">
            <v>87800</v>
          </cell>
          <cell r="B4252" t="str">
            <v>EMBOÇO OU MASSA ÚNICA EM ARGAMASSA INDUSTRIALIZADA, PREPARO MECÂNICO E APLICAÇÃO COM EQUIPAMENTO DE MISTURA E PROJEÇÃO DE 1,5 M3/H DE ARGAMASSA EM PANOS CEGOS DE FACHADA (SEM PRESENÇA DE VÃOS), ESPESSURA DE 35 MM. AF_06/2014</v>
          </cell>
          <cell r="C4252" t="str">
            <v>M2</v>
          </cell>
          <cell r="D4252">
            <v>35.35</v>
          </cell>
          <cell r="E4252">
            <v>11.07</v>
          </cell>
          <cell r="F4252">
            <v>46.42</v>
          </cell>
        </row>
        <row r="4253">
          <cell r="A4253" t="str">
            <v>87801</v>
          </cell>
          <cell r="B4253" t="str">
            <v>EMBOÇO OU MASSA ÚNICA EM ARGAMASSA TRAÇO 1:2:8, PREPARO MECÂNICO COM BETONEIRA 400 L, APLICADA MANUALMENTE EM PANOS CEGOS DE FACHADA (SEM PRESENÇA DE VÃOS), ESPESSURA DE 45 MM. AF_06/2014</v>
          </cell>
          <cell r="C4253" t="str">
            <v>M2</v>
          </cell>
          <cell r="D4253">
            <v>19.350000000000001</v>
          </cell>
          <cell r="E4253">
            <v>17.34</v>
          </cell>
          <cell r="F4253">
            <v>36.69</v>
          </cell>
        </row>
        <row r="4254">
          <cell r="A4254" t="str">
            <v>87803</v>
          </cell>
          <cell r="B4254" t="str">
            <v>EMBOÇO OU MASSA ÚNICA EM ARGAMASSA TRAÇO 1:2:8, PREPARO MANUAL, APLICADA MANUALMENTE EM PANOS CEGOS DE FACHADA (SEM PRESENÇA DE VÃOS), ESPESSURA DE 45 MM. AF_06/2014</v>
          </cell>
          <cell r="C4254" t="str">
            <v>M2</v>
          </cell>
          <cell r="D4254">
            <v>20.89</v>
          </cell>
          <cell r="E4254">
            <v>20.64</v>
          </cell>
          <cell r="F4254">
            <v>41.53</v>
          </cell>
        </row>
        <row r="4255">
          <cell r="A4255" t="str">
            <v>87804</v>
          </cell>
          <cell r="B4255" t="str">
            <v>EMBOÇO OU MASSA ÚNICA EM ARGAMASSA INDUSTRIALIZADA, PREPARO MECÂNICO E APLICAÇÃO COM EQUIPAMENTO DE MISTURA E PROJEÇÃO DE 1,5 M3/H DE ARGAMASSA EM PANOS CEGOS DE FACHADA (SEM PRESENÇA DE VÃOS), ESPESSURA DE 45 MM. AF_06/2014</v>
          </cell>
          <cell r="C4255" t="str">
            <v>M2</v>
          </cell>
          <cell r="D4255">
            <v>43.9</v>
          </cell>
          <cell r="E4255">
            <v>13.66</v>
          </cell>
          <cell r="F4255">
            <v>57.56</v>
          </cell>
        </row>
        <row r="4256">
          <cell r="A4256" t="str">
            <v>87805</v>
          </cell>
          <cell r="B4256" t="str">
            <v>EMBOÇO OU MASSA ÚNICA EM ARGAMASSA TRAÇO 1:2:8, PREPARO MECÂNICO COM BETONEIRA 400 L, APLICADA MANUALMENTE EM PANOS CEGOS DE FACHADA (SEM PRESENÇA DE VÃOS), ESPESSURA MAIOR OU IGUAL A 50 MM. AF_06/2014</v>
          </cell>
          <cell r="C4256" t="str">
            <v>M2</v>
          </cell>
          <cell r="D4256">
            <v>21.87</v>
          </cell>
          <cell r="E4256">
            <v>20.74</v>
          </cell>
          <cell r="F4256">
            <v>42.61</v>
          </cell>
        </row>
        <row r="4257">
          <cell r="A4257" t="str">
            <v>87807</v>
          </cell>
          <cell r="B4257" t="str">
            <v>EMBOÇO OU MASSA ÚNICA EM ARGAMASSA TRAÇO 1:2:8, PREPARO MANUAL, APLICADA MANUALMENTE EM PANOS CEGOS DE FACHADA (SEM PRESENÇA DE VÃOS), ESPESSURA MAIOR OU IGUAL A 50 MM. AF_06/2014</v>
          </cell>
          <cell r="C4257" t="str">
            <v>M2</v>
          </cell>
          <cell r="D4257">
            <v>23.55</v>
          </cell>
          <cell r="E4257">
            <v>24.38</v>
          </cell>
          <cell r="F4257">
            <v>47.93</v>
          </cell>
        </row>
        <row r="4258">
          <cell r="A4258" t="str">
            <v>87808</v>
          </cell>
          <cell r="B4258" t="str">
            <v>EMBOÇO OU MASSA ÚNICA EM ARGAMASSA INDUSTRIALIZADA, PREPARO MECÂNICO E APLICAÇÃO COM EQUIPAMENTO DE MISTURA E PROJEÇÃO DE 1,5 M3/H DE ARGAMASSA EM PANOS CEGOS DE FACHADA (SEM PRESENÇA DE VÃOS), ESPESSURA MAIOR OU IGUAL A 50 MM. AF_06/2014</v>
          </cell>
          <cell r="C4258" t="str">
            <v>M2</v>
          </cell>
          <cell r="D4258">
            <v>48.08</v>
          </cell>
          <cell r="E4258">
            <v>14.69</v>
          </cell>
          <cell r="F4258">
            <v>62.77</v>
          </cell>
        </row>
        <row r="4259">
          <cell r="A4259" t="str">
            <v>87809</v>
          </cell>
          <cell r="B4259" t="str">
            <v>EMBOÇO OU MASSA ÚNICA EM ARGAMASSA TRAÇO 1:2:8, PREPARO MECÂNICO COM BETONEIRA 400 L, APLICADA MANUALMENTE EM SUPERFÍCIES EXTERNAS DA SACADA, ESPESSURA DE 25 MM, SEM USO DE TELA METÁLICA DE REFORÇO CONTRA FISSURAÇÃO. AF_06/2014</v>
          </cell>
          <cell r="C4259" t="str">
            <v>M2</v>
          </cell>
          <cell r="D4259">
            <v>23.92</v>
          </cell>
          <cell r="E4259">
            <v>42.01</v>
          </cell>
          <cell r="F4259">
            <v>65.930000000000007</v>
          </cell>
        </row>
        <row r="4260">
          <cell r="A4260" t="str">
            <v>87811</v>
          </cell>
          <cell r="B4260" t="str">
            <v>EMBOÇO OU MASSA ÚNICA EM ARGAMASSA TRAÇO 1:2:8, PREPARO MANUAL, APLICADA MANUALMENTE EM SUPERFÍCIES EXTERNAS DA SACADA, ESPESSURA DE 25 MM, SEM USO DE TELA METÁLICA DE REFORÇO CONTRA FISSURAÇÃO. AF_06/2014</v>
          </cell>
          <cell r="C4260" t="str">
            <v>M2</v>
          </cell>
          <cell r="D4260">
            <v>24.83</v>
          </cell>
          <cell r="E4260">
            <v>43.97</v>
          </cell>
          <cell r="F4260">
            <v>68.8</v>
          </cell>
        </row>
        <row r="4261">
          <cell r="A4261" t="str">
            <v>87812</v>
          </cell>
          <cell r="B4261" t="str">
            <v>EMBOÇO OU MASSA ÚNICA EM ARGAMASSA INDUSTRIALIZADA, PREPARO MECÂNICO E APLICAÇÃO COM EQUIPAMENTO DE MISTURA E PROJEÇÃO DE 1,5 M3/H EM SUPERFÍCIES EXTERNAS DA SACADA, ESPESSURA 25 MM, SEM USO DE TELA METÁLICA. AF_06/2014</v>
          </cell>
          <cell r="C4261" t="str">
            <v>M2</v>
          </cell>
          <cell r="D4261">
            <v>37.83</v>
          </cell>
          <cell r="E4261">
            <v>38.19</v>
          </cell>
          <cell r="F4261">
            <v>76.02</v>
          </cell>
        </row>
        <row r="4262">
          <cell r="A4262" t="str">
            <v>87813</v>
          </cell>
          <cell r="B4262" t="str">
            <v>EMBOÇO OU MASSA ÚNICA EM ARGAMASSA TRAÇO 1:2:8, PREPARO MECÂNICO COM BETONEIRA 400 L, APLICADA MANUALMENTE EM SUPERFÍCIES EXTERNAS DA SACADA, ESPESSURA DE 35 MM, SEM USO DE TELA METÁLICA DE REFORÇO CONTRA FISSURAÇÃO. AF_06/2014</v>
          </cell>
          <cell r="C4262" t="str">
            <v>M2</v>
          </cell>
          <cell r="D4262">
            <v>27.21</v>
          </cell>
          <cell r="E4262">
            <v>44.65</v>
          </cell>
          <cell r="F4262">
            <v>71.86</v>
          </cell>
        </row>
        <row r="4263">
          <cell r="A4263" t="str">
            <v>87815</v>
          </cell>
          <cell r="B4263" t="str">
            <v>EMBOÇO OU MASSA ÚNICA EM ARGAMASSA TRAÇO 1:2:8, PREPARO MANUAL, APLICADA MANUALMENTE EM SUPERFÍCIES EXTERNAS DA SACADA, ESPESSURA DE 35 MM, SEM USO DE TELA METÁLICA DE REFORÇO CONTRA FISSURAÇÃO. AF_06/2014</v>
          </cell>
          <cell r="C4263" t="str">
            <v>M2</v>
          </cell>
          <cell r="D4263">
            <v>28.42</v>
          </cell>
          <cell r="E4263">
            <v>47.29</v>
          </cell>
          <cell r="F4263">
            <v>75.709999999999994</v>
          </cell>
        </row>
        <row r="4264">
          <cell r="A4264" t="str">
            <v>87816</v>
          </cell>
          <cell r="B4264" t="str">
            <v>EMBOÇO OU MASSA ÚNICA EM ARGAMASSA INDUSTRIALIZADA, PREPARO MECÂNICO E APLICAÇÃO COM EQUIPAMENTO DE MISTURA E PROJEÇÃO DE 1,5 M3/H EM SUPERFÍCIES EXTERNAS DA SACADA, ESPESSURA 35 MM, SEM USO DE TELA METÁLICA. AF_06/2014</v>
          </cell>
          <cell r="C4264" t="str">
            <v>M2</v>
          </cell>
          <cell r="D4264">
            <v>46.39</v>
          </cell>
          <cell r="E4264">
            <v>40.770000000000003</v>
          </cell>
          <cell r="F4264">
            <v>87.16</v>
          </cell>
        </row>
        <row r="4265">
          <cell r="A4265" t="str">
            <v>87817</v>
          </cell>
          <cell r="B4265" t="str">
            <v>EMBOÇO OU MASSA ÚNICA EM ARGAMASSA TRAÇO 1:2:8, PREPARO MECÂNICO COM BETONEIRA 400 L, APLICADA MANUALMENTE EM SUPERFÍCIES EXTERNAS DA SACADA, ESPESSURA DE 45 MM, SEM USO DE TELA METÁLICA DE REFORÇO CONTRA FISSURAÇÃO. AF_06/2014</v>
          </cell>
          <cell r="C4265" t="str">
            <v>M2</v>
          </cell>
          <cell r="D4265">
            <v>30.39</v>
          </cell>
          <cell r="E4265">
            <v>47.04</v>
          </cell>
          <cell r="F4265">
            <v>77.430000000000007</v>
          </cell>
        </row>
        <row r="4266">
          <cell r="A4266" t="str">
            <v>87819</v>
          </cell>
          <cell r="B4266" t="str">
            <v>EMBOÇO OU MASSA ÚNICA EM ARGAMASSA TRAÇO 1:2:8, PREPARO MANUAL, APLICADA MANUALMENTE EM SUPERFÍCIES EXTERNAS DA SACADA, ESPESSURA DE 45 MM, SEM USO DE TELA METÁLICA DE REFORÇO CONTRA FISSURAÇÃO. AF_06/2014</v>
          </cell>
          <cell r="C4266" t="str">
            <v>M2</v>
          </cell>
          <cell r="D4266">
            <v>31.92</v>
          </cell>
          <cell r="E4266">
            <v>50.34</v>
          </cell>
          <cell r="F4266">
            <v>82.26</v>
          </cell>
        </row>
        <row r="4267">
          <cell r="A4267" t="str">
            <v>87820</v>
          </cell>
          <cell r="B4267" t="str">
            <v>EMBOÇO OU MASSA ÚNICA EM ARGAMASSA INDUSTRIALIZADA, PREPARO MECÂNICO E APLICAÇÃO COM EQUIPAMENTO DE MISTURA E PROJEÇÃO DE 1,5 M3/H EM SUPERFÍCIES EXTERNAS DA SACADA, ESPESSURA 45 MM, SEM USO DE TELA METÁLICA. AF_06/2014</v>
          </cell>
          <cell r="C4267" t="str">
            <v>M2</v>
          </cell>
          <cell r="D4267">
            <v>54.95</v>
          </cell>
          <cell r="E4267">
            <v>43.35</v>
          </cell>
          <cell r="F4267">
            <v>98.3</v>
          </cell>
        </row>
        <row r="4268">
          <cell r="A4268" t="str">
            <v>87821</v>
          </cell>
          <cell r="B4268" t="str">
            <v>EMBOÇO OU MASSA ÚNICA EM ARGAMASSA TRAÇO 1:2:8, PREPARO MECÂNICO COM BETONEIRA 400 L, APLICADA MANUALMENTE EM SUPERFÍCIES EXTERNAS DA SACADA, ESPESSURA MAIOR OU IGUAL A 50 MM, SEM USO DE TELA METÁLICA DE REFORÇO CONTRA FISSURAÇÃO. AF_06/2014</v>
          </cell>
          <cell r="C4268" t="str">
            <v>M2</v>
          </cell>
          <cell r="D4268">
            <v>41.69</v>
          </cell>
          <cell r="E4268">
            <v>71.540000000000006</v>
          </cell>
          <cell r="F4268">
            <v>113.23</v>
          </cell>
        </row>
        <row r="4269">
          <cell r="A4269" t="str">
            <v>87823</v>
          </cell>
          <cell r="B4269" t="str">
            <v>EMBOÇO OU MASSA ÚNICA EM ARGAMASSA TRAÇO 1:2:8, PREPARO MANUAL, APLICADA MANUALMENTE EM SUPERFÍCIES EXTERNAS DA SACADA, ESPESSURA MAIOR OU IGUAL A 50 MM, SEM USO DE TELA METÁLICA DE REFORÇO CONTRA FISSURAÇÃO. AF_06/2014</v>
          </cell>
          <cell r="C4269" t="str">
            <v>M2</v>
          </cell>
          <cell r="D4269">
            <v>43.37</v>
          </cell>
          <cell r="E4269">
            <v>75.180000000000007</v>
          </cell>
          <cell r="F4269">
            <v>118.55</v>
          </cell>
        </row>
        <row r="4270">
          <cell r="A4270" t="str">
            <v>87824</v>
          </cell>
          <cell r="B4270" t="str">
            <v>EMBOÇO OU MASSA ÚNICA EM ARGAMASSA INDUSTRIALIZADA, PREPARO MECÂNICO E APLICAÇÃO COM EQUIPAMENTO DE MISTURA E PROJEÇÃO DE 1,5 M3/H EM SUPERFÍCIES EXTERNAS DA SACADA, ESPESSURA MAIOR OU IGUAL A 50 MM, SEM USO DE TELA METÁLICA. AF_06/2014</v>
          </cell>
          <cell r="C4270" t="str">
            <v>M2</v>
          </cell>
          <cell r="D4270">
            <v>67.790000000000006</v>
          </cell>
          <cell r="E4270">
            <v>65.23</v>
          </cell>
          <cell r="F4270">
            <v>133.02000000000001</v>
          </cell>
        </row>
        <row r="4271">
          <cell r="A4271" t="str">
            <v>87825</v>
          </cell>
          <cell r="B4271" t="str">
            <v>EMBOÇO OU MASSA ÚNICA EM ARGAMASSA TRAÇO 1:2:8, PREPARO MECÂNICO COM BETONEIRA 400 L, APLICADA MANUALMENTE NAS PAREDES INTERNAS DA SACADA, ESPESSURA DE 25 MM, SEM USO DE TELA METÁLICA DE REFORÇO CONTRA FISSURAÇÃO. AF_06/2014</v>
          </cell>
          <cell r="C4271" t="str">
            <v>M2</v>
          </cell>
          <cell r="D4271">
            <v>20.52</v>
          </cell>
          <cell r="E4271">
            <v>30.4</v>
          </cell>
          <cell r="F4271">
            <v>50.92</v>
          </cell>
        </row>
        <row r="4272">
          <cell r="A4272" t="str">
            <v>87827</v>
          </cell>
          <cell r="B4272" t="str">
            <v>EMBOÇO OU MASSA ÚNICA EM ARGAMASSA TRAÇO 1:2:8, PREPARO MANUAL, APLICADA MANUALMENTE NAS PAREDES INTERNAS DA SACADA, ESPESSURA DE 25 MM, SEM USO DE TELA METÁLICA DE REFORÇO CONTRA FISSURAÇÃO. AF_06/2014</v>
          </cell>
          <cell r="C4272" t="str">
            <v>M2</v>
          </cell>
          <cell r="D4272">
            <v>21.64</v>
          </cell>
          <cell r="E4272">
            <v>32.799999999999997</v>
          </cell>
          <cell r="F4272">
            <v>54.44</v>
          </cell>
        </row>
        <row r="4273">
          <cell r="A4273" t="str">
            <v>87828</v>
          </cell>
          <cell r="B4273" t="str">
            <v>EMBOÇO OU MASSA ÚNICA EM ARGAMASSA INDUSTRIALIZADA, PREPARO MECÂNICO E APLICAÇÃO COM EQUIPAMENTO DE MISTURA E PROJEÇÃO DE 1,5 M3/H NAS PAREDES INTERNAS DA SACADA, ESPESSURA 25 MM, SEM USO DE TELA METÁLICA. AF_06/2014</v>
          </cell>
          <cell r="C4273" t="str">
            <v>M2</v>
          </cell>
          <cell r="D4273">
            <v>38.03</v>
          </cell>
          <cell r="E4273">
            <v>26.79</v>
          </cell>
          <cell r="F4273">
            <v>64.819999999999993</v>
          </cell>
        </row>
        <row r="4274">
          <cell r="A4274" t="str">
            <v>87829</v>
          </cell>
          <cell r="B4274" t="str">
            <v>EMBOÇO OU MASSA ÚNICA EM ARGAMASSA TRAÇO 1:2:8, PREPARO MECÂNICO COM BETONEIRA 400 L, APLICADA MANUALMENTE NAS PAREDES INTERNAS DA SACADA, ESPESSURA DE 35 MM, SEM USO DE TELA METÁLICA DE REFORÇO CONTRA FISSURAÇÃO. AF_06/2014</v>
          </cell>
          <cell r="C4274" t="str">
            <v>M2</v>
          </cell>
          <cell r="D4274">
            <v>24.35</v>
          </cell>
          <cell r="E4274">
            <v>33.159999999999997</v>
          </cell>
          <cell r="F4274">
            <v>57.51</v>
          </cell>
        </row>
        <row r="4275">
          <cell r="A4275" t="str">
            <v>87831</v>
          </cell>
          <cell r="B4275" t="str">
            <v>EMBOÇO OU MASSA ÚNICA EM ARGAMASSA TRAÇO 1:2:8, PREPARO MANUAL, APLICADA MANUALMENTE NAS PAREDES INTERNAS DA SACADA, ESPESSURA DE 35 MM, SEM USO DE TELA METÁLICA DE REFORÇO CONTRA FISSURAÇÃO. AF_06/2014</v>
          </cell>
          <cell r="C4275" t="str">
            <v>M2</v>
          </cell>
          <cell r="D4275">
            <v>25.85</v>
          </cell>
          <cell r="E4275">
            <v>36.380000000000003</v>
          </cell>
          <cell r="F4275">
            <v>62.23</v>
          </cell>
        </row>
        <row r="4276">
          <cell r="A4276" t="str">
            <v>87832</v>
          </cell>
          <cell r="B4276" t="str">
            <v>EMBOÇO OU MASSA ÚNICA EM ARGAMASSA INDUSTRIALIZADA, PREPARO MECÂNICO E APLICAÇÃO COM EQUIPAMENTO DE MISTURA E PROJEÇÃO DE 1,5 M3/H DE ARGAMASSA NAS PAREDES INTERNAS DA SACADA, ESPESSURA 35 MM, SEM USO DE TELA METÁLICA. AF_06/2014</v>
          </cell>
          <cell r="C4276" t="str">
            <v>M2</v>
          </cell>
          <cell r="D4276">
            <v>48.27</v>
          </cell>
          <cell r="E4276">
            <v>29.49</v>
          </cell>
          <cell r="F4276">
            <v>77.760000000000005</v>
          </cell>
        </row>
        <row r="4277">
          <cell r="B4277" t="str">
            <v>REBOCO</v>
          </cell>
          <cell r="C4277" t="str">
            <v/>
          </cell>
        </row>
        <row r="4278">
          <cell r="A4278" t="str">
            <v>5998</v>
          </cell>
          <cell r="B4278" t="str">
            <v>PASTA DE CIMENTO PORTLAND, ESPESSURA 1MM</v>
          </cell>
          <cell r="C4278" t="str">
            <v>M2</v>
          </cell>
          <cell r="D4278">
            <v>0.68</v>
          </cell>
          <cell r="E4278">
            <v>0.1</v>
          </cell>
          <cell r="F4278">
            <v>0.78</v>
          </cell>
        </row>
        <row r="4279">
          <cell r="B4279" t="str">
            <v>BARRA LISA</v>
          </cell>
          <cell r="C4279" t="str">
            <v/>
          </cell>
        </row>
        <row r="4280">
          <cell r="A4280" t="str">
            <v>84027</v>
          </cell>
          <cell r="B4280" t="str">
            <v>BARRA LISA TRACO 1:3 (CIMENTO E AREIA MEDIA), ESPESSURA 0,5CM, PREPARO MANUAL DA ARGAMASSA</v>
          </cell>
          <cell r="C4280" t="str">
            <v>M2</v>
          </cell>
          <cell r="D4280">
            <v>10.78</v>
          </cell>
          <cell r="E4280">
            <v>21.29</v>
          </cell>
          <cell r="F4280">
            <v>32.07</v>
          </cell>
        </row>
        <row r="4281">
          <cell r="A4281" t="str">
            <v>84072</v>
          </cell>
          <cell r="B4281" t="str">
            <v>BARRA LISA TRACO 1:3 (CIMENTO E AREIA MEDIA NAO PENEIRADA), INCLUSO ADITIVO IMPERMEABILIZANTE, ESPESSURA 0,5CM, PREPARO MANUAL DA ARGAMASSA</v>
          </cell>
          <cell r="C4281" t="str">
            <v>M2</v>
          </cell>
          <cell r="D4281">
            <v>11.17</v>
          </cell>
          <cell r="E4281">
            <v>21.29</v>
          </cell>
          <cell r="F4281">
            <v>32.46</v>
          </cell>
        </row>
        <row r="4282">
          <cell r="A4282" t="str">
            <v>84024</v>
          </cell>
          <cell r="B4282" t="str">
            <v>BARRA LISA TRACO 1:3 (CIMENTO E AREIA MEDIA), ESPESSURA 1,0CM, PREPARO MANUAL DA ARGAMASSA</v>
          </cell>
          <cell r="C4282" t="str">
            <v>M2</v>
          </cell>
          <cell r="D4282">
            <v>13.47</v>
          </cell>
          <cell r="E4282">
            <v>24.36</v>
          </cell>
          <cell r="F4282">
            <v>37.83</v>
          </cell>
        </row>
        <row r="4283">
          <cell r="A4283" t="str">
            <v>84023</v>
          </cell>
          <cell r="B4283" t="str">
            <v>BARRA LISA TRACO 1:3 (CIMENTO E AREIA MEDIA), ESPESSURA 1,5CM, PREPARO MANUAL DA ARGAMASSA</v>
          </cell>
          <cell r="C4283" t="str">
            <v>M2</v>
          </cell>
          <cell r="D4283">
            <v>15.09</v>
          </cell>
          <cell r="E4283">
            <v>24.81</v>
          </cell>
          <cell r="F4283">
            <v>39.9</v>
          </cell>
        </row>
        <row r="4284">
          <cell r="A4284" t="str">
            <v>84026</v>
          </cell>
          <cell r="B4284" t="str">
            <v>BARRA LISA TRACO 1:4 (CIMENTO E AREIA MEDIA), ESPESSURA 2,0CM, PREPARO MANUAL DA ARGAMASSA</v>
          </cell>
          <cell r="C4284" t="str">
            <v>M2</v>
          </cell>
          <cell r="D4284">
            <v>18.47</v>
          </cell>
          <cell r="E4284">
            <v>28.53</v>
          </cell>
          <cell r="F4284">
            <v>47</v>
          </cell>
        </row>
        <row r="4285">
          <cell r="A4285" t="str">
            <v>84028</v>
          </cell>
          <cell r="B4285" t="str">
            <v>BARRA LISA TRACO 1:4 (CIMENTO E AREIA MEDIA), COM CORANTE AMARELO, ESPESSURA 2,0CM, PREPARO MANUAL DA ARGAMASSA</v>
          </cell>
          <cell r="C4285" t="str">
            <v>M2</v>
          </cell>
          <cell r="D4285">
            <v>23.76</v>
          </cell>
          <cell r="E4285">
            <v>28.53</v>
          </cell>
          <cell r="F4285">
            <v>52.29</v>
          </cell>
        </row>
        <row r="4286">
          <cell r="A4286" t="str">
            <v>5991</v>
          </cell>
          <cell r="B4286" t="str">
            <v>BARRA LISA COM ARGAMASSA TRACO 1:4 (CIMENTO E AREIA GROSSA), ESPESSURA 2,0CM, INCLUSO ADITIVO IMPERMEABILIZANTE, PREPARO MECANICO DA ARGAMASSA</v>
          </cell>
          <cell r="C4286" t="str">
            <v>M2</v>
          </cell>
          <cell r="D4286">
            <v>16.940000000000001</v>
          </cell>
          <cell r="E4286">
            <v>24.96</v>
          </cell>
          <cell r="F4286">
            <v>41.9</v>
          </cell>
        </row>
        <row r="4287">
          <cell r="B4287" t="str">
            <v>PASTILHAS</v>
          </cell>
          <cell r="C4287" t="str">
            <v/>
          </cell>
        </row>
        <row r="4288">
          <cell r="A4288" t="str">
            <v>87242</v>
          </cell>
          <cell r="B4288" t="str">
            <v>REVESTIMENTO CERÂMICO PARA PAREDES EXTERNAS EM PASTILHAS DE PORCELANA 5 X 5 CM (PLACAS DE 30 X 30 CM), ALINHADAS A PRUMO, APLICADO EM PANOS COM VÃOS. AF_06/2014</v>
          </cell>
          <cell r="C4288" t="str">
            <v>M2</v>
          </cell>
          <cell r="D4288">
            <v>138.5</v>
          </cell>
          <cell r="E4288">
            <v>24.81</v>
          </cell>
          <cell r="F4288">
            <v>163.31</v>
          </cell>
        </row>
        <row r="4289">
          <cell r="A4289" t="str">
            <v>87243</v>
          </cell>
          <cell r="B4289" t="str">
            <v>REVESTIMENTO CERÂMICO PARA PAREDES EXTERNAS EM PASTILHAS DE PORCELANA 5 X 5 CM (PLACAS DE 30 X 30 CM), ALINHADAS A PRUMO, APLICADO EM PANOS SEM VÃOS. AF_06/2014</v>
          </cell>
          <cell r="C4289" t="str">
            <v>M2</v>
          </cell>
          <cell r="D4289">
            <v>129.51</v>
          </cell>
          <cell r="E4289">
            <v>19.71</v>
          </cell>
          <cell r="F4289">
            <v>149.22</v>
          </cell>
        </row>
        <row r="4290">
          <cell r="A4290" t="str">
            <v>87244</v>
          </cell>
          <cell r="B4290" t="str">
            <v>REVESTIMENTO CERÂMICO PARA PAREDES EXTERNAS EM PASTILHAS DE PORCELANA 5 X 5 CM (PLACAS DE 30 X 30 CM), ALINHADAS A PRUMO, APLICADO EM SUPERFÍCIES EXTERNAS DA SACADA. AF_06/2014</v>
          </cell>
          <cell r="C4290" t="str">
            <v>M2</v>
          </cell>
          <cell r="D4290">
            <v>132.38999999999999</v>
          </cell>
          <cell r="E4290">
            <v>26.48</v>
          </cell>
          <cell r="F4290">
            <v>158.87</v>
          </cell>
        </row>
        <row r="4291">
          <cell r="A4291" t="str">
            <v>87245</v>
          </cell>
          <cell r="B4291" t="str">
            <v>REVESTIMENTO CERÂMICO PARA PAREDES EXTERNAS EM PASTILHAS DE PORCELANA 5 X 5 CM (PLACAS DE 30 X 30 CM), ALINHADAS A PRUMO, APLICADO EM SUPERFÍCIES INTERNAS DA SACADA. AF_06/2014</v>
          </cell>
          <cell r="C4291" t="str">
            <v>M2</v>
          </cell>
          <cell r="D4291">
            <v>158.36000000000001</v>
          </cell>
          <cell r="E4291">
            <v>32.630000000000003</v>
          </cell>
          <cell r="F4291">
            <v>190.99</v>
          </cell>
        </row>
        <row r="4292">
          <cell r="A4292" t="str">
            <v>88786</v>
          </cell>
          <cell r="B4292" t="str">
            <v>REVESTIMENTO CERÂMICO PARA PAREDES EXTERNAS EM PASTILHAS DE PORCELANA 2,5 X 2,5 CM (PLACAS DE 30 X 30 CM), ALINHADAS A PRUMO, APLICADO EM PANOS COM VÃOS. AF_10/2014</v>
          </cell>
          <cell r="C4292" t="str">
            <v>M2</v>
          </cell>
          <cell r="D4292">
            <v>156.13999999999999</v>
          </cell>
          <cell r="E4292">
            <v>24.81</v>
          </cell>
          <cell r="F4292">
            <v>180.95</v>
          </cell>
        </row>
        <row r="4293">
          <cell r="A4293" t="str">
            <v>88787</v>
          </cell>
          <cell r="B4293" t="str">
            <v>REVESTIMENTO CERÂMICO PARA PAREDES EXTERNAS EM PASTILHAS DE PORCELANA 2,5 X 2,5 CM (PLACAS DE 30 X 30 CM), ALINHADAS A PRUMO, APLICADO EM PANOS SEM VÃOS. AF_10/2014</v>
          </cell>
          <cell r="C4293" t="str">
            <v>M2</v>
          </cell>
          <cell r="D4293">
            <v>146.34</v>
          </cell>
          <cell r="E4293">
            <v>19.71</v>
          </cell>
          <cell r="F4293">
            <v>166.05</v>
          </cell>
        </row>
        <row r="4294">
          <cell r="A4294" t="str">
            <v>88788</v>
          </cell>
          <cell r="B4294" t="str">
            <v>REVESTIMENTO CERÂMICO PARA PAREDES EXTERNAS EM PASTILHAS DE PORCELANA 2,5 X 2,5 CM (PLACAS DE 30 X 30 CM), ALINHADAS A PRUMO, APLICADO EM SUPERFÍCIES EXTERNAS DA SACADA. AF_10/2014</v>
          </cell>
          <cell r="C4294" t="str">
            <v>M2</v>
          </cell>
          <cell r="D4294">
            <v>149.22</v>
          </cell>
          <cell r="E4294">
            <v>26.48</v>
          </cell>
          <cell r="F4294">
            <v>175.7</v>
          </cell>
        </row>
        <row r="4295">
          <cell r="A4295" t="str">
            <v>88789</v>
          </cell>
          <cell r="B4295" t="str">
            <v>REVESTIMENTO CERÂMICO PARA PAREDES EXTERNAS EM PASTILHAS DE PORCELANA 2,5 X 2,5 CM (PLACAS DE 30 X 30 CM), ALINHADAS A PRUMO, APLICADO EM SUPERFÍCIES INTERNAS DA SACADA. AF_10/2014</v>
          </cell>
          <cell r="C4295" t="str">
            <v>M2</v>
          </cell>
          <cell r="D4295">
            <v>177.97</v>
          </cell>
          <cell r="E4295">
            <v>32.630000000000003</v>
          </cell>
          <cell r="F4295">
            <v>210.6</v>
          </cell>
        </row>
        <row r="4296">
          <cell r="B4296" t="str">
            <v>CERAMICAS</v>
          </cell>
          <cell r="C4296" t="str">
            <v/>
          </cell>
        </row>
        <row r="4297">
          <cell r="A4297" t="str">
            <v>89170</v>
          </cell>
          <cell r="B4297" t="str">
            <v>(COMPOSIÇÃO REPRESENTATIVA) DO SERVIÇO DE REVESTIMENTO CERÂMICO PARA PAREDES INTERNAS, MEIA PAREDE, OU PAREDE INTEIRA, PLACAS GRÊS OU SEMI-GRÊS DE 20X20 CM, PARA EDIFICAÇÕES HABITACIONAIS UNIFAMILIAR (CASAS) E EDIFICAÇÕES PÚBLICAS PADRÃO. AF_11/2014</v>
          </cell>
          <cell r="C4297" t="str">
            <v>M2</v>
          </cell>
          <cell r="D4297">
            <v>29.05</v>
          </cell>
          <cell r="E4297">
            <v>12.9</v>
          </cell>
          <cell r="F4297">
            <v>41.95</v>
          </cell>
        </row>
        <row r="4298">
          <cell r="A4298" t="str">
            <v>89045</v>
          </cell>
          <cell r="B4298" t="str">
            <v>(COMPOSIÇÃO REPRESENTATIVA) DO SERVIÇO DE REVESTIMENTO CERÂMICO PARA AMBIENTES DE ÁREAS MOLHADAS, MEIA PAREDE OU PAREDE INTEIRA, COM PLACAS TIPO GRÊS OU SEMI-GRÊS, DIMENSÕES 20X20 CM, PARA EDIFICAÇÃO HABITACIONAL MULTIFAMILIAR (PRÉDIO). AF_11/2014</v>
          </cell>
          <cell r="C4298" t="str">
            <v>M2</v>
          </cell>
          <cell r="D4298">
            <v>29.54</v>
          </cell>
          <cell r="E4298">
            <v>13.95</v>
          </cell>
          <cell r="F4298">
            <v>43.49</v>
          </cell>
        </row>
        <row r="4299">
          <cell r="A4299" t="str">
            <v>87267</v>
          </cell>
          <cell r="B4299" t="str">
            <v>REVESTIMENTO CERÂMICO PARA PAREDES INTERNAS COM PLACAS TIPO GRÊS OU SEMI-GRÊS DE DIMENSÕES 20X20 CM APLICADAS EM AMBIENTES DE ÁREA MAIOR QUE 5 M² A MEIA ALTURA DAS PAREDES. AF_06/2014</v>
          </cell>
          <cell r="C4299" t="str">
            <v>M2</v>
          </cell>
          <cell r="D4299">
            <v>29.42</v>
          </cell>
          <cell r="E4299">
            <v>13.65</v>
          </cell>
          <cell r="F4299">
            <v>43.07</v>
          </cell>
        </row>
        <row r="4300">
          <cell r="A4300" t="str">
            <v>87265</v>
          </cell>
          <cell r="B4300" t="str">
            <v>REVESTIMENTO CERÂMICO PARA PAREDES INTERNAS COM PLACAS TIPO GRÊS OU SEMI-GRÊS DE DIMENSÕES 20X20 CM APLICADAS EM AMBIENTES DE ÁREA MAIOR QUE 5 M² NA ALTURA INTEIRA DAS PAREDES. AF_06/2014</v>
          </cell>
          <cell r="C4300" t="str">
            <v>M2</v>
          </cell>
          <cell r="D4300">
            <v>27.66</v>
          </cell>
          <cell r="E4300">
            <v>9.89</v>
          </cell>
          <cell r="F4300">
            <v>37.549999999999997</v>
          </cell>
        </row>
        <row r="4301">
          <cell r="A4301" t="str">
            <v>87266</v>
          </cell>
          <cell r="B4301" t="str">
            <v>REVESTIMENTO CERÂMICO PARA PAREDES INTERNAS COM PLACAS TIPO GRÊS OU SEMI-GRÊS DE DIMENSÕES 20X20 CM APLICADAS EM AMBIENTES DE ÁREA MENOR QUE 5 M² A MEIA ALTURA DAS PAREDES. AF_06/2014</v>
          </cell>
          <cell r="C4301" t="str">
            <v>M2</v>
          </cell>
          <cell r="D4301">
            <v>30.23</v>
          </cell>
          <cell r="E4301">
            <v>15.57</v>
          </cell>
          <cell r="F4301">
            <v>45.8</v>
          </cell>
        </row>
        <row r="4302">
          <cell r="A4302" t="str">
            <v>87264</v>
          </cell>
          <cell r="B4302" t="str">
            <v>REVESTIMENTO CERÂMICO PARA PAREDES INTERNAS COM PLACAS TIPO GRÊS OU SEMI-GRÊS DE DIMENSÕES 20X20 CM APLICADAS EM AMBIENTES DE ÁREA MENOR QUE 5 M² NA ALTURA INTEIRA DAS PAREDES. AF_06/2014</v>
          </cell>
          <cell r="C4302" t="str">
            <v>M2</v>
          </cell>
          <cell r="D4302">
            <v>29.59</v>
          </cell>
          <cell r="E4302">
            <v>14.03</v>
          </cell>
          <cell r="F4302">
            <v>43.62</v>
          </cell>
        </row>
        <row r="4303">
          <cell r="A4303" t="str">
            <v>87271</v>
          </cell>
          <cell r="B4303" t="str">
            <v>REVESTIMENTO CERÂMICO PARA PAREDES INTERNAS COM PLACAS TIPO GRÊS OU SEMI-GRÊS DE DIMENSÕES 25X35 CM APLICADAS EM AMBIENTES DE ÁREA MAIOR QUE 5 M² A MEIA ALTURA DAS PAREDES. AF_06/2014</v>
          </cell>
          <cell r="C4303" t="str">
            <v>M2</v>
          </cell>
          <cell r="D4303">
            <v>30.18</v>
          </cell>
          <cell r="E4303">
            <v>15.84</v>
          </cell>
          <cell r="F4303">
            <v>46.02</v>
          </cell>
        </row>
        <row r="4304">
          <cell r="A4304" t="str">
            <v>87269</v>
          </cell>
          <cell r="B4304" t="str">
            <v>REVESTIMENTO CERÂMICO PARA PAREDES INTERNAS COM PLACAS TIPO GRÊS OU SEMI-GRÊS DE DIMENSÕES 25X35 CM APLICADAS EM AMBIENTES DE ÁREA MAIOR QUE 5 M² NA ALTURA INTEIRA DAS PAREDES. AF_06/2014</v>
          </cell>
          <cell r="C4304" t="str">
            <v>M2</v>
          </cell>
          <cell r="D4304">
            <v>28.61</v>
          </cell>
          <cell r="E4304">
            <v>12.08</v>
          </cell>
          <cell r="F4304">
            <v>40.69</v>
          </cell>
        </row>
        <row r="4305">
          <cell r="A4305" t="str">
            <v>87270</v>
          </cell>
          <cell r="B4305" t="str">
            <v>REVESTIMENTO CERÂMICO PARA PAREDES INTERNAS COM PLACAS TIPO GRÊS OU SEMI-GRÊS DE DIMENSÕES 25X35 CM APLICADAS EM AMBIENTES DE ÁREA MENOR QUE 5 M² A MEIA ALTURA DAS PAREDES. AF_06/2014</v>
          </cell>
          <cell r="C4305" t="str">
            <v>M2</v>
          </cell>
          <cell r="D4305">
            <v>31.24</v>
          </cell>
          <cell r="E4305">
            <v>17.899999999999999</v>
          </cell>
          <cell r="F4305">
            <v>49.14</v>
          </cell>
        </row>
        <row r="4306">
          <cell r="A4306" t="str">
            <v>87268</v>
          </cell>
          <cell r="B4306" t="str">
            <v>REVESTIMENTO CERÂMICO PARA PAREDES INTERNAS COM PLACAS TIPO GRÊS OU SEMI-GRÊS DE DIMENSÕES 25X35 CM APLICADAS EM AMBIENTES DE ÁREA MENOR QUE 5 M² NA ALTURA INTEIRA DAS PAREDES. AF_06/2014</v>
          </cell>
          <cell r="C4306" t="str">
            <v>M2</v>
          </cell>
          <cell r="D4306">
            <v>30.7</v>
          </cell>
          <cell r="E4306">
            <v>16.61</v>
          </cell>
          <cell r="F4306">
            <v>47.31</v>
          </cell>
        </row>
        <row r="4307">
          <cell r="A4307" t="str">
            <v>87273</v>
          </cell>
          <cell r="B4307" t="str">
            <v>REVESTIMENTO CERÂMICO PARA PAREDES INTERNAS COM PLACAS TIPO GRÊS OU SEMI-GRÊS DE DIMENSÕES 33X45 CM APLICADAS EM AMBIENTES DE ÁREA MAIOR QUE 5 M² NA ALTURA INTEIRA DAS PAREDES. AF_06/2014</v>
          </cell>
          <cell r="C4307" t="str">
            <v>M2</v>
          </cell>
          <cell r="D4307">
            <v>29.54</v>
          </cell>
          <cell r="E4307">
            <v>12.99</v>
          </cell>
          <cell r="F4307">
            <v>42.53</v>
          </cell>
        </row>
        <row r="4308">
          <cell r="A4308" t="str">
            <v>87274</v>
          </cell>
          <cell r="B4308" t="str">
            <v>REVESTIMENTO CERÂMICO PARA PAREDES INTERNAS COM PLACAS TIPO GRÊS OU SEMI-GRÊS DE DIMENSÕES 33X45 CM APLICADAS EM AMBIENTES DE ÁREA MENOR QUE 5 M² A MEIA ALTURA DAS PAREDES. AF_06/2014</v>
          </cell>
          <cell r="C4308" t="str">
            <v>M2</v>
          </cell>
          <cell r="D4308">
            <v>32.44</v>
          </cell>
          <cell r="E4308">
            <v>19.47</v>
          </cell>
          <cell r="F4308">
            <v>51.91</v>
          </cell>
        </row>
        <row r="4309">
          <cell r="A4309" t="str">
            <v>87272</v>
          </cell>
          <cell r="B4309" t="str">
            <v>REVESTIMENTO CERÂMICO PARA PAREDES INTERNAS COM PLACAS TIPO GRÊS OU SEMI-GRÊS DE DIMENSÕES 33X45 CM APLICADAS EM AMBIENTES DE ÁREA MENOR QUE 5 M² NA ALTURA INTEIRA DAS PAREDES. AF_06/2014</v>
          </cell>
          <cell r="C4309" t="str">
            <v>M2</v>
          </cell>
          <cell r="D4309">
            <v>32.06</v>
          </cell>
          <cell r="E4309">
            <v>18.559999999999999</v>
          </cell>
          <cell r="F4309">
            <v>50.62</v>
          </cell>
        </row>
        <row r="4310">
          <cell r="A4310" t="str">
            <v>87275</v>
          </cell>
          <cell r="B4310" t="str">
            <v>REVESTIMENTO CERÂMICO PARA PAREDES INTERNAS COM PLACAS TIPO GRÊS OU SEMI-GRÊS DE DIMENSÕES 33X45 CM APLICADAS EM AMBIENTES DE ÁREA MAIOR QUE 5 M² A MEIA ALTURA DAS PAREDES. AF_06/2014</v>
          </cell>
          <cell r="C4310" t="str">
            <v>M2</v>
          </cell>
          <cell r="D4310">
            <v>31.62</v>
          </cell>
          <cell r="E4310">
            <v>17.52</v>
          </cell>
          <cell r="F4310">
            <v>49.14</v>
          </cell>
        </row>
        <row r="4311">
          <cell r="B4311" t="str">
            <v>CERAMICAS - PADRÃO POPULAR</v>
          </cell>
          <cell r="C4311" t="str">
            <v/>
          </cell>
        </row>
        <row r="4312">
          <cell r="A4312" t="str">
            <v>93392</v>
          </cell>
          <cell r="B4312" t="str">
            <v>REVESTIMENTO CERÂMICO PARA PAREDES INTERNAS COM PLACAS TIPO GRÊS OU SEMI-GRÊS PADRÃO POPULAR DE DIMENSÕES 20X20 CM APLICADAS EM AMBIENTES DE ÁREA MENOR QUE 5 M2 NA ALTURA INTEIRA DAS PAREDES. AF_06/2014</v>
          </cell>
          <cell r="C4312" t="str">
            <v>M2</v>
          </cell>
          <cell r="D4312">
            <v>21.25</v>
          </cell>
          <cell r="E4312">
            <v>14.03</v>
          </cell>
          <cell r="F4312">
            <v>35.28</v>
          </cell>
        </row>
        <row r="4313">
          <cell r="A4313" t="str">
            <v>93393</v>
          </cell>
          <cell r="B4313" t="str">
            <v>REVESTIMENTO CERÂMICO PARA PAREDES INTERNAS COM PLACAS TIPO GRÊS OU SEMI-GRÊS PADRÃO POPULAR DE DIMENSÕES 20X20 CM APLICADAS EM AMBIENTES DE ÁREA MAIOR QUE 5 M2 NA ALTURA INTEIRA DAS PAREDES. AF_06/2014</v>
          </cell>
          <cell r="C4313" t="str">
            <v>M2</v>
          </cell>
          <cell r="D4313">
            <v>19.39</v>
          </cell>
          <cell r="E4313">
            <v>9.89</v>
          </cell>
          <cell r="F4313">
            <v>29.28</v>
          </cell>
        </row>
        <row r="4314">
          <cell r="A4314" t="str">
            <v>93394</v>
          </cell>
          <cell r="B4314" t="str">
            <v>REVESTIMENTO CERÂMICO PARA PAREDES INTERNAS COM PLACAS TIPO GRÊS OU SEMI-GRÊS PADRÃO POPULAR DE DIMENSÕES 20X20 CM APLICADAS EM AMBIENTES DE ÁREA MENOR QUE 5 M2 A MEIA ALTURA DAS PAREDES. AF_06/2014</v>
          </cell>
          <cell r="C4314" t="str">
            <v>M2</v>
          </cell>
          <cell r="D4314">
            <v>21.89</v>
          </cell>
          <cell r="E4314">
            <v>15.57</v>
          </cell>
          <cell r="F4314">
            <v>37.46</v>
          </cell>
        </row>
        <row r="4315">
          <cell r="A4315" t="str">
            <v>93395</v>
          </cell>
          <cell r="B4315" t="str">
            <v>REVESTIMENTO CERÂMICO PARA PAREDES INTERNAS COM PLACAS TIPO GRÊS OU SEMI-GRÊS PADRÃO POPULAR DE DIMENSÕES 20X20 CM APLICADAS EM AMBIENTES DE ÁREA MAIOR QUE 5 M2 A MEIA ALTURA DAS PAREDES. AF_06/2014</v>
          </cell>
          <cell r="C4315" t="str">
            <v>M2</v>
          </cell>
          <cell r="D4315">
            <v>21.08</v>
          </cell>
          <cell r="E4315">
            <v>13.65</v>
          </cell>
          <cell r="F4315">
            <v>34.729999999999997</v>
          </cell>
        </row>
        <row r="4316">
          <cell r="B4316" t="str">
            <v>REVESTIMENTO COM PEDRA</v>
          </cell>
          <cell r="C4316" t="str">
            <v/>
          </cell>
        </row>
        <row r="4317">
          <cell r="A4317" t="str">
            <v>87261</v>
          </cell>
          <cell r="B4317" t="str">
            <v>REVESTIMENTO CERÂMICO PARA PISO COM PLACAS TIPO PORCELANATO DE DIMENSÕES 60X60 CM APLICADA EM AMBIENTES DE ÁREA MENOR QUE 5 M². AF_06/2014</v>
          </cell>
          <cell r="C4317" t="str">
            <v>M2</v>
          </cell>
          <cell r="D4317">
            <v>77.069999999999993</v>
          </cell>
          <cell r="E4317">
            <v>18.61</v>
          </cell>
          <cell r="F4317">
            <v>95.68</v>
          </cell>
        </row>
        <row r="4318">
          <cell r="A4318" t="str">
            <v>87262</v>
          </cell>
          <cell r="B4318" t="str">
            <v>REVESTIMENTO CERÂMICO PARA PISO COM PLACAS TIPO PORCELANATO DE DIMENSÕES 60X60 CM APLICADA EM AMBIENTES DE ÁREA ENTRE 5 M² E 10 M². AF_06/2014</v>
          </cell>
          <cell r="C4318" t="str">
            <v>M2</v>
          </cell>
          <cell r="D4318">
            <v>72.510000000000005</v>
          </cell>
          <cell r="E4318">
            <v>12.57</v>
          </cell>
          <cell r="F4318">
            <v>85.08</v>
          </cell>
        </row>
        <row r="4319">
          <cell r="A4319" t="str">
            <v>87263</v>
          </cell>
          <cell r="B4319" t="str">
            <v>REVESTIMENTO CERÂMICO PARA PISO COM PLACAS TIPO PORCELANATO DE DIMENSÕES 60X60 CM APLICADA EM AMBIENTES DE ÁREA MAIOR QUE 10 M². AF_06/2014</v>
          </cell>
          <cell r="C4319" t="str">
            <v>M2</v>
          </cell>
          <cell r="D4319">
            <v>70.22</v>
          </cell>
          <cell r="E4319">
            <v>8.2200000000000006</v>
          </cell>
          <cell r="F4319">
            <v>78.44</v>
          </cell>
        </row>
        <row r="4320">
          <cell r="B4320" t="str">
            <v>REVESTIMENTOS EM PEDRA</v>
          </cell>
          <cell r="C4320" t="str">
            <v/>
          </cell>
        </row>
        <row r="4321">
          <cell r="A4321" t="str">
            <v>73807/1</v>
          </cell>
          <cell r="B4321" t="str">
            <v>CORRIMAO EM MARMORITE, LARGURA 15CM</v>
          </cell>
          <cell r="C4321" t="str">
            <v>M</v>
          </cell>
          <cell r="D4321">
            <v>34.020000000000003</v>
          </cell>
          <cell r="E4321">
            <v>59.4</v>
          </cell>
          <cell r="F4321">
            <v>93.42</v>
          </cell>
        </row>
        <row r="4322">
          <cell r="B4322" t="str">
            <v>REVESTIMENTOS DIVERSOS</v>
          </cell>
          <cell r="C4322" t="str">
            <v/>
          </cell>
        </row>
        <row r="4323">
          <cell r="A4323" t="str">
            <v>40780</v>
          </cell>
          <cell r="B4323" t="str">
            <v>REGULARIZAÇÃO DE SUPERFICIE DE CONCRETO APARENTE</v>
          </cell>
          <cell r="C4323" t="str">
            <v>M2</v>
          </cell>
          <cell r="D4323">
            <v>3</v>
          </cell>
          <cell r="E4323">
            <v>6.73</v>
          </cell>
          <cell r="F4323">
            <v>9.73</v>
          </cell>
        </row>
        <row r="4324">
          <cell r="B4324" t="str">
            <v>FORRO DE MADEIRA</v>
          </cell>
          <cell r="C4324" t="str">
            <v/>
          </cell>
        </row>
        <row r="4325">
          <cell r="A4325" t="str">
            <v>9536</v>
          </cell>
          <cell r="B4325" t="str">
            <v>FORRO DE MADEIRA PARA BEIRAL, TABUAS DE 10X1CM COM FRISO MACHO/FEMEA, INCLUSA MEIA-CANA E TESTEIRA COM ALTURA DE 15CM</v>
          </cell>
          <cell r="C4325" t="str">
            <v>M2</v>
          </cell>
          <cell r="D4325">
            <v>80.36</v>
          </cell>
          <cell r="E4325">
            <v>31.06</v>
          </cell>
          <cell r="F4325">
            <v>111.42</v>
          </cell>
        </row>
        <row r="4326">
          <cell r="A4326" t="str">
            <v>74250/1</v>
          </cell>
          <cell r="B4326" t="str">
            <v>FORRO DE MADEIRA, TABUAS 10X1CM COM FRISO MACHO/FEMEA, EXCLUSIVE ENTARUGAMENTO</v>
          </cell>
          <cell r="C4326" t="str">
            <v>M2</v>
          </cell>
          <cell r="D4326">
            <v>48.74</v>
          </cell>
          <cell r="E4326">
            <v>15.91</v>
          </cell>
          <cell r="F4326">
            <v>64.650000000000006</v>
          </cell>
        </row>
        <row r="4327">
          <cell r="A4327" t="str">
            <v>84090</v>
          </cell>
          <cell r="B4327" t="str">
            <v>FORRO DE MADEIRA COM TABUAS 10X1CM FIXADAS EM SARRAFOS DE 2X10CM COM ESPACAMENTO DE 50CM</v>
          </cell>
          <cell r="C4327" t="str">
            <v>M2</v>
          </cell>
          <cell r="D4327">
            <v>58.68</v>
          </cell>
          <cell r="E4327">
            <v>29.18</v>
          </cell>
          <cell r="F4327">
            <v>87.86</v>
          </cell>
        </row>
        <row r="4328">
          <cell r="A4328" t="str">
            <v>84091</v>
          </cell>
          <cell r="B4328" t="str">
            <v>BARROTEAMENTO PARA FORRO, COM PECAS DE MADEIRA 2,5X10CM, ESPACADAS DE 50CM</v>
          </cell>
          <cell r="C4328" t="str">
            <v>M2</v>
          </cell>
          <cell r="D4328">
            <v>19.760000000000002</v>
          </cell>
          <cell r="E4328">
            <v>21.22</v>
          </cell>
          <cell r="F4328">
            <v>40.98</v>
          </cell>
        </row>
        <row r="4329">
          <cell r="A4329" t="str">
            <v>84093</v>
          </cell>
          <cell r="B4329" t="str">
            <v>TABEIRA DE MADEIRA LEI, 1A QUALIDADE, 2,5X30,0CM PARA BEIRAL DE TELHADO</v>
          </cell>
          <cell r="C4329" t="str">
            <v>M</v>
          </cell>
          <cell r="D4329">
            <v>14.5</v>
          </cell>
          <cell r="E4329">
            <v>6.82</v>
          </cell>
          <cell r="F4329">
            <v>21.32</v>
          </cell>
        </row>
        <row r="4330">
          <cell r="A4330" t="str">
            <v>84094</v>
          </cell>
          <cell r="B4330" t="str">
            <v>MEIA CANA 2,5X2,5CM COM ACABAMENTO PARA FORRO DE MADEIRA</v>
          </cell>
          <cell r="C4330" t="str">
            <v>M</v>
          </cell>
          <cell r="D4330">
            <v>4.34</v>
          </cell>
          <cell r="E4330">
            <v>3.18</v>
          </cell>
          <cell r="F4330">
            <v>7.52</v>
          </cell>
        </row>
        <row r="4331">
          <cell r="A4331" t="str">
            <v>84095</v>
          </cell>
          <cell r="B4331" t="str">
            <v>RODATETO EM MADEIRA DE LEI 7,0X2,5CM</v>
          </cell>
          <cell r="C4331" t="str">
            <v>M</v>
          </cell>
          <cell r="D4331">
            <v>8.3800000000000008</v>
          </cell>
          <cell r="E4331">
            <v>9.4700000000000006</v>
          </cell>
          <cell r="F4331">
            <v>17.850000000000001</v>
          </cell>
        </row>
        <row r="4332">
          <cell r="A4332" t="str">
            <v>84096</v>
          </cell>
          <cell r="B4332" t="str">
            <v>RODATETO EM MADEIRA DE LEI NATIVA/REGIONAL 1,5 X 5 CM</v>
          </cell>
          <cell r="C4332" t="str">
            <v>M</v>
          </cell>
          <cell r="D4332">
            <v>6.78</v>
          </cell>
          <cell r="E4332">
            <v>9.4700000000000006</v>
          </cell>
          <cell r="F4332">
            <v>16.25</v>
          </cell>
        </row>
        <row r="4333">
          <cell r="B4333" t="str">
            <v>FORRO DE GESSO</v>
          </cell>
          <cell r="C4333" t="str">
            <v/>
          </cell>
        </row>
        <row r="4334">
          <cell r="A4334" t="str">
            <v>72197</v>
          </cell>
          <cell r="B4334" t="str">
            <v>SANCA DE GESSO, ALTURA 15CM, MOLDADA NA OBRA</v>
          </cell>
          <cell r="C4334" t="str">
            <v>M</v>
          </cell>
          <cell r="D4334">
            <v>11.2</v>
          </cell>
          <cell r="E4334">
            <v>16.899999999999999</v>
          </cell>
          <cell r="F4334">
            <v>28.1</v>
          </cell>
        </row>
        <row r="4335">
          <cell r="A4335" t="str">
            <v>73792/1</v>
          </cell>
          <cell r="B4335" t="str">
            <v>FORRO EM PLACAS PRE-MOLDADAS DE GESSO LISO, BISOTADO, 60X60CM COM ESPESSURA CENTRAL 1,2CM E NAS BORDAS 3,0CM, INCLUSO FIXACAO COM ARAME E ESTRUTURA DE MADEIRA</v>
          </cell>
          <cell r="C4335" t="str">
            <v>M2</v>
          </cell>
          <cell r="D4335">
            <v>35.270000000000003</v>
          </cell>
          <cell r="E4335">
            <v>30.58</v>
          </cell>
          <cell r="F4335">
            <v>65.849999999999994</v>
          </cell>
        </row>
        <row r="4336">
          <cell r="A4336" t="str">
            <v>73986/1</v>
          </cell>
          <cell r="B4336" t="str">
            <v>FORRO DE GESSO EM PLACAS 60X60CM, ESPESSURA 1,2CM, INCLUSIVE FIXACAO COM ARAME</v>
          </cell>
          <cell r="C4336" t="str">
            <v>M2</v>
          </cell>
          <cell r="D4336">
            <v>18.739999999999998</v>
          </cell>
          <cell r="E4336">
            <v>12.07</v>
          </cell>
          <cell r="F4336">
            <v>30.81</v>
          </cell>
        </row>
        <row r="4337">
          <cell r="B4337" t="str">
            <v>FORRO DE PVC</v>
          </cell>
          <cell r="C4337" t="str">
            <v/>
          </cell>
        </row>
        <row r="4338">
          <cell r="B4338" t="str">
            <v>FORROS ESPECIAIS</v>
          </cell>
          <cell r="C4338" t="str">
            <v/>
          </cell>
        </row>
        <row r="4339">
          <cell r="B4339" t="str">
            <v>ISOLAMENTO ACÚSTICO</v>
          </cell>
          <cell r="C4339" t="str">
            <v/>
          </cell>
        </row>
        <row r="4340">
          <cell r="A4340" t="str">
            <v>73747/1</v>
          </cell>
          <cell r="B4340" t="str">
            <v>ISOLAMENTO ACUSTICO EM ESPUMA DE POLIURETANO ESPESSURA 20 MM, DENSIDADE 29KG/M3</v>
          </cell>
          <cell r="C4340" t="str">
            <v>M2</v>
          </cell>
          <cell r="D4340">
            <v>50.61</v>
          </cell>
          <cell r="E4340">
            <v>4.8099999999999996</v>
          </cell>
          <cell r="F4340">
            <v>55.42</v>
          </cell>
        </row>
        <row r="4341">
          <cell r="A4341" t="str">
            <v>84098</v>
          </cell>
          <cell r="B4341" t="str">
            <v>ISOLAMENTO ACUSTICO COM ESPUMA POLIURETANO E=25MM, FLEXIVEL 100X100X2CM, DENSIDADE 29 A 35 KG/M3</v>
          </cell>
          <cell r="C4341" t="str">
            <v>M2</v>
          </cell>
          <cell r="D4341">
            <v>50.61</v>
          </cell>
          <cell r="E4341">
            <v>4.1500000000000004</v>
          </cell>
          <cell r="F4341">
            <v>54.76</v>
          </cell>
        </row>
        <row r="4342">
          <cell r="B4342" t="str">
            <v>ISOLAMENTO TERMICO</v>
          </cell>
          <cell r="C4342" t="str">
            <v/>
          </cell>
        </row>
        <row r="4343">
          <cell r="A4343" t="str">
            <v>72198</v>
          </cell>
          <cell r="B4343" t="str">
            <v>ISOLAMENTO TERMICO COM ARGAMASSA TRACO 1:3 (CIMENTO E AREIA GROSSA NAO PENEIRADA), COM ADICAO DE PEROLAS DE ISOPOR, ESPESSURA 6CM, PREPARO MANUAL DA ARGAMASSA</v>
          </cell>
          <cell r="C4343" t="str">
            <v>M2</v>
          </cell>
          <cell r="D4343">
            <v>60.62</v>
          </cell>
          <cell r="E4343">
            <v>42.09</v>
          </cell>
          <cell r="F4343">
            <v>102.71</v>
          </cell>
        </row>
        <row r="4344">
          <cell r="A4344" t="str">
            <v>73833/1</v>
          </cell>
          <cell r="B4344" t="str">
            <v>ISOLAMENTO TERMICO COM MANTA DE LA DE VIDRO, ESPESSURA 2,5CM</v>
          </cell>
          <cell r="C4344" t="str">
            <v>M2</v>
          </cell>
          <cell r="D4344">
            <v>41.81</v>
          </cell>
          <cell r="E4344">
            <v>16.100000000000001</v>
          </cell>
          <cell r="F4344">
            <v>57.91</v>
          </cell>
        </row>
        <row r="4345">
          <cell r="B4345" t="str">
            <v>REVESTIMENTO DE PISOS</v>
          </cell>
          <cell r="C4345" t="str">
            <v/>
          </cell>
        </row>
        <row r="4346">
          <cell r="B4346" t="str">
            <v>MANUTENCAO / REPAROS - REVESTIMENTO DE PISOS</v>
          </cell>
          <cell r="C4346" t="str">
            <v/>
          </cell>
        </row>
        <row r="4347">
          <cell r="A4347" t="str">
            <v>84084</v>
          </cell>
          <cell r="B4347" t="str">
            <v>APICOAMENTO MANUAL DE SUPERFICIE DE CONCRETO</v>
          </cell>
          <cell r="C4347" t="str">
            <v>M2</v>
          </cell>
          <cell r="D4347">
            <v>2.17</v>
          </cell>
          <cell r="E4347">
            <v>4.32</v>
          </cell>
          <cell r="F4347">
            <v>6.49</v>
          </cell>
        </row>
        <row r="4348">
          <cell r="A4348" t="str">
            <v>73801/1</v>
          </cell>
          <cell r="B4348" t="str">
            <v>DEMOLICAO DE PISO DE ALTA RESISTENCIA</v>
          </cell>
          <cell r="C4348" t="str">
            <v>M2</v>
          </cell>
          <cell r="D4348">
            <v>8.14</v>
          </cell>
          <cell r="E4348">
            <v>16.2</v>
          </cell>
          <cell r="F4348">
            <v>24.34</v>
          </cell>
        </row>
        <row r="4349">
          <cell r="A4349" t="str">
            <v>85376</v>
          </cell>
          <cell r="B4349" t="str">
            <v>DEMOLICAO DE PISO VINILICO</v>
          </cell>
          <cell r="C4349" t="str">
            <v>M2</v>
          </cell>
          <cell r="D4349">
            <v>1.8</v>
          </cell>
          <cell r="E4349">
            <v>3.69</v>
          </cell>
          <cell r="F4349">
            <v>5.49</v>
          </cell>
        </row>
        <row r="4350">
          <cell r="A4350" t="str">
            <v>85371</v>
          </cell>
          <cell r="B4350" t="str">
            <v>REMOCAO DE PISO EM CARPETE</v>
          </cell>
          <cell r="C4350" t="str">
            <v>M2</v>
          </cell>
          <cell r="D4350">
            <v>0.98</v>
          </cell>
          <cell r="E4350">
            <v>2.0299999999999998</v>
          </cell>
          <cell r="F4350">
            <v>3.01</v>
          </cell>
        </row>
        <row r="4351">
          <cell r="A4351" t="str">
            <v>85409</v>
          </cell>
          <cell r="B4351" t="str">
            <v>REMOCAO DE PISO EM PLACAS DE BORRACHA COLADA</v>
          </cell>
          <cell r="C4351" t="str">
            <v>M2</v>
          </cell>
          <cell r="D4351">
            <v>2.17</v>
          </cell>
          <cell r="E4351">
            <v>4.54</v>
          </cell>
          <cell r="F4351">
            <v>6.71</v>
          </cell>
        </row>
        <row r="4352">
          <cell r="A4352" t="str">
            <v>85411</v>
          </cell>
          <cell r="B4352" t="str">
            <v>REMOCAO DE RODAPE CERAMICO</v>
          </cell>
          <cell r="C4352" t="str">
            <v>M</v>
          </cell>
          <cell r="D4352">
            <v>1.1200000000000001</v>
          </cell>
          <cell r="E4352">
            <v>2.3199999999999998</v>
          </cell>
          <cell r="F4352">
            <v>3.44</v>
          </cell>
        </row>
        <row r="4353">
          <cell r="A4353" t="str">
            <v>72191</v>
          </cell>
          <cell r="B4353" t="str">
            <v>RECOLOCACAO DE TACOS DE MADEIRA COM REAPROVEITAMENTO DE MATERIAL E ASSENTAMENTO COM ARGAMASSA 1:4 (CIMENTO E AREIA)</v>
          </cell>
          <cell r="C4353" t="str">
            <v>M2</v>
          </cell>
          <cell r="D4353">
            <v>30.45</v>
          </cell>
          <cell r="E4353">
            <v>47.49</v>
          </cell>
          <cell r="F4353">
            <v>77.94</v>
          </cell>
        </row>
        <row r="4354">
          <cell r="A4354" t="str">
            <v>72192</v>
          </cell>
          <cell r="B4354" t="str">
            <v>RECOLOCACAO DE PISO DE TABUAS DE MADEIRA, CONSIDERANDO REAPROVEITAMENTO DO MATERIAL, EXCLUSIVE VIGAMENTO</v>
          </cell>
          <cell r="C4354" t="str">
            <v>M2</v>
          </cell>
          <cell r="D4354">
            <v>7.32</v>
          </cell>
          <cell r="E4354">
            <v>12.87</v>
          </cell>
          <cell r="F4354">
            <v>20.190000000000001</v>
          </cell>
        </row>
        <row r="4355">
          <cell r="A4355" t="str">
            <v>72193</v>
          </cell>
          <cell r="B4355" t="str">
            <v>RECOLOCACAO DE PISO DE TABUAS DE MADEIRA, CONSIDERANDO REAPROVEITAMENTO DO MATERIAL, INCLUSIVE VIGAMENTO</v>
          </cell>
          <cell r="C4355" t="str">
            <v>M2</v>
          </cell>
          <cell r="D4355">
            <v>18.170000000000002</v>
          </cell>
          <cell r="E4355">
            <v>38.619999999999997</v>
          </cell>
          <cell r="F4355">
            <v>56.79</v>
          </cell>
        </row>
        <row r="4356">
          <cell r="A4356" t="str">
            <v>84117</v>
          </cell>
          <cell r="B4356" t="str">
            <v>RASPAGEM / CALAFETACAO TACOS MADEIRA 1 DEMAO CERA</v>
          </cell>
          <cell r="C4356" t="str">
            <v>M2</v>
          </cell>
          <cell r="D4356">
            <v>7.77</v>
          </cell>
          <cell r="E4356">
            <v>12.36</v>
          </cell>
          <cell r="F4356">
            <v>20.13</v>
          </cell>
        </row>
        <row r="4357">
          <cell r="A4357" t="str">
            <v>84120</v>
          </cell>
          <cell r="B4357" t="str">
            <v>ENCERAMENTO MANUAL EM MADEIRA - 3 DEMAOS</v>
          </cell>
          <cell r="C4357" t="str">
            <v>M2</v>
          </cell>
          <cell r="D4357">
            <v>11.36</v>
          </cell>
          <cell r="E4357">
            <v>3.49</v>
          </cell>
          <cell r="F4357">
            <v>14.85</v>
          </cell>
        </row>
        <row r="4358">
          <cell r="A4358" t="str">
            <v>84663</v>
          </cell>
          <cell r="B4358" t="str">
            <v>APLICACAO DE VERNIZ POLIURETANO FOSCO SOBRE PISO DE PEDRAS DECORATIVAS, 3 DEMAOS</v>
          </cell>
          <cell r="C4358" t="str">
            <v>M2</v>
          </cell>
          <cell r="D4358">
            <v>11.15</v>
          </cell>
          <cell r="E4358">
            <v>10.18</v>
          </cell>
          <cell r="F4358">
            <v>21.33</v>
          </cell>
        </row>
        <row r="4359">
          <cell r="B4359" t="str">
            <v>CONTRAPISO</v>
          </cell>
          <cell r="C4359" t="str">
            <v/>
          </cell>
        </row>
        <row r="4360">
          <cell r="A4360" t="str">
            <v>94438</v>
          </cell>
          <cell r="B4360" t="str">
            <v>(COMPOSIÇÃO REPRESENTATIVA) DO SERVIÇO DE CONTRAPISO EM ARGAMASSA TRAÇO 1:4 (CIM E AREIA), EM BETONEIRA 400 L, ESPESSURA 3 CM ÁREAS SECAS E 3 CM ÁREAS MOLHADAS, PARA EDIFICAÇÃO HABITACIONAL UNIFAMILIAR (CASA) E EDIFICAÇÃO PÚBLICA PADRÃO. AF_11/2014</v>
          </cell>
          <cell r="C4360" t="str">
            <v>M2</v>
          </cell>
          <cell r="D4360">
            <v>21.5</v>
          </cell>
          <cell r="E4360">
            <v>11.7</v>
          </cell>
          <cell r="F4360">
            <v>33.200000000000003</v>
          </cell>
        </row>
        <row r="4361">
          <cell r="A4361" t="str">
            <v>94439</v>
          </cell>
          <cell r="B4361"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361">
            <v>0</v>
          </cell>
          <cell r="D4361">
            <v>0</v>
          </cell>
          <cell r="E4361">
            <v>0</v>
          </cell>
          <cell r="F4361">
            <v>0</v>
          </cell>
        </row>
        <row r="4362">
          <cell r="A4362" t="str">
            <v>89047</v>
          </cell>
          <cell r="B4362" t="str">
            <v>(COMPOSIÇÃO REPRESENTATIVA) DO SERVIÇO DE CONTRAPISO EM ARGAMASSA TRAÇO 1:4 (CIMENTO E AREIA), PREPARO COM BETONEIRA 400 L, ESPESSURA 4 CM PARA ÁREAS SECAS E 3 CM PARA ÁREAS MOLHADAS, PARA EDIFICAÇÃO HABITACIONAL MULTIFAMILIAR (PRÉDIO). AF_11/2014</v>
          </cell>
          <cell r="C4362" t="str">
            <v>M2</v>
          </cell>
          <cell r="D4362">
            <v>23.82</v>
          </cell>
          <cell r="E4362">
            <v>11.59</v>
          </cell>
          <cell r="F4362">
            <v>35.409999999999997</v>
          </cell>
        </row>
        <row r="4363">
          <cell r="A4363" t="str">
            <v>94782</v>
          </cell>
          <cell r="B436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363">
            <v>0</v>
          </cell>
          <cell r="D4363">
            <v>0</v>
          </cell>
          <cell r="E4363">
            <v>0</v>
          </cell>
          <cell r="F4363">
            <v>0</v>
          </cell>
        </row>
        <row r="4364">
          <cell r="A4364" t="str">
            <v>94779</v>
          </cell>
          <cell r="B4364" t="str">
            <v>(COMPOSIÇÃO REPRESENTATIVA) DO SERVIÇO DE CONTRAPISO EM ARGAMASSA TRAÇO 1:4 (CIM E AREIA), EM BETONEIRA 400 L, ESPESSURA 3 CM ÁREAS SECAS E 3 CM ÁREAS MOLHADAS, PARA EDIFICAÇÃO HABITACIONAL MULTIFAMILIAR (PRÉDIO). AF_11/2014</v>
          </cell>
          <cell r="C4364">
            <v>0</v>
          </cell>
          <cell r="D4364">
            <v>0</v>
          </cell>
          <cell r="E4364">
            <v>0</v>
          </cell>
          <cell r="F4364">
            <v>0</v>
          </cell>
        </row>
        <row r="4365">
          <cell r="A4365" t="str">
            <v>87620</v>
          </cell>
          <cell r="B4365" t="str">
            <v>CONTRAPISO EM ARGAMASSA TRAÇO 1:4 (CIMENTO E AREIA), PREPARO MECÂNICO COM BETONEIRA 400 L, APLICADO EM ÁREAS SECAS SOBRE LAJE, ADERIDO, ESPESSURA 2CM. AF_06/2014</v>
          </cell>
          <cell r="C4365" t="str">
            <v>M2</v>
          </cell>
          <cell r="D4365">
            <v>17</v>
          </cell>
          <cell r="E4365">
            <v>7.81</v>
          </cell>
          <cell r="F4365">
            <v>24.81</v>
          </cell>
        </row>
        <row r="4366">
          <cell r="A4366" t="str">
            <v>87622</v>
          </cell>
          <cell r="B4366" t="str">
            <v>CONTRAPISO EM ARGAMASSA TRAÇO 1:4 (CIMENTO E AREIA), PREPARO MANUAL, APLICADO EM ÁREAS SECAS SOBRE LAJE, ADERIDO, ESPESSURA 2CM. AF_06/2014</v>
          </cell>
          <cell r="C4366" t="str">
            <v>M2</v>
          </cell>
          <cell r="D4366">
            <v>17.940000000000001</v>
          </cell>
          <cell r="E4366">
            <v>9.83</v>
          </cell>
          <cell r="F4366">
            <v>27.77</v>
          </cell>
        </row>
        <row r="4367">
          <cell r="A4367" t="str">
            <v>87630</v>
          </cell>
          <cell r="B4367" t="str">
            <v>CONTRAPISO EM ARGAMASSA TRAÇO 1:4 (CIMENTO E AREIA), PREPARO MECÂNICO COM BETONEIRA 400 L, APLICADO EM ÁREAS SECAS SOBRE LAJE, ADERIDO, ESPESSURA 3CM. AF_06/2014</v>
          </cell>
          <cell r="C4367" t="str">
            <v>M2</v>
          </cell>
          <cell r="D4367">
            <v>21.28</v>
          </cell>
          <cell r="E4367">
            <v>9.35</v>
          </cell>
          <cell r="F4367">
            <v>30.63</v>
          </cell>
        </row>
        <row r="4368">
          <cell r="A4368" t="str">
            <v>87632</v>
          </cell>
          <cell r="B4368" t="str">
            <v>CONTRAPISO EM ARGAMASSA TRAÇO 1:4 (CIMENTO E AREIA), PREPARO MANUAL, APLICADO EM ÁREAS SECAS SOBRE LAJE, ADERIDO, ESPESSURA 3CM. AF_06/2014</v>
          </cell>
          <cell r="C4368" t="str">
            <v>M2</v>
          </cell>
          <cell r="D4368">
            <v>22.58</v>
          </cell>
          <cell r="E4368">
            <v>12.16</v>
          </cell>
          <cell r="F4368">
            <v>34.74</v>
          </cell>
        </row>
        <row r="4369">
          <cell r="A4369" t="str">
            <v>87640</v>
          </cell>
          <cell r="B4369" t="str">
            <v>CONTRAPISO EM ARGAMASSA TRAÇO 1:4 (CIMENTO E AREIA), PREPARO MECÂNICO COM BETONEIRA 400 L, APLICADO EM ÁREAS SECAS SOBRE LAJE, ADERIDO, ESPESSURA 4CM. AF_06/2014</v>
          </cell>
          <cell r="C4369" t="str">
            <v>M2</v>
          </cell>
          <cell r="D4369">
            <v>24.75</v>
          </cell>
          <cell r="E4369">
            <v>10.56</v>
          </cell>
          <cell r="F4369">
            <v>35.31</v>
          </cell>
        </row>
        <row r="4370">
          <cell r="A4370" t="str">
            <v>87642</v>
          </cell>
          <cell r="B4370" t="str">
            <v>CONTRAPISO EM ARGAMASSA TRAÇO 1:4 (CIMENTO E AREIA), PREPARO MANUAL, APLICADO EM ÁREAS SECAS SOBRE LAJE, ADERIDO, ESPESSURA 4CM. AF_06/2014</v>
          </cell>
          <cell r="C4370" t="str">
            <v>M2</v>
          </cell>
          <cell r="D4370">
            <v>26.36</v>
          </cell>
          <cell r="E4370">
            <v>14.01</v>
          </cell>
          <cell r="F4370">
            <v>40.369999999999997</v>
          </cell>
        </row>
        <row r="4371">
          <cell r="A4371" t="str">
            <v>87680</v>
          </cell>
          <cell r="B4371" t="str">
            <v>CONTRAPISO EM ARGAMASSA TRAÇO 1:4 (CIMENTO E AREIA), PREPARO MECÂNICO COM BETONEIRA 400 L, APLICADO EM ÁREAS SECAS SOBRE LAJE, NÃO ADERIDO, ESPESSURA 4CM. AF_06/2014</v>
          </cell>
          <cell r="C4371" t="str">
            <v>M2</v>
          </cell>
          <cell r="D4371">
            <v>19.68</v>
          </cell>
          <cell r="E4371">
            <v>9.11</v>
          </cell>
          <cell r="F4371">
            <v>28.79</v>
          </cell>
        </row>
        <row r="4372">
          <cell r="A4372" t="str">
            <v>87682</v>
          </cell>
          <cell r="B4372" t="str">
            <v>CONTRAPISO EM ARGAMASSA TRAÇO 1:4 (CIMENTO E AREIA), PREPARO MANUAL, APLICADO EM ÁREAS SECAS SOBRE LAJE, NÃO ADERIDO, ESPESSURA 4CM. AF_06/2014</v>
          </cell>
          <cell r="C4372" t="str">
            <v>M2</v>
          </cell>
          <cell r="D4372">
            <v>21.29</v>
          </cell>
          <cell r="E4372">
            <v>12.56</v>
          </cell>
          <cell r="F4372">
            <v>33.85</v>
          </cell>
        </row>
        <row r="4373">
          <cell r="A4373" t="str">
            <v>87690</v>
          </cell>
          <cell r="B4373" t="str">
            <v>CONTRAPISO EM ARGAMASSA TRAÇO 1:4 (CIMENTO E AREIA), PREPARO MECÂNICO COM BETONEIRA 400 L, APLICADO EM ÁREAS SECAS SOBRE LAJE, NÃO ADERIDO, ESPESSURA 5CM. AF_06/2014</v>
          </cell>
          <cell r="C4373" t="str">
            <v>M2</v>
          </cell>
          <cell r="D4373">
            <v>22.68</v>
          </cell>
          <cell r="E4373">
            <v>10.81</v>
          </cell>
          <cell r="F4373">
            <v>33.49</v>
          </cell>
        </row>
        <row r="4374">
          <cell r="A4374" t="str">
            <v>87692</v>
          </cell>
          <cell r="B4374" t="str">
            <v>CONTRAPISO EM ARGAMASSA TRAÇO 1:4 (CIMENTO E AREIA), PREPARO MANUAL, APLICADO EM ÁREAS SECAS SOBRE LAJE, NÃO ADERIDO, ESPESSURA 5CM. AF_06/2014</v>
          </cell>
          <cell r="C4374" t="str">
            <v>M2</v>
          </cell>
          <cell r="D4374">
            <v>24.52</v>
          </cell>
          <cell r="E4374">
            <v>14.76</v>
          </cell>
          <cell r="F4374">
            <v>39.28</v>
          </cell>
        </row>
        <row r="4375">
          <cell r="A4375" t="str">
            <v>87700</v>
          </cell>
          <cell r="B4375" t="str">
            <v>CONTRAPISO EM ARGAMASSA TRAÇO 1:4 (CIMENTO E AREIA), PREPARO MECÂNICO COM BETONEIRA 400 L, APLICADO EM ÁREAS SECAS SOBRE LAJE, NÃO ADERIDO, ESPESSURA 6CM. AF_06/2014</v>
          </cell>
          <cell r="C4375" t="str">
            <v>M2</v>
          </cell>
          <cell r="D4375">
            <v>24.6</v>
          </cell>
          <cell r="E4375">
            <v>11.54</v>
          </cell>
          <cell r="F4375">
            <v>36.14</v>
          </cell>
        </row>
        <row r="4376">
          <cell r="A4376" t="str">
            <v>87702</v>
          </cell>
          <cell r="B4376" t="str">
            <v>CONTRAPISO EM ARGAMASSA TRAÇO 1:4 (CIMENTO E AREIA), PREPARO MANUAL, APLICADO EM ÁREAS SECAS SOBRE LAJE, NÃO ADERIDO, ESPESSURA 6CM. AF_06/2014</v>
          </cell>
          <cell r="C4376" t="str">
            <v>M2</v>
          </cell>
          <cell r="D4376">
            <v>26.62</v>
          </cell>
          <cell r="E4376">
            <v>15.84</v>
          </cell>
          <cell r="F4376">
            <v>42.46</v>
          </cell>
        </row>
        <row r="4377">
          <cell r="A4377" t="str">
            <v>87735</v>
          </cell>
          <cell r="B4377" t="str">
            <v>CONTRAPISO EM ARGAMASSA TRAÇO 1:4 (CIMENTO E AREIA), PREPARO MECÂNICO COM BETONEIRA 400 L, APLICADO EM ÁREAS MOLHADAS SOBRE LAJE, ADERIDO, ESPESSURA 2CM. AF_06/2014</v>
          </cell>
          <cell r="C4377" t="str">
            <v>M2</v>
          </cell>
          <cell r="D4377">
            <v>19.43</v>
          </cell>
          <cell r="E4377">
            <v>14.01</v>
          </cell>
          <cell r="F4377">
            <v>33.44</v>
          </cell>
        </row>
        <row r="4378">
          <cell r="A4378" t="str">
            <v>87737</v>
          </cell>
          <cell r="B4378" t="str">
            <v>CONTRAPISO EM ARGAMASSA TRAÇO 1:4 (CIMENTO E AREIA), PREPARO MANUAL, APLICADO EM ÁREAS MOLHADAS SOBRE LAJE, ADERIDO, ESPESSURA 2CM. AF_06/2014</v>
          </cell>
          <cell r="C4378" t="str">
            <v>M2</v>
          </cell>
          <cell r="D4378">
            <v>20.37</v>
          </cell>
          <cell r="E4378">
            <v>16.03</v>
          </cell>
          <cell r="F4378">
            <v>36.4</v>
          </cell>
        </row>
        <row r="4379">
          <cell r="A4379" t="str">
            <v>87745</v>
          </cell>
          <cell r="B4379" t="str">
            <v>CONTRAPISO EM ARGAMASSA TRAÇO 1:4 (CIMENTO E AREIA), PREPARO MECÂNICO COM BETONEIRA 400 L, APLICADO EM ÁREAS MOLHADAS SOBRE LAJE, ADERIDO, ESPESSURA 3CM. AF_06/2014</v>
          </cell>
          <cell r="C4379" t="str">
            <v>M2</v>
          </cell>
          <cell r="D4379">
            <v>23.71</v>
          </cell>
          <cell r="E4379">
            <v>15.55</v>
          </cell>
          <cell r="F4379">
            <v>39.26</v>
          </cell>
        </row>
        <row r="4380">
          <cell r="A4380" t="str">
            <v>87747</v>
          </cell>
          <cell r="B4380" t="str">
            <v>CONTRAPISO EM ARGAMASSA TRAÇO 1:4 (CIMENTO E AREIA), PREPARO MANUAL, APLICADO EM ÁREAS MOLHADAS SOBRE LAJE, ADERIDO, ESPESSURA 3CM. AF_06/2014</v>
          </cell>
          <cell r="C4380" t="str">
            <v>M2</v>
          </cell>
          <cell r="D4380">
            <v>25.03</v>
          </cell>
          <cell r="E4380">
            <v>18.350000000000001</v>
          </cell>
          <cell r="F4380">
            <v>43.38</v>
          </cell>
        </row>
        <row r="4381">
          <cell r="A4381" t="str">
            <v>87755</v>
          </cell>
          <cell r="B4381" t="str">
            <v>CONTRAPISO EM ARGAMASSA TRAÇO 1:4 (CIMENTO E AREIA), PREPARO MECÂNICO COM BETONEIRA 400 L, APLICADO EM ÁREAS MOLHADAS SOBRE IMPERMEABILIZAÇÃO, ESPESSURA 3CM. AF_06/2014</v>
          </cell>
          <cell r="C4381" t="str">
            <v>M2</v>
          </cell>
          <cell r="D4381">
            <v>19.690000000000001</v>
          </cell>
          <cell r="E4381">
            <v>16.170000000000002</v>
          </cell>
          <cell r="F4381">
            <v>35.86</v>
          </cell>
        </row>
        <row r="4382">
          <cell r="A4382" t="str">
            <v>87757</v>
          </cell>
          <cell r="B4382" t="str">
            <v>CONTRAPISO EM ARGAMASSA TRAÇO 1:4 (CIMENTO E AREIA), PREPARO MANUAL, APLICADO EM ÁREAS MOLHADAS SOBRE IMPERMEABILIZAÇÃO, ESPESSURA 3CM. AF_06/2014</v>
          </cell>
          <cell r="C4382" t="str">
            <v>M2</v>
          </cell>
          <cell r="D4382">
            <v>21</v>
          </cell>
          <cell r="E4382">
            <v>18.97</v>
          </cell>
          <cell r="F4382">
            <v>39.97</v>
          </cell>
        </row>
        <row r="4383">
          <cell r="A4383" t="str">
            <v>87765</v>
          </cell>
          <cell r="B4383" t="str">
            <v>CONTRAPISO EM ARGAMASSA TRAÇO 1:4 (CIMENTO E AREIA), PREPARO MECÂNICO COM BETONEIRA 400 L, APLICADO EM ÁREAS MOLHADAS SOBRE IMPERMEABILIZAÇÃO, ESPESSURA 4CM. AF_06/2014</v>
          </cell>
          <cell r="C4383" t="str">
            <v>M2</v>
          </cell>
          <cell r="D4383">
            <v>23.17</v>
          </cell>
          <cell r="E4383">
            <v>17.37</v>
          </cell>
          <cell r="F4383">
            <v>40.54</v>
          </cell>
        </row>
        <row r="4384">
          <cell r="A4384" t="str">
            <v>87767</v>
          </cell>
          <cell r="B4384" t="str">
            <v>CONTRAPISO EM ARGAMASSA TRAÇO 1:4 (CIMENTO E AREIA), PREPARO MANUAL, APLICADO EM ÁREAS MOLHADAS SOBRE IMPERMEABILIZAÇÃO, ESPESSURA 4CM. AF_06/2014</v>
          </cell>
          <cell r="C4384" t="str">
            <v>M2</v>
          </cell>
          <cell r="D4384">
            <v>24.78</v>
          </cell>
          <cell r="E4384">
            <v>20.82</v>
          </cell>
          <cell r="F4384">
            <v>45.6</v>
          </cell>
        </row>
        <row r="4385">
          <cell r="A4385" t="str">
            <v>87623</v>
          </cell>
          <cell r="B4385" t="str">
            <v>CONTRAPISO EM ARGAMASSA PRONTA, PREPARO MECÂNICO COM MISTURADOR 300 KG, APLICADO EM ÁREAS SECAS SOBRE LAJE, ADERIDO, ESPESSURA 2CM. AF_06/2014</v>
          </cell>
          <cell r="C4385" t="str">
            <v>M2</v>
          </cell>
          <cell r="D4385">
            <v>37.24</v>
          </cell>
          <cell r="E4385">
            <v>7.56</v>
          </cell>
          <cell r="F4385">
            <v>44.8</v>
          </cell>
        </row>
        <row r="4386">
          <cell r="A4386" t="str">
            <v>87624</v>
          </cell>
          <cell r="B4386" t="str">
            <v>CONTRAPISO EM ARGAMASSA PRONTA, PREPARO MANUAL, APLICADO EM ÁREAS SECAS SOBRE LAJE, ADERIDO, ESPESSURA 2CM. AF_06/2014</v>
          </cell>
          <cell r="C4386" t="str">
            <v>M2</v>
          </cell>
          <cell r="D4386">
            <v>39.28</v>
          </cell>
          <cell r="E4386">
            <v>10.94</v>
          </cell>
          <cell r="F4386">
            <v>50.22</v>
          </cell>
        </row>
        <row r="4387">
          <cell r="A4387" t="str">
            <v>87633</v>
          </cell>
          <cell r="B4387" t="str">
            <v>CONTRAPISO EM ARGAMASSA PRONTA, PREPARO MECÂNICO COM MISTURADOR 300 KG, APLICADO EM ÁREAS SECAS SOBRE LAJE, ADERIDO, ESPESSURA 3CM. AF_06/2014</v>
          </cell>
          <cell r="C4387" t="str">
            <v>M2</v>
          </cell>
          <cell r="D4387">
            <v>49.42</v>
          </cell>
          <cell r="E4387">
            <v>9</v>
          </cell>
          <cell r="F4387">
            <v>58.42</v>
          </cell>
        </row>
        <row r="4388">
          <cell r="A4388" t="str">
            <v>87634</v>
          </cell>
          <cell r="B4388" t="str">
            <v>CONTRAPISO EM ARGAMASSA PRONTA, PREPARO MANUAL, APLICADO EM ÁREAS SECAS SOBRE LAJE, ADERIDO, ESPESSURA 3CM. AF_06/2014</v>
          </cell>
          <cell r="C4388" t="str">
            <v>M2</v>
          </cell>
          <cell r="D4388">
            <v>52.25</v>
          </cell>
          <cell r="E4388">
            <v>13.71</v>
          </cell>
          <cell r="F4388">
            <v>65.959999999999994</v>
          </cell>
        </row>
        <row r="4389">
          <cell r="A4389" t="str">
            <v>87643</v>
          </cell>
          <cell r="B4389" t="str">
            <v>CONTRAPISO EM ARGAMASSA PRONTA, PREPARO MECÂNICO COM MISTURADOR 300 KG, APLICADO EM ÁREAS SECAS SOBRE LAJE, ADERIDO, ESPESSURA 4CM. AF_06/2014</v>
          </cell>
          <cell r="C4389" t="str">
            <v>M2</v>
          </cell>
          <cell r="D4389">
            <v>59.36</v>
          </cell>
          <cell r="E4389">
            <v>10.130000000000001</v>
          </cell>
          <cell r="F4389">
            <v>69.489999999999995</v>
          </cell>
        </row>
        <row r="4390">
          <cell r="A4390" t="str">
            <v>87644</v>
          </cell>
          <cell r="B4390" t="str">
            <v>CONTRAPISO EM ARGAMASSA PRONTA, PREPARO MANUAL, APLICADO EM ÁREAS SECAS SOBRE LAJE, ADERIDO, ESPESSURA 4CM. AF_06/2014</v>
          </cell>
          <cell r="C4390" t="str">
            <v>M2</v>
          </cell>
          <cell r="D4390">
            <v>62.85</v>
          </cell>
          <cell r="E4390">
            <v>15.91</v>
          </cell>
          <cell r="F4390">
            <v>78.760000000000005</v>
          </cell>
        </row>
        <row r="4391">
          <cell r="A4391" t="str">
            <v>87683</v>
          </cell>
          <cell r="B4391" t="str">
            <v>CONTRAPISO EM ARGAMASSA PRONTA, PREPARO MECÂNICO COM MISTURADOR 300 KG, APLICADO EM ÁREAS SECAS SOBRE LAJE, NÃO ADERIDO, ESPESSURA 4CM. AF_06/2014</v>
          </cell>
          <cell r="C4391" t="str">
            <v>M2</v>
          </cell>
          <cell r="D4391">
            <v>54.28</v>
          </cell>
          <cell r="E4391">
            <v>8.68</v>
          </cell>
          <cell r="F4391">
            <v>62.96</v>
          </cell>
        </row>
        <row r="4392">
          <cell r="A4392" t="str">
            <v>87684</v>
          </cell>
          <cell r="B4392" t="str">
            <v>CONTRAPISO EM ARGAMASSA PRONTA, PREPARO MANUAL, APLICADO EM ÁREAS SECAS SOBRE LAJE, NÃO ADERIDO, ESPESSURA 4CM. AF_06/2014</v>
          </cell>
          <cell r="C4392" t="str">
            <v>M2</v>
          </cell>
          <cell r="D4392">
            <v>57.77</v>
          </cell>
          <cell r="E4392">
            <v>14.46</v>
          </cell>
          <cell r="F4392">
            <v>72.23</v>
          </cell>
        </row>
        <row r="4393">
          <cell r="A4393" t="str">
            <v>87693</v>
          </cell>
          <cell r="B4393" t="str">
            <v>CONTRAPISO EM ARGAMASSA PRONTA, PREPARO MECÂNICO COM MISTURADOR 300 KG, APLICADO EM ÁREAS SECAS SOBRE LAJE, NÃO ADERIDO, ESPESSURA 5CM. AF_06/2014</v>
          </cell>
          <cell r="C4393" t="str">
            <v>M2</v>
          </cell>
          <cell r="D4393">
            <v>62.32</v>
          </cell>
          <cell r="E4393">
            <v>10.31</v>
          </cell>
          <cell r="F4393">
            <v>72.63</v>
          </cell>
        </row>
        <row r="4394">
          <cell r="A4394" t="str">
            <v>87694</v>
          </cell>
          <cell r="B4394" t="str">
            <v>CONTRAPISO EM ARGAMASSA PRONTA, PREPARO MANUAL, APLICADO EM ÁREAS SECAS SOBRE LAJE, NÃO ADERIDO, ESPESSURA 5CM. AF_06/2014</v>
          </cell>
          <cell r="C4394" t="str">
            <v>M2</v>
          </cell>
          <cell r="D4394">
            <v>66.31</v>
          </cell>
          <cell r="E4394">
            <v>16.93</v>
          </cell>
          <cell r="F4394">
            <v>83.24</v>
          </cell>
        </row>
        <row r="4395">
          <cell r="A4395" t="str">
            <v>87703</v>
          </cell>
          <cell r="B4395" t="str">
            <v>CONTRAPISO EM ARGAMASSA PRONTA, PREPARO MECÂNICO COM MISTURADOR 300 KG, APLICADO EM ÁREAS SECAS SOBRE LAJE, NÃO ADERIDO, ESPESSURA 6CM. AF_06/2014</v>
          </cell>
          <cell r="C4395" t="str">
            <v>M2</v>
          </cell>
          <cell r="D4395">
            <v>67.77</v>
          </cell>
          <cell r="E4395">
            <v>11</v>
          </cell>
          <cell r="F4395">
            <v>78.77</v>
          </cell>
        </row>
        <row r="4396">
          <cell r="A4396" t="str">
            <v>87704</v>
          </cell>
          <cell r="B4396" t="str">
            <v>CONTRAPISO EM ARGAMASSA PRONTA, PREPARO MANUAL, APLICADO EM ÁREAS SECAS SOBRE LAJE, NÃO ADERIDO, ESPESSURA 6CM. AF_06/2014</v>
          </cell>
          <cell r="C4396" t="str">
            <v>M2</v>
          </cell>
          <cell r="D4396">
            <v>72.12</v>
          </cell>
          <cell r="E4396">
            <v>18.21</v>
          </cell>
          <cell r="F4396">
            <v>90.33</v>
          </cell>
        </row>
        <row r="4397">
          <cell r="A4397" t="str">
            <v>87738</v>
          </cell>
          <cell r="B4397" t="str">
            <v>CONTRAPISO EM ARGAMASSA PRONTA, PREPARO MECÂNICO COM MISTURADOR 300 KG, APLICADO EM ÁREAS MOLHADAS SOBRE LAJE, ADERIDO, ESPESSURA 2CM. AF_06/2014</v>
          </cell>
          <cell r="C4397" t="str">
            <v>M2</v>
          </cell>
          <cell r="D4397">
            <v>39.67</v>
          </cell>
          <cell r="E4397">
            <v>13.76</v>
          </cell>
          <cell r="F4397">
            <v>53.43</v>
          </cell>
        </row>
        <row r="4398">
          <cell r="A4398" t="str">
            <v>87739</v>
          </cell>
          <cell r="B4398" t="str">
            <v>CONTRAPISO EM ARGAMASSA PRONTA, PREPARO MANUAL, APLICADO EM ÁREAS MOLHADAS SOBRE LAJE, ADERIDO, ESPESSURA 2CM. AF_06/2014</v>
          </cell>
          <cell r="C4398" t="str">
            <v>M2</v>
          </cell>
          <cell r="D4398">
            <v>41.72</v>
          </cell>
          <cell r="E4398">
            <v>17.14</v>
          </cell>
          <cell r="F4398">
            <v>58.86</v>
          </cell>
        </row>
        <row r="4399">
          <cell r="A4399" t="str">
            <v>87748</v>
          </cell>
          <cell r="B4399" t="str">
            <v>CONTRAPISO EM ARGAMASSA PRONTA, PREPARO MECÂNICO COM MISTURADOR 300 KG, APLICADO EM ÁREAS MOLHADAS SOBRE LAJE, ADERIDO, ESPESSURA 3CM. AF_06/2014</v>
          </cell>
          <cell r="C4399" t="str">
            <v>M2</v>
          </cell>
          <cell r="D4399">
            <v>51.85</v>
          </cell>
          <cell r="E4399">
            <v>15.2</v>
          </cell>
          <cell r="F4399">
            <v>67.05</v>
          </cell>
        </row>
        <row r="4400">
          <cell r="A4400" t="str">
            <v>87749</v>
          </cell>
          <cell r="B4400" t="str">
            <v>CONTRAPISO EM ARGAMASSA PRONTA, PREPARO MANUAL, APLICADO EM ÁREAS MOLHADAS SOBRE LAJE, ADERIDO, ESPESSURA 3CM. AF_06/2014</v>
          </cell>
          <cell r="C4400" t="str">
            <v>M2</v>
          </cell>
          <cell r="D4400">
            <v>54.69</v>
          </cell>
          <cell r="E4400">
            <v>19.899999999999999</v>
          </cell>
          <cell r="F4400">
            <v>74.59</v>
          </cell>
        </row>
        <row r="4401">
          <cell r="A4401" t="str">
            <v>87758</v>
          </cell>
          <cell r="B4401" t="str">
            <v>CONTRAPISO EM ARGAMASSA PRONTA, PREPARO MECÂNICO COM MISTURADOR 300 KG, APLICADO EM ÁREAS MOLHADAS SOBRE IMPERMEABILIZAÇÃO, ESPESSURA 3CM. AF_06/2014</v>
          </cell>
          <cell r="C4401" t="str">
            <v>M2</v>
          </cell>
          <cell r="D4401">
            <v>47.83</v>
          </cell>
          <cell r="E4401">
            <v>15.82</v>
          </cell>
          <cell r="F4401">
            <v>63.65</v>
          </cell>
        </row>
        <row r="4402">
          <cell r="A4402" t="str">
            <v>87759</v>
          </cell>
          <cell r="B4402" t="str">
            <v>CONTRAPISO EM ARGAMASSA PRONTA, PREPARO MANUAL, APLICADO EM ÁREAS MOLHADAS SOBRE IMPERMEABILIZAÇÃO, ESPESSURA 3CM. AF_06/2014</v>
          </cell>
          <cell r="C4402" t="str">
            <v>M2</v>
          </cell>
          <cell r="D4402">
            <v>50.67</v>
          </cell>
          <cell r="E4402">
            <v>20.52</v>
          </cell>
          <cell r="F4402">
            <v>71.19</v>
          </cell>
        </row>
        <row r="4403">
          <cell r="A4403" t="str">
            <v>87768</v>
          </cell>
          <cell r="B4403" t="str">
            <v>CONTRAPISO EM ARGAMASSA PRONTA, PREPARO MECÂNICO COM MISTURADOR 300 KG, APLICADO EM ÁREAS MOLHADAS SOBRE IMPERMEABILIZAÇÃO, ESPESSURA 4CM. AF_06/2014</v>
          </cell>
          <cell r="C4403" t="str">
            <v>M2</v>
          </cell>
          <cell r="D4403">
            <v>57.78</v>
          </cell>
          <cell r="E4403">
            <v>16.940000000000001</v>
          </cell>
          <cell r="F4403">
            <v>74.72</v>
          </cell>
        </row>
        <row r="4404">
          <cell r="A4404" t="str">
            <v>87769</v>
          </cell>
          <cell r="B4404" t="str">
            <v>CONTRAPISO EM ARGAMASSA PRONTA, PREPARO MANUAL, APLICADO EM ÁREAS MOLHADAS SOBRE IMPERMEABILIZAÇÃO, ESPESSURA 4CM. AF_06/2014</v>
          </cell>
          <cell r="C4404" t="str">
            <v>M2</v>
          </cell>
          <cell r="D4404">
            <v>61.27</v>
          </cell>
          <cell r="E4404">
            <v>22.72</v>
          </cell>
          <cell r="F4404">
            <v>83.99</v>
          </cell>
        </row>
        <row r="4405">
          <cell r="A4405" t="str">
            <v>88470</v>
          </cell>
          <cell r="B4405" t="str">
            <v>CONTRAPISO AUTONIVELANTE, APLICADO SOBRE LAJE, NÃO ADERIDO, ESPESSURA 3CM. AF_06/2014</v>
          </cell>
          <cell r="C4405" t="str">
            <v>M2</v>
          </cell>
          <cell r="D4405">
            <v>13.99</v>
          </cell>
          <cell r="E4405">
            <v>2.85</v>
          </cell>
          <cell r="F4405">
            <v>16.84</v>
          </cell>
        </row>
        <row r="4406">
          <cell r="A4406" t="str">
            <v>88471</v>
          </cell>
          <cell r="B4406" t="str">
            <v>CONTRAPISO AUTONIVELANTE, APLICADO SOBRE LAJE, NÃO ADERIDO, ESPESSURA 4CM. AF_06/2014</v>
          </cell>
          <cell r="C4406" t="str">
            <v>M2</v>
          </cell>
          <cell r="D4406">
            <v>17.23</v>
          </cell>
          <cell r="E4406">
            <v>3.62</v>
          </cell>
          <cell r="F4406">
            <v>20.85</v>
          </cell>
        </row>
        <row r="4407">
          <cell r="A4407" t="str">
            <v>88472</v>
          </cell>
          <cell r="B4407" t="str">
            <v>CONTRAPISO AUTONIVELANTE, APLICADO SOBRE LAJE, NÃO ADERIDO, ESPESSURA 5CM. AF_06/2014</v>
          </cell>
          <cell r="C4407" t="str">
            <v>M2</v>
          </cell>
          <cell r="D4407">
            <v>19.79</v>
          </cell>
          <cell r="E4407">
            <v>4.21</v>
          </cell>
          <cell r="F4407">
            <v>24</v>
          </cell>
        </row>
        <row r="4408">
          <cell r="A4408" t="str">
            <v>88476</v>
          </cell>
          <cell r="B4408" t="str">
            <v>CONTRAPISO AUTONIVELANTE, APLICADO SOBRE LAJE, ADERIDO, ESPESSURA 2CM. AF_06/2014</v>
          </cell>
          <cell r="C4408" t="str">
            <v>M2</v>
          </cell>
          <cell r="D4408">
            <v>12.04</v>
          </cell>
          <cell r="E4408">
            <v>2.11</v>
          </cell>
          <cell r="F4408">
            <v>14.15</v>
          </cell>
        </row>
        <row r="4409">
          <cell r="A4409" t="str">
            <v>88477</v>
          </cell>
          <cell r="B4409" t="str">
            <v>CONTRAPISO AUTONIVELANTE, APLICADO SOBRE LAJE, ADERIDO, ESPESSURA 3CM. AF_06/2014</v>
          </cell>
          <cell r="C4409" t="str">
            <v>M2</v>
          </cell>
          <cell r="D4409">
            <v>16.11</v>
          </cell>
          <cell r="E4409">
            <v>3.25</v>
          </cell>
          <cell r="F4409">
            <v>19.36</v>
          </cell>
        </row>
        <row r="4410">
          <cell r="A4410" t="str">
            <v>88478</v>
          </cell>
          <cell r="B4410" t="str">
            <v>CONTRAPISO AUTONIVELANTE, APLICADO SOBRE LAJE, ADERIDO, ESPESSURA 4CM. AF_06/2014</v>
          </cell>
          <cell r="C4410" t="str">
            <v>M2</v>
          </cell>
          <cell r="D4410">
            <v>19.41</v>
          </cell>
          <cell r="E4410">
            <v>4.17</v>
          </cell>
          <cell r="F4410">
            <v>23.58</v>
          </cell>
        </row>
        <row r="4411">
          <cell r="A4411" t="str">
            <v>90900</v>
          </cell>
          <cell r="B4411" t="str">
            <v>CONTRAPISO ACÚSTICO EM ARGAMASSA TRAÇO 1:4 (CIMENTO E AREIA), PREPARO MECÂNICO COM BETONEIRA 400L, APLICADO EM ÁREAS SECAS MENORES QUE 15M2, ESPESSURA 5CM. AF_10/2014</v>
          </cell>
          <cell r="C4411" t="str">
            <v>M2</v>
          </cell>
          <cell r="D4411">
            <v>40.659999999999997</v>
          </cell>
          <cell r="E4411">
            <v>16.53</v>
          </cell>
          <cell r="F4411">
            <v>57.19</v>
          </cell>
        </row>
        <row r="4412">
          <cell r="A4412" t="str">
            <v>90902</v>
          </cell>
          <cell r="B4412" t="str">
            <v>CONTRAPISO ACÚSTICO EM ARGAMASSA TRAÇO 1:4 (CIMENTO E AREIA), PREPARO MANUAL, APLICADO EM ÁREAS SECAS MENORES QUE 15M2, ESPESSURA 5CM. AF_10/2014</v>
          </cell>
          <cell r="C4412" t="str">
            <v>M2</v>
          </cell>
          <cell r="D4412">
            <v>42.51</v>
          </cell>
          <cell r="E4412">
            <v>20.48</v>
          </cell>
          <cell r="F4412">
            <v>62.99</v>
          </cell>
        </row>
        <row r="4413">
          <cell r="A4413" t="str">
            <v>90903</v>
          </cell>
          <cell r="B4413" t="str">
            <v>CONTRAPISO ACÚSTICO EM ARGAMASSA PRONTA, PREPARO MECÂNICO COM MISTURADOR 300 KG, APLICADO EM ÁREAS SECAS MENORES QUE 15M2, ESPESSURA 5CM. AF_10/2014</v>
          </cell>
          <cell r="C4413" t="str">
            <v>M2</v>
          </cell>
          <cell r="D4413">
            <v>80.31</v>
          </cell>
          <cell r="E4413">
            <v>16.03</v>
          </cell>
          <cell r="F4413">
            <v>96.34</v>
          </cell>
        </row>
        <row r="4414">
          <cell r="A4414" t="str">
            <v>90904</v>
          </cell>
          <cell r="B4414" t="str">
            <v>CONTRAPISO ACÚSTICO EM ARGAMASSA PRONTA, PREPARO MANUAL, APLICADO EM ÁREAS SECAS MENORES QUE 15M2, ESPESSURA 5CM. AF_10/2014</v>
          </cell>
          <cell r="C4414" t="str">
            <v>M2</v>
          </cell>
          <cell r="D4414">
            <v>84.3</v>
          </cell>
          <cell r="E4414">
            <v>22.65</v>
          </cell>
          <cell r="F4414">
            <v>106.95</v>
          </cell>
        </row>
        <row r="4415">
          <cell r="A4415" t="str">
            <v>90910</v>
          </cell>
          <cell r="B4415" t="str">
            <v>CONTRAPISO ACÚSTICO EM ARGAMASSA TRAÇO 1:4 (CIMENTO E AREIA), PREPARO MECÂNICO COM BETONEIRA 400L, APLICADO EM ÁREAS SECAS MENORES QUE 15M2, ESPESSURA 6CM. AF_10/2014</v>
          </cell>
          <cell r="C4415" t="str">
            <v>M2</v>
          </cell>
          <cell r="D4415">
            <v>42.81</v>
          </cell>
          <cell r="E4415">
            <v>17.82</v>
          </cell>
          <cell r="F4415">
            <v>60.63</v>
          </cell>
        </row>
        <row r="4416">
          <cell r="A4416" t="str">
            <v>90912</v>
          </cell>
          <cell r="B4416" t="str">
            <v>CONTRAPISO ACÚSTICO EM ARGAMASSA TRAÇO 1:4 (CIMENTO E AREIA), PREPARO MANUAL, APLICADO EM ÁREAS SECAS MENORES QUE 15M2, ESPESSURA 6CM. AF_10/2014</v>
          </cell>
          <cell r="C4416" t="str">
            <v>M2</v>
          </cell>
          <cell r="D4416">
            <v>44.82</v>
          </cell>
          <cell r="E4416">
            <v>22.12</v>
          </cell>
          <cell r="F4416">
            <v>66.94</v>
          </cell>
        </row>
        <row r="4417">
          <cell r="A4417" t="str">
            <v>90913</v>
          </cell>
          <cell r="B4417" t="str">
            <v>CONTRAPISO ACÚSTICO EM ARGAMASSA PRONTA, PREPARO MECÂNICO COM MISTURADOR 300 KG, APLICADO EM ÁREAS SECAS MENORES QUE 15M2, ESPESSURA 6CM. AF_10/2014</v>
          </cell>
          <cell r="C4417" t="str">
            <v>M2</v>
          </cell>
          <cell r="D4417">
            <v>85.97</v>
          </cell>
          <cell r="E4417">
            <v>17.28</v>
          </cell>
          <cell r="F4417">
            <v>103.25</v>
          </cell>
        </row>
        <row r="4418">
          <cell r="A4418" t="str">
            <v>90914</v>
          </cell>
          <cell r="B4418" t="str">
            <v>CONTRAPISO ACÚSTICO EM ARGAMASSA PRONTA, PREPARO MANUAL, APLICADO EM ÁREAS SECAS MENORES QUE 15M2, ESPESSURA 6CM. AF_10/2014</v>
          </cell>
          <cell r="C4418" t="str">
            <v>M2</v>
          </cell>
          <cell r="D4418">
            <v>90.32</v>
          </cell>
          <cell r="E4418">
            <v>24.49</v>
          </cell>
          <cell r="F4418">
            <v>114.81</v>
          </cell>
        </row>
        <row r="4419">
          <cell r="A4419" t="str">
            <v>90920</v>
          </cell>
          <cell r="B4419" t="str">
            <v>CONTRAPISO ACÚSTICO EM ARGAMASSA TRAÇO 1:4 (CIMENTO E AREIA), PREPARO MECÂNICO COM BETONEIRA 400L, APLICADO EM ÁREAS SECAS MENORES QUE 15M2, ESPESSURA 7CM. AF_10/2014</v>
          </cell>
          <cell r="C4419" t="str">
            <v>M2</v>
          </cell>
          <cell r="D4419">
            <v>46.76</v>
          </cell>
          <cell r="E4419">
            <v>20.22</v>
          </cell>
          <cell r="F4419">
            <v>66.98</v>
          </cell>
        </row>
        <row r="4420">
          <cell r="A4420" t="str">
            <v>90922</v>
          </cell>
          <cell r="B4420" t="str">
            <v>CONTRAPISO ACÚSTICO EM ARGAMASSA TRAÇO 1:4 (CIMENTO E AREIA), PREPARO MANUAL, APLICADO EM ÁREAS SECAS MENORES QUE 15M2, ESPESSURA 7CM. AF_10/2014</v>
          </cell>
          <cell r="C4420" t="str">
            <v>M2</v>
          </cell>
          <cell r="D4420">
            <v>49.08</v>
          </cell>
          <cell r="E4420">
            <v>25.16</v>
          </cell>
          <cell r="F4420">
            <v>74.239999999999995</v>
          </cell>
        </row>
        <row r="4421">
          <cell r="A4421" t="str">
            <v>90923</v>
          </cell>
          <cell r="B4421" t="str">
            <v>CONTRAPISO ACÚSTICO EM ARGAMASSA PRONTA, PREPARO MECÂNICO COM MISTURADOR 300 KG, APLICADO EM ÁREAS SECAS MENORES QUE 15M2, ESPESSURA 7CM. AF_10/2014</v>
          </cell>
          <cell r="C4421" t="str">
            <v>M2</v>
          </cell>
          <cell r="D4421">
            <v>96.39</v>
          </cell>
          <cell r="E4421">
            <v>19.600000000000001</v>
          </cell>
          <cell r="F4421">
            <v>115.99</v>
          </cell>
        </row>
        <row r="4422">
          <cell r="A4422" t="str">
            <v>90924</v>
          </cell>
          <cell r="B4422" t="str">
            <v>CONTRAPISO ACÚSTICO EM ARGAMASSA PRONTA, PREPARO MANUAL, APLICADO EM ÁREAS SECAS MENORES QUE 15M2, ESPESSURA 7CM. AF_10/2014</v>
          </cell>
          <cell r="C4422" t="str">
            <v>M2</v>
          </cell>
          <cell r="D4422">
            <v>101.39</v>
          </cell>
          <cell r="E4422">
            <v>27.89</v>
          </cell>
          <cell r="F4422">
            <v>129.28</v>
          </cell>
        </row>
        <row r="4423">
          <cell r="A4423" t="str">
            <v>90930</v>
          </cell>
          <cell r="B4423" t="str">
            <v>CONTRAPISO ACÚSTICO EM ARGAMASSA TRAÇO 1:4 (CIMENTO E AREIA), PREPARO MECÂNICO COM BETONEIRA 400L, APLICADO EM ÁREAS SECAS MAIORES QUE 15M2, ESPESSURA 5CM. AF_10/2014</v>
          </cell>
          <cell r="C4423" t="str">
            <v>M2</v>
          </cell>
          <cell r="D4423">
            <v>38.76</v>
          </cell>
          <cell r="E4423">
            <v>12.95</v>
          </cell>
          <cell r="F4423">
            <v>51.71</v>
          </cell>
        </row>
        <row r="4424">
          <cell r="A4424" t="str">
            <v>90932</v>
          </cell>
          <cell r="B4424" t="str">
            <v>CONTRAPISO ACÚSTICO EM ARGAMASSA TRAÇO 1:4 (CIMENTO E AREIA), PREPARO MANUAL, APLICADO EM ÁREAS SECAS MAIORES QUE 15M2, ESPESSURA 5CM. AF_10/2014</v>
          </cell>
          <cell r="C4424" t="str">
            <v>M2</v>
          </cell>
          <cell r="D4424">
            <v>40.61</v>
          </cell>
          <cell r="E4424">
            <v>16.899999999999999</v>
          </cell>
          <cell r="F4424">
            <v>57.51</v>
          </cell>
        </row>
        <row r="4425">
          <cell r="A4425" t="str">
            <v>90933</v>
          </cell>
          <cell r="B4425" t="str">
            <v>CONTRAPISO ACÚSTICO EM ARGAMASSA PRONTA, PREPARO MECÂNICO COM MISTURADOR 300 KG, APLICADO EM ÁREAS SECAS MAIORES QUE 15M2, ESPESSURA 5CM. AF_10/2014</v>
          </cell>
          <cell r="C4425" t="str">
            <v>M2</v>
          </cell>
          <cell r="D4425">
            <v>78.39</v>
          </cell>
          <cell r="E4425">
            <v>12.46</v>
          </cell>
          <cell r="F4425">
            <v>90.85</v>
          </cell>
        </row>
        <row r="4426">
          <cell r="A4426" t="str">
            <v>90934</v>
          </cell>
          <cell r="B4426" t="str">
            <v>CONTRAPISO ACÚSTICO EM ARGAMASSA PRONTA, PREPARO MANUAL, APLICADO EM ÁREAS SECAS MAIORES QUE 15M2, ESPESSURA 5CM. AF_10/2014</v>
          </cell>
          <cell r="C4426" t="str">
            <v>M2</v>
          </cell>
          <cell r="D4426">
            <v>82.39</v>
          </cell>
          <cell r="E4426">
            <v>19.079999999999998</v>
          </cell>
          <cell r="F4426">
            <v>101.47</v>
          </cell>
        </row>
        <row r="4427">
          <cell r="A4427" t="str">
            <v>90940</v>
          </cell>
          <cell r="B4427" t="str">
            <v>CONTRAPISO ACÚSTICO EM ARGAMASSA TRAÇO 1:4 (CIMENTO E AREIA), PREPARO MECÂNICO COM BETONEIRA 400L, APLICADO EM ÁREAS SECAS MAIORES QUE 15M2, ESPESSURA 6CM. AF_10/2014</v>
          </cell>
          <cell r="C4427" t="str">
            <v>M2</v>
          </cell>
          <cell r="D4427">
            <v>40.92</v>
          </cell>
          <cell r="E4427">
            <v>14.26</v>
          </cell>
          <cell r="F4427">
            <v>55.18</v>
          </cell>
        </row>
        <row r="4428">
          <cell r="A4428" t="str">
            <v>90942</v>
          </cell>
          <cell r="B4428" t="str">
            <v>CONTRAPISO ACÚSTICO EM ARGAMASSA TRAÇO 1:4 (CIMENTO E AREIA), PREPARO MANUAL, APLICADO EM ÁREAS SECAS MAIORES QUE 15M2, ESPESSURA 6CM. AF_10/2014</v>
          </cell>
          <cell r="C4428" t="str">
            <v>M2</v>
          </cell>
          <cell r="D4428">
            <v>42.92</v>
          </cell>
          <cell r="E4428">
            <v>18.57</v>
          </cell>
          <cell r="F4428">
            <v>61.49</v>
          </cell>
        </row>
        <row r="4429">
          <cell r="A4429" t="str">
            <v>90943</v>
          </cell>
          <cell r="B4429" t="str">
            <v>CONTRAPISO ACÚSTICO EM ARGAMASSA PRONTA, PREPARO MECÂNICO COM MISTURADOR 300 KG, APLICADO EM ÁREAS SECAS MAIORES QUE 15M2, ESPESSURA 6CM. AF_10/2014</v>
          </cell>
          <cell r="C4429" t="str">
            <v>M2</v>
          </cell>
          <cell r="D4429">
            <v>84.07</v>
          </cell>
          <cell r="E4429">
            <v>13.73</v>
          </cell>
          <cell r="F4429">
            <v>97.8</v>
          </cell>
        </row>
        <row r="4430">
          <cell r="A4430" t="str">
            <v>90944</v>
          </cell>
          <cell r="B4430" t="str">
            <v>CONTRAPISO ACÚSTICO EM ARGAMASSA PRONTA, PREPARO MANUAL, APLICADO EM ÁREAS SECAS MAIORES QUE 15M2, ESPESSURA 6CM. AF_10/2014</v>
          </cell>
          <cell r="C4430" t="str">
            <v>M2</v>
          </cell>
          <cell r="D4430">
            <v>88.42</v>
          </cell>
          <cell r="E4430">
            <v>20.94</v>
          </cell>
          <cell r="F4430">
            <v>109.36</v>
          </cell>
        </row>
        <row r="4431">
          <cell r="A4431" t="str">
            <v>90950</v>
          </cell>
          <cell r="B4431" t="str">
            <v>CONTRAPISO ACÚSTICO EM ARGAMASSA TRAÇO 1:4 (CIMENTO E AREIA), PREPARO MECÂNICO COM BETONEIRA 400L, APLICADO EM ÁREAS SECAS MAIORES QUE 15M2, ESPESSURA 7CM. AF_10/2014</v>
          </cell>
          <cell r="C4431" t="str">
            <v>M2</v>
          </cell>
          <cell r="D4431">
            <v>44.86</v>
          </cell>
          <cell r="E4431">
            <v>16.64</v>
          </cell>
          <cell r="F4431">
            <v>61.5</v>
          </cell>
        </row>
        <row r="4432">
          <cell r="A4432" t="str">
            <v>90952</v>
          </cell>
          <cell r="B4432" t="str">
            <v>CONTRAPISO ACÚSTICO EM ARGAMASSA TRAÇO 1:4 (CIMENTO E AREIA), PREPARO MANUAL, APLICADO EM ÁREAS SECAS MAIORES QUE 15M2, ESPESSURA 7CM. AF_10/2014</v>
          </cell>
          <cell r="C4432" t="str">
            <v>M2</v>
          </cell>
          <cell r="D4432">
            <v>47.17</v>
          </cell>
          <cell r="E4432">
            <v>21.59</v>
          </cell>
          <cell r="F4432">
            <v>68.760000000000005</v>
          </cell>
        </row>
        <row r="4433">
          <cell r="A4433" t="str">
            <v>90953</v>
          </cell>
          <cell r="B4433" t="str">
            <v>CONTRAPISO ACÚSTICO EM ARGAMASSA PRONTA, PREPARO MECÂNICO COM MISTURADOR 300 KG, APLICADO EM ÁREAS SECAS MAIORES QUE 15M2, ESPESSURA 7CM. AF_10/2014</v>
          </cell>
          <cell r="C4433" t="str">
            <v>M2</v>
          </cell>
          <cell r="D4433">
            <v>94.48</v>
          </cell>
          <cell r="E4433">
            <v>16.03</v>
          </cell>
          <cell r="F4433">
            <v>110.51</v>
          </cell>
        </row>
        <row r="4434">
          <cell r="A4434" t="str">
            <v>90954</v>
          </cell>
          <cell r="B4434" t="str">
            <v>CONTRAPISO ACÚSTICO EM ARGAMASSA PRONTA, PREPARO MANUAL, APLICADO EM ÁREAS SECAS MAIORES QUE 15M2, ESPESSURA 7CM. AF_10/2014</v>
          </cell>
          <cell r="C4434" t="str">
            <v>M2</v>
          </cell>
          <cell r="D4434">
            <v>99.48</v>
          </cell>
          <cell r="E4434">
            <v>24.32</v>
          </cell>
          <cell r="F4434">
            <v>123.8</v>
          </cell>
        </row>
        <row r="4435">
          <cell r="B4435" t="str">
            <v>PREPARO E REGULARIZACAO DE PISO</v>
          </cell>
          <cell r="C4435" t="str">
            <v/>
          </cell>
        </row>
        <row r="4436">
          <cell r="B4436" t="str">
            <v>PISO CIMENTADO</v>
          </cell>
          <cell r="C4436" t="str">
            <v/>
          </cell>
        </row>
        <row r="4437">
          <cell r="A4437" t="str">
            <v>73676</v>
          </cell>
          <cell r="B4437" t="str">
            <v>PISO CIMENTADO TRAÇO 1:3 (CIMENTO E AREIA) ACABAMENTO LISO PIGMENTADO ESPESSURA 1,5CM COM JUNTAS PLASTICAS DE DILATACAO E ARGAMASSA EM PREPARO MANUAL</v>
          </cell>
          <cell r="C4437" t="str">
            <v>M2</v>
          </cell>
          <cell r="D4437">
            <v>27.35</v>
          </cell>
          <cell r="E4437">
            <v>29.04</v>
          </cell>
          <cell r="F4437">
            <v>56.39</v>
          </cell>
        </row>
        <row r="4438">
          <cell r="A4438" t="str">
            <v>73922/1</v>
          </cell>
          <cell r="B4438" t="str">
            <v>PISO CIMENTADO TRACO 1:3 (CIMENTO E AREIA) ACABAMENTO LISO ESPESSURA 3,5CM, PREPARO MANUAL DA ARGAMASSA</v>
          </cell>
          <cell r="C4438" t="str">
            <v>M2</v>
          </cell>
          <cell r="D4438">
            <v>22.16</v>
          </cell>
          <cell r="E4438">
            <v>29.25</v>
          </cell>
          <cell r="F4438">
            <v>51.41</v>
          </cell>
        </row>
        <row r="4439">
          <cell r="A4439" t="str">
            <v>73922/2</v>
          </cell>
          <cell r="B4439" t="str">
            <v>PISO CIMENTADO TRACO 1:4 (CIMENTO E AREIA) ACABAMENTO LISO ESPESSURA 2,5CM PREPARO MANUAL DA ARGAMASSA</v>
          </cell>
          <cell r="C4439" t="str">
            <v>M2</v>
          </cell>
          <cell r="D4439">
            <v>18.02</v>
          </cell>
          <cell r="E4439">
            <v>28.37</v>
          </cell>
          <cell r="F4439">
            <v>46.39</v>
          </cell>
        </row>
        <row r="4440">
          <cell r="A4440" t="str">
            <v>73922/3</v>
          </cell>
          <cell r="B4440" t="str">
            <v>PISO CIMENTADO TRACO 1:3 (CIMENTO E AREIA) ACABAMENTO LISO ESPESSURA 2,0CM, PREPARO MANUAL DA ARGAMASSA</v>
          </cell>
          <cell r="C4440" t="str">
            <v>M2</v>
          </cell>
          <cell r="D4440">
            <v>17.309999999999999</v>
          </cell>
          <cell r="E4440">
            <v>27.88</v>
          </cell>
          <cell r="F4440">
            <v>45.19</v>
          </cell>
        </row>
        <row r="4441">
          <cell r="A4441" t="str">
            <v>73922/4</v>
          </cell>
          <cell r="B4441" t="str">
            <v>PISO CIMENTADO TRACO 1:4 (CIMENTO E AREIA) ACABAMENTO LISO ESPESSURA 2,0CM, PREPARO MANUAL DA ARGAMASSA</v>
          </cell>
          <cell r="C4441" t="str">
            <v>M2</v>
          </cell>
          <cell r="D4441">
            <v>16.59</v>
          </cell>
          <cell r="E4441">
            <v>27.9</v>
          </cell>
          <cell r="F4441">
            <v>44.49</v>
          </cell>
        </row>
        <row r="4442">
          <cell r="A4442" t="str">
            <v>73922/5</v>
          </cell>
          <cell r="B4442" t="str">
            <v>PISO CIMENTADO TRACO 1:3 (CIMENTO E AREIA) ACABAMENTO LISO ESPESSURA 3,0CM, PREPARO MANUAL DA ARGAMASSA</v>
          </cell>
          <cell r="C4442" t="str">
            <v>M2</v>
          </cell>
          <cell r="D4442">
            <v>20.55</v>
          </cell>
          <cell r="E4442">
            <v>28.79</v>
          </cell>
          <cell r="F4442">
            <v>49.34</v>
          </cell>
        </row>
        <row r="4443">
          <cell r="A4443" t="str">
            <v>73923/1</v>
          </cell>
          <cell r="B4443" t="str">
            <v>PISO CIMENTADO TRACO 1:4 (CIMENTO E AREIA) ACABAMENTO RUSTICO ESPESSURA 2CM, ARGAMASSA COM PREPARO MANUAL</v>
          </cell>
          <cell r="C4443" t="str">
            <v>M2</v>
          </cell>
          <cell r="D4443">
            <v>14.97</v>
          </cell>
          <cell r="E4443">
            <v>23.99</v>
          </cell>
          <cell r="F4443">
            <v>38.96</v>
          </cell>
        </row>
        <row r="4444">
          <cell r="A4444" t="str">
            <v>73923/2</v>
          </cell>
          <cell r="B4444" t="str">
            <v>PISO CIMENTADO TRACO 1:4 (CIMENTO E AREIA), COM ACABAMENTO RUSTICO ESPESSURA 3CM, PREPARO MANUAL</v>
          </cell>
          <cell r="C4444" t="str">
            <v>M2</v>
          </cell>
          <cell r="D4444">
            <v>28.54</v>
          </cell>
          <cell r="E4444">
            <v>28.65</v>
          </cell>
          <cell r="F4444">
            <v>57.19</v>
          </cell>
        </row>
        <row r="4445">
          <cell r="A4445" t="str">
            <v>73923/3</v>
          </cell>
          <cell r="B4445" t="str">
            <v>PISO CIMENTADO TRACO 1:3 (CIMENTO E AREIA), COM ACABAMENTO RUSTICO E FRISADO ESPESSURA 2CM, PREPARO MANUAL</v>
          </cell>
          <cell r="C4445" t="str">
            <v>M2</v>
          </cell>
          <cell r="D4445">
            <v>17.309999999999999</v>
          </cell>
          <cell r="E4445">
            <v>27.88</v>
          </cell>
          <cell r="F4445">
            <v>45.19</v>
          </cell>
        </row>
        <row r="4446">
          <cell r="A4446" t="str">
            <v>73974/1</v>
          </cell>
          <cell r="B4446" t="str">
            <v>PISO CIMENTADO TRACO 1:3 (CIMENTO E AREIA) ACABAMENTO RUSTICO ESPESSURA 2CM, PREPARO MECANICO DA ARGAMASSA</v>
          </cell>
          <cell r="C4446" t="str">
            <v>M2</v>
          </cell>
          <cell r="D4446">
            <v>15.13</v>
          </cell>
          <cell r="E4446">
            <v>22.94</v>
          </cell>
          <cell r="F4446">
            <v>38.07</v>
          </cell>
        </row>
        <row r="4447">
          <cell r="A4447" t="str">
            <v>84172</v>
          </cell>
          <cell r="B4447" t="str">
            <v>PISO CIMENTADO TRACO 1:3 (CIMENTO E AREIA) ACABAMENTO RUSTICO ESPESSURA 2 CM COM JUNTAS PLASTICAS DE DILATACAO, PREPARO MANUAL DA ARGAMASSA</v>
          </cell>
          <cell r="C4447" t="str">
            <v>M2</v>
          </cell>
          <cell r="D4447">
            <v>23.08</v>
          </cell>
          <cell r="E4447">
            <v>33.090000000000003</v>
          </cell>
          <cell r="F4447">
            <v>56.17</v>
          </cell>
        </row>
        <row r="4448">
          <cell r="A4448" t="str">
            <v>84173</v>
          </cell>
          <cell r="B4448" t="str">
            <v>PISO CIMENTADO TRACO 1:3 (CIMENTO/AREIA) ACABAMENTO LISO ESPESSURA 2,0 CM PREPARO MANUAL DA ARGAMASSA INCLUSO ADITIVO IMPERMEABILIZANTE</v>
          </cell>
          <cell r="C4448" t="str">
            <v>M2</v>
          </cell>
          <cell r="D4448">
            <v>19.14</v>
          </cell>
          <cell r="E4448">
            <v>27.88</v>
          </cell>
          <cell r="F4448">
            <v>47.02</v>
          </cell>
        </row>
        <row r="4449">
          <cell r="A4449" t="str">
            <v>84174</v>
          </cell>
          <cell r="B4449" t="str">
            <v>PISO CIMENTADO TRACO 1:3 (CIMENTO E AREIA) COM ACABAMENTO LISO ESPESSURA 3CM COM JUNTAS DE MADEIRA, PREPARO MANUAL DA ARGAMASSA INCLUSO ADITIVO IMPERMEABILIZANTE</v>
          </cell>
          <cell r="C4449" t="str">
            <v>M2</v>
          </cell>
          <cell r="D4449">
            <v>28.74</v>
          </cell>
          <cell r="E4449">
            <v>37.909999999999997</v>
          </cell>
          <cell r="F4449">
            <v>66.650000000000006</v>
          </cell>
        </row>
        <row r="4450">
          <cell r="A4450" t="str">
            <v>73991/1</v>
          </cell>
          <cell r="B4450" t="str">
            <v>PISO CIMENTADO TRACO 1:4 (CIMENTO E AREIA) COM ACABAMENTO LISO ESPESSURA 1,5CM, PREPARO MANUAL DA ARGAMASSA  INCLUSO ADITIVO IMPERMEABILIZANTE</v>
          </cell>
          <cell r="C4450" t="str">
            <v>M2</v>
          </cell>
          <cell r="D4450">
            <v>16.53</v>
          </cell>
          <cell r="E4450">
            <v>27.44</v>
          </cell>
          <cell r="F4450">
            <v>43.97</v>
          </cell>
        </row>
        <row r="4451">
          <cell r="A4451" t="str">
            <v>73991/2</v>
          </cell>
          <cell r="B4451" t="str">
            <v>PISO CIMENTADO TRACO 1:3 (CIMENTO E AREIA) COM ACABAMENTO LISO ESPESSURA 1,5CM PREPARO MANUAL DA ARGAMASSA</v>
          </cell>
          <cell r="C4451" t="str">
            <v>M2</v>
          </cell>
          <cell r="D4451">
            <v>15.69</v>
          </cell>
          <cell r="E4451">
            <v>27.42</v>
          </cell>
          <cell r="F4451">
            <v>43.11</v>
          </cell>
        </row>
        <row r="4452">
          <cell r="A4452" t="str">
            <v>73991/3</v>
          </cell>
          <cell r="B4452" t="str">
            <v>PISO CIMENTADO TRACO 1:3 (CIMENTO E AREIA) COM ACABAMENTO LISO ESPESSURA 3CM PREPARO MECANICO ARGAMASSA  INCLUSO ADITIVO IMPERMEABILIZANTE</v>
          </cell>
          <cell r="C4452" t="str">
            <v>M2</v>
          </cell>
          <cell r="D4452">
            <v>22.31</v>
          </cell>
          <cell r="E4452">
            <v>27.25</v>
          </cell>
          <cell r="F4452">
            <v>49.56</v>
          </cell>
        </row>
        <row r="4453">
          <cell r="A4453" t="str">
            <v>73991/4</v>
          </cell>
          <cell r="B4453" t="str">
            <v>PISO CIMENTADO TRACO 1:3 (CIMENTO E AREIA) COM ACABAMENTO LISO ESPESSURA 1,5CM, PREPARO MANUAL DA ARGAMASSA INCLUSO ADITIVO IMPERMEABILIZANTE</v>
          </cell>
          <cell r="C4453" t="str">
            <v>M2</v>
          </cell>
          <cell r="D4453">
            <v>17</v>
          </cell>
          <cell r="E4453">
            <v>27.42</v>
          </cell>
          <cell r="F4453">
            <v>44.42</v>
          </cell>
        </row>
        <row r="4454">
          <cell r="A4454" t="str">
            <v>74079/1</v>
          </cell>
          <cell r="B4454" t="str">
            <v>PISO CIMENTADO TRACO 1:4 (CIMENTO E AREIA) COM ACABAMENTO LISO  ESPESSURA 2,0CM COM JUNTAS PLASTICAS DE DILATACAO E PREPARO MANUAL DA ARGAMASSA</v>
          </cell>
          <cell r="C4454" t="str">
            <v>M2</v>
          </cell>
          <cell r="D4454">
            <v>23.43</v>
          </cell>
          <cell r="E4454">
            <v>37.020000000000003</v>
          </cell>
          <cell r="F4454">
            <v>60.45</v>
          </cell>
        </row>
        <row r="4455">
          <cell r="A4455" t="str">
            <v>76447/1</v>
          </cell>
          <cell r="B4455" t="str">
            <v>PISO CIMENTADO TRACO 1:3 (CIMENTO E AREIA) ACABAMENTO LISO ESPESSURA 2,5 CM PREPARO MECANICO DA ARGAMASSA</v>
          </cell>
          <cell r="C4455" t="str">
            <v>M2</v>
          </cell>
          <cell r="D4455">
            <v>18.23</v>
          </cell>
          <cell r="E4455">
            <v>27.05</v>
          </cell>
          <cell r="F4455">
            <v>45.28</v>
          </cell>
        </row>
        <row r="4456">
          <cell r="A4456" t="str">
            <v>76448/1</v>
          </cell>
          <cell r="B4456" t="str">
            <v>PISO CIMENTADO TRACO 1:4 (CIMENTO E AREIA) ACABAMENTO RUSTICO ESPESSURA 1,5 CM PREPARO MANUAL DA ARGAMASSA</v>
          </cell>
          <cell r="C4456" t="str">
            <v>M2</v>
          </cell>
          <cell r="D4456">
            <v>13.53</v>
          </cell>
          <cell r="E4456">
            <v>23.53</v>
          </cell>
          <cell r="F4456">
            <v>37.06</v>
          </cell>
        </row>
        <row r="4457">
          <cell r="A4457" t="str">
            <v>76448/2</v>
          </cell>
          <cell r="B4457" t="str">
            <v>PISO CIMENTADO TRAÇO 1:4 (CIMENTO E AREIA) ACABAMENTO RUSTICO ESPESSURA 3,5 CM PREPARO MANUAL DA ARGAMASSA</v>
          </cell>
          <cell r="C4457" t="str">
            <v>M2</v>
          </cell>
          <cell r="D4457">
            <v>19.260000000000002</v>
          </cell>
          <cell r="E4457">
            <v>25.39</v>
          </cell>
          <cell r="F4457">
            <v>44.65</v>
          </cell>
        </row>
        <row r="4458">
          <cell r="A4458" t="str">
            <v>76448/3</v>
          </cell>
          <cell r="B4458" t="str">
            <v>PISO CIMENTADO TRAÇO 1:4 (CIMENTO E AREIA) ACABAMENTO RUSTICO ESPESSURA 2,5 CM PREPARO MANUAL DA ARGAMASSA</v>
          </cell>
          <cell r="C4458" t="str">
            <v>M2</v>
          </cell>
          <cell r="D4458">
            <v>16.39</v>
          </cell>
          <cell r="E4458">
            <v>24.46</v>
          </cell>
          <cell r="F4458">
            <v>40.85</v>
          </cell>
        </row>
        <row r="4459">
          <cell r="A4459" t="str">
            <v>73465</v>
          </cell>
          <cell r="B4459" t="str">
            <v>PISO CIMENTADO E=1,5CM C/ARGAMASSA 1:3 CIMENTO AREIA ALISADO COLHER   SOBRE BASE EXISTENTE E ARGAMASSA EM PREPARO MECANIZADO</v>
          </cell>
          <cell r="C4459" t="str">
            <v>M2</v>
          </cell>
          <cell r="D4459">
            <v>13.12</v>
          </cell>
          <cell r="E4459">
            <v>21.47</v>
          </cell>
          <cell r="F4459">
            <v>34.590000000000003</v>
          </cell>
        </row>
        <row r="4460">
          <cell r="B4460" t="str">
            <v>PISO EM MADEIRA</v>
          </cell>
          <cell r="C4460" t="str">
            <v/>
          </cell>
        </row>
        <row r="4461">
          <cell r="A4461" t="str">
            <v>73655</v>
          </cell>
          <cell r="B4461" t="str">
            <v>PISO EM TABUA CORRIDA DE MADEIRA ESPESSURA 2,5CM FIXADO EM PECAS DE MADEIRA E ASSENTADO EM ARGAMASSA TRACO 1:4 (CIMENTO/AREIA)</v>
          </cell>
          <cell r="C4461" t="str">
            <v>M2</v>
          </cell>
          <cell r="D4461">
            <v>79.59</v>
          </cell>
          <cell r="E4461">
            <v>49.16</v>
          </cell>
          <cell r="F4461">
            <v>128.75</v>
          </cell>
        </row>
        <row r="4462">
          <cell r="A4462" t="str">
            <v>73734/1</v>
          </cell>
          <cell r="B4462" t="str">
            <v>PISO EM TACO DE MADEIRA 7X21CM, ASSENTADO COM ARGAMASSA TRACO 1:4 (CIMENTO E AREIA MEDIA)</v>
          </cell>
          <cell r="C4462" t="str">
            <v>M2</v>
          </cell>
          <cell r="D4462">
            <v>73.36</v>
          </cell>
          <cell r="E4462">
            <v>29.47</v>
          </cell>
          <cell r="F4462">
            <v>102.83</v>
          </cell>
        </row>
        <row r="4463">
          <cell r="A4463" t="str">
            <v>84181</v>
          </cell>
          <cell r="B4463" t="str">
            <v>PISO EM TACO DE MADEIRA 7X21CM, FIXADO COM COLA BASE DE PVA</v>
          </cell>
          <cell r="C4463" t="str">
            <v>M2</v>
          </cell>
          <cell r="D4463">
            <v>62.56</v>
          </cell>
          <cell r="E4463">
            <v>9.74</v>
          </cell>
          <cell r="F4463">
            <v>72.3</v>
          </cell>
        </row>
        <row r="4464">
          <cell r="B4464" t="str">
            <v>PISO CERAMICO</v>
          </cell>
          <cell r="C4464" t="str">
            <v/>
          </cell>
        </row>
        <row r="4465">
          <cell r="A4465" t="str">
            <v>89171</v>
          </cell>
          <cell r="B4465" t="str">
            <v>(COMPOSIÇÃO REPRESENTATIVA) DO SERVIÇO DE REVESTIMENTO CERÂMICO PARA PISO COM PLACAS TIPO GRÉS DE DIMENSÕES 35X35 CM, PARA EDIFICAÇÃO HABITACIONAL UNIFAMILIAR (CASA) E EDIFICAÇÃO PÚBLICA PADRÃO. AF_11/2014</v>
          </cell>
          <cell r="C4465" t="str">
            <v>M2</v>
          </cell>
          <cell r="D4465">
            <v>22.48</v>
          </cell>
          <cell r="E4465">
            <v>6.36</v>
          </cell>
          <cell r="F4465">
            <v>28.84</v>
          </cell>
        </row>
        <row r="4466">
          <cell r="A4466" t="str">
            <v>89046</v>
          </cell>
          <cell r="B4466" t="str">
            <v>(COMPOSIÇÃO REPRESENTATIVA) DO SERVIÇO DE REVESTIMENTO CERÂMICO PARA PISO COM PLACAS TIPO GRÉS DE DIMENSÕES 35X35 CM, PARA EDIFICAÇÃO HABITACIONAL MULTIFAMILIAR (PRÉDIO). AF_11/2014</v>
          </cell>
          <cell r="C4466" t="str">
            <v>M2</v>
          </cell>
          <cell r="D4466">
            <v>23.15</v>
          </cell>
          <cell r="E4466">
            <v>7.85</v>
          </cell>
          <cell r="F4466">
            <v>31</v>
          </cell>
        </row>
        <row r="4467">
          <cell r="A4467" t="str">
            <v>87246</v>
          </cell>
          <cell r="B4467" t="str">
            <v>REVESTIMENTO CERÂMICO PARA PISO COM PLACAS TIPO GRÊS DE DIMENSÕES 35X35 CM APLICADA EM AMBIENTES DE ÁREA MENOR QUE 5 M2. AF_06/2014</v>
          </cell>
          <cell r="C4467" t="str">
            <v>M2</v>
          </cell>
          <cell r="D4467">
            <v>24.97</v>
          </cell>
          <cell r="E4467">
            <v>11.63</v>
          </cell>
          <cell r="F4467">
            <v>36.6</v>
          </cell>
        </row>
        <row r="4468">
          <cell r="A4468" t="str">
            <v>87247</v>
          </cell>
          <cell r="B4468" t="str">
            <v>REVESTIMENTO CERÂMICO PARA PISO COM PLACAS TIPO GRÊS DE DIMENSÕES 35X35 CM APLICADA EM AMBIENTES DE ÁREA ENTRE 5 M2 E 10 M2. AF_06/2014</v>
          </cell>
          <cell r="C4468" t="str">
            <v>M2</v>
          </cell>
          <cell r="D4468">
            <v>23.18</v>
          </cell>
          <cell r="E4468">
            <v>8.09</v>
          </cell>
          <cell r="F4468">
            <v>31.27</v>
          </cell>
        </row>
        <row r="4469">
          <cell r="A4469" t="str">
            <v>87248</v>
          </cell>
          <cell r="B4469" t="str">
            <v>REVESTIMENTO CERÂMICO PARA PISO COM PLACAS TIPO GRÊS DE DIMENSÕES 35X35 CM APLICADA EM AMBIENTES DE ÁREA MAIOR QUE 10 M2. AF_06/2014</v>
          </cell>
          <cell r="C4469" t="str">
            <v>M2</v>
          </cell>
          <cell r="D4469">
            <v>21.88</v>
          </cell>
          <cell r="E4469">
            <v>4.93</v>
          </cell>
          <cell r="F4469">
            <v>26.81</v>
          </cell>
        </row>
        <row r="4470">
          <cell r="A4470" t="str">
            <v>87249</v>
          </cell>
          <cell r="B4470" t="str">
            <v>REVESTIMENTO CERÂMICO PARA PISO COM PLACAS TIPO GRÊS DE DIMENSÕES 45X45 CM APLICADA EM AMBIENTES DE ÁREA MENOR QUE 5 M2. AF_06/2014</v>
          </cell>
          <cell r="C4470" t="str">
            <v>M2</v>
          </cell>
          <cell r="D4470">
            <v>26.95</v>
          </cell>
          <cell r="E4470">
            <v>14.65</v>
          </cell>
          <cell r="F4470">
            <v>41.6</v>
          </cell>
        </row>
        <row r="4471">
          <cell r="A4471" t="str">
            <v>87250</v>
          </cell>
          <cell r="B4471" t="str">
            <v>REVESTIMENTO CERÂMICO PARA PISO COM PLACAS TIPO GRÊS DE DIMENSÕES 45X45 CM APLICADA EM AMBIENTES DE ÁREA ENTRE 5 M2 E 10 M2. AF_06/2014</v>
          </cell>
          <cell r="C4471" t="str">
            <v>M2</v>
          </cell>
          <cell r="D4471">
            <v>24.14</v>
          </cell>
          <cell r="E4471">
            <v>9.02</v>
          </cell>
          <cell r="F4471">
            <v>33.159999999999997</v>
          </cell>
        </row>
        <row r="4472">
          <cell r="A4472" t="str">
            <v>87251</v>
          </cell>
          <cell r="B4472" t="str">
            <v>REVESTIMENTO CERÂMICO PARA PISO COM PLACAS TIPO GRÊS DE DIMENSÕES 45X45 CM APLICADA EM AMBIENTES DE ÁREA MAIOR QUE 10 M2. AF_06/2014</v>
          </cell>
          <cell r="C4472" t="str">
            <v>M2</v>
          </cell>
          <cell r="D4472">
            <v>22.41</v>
          </cell>
          <cell r="E4472">
            <v>5.2</v>
          </cell>
          <cell r="F4472">
            <v>27.61</v>
          </cell>
        </row>
        <row r="4473">
          <cell r="A4473" t="str">
            <v>87255</v>
          </cell>
          <cell r="B4473" t="str">
            <v>REVESTIMENTO CERÂMICO PARA PISO COM PLACAS TIPO GRÊS DE DIMENSÕES 60X60 CM APLICADA EM AMBIENTES DE ÁREA MENOR QUE 5 M2. AF_06/2014</v>
          </cell>
          <cell r="C4473" t="str">
            <v>M2</v>
          </cell>
          <cell r="D4473">
            <v>47.61</v>
          </cell>
          <cell r="E4473">
            <v>16.5</v>
          </cell>
          <cell r="F4473">
            <v>64.11</v>
          </cell>
        </row>
        <row r="4474">
          <cell r="A4474" t="str">
            <v>87256</v>
          </cell>
          <cell r="B4474" t="str">
            <v>REVESTIMENTO CERÂMICO PARA PISO COM PLACAS TIPO GRÊS DE DIMENSÕES 60X60 CM APLICADA EM AMBIENTES DE ÁREA ENTRE 5 M2 E 10 M2. AF_06/2014</v>
          </cell>
          <cell r="C4474" t="str">
            <v>M2</v>
          </cell>
          <cell r="D4474">
            <v>43.81</v>
          </cell>
          <cell r="E4474">
            <v>10.45</v>
          </cell>
          <cell r="F4474">
            <v>54.26</v>
          </cell>
        </row>
        <row r="4475">
          <cell r="A4475" t="str">
            <v>87257</v>
          </cell>
          <cell r="B4475" t="str">
            <v>REVESTIMENTO CERÂMICO PARA PISO COM PLACAS TIPO GRÊS DE DIMENSÕES 60X60 CM APLICADA EM AMBIENTES DE ÁREA MAIOR QUE 10 M2. AF_06/2014</v>
          </cell>
          <cell r="C4475" t="str">
            <v>M2</v>
          </cell>
          <cell r="D4475">
            <v>41.69</v>
          </cell>
          <cell r="E4475">
            <v>6.11</v>
          </cell>
          <cell r="F4475">
            <v>47.8</v>
          </cell>
        </row>
        <row r="4476">
          <cell r="A4476" t="str">
            <v>87258</v>
          </cell>
          <cell r="B4476" t="str">
            <v>REVESTIMENTO CERÂMICO PARA PISO COM PLACAS TIPO PORCELANATO DE DIMENSÕES 45X45 CM APLICADA EM AMBIENTES DE ÁREA MENOR QUE 5 M². AF_06/2014</v>
          </cell>
          <cell r="C4476" t="str">
            <v>M2</v>
          </cell>
          <cell r="D4476">
            <v>66.88</v>
          </cell>
          <cell r="E4476">
            <v>16.77</v>
          </cell>
          <cell r="F4476">
            <v>83.65</v>
          </cell>
        </row>
        <row r="4477">
          <cell r="A4477" t="str">
            <v>87259</v>
          </cell>
          <cell r="B4477" t="str">
            <v>REVESTIMENTO CERÂMICO PARA PISO COM PLACAS TIPO PORCELANATO DE DIMENSÕES 45X45 CM APLICADA EM AMBIENTES DE ÁREA ENTRE 5 M² E 10 M². AF_06/2014</v>
          </cell>
          <cell r="C4477" t="str">
            <v>M2</v>
          </cell>
          <cell r="D4477">
            <v>63.24</v>
          </cell>
          <cell r="E4477">
            <v>11.11</v>
          </cell>
          <cell r="F4477">
            <v>74.349999999999994</v>
          </cell>
        </row>
        <row r="4478">
          <cell r="A4478" t="str">
            <v>87260</v>
          </cell>
          <cell r="B4478" t="str">
            <v>REVESTIMENTO CERÂMICO PARA PISO COM PLACAS TIPO PORCELANATO DE DIMENSÕES 45X45 CM APLICADA EM AMBIENTES DE ÁREA MAIOR QUE 10 M². AF_06/2014</v>
          </cell>
          <cell r="C4478" t="str">
            <v>M2</v>
          </cell>
          <cell r="D4478">
            <v>61.29</v>
          </cell>
          <cell r="E4478">
            <v>7.43</v>
          </cell>
          <cell r="F4478">
            <v>68.72</v>
          </cell>
        </row>
        <row r="4479">
          <cell r="B4479" t="str">
            <v>PISO CERAMICO - PADRÃO POPULAR</v>
          </cell>
          <cell r="C4479" t="str">
            <v/>
          </cell>
        </row>
        <row r="4480">
          <cell r="A4480" t="str">
            <v>93389</v>
          </cell>
          <cell r="B4480" t="str">
            <v>REVESTIMENTO CERÂMICO PARA PISO COM PLACAS TIPO GRÊS PADRÃO POPULAR DE DIMENSÕES 35X35 CM APLICADA EM AMBIENTES DE ÁREA MENOR QUE 5 M2. AF_06/2014</v>
          </cell>
          <cell r="C4480" t="str">
            <v>M2</v>
          </cell>
          <cell r="D4480">
            <v>19.89</v>
          </cell>
          <cell r="E4480">
            <v>11.63</v>
          </cell>
          <cell r="F4480">
            <v>31.52</v>
          </cell>
        </row>
        <row r="4481">
          <cell r="A4481" t="str">
            <v>93390</v>
          </cell>
          <cell r="B4481" t="str">
            <v>REVESTIMENTO CERÂMICO PARA PISO COM PLACAS TIPO GRÊS PADRÃO POPULAR DE DIMENSÕES 35X35 CM APLICADA EM AMBIENTES DE ÁREA ENTRE 5 M2 E 10 M2. AF_06/2014</v>
          </cell>
          <cell r="C4481" t="str">
            <v>M2</v>
          </cell>
          <cell r="D4481">
            <v>18.2</v>
          </cell>
          <cell r="E4481">
            <v>8.09</v>
          </cell>
          <cell r="F4481">
            <v>26.29</v>
          </cell>
        </row>
        <row r="4482">
          <cell r="A4482" t="str">
            <v>93391</v>
          </cell>
          <cell r="B4482" t="str">
            <v>REVESTIMENTO CERÂMICO PARA PISO COM PLACAS TIPO GRÊS PADRÃO POPULAR DE DIMENSÕES 35X35 CM APLICADA EM AMBIENTES DE ÁREA MAIOR QUE 10 M2. AF_06/2014</v>
          </cell>
          <cell r="C4482" t="str">
            <v>M2</v>
          </cell>
          <cell r="D4482">
            <v>16.899999999999999</v>
          </cell>
          <cell r="E4482">
            <v>4.93</v>
          </cell>
          <cell r="F4482">
            <v>21.83</v>
          </cell>
        </row>
        <row r="4483">
          <cell r="B4483" t="str">
            <v>PISO DE PEDRA E GRANILITE/MARMORITE</v>
          </cell>
          <cell r="C4483" t="str">
            <v/>
          </cell>
        </row>
        <row r="4484">
          <cell r="A4484" t="str">
            <v>84191</v>
          </cell>
          <cell r="B4484" t="str">
            <v>PISO EM GRANILITE, MARMORITE OU GRANITINA ESPESSURA 8 MM, INCLUSO JUNTAS DE DILATACAO PLASTICAS</v>
          </cell>
          <cell r="C4484" t="str">
            <v>M2</v>
          </cell>
          <cell r="D4484">
            <v>80.31</v>
          </cell>
          <cell r="E4484">
            <v>14.87</v>
          </cell>
          <cell r="F4484">
            <v>95.18</v>
          </cell>
        </row>
        <row r="4485">
          <cell r="A4485" t="str">
            <v>72138</v>
          </cell>
          <cell r="B4485" t="str">
            <v>PISO EM GRANITO BRANCO 50X50CM LEVIGADO ESPESSURA 2CM, ASSENTADO COM ARGAMASSA COLANTE DUPLA COLAGEM, COM REJUNTAMENTO EM CIMENTO BRANCO</v>
          </cell>
          <cell r="C4485" t="str">
            <v>M2</v>
          </cell>
          <cell r="D4485">
            <v>222.13</v>
          </cell>
          <cell r="E4485">
            <v>12.54</v>
          </cell>
          <cell r="F4485">
            <v>234.67</v>
          </cell>
        </row>
        <row r="4486">
          <cell r="A4486" t="str">
            <v>84190</v>
          </cell>
          <cell r="B4486" t="str">
            <v>PISO GRANITO ASSENTADO SOBRE ARGAMASSA CIMENTO / CAL / AREIA TRACO 1:0,25:3 INCLUSIVE REJUNTE EM CIMENTO</v>
          </cell>
          <cell r="C4486" t="str">
            <v>M2</v>
          </cell>
          <cell r="D4486">
            <v>178.06</v>
          </cell>
          <cell r="E4486">
            <v>21.18</v>
          </cell>
          <cell r="F4486">
            <v>199.24</v>
          </cell>
        </row>
        <row r="4487">
          <cell r="A4487" t="str">
            <v>84195</v>
          </cell>
          <cell r="B4487" t="str">
            <v>PISO MARMORE BRANCO ASSENTADO SOBRE ARGAMASSA TRACO 1:4 (CIMENTO/AREIA)</v>
          </cell>
          <cell r="C4487" t="str">
            <v>M2</v>
          </cell>
          <cell r="D4487">
            <v>227.66</v>
          </cell>
          <cell r="E4487">
            <v>15.02</v>
          </cell>
          <cell r="F4487">
            <v>242.68</v>
          </cell>
        </row>
        <row r="4488">
          <cell r="A4488" t="str">
            <v>73743/1</v>
          </cell>
          <cell r="B4488" t="str">
            <v>PISO EM PEDRA SÃO TOME ASSENTADO SOBRE ARGAMASSA 1:3 (CIMENTO E AREIA) REJUNTADO COM CIMENTO BRANCO</v>
          </cell>
          <cell r="C4488" t="str">
            <v>M2</v>
          </cell>
          <cell r="D4488">
            <v>103.89</v>
          </cell>
          <cell r="E4488">
            <v>19.260000000000002</v>
          </cell>
          <cell r="F4488">
            <v>123.15</v>
          </cell>
        </row>
        <row r="4489">
          <cell r="A4489" t="str">
            <v>73921/2</v>
          </cell>
          <cell r="B4489" t="str">
            <v>PISO EM PEDRA ARDOSIA ASSENTADO SOBRE ARGAMASSA COLANTE REJUNTADO COM CIMENTO COMUM</v>
          </cell>
          <cell r="C4489" t="str">
            <v>M2</v>
          </cell>
          <cell r="D4489">
            <v>20.8</v>
          </cell>
          <cell r="E4489">
            <v>6.73</v>
          </cell>
          <cell r="F4489">
            <v>27.53</v>
          </cell>
        </row>
        <row r="4490">
          <cell r="A4490" t="str">
            <v>84183</v>
          </cell>
          <cell r="B4490" t="str">
            <v>PISO EM PEDRA PORTUGUESA ASSENTADO SOBRE BASE DE AREIA, REJUNTADO COM CIMENTO COMUM</v>
          </cell>
          <cell r="C4490" t="str">
            <v>M2</v>
          </cell>
          <cell r="D4490">
            <v>68.66</v>
          </cell>
          <cell r="E4490">
            <v>26.46</v>
          </cell>
          <cell r="F4490">
            <v>95.12</v>
          </cell>
        </row>
        <row r="4491">
          <cell r="B4491" t="str">
            <v>PISO VINILICO E BORRACHA</v>
          </cell>
          <cell r="C4491" t="str">
            <v/>
          </cell>
        </row>
        <row r="4492">
          <cell r="A4492" t="str">
            <v>72185</v>
          </cell>
          <cell r="B4492" t="str">
            <v>PISO VINILICO SEMIFLEXIVEL PADRAO LISO, ESPESSURA 2MM, FIXADO COM COLA</v>
          </cell>
          <cell r="C4492" t="str">
            <v>M2</v>
          </cell>
          <cell r="D4492">
            <v>90.35</v>
          </cell>
          <cell r="E4492">
            <v>4.42</v>
          </cell>
          <cell r="F4492">
            <v>94.77</v>
          </cell>
        </row>
        <row r="4493">
          <cell r="A4493" t="str">
            <v>72186</v>
          </cell>
          <cell r="B4493" t="str">
            <v>PISO VINILICO SEMIFLEXIVEL PADRAO LISO, ESPESSURA 3,2MM, FIXADO COM COLA</v>
          </cell>
          <cell r="C4493" t="str">
            <v>M2</v>
          </cell>
          <cell r="D4493">
            <v>147.38999999999999</v>
          </cell>
          <cell r="E4493">
            <v>4.42</v>
          </cell>
          <cell r="F4493">
            <v>151.81</v>
          </cell>
        </row>
        <row r="4494">
          <cell r="A4494" t="str">
            <v>72200</v>
          </cell>
          <cell r="B4494" t="str">
            <v>REVESTIMENTO EM LAMINADO MELAMINICO TEXTURIZADO, ESPESSURA 0,8 MM, FIXADO COM COLA</v>
          </cell>
          <cell r="C4494" t="str">
            <v>M2</v>
          </cell>
          <cell r="D4494">
            <v>54.05</v>
          </cell>
          <cell r="E4494">
            <v>21.72</v>
          </cell>
          <cell r="F4494">
            <v>75.77</v>
          </cell>
        </row>
        <row r="4495">
          <cell r="A4495" t="str">
            <v>72187</v>
          </cell>
          <cell r="B4495" t="str">
            <v>PISO DE BORRACHA FRISADO, ESPESSURA 7MM, ASSENTADO COM ARGAMASSA TRACO 1:3 (CIMENTO E AREIA)</v>
          </cell>
          <cell r="C4495" t="str">
            <v>M2</v>
          </cell>
          <cell r="D4495">
            <v>194.42</v>
          </cell>
          <cell r="E4495">
            <v>12.66</v>
          </cell>
          <cell r="F4495">
            <v>207.08</v>
          </cell>
        </row>
        <row r="4496">
          <cell r="A4496" t="str">
            <v>84186</v>
          </cell>
          <cell r="B4496" t="str">
            <v>PISO DE BORRACHA CANELADA, ESPESSURA 3,5MM, FIXADO COM COLA</v>
          </cell>
          <cell r="C4496" t="str">
            <v>M2</v>
          </cell>
          <cell r="D4496">
            <v>75.900000000000006</v>
          </cell>
          <cell r="E4496">
            <v>4.42</v>
          </cell>
          <cell r="F4496">
            <v>80.319999999999993</v>
          </cell>
        </row>
        <row r="4497">
          <cell r="A4497" t="str">
            <v>72188</v>
          </cell>
          <cell r="B4497" t="str">
            <v>PISO DE BORRACHA PASTILHADO, ESPESSURA 7MM, ASSENTADO COM ARGAMASSA TRACO 1:3 (CIMENTO E AREIA)</v>
          </cell>
          <cell r="C4497" t="str">
            <v>M2</v>
          </cell>
          <cell r="D4497">
            <v>194.42</v>
          </cell>
          <cell r="E4497">
            <v>12.66</v>
          </cell>
          <cell r="F4497">
            <v>207.08</v>
          </cell>
        </row>
        <row r="4498">
          <cell r="A4498" t="str">
            <v>84187</v>
          </cell>
          <cell r="B4498" t="str">
            <v>ASSENTAMENTO DE PISO DE BORRACHA PASTILHADA FIXADO COM COLA</v>
          </cell>
          <cell r="C4498" t="str">
            <v>M2</v>
          </cell>
          <cell r="D4498">
            <v>9</v>
          </cell>
          <cell r="E4498">
            <v>4.42</v>
          </cell>
          <cell r="F4498">
            <v>13.42</v>
          </cell>
        </row>
        <row r="4499">
          <cell r="A4499" t="str">
            <v>73876/1</v>
          </cell>
          <cell r="B4499" t="str">
            <v>PISO DE BORRACHA PASTILHADO, ESPESSURA 7MM, FIXADO COM COLA</v>
          </cell>
          <cell r="C4499" t="str">
            <v>M2</v>
          </cell>
          <cell r="D4499">
            <v>184.72</v>
          </cell>
          <cell r="E4499">
            <v>4.42</v>
          </cell>
          <cell r="F4499">
            <v>189.14</v>
          </cell>
        </row>
        <row r="4500">
          <cell r="B4500" t="str">
            <v>PISO DE ALTA RESISTENCIA</v>
          </cell>
          <cell r="C4500" t="str">
            <v/>
          </cell>
        </row>
        <row r="4501">
          <cell r="A4501" t="str">
            <v>72136</v>
          </cell>
          <cell r="B4501" t="str">
            <v>PISO INDUSTRIAL DE ALTA RESISTENCIA, ESPESSURA 8MM, INCLUSO JUNTAS DE DILATACAO PLASTICAS E POLIMENTO MECANIZADO</v>
          </cell>
          <cell r="C4501" t="str">
            <v>M2</v>
          </cell>
          <cell r="D4501">
            <v>39.74</v>
          </cell>
          <cell r="E4501">
            <v>41.55</v>
          </cell>
          <cell r="F4501">
            <v>81.290000000000006</v>
          </cell>
        </row>
        <row r="4502">
          <cell r="A4502" t="str">
            <v>72137</v>
          </cell>
          <cell r="B4502" t="str">
            <v>PISO INDUSTRIAL ALTA RESISTENCIA, ESPESSURA 12MM, INCLUSO JUNTAS DE DILATACAO PLASTICAS E POLIMENTO MECANIZADO</v>
          </cell>
          <cell r="C4502" t="str">
            <v>M2</v>
          </cell>
          <cell r="D4502">
            <v>47.74</v>
          </cell>
          <cell r="E4502">
            <v>47.08</v>
          </cell>
          <cell r="F4502">
            <v>94.82</v>
          </cell>
        </row>
        <row r="4503">
          <cell r="A4503" t="str">
            <v>72815</v>
          </cell>
          <cell r="B4503" t="str">
            <v>APLICACAO DE TINTA A BASE DE EPOXI SOBRE PISO</v>
          </cell>
          <cell r="C4503" t="str">
            <v>M2</v>
          </cell>
          <cell r="D4503">
            <v>32.590000000000003</v>
          </cell>
          <cell r="E4503">
            <v>13.02</v>
          </cell>
          <cell r="F4503">
            <v>45.61</v>
          </cell>
        </row>
        <row r="4504">
          <cell r="B4504" t="str">
            <v>PISO EM BLOCO DE CONCRETO</v>
          </cell>
          <cell r="C4504" t="str">
            <v/>
          </cell>
        </row>
        <row r="4505">
          <cell r="A4505" t="str">
            <v>92391</v>
          </cell>
          <cell r="B4505" t="str">
            <v>EXECUÇÃO DE PAVIMENTO EM PISO INTERTRAVADO, COM BLOCO PISOGRAMA DE 35 X 25 CM, ESPESSURA 6 CM. AF_12/2015</v>
          </cell>
          <cell r="C4505" t="str">
            <v>M2</v>
          </cell>
          <cell r="D4505">
            <v>36.549999999999997</v>
          </cell>
          <cell r="E4505">
            <v>2.56</v>
          </cell>
          <cell r="F4505">
            <v>39.11</v>
          </cell>
        </row>
        <row r="4506">
          <cell r="A4506" t="str">
            <v>92392</v>
          </cell>
          <cell r="B4506" t="str">
            <v>EXECUÇÃO DE PAVIMENTO EM PISO INTERTRAVADO, COM BLOCO PISOGRAMA DE 35 X 25 CM, ESPESSURA 8 CM. AF_12/2015</v>
          </cell>
          <cell r="C4506" t="str">
            <v>M2</v>
          </cell>
          <cell r="D4506">
            <v>40.729999999999997</v>
          </cell>
          <cell r="E4506">
            <v>2.86</v>
          </cell>
          <cell r="F4506">
            <v>43.59</v>
          </cell>
        </row>
        <row r="4507">
          <cell r="A4507" t="str">
            <v>92393</v>
          </cell>
          <cell r="B4507" t="str">
            <v>EXECUÇÃO DE PAVIMENTO EM PISO INTERTRAVADO, COM BLOCO SEXTAVADO DE 25 X 25 CM, ESPESSURA 6 CM. AF_12/2015</v>
          </cell>
          <cell r="C4507" t="str">
            <v>M2</v>
          </cell>
          <cell r="D4507">
            <v>41.54</v>
          </cell>
          <cell r="E4507">
            <v>3.33</v>
          </cell>
          <cell r="F4507">
            <v>44.87</v>
          </cell>
        </row>
        <row r="4508">
          <cell r="A4508" t="str">
            <v>92394</v>
          </cell>
          <cell r="B4508" t="str">
            <v>EXECUÇÃO DE PAVIMENTO EM PISO INTERTRAVADO, COM BLOCO SEXTAVADO DE 25 X 25 CM, ESPESSURA 8 CM. AF_12/2015</v>
          </cell>
          <cell r="C4508" t="str">
            <v>M2</v>
          </cell>
          <cell r="D4508">
            <v>49.01</v>
          </cell>
          <cell r="E4508">
            <v>4.9000000000000004</v>
          </cell>
          <cell r="F4508">
            <v>53.91</v>
          </cell>
        </row>
        <row r="4509">
          <cell r="A4509" t="str">
            <v>92395</v>
          </cell>
          <cell r="B4509" t="str">
            <v>EXECUÇÃO DE PAVIMENTO EM PISO INTERTRAVADO, COM BLOCO SEXTAVADO DE 25 X 25 CM, ESPESSURA 10 CM. AF_12/2015</v>
          </cell>
          <cell r="C4509" t="str">
            <v>M2</v>
          </cell>
          <cell r="D4509">
            <v>61.01</v>
          </cell>
          <cell r="E4509">
            <v>7.38</v>
          </cell>
          <cell r="F4509">
            <v>68.39</v>
          </cell>
        </row>
        <row r="4510">
          <cell r="A4510" t="str">
            <v>92396</v>
          </cell>
          <cell r="B4510" t="str">
            <v>EXECUÇÃO DE PASSEIO EM PISO INTERTRAVADO, COM BLOCO RETANGULAR COR NATURAL DE 20 X 10 CM, ESPESSURA 6 CM. AF_12/2015</v>
          </cell>
          <cell r="C4510" t="str">
            <v>M2</v>
          </cell>
          <cell r="D4510">
            <v>44.71</v>
          </cell>
          <cell r="E4510">
            <v>10.52</v>
          </cell>
          <cell r="F4510">
            <v>55.23</v>
          </cell>
        </row>
        <row r="4511">
          <cell r="A4511" t="str">
            <v>92397</v>
          </cell>
          <cell r="B4511" t="str">
            <v>EXECUÇÃO DE PÁTIO/ESTACIONAMENTO EM PISO INTERTRAVADO, COM BLOCO RETANGULAR COR NATURAL DE 20 X 10 CM, ESPESSURA 6 CM. AF_12/2015</v>
          </cell>
          <cell r="C4511" t="str">
            <v>M2</v>
          </cell>
          <cell r="D4511">
            <v>39.82</v>
          </cell>
          <cell r="E4511">
            <v>4.22</v>
          </cell>
          <cell r="F4511">
            <v>44.04</v>
          </cell>
        </row>
        <row r="4512">
          <cell r="A4512" t="str">
            <v>92398</v>
          </cell>
          <cell r="B4512" t="str">
            <v>EXECUÇÃO DE PÁTIO/ESTACIONAMENTO EM PISO INTERTRAVADO, COM BLOCO RETANGULAR COR NATURAL DE 20 X 10 CM, ESPESSURA 8 CM. AF_12/2015</v>
          </cell>
          <cell r="C4512" t="str">
            <v>M2</v>
          </cell>
          <cell r="D4512">
            <v>47.46</v>
          </cell>
          <cell r="E4512">
            <v>6.69</v>
          </cell>
          <cell r="F4512">
            <v>54.15</v>
          </cell>
        </row>
        <row r="4513">
          <cell r="A4513" t="str">
            <v>92399</v>
          </cell>
          <cell r="B4513" t="str">
            <v>EXECUÇÃO DE VIA EM PISO INTERTRAVADO, COM BLOCO RETANGULAR COR NATURAL DE 20 X 10 CM, ESPESSURA 8 CM. AF_12/2015</v>
          </cell>
          <cell r="C4513" t="str">
            <v>M2</v>
          </cell>
          <cell r="D4513">
            <v>48.18</v>
          </cell>
          <cell r="E4513">
            <v>7.15</v>
          </cell>
          <cell r="F4513">
            <v>55.33</v>
          </cell>
        </row>
        <row r="4514">
          <cell r="A4514" t="str">
            <v>92400</v>
          </cell>
          <cell r="B4514" t="str">
            <v>EXECUÇÃO DE PÁTIO/ESTACIONAMENTO EM PISO INTERTRAVADO, COM BLOCO RETANGULAR DE 20 X 10 CM, ESPESSURA 10 CM. AF_12/2015</v>
          </cell>
          <cell r="C4514" t="str">
            <v>M2</v>
          </cell>
          <cell r="D4514">
            <v>51.73</v>
          </cell>
          <cell r="E4514">
            <v>9.17</v>
          </cell>
          <cell r="F4514">
            <v>60.9</v>
          </cell>
        </row>
        <row r="4515">
          <cell r="A4515" t="str">
            <v>92401</v>
          </cell>
          <cell r="B4515" t="str">
            <v>EXECUÇÃO DE VIA EM PISO INTERTRAVADO, COM BLOCO RETANGULAR DE 20 X 10 CM, ESPESSURA 10 CM. AF_12/2015</v>
          </cell>
          <cell r="C4515" t="str">
            <v>M2</v>
          </cell>
          <cell r="D4515">
            <v>52.48</v>
          </cell>
          <cell r="E4515">
            <v>9.6199999999999992</v>
          </cell>
          <cell r="F4515">
            <v>62.1</v>
          </cell>
        </row>
        <row r="4516">
          <cell r="A4516" t="str">
            <v>92402</v>
          </cell>
          <cell r="B4516" t="str">
            <v>EXECUÇÃO DE PASSEIO EM PISO INTERTRAVADO, COM BLOCO 16 FACES DE 22 X 11 CM, ESPESSURA 6 CM. AF_12/2015</v>
          </cell>
          <cell r="C4516" t="str">
            <v>M2</v>
          </cell>
          <cell r="D4516">
            <v>45.32</v>
          </cell>
          <cell r="E4516">
            <v>11.51</v>
          </cell>
          <cell r="F4516">
            <v>56.83</v>
          </cell>
        </row>
        <row r="4517">
          <cell r="A4517" t="str">
            <v>92403</v>
          </cell>
          <cell r="B4517" t="str">
            <v>EXECUÇÃO DE PÁTIO/ESTACIONAMENTO EM PISO INTERTRAVADO, COM BLOCO 16 FACES DE 22 X 11 CM, ESPESSURA 6 CM. AF_12/2015</v>
          </cell>
          <cell r="C4517" t="str">
            <v>M2</v>
          </cell>
          <cell r="D4517">
            <v>40.33</v>
          </cell>
          <cell r="E4517">
            <v>5.21</v>
          </cell>
          <cell r="F4517">
            <v>45.54</v>
          </cell>
        </row>
        <row r="4518">
          <cell r="A4518" t="str">
            <v>92404</v>
          </cell>
          <cell r="B4518" t="str">
            <v>EXECUÇÃO DE PÁTIO/ESTACIONAMENTO EM PISO INTERTRAVADO, COM BLOCO 16 FACES DE 22 X 11 CM, ESPESSURA 8 CM. AF_12/2015</v>
          </cell>
          <cell r="C4518" t="str">
            <v>M2</v>
          </cell>
          <cell r="D4518">
            <v>49.05</v>
          </cell>
          <cell r="E4518">
            <v>7.69</v>
          </cell>
          <cell r="F4518">
            <v>56.74</v>
          </cell>
        </row>
        <row r="4519">
          <cell r="A4519" t="str">
            <v>92405</v>
          </cell>
          <cell r="B4519" t="str">
            <v>EXECUÇÃO DE VIA EM PISO INTERTRAVADO, COM BLOCO 16 FACES DE 22 X 11 CM, ESPESSURA 8 CM. AF_12/2015</v>
          </cell>
          <cell r="C4519" t="str">
            <v>M2</v>
          </cell>
          <cell r="D4519">
            <v>49.76</v>
          </cell>
          <cell r="E4519">
            <v>8.15</v>
          </cell>
          <cell r="F4519">
            <v>57.91</v>
          </cell>
        </row>
        <row r="4520">
          <cell r="A4520" t="str">
            <v>92406</v>
          </cell>
          <cell r="B4520" t="str">
            <v>EXECUÇÃO DE PÁTIO/ESTACIONAMENTO EM PISO INTERTRAVADO, COM BLOCO 16 FACES DE 22 X 11 CM, ESPESSURA 10 CM. AF_12/2015</v>
          </cell>
          <cell r="C4520" t="str">
            <v>M2</v>
          </cell>
          <cell r="D4520">
            <v>53.99</v>
          </cell>
          <cell r="E4520">
            <v>10.17</v>
          </cell>
          <cell r="F4520">
            <v>64.16</v>
          </cell>
        </row>
        <row r="4521">
          <cell r="A4521" t="str">
            <v>92407</v>
          </cell>
          <cell r="B4521" t="str">
            <v>EXECUÇÃO DE VIA EM PISO INTERTRAVADO, COM BLOCO 16 FACES DE 22 X 11 CM, ESPESSURA 10 CM. AF_12/2015</v>
          </cell>
          <cell r="C4521" t="str">
            <v>M2</v>
          </cell>
          <cell r="D4521">
            <v>54.73</v>
          </cell>
          <cell r="E4521">
            <v>10.63</v>
          </cell>
          <cell r="F4521">
            <v>65.36</v>
          </cell>
        </row>
        <row r="4522">
          <cell r="A4522" t="str">
            <v>93679</v>
          </cell>
          <cell r="B4522" t="str">
            <v>EXECUÇÃO DE PASSEIO EM PISO INTERTRAVADO, COM BLOCO RETANGULAR COLORIDO DE 20 X 10 CM, ESPESSURA 6 CM. AF_12/2015</v>
          </cell>
          <cell r="C4522" t="str">
            <v>M2</v>
          </cell>
          <cell r="D4522">
            <v>53.69</v>
          </cell>
          <cell r="E4522">
            <v>10.52</v>
          </cell>
          <cell r="F4522">
            <v>64.209999999999994</v>
          </cell>
        </row>
        <row r="4523">
          <cell r="A4523" t="str">
            <v>93680</v>
          </cell>
          <cell r="B4523" t="str">
            <v>EXECUÇÃO DE PÁTIO/ESTACIONAMENTO EM PISO INTERTRAVADO, COM BLOCO RETANGULAR COLORIDO DE 20 X 10 CM, ESPESSURA 6 CM. AF_12/2015</v>
          </cell>
          <cell r="C4523" t="str">
            <v>M2</v>
          </cell>
          <cell r="D4523">
            <v>48.41</v>
          </cell>
          <cell r="E4523">
            <v>4.22</v>
          </cell>
          <cell r="F4523">
            <v>52.63</v>
          </cell>
        </row>
        <row r="4524">
          <cell r="A4524" t="str">
            <v>93681</v>
          </cell>
          <cell r="B4524" t="str">
            <v>EXECUÇÃO DE PÁTIO/ESTACIONAMENTO EM PISO INTERTRAVADO, COM BLOCO RETANGULAR COLORIDO DE 20 X 10 CM, ESPESSURA 8 CM. AF_12/2015</v>
          </cell>
          <cell r="C4524" t="str">
            <v>M2</v>
          </cell>
          <cell r="D4524">
            <v>56.7</v>
          </cell>
          <cell r="E4524">
            <v>6.69</v>
          </cell>
          <cell r="F4524">
            <v>0</v>
          </cell>
        </row>
        <row r="4525">
          <cell r="A4525" t="str">
            <v>93682</v>
          </cell>
          <cell r="B4525" t="str">
            <v>EXECUÇÃO DE VIA EM PISO INTERTRAVADO, COM BLOCO RETANGULAR COLORIDO DE 20 X 10 CM, ESPESSURA 8 CM. AF_12/2015</v>
          </cell>
          <cell r="C4525" t="str">
            <v>M2</v>
          </cell>
          <cell r="D4525">
            <v>57.51</v>
          </cell>
          <cell r="E4525">
            <v>7.15</v>
          </cell>
          <cell r="F4525">
            <v>0</v>
          </cell>
        </row>
        <row r="4526">
          <cell r="A4526" t="str">
            <v>94294</v>
          </cell>
          <cell r="B4526" t="str">
            <v>EXECUÇÃO DE ESCORAS DE CONCRETO PARA CONTENÇÃO DE GUIAS PRÉ-FABRICADAS. AF_06/2016</v>
          </cell>
          <cell r="C4526" t="str">
            <v>M</v>
          </cell>
          <cell r="D4526">
            <v>4.07</v>
          </cell>
          <cell r="E4526">
            <v>1.84</v>
          </cell>
          <cell r="F4526">
            <v>0</v>
          </cell>
        </row>
        <row r="4527">
          <cell r="B4527" t="str">
            <v>PISO EM CONCRETO</v>
          </cell>
          <cell r="C4527" t="str">
            <v/>
          </cell>
        </row>
        <row r="4528">
          <cell r="A4528" t="str">
            <v>68325</v>
          </cell>
          <cell r="B4528" t="str">
            <v>PISO EM CONCRETO 20 MPA PREPARO MECANICO, ESPESSURA 7CM, INCLUSO SELANTE ELASTICO A BASE DE POLIURETANO</v>
          </cell>
          <cell r="C4528" t="str">
            <v>M2</v>
          </cell>
          <cell r="D4528">
            <v>26.31</v>
          </cell>
          <cell r="E4528">
            <v>16.32</v>
          </cell>
          <cell r="F4528">
            <v>42.63</v>
          </cell>
        </row>
        <row r="4529">
          <cell r="A4529" t="str">
            <v>68333</v>
          </cell>
          <cell r="B4529" t="str">
            <v>PISO EM CONCRETO 20 MPA PREPARO MECANICO, ESPESSURA 7CM, INCLUSO JUNTAS DE DILATACAO EM MADEIRA</v>
          </cell>
          <cell r="C4529" t="str">
            <v>M2</v>
          </cell>
          <cell r="D4529">
            <v>26</v>
          </cell>
          <cell r="E4529">
            <v>17.39</v>
          </cell>
          <cell r="F4529">
            <v>43.39</v>
          </cell>
        </row>
        <row r="4530">
          <cell r="A4530" t="str">
            <v>72183</v>
          </cell>
          <cell r="B4530" t="str">
            <v>PISO EM CONCRETO 20MPA PREPARO MECANICO, ESPESSURA 7 CM, COM ARMACAO EM TELA SOLDADA</v>
          </cell>
          <cell r="C4530" t="str">
            <v>M2</v>
          </cell>
          <cell r="D4530">
            <v>42.91</v>
          </cell>
          <cell r="E4530">
            <v>28.09</v>
          </cell>
          <cell r="F4530">
            <v>71</v>
          </cell>
        </row>
        <row r="4531">
          <cell r="A4531" t="str">
            <v>94990</v>
          </cell>
          <cell r="B4531" t="str">
            <v>EXECUÇÃO DE PASSEIO (CALÇADA) OU PISO DE CONCRETO COM CONCRETO MOLDADO IN LOCO, FEITO EM OBRA, ACABAMENTO CONVENCIONAL, NÃO ARMADO. AF_07/2016</v>
          </cell>
          <cell r="C4531" t="str">
            <v>M3</v>
          </cell>
          <cell r="D4531">
            <v>363.5</v>
          </cell>
          <cell r="E4531">
            <v>180.24</v>
          </cell>
          <cell r="F4531">
            <v>0</v>
          </cell>
        </row>
        <row r="4532">
          <cell r="A4532" t="str">
            <v>94991</v>
          </cell>
          <cell r="B4532" t="str">
            <v>EXECUÇÃO DE PASSEIO (CALÇADA) OU PISO DE CONCRETO COM CONCRETO MOLDADO IN LOCO, USINADO, ACABAMENTO CONVENCIONAL, NÃO ARMADO. AF_07/2016</v>
          </cell>
          <cell r="C4532" t="str">
            <v>M3</v>
          </cell>
          <cell r="D4532">
            <v>303.49</v>
          </cell>
          <cell r="E4532">
            <v>65.28</v>
          </cell>
          <cell r="F4532">
            <v>0</v>
          </cell>
        </row>
        <row r="4533">
          <cell r="A4533" t="str">
            <v>94992</v>
          </cell>
          <cell r="B4533" t="str">
            <v>EXECUÇÃO DE PASSEIO (CALÇADA) OU PISO DE CONCRETO COM CONCRETO MOLDADO IN LOCO, FEITO EM OBRA, ACABAMENTO CONVENCIONAL, ESPESSURA 6 CM, ARMADO. AF_07/2016</v>
          </cell>
          <cell r="C4533" t="str">
            <v>M2</v>
          </cell>
          <cell r="D4533">
            <v>38.33</v>
          </cell>
          <cell r="E4533">
            <v>13.49</v>
          </cell>
          <cell r="F4533">
            <v>0</v>
          </cell>
        </row>
        <row r="4534">
          <cell r="A4534" t="str">
            <v>94993</v>
          </cell>
          <cell r="B4534" t="str">
            <v>EXECUÇÃO DE PASSEIO (CALÇADA) OU PISO DE CONCRETO COM CONCRETO MOLDADO IN LOCO, USINADO, ACABAMENTO CONVENCIONAL, ESPESSURA 6 CM, ARMADO. AF_07/2016</v>
          </cell>
          <cell r="C4534" t="str">
            <v>M2</v>
          </cell>
          <cell r="D4534">
            <v>34.729999999999997</v>
          </cell>
          <cell r="E4534">
            <v>6.59</v>
          </cell>
          <cell r="F4534">
            <v>0</v>
          </cell>
        </row>
        <row r="4535">
          <cell r="A4535" t="str">
            <v>94994</v>
          </cell>
          <cell r="B4535" t="str">
            <v>EXECUÇÃO DE PASSEIO (CALÇADA) OU PISO DE CONCRETO COM CONCRETO MOLDADO IN LOCO, FEITO EM OBRA, ACABAMENTO CONVENCIONAL, ESPESSURA 8 CM, ARMADO. AF_07/2016</v>
          </cell>
          <cell r="C4535" t="str">
            <v>M2</v>
          </cell>
          <cell r="D4535">
            <v>46.28</v>
          </cell>
          <cell r="E4535">
            <v>17.489999999999998</v>
          </cell>
          <cell r="F4535">
            <v>0</v>
          </cell>
        </row>
        <row r="4536">
          <cell r="A4536" t="str">
            <v>94995</v>
          </cell>
          <cell r="B4536" t="str">
            <v>EXECUÇÃO DE PASSEIO (CALÇADA) OU PISO DE CONCRETO COM CONCRETO MOLDADO IN LOCO, USINADO, ACABAMENTO CONVENCIONAL, ESPESSURA 8 CM, ARMADO. AF_07/2016</v>
          </cell>
          <cell r="C4536" t="str">
            <v>M2</v>
          </cell>
          <cell r="D4536">
            <v>41.48</v>
          </cell>
          <cell r="E4536">
            <v>8.2899999999999991</v>
          </cell>
          <cell r="F4536">
            <v>0</v>
          </cell>
        </row>
        <row r="4537">
          <cell r="A4537" t="str">
            <v>94996</v>
          </cell>
          <cell r="B4537" t="str">
            <v>EXECUÇÃO DE PASSEIO (CALÇADA) OU PISO DE CONCRETO COM CONCRETO MOLDADO IN LOCO, FEITO EM OBRA, ACABAMENTO CONVENCIONAL, ESPESSURA 10 CM, ARMADO. AF_07/2016</v>
          </cell>
          <cell r="C4537" t="str">
            <v>M2</v>
          </cell>
          <cell r="D4537">
            <v>53.45</v>
          </cell>
          <cell r="E4537">
            <v>21.49</v>
          </cell>
          <cell r="F4537">
            <v>0</v>
          </cell>
        </row>
        <row r="4538">
          <cell r="A4538" t="str">
            <v>94997</v>
          </cell>
          <cell r="B4538" t="str">
            <v>EXECUÇÃO DE PASSEIO (CALÇADA) OU PISO DE CONCRETO COM CONCRETO MOLDADO IN LOCO, USINADO, ACABAMENTO CONVENCIONAL, ESPESSURA 10 CM, ARMADO. AF_07/2016</v>
          </cell>
          <cell r="C4538" t="str">
            <v>M2</v>
          </cell>
          <cell r="D4538">
            <v>47.44</v>
          </cell>
          <cell r="E4538">
            <v>10</v>
          </cell>
          <cell r="F4538">
            <v>0</v>
          </cell>
        </row>
        <row r="4539">
          <cell r="A4539" t="str">
            <v>94998</v>
          </cell>
          <cell r="B4539" t="str">
            <v>EXECUÇÃO DE PASSEIO (CALÇADA) OU PISO DE CONCRETO COM CONCRETO MOLDADO IN LOCO, FEITO EM OBRA, ACABAMENTO CONVENCIONAL, ESPESSURA 12 CM, ARMADO. AF_07/2016</v>
          </cell>
          <cell r="C4539" t="str">
            <v>M2</v>
          </cell>
          <cell r="D4539">
            <v>60.41</v>
          </cell>
          <cell r="E4539">
            <v>25.49</v>
          </cell>
          <cell r="F4539">
            <v>0</v>
          </cell>
        </row>
        <row r="4540">
          <cell r="A4540" t="str">
            <v>94999</v>
          </cell>
          <cell r="B4540" t="str">
            <v>EXECUÇÃO DE PASSEIO (CALÇADA) OU PISO DE CONCRETO COM CONCRETO MOLDADO IN LOCO, USINADO, ACABAMENTO CONVENCIONAL, ESPESSURA 12 CM, ARMADO. AF_07/2016</v>
          </cell>
          <cell r="C4540" t="str">
            <v>M2</v>
          </cell>
          <cell r="D4540">
            <v>53.21</v>
          </cell>
          <cell r="E4540">
            <v>11.7</v>
          </cell>
          <cell r="F4540">
            <v>0</v>
          </cell>
        </row>
        <row r="4541">
          <cell r="B4541" t="str">
            <v>SOLEIRAS E RODAPES</v>
          </cell>
          <cell r="C4541" t="str">
            <v/>
          </cell>
        </row>
        <row r="4542">
          <cell r="A4542" t="str">
            <v>84161</v>
          </cell>
          <cell r="B4542" t="str">
            <v>SOLEIRA DE MARMORE BRANCO, LARGURA 15CM, ESPESSURA 3CM, ASSENTADA SOBRE ARGAMASSA TRACO 1:4 (CIMENTO E AREIA)</v>
          </cell>
          <cell r="C4542" t="str">
            <v>M</v>
          </cell>
          <cell r="D4542">
            <v>41.65</v>
          </cell>
          <cell r="E4542">
            <v>8.24</v>
          </cell>
          <cell r="F4542">
            <v>49.89</v>
          </cell>
        </row>
        <row r="4543">
          <cell r="A4543" t="str">
            <v>74111/1</v>
          </cell>
          <cell r="B4543" t="str">
            <v>SOLEIRA / TABEIRA EM MARMORE BRANCO COMUM, POLIDO, LARGURA 5 CM, ESPESSURA 2 CM, ASSENTADA COM ARGAMASSA COLANTE</v>
          </cell>
          <cell r="C4543" t="str">
            <v>M</v>
          </cell>
          <cell r="D4543">
            <v>21.86</v>
          </cell>
          <cell r="E4543">
            <v>3.36</v>
          </cell>
          <cell r="F4543">
            <v>25.22</v>
          </cell>
        </row>
        <row r="4544">
          <cell r="A4544" t="str">
            <v>84162</v>
          </cell>
          <cell r="B4544" t="str">
            <v>RODAPE EM MADEIRA, ALTURA 7CM, FIXADO COM COLA</v>
          </cell>
          <cell r="C4544" t="str">
            <v>M</v>
          </cell>
          <cell r="D4544">
            <v>7.2</v>
          </cell>
          <cell r="E4544">
            <v>3.99</v>
          </cell>
          <cell r="F4544">
            <v>11.19</v>
          </cell>
        </row>
        <row r="4545">
          <cell r="A4545" t="str">
            <v>73886/1</v>
          </cell>
          <cell r="B4545" t="str">
            <v>RODAPE EM MADEIRA, ALTURA 7CM, FIXADO EM PECAS DE MADEIRA</v>
          </cell>
          <cell r="C4545" t="str">
            <v>M</v>
          </cell>
          <cell r="D4545">
            <v>7.15</v>
          </cell>
          <cell r="E4545">
            <v>3.89</v>
          </cell>
          <cell r="F4545">
            <v>11.04</v>
          </cell>
        </row>
        <row r="4546">
          <cell r="A4546" t="str">
            <v>73850/1</v>
          </cell>
          <cell r="B4546" t="str">
            <v>RODAPE EM MARMORITE, ALTURA 10CM</v>
          </cell>
          <cell r="C4546" t="str">
            <v>M</v>
          </cell>
          <cell r="D4546">
            <v>9.7200000000000006</v>
          </cell>
          <cell r="E4546">
            <v>14.71</v>
          </cell>
          <cell r="F4546">
            <v>24.43</v>
          </cell>
        </row>
        <row r="4547">
          <cell r="A4547" t="str">
            <v>84188</v>
          </cell>
          <cell r="B4547" t="str">
            <v>TESTEIRA OU RODAPE VINILICO 6CM FIXADO COM COLA</v>
          </cell>
          <cell r="C4547" t="str">
            <v>M</v>
          </cell>
          <cell r="D4547">
            <v>20.149999999999999</v>
          </cell>
          <cell r="E4547">
            <v>1.06</v>
          </cell>
          <cell r="F4547">
            <v>21.21</v>
          </cell>
        </row>
        <row r="4548">
          <cell r="A4548" t="str">
            <v>84168</v>
          </cell>
          <cell r="B4548" t="str">
            <v>RODAPE EM ARDOSIA ASSENTADO COM ARGAMASSA TRACO 1:4 (CIMENTO E AREIA) ALTURA 10CM</v>
          </cell>
          <cell r="C4548" t="str">
            <v>M</v>
          </cell>
          <cell r="D4548">
            <v>8.7100000000000009</v>
          </cell>
          <cell r="E4548">
            <v>4.95</v>
          </cell>
          <cell r="F4548">
            <v>13.66</v>
          </cell>
        </row>
        <row r="4549">
          <cell r="A4549" t="str">
            <v>72189</v>
          </cell>
          <cell r="B4549" t="str">
            <v>RODAPE VINILICO ALTURA 5CM, ESPESSURA 1MM, FIXADO COM COLA</v>
          </cell>
          <cell r="C4549" t="str">
            <v>M</v>
          </cell>
          <cell r="D4549">
            <v>24.31</v>
          </cell>
          <cell r="E4549">
            <v>4.76</v>
          </cell>
          <cell r="F4549">
            <v>29.07</v>
          </cell>
        </row>
        <row r="4550">
          <cell r="A4550" t="str">
            <v>72190</v>
          </cell>
          <cell r="B4550" t="str">
            <v>RODAPE BORRACHA LISO, ALTURA = 7CM, ESPESSURA = 2 MM, PARA ARGAMASSA</v>
          </cell>
          <cell r="C4550" t="str">
            <v>M</v>
          </cell>
          <cell r="D4550">
            <v>30.27</v>
          </cell>
          <cell r="E4550">
            <v>4.76</v>
          </cell>
          <cell r="F4550">
            <v>35.03</v>
          </cell>
        </row>
        <row r="4551">
          <cell r="A4551" t="str">
            <v>84168</v>
          </cell>
          <cell r="B4551" t="str">
            <v>RODAPE EM ARDOSIA ASSENTADO COM ARGAMASSA TRACO 1:4 (CIMENTO E AREIA) ALTURA 10CM</v>
          </cell>
          <cell r="C4551" t="str">
            <v>M</v>
          </cell>
          <cell r="D4551">
            <v>8.7100000000000009</v>
          </cell>
          <cell r="E4551">
            <v>4.95</v>
          </cell>
          <cell r="F4551">
            <v>13.66</v>
          </cell>
        </row>
        <row r="4552">
          <cell r="A4552" t="str">
            <v>88648</v>
          </cell>
          <cell r="B4552" t="str">
            <v>RODAPÉ CERÂMICO DE 7CM DE ALTURA COM PLACAS TIPO GRÊS DE DIMENSÕES 35X35CM. AF_06/2014</v>
          </cell>
          <cell r="C4552" t="str">
            <v>M</v>
          </cell>
          <cell r="D4552">
            <v>3.02</v>
          </cell>
          <cell r="E4552">
            <v>1.3</v>
          </cell>
          <cell r="F4552">
            <v>4.32</v>
          </cell>
        </row>
        <row r="4553">
          <cell r="A4553" t="str">
            <v>88649</v>
          </cell>
          <cell r="B4553" t="str">
            <v>RODAPÉ CERÂMICO DE 7CM DE ALTURA COM PLACAS TIPO GRÊS DE DIMENSÕES 45X45CM. AF_06/2014</v>
          </cell>
          <cell r="C4553" t="str">
            <v>M</v>
          </cell>
          <cell r="D4553">
            <v>3.47</v>
          </cell>
          <cell r="E4553">
            <v>1.35</v>
          </cell>
          <cell r="F4553">
            <v>4.82</v>
          </cell>
        </row>
        <row r="4554">
          <cell r="A4554" t="str">
            <v>88650</v>
          </cell>
          <cell r="B4554" t="str">
            <v>RODAPÉ CERÂMICO DE 7CM DE ALTURA COM PLACAS TIPO GRÊS DE DIMENSÕES 60X60CM. AF_06/2014</v>
          </cell>
          <cell r="C4554" t="str">
            <v>M</v>
          </cell>
          <cell r="D4554">
            <v>7.27</v>
          </cell>
          <cell r="E4554">
            <v>1.5</v>
          </cell>
          <cell r="F4554">
            <v>8.77</v>
          </cell>
        </row>
        <row r="4555">
          <cell r="A4555" t="str">
            <v>84167</v>
          </cell>
          <cell r="B4555" t="str">
            <v>RODAPE EM MARMORE BRANCO ASSENTADO COM ARGAMASSA TRACO 1:4 (CIMENTO E AREIA) ALTURA 7CM</v>
          </cell>
          <cell r="C4555" t="str">
            <v>M</v>
          </cell>
          <cell r="D4555">
            <v>30.25</v>
          </cell>
          <cell r="E4555">
            <v>4.8600000000000003</v>
          </cell>
          <cell r="F4555">
            <v>35.11</v>
          </cell>
        </row>
        <row r="4556">
          <cell r="B4556" t="str">
            <v>JUNTAS EM PISOS</v>
          </cell>
          <cell r="C4556" t="str">
            <v/>
          </cell>
        </row>
        <row r="4557">
          <cell r="A4557" t="str">
            <v>84175</v>
          </cell>
          <cell r="B4557" t="str">
            <v>JUNTA 5X5CM COM ARGAMASSA TRACO 1:3 (CIMENTO E AREIA) PARA PISO EM PLACAS</v>
          </cell>
          <cell r="C4557" t="str">
            <v>M</v>
          </cell>
          <cell r="D4557">
            <v>4.1900000000000004</v>
          </cell>
          <cell r="E4557">
            <v>7.96</v>
          </cell>
          <cell r="F4557">
            <v>12.15</v>
          </cell>
        </row>
        <row r="4558">
          <cell r="A4558" t="str">
            <v>84176</v>
          </cell>
          <cell r="B4558" t="str">
            <v>JUNTA 2,5X2,5CM COM ARGAMASSA 1:1:3 IMPERMEABILIZANTE DE HIDRO-ASFALTO CIMENTO E AREIA PARA PISO EM PLACAS</v>
          </cell>
          <cell r="C4558" t="str">
            <v>M</v>
          </cell>
          <cell r="D4558">
            <v>9.61</v>
          </cell>
          <cell r="E4558">
            <v>11.46</v>
          </cell>
          <cell r="F4558">
            <v>21.07</v>
          </cell>
        </row>
        <row r="4559">
          <cell r="A4559" t="str">
            <v>84177</v>
          </cell>
          <cell r="B4559" t="str">
            <v>JUNTA GRAMADA 5CM DE LARGURA</v>
          </cell>
          <cell r="C4559" t="str">
            <v>M</v>
          </cell>
          <cell r="D4559">
            <v>4.71</v>
          </cell>
          <cell r="E4559">
            <v>8.8800000000000008</v>
          </cell>
          <cell r="F4559">
            <v>13.59</v>
          </cell>
        </row>
        <row r="4560">
          <cell r="B4560" t="str">
            <v>CARPETE</v>
          </cell>
          <cell r="C4560" t="str">
            <v/>
          </cell>
        </row>
        <row r="4561">
          <cell r="B4561" t="str">
            <v>PINTURAS</v>
          </cell>
          <cell r="C4561" t="str">
            <v/>
          </cell>
        </row>
        <row r="4562">
          <cell r="B4562" t="str">
            <v>MANUTENCAO / REPAROS - PINTURAS</v>
          </cell>
          <cell r="C4562" t="str">
            <v/>
          </cell>
        </row>
        <row r="4563">
          <cell r="A4563" t="str">
            <v>73874/1</v>
          </cell>
          <cell r="B4563" t="str">
            <v>REMOCAO DE PINTURAS COM JATEAMENTO DE AREIA, EM SUPERFICIES METALICAS</v>
          </cell>
          <cell r="C4563" t="str">
            <v>M2</v>
          </cell>
          <cell r="D4563">
            <v>22.94</v>
          </cell>
          <cell r="E4563">
            <v>3.79</v>
          </cell>
          <cell r="F4563">
            <v>26.73</v>
          </cell>
        </row>
        <row r="4564">
          <cell r="A4564" t="str">
            <v>73656</v>
          </cell>
          <cell r="B4564" t="str">
            <v>JATEAMENTO COM AREIA EM ESTRUTURA METALICA</v>
          </cell>
          <cell r="C4564" t="str">
            <v>M2</v>
          </cell>
          <cell r="D4564">
            <v>10.4</v>
          </cell>
          <cell r="E4564">
            <v>3.4</v>
          </cell>
          <cell r="F4564">
            <v>13.8</v>
          </cell>
        </row>
        <row r="4565">
          <cell r="B4565" t="str">
            <v>EMASSAMENTO</v>
          </cell>
          <cell r="C4565" t="str">
            <v/>
          </cell>
        </row>
        <row r="4566">
          <cell r="A4566" t="str">
            <v>74133/1</v>
          </cell>
          <cell r="B4566" t="str">
            <v>EMASSAMENTO COM MASSA A OLEO, UMA DEMAO</v>
          </cell>
          <cell r="C4566" t="str">
            <v>M2</v>
          </cell>
          <cell r="D4566">
            <v>10.08</v>
          </cell>
          <cell r="E4566">
            <v>6.71</v>
          </cell>
          <cell r="F4566">
            <v>16.79</v>
          </cell>
        </row>
        <row r="4567">
          <cell r="A4567" t="str">
            <v>74133/2</v>
          </cell>
          <cell r="B4567" t="str">
            <v>EMASSAMENTO COM MASSA A OLEO, DUAS DEMAOS</v>
          </cell>
          <cell r="C4567" t="str">
            <v>M2</v>
          </cell>
          <cell r="D4567">
            <v>13.05</v>
          </cell>
          <cell r="E4567">
            <v>8.01</v>
          </cell>
          <cell r="F4567">
            <v>21.06</v>
          </cell>
        </row>
        <row r="4568">
          <cell r="A4568" t="str">
            <v>79462</v>
          </cell>
          <cell r="B4568" t="str">
            <v>EMASSAMENTO COM MASSA EPOXI, 2 DEMAOS</v>
          </cell>
          <cell r="C4568" t="str">
            <v>M2</v>
          </cell>
          <cell r="D4568">
            <v>44.26</v>
          </cell>
          <cell r="E4568">
            <v>10.38</v>
          </cell>
          <cell r="F4568">
            <v>54.64</v>
          </cell>
        </row>
        <row r="4569">
          <cell r="A4569" t="str">
            <v>88497</v>
          </cell>
          <cell r="B4569" t="str">
            <v>APLICAÇÃO E LIXAMENTO DE MASSA LÁTEX EM PAREDES, DUAS DEMÃOS. AF_06/2014</v>
          </cell>
          <cell r="C4569" t="str">
            <v>M2</v>
          </cell>
          <cell r="D4569">
            <v>6.15</v>
          </cell>
          <cell r="E4569">
            <v>5.96</v>
          </cell>
          <cell r="F4569">
            <v>12.11</v>
          </cell>
        </row>
        <row r="4570">
          <cell r="A4570" t="str">
            <v>88495</v>
          </cell>
          <cell r="B4570" t="str">
            <v>APLICAÇÃO E LIXAMENTO DE MASSA LÁTEX EM PAREDES, UMA DEMÃO. AF_06/2014</v>
          </cell>
          <cell r="C4570" t="str">
            <v>M2</v>
          </cell>
          <cell r="D4570">
            <v>4.33</v>
          </cell>
          <cell r="E4570">
            <v>4.47</v>
          </cell>
          <cell r="F4570">
            <v>8.8000000000000007</v>
          </cell>
        </row>
        <row r="4571">
          <cell r="A4571" t="str">
            <v>88496</v>
          </cell>
          <cell r="B4571" t="str">
            <v>APLICAÇÃO E LIXAMENTO DE MASSA LÁTEX EM TETO, DUAS DEMÃOS. AF_06/2014</v>
          </cell>
          <cell r="C4571" t="str">
            <v>M2</v>
          </cell>
          <cell r="D4571">
            <v>8.82</v>
          </cell>
          <cell r="E4571">
            <v>12.86</v>
          </cell>
          <cell r="F4571">
            <v>21.68</v>
          </cell>
        </row>
        <row r="4572">
          <cell r="A4572" t="str">
            <v>88494</v>
          </cell>
          <cell r="B4572" t="str">
            <v>APLICAÇÃO E LIXAMENTO DE MASSA LÁTEX EM TETO, UMA DEMÃO. AF_06/2014</v>
          </cell>
          <cell r="C4572" t="str">
            <v>M2</v>
          </cell>
          <cell r="D4572">
            <v>6.33</v>
          </cell>
          <cell r="E4572">
            <v>9.64</v>
          </cell>
          <cell r="F4572">
            <v>15.97</v>
          </cell>
        </row>
        <row r="4573">
          <cell r="B4573" t="str">
            <v>MASSA ÚNICA</v>
          </cell>
          <cell r="C4573" t="str">
            <v/>
          </cell>
        </row>
        <row r="4574">
          <cell r="A4574" t="str">
            <v>87529</v>
          </cell>
          <cell r="B4574" t="str">
            <v>MASSA ÚNICA, PARA RECEBIMENTO DE PINTURA, EM ARGAMASSA TRAÇO 1:2:8, PREPARO MECÂNICO COM BETONEIRA 400L, APLICADA MANUALMENTE EM FACES INTERNAS DE PAREDES, ESPESSURA DE 20MM, COM EXECUÇÃO DE TALISCAS. AF_06/2014</v>
          </cell>
          <cell r="C4574" t="str">
            <v>M2</v>
          </cell>
          <cell r="D4574">
            <v>12.59</v>
          </cell>
          <cell r="E4574">
            <v>11.11</v>
          </cell>
          <cell r="F4574">
            <v>23.7</v>
          </cell>
        </row>
        <row r="4575">
          <cell r="A4575" t="str">
            <v>87530</v>
          </cell>
          <cell r="B4575" t="str">
            <v>MASSA ÚNICA, PARA RECEBIMENTO DE PINTURA, EM ARGAMASSA TRAÇO 1:2:8, PREPARO MANUAL, APLICADA MANUALMENTE EM FACES INTERNAS DE PAREDES, ESPESSURA DE 20MM, COM EXECUÇÃO DE TALISCAS. AF_06/2014</v>
          </cell>
          <cell r="C4575" t="str">
            <v>M2</v>
          </cell>
          <cell r="D4575">
            <v>13.76</v>
          </cell>
          <cell r="E4575">
            <v>13.63</v>
          </cell>
          <cell r="F4575">
            <v>27.39</v>
          </cell>
        </row>
        <row r="4576">
          <cell r="A4576" t="str">
            <v>87538</v>
          </cell>
          <cell r="B4576" t="str">
            <v>MASSA ÚNICA, PARA RECEBIMENTO DE PINTURA, EM ARGAMASSA INDUSTRIALIZADA, PREPARO MECÂNICO, APLICADO COM EQUIPAMENTO DE MISTURA E PROJEÇÃO DE 1,5 M3/H DE ARGAMASSA EM FACES INTERNAS DE PAREDES, ESPESSURA DE 20MM, COM EXECUÇÃO DE TALISCAS. AF_06/2014</v>
          </cell>
          <cell r="C4576" t="str">
            <v>M2</v>
          </cell>
          <cell r="D4576">
            <v>31.54</v>
          </cell>
          <cell r="E4576">
            <v>9</v>
          </cell>
          <cell r="F4576">
            <v>40.54</v>
          </cell>
        </row>
        <row r="4577">
          <cell r="A4577" t="str">
            <v>87543</v>
          </cell>
          <cell r="B4577" t="str">
            <v>MASSA ÚNICA, PARA RECEBIMENTO DE PINTURA OU CERÂMICA, EM ARGAMASSA INDUSTRIALIZADA, PREPARO MECÂNICO, APLICADO COM EQUIPAMENTO DE MISTURA E PROJEÇÃO DE 1,5 M3/H DE ARGAMASSA EM FACES INTERNAS DE PAREDES, ESPESSURA DE 5MM, SEM EXECUÇÃO DE TALISCAS. AF_06/2014</v>
          </cell>
          <cell r="C4577" t="str">
            <v>M2</v>
          </cell>
          <cell r="D4577">
            <v>9.91</v>
          </cell>
          <cell r="E4577">
            <v>3.88</v>
          </cell>
          <cell r="F4577">
            <v>13.79</v>
          </cell>
        </row>
        <row r="4578">
          <cell r="A4578" t="str">
            <v>87547</v>
          </cell>
          <cell r="B4578" t="str">
            <v>MASSA ÚNICA, PARA RECEBIMENTO DE PINTURA, EM ARGAMASSA TRAÇO 1:2:8, PREPARO MECÂNICO COM BETONEIRA 400L, APLICADA MANUALMENTE EM FACES INTERNAS DE PAREDES, ESPESSURA DE 10MM, COM EXECUÇÃO DE TALISCAS. AF_06/2014</v>
          </cell>
          <cell r="C4578" t="str">
            <v>M2</v>
          </cell>
          <cell r="D4578">
            <v>7.76</v>
          </cell>
          <cell r="E4578">
            <v>7.9</v>
          </cell>
          <cell r="F4578">
            <v>15.66</v>
          </cell>
        </row>
        <row r="4579">
          <cell r="A4579" t="str">
            <v>87548</v>
          </cell>
          <cell r="B4579" t="str">
            <v>MASSA ÚNICA, PARA RECEBIMENTO DE PINTURA, EM ARGAMASSA TRAÇO 1:2:8, PREPARO MANUAL, APLICADA MANUALMENTE EM FACES INTERNAS DE PAREDES, ESPESSURA DE 10MM, COM EXECUÇÃO DE TALISCAS. AF_06/2014</v>
          </cell>
          <cell r="C4579" t="str">
            <v>M2</v>
          </cell>
          <cell r="D4579">
            <v>8.42</v>
          </cell>
          <cell r="E4579">
            <v>9.33</v>
          </cell>
          <cell r="F4579">
            <v>17.75</v>
          </cell>
        </row>
        <row r="4580">
          <cell r="A4580" t="str">
            <v>87556</v>
          </cell>
          <cell r="B4580" t="str">
            <v>MASSA ÚNICA, PARA RECEBIMENTO DE PINTURA, EM ARGAMASSA INDUSTRIALIZADA, PREPARO MECÂNICO, APLICADO COM EQUIPAMENTO DE MISTURA E PROJEÇÃO DE 1,5 M3/H DE ARGAMASSA EM FACES INTERNAS DE PAREDES, ESPESSURA DE 10MM, COM EXECUÇÃO DE TALISCAS. AF_06/2014</v>
          </cell>
          <cell r="C4580" t="str">
            <v>M2</v>
          </cell>
          <cell r="D4580">
            <v>18.28</v>
          </cell>
          <cell r="E4580">
            <v>6.21</v>
          </cell>
          <cell r="F4580">
            <v>24.49</v>
          </cell>
        </row>
        <row r="4581">
          <cell r="A4581" t="str">
            <v>87561</v>
          </cell>
          <cell r="B4581" t="str">
            <v>MASSA ÚNICA, PARA RECEBIMENTO DE PINTURA OU CERÂMICA, EM ARGAMASSA INDUSTRIALIZADA, PREPARO MECÂNICO, APLICADO COM EQUIPAMENTO DE MISTURA E PROJEÇÃO DE 1,5 M3/H DE ARGAMASSA EM FACES INTERNAS DE PAREDES, ESPESSURA DE 10MM, SEM EXECUÇÃO DE TALISCAS. AF_06/2014</v>
          </cell>
          <cell r="C4581" t="str">
            <v>M2</v>
          </cell>
          <cell r="D4581">
            <v>18.100000000000001</v>
          </cell>
          <cell r="E4581">
            <v>5.7</v>
          </cell>
          <cell r="F4581">
            <v>23.8</v>
          </cell>
        </row>
        <row r="4582">
          <cell r="A4582" t="str">
            <v>90406</v>
          </cell>
          <cell r="B4582" t="str">
            <v>MASSA ÚNICA, PARA RECEBIMENTO DE PINTURA, EM ARGAMASSA TRAÇO 1:2:8, PREPARO MECÂNICO COM BETONEIRA 400L, APLICADA MANUALMENTE EM TETO, ESPESSURA DE 20MM, COM EXECUÇÃO DE TALISCAS. AF_03/2015</v>
          </cell>
          <cell r="C4582" t="str">
            <v>M2</v>
          </cell>
          <cell r="D4582">
            <v>14.97</v>
          </cell>
          <cell r="E4582">
            <v>17.260000000000002</v>
          </cell>
          <cell r="F4582">
            <v>32.229999999999997</v>
          </cell>
        </row>
        <row r="4583">
          <cell r="A4583" t="str">
            <v>90407</v>
          </cell>
          <cell r="B4583" t="str">
            <v>MASSA ÚNICA, PARA RECEBIMENTO DE PINTURA, EM ARGAMASSA TRAÇO 1:2:8, PREPARO MANUAL, APLICADA MANUALMENTE EM TETO, ESPESSURA DE 20MM, COM EXECUÇÃO DE TALISCAS. AF_03/2015</v>
          </cell>
          <cell r="C4583" t="str">
            <v>M2</v>
          </cell>
          <cell r="D4583">
            <v>16.14</v>
          </cell>
          <cell r="E4583">
            <v>19.78</v>
          </cell>
          <cell r="F4583">
            <v>35.92</v>
          </cell>
        </row>
        <row r="4584">
          <cell r="A4584" t="str">
            <v>90408</v>
          </cell>
          <cell r="B4584" t="str">
            <v>MASSA ÚNICA, PARA RECEBIMENTO DE PINTURA, EM ARGAMASSA TRAÇO 1:2:8, PREPARO MECÂNICO COM BETONEIRA 400L, APLICADA MANUALMENTE EM TETO, ESPESSURA DE 10MM, COM EXECUÇÃO DE TALISCAS. AF_03/2015</v>
          </cell>
          <cell r="C4584" t="str">
            <v>M2</v>
          </cell>
          <cell r="D4584">
            <v>10.07</v>
          </cell>
          <cell r="E4584">
            <v>13.87</v>
          </cell>
          <cell r="F4584">
            <v>23.94</v>
          </cell>
        </row>
        <row r="4585">
          <cell r="A4585" t="str">
            <v>90409</v>
          </cell>
          <cell r="B4585" t="str">
            <v>MASSA ÚNICA, PARA RECEBIMENTO DE PINTURA, EM ARGAMASSA TRAÇO 1:2:8, PREPARO MANUAL, APLICADA MANUALMENTE EM TETO, ESPESSURA DE 10MM, COM EXECUÇÃO DE TALISCAS. AF_03/2015</v>
          </cell>
          <cell r="C4585" t="str">
            <v>M2</v>
          </cell>
          <cell r="D4585">
            <v>10.73</v>
          </cell>
          <cell r="E4585">
            <v>15.3</v>
          </cell>
          <cell r="F4585">
            <v>26.03</v>
          </cell>
        </row>
        <row r="4586">
          <cell r="B4586" t="str">
            <v>MONOCAMADAS</v>
          </cell>
          <cell r="C4586" t="str">
            <v/>
          </cell>
        </row>
        <row r="4587">
          <cell r="A4587" t="str">
            <v>87834</v>
          </cell>
          <cell r="B4587" t="str">
            <v>REVESTIMENTO DECORATIVO MONOCAMADA APLICADO MANUALMENTE EM PANOS CEGOS DA FACHADA DE UM EDIFÍCIO DE ESTRUTURA CONVENCIONAL, COM ACABAMENTO RASPADO. AF_06/2014</v>
          </cell>
          <cell r="C4587" t="str">
            <v>M2</v>
          </cell>
          <cell r="D4587">
            <v>93.59</v>
          </cell>
          <cell r="E4587">
            <v>12.68</v>
          </cell>
          <cell r="F4587">
            <v>106.27</v>
          </cell>
        </row>
        <row r="4588">
          <cell r="A4588" t="str">
            <v>87835</v>
          </cell>
          <cell r="B4588" t="str">
            <v>REVESTIMENTO DECORATIVO MONOCAMADA APLICADO MANUALMENTE EM PANOS CEGOS DA FACHADA DE UM EDIFÍCIO DE ALVENARIA ESTRUTURAL, COM ACABAMENTO RASPADO. AF_06/2014</v>
          </cell>
          <cell r="C4588" t="str">
            <v>M2</v>
          </cell>
          <cell r="D4588">
            <v>62.62</v>
          </cell>
          <cell r="E4588">
            <v>10.33</v>
          </cell>
          <cell r="F4588">
            <v>72.95</v>
          </cell>
        </row>
        <row r="4589">
          <cell r="A4589" t="str">
            <v>87836</v>
          </cell>
          <cell r="B4589" t="str">
            <v>REVESTIMENTO DECORATIVO MONOCAMADA APLICADO COM EQUIPAMENTO DE PROJEÇÃO EM PANOS CEGOS DA FACHADA DE UM EDIFÍCIO DE ESTRUTURA CONVENCIONAL, COM ACABAMENTO RASPADO. AF_06/2014</v>
          </cell>
          <cell r="C4589" t="str">
            <v>M2</v>
          </cell>
          <cell r="D4589">
            <v>91.43</v>
          </cell>
          <cell r="E4589">
            <v>8.4700000000000006</v>
          </cell>
          <cell r="F4589">
            <v>99.9</v>
          </cell>
        </row>
        <row r="4590">
          <cell r="A4590" t="str">
            <v>87837</v>
          </cell>
          <cell r="B4590" t="str">
            <v>REVESTIMENTO DECORATIVO MONOCAMADA APLICADO COM EQUIPAMENTO DE PROJEÇÃO EM PANOS CEGOS DA FACHADA DE UM EDIFÍCIO DE ALVENARIA ESTRUTURAL, COM ACABAMENTO RASPADO. AF_06/2014</v>
          </cell>
          <cell r="C4590" t="str">
            <v>M2</v>
          </cell>
          <cell r="D4590">
            <v>60.78</v>
          </cell>
          <cell r="E4590">
            <v>6.5</v>
          </cell>
          <cell r="F4590">
            <v>67.28</v>
          </cell>
        </row>
        <row r="4591">
          <cell r="A4591" t="str">
            <v>87838</v>
          </cell>
          <cell r="B4591" t="str">
            <v>REVESTIMENTO DECORATIVO MONOCAMADA APLICADO MANUALMENTE EM PANOS DA FACHADA COM PRESENÇA DE VÃOS, DE UM EDIFÍCIO DE ESTRUTURA CONVENCIONAL E ACABAMENTO RASPADO. AF_06/2014</v>
          </cell>
          <cell r="C4591" t="str">
            <v>M2</v>
          </cell>
          <cell r="D4591">
            <v>96.99</v>
          </cell>
          <cell r="E4591">
            <v>15.58</v>
          </cell>
          <cell r="F4591">
            <v>112.57</v>
          </cell>
        </row>
        <row r="4592">
          <cell r="A4592" t="str">
            <v>87839</v>
          </cell>
          <cell r="B4592" t="str">
            <v>REVESTIMENTO DECORATIVO MONOCAMADA APLICADO MANUALMENTE EM PANOS DA FACHADA COM PRESENÇA DE VÃOS, DE UM EDIFÍCIO DE ALVENARIA ESTRUTURAL E ACABAMENTO RASPADO. AF_06/2014</v>
          </cell>
          <cell r="C4592" t="str">
            <v>M2</v>
          </cell>
          <cell r="D4592">
            <v>64.27</v>
          </cell>
          <cell r="E4592">
            <v>13.24</v>
          </cell>
          <cell r="F4592">
            <v>77.510000000000005</v>
          </cell>
        </row>
        <row r="4593">
          <cell r="A4593" t="str">
            <v>87840</v>
          </cell>
          <cell r="B4593" t="str">
            <v>REVESTIMENTO DECORATIVO MONOCAMADA APLICADO COM EQUIPAMENTO DE PROJEÇÃO EM PANOS DA FACHADA COM PRESENÇA DE VÃOS, DE UM EDIFÍCIO DE ESTRUTURA CONVENCIONAL E ACABAMENTO RASPADO. AF_06/2014</v>
          </cell>
          <cell r="C4593" t="str">
            <v>M2</v>
          </cell>
          <cell r="D4593">
            <v>94.35</v>
          </cell>
          <cell r="E4593">
            <v>10.37</v>
          </cell>
          <cell r="F4593">
            <v>104.72</v>
          </cell>
        </row>
        <row r="4594">
          <cell r="A4594" t="str">
            <v>87841</v>
          </cell>
          <cell r="B4594" t="str">
            <v>REVESTIMENTO DECORATIVO MONOCAMADA APLICADO COM EQUIPAMENTO DE PROJEÇÃO EM PANOS DA FACHADA COM PRESENÇA DE VÃOS, DE UM EDIFÍCIO DE ALVENARIA ESTRUTURAL E ACABAMENTO RASPADO. AF_06/2014</v>
          </cell>
          <cell r="C4594" t="str">
            <v>M2</v>
          </cell>
          <cell r="D4594">
            <v>61.93</v>
          </cell>
          <cell r="E4594">
            <v>8.4</v>
          </cell>
          <cell r="F4594">
            <v>70.33</v>
          </cell>
        </row>
        <row r="4595">
          <cell r="A4595" t="str">
            <v>87842</v>
          </cell>
          <cell r="B4595" t="str">
            <v>REVESTIMENTO DECORATIVO MONOCAMADA APLICADO MANUALMENTE EM SUPERFÍCIES EXTERNAS DA SACADA DE UM EDIFÍCIO DE ESTRUTURA CONVENCIONAL E ACABAMENTO RASPADO. AF_06/2014</v>
          </cell>
          <cell r="C4595" t="str">
            <v>M2</v>
          </cell>
          <cell r="D4595">
            <v>89.95</v>
          </cell>
          <cell r="E4595">
            <v>23.1</v>
          </cell>
          <cell r="F4595">
            <v>113.05</v>
          </cell>
        </row>
        <row r="4596">
          <cell r="A4596" t="str">
            <v>87843</v>
          </cell>
          <cell r="B4596" t="str">
            <v>REVESTIMENTO DECORATIVO MONOCAMADA APLICADO MANUALMENTE EM SUPERFÍCIES EXTERNAS DA SACADA DE UM EDIFÍCIO DE ALVENARIA ESTRUTURAL E ACABAMENTO RASPADO. AF_06/2014</v>
          </cell>
          <cell r="C4596" t="str">
            <v>M2</v>
          </cell>
          <cell r="D4596">
            <v>64.62</v>
          </cell>
          <cell r="E4596">
            <v>20.75</v>
          </cell>
          <cell r="F4596">
            <v>85.37</v>
          </cell>
        </row>
        <row r="4597">
          <cell r="A4597" t="str">
            <v>87844</v>
          </cell>
          <cell r="B4597" t="str">
            <v>REVESTIMENTO DECORATIVO MONOCAMADA APLICADO COM EQUIPAMENTO DE PROJEÇÃO EM SUPERFÍCIES EXTERNAS DA SACADA DE UM EDIFÍCIO DE ESTRUTURA CONVENCIONAL E ACABAMENTO RASPADO. AF_06/2014</v>
          </cell>
          <cell r="C4597" t="str">
            <v>M2</v>
          </cell>
          <cell r="D4597">
            <v>85.98</v>
          </cell>
          <cell r="E4597">
            <v>15.27</v>
          </cell>
          <cell r="F4597">
            <v>101.25</v>
          </cell>
        </row>
        <row r="4598">
          <cell r="A4598" t="str">
            <v>87845</v>
          </cell>
          <cell r="B4598" t="str">
            <v>REVESTIMENTO DECORATIVO MONOCAMADA APLICADO COM EQUIPAMENTO DE PROJEÇÃO EM SUPERFÍCIES EXTERNAS DA SACADA DE UM EDIFÍCIO DE ALVENARIA ESTRUTURAL E ACABAMENTO RASPADO. AF_06/2014</v>
          </cell>
          <cell r="C4598" t="str">
            <v>M2</v>
          </cell>
          <cell r="D4598">
            <v>60.98</v>
          </cell>
          <cell r="E4598">
            <v>13.31</v>
          </cell>
          <cell r="F4598">
            <v>74.290000000000006</v>
          </cell>
        </row>
        <row r="4599">
          <cell r="A4599" t="str">
            <v>87846</v>
          </cell>
          <cell r="B4599" t="str">
            <v>REVESTIMENTO DECORATIVO MONOCAMADA APLICADO MANUALMENTE EM PANOS CEGOS DA FACHADA DE UM EDIFÍCIO DE ESTRUTURA CONVENCIONAL, COM ACABAMENTO TRAVERTINO. AF_06/2014</v>
          </cell>
          <cell r="C4599" t="str">
            <v>M2</v>
          </cell>
          <cell r="D4599">
            <v>100.31</v>
          </cell>
          <cell r="E4599">
            <v>15.53</v>
          </cell>
          <cell r="F4599">
            <v>115.84</v>
          </cell>
        </row>
        <row r="4600">
          <cell r="A4600" t="str">
            <v>87847</v>
          </cell>
          <cell r="B4600" t="str">
            <v>REVESTIMENTO DECORATIVO MONOCAMADA APLICADO MANUALMENTE EM PANOS CEGOS DA FACHADA DE UM EDIFÍCIO DE ALVENARIA ESTRUTURAL, COM ACABAMENTO TRAVERTINO. AF_06/2014</v>
          </cell>
          <cell r="C4600" t="str">
            <v>M2</v>
          </cell>
          <cell r="D4600">
            <v>69.34</v>
          </cell>
          <cell r="E4600">
            <v>13.18</v>
          </cell>
          <cell r="F4600">
            <v>82.52</v>
          </cell>
        </row>
        <row r="4601">
          <cell r="A4601" t="str">
            <v>87848</v>
          </cell>
          <cell r="B4601" t="str">
            <v>REVESTIMENTO DECORATIVO MONOCAMADA APLICADO COM EQUIPAMENTO DE PROJEÇÃO EM PANOS CEGOS DA FACHADA DE UM EDIFÍCIO DE ESTRUTURA CONVENCIONAL, COM ACABAMENTO TRAVERTINO. AF_06/2014</v>
          </cell>
          <cell r="C4601" t="str">
            <v>M2</v>
          </cell>
          <cell r="D4601">
            <v>97.85</v>
          </cell>
          <cell r="E4601">
            <v>10.45</v>
          </cell>
          <cell r="F4601">
            <v>108.3</v>
          </cell>
        </row>
        <row r="4602">
          <cell r="A4602" t="str">
            <v>87849</v>
          </cell>
          <cell r="B4602" t="str">
            <v>REVESTIMENTO DECORATIVO MONOCAMADA APLICADO COM EQUIPAMENTO DE PROJEÇÃO EM PANOS CEGOS DA FACHADA DE UM EDIFÍCIO DE ALVENARIA ESTRUTURAL, COM ACABAMENTO TRAVERTINO. AF_06/2014</v>
          </cell>
          <cell r="C4602" t="str">
            <v>M2</v>
          </cell>
          <cell r="D4602">
            <v>67.209999999999994</v>
          </cell>
          <cell r="E4602">
            <v>8.4700000000000006</v>
          </cell>
          <cell r="F4602">
            <v>75.680000000000007</v>
          </cell>
        </row>
        <row r="4603">
          <cell r="A4603" t="str">
            <v>87850</v>
          </cell>
          <cell r="B4603" t="str">
            <v>REVESTIMENTO DECORATIVO MONOCAMADA APLICADO MANUALMENTE EM PANOS DA FACHADA COM PRESENÇA DE VÃOS, DE UM EDIFÍCIO DE ESTRUTURA CONVENCIONAL E ACABAMENTO TRAVERTINO. AF_06/2014</v>
          </cell>
          <cell r="C4603" t="str">
            <v>M2</v>
          </cell>
          <cell r="D4603">
            <v>103.73</v>
          </cell>
          <cell r="E4603">
            <v>18.440000000000001</v>
          </cell>
          <cell r="F4603">
            <v>122.17</v>
          </cell>
        </row>
        <row r="4604">
          <cell r="A4604" t="str">
            <v>87851</v>
          </cell>
          <cell r="B4604" t="str">
            <v>REVESTIMENTO DECORATIVO MONOCAMADA APLICADO MANUALMENTE EM PANOS DA FACHADA COM PRESENÇA DE VÃOS, DE UM EDIFÍCIO DE ALVENARIA ESTRUTURAL E ACABAMENTO TRAVERTINO. AF_06/2014</v>
          </cell>
          <cell r="C4604" t="str">
            <v>M2</v>
          </cell>
          <cell r="D4604">
            <v>71</v>
          </cell>
          <cell r="E4604">
            <v>16.100000000000001</v>
          </cell>
          <cell r="F4604">
            <v>87.1</v>
          </cell>
        </row>
        <row r="4605">
          <cell r="A4605" t="str">
            <v>87852</v>
          </cell>
          <cell r="B4605" t="str">
            <v>REVESTIMENTO DECORATIVO MONOCAMADA APLICADO COM EQUIPAMENTO DE PROJEÇÃO EM PANOS DA FACHADA COM PRESENÇA DE VÃOS, DE UM EDIFÍCIO DE ESTRUTURA CONVENCIONAL E ACABAMENTO TRAVERTINO. AF_06/2014</v>
          </cell>
          <cell r="C4605" t="str">
            <v>M2</v>
          </cell>
          <cell r="D4605">
            <v>100.75</v>
          </cell>
          <cell r="E4605">
            <v>12.34</v>
          </cell>
          <cell r="F4605">
            <v>113.09</v>
          </cell>
        </row>
        <row r="4606">
          <cell r="A4606" t="str">
            <v>87853</v>
          </cell>
          <cell r="B4606" t="str">
            <v>REVESTIMENTO DECORATIVO MONOCAMADA APLICADO COM EQUIPAMENTO DE PROJEÇÃO EM PANOS DA FACHADA COM PRESENÇA DE VÃOS, DE UM EDIFÍCIO DE ALVENARIA ESTRUTURAL E ACABAMENTO TRAVERTINO. AF_06/2014</v>
          </cell>
          <cell r="C4606" t="str">
            <v>M2</v>
          </cell>
          <cell r="D4606">
            <v>68.349999999999994</v>
          </cell>
          <cell r="E4606">
            <v>10.36</v>
          </cell>
          <cell r="F4606">
            <v>78.709999999999994</v>
          </cell>
        </row>
        <row r="4607">
          <cell r="A4607" t="str">
            <v>87854</v>
          </cell>
          <cell r="B4607" t="str">
            <v>REVESTIMENTO DECORATIVO MONOCAMADA APLICADO MANUALMENTE EM SUPERFÍCIES EXTERNAS DA SACADA DE UM EDIFÍCIO DE ESTRUTURA CONVENCIONAL E ACABAMENTO TRAVERTINO. AF_06/2014</v>
          </cell>
          <cell r="C4607" t="str">
            <v>M2</v>
          </cell>
          <cell r="D4607">
            <v>96.67</v>
          </cell>
          <cell r="E4607">
            <v>25.95</v>
          </cell>
          <cell r="F4607">
            <v>122.62</v>
          </cell>
        </row>
        <row r="4608">
          <cell r="A4608" t="str">
            <v>87855</v>
          </cell>
          <cell r="B4608" t="str">
            <v>REVESTIMENTO DECORATIVO MONOCAMADA APLICADO MANUALMENTE EM SUPERFÍCIES EXTERNAS DA SACADA DE UM EDIFÍCIO DE ALVENARIA ESTRUTURAL E ACABAMENTO TRAVERTINO. AF_06/2014</v>
          </cell>
          <cell r="C4608" t="str">
            <v>M2</v>
          </cell>
          <cell r="D4608">
            <v>71.349999999999994</v>
          </cell>
          <cell r="E4608">
            <v>23.61</v>
          </cell>
          <cell r="F4608">
            <v>94.96</v>
          </cell>
        </row>
        <row r="4609">
          <cell r="A4609" t="str">
            <v>87856</v>
          </cell>
          <cell r="B4609" t="str">
            <v>REVESTIMENTO DECORATIVO MONOCAMADA APLICADO COM EQUIPAMENTO DE PROJEÇÃO EM SUPERFÍCIES EXTERNAS DA SACADA DE UM EDIFÍCIO DE ESTRUTURA CONVENCIONAL E ACABAMENTO TRAVERTINO. AF_06/2014</v>
          </cell>
          <cell r="C4609" t="str">
            <v>M2</v>
          </cell>
          <cell r="D4609">
            <v>92.39</v>
          </cell>
          <cell r="E4609">
            <v>17.25</v>
          </cell>
          <cell r="F4609">
            <v>109.64</v>
          </cell>
        </row>
        <row r="4610">
          <cell r="A4610" t="str">
            <v>87857</v>
          </cell>
          <cell r="B4610" t="str">
            <v>REVESTIMENTO DECORATIVO MONOCAMADA APLICADO COM EQUIPAMENTO DE PROJEÇÃO EM SUPERFÍCIES EXTERNAS DA SACADA DE UM EDIFÍCIO DE ALVENARIA ESTRUTURAL E ACABAMENTO TRAVERTINO. AF_06/2014</v>
          </cell>
          <cell r="C4610" t="str">
            <v>M2</v>
          </cell>
          <cell r="D4610">
            <v>67.39</v>
          </cell>
          <cell r="E4610">
            <v>15.27</v>
          </cell>
          <cell r="F4610">
            <v>82.66</v>
          </cell>
        </row>
        <row r="4611">
          <cell r="A4611" t="str">
            <v>87858</v>
          </cell>
          <cell r="B4611" t="str">
            <v>REVESTIMENTO DECORATIVO MONOCAMADA APLICADO MANUALMENTE NAS PAREDES INTERNAS DA SACADA COM ACABAMENTO RASPADO. AF_06/2014</v>
          </cell>
          <cell r="C4611" t="str">
            <v>M2</v>
          </cell>
          <cell r="D4611">
            <v>64.13</v>
          </cell>
          <cell r="E4611">
            <v>16.95</v>
          </cell>
          <cell r="F4611">
            <v>81.08</v>
          </cell>
        </row>
        <row r="4612">
          <cell r="A4612" t="str">
            <v>87859</v>
          </cell>
          <cell r="B4612" t="str">
            <v>REVESTIMENTO DECORATIVO MONOCAMADA APLICADO MANUALMENTE NAS PAREDES INTERNAS DA SACADA COM ACABAMENTO TRAVERTINO. AF_06/2014</v>
          </cell>
          <cell r="C4612" t="str">
            <v>M2</v>
          </cell>
          <cell r="D4612">
            <v>72.25</v>
          </cell>
          <cell r="E4612">
            <v>23.22</v>
          </cell>
          <cell r="F4612">
            <v>95.47</v>
          </cell>
        </row>
        <row r="4613">
          <cell r="A4613" t="str">
            <v>95305</v>
          </cell>
          <cell r="B4613" t="str">
            <v>TEXTURA ACRÍLICA, APLICAÇÃO MANUAL EM PAREDE, UMA DEMÃO. AF_09/2016</v>
          </cell>
          <cell r="C4613" t="str">
            <v>M2</v>
          </cell>
          <cell r="D4613">
            <v>7.49</v>
          </cell>
          <cell r="E4613">
            <v>3.59</v>
          </cell>
          <cell r="F4613">
            <v>11.08</v>
          </cell>
        </row>
        <row r="4614">
          <cell r="A4614" t="str">
            <v>95306</v>
          </cell>
          <cell r="B4614" t="str">
            <v>TEXTURA ACRÍLICA, APLICAÇÃO MANUAL EM TETO, UMA DEMÃO. AF_09/2016</v>
          </cell>
          <cell r="C4614" t="str">
            <v>M2</v>
          </cell>
          <cell r="D4614">
            <v>8.02</v>
          </cell>
          <cell r="E4614">
            <v>4.96</v>
          </cell>
          <cell r="F4614">
            <v>12.98</v>
          </cell>
        </row>
        <row r="4615">
          <cell r="B4615" t="str">
            <v>ESTUQUES</v>
          </cell>
          <cell r="C4615" t="str">
            <v/>
          </cell>
        </row>
        <row r="4616">
          <cell r="A4616" t="str">
            <v>91514</v>
          </cell>
          <cell r="B4616" t="str">
            <v>ESTUCAMENTO DE PANOS DE FACHADA SEM VÃOS DO SISTEMA DE PAREDES DE CONCRETO EM EDIFICAÇÕES DE MÚLTIPLOS PAVIMENTOS. AF_06/2015</v>
          </cell>
          <cell r="C4616" t="str">
            <v>M2</v>
          </cell>
          <cell r="D4616">
            <v>1.54</v>
          </cell>
          <cell r="E4616">
            <v>3.86</v>
          </cell>
          <cell r="F4616">
            <v>5.4</v>
          </cell>
        </row>
        <row r="4617">
          <cell r="A4617" t="str">
            <v>91515</v>
          </cell>
          <cell r="B4617" t="str">
            <v>ESTUCAMENTO DE PANOS DE FACHADA COM VÃOS DO SISTEMA DE PAREDES DE CONCRETO EM EDIFICAÇÕES DE MÚLTIPLOS PAVIMENTOS. AF_06/2015</v>
          </cell>
          <cell r="C4617" t="str">
            <v>M2</v>
          </cell>
          <cell r="D4617">
            <v>2.02</v>
          </cell>
          <cell r="E4617">
            <v>5.13</v>
          </cell>
          <cell r="F4617">
            <v>7.15</v>
          </cell>
        </row>
        <row r="4618">
          <cell r="A4618" t="str">
            <v>91516</v>
          </cell>
          <cell r="B4618" t="str">
            <v>ESTUCAMENTO DE SUPERFÍCIE EXTERNA DA SACADA DO SISTEMA DE PAREDES DE CONCRETO EM EDIFICAÇÕES DE MÚLTIPLOS PAVIMENTOS. AF_06/2015</v>
          </cell>
          <cell r="C4618" t="str">
            <v>M2</v>
          </cell>
          <cell r="D4618">
            <v>2.92</v>
          </cell>
          <cell r="E4618">
            <v>7.53</v>
          </cell>
          <cell r="F4618">
            <v>10.45</v>
          </cell>
        </row>
        <row r="4619">
          <cell r="A4619" t="str">
            <v>91517</v>
          </cell>
          <cell r="B4619" t="str">
            <v>ESTUCAMENTO DE PANOS DE FACHADA SEM VÃOS DO SISTEMA DE PAREDES DE CONCRETO EM EDIFICAÇÕES DE PAVIMENTO ÚNICO. AF_06/2015</v>
          </cell>
          <cell r="C4619" t="str">
            <v>M2</v>
          </cell>
          <cell r="D4619">
            <v>3.24</v>
          </cell>
          <cell r="E4619">
            <v>8.4</v>
          </cell>
          <cell r="F4619">
            <v>11.64</v>
          </cell>
        </row>
        <row r="4620">
          <cell r="A4620" t="str">
            <v>91519</v>
          </cell>
          <cell r="B4620" t="str">
            <v>ESTUCAMENTO DE PANOS DE FACHADA COM VÃOS DO SISTEMA DE PAREDES DE CONCRETO EM EDIFICAÇÕES DE PAVIMENTO ÚNICO. AF_06/2015</v>
          </cell>
          <cell r="C4620" t="str">
            <v>M2</v>
          </cell>
          <cell r="D4620">
            <v>3.71</v>
          </cell>
          <cell r="E4620">
            <v>9.65</v>
          </cell>
          <cell r="F4620">
            <v>13.36</v>
          </cell>
        </row>
        <row r="4621">
          <cell r="A4621" t="str">
            <v>91520</v>
          </cell>
          <cell r="B4621" t="str">
            <v>ESTUCAMENTO DE DENSIDADE BAIXA NAS FACES INTERNAS DE PAREDES DO SISTEMA DE PAREDES DE CONCRETO. AF_06/2015</v>
          </cell>
          <cell r="C4621" t="str">
            <v>M2</v>
          </cell>
          <cell r="D4621">
            <v>0.6</v>
          </cell>
          <cell r="E4621">
            <v>1.35</v>
          </cell>
          <cell r="F4621">
            <v>1.95</v>
          </cell>
        </row>
        <row r="4622">
          <cell r="A4622" t="str">
            <v>91522</v>
          </cell>
          <cell r="B4622" t="str">
            <v>ESTUCAMENTO, PARA QUALQUER REVESTIMENTO, EM TETO DO SISTEMA DE PAREDES DE CONCRETO. AF_06/2015</v>
          </cell>
          <cell r="C4622" t="str">
            <v>M2</v>
          </cell>
          <cell r="D4622">
            <v>0.7</v>
          </cell>
          <cell r="E4622">
            <v>1.64</v>
          </cell>
          <cell r="F4622">
            <v>2.34</v>
          </cell>
        </row>
        <row r="4623">
          <cell r="A4623" t="str">
            <v>91525</v>
          </cell>
          <cell r="B4623" t="str">
            <v>ESTUCAMENTO DE DENSIDADE ALTA, NAS FACES INTERNAS DE PAREDES DO SISTEMA DE PAREDES DE CONCRETO. AF_06/2015</v>
          </cell>
          <cell r="C4623" t="str">
            <v>M2</v>
          </cell>
          <cell r="D4623">
            <v>1.47</v>
          </cell>
          <cell r="E4623">
            <v>2.73</v>
          </cell>
          <cell r="F4623">
            <v>4.2</v>
          </cell>
        </row>
        <row r="4624">
          <cell r="B4624" t="str">
            <v>GESSO</v>
          </cell>
          <cell r="C4624" t="str">
            <v/>
          </cell>
        </row>
        <row r="4625">
          <cell r="A4625" t="str">
            <v>89049</v>
          </cell>
          <cell r="B4625" t="str">
            <v>(COMPOSIÇÃO REPRESENTATIVA) DO SERVIÇO DE APLICAÇÃO MANUAL DE GESSO DESEMPENADO (SEM TALISCAS) EM TETO, ESPESSURA 0,5 CM, PARA EDIFICAÇÃO HABITACIONAL MULTIFAMILIAR (PRÉDIO). AF_11/2014</v>
          </cell>
          <cell r="C4625" t="str">
            <v>M2</v>
          </cell>
          <cell r="D4625">
            <v>7.69</v>
          </cell>
          <cell r="E4625">
            <v>7.96</v>
          </cell>
          <cell r="F4625">
            <v>15.65</v>
          </cell>
        </row>
        <row r="4626">
          <cell r="A4626" t="str">
            <v>87418</v>
          </cell>
          <cell r="B4626" t="str">
            <v>APLICAÇÃO MANUAL DE GESSO DESEMPENADO (SEM TALISCAS) EM PAREDES DE AMBIENTES DE ÁREA ENTRE 5M² E 10M², ESPESSURA DE 0,5CM. AF_06/2014</v>
          </cell>
          <cell r="C4626" t="str">
            <v>M2</v>
          </cell>
          <cell r="D4626">
            <v>6.63</v>
          </cell>
          <cell r="E4626">
            <v>5.42</v>
          </cell>
          <cell r="F4626">
            <v>12.05</v>
          </cell>
        </row>
        <row r="4627">
          <cell r="A4627" t="str">
            <v>87421</v>
          </cell>
          <cell r="B4627" t="str">
            <v>APLICAÇÃO MANUAL DE GESSO DESEMPENADO (SEM TALISCAS) EM PAREDES DE AMBIENTES DE ÁREA ENTRE 5M² E 10M², ESPESSURA DE 1,0CM. AF_06/2014</v>
          </cell>
          <cell r="C4627" t="str">
            <v>M2</v>
          </cell>
          <cell r="D4627">
            <v>10.66</v>
          </cell>
          <cell r="E4627">
            <v>6.97</v>
          </cell>
          <cell r="F4627">
            <v>17.63</v>
          </cell>
        </row>
        <row r="4628">
          <cell r="A4628" t="str">
            <v>87417</v>
          </cell>
          <cell r="B4628" t="str">
            <v>APLICAÇÃO MANUAL DE GESSO DESEMPENADO (SEM TALISCAS) EM PAREDES DE AMBIENTES DE ÁREA MAIOR QUE 10M², ESPESSURA DE 0,5CM. AF_06/2014</v>
          </cell>
          <cell r="C4628" t="str">
            <v>M2</v>
          </cell>
          <cell r="D4628">
            <v>6.52</v>
          </cell>
          <cell r="E4628">
            <v>5.16</v>
          </cell>
          <cell r="F4628">
            <v>11.68</v>
          </cell>
        </row>
        <row r="4629">
          <cell r="A4629" t="str">
            <v>87420</v>
          </cell>
          <cell r="B4629" t="str">
            <v>APLICAÇÃO MANUAL DE GESSO DESEMPENADO (SEM TALISCAS) EM PAREDES DE AMBIENTES DE ÁREA MAIOR QUE 10M², ESPESSURA DE 1,0CM. AF_06/2014</v>
          </cell>
          <cell r="C4629" t="str">
            <v>M2</v>
          </cell>
          <cell r="D4629">
            <v>10.54</v>
          </cell>
          <cell r="E4629">
            <v>6.71</v>
          </cell>
          <cell r="F4629">
            <v>17.25</v>
          </cell>
        </row>
        <row r="4630">
          <cell r="A4630" t="str">
            <v>87419</v>
          </cell>
          <cell r="B4630" t="str">
            <v>APLICAÇÃO MANUAL DE GESSO DESEMPENADO (SEM TALISCAS) EM PAREDES DE AMBIENTES DE ÁREA MENOR QUE 5M², ESPESSURA DE 0,5CM. AF_06/2014</v>
          </cell>
          <cell r="C4630" t="str">
            <v>M2</v>
          </cell>
          <cell r="D4630">
            <v>6.95</v>
          </cell>
          <cell r="E4630">
            <v>6.2</v>
          </cell>
          <cell r="F4630">
            <v>13.15</v>
          </cell>
        </row>
        <row r="4631">
          <cell r="A4631" t="str">
            <v>87422</v>
          </cell>
          <cell r="B4631" t="str">
            <v>APLICAÇÃO MANUAL DE GESSO DESEMPENADO (SEM TALISCAS) EM PAREDES DE AMBIENTES DE ÁREA MENOR QUE 5M², ESPESSURA DE 1,0CM. AF_06/2014</v>
          </cell>
          <cell r="C4631" t="str">
            <v>M2</v>
          </cell>
          <cell r="D4631">
            <v>10.98</v>
          </cell>
          <cell r="E4631">
            <v>7.75</v>
          </cell>
          <cell r="F4631">
            <v>18.73</v>
          </cell>
        </row>
        <row r="4632">
          <cell r="A4632" t="str">
            <v>87412</v>
          </cell>
          <cell r="B4632" t="str">
            <v>APLICAÇÃO MANUAL DE GESSO DESEMPENADO (SEM TALISCAS) EM TETO DE AMBIENTES DE ÁREA ENTRE 5M² E 10M², ESPESSURA DE 0,5CM. AF_06/2014</v>
          </cell>
          <cell r="C4632" t="str">
            <v>M2</v>
          </cell>
          <cell r="D4632">
            <v>7.82</v>
          </cell>
          <cell r="E4632">
            <v>8.26</v>
          </cell>
          <cell r="F4632">
            <v>16.079999999999998</v>
          </cell>
        </row>
        <row r="4633">
          <cell r="A4633" t="str">
            <v>87415</v>
          </cell>
          <cell r="B4633" t="str">
            <v>APLICAÇÃO MANUAL DE GESSO DESEMPENADO (SEM TALISCAS) EM TETO DE AMBIENTES DE ÁREA ENTRE 5M² E 10M², ESPESSURA DE 1,0CM. AF_06/2014</v>
          </cell>
          <cell r="C4633" t="str">
            <v>M2</v>
          </cell>
          <cell r="D4633">
            <v>11.63</v>
          </cell>
          <cell r="E4633">
            <v>9.3000000000000007</v>
          </cell>
          <cell r="F4633">
            <v>20.93</v>
          </cell>
        </row>
        <row r="4634">
          <cell r="A4634" t="str">
            <v>87411</v>
          </cell>
          <cell r="B4634" t="str">
            <v>APLICAÇÃO MANUAL DE GESSO DESEMPENADO (SEM TALISCAS) EM TETO DE AMBIENTES DE ÁREA MAIOR QUE 10M², ESPESSURA DE 0,5CM. AF_06/2014</v>
          </cell>
          <cell r="C4634" t="str">
            <v>M2</v>
          </cell>
          <cell r="D4634">
            <v>6.3</v>
          </cell>
          <cell r="E4634">
            <v>4.6500000000000004</v>
          </cell>
          <cell r="F4634">
            <v>10.95</v>
          </cell>
        </row>
        <row r="4635">
          <cell r="A4635" t="str">
            <v>87414</v>
          </cell>
          <cell r="B4635" t="str">
            <v>APLICAÇÃO MANUAL DE GESSO DESEMPENADO (SEM TALISCAS) EM TETO DE AMBIENTES DE ÁREA MAIOR QUE 10M², ESPESSURA DE 1,0CM. AF_06/2014</v>
          </cell>
          <cell r="C4635" t="str">
            <v>M2</v>
          </cell>
          <cell r="D4635">
            <v>10.16</v>
          </cell>
          <cell r="E4635">
            <v>5.8</v>
          </cell>
          <cell r="F4635">
            <v>15.96</v>
          </cell>
        </row>
        <row r="4636">
          <cell r="A4636" t="str">
            <v>87413</v>
          </cell>
          <cell r="B4636" t="str">
            <v>APLICAÇÃO MANUAL DE GESSO DESEMPENADO (SEM TALISCAS) EM TETO DE AMBIENTES DE ÁREA MENOR QUE 5M², ESPESSURA DE 0,5CM. AF_06/2014</v>
          </cell>
          <cell r="C4636" t="str">
            <v>M2</v>
          </cell>
          <cell r="D4636">
            <v>8.69</v>
          </cell>
          <cell r="E4636">
            <v>10.32</v>
          </cell>
          <cell r="F4636">
            <v>19.010000000000002</v>
          </cell>
        </row>
        <row r="4637">
          <cell r="A4637" t="str">
            <v>87416</v>
          </cell>
          <cell r="B4637" t="str">
            <v>APLICAÇÃO MANUAL DE GESSO DESEMPENADO (SEM TALISCAS) EM TETO DE AMBIENTES DE ÁREA MENOR QUE 5M², ESPESSURA DE 1,0CM. AF_06/2014</v>
          </cell>
          <cell r="C4637" t="str">
            <v>M2</v>
          </cell>
          <cell r="D4637">
            <v>12.55</v>
          </cell>
          <cell r="E4637">
            <v>11.49</v>
          </cell>
          <cell r="F4637">
            <v>24.04</v>
          </cell>
        </row>
        <row r="4638">
          <cell r="A4638" t="str">
            <v>87424</v>
          </cell>
          <cell r="B4638" t="str">
            <v>APLICAÇÃO MANUAL DE GESSO SARRAFEADO (COM TALISCAS) EM PAREDES DE AMBIENTES DE ÁREA ENTRE 5M² E 10M², ESPESSURA DE 1,0CM. AF_06/2014</v>
          </cell>
          <cell r="C4638" t="str">
            <v>M2</v>
          </cell>
          <cell r="D4638">
            <v>12.55</v>
          </cell>
          <cell r="E4638">
            <v>11.49</v>
          </cell>
          <cell r="F4638">
            <v>24.04</v>
          </cell>
        </row>
        <row r="4639">
          <cell r="A4639" t="str">
            <v>87427</v>
          </cell>
          <cell r="B4639" t="str">
            <v>APLICAÇÃO MANUAL DE GESSO SARRAFEADO (COM TALISCAS) EM PAREDES DE AMBIENTES DE ÁREA ENTRE 5M² E 10M², ESPESSURA DE 1,5CM. AF_06/2014</v>
          </cell>
          <cell r="C4639" t="str">
            <v>M2</v>
          </cell>
          <cell r="D4639">
            <v>15.37</v>
          </cell>
          <cell r="E4639">
            <v>12.54</v>
          </cell>
          <cell r="F4639">
            <v>27.91</v>
          </cell>
        </row>
        <row r="4640">
          <cell r="A4640" t="str">
            <v>87423</v>
          </cell>
          <cell r="B4640" t="str">
            <v>APLICAÇÃO MANUAL DE GESSO SARRAFEADO (COM TALISCAS) EM PAREDES DE AMBIENTES DE ÁREA MAIOR QUE 10M², ESPESSURA DE 1,0CM. AF_06/2014</v>
          </cell>
          <cell r="C4640" t="str">
            <v>M2</v>
          </cell>
          <cell r="D4640">
            <v>12.39</v>
          </cell>
          <cell r="E4640">
            <v>11.09</v>
          </cell>
          <cell r="F4640">
            <v>23.48</v>
          </cell>
        </row>
        <row r="4641">
          <cell r="A4641" t="str">
            <v>87426</v>
          </cell>
          <cell r="B4641" t="str">
            <v>APLICAÇÃO MANUAL DE GESSO SARRAFEADO (COM TALISCAS) EM PAREDES DE AMBIENTES DE ÁREA MAIOR QUE 10M², ESPESSURA DE 1,5CM. AF_06/2014</v>
          </cell>
          <cell r="C4641" t="str">
            <v>M2</v>
          </cell>
          <cell r="D4641">
            <v>15.2</v>
          </cell>
          <cell r="E4641">
            <v>12.14</v>
          </cell>
          <cell r="F4641">
            <v>27.34</v>
          </cell>
        </row>
        <row r="4642">
          <cell r="A4642" t="str">
            <v>87425</v>
          </cell>
          <cell r="B4642" t="str">
            <v>APLICAÇÃO MANUAL DE GESSO SARRAFEADO (COM TALISCAS) EM PAREDES DE AMBIENTES DE ÁREA MENOR QUE 5M², ESPESSURA DE 1,0CM. AF_06/2014</v>
          </cell>
          <cell r="C4642" t="str">
            <v>M2</v>
          </cell>
          <cell r="D4642">
            <v>12.82</v>
          </cell>
          <cell r="E4642">
            <v>12.14</v>
          </cell>
          <cell r="F4642">
            <v>24.96</v>
          </cell>
        </row>
        <row r="4643">
          <cell r="A4643" t="str">
            <v>87428</v>
          </cell>
          <cell r="B4643" t="str">
            <v>APLICAÇÃO MANUAL DE GESSO SARRAFEADO (COM TALISCAS) EM PAREDES DE AMBIENTES DE ÁREA MENOR QUE 5M², ESPESSURA DE 1,5CM. AF_06/2014</v>
          </cell>
          <cell r="C4643" t="str">
            <v>M2</v>
          </cell>
          <cell r="D4643">
            <v>15.64</v>
          </cell>
          <cell r="E4643">
            <v>13.18</v>
          </cell>
          <cell r="F4643">
            <v>28.82</v>
          </cell>
        </row>
        <row r="4644">
          <cell r="A4644" t="str">
            <v>87429</v>
          </cell>
          <cell r="B4644" t="str">
            <v>APLICAÇÃO DE GESSO PROJETADO COM EQUIPAMENTO DE PROJEÇÃO EM PAREDES DE AMBIENTES DE ÁREA MAIOR QUE 10M², DESEMPENADO (SEM TALISCAS), ESPESSURA DE 0,5CM. AF_06/2014</v>
          </cell>
          <cell r="C4644" t="str">
            <v>M2</v>
          </cell>
          <cell r="D4644">
            <v>7.54</v>
          </cell>
          <cell r="E4644">
            <v>5.83</v>
          </cell>
          <cell r="F4644">
            <v>13.37</v>
          </cell>
        </row>
        <row r="4645">
          <cell r="A4645" t="str">
            <v>87430</v>
          </cell>
          <cell r="B4645" t="str">
            <v>APLICAÇÃO DE GESSO PROJETADO COM EQUIPAMENTO DE PROJEÇÃO EM PAREDES DE AMBIENTES DE ÁREA ENTRE 5M² E 10M², DESEMPENADO (SEM TALISCAS), ESPESSURA DE 0,5CM. AF_06/2014</v>
          </cell>
          <cell r="C4645" t="str">
            <v>M2</v>
          </cell>
          <cell r="D4645">
            <v>7.64</v>
          </cell>
          <cell r="E4645">
            <v>6.1</v>
          </cell>
          <cell r="F4645">
            <v>13.74</v>
          </cell>
        </row>
        <row r="4646">
          <cell r="A4646" t="str">
            <v>87431</v>
          </cell>
          <cell r="B4646" t="str">
            <v>APLICAÇÃO DE GESSO PROJETADO COM EQUIPAMENTO DE PROJEÇÃO EM PAREDES DE AMBIENTES DE ÁREA MENOR QUE 5M², DESEMPENADO (SEM TALISCAS), ESPESSURA DE 0,5CM. AF_06/2014</v>
          </cell>
          <cell r="C4646" t="str">
            <v>M2</v>
          </cell>
          <cell r="D4646">
            <v>7.7</v>
          </cell>
          <cell r="E4646">
            <v>6.23</v>
          </cell>
          <cell r="F4646">
            <v>13.93</v>
          </cell>
        </row>
        <row r="4647">
          <cell r="A4647" t="str">
            <v>87432</v>
          </cell>
          <cell r="B4647" t="str">
            <v>APLICAÇÃO DE GESSO PROJETADO COM EQUIPAMENTO DE PROJEÇÃO EM PAREDES DE AMBIENTES DE ÁREA MAIOR QUE 10M², DESEMPENADO (SEM TALISCAS), ESPESSURA DE 1,0CM. AF_06/2014</v>
          </cell>
          <cell r="C4647" t="str">
            <v>M2</v>
          </cell>
          <cell r="D4647">
            <v>11.96</v>
          </cell>
          <cell r="E4647">
            <v>6.99</v>
          </cell>
          <cell r="F4647">
            <v>18.95</v>
          </cell>
        </row>
        <row r="4648">
          <cell r="A4648" t="str">
            <v>87433</v>
          </cell>
          <cell r="B4648" t="str">
            <v>APLICAÇÃO DE GESSO PROJETADO COM EQUIPAMENTO DE PROJEÇÃO EM PAREDES DE AMBIENTES DE ÁREA ENTRE 5M² E 10M², DESEMPENADO (SEM TALISCAS), ESPESSURA DE 1,0CM. AF_06/2014</v>
          </cell>
          <cell r="C4648" t="str">
            <v>M2</v>
          </cell>
          <cell r="D4648">
            <v>12.17</v>
          </cell>
          <cell r="E4648">
            <v>7.53</v>
          </cell>
          <cell r="F4648">
            <v>19.7</v>
          </cell>
        </row>
        <row r="4649">
          <cell r="A4649" t="str">
            <v>87434</v>
          </cell>
          <cell r="B4649" t="str">
            <v>APLICAÇÃO DE GESSO PROJETADO COM EQUIPAMENTO DE PROJEÇÃO EM PAREDES DE AMBIENTES DE ÁREA MENOR QUE 5M², DESEMPENADO (SEM TALISCAS), ESPESSURA DE 1,0CM. AF_06/2014</v>
          </cell>
          <cell r="C4649" t="str">
            <v>M2</v>
          </cell>
          <cell r="D4649">
            <v>12.34</v>
          </cell>
          <cell r="E4649">
            <v>7.9</v>
          </cell>
          <cell r="F4649">
            <v>20.239999999999998</v>
          </cell>
        </row>
        <row r="4650">
          <cell r="A4650" t="str">
            <v>87435</v>
          </cell>
          <cell r="B4650" t="str">
            <v>APLICAÇÃO DE GESSO PROJETADO COM EQUIPAMENTO DE PROJEÇÃO EM PAREDES DE AMBIENTES DE ÁREA MAIOR QUE 10M², SARRAFEADO (COM TALISCAS), ESPESSURA DE 1,0CM. AF_06/2014</v>
          </cell>
          <cell r="C4650" t="str">
            <v>M2</v>
          </cell>
          <cell r="D4650">
            <v>12.66</v>
          </cell>
          <cell r="E4650">
            <v>8.68</v>
          </cell>
          <cell r="F4650">
            <v>21.34</v>
          </cell>
        </row>
        <row r="4651">
          <cell r="A4651" t="str">
            <v>87436</v>
          </cell>
          <cell r="B4651" t="str">
            <v>APLICAÇÃO DE GESSO PROJETADO COM EQUIPAMENTO DE PROJEÇÃO EM PAREDES DE AMBIENTES DE ÁREA ENTRE 5M² E 10M², SARRAFEADO (COM TALISCAS), ESPESSURA DE 1,0CM. AF_06/2014</v>
          </cell>
          <cell r="C4651" t="str">
            <v>M2</v>
          </cell>
          <cell r="D4651">
            <v>13.04</v>
          </cell>
          <cell r="E4651">
            <v>9.59</v>
          </cell>
          <cell r="F4651">
            <v>22.63</v>
          </cell>
        </row>
        <row r="4652">
          <cell r="A4652" t="str">
            <v>87437</v>
          </cell>
          <cell r="B4652" t="str">
            <v>APLICAÇÃO DE GESSO PROJETADO COM EQUIPAMENTO DE PROJEÇÃO EM PAREDES DE AMBIENTES DE ÁREA MENOR QUE 5M², SARRAFEADO (COM TALISCAS), ESPESSURA DE 1,0CM. AF_06/2014</v>
          </cell>
          <cell r="C4652" t="str">
            <v>M2</v>
          </cell>
          <cell r="D4652">
            <v>13.31</v>
          </cell>
          <cell r="E4652">
            <v>10.23</v>
          </cell>
          <cell r="F4652">
            <v>23.54</v>
          </cell>
        </row>
        <row r="4653">
          <cell r="A4653" t="str">
            <v>87438</v>
          </cell>
          <cell r="B4653" t="str">
            <v>APLICAÇÃO DE GESSO PROJETADO COM EQUIPAMENTO DE PROJEÇÃO EM PAREDES DE AMBIENTES DE ÁREA MAIOR QUE 10M², SARRAFEADO (COM TALISCAS), ESPESSURA DE 1,5CM. AF_06/2014</v>
          </cell>
          <cell r="C4653" t="str">
            <v>M2</v>
          </cell>
          <cell r="D4653">
            <v>16.079999999999998</v>
          </cell>
          <cell r="E4653">
            <v>10.1</v>
          </cell>
          <cell r="F4653">
            <v>26.18</v>
          </cell>
        </row>
        <row r="4654">
          <cell r="A4654" t="str">
            <v>87439</v>
          </cell>
          <cell r="B4654" t="str">
            <v>APLICAÇÃO DE GESSO PROJETADO COM EQUIPAMENTO DE PROJEÇÃO EM PAREDES DE AMBIENTES DE ÁREA ENTRE 5M² E 10M², SARRAFEADO (COM TALISCAS), ESPESSURA DE 1,5CM. AF_06/2014</v>
          </cell>
          <cell r="C4654" t="str">
            <v>M2</v>
          </cell>
          <cell r="D4654">
            <v>16.57</v>
          </cell>
          <cell r="E4654">
            <v>11.25</v>
          </cell>
          <cell r="F4654">
            <v>27.82</v>
          </cell>
        </row>
        <row r="4655">
          <cell r="A4655" t="str">
            <v>87440</v>
          </cell>
          <cell r="B4655" t="str">
            <v>APLICAÇÃO DE GESSO PROJETADO COM EQUIPAMENTO DE PROJEÇÃO EM PAREDES DE AMBIENTES DE ÁREA MENOR QUE 5M², SARRAFEADO (COM TALISCAS), ESPESSURA DE 1,5CM. AF_06/2014</v>
          </cell>
          <cell r="C4655" t="str">
            <v>M2</v>
          </cell>
          <cell r="D4655">
            <v>16.79</v>
          </cell>
          <cell r="E4655">
            <v>11.78</v>
          </cell>
          <cell r="F4655">
            <v>28.57</v>
          </cell>
        </row>
        <row r="4656">
          <cell r="B4656" t="str">
            <v>FUNDO PREPARADOR</v>
          </cell>
          <cell r="C4656" t="str">
            <v/>
          </cell>
        </row>
        <row r="4657">
          <cell r="A4657" t="str">
            <v>88485</v>
          </cell>
          <cell r="B4657" t="str">
            <v>APLICAÇÃO DE FUNDO SELADOR ACRÍLICO EM PAREDES, UMA DEMÃO. AF_06/2014</v>
          </cell>
          <cell r="C4657" t="str">
            <v>M2</v>
          </cell>
          <cell r="D4657">
            <v>1.18</v>
          </cell>
          <cell r="E4657">
            <v>0.74</v>
          </cell>
          <cell r="F4657">
            <v>1.92</v>
          </cell>
        </row>
        <row r="4658">
          <cell r="A4658" t="str">
            <v>88484</v>
          </cell>
          <cell r="B4658" t="str">
            <v>APLICAÇÃO DE FUNDO SELADOR ACRÍLICO EM TETO, UMA DEMÃO. AF_06/2014</v>
          </cell>
          <cell r="C4658" t="str">
            <v>M2</v>
          </cell>
          <cell r="D4658">
            <v>1.28</v>
          </cell>
          <cell r="E4658">
            <v>0.97</v>
          </cell>
          <cell r="F4658">
            <v>2.25</v>
          </cell>
        </row>
        <row r="4659">
          <cell r="A4659" t="str">
            <v>88483</v>
          </cell>
          <cell r="B4659" t="str">
            <v>APLICAÇÃO DE FUNDO SELADOR LÁTEX PVA EM PAREDES, UMA DEMÃO. AF_06/2014</v>
          </cell>
          <cell r="C4659" t="str">
            <v>M2</v>
          </cell>
          <cell r="D4659">
            <v>1.9</v>
          </cell>
          <cell r="E4659">
            <v>0.51</v>
          </cell>
          <cell r="F4659">
            <v>2.41</v>
          </cell>
        </row>
        <row r="4660">
          <cell r="A4660" t="str">
            <v>88482</v>
          </cell>
          <cell r="B4660" t="str">
            <v>APLICAÇÃO DE FUNDO SELADOR LÁTEX PVA EM TETO, UMA DEMÃO. AF_06/2014</v>
          </cell>
          <cell r="C4660" t="str">
            <v>M2</v>
          </cell>
          <cell r="D4660">
            <v>1.96</v>
          </cell>
          <cell r="E4660">
            <v>0.68</v>
          </cell>
          <cell r="F4660">
            <v>2.64</v>
          </cell>
        </row>
        <row r="4661">
          <cell r="A4661" t="str">
            <v>88412</v>
          </cell>
          <cell r="B4661" t="str">
            <v>APLICAÇÃO MANUAL DE FUNDO SELADOR ACRÍLICO EM PANOS CEGOS DE FACHADA (SEM PRESENÇA DE VÃOS) DE EDIFÍCIOS DE MÚLTIPLOS PAVIMENTOS. AF_06/2014</v>
          </cell>
          <cell r="C4661" t="str">
            <v>M2</v>
          </cell>
          <cell r="D4661">
            <v>1.06</v>
          </cell>
          <cell r="E4661">
            <v>0.44</v>
          </cell>
          <cell r="F4661">
            <v>1.5</v>
          </cell>
        </row>
        <row r="4662">
          <cell r="A4662" t="str">
            <v>88411</v>
          </cell>
          <cell r="B4662" t="str">
            <v>APLICAÇÃO MANUAL DE FUNDO SELADOR ACRÍLICO EM PANOS COM PRESENÇA DE VÃOS DE EDIFÍCIOS DE MÚLTIPLOS PAVIMENTOS. AF_06/2014</v>
          </cell>
          <cell r="C4662" t="str">
            <v>M2</v>
          </cell>
          <cell r="D4662">
            <v>1.21</v>
          </cell>
          <cell r="E4662">
            <v>0.84</v>
          </cell>
          <cell r="F4662">
            <v>2.0499999999999998</v>
          </cell>
        </row>
        <row r="4663">
          <cell r="A4663" t="str">
            <v>88415</v>
          </cell>
          <cell r="B4663" t="str">
            <v>APLICAÇÃO MANUAL DE FUNDO SELADOR ACRÍLICO EM PAREDES EXTERNAS DE CASAS. AF_06/2014</v>
          </cell>
          <cell r="C4663" t="str">
            <v>M2</v>
          </cell>
          <cell r="D4663">
            <v>1.26</v>
          </cell>
          <cell r="E4663">
            <v>0.97</v>
          </cell>
          <cell r="F4663">
            <v>2.23</v>
          </cell>
        </row>
        <row r="4664">
          <cell r="A4664" t="str">
            <v>88413</v>
          </cell>
          <cell r="B4664" t="str">
            <v>APLICAÇÃO MANUAL DE FUNDO SELADOR ACRÍLICO EM SUPERFÍCIES EXTERNAS DE SACADA DE EDIFÍCIOS DE MÚLTIPLOS PAVIMENTOS. AF_06/2014</v>
          </cell>
          <cell r="C4664" t="str">
            <v>M2</v>
          </cell>
          <cell r="D4664">
            <v>1.52</v>
          </cell>
          <cell r="E4664">
            <v>1.64</v>
          </cell>
          <cell r="F4664">
            <v>3.16</v>
          </cell>
        </row>
        <row r="4665">
          <cell r="A4665" t="str">
            <v>88414</v>
          </cell>
          <cell r="B4665" t="str">
            <v>APLICAÇÃO MANUAL DE FUNDO SELADOR ACRÍLICO EM SUPERFÍCIES INTERNAS DA SACADA DE EDIFÍCIOS DE MÚLTIPLOS PAVIMENTOS. AF_06/2014</v>
          </cell>
          <cell r="C4665" t="str">
            <v>M2</v>
          </cell>
          <cell r="D4665">
            <v>1.62</v>
          </cell>
          <cell r="E4665">
            <v>1.89</v>
          </cell>
          <cell r="F4665">
            <v>3.51</v>
          </cell>
        </row>
        <row r="4666">
          <cell r="A4666" t="str">
            <v>73865/1</v>
          </cell>
          <cell r="B4666" t="str">
            <v>FUNDO PREPARADOR PRIMER A BASE DE EPOXI, PARA ESTRUTURA METALICA, UMA DEMAO, ESPESSURA DE 25 MICRA.</v>
          </cell>
          <cell r="C4666" t="str">
            <v>M2</v>
          </cell>
          <cell r="D4666">
            <v>6.82</v>
          </cell>
          <cell r="E4666">
            <v>1.64</v>
          </cell>
          <cell r="F4666">
            <v>8.4600000000000009</v>
          </cell>
        </row>
        <row r="4667">
          <cell r="A4667" t="str">
            <v>74064/1</v>
          </cell>
          <cell r="B4667" t="str">
            <v>FUNDO ANTICORROSIVO A BASE DE OXIDO DE FERRO (ZARCAO), DUAS DEMAOS</v>
          </cell>
          <cell r="C4667" t="str">
            <v>M2</v>
          </cell>
          <cell r="D4667">
            <v>8.99</v>
          </cell>
          <cell r="E4667">
            <v>9.3000000000000007</v>
          </cell>
          <cell r="F4667">
            <v>18.29</v>
          </cell>
        </row>
        <row r="4668">
          <cell r="A4668" t="str">
            <v>74064/2</v>
          </cell>
          <cell r="B4668" t="str">
            <v>FUNDO ANTICORROSIVO A BASE DE OXIDO DE FERRO (ZARCAO), UMA DEMAO</v>
          </cell>
          <cell r="C4668" t="str">
            <v>M2</v>
          </cell>
          <cell r="D4668">
            <v>5.31</v>
          </cell>
          <cell r="E4668">
            <v>6.71</v>
          </cell>
          <cell r="F4668">
            <v>12.02</v>
          </cell>
        </row>
        <row r="4669">
          <cell r="A4669" t="str">
            <v>84660</v>
          </cell>
          <cell r="B4669" t="str">
            <v>FUNDO PREPARADOR PRIMER SINTETICO, PARA ESTRUTURA METALICA, UMA DEMÃO, ESPESSURA DE 25 MICRA</v>
          </cell>
          <cell r="C4669" t="str">
            <v>M2</v>
          </cell>
          <cell r="D4669">
            <v>4.43</v>
          </cell>
          <cell r="E4669">
            <v>1.64</v>
          </cell>
          <cell r="F4669">
            <v>6.07</v>
          </cell>
        </row>
        <row r="4670">
          <cell r="A4670" t="str">
            <v>84657</v>
          </cell>
          <cell r="B4670" t="str">
            <v>FUNDO SINTETICO NIVELADOR BRANCO</v>
          </cell>
          <cell r="C4670" t="str">
            <v>M2</v>
          </cell>
          <cell r="D4670">
            <v>6.37</v>
          </cell>
          <cell r="E4670">
            <v>3.27</v>
          </cell>
          <cell r="F4670">
            <v>9.64</v>
          </cell>
        </row>
        <row r="4671">
          <cell r="B4671" t="str">
            <v>PINTURA EM MADEIRA</v>
          </cell>
          <cell r="C4671" t="str">
            <v/>
          </cell>
        </row>
        <row r="4672">
          <cell r="A4672" t="str">
            <v>95464</v>
          </cell>
          <cell r="B4672" t="str">
            <v>PINTURA VERNIZ POLIURETANO BRILHANTE EM MADEIRA, TRES DEMAOS</v>
          </cell>
          <cell r="C4672" t="str">
            <v>M2</v>
          </cell>
          <cell r="D4672">
            <v>10.61</v>
          </cell>
          <cell r="E4672">
            <v>9.3000000000000007</v>
          </cell>
          <cell r="F4672">
            <v>19.91</v>
          </cell>
        </row>
        <row r="4673">
          <cell r="A4673" t="str">
            <v>6082</v>
          </cell>
          <cell r="B4673" t="str">
            <v>PINTURA EM VERNIZ SINTETICO BRILHANTE EM MADEIRA, TRES DEMAOS</v>
          </cell>
          <cell r="C4673" t="str">
            <v>M2</v>
          </cell>
          <cell r="D4673">
            <v>6.71</v>
          </cell>
          <cell r="E4673">
            <v>9.3000000000000007</v>
          </cell>
          <cell r="F4673">
            <v>16.010000000000002</v>
          </cell>
        </row>
        <row r="4674">
          <cell r="A4674" t="str">
            <v>84645</v>
          </cell>
          <cell r="B4674" t="str">
            <v>VERNIZ SINTETICO BRILHANTE, 2 DEMAOS</v>
          </cell>
          <cell r="C4674" t="str">
            <v>M2</v>
          </cell>
          <cell r="D4674">
            <v>8.81</v>
          </cell>
          <cell r="E4674">
            <v>8.01</v>
          </cell>
          <cell r="F4674">
            <v>16.82</v>
          </cell>
        </row>
        <row r="4675">
          <cell r="A4675" t="str">
            <v>40905</v>
          </cell>
          <cell r="B4675" t="str">
            <v>VERNIZ SINTETICO EM MADEIRA, DUAS DEMAOS</v>
          </cell>
          <cell r="C4675" t="str">
            <v>M2</v>
          </cell>
          <cell r="D4675">
            <v>10.54</v>
          </cell>
          <cell r="E4675">
            <v>9.3000000000000007</v>
          </cell>
          <cell r="F4675">
            <v>19.84</v>
          </cell>
        </row>
        <row r="4676">
          <cell r="A4676" t="str">
            <v>79466</v>
          </cell>
          <cell r="B4676" t="str">
            <v>PINTURA COM VERNIZ POLIURETANO, 2 DEMAOS</v>
          </cell>
          <cell r="C4676" t="str">
            <v>M2</v>
          </cell>
          <cell r="D4676">
            <v>10.06</v>
          </cell>
          <cell r="E4676">
            <v>8.01</v>
          </cell>
          <cell r="F4676">
            <v>18.07</v>
          </cell>
        </row>
        <row r="4677">
          <cell r="A4677" t="str">
            <v>73739/1</v>
          </cell>
          <cell r="B4677" t="str">
            <v>PINTURA ESMALTE ACETINADO EM MADEIRA, DUAS DEMAOS</v>
          </cell>
          <cell r="C4677" t="str">
            <v>M2</v>
          </cell>
          <cell r="D4677">
            <v>7.4</v>
          </cell>
          <cell r="E4677">
            <v>8.2200000000000006</v>
          </cell>
          <cell r="F4677">
            <v>15.62</v>
          </cell>
        </row>
        <row r="4678">
          <cell r="A4678" t="str">
            <v>74065/2</v>
          </cell>
          <cell r="B4678" t="str">
            <v>PINTURA ESMALTE ACETINADO PARA MADEIRA, DUAS DEMAOS, SOBRE FUNDO NIVELADOR BRANCO</v>
          </cell>
          <cell r="C4678" t="str">
            <v>M2</v>
          </cell>
          <cell r="D4678">
            <v>12.51</v>
          </cell>
          <cell r="E4678">
            <v>9.84</v>
          </cell>
          <cell r="F4678">
            <v>22.35</v>
          </cell>
        </row>
        <row r="4679">
          <cell r="A4679" t="str">
            <v>84659</v>
          </cell>
          <cell r="B4679" t="str">
            <v>PINTURA ESMALTE FOSCO EM MADEIRA, DUAS DEMAOS</v>
          </cell>
          <cell r="C4679" t="str">
            <v>M2</v>
          </cell>
          <cell r="D4679">
            <v>7.2</v>
          </cell>
          <cell r="E4679">
            <v>7.25</v>
          </cell>
          <cell r="F4679">
            <v>14.45</v>
          </cell>
        </row>
        <row r="4680">
          <cell r="A4680" t="str">
            <v>74065/1</v>
          </cell>
          <cell r="B4680" t="str">
            <v>PINTURA ESMALTE FOSCO PARA MADEIRA, DUAS DEMAOS, SOBRE FUNDO NIVELADOR BRANCO</v>
          </cell>
          <cell r="C4680" t="str">
            <v>M2</v>
          </cell>
          <cell r="D4680">
            <v>12.86</v>
          </cell>
          <cell r="E4680">
            <v>9.84</v>
          </cell>
          <cell r="F4680">
            <v>22.7</v>
          </cell>
        </row>
        <row r="4681">
          <cell r="A4681" t="str">
            <v>74065/3</v>
          </cell>
          <cell r="B4681" t="str">
            <v>PINTURA ESMALTE BRILHANTE PARA MADEIRA, DUAS DEMAOS, SOBRE FUNDO NIVELADOR BRANCO</v>
          </cell>
          <cell r="C4681" t="str">
            <v>M2</v>
          </cell>
          <cell r="D4681">
            <v>12.41</v>
          </cell>
          <cell r="E4681">
            <v>9.84</v>
          </cell>
          <cell r="F4681">
            <v>22.25</v>
          </cell>
        </row>
        <row r="4682">
          <cell r="A4682" t="str">
            <v>79463</v>
          </cell>
          <cell r="B4682" t="str">
            <v>PINTURA A OLEO, 1 DEMAO</v>
          </cell>
          <cell r="C4682" t="str">
            <v>M2</v>
          </cell>
          <cell r="D4682">
            <v>5.63</v>
          </cell>
          <cell r="E4682">
            <v>7.79</v>
          </cell>
          <cell r="F4682">
            <v>13.42</v>
          </cell>
        </row>
        <row r="4683">
          <cell r="A4683" t="str">
            <v>79464</v>
          </cell>
          <cell r="B4683" t="str">
            <v>PINTURA A OLEO, 2 DEMAOS</v>
          </cell>
          <cell r="C4683" t="str">
            <v>M2</v>
          </cell>
          <cell r="D4683">
            <v>8.01</v>
          </cell>
          <cell r="E4683">
            <v>9.84</v>
          </cell>
          <cell r="F4683">
            <v>17.850000000000001</v>
          </cell>
        </row>
        <row r="4684">
          <cell r="A4684" t="str">
            <v>79497/1</v>
          </cell>
          <cell r="B4684" t="str">
            <v>PINTURA A OLEO, 3 DEMAOS</v>
          </cell>
          <cell r="C4684" t="str">
            <v>M2</v>
          </cell>
          <cell r="D4684">
            <v>10.14</v>
          </cell>
          <cell r="E4684">
            <v>11.9</v>
          </cell>
          <cell r="F4684">
            <v>22.04</v>
          </cell>
        </row>
        <row r="4685">
          <cell r="A4685" t="str">
            <v>84664</v>
          </cell>
          <cell r="B4685" t="str">
            <v>PINTURA IMUNIZANTE FUNGICIDA A BASE DE CARBOLINEUM, DUAS DEMAOS</v>
          </cell>
          <cell r="C4685" t="str">
            <v>M2</v>
          </cell>
          <cell r="D4685">
            <v>1.82</v>
          </cell>
          <cell r="E4685">
            <v>2.16</v>
          </cell>
          <cell r="F4685">
            <v>3.98</v>
          </cell>
        </row>
        <row r="4686">
          <cell r="A4686" t="str">
            <v>84679</v>
          </cell>
          <cell r="B4686" t="str">
            <v>PINTURA IMUNIZANTE PARA MADEIRA, DUAS DEMAOS</v>
          </cell>
          <cell r="C4686" t="str">
            <v>M2</v>
          </cell>
          <cell r="D4686">
            <v>8.4700000000000006</v>
          </cell>
          <cell r="E4686">
            <v>9.84</v>
          </cell>
          <cell r="F4686">
            <v>18.309999999999999</v>
          </cell>
        </row>
        <row r="4687">
          <cell r="A4687" t="str">
            <v>79494/1</v>
          </cell>
          <cell r="B4687" t="str">
            <v>PINTURA DE QUADRO ESCOLAR COM TINTA ESMALTE ACABAMENTO FOSCO, DUAS DEMAOS SOBRE MASSA ACRILICA</v>
          </cell>
          <cell r="C4687" t="str">
            <v>M2</v>
          </cell>
          <cell r="D4687">
            <v>7.2</v>
          </cell>
          <cell r="E4687">
            <v>4.1100000000000003</v>
          </cell>
          <cell r="F4687">
            <v>11.31</v>
          </cell>
        </row>
        <row r="4688">
          <cell r="B4688" t="str">
            <v>PINTURA EM SUPERFICIES METALICAS</v>
          </cell>
          <cell r="C4688" t="str">
            <v/>
          </cell>
        </row>
        <row r="4689">
          <cell r="A4689" t="str">
            <v>73794/1</v>
          </cell>
          <cell r="B4689" t="str">
            <v>PINTURA COM TINTA PROTETORA ACABAMENTO GRAFITE ESMALTE SOBRE SUPERFICIE METALICA, 2 DEMAOS</v>
          </cell>
          <cell r="C4689" t="str">
            <v>M2</v>
          </cell>
          <cell r="D4689">
            <v>12.75</v>
          </cell>
          <cell r="E4689">
            <v>20.77</v>
          </cell>
          <cell r="F4689">
            <v>33.520000000000003</v>
          </cell>
        </row>
        <row r="4690">
          <cell r="A4690" t="str">
            <v>73446</v>
          </cell>
          <cell r="B4690" t="str">
            <v>PINTURA DE SUPERFICIE C/TINTA GRAFITE</v>
          </cell>
          <cell r="C4690" t="str">
            <v>M2</v>
          </cell>
          <cell r="D4690">
            <v>7.56</v>
          </cell>
          <cell r="E4690">
            <v>11.26</v>
          </cell>
          <cell r="F4690">
            <v>18.82</v>
          </cell>
        </row>
        <row r="4691">
          <cell r="A4691" t="str">
            <v>73924/1</v>
          </cell>
          <cell r="B4691" t="str">
            <v>PINTURA ESMALTE ALTO BRILHO, DUAS DEMAOS, SOBRE SUPERFICIE METALICA</v>
          </cell>
          <cell r="C4691" t="str">
            <v>M2</v>
          </cell>
          <cell r="D4691">
            <v>11.24</v>
          </cell>
          <cell r="E4691">
            <v>12.98</v>
          </cell>
          <cell r="F4691">
            <v>24.22</v>
          </cell>
        </row>
        <row r="4692">
          <cell r="A4692" t="str">
            <v>73924/2</v>
          </cell>
          <cell r="B4692" t="str">
            <v>PINTURA ESMALTE ACETINADO, DUAS DEMAOS, SOBRE SUPERFICIE METALICA</v>
          </cell>
          <cell r="C4692" t="str">
            <v>M2</v>
          </cell>
          <cell r="D4692">
            <v>11.34</v>
          </cell>
          <cell r="E4692">
            <v>12.98</v>
          </cell>
          <cell r="F4692">
            <v>24.32</v>
          </cell>
        </row>
        <row r="4693">
          <cell r="A4693" t="str">
            <v>73924/3</v>
          </cell>
          <cell r="B4693" t="str">
            <v>PINTURA ESMALTE FOSCO, DUAS DEMAOS, SOBRE SUPERFICIE METALICA</v>
          </cell>
          <cell r="C4693" t="str">
            <v>M2</v>
          </cell>
          <cell r="D4693">
            <v>11.68</v>
          </cell>
          <cell r="E4693">
            <v>12.98</v>
          </cell>
          <cell r="F4693">
            <v>24.66</v>
          </cell>
        </row>
        <row r="4694">
          <cell r="A4694" t="str">
            <v>95468</v>
          </cell>
          <cell r="B4694" t="str">
            <v>PINTURA ESMALTE BRILHANTE (2 DEMAOS) SOBRE SUPERFICIE METALICA, INCLUSIVE PROTECAO COM ZARCAO (1 DEMAO)</v>
          </cell>
          <cell r="C4694" t="str">
            <v>M2</v>
          </cell>
          <cell r="D4694">
            <v>15.46</v>
          </cell>
          <cell r="E4694">
            <v>20.77</v>
          </cell>
          <cell r="F4694">
            <v>36.229999999999997</v>
          </cell>
        </row>
        <row r="4695">
          <cell r="A4695" t="str">
            <v>74145/1</v>
          </cell>
          <cell r="B4695" t="str">
            <v>PINTURA ESMALTE FOSCO, DUAS DEMAOS, SOBRE SUPERFICIE METALICA, INCLUSO UMA DEMAO DE FUNDO ANTICORROSIVO. UTILIZACAO DE REVOLVER ( AR-COMPRIMIDO).</v>
          </cell>
          <cell r="C4695" t="str">
            <v>M2</v>
          </cell>
          <cell r="D4695">
            <v>11.61</v>
          </cell>
          <cell r="E4695">
            <v>4.37</v>
          </cell>
          <cell r="F4695">
            <v>15.98</v>
          </cell>
        </row>
        <row r="4696">
          <cell r="A4696" t="str">
            <v>79498/1</v>
          </cell>
          <cell r="B4696" t="str">
            <v>PINTURA A OLEO BRILHANTE SOBRE SUPERFICIE METALICA, UMA DEMAO INCLUSO UMA DEMAO DE FUNDO ANTICORROSIVO</v>
          </cell>
          <cell r="C4696" t="str">
            <v>M2</v>
          </cell>
          <cell r="D4696">
            <v>8.41</v>
          </cell>
          <cell r="E4696">
            <v>6.73</v>
          </cell>
          <cell r="F4696">
            <v>15.14</v>
          </cell>
        </row>
        <row r="4697">
          <cell r="A4697" t="str">
            <v>79499/1</v>
          </cell>
          <cell r="B4697" t="str">
            <v>PINTURA POSTE RETO DE ACO 3,5 A 6M C/1 DEMAO D/TINTA GRAFITE C/PROPRIEDADES DE PRIMER E ACABAMENTO - OBS: C/ALTO TEOR DE ZARCAO</v>
          </cell>
          <cell r="C4697" t="str">
            <v>UN</v>
          </cell>
          <cell r="D4697">
            <v>11.69</v>
          </cell>
          <cell r="E4697">
            <v>7.79</v>
          </cell>
          <cell r="F4697">
            <v>19.48</v>
          </cell>
        </row>
        <row r="4698">
          <cell r="A4698" t="str">
            <v>84661</v>
          </cell>
          <cell r="B4698" t="str">
            <v>PINTURA COM TINTA PROTETORA ACABAMENTO ALUMINIO, UMA DEMAO SOBRE SUPERFCIE METALICA</v>
          </cell>
          <cell r="C4698" t="str">
            <v>M2</v>
          </cell>
          <cell r="D4698">
            <v>7.76</v>
          </cell>
          <cell r="E4698">
            <v>7.79</v>
          </cell>
          <cell r="F4698">
            <v>15.55</v>
          </cell>
        </row>
        <row r="4699">
          <cell r="A4699" t="str">
            <v>84662</v>
          </cell>
          <cell r="B4699" t="str">
            <v>PINTURA COM TINTA PROTETORA ACABAMENTO ALUMINIO, DUAS DEMAOS SOBRE SUPERFICIE METALICA</v>
          </cell>
          <cell r="C4699" t="str">
            <v>M2</v>
          </cell>
          <cell r="D4699">
            <v>11.63</v>
          </cell>
          <cell r="E4699">
            <v>12.98</v>
          </cell>
          <cell r="F4699">
            <v>24.61</v>
          </cell>
        </row>
        <row r="4700">
          <cell r="A4700" t="str">
            <v>79515/1</v>
          </cell>
          <cell r="B4700" t="str">
            <v>PINTURA COM TINTA PROTETORA ACABAMENTO ALUMINIO, TRES DEMAOS</v>
          </cell>
          <cell r="C4700" t="str">
            <v>M2</v>
          </cell>
          <cell r="D4700">
            <v>15.17</v>
          </cell>
          <cell r="E4700">
            <v>15.58</v>
          </cell>
          <cell r="F4700">
            <v>30.75</v>
          </cell>
        </row>
        <row r="4701">
          <cell r="A4701" t="str">
            <v>79460</v>
          </cell>
          <cell r="B4701" t="str">
            <v>PINTURA EPOXI, DUAS DEMAOS</v>
          </cell>
          <cell r="C4701" t="str">
            <v>M2</v>
          </cell>
          <cell r="D4701">
            <v>29.33</v>
          </cell>
          <cell r="E4701">
            <v>9.84</v>
          </cell>
          <cell r="F4701">
            <v>39.17</v>
          </cell>
        </row>
        <row r="4702">
          <cell r="A4702" t="str">
            <v>79514/1</v>
          </cell>
          <cell r="B4702" t="str">
            <v>PINTURA EPOXI, TRES DEMAOS</v>
          </cell>
          <cell r="C4702" t="str">
            <v>M2</v>
          </cell>
          <cell r="D4702">
            <v>42.61</v>
          </cell>
          <cell r="E4702">
            <v>11.9</v>
          </cell>
          <cell r="F4702">
            <v>54.51</v>
          </cell>
        </row>
        <row r="4703">
          <cell r="A4703" t="str">
            <v>84647</v>
          </cell>
          <cell r="B4703" t="str">
            <v>PINTURA EPOXI INCLUSO EMASSAMENTO E FUNDO PREPARADOR</v>
          </cell>
          <cell r="C4703" t="str">
            <v>M2</v>
          </cell>
          <cell r="D4703">
            <v>80.48</v>
          </cell>
          <cell r="E4703">
            <v>49.34</v>
          </cell>
          <cell r="F4703">
            <v>129.82</v>
          </cell>
        </row>
        <row r="4704">
          <cell r="B4704" t="str">
            <v>PINTURA EM CONCRETO</v>
          </cell>
          <cell r="C4704" t="str">
            <v/>
          </cell>
        </row>
        <row r="4705">
          <cell r="A4705" t="str">
            <v>83693</v>
          </cell>
          <cell r="B4705" t="str">
            <v>CAIACAO EM MEIO FIO</v>
          </cell>
          <cell r="C4705" t="str">
            <v>M2</v>
          </cell>
          <cell r="D4705">
            <v>0.96</v>
          </cell>
          <cell r="E4705">
            <v>2.35</v>
          </cell>
          <cell r="F4705">
            <v>3.31</v>
          </cell>
        </row>
        <row r="4706">
          <cell r="A4706" t="str">
            <v>84678</v>
          </cell>
          <cell r="B4706" t="str">
            <v>VERNIZ POLIURETANO BRILHANTE EM CONCRETO OU TIJOLO, TRES DEMAOS</v>
          </cell>
          <cell r="C4706" t="str">
            <v>M2</v>
          </cell>
          <cell r="D4706">
            <v>8.3699999999999992</v>
          </cell>
          <cell r="E4706">
            <v>9.42</v>
          </cell>
          <cell r="F4706">
            <v>17.79</v>
          </cell>
        </row>
        <row r="4707">
          <cell r="A4707" t="str">
            <v>84677</v>
          </cell>
          <cell r="B4707" t="str">
            <v>VERNIZ SINTETICO BRILHANTE EM CONCRETO OU TIJOLO, DUAS DEMAOS</v>
          </cell>
          <cell r="C4707" t="str">
            <v>M2</v>
          </cell>
          <cell r="D4707">
            <v>5.25</v>
          </cell>
          <cell r="E4707">
            <v>5.14</v>
          </cell>
          <cell r="F4707">
            <v>10.39</v>
          </cell>
        </row>
        <row r="4708">
          <cell r="A4708" t="str">
            <v>84656</v>
          </cell>
          <cell r="B4708" t="str">
            <v>TRATAMENTO EM  CONCRETO COM ESTUQUE E LIXAMENTO</v>
          </cell>
          <cell r="C4708" t="str">
            <v>M2</v>
          </cell>
          <cell r="D4708">
            <v>11.23</v>
          </cell>
          <cell r="E4708">
            <v>20.64</v>
          </cell>
          <cell r="F4708">
            <v>31.87</v>
          </cell>
        </row>
        <row r="4709">
          <cell r="A4709" t="str">
            <v>83696/1</v>
          </cell>
          <cell r="B4709" t="str">
            <v>PINTURA GUARDA-CORPO GUARDA-RODA E MURETA PROTECAO COM CAL EM PONTES EVIADUTOS MEDIDA PELO DOBRO DA AREA TOTAL (LARGURAXALTURA).</v>
          </cell>
          <cell r="C4709" t="str">
            <v>M2</v>
          </cell>
          <cell r="D4709">
            <v>1.94</v>
          </cell>
          <cell r="E4709">
            <v>3.24</v>
          </cell>
          <cell r="F4709">
            <v>5.18</v>
          </cell>
        </row>
        <row r="4710">
          <cell r="B4710" t="str">
            <v>PINTURA EM PAREDES / ALVENARIA</v>
          </cell>
          <cell r="C4710" t="str">
            <v/>
          </cell>
        </row>
        <row r="4711">
          <cell r="A4711" t="str">
            <v>88491</v>
          </cell>
          <cell r="B4711" t="str">
            <v>APLICAÇÃO MECÂNICA DE PINTURA COM TINTA LÁTEX PVA EM PAREDES, DUAS DEMÃOS. AF_06/2014</v>
          </cell>
          <cell r="C4711" t="str">
            <v>M2</v>
          </cell>
          <cell r="D4711">
            <v>6.12</v>
          </cell>
          <cell r="E4711">
            <v>1.44</v>
          </cell>
          <cell r="F4711">
            <v>7.56</v>
          </cell>
        </row>
        <row r="4712">
          <cell r="A4712" t="str">
            <v>88493</v>
          </cell>
          <cell r="B4712" t="str">
            <v>APLICAÇÃO MECÂNICA DE PINTURA COM TINTA LÁTEX ACRÍLICA EM PAREDES, DUAS DEMÃOS. AF_06/2014</v>
          </cell>
          <cell r="C4712" t="str">
            <v>M2</v>
          </cell>
          <cell r="D4712">
            <v>7.1</v>
          </cell>
          <cell r="E4712">
            <v>1.69</v>
          </cell>
          <cell r="F4712">
            <v>8.7899999999999991</v>
          </cell>
        </row>
        <row r="4713">
          <cell r="A4713" t="str">
            <v>95622</v>
          </cell>
          <cell r="B4713" t="str">
            <v>APLICAÇÃO MANUAL DE TINTA LÁTEX ACRÍLICA EM PANOS COM PRESENÇA DE VÃOS DE EDIFÍCIOS DE MÚLTIPLOS PAVIMENTOS, DUAS DEMÃOS. AF_11/2016</v>
          </cell>
          <cell r="C4713" t="str">
            <v>M2</v>
          </cell>
          <cell r="D4713">
            <v>5.57</v>
          </cell>
          <cell r="E4713">
            <v>5.51</v>
          </cell>
          <cell r="F4713">
            <v>11.08</v>
          </cell>
        </row>
        <row r="4714">
          <cell r="A4714" t="str">
            <v>95623</v>
          </cell>
          <cell r="B4714" t="str">
            <v>APLICAÇÃO MANUAL DE TINTA LÁTEX ACRÍLICA EM PANOS SEM PRESENÇA DE VÃOS DE EDIFÍCIOS DE MÚLTIPLOS PAVIMENTOS, DUAS DEMÃOS. AF_11/2016</v>
          </cell>
          <cell r="C4714" t="str">
            <v>M2</v>
          </cell>
          <cell r="D4714">
            <v>4.84</v>
          </cell>
          <cell r="E4714">
            <v>3.58</v>
          </cell>
          <cell r="F4714">
            <v>8.42</v>
          </cell>
        </row>
        <row r="4715">
          <cell r="A4715" t="str">
            <v>95625</v>
          </cell>
          <cell r="B4715" t="str">
            <v>APLICAÇÃO MANUAL DE TINTA LÁTEX ACRÍLICA EM SUPERFÍCIES INTERNAS DE SACADA DE EDIFÍCIOS DE MÚLTIPLOS PAVIMENTOS, DUAS DEMÃOS. AF_11/2016</v>
          </cell>
          <cell r="C4715" t="str">
            <v>M2</v>
          </cell>
          <cell r="D4715">
            <v>7.52</v>
          </cell>
          <cell r="E4715">
            <v>10.69</v>
          </cell>
          <cell r="F4715">
            <v>18.21</v>
          </cell>
        </row>
        <row r="4716">
          <cell r="A4716" t="str">
            <v>88489</v>
          </cell>
          <cell r="B4716" t="str">
            <v>APLICAÇÃO MANUAL DE PINTURA COM TINTA LÁTEX ACRÍLICA EM PAREDES, DUAS DEMÃOS. AF_06/2014</v>
          </cell>
          <cell r="C4716" t="str">
            <v>M2</v>
          </cell>
          <cell r="D4716">
            <v>7.11</v>
          </cell>
          <cell r="E4716">
            <v>3.58</v>
          </cell>
          <cell r="F4716">
            <v>10.69</v>
          </cell>
        </row>
        <row r="4717">
          <cell r="A4717" t="str">
            <v>88487</v>
          </cell>
          <cell r="B4717" t="str">
            <v>APLICAÇÃO MANUAL DE PINTURA COM TINTA LÁTEX PVA EM PAREDES, DUAS DEMÃOS. AF_06/2014</v>
          </cell>
          <cell r="C4717" t="str">
            <v>M2</v>
          </cell>
          <cell r="D4717">
            <v>5.91</v>
          </cell>
          <cell r="E4717">
            <v>2.4900000000000002</v>
          </cell>
          <cell r="F4717">
            <v>8.4</v>
          </cell>
        </row>
        <row r="4718">
          <cell r="A4718" t="str">
            <v>88431</v>
          </cell>
          <cell r="B4718" t="str">
            <v>APLICAÇÃO MANUAL DE PINTURA COM TINTA TEXTURIZADA ACRÍLICA EM PAREDES EXTERNAS DE CASAS, DUAS CORES. AF_06/2014</v>
          </cell>
          <cell r="C4718" t="str">
            <v>M2</v>
          </cell>
          <cell r="D4718">
            <v>12.41</v>
          </cell>
          <cell r="E4718">
            <v>5.41</v>
          </cell>
          <cell r="F4718">
            <v>17.82</v>
          </cell>
        </row>
        <row r="4719">
          <cell r="A4719" t="str">
            <v>88423</v>
          </cell>
          <cell r="B4719" t="str">
            <v>APLICAÇÃO MANUAL DE PINTURA COM TINTA TEXTURIZADA ACRÍLICA EM PAREDES EXTERNAS DE CASAS, UMA COR. AF_06/2014</v>
          </cell>
          <cell r="C4719" t="str">
            <v>M2</v>
          </cell>
          <cell r="D4719">
            <v>11.55</v>
          </cell>
          <cell r="E4719">
            <v>3.14</v>
          </cell>
          <cell r="F4719">
            <v>14.69</v>
          </cell>
        </row>
        <row r="4720">
          <cell r="A4720" t="str">
            <v>88428</v>
          </cell>
          <cell r="B4720" t="str">
            <v>APLICAÇÃO MANUAL DE PINTURA COM TINTA TEXTURIZADA ACRÍLICA EM SUPERFÍCIES EXTERNAS DE SACADA DE EDIFÍCIOS DE MÚLTIPLOS PAVIMENTOS, DUAS CORES. AF_06/2014</v>
          </cell>
          <cell r="C4720" t="str">
            <v>M2</v>
          </cell>
          <cell r="D4720">
            <v>13.98</v>
          </cell>
          <cell r="E4720">
            <v>9.56</v>
          </cell>
          <cell r="F4720">
            <v>23.54</v>
          </cell>
        </row>
        <row r="4721">
          <cell r="A4721" t="str">
            <v>88420</v>
          </cell>
          <cell r="B4721" t="str">
            <v>APLICAÇÃO MANUAL DE PINTURA COM TINTA TEXTURIZADA ACRÍLICA EM SUPERFÍCIES EXTERNAS DE SACADA DE EDIFÍCIOS DE MÚLTIPLOS PAVIMENTOS, UMA COR. AF_06/2014</v>
          </cell>
          <cell r="C4721" t="str">
            <v>M2</v>
          </cell>
          <cell r="D4721">
            <v>12.46</v>
          </cell>
          <cell r="E4721">
            <v>5.56</v>
          </cell>
          <cell r="F4721">
            <v>18.02</v>
          </cell>
        </row>
        <row r="4722">
          <cell r="A4722" t="str">
            <v>88429</v>
          </cell>
          <cell r="B4722" t="str">
            <v>APLICAÇÃO MANUAL DE PINTURA COM TINTA TEXTURIZADA ACRÍLICA EM SUPERFÍCIES INTERNAS DA SACADA DE EDIFÍCIOS DE MÚLTIPLOS PAVIMENTOS, DUAS CORES. AF_06/2014</v>
          </cell>
          <cell r="C4722" t="str">
            <v>M2</v>
          </cell>
          <cell r="D4722">
            <v>14.58</v>
          </cell>
          <cell r="E4722">
            <v>11.13</v>
          </cell>
          <cell r="F4722">
            <v>25.71</v>
          </cell>
        </row>
        <row r="4723">
          <cell r="A4723" t="str">
            <v>88421</v>
          </cell>
          <cell r="B4723" t="str">
            <v>APLICAÇÃO MANUAL DE PINTURA COM TINTA TEXTURIZADA ACRÍLICA EM SUPERFÍCIES INTERNAS DA SACADA DE EDIFÍCIOS DE MÚLTIPLOS PAVIMENTOS, UMA COR. AF_06/2014</v>
          </cell>
          <cell r="C4723" t="str">
            <v>M2</v>
          </cell>
          <cell r="D4723">
            <v>12.8</v>
          </cell>
          <cell r="E4723">
            <v>6.46</v>
          </cell>
          <cell r="F4723">
            <v>19.260000000000002</v>
          </cell>
        </row>
        <row r="4724">
          <cell r="A4724" t="str">
            <v>73445</v>
          </cell>
          <cell r="B4724" t="str">
            <v>CAIACAO INT OU EXT SOBRE REVESTIMENTO LISO C/ADOCAO DE FIXADOR COM    COM DUAS DEMAOS</v>
          </cell>
          <cell r="C4724" t="str">
            <v>M2</v>
          </cell>
          <cell r="D4724">
            <v>2.4300000000000002</v>
          </cell>
          <cell r="E4724">
            <v>5.91</v>
          </cell>
          <cell r="F4724">
            <v>8.34</v>
          </cell>
        </row>
        <row r="4725">
          <cell r="A4725" t="str">
            <v>84651</v>
          </cell>
          <cell r="B4725" t="str">
            <v>PINTURA COM TINTA IMPERMEAVEL MINERAL EM PO, DUAS DEMAOS</v>
          </cell>
          <cell r="C4725" t="str">
            <v>M2</v>
          </cell>
          <cell r="D4725">
            <v>3.04</v>
          </cell>
          <cell r="E4725">
            <v>6.38</v>
          </cell>
          <cell r="F4725">
            <v>9.42</v>
          </cell>
        </row>
        <row r="4726">
          <cell r="B4726" t="str">
            <v>PINTURA EM FACHADAS</v>
          </cell>
          <cell r="C4726" t="str">
            <v/>
          </cell>
        </row>
        <row r="4727">
          <cell r="A4727" t="str">
            <v>95626</v>
          </cell>
          <cell r="B4727" t="str">
            <v>APLICAÇÃO MANUAL DE TINTA LÁTEX ACRÍLICA EM PAREDE EXTERNAS DE CASAS, DUAS DEMÃOS. AF_11/2016</v>
          </cell>
          <cell r="C4727" t="str">
            <v>M2</v>
          </cell>
          <cell r="D4727">
            <v>5.81</v>
          </cell>
          <cell r="E4727">
            <v>6.14</v>
          </cell>
          <cell r="F4727">
            <v>11.95</v>
          </cell>
        </row>
        <row r="4728">
          <cell r="A4728" t="str">
            <v>95624</v>
          </cell>
          <cell r="B4728" t="str">
            <v>APLICAÇÃO MANUAL DE TINTA LÁTEX ACRÍLICA EM SUPERFÍCIES EXTERNAS DE SACADA DE EDIFÍCIOS DE MÚLTIPLOS PAVIMENTOS, DUAS DEMÃOS. AF_11/2016</v>
          </cell>
          <cell r="C4728" t="str">
            <v>M2</v>
          </cell>
          <cell r="D4728">
            <v>7.05</v>
          </cell>
          <cell r="E4728">
            <v>9.4499999999999993</v>
          </cell>
          <cell r="F4728">
            <v>16.5</v>
          </cell>
        </row>
        <row r="4729">
          <cell r="A4729" t="str">
            <v>88426</v>
          </cell>
          <cell r="B4729" t="str">
            <v>APLICAÇÃO MANUAL DE PINTURA COM TINTA TEXTURIZADA ACRÍLICA EM PANOS CEGOS DE FACHADA (SEM PRESENÇA DE VÃOS) DE EDIFÍCIOS DE MÚLTIPLOS PAVIMENTOS, DUAS CORES. AF_06/2014</v>
          </cell>
          <cell r="C4729" t="str">
            <v>M2</v>
          </cell>
          <cell r="D4729">
            <v>11.18</v>
          </cell>
          <cell r="E4729">
            <v>2.2000000000000002</v>
          </cell>
          <cell r="F4729">
            <v>13.38</v>
          </cell>
        </row>
        <row r="4730">
          <cell r="A4730" t="str">
            <v>88417</v>
          </cell>
          <cell r="B4730" t="str">
            <v>APLICAÇÃO MANUAL DE PINTURA COM TINTA TEXTURIZADA ACRÍLICA EM PANOS CEGOS DE FACHADA (SEM PRESENÇA DE VÃOS) DE EDIFÍCIOS DE MÚLTIPLOS PAVIMENTOS, UMA COR. AF_06/2014</v>
          </cell>
          <cell r="C4730" t="str">
            <v>M2</v>
          </cell>
          <cell r="D4730">
            <v>10.84</v>
          </cell>
          <cell r="E4730">
            <v>1.28</v>
          </cell>
          <cell r="F4730">
            <v>12.12</v>
          </cell>
        </row>
        <row r="4731">
          <cell r="A4731" t="str">
            <v>88424</v>
          </cell>
          <cell r="B4731" t="str">
            <v>APLICAÇÃO MANUAL DE PINTURA COM TINTA TEXTURIZADA ACRÍLICA EM PANOS COM PRESENÇA DE VÃOS DE EDIFÍCIOS DE MÚLTIPLOS PAVIMENTOS, DUAS CORES. AF_06/2014</v>
          </cell>
          <cell r="C4731" t="str">
            <v>M2</v>
          </cell>
          <cell r="D4731">
            <v>12.12</v>
          </cell>
          <cell r="E4731">
            <v>4.6399999999999997</v>
          </cell>
          <cell r="F4731">
            <v>16.760000000000002</v>
          </cell>
        </row>
        <row r="4732">
          <cell r="A4732" t="str">
            <v>88416</v>
          </cell>
          <cell r="B4732" t="str">
            <v>APLICAÇÃO MANUAL DE PINTURA COM TINTA TEXTURIZADA ACRÍLICA EM PANOS COM PRESENÇA DE VÃOS DE EDIFÍCIOS DE MÚLTIPLOS PAVIMENTOS, UMA COR. AF_06/2014</v>
          </cell>
          <cell r="C4732" t="str">
            <v>M2</v>
          </cell>
          <cell r="D4732">
            <v>11.38</v>
          </cell>
          <cell r="E4732">
            <v>2.7</v>
          </cell>
          <cell r="F4732">
            <v>14.08</v>
          </cell>
        </row>
        <row r="4733">
          <cell r="B4733" t="str">
            <v>PINTURA EM TETOS</v>
          </cell>
          <cell r="C4733" t="str">
            <v/>
          </cell>
        </row>
        <row r="4734">
          <cell r="A4734" t="str">
            <v>88488</v>
          </cell>
          <cell r="B4734" t="str">
            <v>APLICAÇÃO MANUAL DE PINTURA COM TINTA LÁTEX ACRÍLICA EM TETO, DUAS DEMÃOS. AF_06/2014</v>
          </cell>
          <cell r="C4734" t="str">
            <v>M2</v>
          </cell>
          <cell r="D4734">
            <v>7.53</v>
          </cell>
          <cell r="E4734">
            <v>4.66</v>
          </cell>
          <cell r="F4734">
            <v>12.19</v>
          </cell>
        </row>
        <row r="4735">
          <cell r="A4735" t="str">
            <v>88486</v>
          </cell>
          <cell r="B4735" t="str">
            <v>APLICAÇÃO MANUAL DE PINTURA COM TINTA LÁTEX PVA EM TETO, DUAS DEMÃOS. AF_06/2014</v>
          </cell>
          <cell r="C4735" t="str">
            <v>M2</v>
          </cell>
          <cell r="D4735">
            <v>6.21</v>
          </cell>
          <cell r="E4735">
            <v>3.24</v>
          </cell>
          <cell r="F4735">
            <v>9.4499999999999993</v>
          </cell>
        </row>
        <row r="4736">
          <cell r="A4736" t="str">
            <v>88490</v>
          </cell>
          <cell r="B4736" t="str">
            <v>APLICAÇÃO MECÂNICA DE PINTURA COM TINTA LÁTEX PVA EM TETO, DUAS DEMÃOS. AF_06/2014</v>
          </cell>
          <cell r="C4736" t="str">
            <v>M2</v>
          </cell>
          <cell r="D4736">
            <v>6.19</v>
          </cell>
          <cell r="E4736">
            <v>1.61</v>
          </cell>
          <cell r="F4736">
            <v>7.8</v>
          </cell>
        </row>
        <row r="4737">
          <cell r="A4737" t="str">
            <v>88492</v>
          </cell>
          <cell r="B4737" t="str">
            <v>APLICAÇÃO MECÂNICA DE PINTURA COM TINTA LÁTEX ACRÍLICA EM TETO, DUAS DEMÃOS. AF_06/2014</v>
          </cell>
          <cell r="C4737" t="str">
            <v>M2</v>
          </cell>
          <cell r="D4737">
            <v>7.21</v>
          </cell>
          <cell r="E4737">
            <v>1.96</v>
          </cell>
          <cell r="F4737">
            <v>9.17</v>
          </cell>
        </row>
        <row r="4738">
          <cell r="B4738" t="str">
            <v>PINTURA EM MOLDURAS</v>
          </cell>
          <cell r="C4738" t="str">
            <v/>
          </cell>
        </row>
        <row r="4739">
          <cell r="A4739" t="str">
            <v>88432</v>
          </cell>
          <cell r="B4739" t="str">
            <v>APLICAÇÃO MANUAL DE PINTURA COM TINTA TEXTURIZADA ACRÍLICA EM MOLDURAS DE EPS, PRÉ-FABRICADOS, OU OUTROS. AF_06/2014</v>
          </cell>
          <cell r="C4739" t="str">
            <v>M2</v>
          </cell>
          <cell r="D4739">
            <v>6.72</v>
          </cell>
          <cell r="E4739">
            <v>6.67</v>
          </cell>
          <cell r="F4739">
            <v>13.39</v>
          </cell>
        </row>
        <row r="4740">
          <cell r="B4740" t="str">
            <v>PINTURA EM TELHAS</v>
          </cell>
          <cell r="C4740" t="str">
            <v/>
          </cell>
        </row>
        <row r="4741">
          <cell r="A4741" t="str">
            <v>75889</v>
          </cell>
          <cell r="B4741" t="str">
            <v>PINTURA PARA TELHAS DE ALUMINIO COM TINTA ESMALTE AUTOMOTIVA</v>
          </cell>
          <cell r="C4741" t="str">
            <v>M2</v>
          </cell>
          <cell r="D4741">
            <v>9.64</v>
          </cell>
          <cell r="E4741">
            <v>7.79</v>
          </cell>
          <cell r="F4741">
            <v>17.43</v>
          </cell>
        </row>
        <row r="4742">
          <cell r="B4742" t="str">
            <v>PINTURA EM PISO</v>
          </cell>
          <cell r="C4742" t="str">
            <v/>
          </cell>
        </row>
        <row r="4743">
          <cell r="A4743" t="str">
            <v>79467</v>
          </cell>
          <cell r="B4743" t="str">
            <v>PINTURA COM TINTA A BASE DE BORRACHA CLORADA , DE FAIXAS DE DEMARCACAO, EM QUADRA POLIESPORTIVA, 5 CM DE LARGURA.</v>
          </cell>
          <cell r="C4743" t="str">
            <v>ML</v>
          </cell>
          <cell r="D4743">
            <v>5.89</v>
          </cell>
          <cell r="E4743">
            <v>6.91</v>
          </cell>
          <cell r="F4743">
            <v>12.8</v>
          </cell>
        </row>
        <row r="4744">
          <cell r="A4744" t="str">
            <v>41595</v>
          </cell>
          <cell r="B4744" t="str">
            <v>PINTURA ACRILICA DE FAIXAS DE DEMARCACAO EM QUADRA POLIESPORTIVA, 5 CM DE LARGURA</v>
          </cell>
          <cell r="C4744" t="str">
            <v>M</v>
          </cell>
          <cell r="D4744">
            <v>3.73</v>
          </cell>
          <cell r="E4744">
            <v>6.91</v>
          </cell>
          <cell r="F4744">
            <v>10.64</v>
          </cell>
        </row>
        <row r="4745">
          <cell r="A4745" t="str">
            <v>74245/1</v>
          </cell>
          <cell r="B4745" t="str">
            <v>PINTURA ACRILICA EM PISO CIMENTADO DUAS DEMAOS</v>
          </cell>
          <cell r="C4745" t="str">
            <v>M2</v>
          </cell>
          <cell r="D4745">
            <v>5.22</v>
          </cell>
          <cell r="E4745">
            <v>8.01</v>
          </cell>
          <cell r="F4745">
            <v>13.23</v>
          </cell>
        </row>
        <row r="4746">
          <cell r="A4746" t="str">
            <v>79500/2</v>
          </cell>
          <cell r="B4746" t="str">
            <v>PINTURA ACRILICA EM PISO CIMENTADO, TRES DEMAOS</v>
          </cell>
          <cell r="C4746" t="str">
            <v>M2</v>
          </cell>
          <cell r="D4746">
            <v>7.57</v>
          </cell>
          <cell r="E4746">
            <v>10.82</v>
          </cell>
          <cell r="F4746">
            <v>18.39</v>
          </cell>
        </row>
        <row r="4747">
          <cell r="A4747" t="str">
            <v>73978/1</v>
          </cell>
          <cell r="B4747" t="str">
            <v>PINTURA HIDROFUGANTE COM SILICONE SOBRE PISO CIMENTADO, UMA DEMAO</v>
          </cell>
          <cell r="C4747" t="str">
            <v>M2</v>
          </cell>
          <cell r="D4747">
            <v>10.58</v>
          </cell>
          <cell r="E4747">
            <v>7.79</v>
          </cell>
          <cell r="F4747">
            <v>18.37</v>
          </cell>
        </row>
        <row r="4748">
          <cell r="A4748" t="str">
            <v>79465</v>
          </cell>
          <cell r="B4748" t="str">
            <v>PINTURA COM TINTA A BASE DE BORRACHA CLORADA, 2 DEMAOS</v>
          </cell>
          <cell r="C4748" t="str">
            <v>M2</v>
          </cell>
          <cell r="D4748">
            <v>25.32</v>
          </cell>
          <cell r="E4748">
            <v>11.9</v>
          </cell>
          <cell r="F4748">
            <v>37.22</v>
          </cell>
        </row>
        <row r="4749">
          <cell r="A4749" t="str">
            <v>84665</v>
          </cell>
          <cell r="B4749" t="str">
            <v>PINTURA ACRILICA PARA SINALIZAÇÃO HORIZONTAL EM PISO CIMENTADO</v>
          </cell>
          <cell r="C4749" t="str">
            <v>M2</v>
          </cell>
          <cell r="D4749">
            <v>8.06</v>
          </cell>
          <cell r="E4749">
            <v>11.14</v>
          </cell>
          <cell r="F4749">
            <v>19.2</v>
          </cell>
        </row>
        <row r="4750">
          <cell r="B4750" t="str">
            <v>PAVIMENTACAO E CALCAMENTO</v>
          </cell>
          <cell r="C4750" t="str">
            <v/>
          </cell>
        </row>
        <row r="4751">
          <cell r="B4751" t="str">
            <v>MANUTENCAO / REPAROS - PAVIMENTACAO E CALCAMENTO</v>
          </cell>
          <cell r="C4751" t="str">
            <v/>
          </cell>
        </row>
        <row r="4752">
          <cell r="A4752" t="str">
            <v>92970</v>
          </cell>
          <cell r="B4752" t="str">
            <v>DEMOLIÇÃO DE PAVIMENTAÇÃO ASFÁLTICA COM UTILIZAÇÃO DE MARTELO PERFURADOR, ESPESSURA ATÉ 15 CM, EXCLUSIVE CARGA E TRANSPORTE</v>
          </cell>
          <cell r="C4752" t="str">
            <v>M2</v>
          </cell>
          <cell r="D4752">
            <v>6.73</v>
          </cell>
          <cell r="E4752">
            <v>3.74</v>
          </cell>
          <cell r="F4752">
            <v>10.47</v>
          </cell>
        </row>
        <row r="4753">
          <cell r="A4753" t="str">
            <v>85366</v>
          </cell>
          <cell r="B4753" t="str">
            <v>DEMOLICAO MANUAL DE PAVIMENTACAO EM CONCRETO ASFALTICO, ESPESSURA 5CM</v>
          </cell>
          <cell r="C4753" t="str">
            <v>M2</v>
          </cell>
          <cell r="D4753">
            <v>7.05</v>
          </cell>
          <cell r="E4753">
            <v>14.04</v>
          </cell>
          <cell r="F4753">
            <v>21.09</v>
          </cell>
        </row>
        <row r="4754">
          <cell r="A4754" t="str">
            <v>85335</v>
          </cell>
          <cell r="B4754" t="str">
            <v>RETIRADA DE MEIO FIO C/ EMPILHAMENTO E S/ REMOCAO</v>
          </cell>
          <cell r="C4754" t="str">
            <v>M</v>
          </cell>
          <cell r="D4754">
            <v>2.2799999999999998</v>
          </cell>
          <cell r="E4754">
            <v>5.47</v>
          </cell>
          <cell r="F4754">
            <v>7.75</v>
          </cell>
        </row>
        <row r="4755">
          <cell r="A4755" t="str">
            <v>73790/2</v>
          </cell>
          <cell r="B4755" t="str">
            <v>REASSENTAMENTO DE PARALELEPIPEDO SOBRE COLCHAO DE PO DE PEDRA ESPESSURA 10CM, REJUNTADO COM BETUME E PEDRISCO, CONSIDERANDO APROVEITAMENTO DO PARALELEPIPEDO</v>
          </cell>
          <cell r="C4755" t="str">
            <v>M2</v>
          </cell>
          <cell r="D4755">
            <v>23.11</v>
          </cell>
          <cell r="E4755">
            <v>20.309999999999999</v>
          </cell>
          <cell r="F4755">
            <v>43.42</v>
          </cell>
        </row>
        <row r="4756">
          <cell r="A4756" t="str">
            <v>73790/4</v>
          </cell>
          <cell r="B4756" t="str">
            <v>REASSENTAMENTO DE PARALELEPIPEDO SOBRE COLCHAO DE PO DE PEDRA ESPESSURA 10CM, REJUNTADO COM ARGAMASSA TRACO 1:3 (CIMENTO E AREIA), CONSIDERANDO APROVEITAMENTO DO PARALELEPIPEDO</v>
          </cell>
          <cell r="C4756" t="str">
            <v>M2</v>
          </cell>
          <cell r="D4756">
            <v>18.13</v>
          </cell>
          <cell r="E4756">
            <v>21.21</v>
          </cell>
          <cell r="F4756">
            <v>39.340000000000003</v>
          </cell>
        </row>
        <row r="4757">
          <cell r="A4757" t="str">
            <v>83694</v>
          </cell>
          <cell r="B4757" t="str">
            <v>RECOMPOSICAO DE PAVIMENTACAO TIPO BLOKRET SOBRE COLCHAO DE AREIA COM REAPROVEITAMENTO DE MATERIAL</v>
          </cell>
          <cell r="C4757" t="str">
            <v>M2</v>
          </cell>
          <cell r="D4757">
            <v>8.4700000000000006</v>
          </cell>
          <cell r="E4757">
            <v>6.28</v>
          </cell>
          <cell r="F4757">
            <v>14.75</v>
          </cell>
        </row>
        <row r="4758">
          <cell r="A4758" t="str">
            <v>83695/1</v>
          </cell>
          <cell r="B4758" t="str">
            <v>REJUNTAMENTO PAVIMENTACAO PARALELEPIPEDO BETUME CASCALH INCL MATERIAIS</v>
          </cell>
          <cell r="C4758" t="str">
            <v>M2</v>
          </cell>
          <cell r="D4758">
            <v>12.86</v>
          </cell>
          <cell r="E4758">
            <v>5.4</v>
          </cell>
          <cell r="F4758">
            <v>18.260000000000002</v>
          </cell>
        </row>
        <row r="4759">
          <cell r="A4759" t="str">
            <v>83771</v>
          </cell>
          <cell r="B4759" t="str">
            <v>RECOMPOSICAO DE REVESTIMENTO PRIMARIO MEDIDO P/ VOLUME COMPACTADO</v>
          </cell>
          <cell r="C4759" t="str">
            <v>M3</v>
          </cell>
          <cell r="D4759">
            <v>4.88</v>
          </cell>
          <cell r="E4759">
            <v>1.77</v>
          </cell>
          <cell r="F4759">
            <v>6.65</v>
          </cell>
        </row>
        <row r="4760">
          <cell r="B4760" t="str">
            <v>REGULARIZACAO</v>
          </cell>
          <cell r="C4760" t="str">
            <v/>
          </cell>
        </row>
        <row r="4761">
          <cell r="A4761" t="str">
            <v>72961</v>
          </cell>
          <cell r="B4761" t="str">
            <v>REGULARIZACAO E COMPACTACAO DE SUBLEITO ATE 20 CM DE ESPESSURA</v>
          </cell>
          <cell r="C4761" t="str">
            <v>M2</v>
          </cell>
          <cell r="D4761">
            <v>0.92</v>
          </cell>
          <cell r="E4761">
            <v>0.27</v>
          </cell>
          <cell r="F4761">
            <v>1.19</v>
          </cell>
        </row>
        <row r="4762">
          <cell r="A4762" t="str">
            <v>79472</v>
          </cell>
          <cell r="B4762" t="str">
            <v>REGULARIZACAO DE SUPERFICIES EM TERRA COM MOTONIVELADORA</v>
          </cell>
          <cell r="C4762" t="str">
            <v>M2</v>
          </cell>
          <cell r="D4762">
            <v>0.4</v>
          </cell>
          <cell r="E4762">
            <v>0.06</v>
          </cell>
          <cell r="F4762">
            <v>0.46</v>
          </cell>
        </row>
        <row r="4763">
          <cell r="B4763" t="str">
            <v>CONFORMACAO GEOMETRICA</v>
          </cell>
          <cell r="C4763" t="str">
            <v/>
          </cell>
        </row>
        <row r="4764">
          <cell r="A4764" t="str">
            <v>41879</v>
          </cell>
          <cell r="B4764" t="str">
            <v>CONFORMACAO GEOMETRICA DE PLATAFORMA PARA EXECUCAO DE REVESTIMENTO PRIMARIO EM RODOVIAS VICINAIS</v>
          </cell>
          <cell r="C4764" t="str">
            <v>M2</v>
          </cell>
          <cell r="D4764">
            <v>0.11</v>
          </cell>
          <cell r="E4764">
            <v>0.02</v>
          </cell>
          <cell r="F4764">
            <v>0.13</v>
          </cell>
        </row>
        <row r="4765">
          <cell r="B4765" t="str">
            <v>BASE</v>
          </cell>
          <cell r="C4765" t="str">
            <v/>
          </cell>
        </row>
        <row r="4766">
          <cell r="A4766" t="str">
            <v>73710</v>
          </cell>
          <cell r="B4766" t="str">
            <v>BASE PARA PAVIMENTACAO COM BRITA GRADUADA, INCLUSIVE COMPACTACAO</v>
          </cell>
          <cell r="C4766" t="str">
            <v>M3</v>
          </cell>
          <cell r="D4766">
            <v>67.680000000000007</v>
          </cell>
          <cell r="E4766">
            <v>2.66</v>
          </cell>
          <cell r="F4766">
            <v>70.34</v>
          </cell>
        </row>
        <row r="4767">
          <cell r="A4767" t="str">
            <v>73711</v>
          </cell>
          <cell r="B4767" t="str">
            <v>BASE PARA PAVIMENTACAO COM BRITA CORRIDA, INCLUSIVE COMPACTACAO</v>
          </cell>
          <cell r="C4767" t="str">
            <v>M3</v>
          </cell>
          <cell r="D4767">
            <v>60.4</v>
          </cell>
          <cell r="E4767">
            <v>1.96</v>
          </cell>
          <cell r="F4767">
            <v>62.36</v>
          </cell>
        </row>
        <row r="4768">
          <cell r="A4768" t="str">
            <v>72910</v>
          </cell>
          <cell r="B4768" t="str">
            <v>BASE DE SOLO ARENOSO FINO, COMPACTACAO 100% PROCTOR MODIFICADO</v>
          </cell>
          <cell r="C4768" t="str">
            <v>M3</v>
          </cell>
          <cell r="D4768">
            <v>5.12</v>
          </cell>
          <cell r="E4768">
            <v>2.4300000000000002</v>
          </cell>
          <cell r="F4768">
            <v>7.55</v>
          </cell>
        </row>
        <row r="4769">
          <cell r="A4769" t="str">
            <v>72911</v>
          </cell>
          <cell r="B4769" t="str">
            <v>BASE DE SOLO ESTABILIZADO SEM MISTURA, COMPACTACAO 100% PROCTOR NORMAL, EXCLUSIVE ESCAVACAO, CARGA E TRANSPORTE DO SOLO</v>
          </cell>
          <cell r="C4769" t="str">
            <v>M3</v>
          </cell>
          <cell r="D4769">
            <v>6.59</v>
          </cell>
          <cell r="E4769">
            <v>2.44</v>
          </cell>
          <cell r="F4769">
            <v>9.0299999999999994</v>
          </cell>
        </row>
        <row r="4770">
          <cell r="A4770" t="str">
            <v>72912</v>
          </cell>
          <cell r="B4770" t="str">
            <v>BASE DE SOLO CIMENTO 2% MISTURA EM PISTA, COMPACTACAO 100% PROCTOR INTERMEDIARIO, EXCLUSIVE ESCAVACAO, CARGA E TRANSPORTE DO SOLO</v>
          </cell>
          <cell r="C4770" t="str">
            <v>M3</v>
          </cell>
          <cell r="D4770">
            <v>23.06</v>
          </cell>
          <cell r="E4770">
            <v>3.93</v>
          </cell>
          <cell r="F4770">
            <v>26.99</v>
          </cell>
        </row>
        <row r="4771">
          <cell r="A4771" t="str">
            <v>72913</v>
          </cell>
          <cell r="B4771" t="str">
            <v>BASE DE SOLO CIMENTO 4% MISTURA EM PISTA, COMPACTACAO 100% PROCTOR NORMAL, EXCLUSIVE TRANSPORTE DO SOLO</v>
          </cell>
          <cell r="C4771" t="str">
            <v>M3</v>
          </cell>
          <cell r="D4771">
            <v>38.83</v>
          </cell>
          <cell r="E4771">
            <v>4.24</v>
          </cell>
          <cell r="F4771">
            <v>43.07</v>
          </cell>
        </row>
        <row r="4772">
          <cell r="A4772" t="str">
            <v>72914</v>
          </cell>
          <cell r="B4772" t="str">
            <v>BASE DE SOLO CIMENTO 6% MISTURA EM PISTA, COMPACTACAO 100% PROCTOR NORMAL, EXCLUSIVE ESCAVACAO, CARGA E TRANSPORTE DO SOLO</v>
          </cell>
          <cell r="C4772" t="str">
            <v>M3</v>
          </cell>
          <cell r="D4772">
            <v>55.93</v>
          </cell>
          <cell r="E4772">
            <v>5.68</v>
          </cell>
          <cell r="F4772">
            <v>61.61</v>
          </cell>
        </row>
        <row r="4773">
          <cell r="A4773" t="str">
            <v>72916</v>
          </cell>
          <cell r="B4773" t="str">
            <v>BASE DE SOLO CIMENTO 2% MISTURA EM USINA, COMPACTACAO 100% PROCTOR INTERMEDIARIO, EXCLUSIVE ESCAVACAO, CARGA E TRANSPORTE DO SOLO</v>
          </cell>
          <cell r="C4773" t="str">
            <v>M3</v>
          </cell>
          <cell r="D4773">
            <v>25.64</v>
          </cell>
          <cell r="E4773">
            <v>2.73</v>
          </cell>
          <cell r="F4773">
            <v>28.37</v>
          </cell>
        </row>
        <row r="4774">
          <cell r="A4774" t="str">
            <v>72919</v>
          </cell>
          <cell r="B4774" t="str">
            <v>BASE DE SOLO CIMENTO 4% MISTURA EM USINA, COMPACTACAO 100% PROCTOR NORMAL, EXCLUSIVE ESCAVACAO, CARGA E TRANSPORTE DO SOLO</v>
          </cell>
          <cell r="C4774" t="str">
            <v>M3</v>
          </cell>
          <cell r="D4774">
            <v>40.549999999999997</v>
          </cell>
          <cell r="E4774">
            <v>1.95</v>
          </cell>
          <cell r="F4774">
            <v>42.5</v>
          </cell>
        </row>
        <row r="4775">
          <cell r="A4775" t="str">
            <v>72922</v>
          </cell>
          <cell r="B4775" t="str">
            <v>BASE DE SOLO CIMENTO 6% COM MISTURA EM USINA, COMPACTACAO 100% PROCTOR NORMAL, EXCLUSIVE ESCAVACAO, CARGA E TRANSPORTE DO SOLO</v>
          </cell>
          <cell r="C4775" t="str">
            <v>M3</v>
          </cell>
          <cell r="D4775">
            <v>56.8</v>
          </cell>
          <cell r="E4775">
            <v>1.95</v>
          </cell>
          <cell r="F4775">
            <v>58.75</v>
          </cell>
        </row>
        <row r="4776">
          <cell r="A4776" t="str">
            <v>72923</v>
          </cell>
          <cell r="B4776" t="str">
            <v>BASE DE SOLO - BRITA (40/60), MISTURA EM USINA, COMPACTACAO 100% PROCTOR MODIFICADO, EXCLUSIVE ESCAVACAO, CARGA E TRANSPORTE</v>
          </cell>
          <cell r="C4776" t="str">
            <v>M3</v>
          </cell>
          <cell r="D4776">
            <v>41.05</v>
          </cell>
          <cell r="E4776">
            <v>1.95</v>
          </cell>
          <cell r="F4776">
            <v>43</v>
          </cell>
        </row>
        <row r="4777">
          <cell r="A4777" t="str">
            <v>72924</v>
          </cell>
          <cell r="B4777" t="str">
            <v>BASE DE SOLO - BRITA (50/50), MISTURA EM USINA, COMPACTACAO 100% PROCTOR MODIFICADO, EXCLUSIVE ESCAVACAO, CARGA E TRANSPORTE</v>
          </cell>
          <cell r="C4777" t="str">
            <v>M3</v>
          </cell>
          <cell r="D4777">
            <v>35.26</v>
          </cell>
          <cell r="E4777">
            <v>1.95</v>
          </cell>
          <cell r="F4777">
            <v>37.21</v>
          </cell>
        </row>
        <row r="4778">
          <cell r="A4778" t="str">
            <v>73766/1</v>
          </cell>
          <cell r="B4778" t="str">
            <v>BASE PARA PAVIMENTACAO COM MACADAME HIDRAULICO, INCLUSIVE COMPACTACAO</v>
          </cell>
          <cell r="C4778" t="str">
            <v>M3</v>
          </cell>
          <cell r="D4778">
            <v>76.44</v>
          </cell>
          <cell r="E4778">
            <v>10.19</v>
          </cell>
          <cell r="F4778">
            <v>86.63</v>
          </cell>
        </row>
        <row r="4779">
          <cell r="A4779" t="str">
            <v>83772</v>
          </cell>
          <cell r="B4779" t="str">
            <v>BASE SOLO ESTABIL C/ MATERIAIS MISTURADOS NA USINA / TRANSP AGUA EXCL. ESCAV., CARGA E TRANSPORTE DOS SOLOS UTILIZADOS E BRITA</v>
          </cell>
          <cell r="C4779" t="str">
            <v>M3</v>
          </cell>
          <cell r="D4779">
            <v>8.6199999999999992</v>
          </cell>
          <cell r="E4779">
            <v>2.86</v>
          </cell>
          <cell r="F4779">
            <v>11.48</v>
          </cell>
        </row>
        <row r="4780">
          <cell r="B4780" t="str">
            <v>EMBASAMENTO COM MATERIAL GRANULAR / AGULHAMENTO</v>
          </cell>
          <cell r="C4780" t="str">
            <v/>
          </cell>
        </row>
        <row r="4781">
          <cell r="A4781" t="str">
            <v>73817/1</v>
          </cell>
          <cell r="B4781" t="str">
            <v>EMBASAMENTO DE MATERIAL GRANULAR - PO DE PEDRA</v>
          </cell>
          <cell r="C4781" t="str">
            <v>M3</v>
          </cell>
          <cell r="D4781">
            <v>50.05</v>
          </cell>
          <cell r="E4781">
            <v>14.04</v>
          </cell>
          <cell r="F4781">
            <v>64.09</v>
          </cell>
        </row>
        <row r="4782">
          <cell r="A4782" t="str">
            <v>73817/2</v>
          </cell>
          <cell r="B4782" t="str">
            <v>EMBASAMENTO DE MATERIAL GRANULAR - RACHAO</v>
          </cell>
          <cell r="C4782" t="str">
            <v>M3</v>
          </cell>
          <cell r="D4782">
            <v>62.71</v>
          </cell>
          <cell r="E4782">
            <v>27</v>
          </cell>
          <cell r="F4782">
            <v>89.71</v>
          </cell>
        </row>
        <row r="4783">
          <cell r="A4783" t="str">
            <v>74078/1</v>
          </cell>
          <cell r="B4783" t="str">
            <v>AGULHAMENTO FUNDO DE VALAS C/MACO 30KG PEDRA-DE-MAO H=10CM</v>
          </cell>
          <cell r="C4783" t="str">
            <v>M2</v>
          </cell>
          <cell r="D4783">
            <v>12.23</v>
          </cell>
          <cell r="E4783">
            <v>16.2</v>
          </cell>
          <cell r="F4783">
            <v>28.43</v>
          </cell>
        </row>
        <row r="4784">
          <cell r="B4784" t="str">
            <v>PAVIMENTACAO COM PEDRAS E BLOCOS</v>
          </cell>
          <cell r="C4784" t="str">
            <v/>
          </cell>
        </row>
        <row r="4785">
          <cell r="A4785" t="str">
            <v>72799</v>
          </cell>
          <cell r="B4785" t="str">
            <v>PAVIMENTO EM PARALELEPIPEDO SOBRE COLCHAO DE AREIA REJUNTADO COM ARGAMASSA DE CIMENTO E AREIA NO TRAÇO 1:3 (PEDRAS PEQUENAS 30 A 35 PECAS POR M2)</v>
          </cell>
          <cell r="C4785" t="str">
            <v>M2</v>
          </cell>
          <cell r="D4785">
            <v>60.8</v>
          </cell>
          <cell r="E4785">
            <v>16.09</v>
          </cell>
          <cell r="F4785">
            <v>76.89</v>
          </cell>
        </row>
        <row r="4786">
          <cell r="A4786" t="str">
            <v>72972</v>
          </cell>
          <cell r="B4786" t="str">
            <v>CONTENCAO LATERAL COM SOLO LOCAL PARA PAVIMENTO POLIEDRICO</v>
          </cell>
          <cell r="C4786" t="str">
            <v>M2</v>
          </cell>
          <cell r="D4786">
            <v>0.3</v>
          </cell>
          <cell r="E4786">
            <v>0.56999999999999995</v>
          </cell>
          <cell r="F4786">
            <v>0.87</v>
          </cell>
        </row>
        <row r="4787">
          <cell r="A4787" t="str">
            <v>72973</v>
          </cell>
          <cell r="B4787" t="str">
            <v>CORTE E PREPARO DE CORDAO DE PEDRA PARA PAVIMENTO POLIEDRICO</v>
          </cell>
          <cell r="C4787" t="str">
            <v>M</v>
          </cell>
          <cell r="D4787">
            <v>0.54</v>
          </cell>
          <cell r="E4787">
            <v>1.08</v>
          </cell>
          <cell r="F4787">
            <v>1.62</v>
          </cell>
        </row>
        <row r="4788">
          <cell r="A4788" t="str">
            <v>72974</v>
          </cell>
          <cell r="B4788" t="str">
            <v>CORTE E PREPARO DE PEDRA PARA PAVIMENTO POLIEDRICO</v>
          </cell>
          <cell r="C4788" t="str">
            <v>M2</v>
          </cell>
          <cell r="D4788">
            <v>1.81</v>
          </cell>
          <cell r="E4788">
            <v>3.6</v>
          </cell>
          <cell r="F4788">
            <v>5.41</v>
          </cell>
        </row>
        <row r="4789">
          <cell r="A4789" t="str">
            <v>72975</v>
          </cell>
          <cell r="B4789" t="str">
            <v>DESMONTE MANUAL DE PEDRA PARA PAVIMENTO POLIEDRICO</v>
          </cell>
          <cell r="C4789" t="str">
            <v>M2</v>
          </cell>
          <cell r="D4789">
            <v>0.21</v>
          </cell>
          <cell r="E4789">
            <v>0.4</v>
          </cell>
          <cell r="F4789">
            <v>0.61</v>
          </cell>
        </row>
        <row r="4790">
          <cell r="A4790" t="str">
            <v>72978</v>
          </cell>
          <cell r="B4790" t="str">
            <v>EXTRACAO, CARGA E ASSENTAMENTO DE CORDAO DE PEDRA PARA PAVIMENTO POLIEDRICO, EXCLUSIVE TRANSPORTE DE PEDRA E INDENIZACAO PEDREIRA</v>
          </cell>
          <cell r="C4790" t="str">
            <v>M</v>
          </cell>
          <cell r="D4790">
            <v>1.81</v>
          </cell>
          <cell r="E4790">
            <v>3.6</v>
          </cell>
          <cell r="F4790">
            <v>5.41</v>
          </cell>
        </row>
        <row r="4791">
          <cell r="A4791" t="str">
            <v>72979</v>
          </cell>
          <cell r="B4791" t="str">
            <v>EXTRACAO, CARGA, PREPARO E ASSENTAMENTO DE PEDRAS POLIEDRICAS, EXCLUSIVE TRANSPORTE DE PEDRA E INDENIZACAO PEDREIRA</v>
          </cell>
          <cell r="C4791" t="str">
            <v>M2</v>
          </cell>
          <cell r="D4791">
            <v>3.46</v>
          </cell>
          <cell r="E4791">
            <v>6.88</v>
          </cell>
          <cell r="F4791">
            <v>10.34</v>
          </cell>
        </row>
        <row r="4792">
          <cell r="B4792" t="str">
            <v>PINTURA DE LIGACAO/IMPRIMACAO</v>
          </cell>
          <cell r="C4792" t="str">
            <v/>
          </cell>
        </row>
        <row r="4793">
          <cell r="A4793" t="str">
            <v>72942</v>
          </cell>
          <cell r="B4793" t="str">
            <v>PINTURA DE LIGACAO COM EMULSAO RR-1C</v>
          </cell>
          <cell r="C4793" t="str">
            <v>M2</v>
          </cell>
          <cell r="D4793">
            <v>1.08</v>
          </cell>
          <cell r="E4793">
            <v>0.16</v>
          </cell>
          <cell r="F4793">
            <v>1.24</v>
          </cell>
        </row>
        <row r="4794">
          <cell r="A4794" t="str">
            <v>72943</v>
          </cell>
          <cell r="B4794" t="str">
            <v>PINTURA DE LIGACAO COM EMULSAO RR-2C</v>
          </cell>
          <cell r="C4794" t="str">
            <v>M2</v>
          </cell>
          <cell r="D4794">
            <v>1.1499999999999999</v>
          </cell>
          <cell r="E4794">
            <v>0.16</v>
          </cell>
          <cell r="F4794">
            <v>1.31</v>
          </cell>
        </row>
        <row r="4795">
          <cell r="A4795" t="str">
            <v>72945</v>
          </cell>
          <cell r="B4795" t="str">
            <v>IMPRIMACAO DE BASE DE PAVIMENTACAO COM ADP CM-30</v>
          </cell>
          <cell r="C4795" t="str">
            <v>M2</v>
          </cell>
          <cell r="D4795">
            <v>4.47</v>
          </cell>
          <cell r="E4795">
            <v>0.22</v>
          </cell>
          <cell r="F4795">
            <v>4.6900000000000004</v>
          </cell>
        </row>
        <row r="4796">
          <cell r="B4796" t="str">
            <v>REVESTIMENTO ASFALTICO</v>
          </cell>
          <cell r="C4796" t="str">
            <v/>
          </cell>
        </row>
        <row r="4797">
          <cell r="A4797" t="str">
            <v>73760/1</v>
          </cell>
          <cell r="B4797" t="str">
            <v>CAPA SELANTE COMPREENDENDO APLICAÇÃO DE ASFALTO NA PROPORÇÃO DE 0,7 A 1,5L / M2, DISTRIBUIÇÃO DE AGREGADOS DE 5 A 15KG/M2 E COMPACTAÇÃO COM ROLO - COM USO DA EMULSAO RR-2C, INCLUSO APLICACAO E COMPACTACAO</v>
          </cell>
          <cell r="C4797" t="str">
            <v>M2</v>
          </cell>
          <cell r="D4797">
            <v>2.5499999999999998</v>
          </cell>
          <cell r="E4797">
            <v>7.0000000000000007E-2</v>
          </cell>
          <cell r="F4797">
            <v>2.62</v>
          </cell>
        </row>
        <row r="4798">
          <cell r="A4798" t="str">
            <v>72956</v>
          </cell>
          <cell r="B4798" t="str">
            <v>TRATAMENTO SUPERFICIAL SIMPLES - TSS, COM EMULSAO RR-2C</v>
          </cell>
          <cell r="C4798" t="str">
            <v>M2</v>
          </cell>
          <cell r="D4798">
            <v>4.1399999999999997</v>
          </cell>
          <cell r="E4798">
            <v>0.69</v>
          </cell>
          <cell r="F4798">
            <v>4.83</v>
          </cell>
        </row>
        <row r="4799">
          <cell r="A4799" t="str">
            <v>72958</v>
          </cell>
          <cell r="B4799" t="str">
            <v>TRATAMENTO SUPERFICIAL DUPLO - TSD, COM EMULSAO RR-2C</v>
          </cell>
          <cell r="C4799" t="str">
            <v>M2</v>
          </cell>
          <cell r="D4799">
            <v>7.41</v>
          </cell>
          <cell r="E4799">
            <v>0.97</v>
          </cell>
          <cell r="F4799">
            <v>8.3800000000000008</v>
          </cell>
        </row>
        <row r="4800">
          <cell r="A4800" t="str">
            <v>72960</v>
          </cell>
          <cell r="B4800" t="str">
            <v>TRATAMENTO SUPERFICIAL TRIPLO - TST, COM EMULSAO RR-2C</v>
          </cell>
          <cell r="C4800" t="str">
            <v>M2</v>
          </cell>
          <cell r="D4800">
            <v>9.82</v>
          </cell>
          <cell r="E4800">
            <v>1.27</v>
          </cell>
          <cell r="F4800">
            <v>11.09</v>
          </cell>
        </row>
        <row r="4801">
          <cell r="A4801" t="str">
            <v>73849/1</v>
          </cell>
          <cell r="B4801" t="str">
            <v>AREIA ASFALTO A QUENTE (AAUQ) COM CAP 50/70, INCLUSO USINAGEM E APLICACAO, EXCLUSIVE TRANSPORTE</v>
          </cell>
          <cell r="C4801" t="str">
            <v>M3</v>
          </cell>
          <cell r="D4801">
            <v>538.44000000000005</v>
          </cell>
          <cell r="E4801">
            <v>22</v>
          </cell>
          <cell r="F4801">
            <v>560.44000000000005</v>
          </cell>
        </row>
        <row r="4802">
          <cell r="A4802" t="str">
            <v>73849/2</v>
          </cell>
          <cell r="B4802" t="str">
            <v>AREIA ASFALTO A FRIO (AAUF), COM EMULSAO RR-2C INCLUSO USINAGEM E APLICACAO, EXCLUSIVE TRANSPORTE</v>
          </cell>
          <cell r="C4802" t="str">
            <v>M3</v>
          </cell>
          <cell r="D4802">
            <v>409.9</v>
          </cell>
          <cell r="E4802">
            <v>20.72</v>
          </cell>
          <cell r="F4802">
            <v>430.62</v>
          </cell>
        </row>
        <row r="4803">
          <cell r="A4803" t="str">
            <v>72964</v>
          </cell>
          <cell r="B4803" t="str">
            <v>CONCRETO BETUMINOSO USINADO A QUENTE COM CAP 50/70, BINDER, INCLUSO USINAGEM E APLICACAO, EXCLUSIVE TRANSPORTE</v>
          </cell>
          <cell r="C4803" t="str">
            <v>T</v>
          </cell>
          <cell r="D4803">
            <v>155.21</v>
          </cell>
          <cell r="E4803">
            <v>4.5</v>
          </cell>
          <cell r="F4803">
            <v>159.71</v>
          </cell>
        </row>
        <row r="4804">
          <cell r="A4804" t="str">
            <v>72965</v>
          </cell>
          <cell r="B4804" t="str">
            <v>FABRICAÇÃO E APLICAÇÃO DE CONCRETO BETUMINOSO USINADO A QUENTE(CBUQ),CAP 50/70,  EXCLUSIVE TRANSPORTE</v>
          </cell>
          <cell r="C4804" t="str">
            <v>T</v>
          </cell>
          <cell r="D4804">
            <v>189.3</v>
          </cell>
          <cell r="E4804">
            <v>5.13</v>
          </cell>
          <cell r="F4804">
            <v>194.43</v>
          </cell>
        </row>
        <row r="4805">
          <cell r="A4805" t="str">
            <v>73759/2</v>
          </cell>
          <cell r="B4805" t="str">
            <v>PRE-MISTURADO A FRIO COM EMULSAO RM-1C, INCLUSO USINAGEM E APLICACAO, EXCLUSIVE TRANSPORTE</v>
          </cell>
          <cell r="C4805" t="str">
            <v>M3</v>
          </cell>
          <cell r="D4805">
            <v>331.61</v>
          </cell>
          <cell r="E4805">
            <v>13.89</v>
          </cell>
          <cell r="F4805">
            <v>345.5</v>
          </cell>
        </row>
        <row r="4806">
          <cell r="B4806" t="str">
            <v>MEIO-FIO E SARJETA</v>
          </cell>
          <cell r="C4806" t="str">
            <v/>
          </cell>
        </row>
        <row r="4807">
          <cell r="A4807" t="str">
            <v>94273</v>
          </cell>
          <cell r="B4807" t="str">
            <v>ASSENTAMENTO DE GUIA (MEIO-FIO) EM TRECHO RETO, CONFECCIONADA EM CONCRETO PRÉ-FABRICADO, DIMENSÕES 100X15X13X30 CM (COMPRIMENTO X BASE INFERIOR X BASE SUPERIOR X ALTURA), PARA VIAS URBANAS (USO VIÁRIO). AF_06/2016</v>
          </cell>
          <cell r="C4807" t="str">
            <v>M</v>
          </cell>
          <cell r="D4807">
            <v>21.29</v>
          </cell>
          <cell r="E4807">
            <v>10.44</v>
          </cell>
          <cell r="F4807">
            <v>31.73</v>
          </cell>
        </row>
        <row r="4808">
          <cell r="A4808" t="str">
            <v>94274</v>
          </cell>
          <cell r="B4808" t="str">
            <v>ASSENTAMENTO DE GUIA (MEIO-FIO) EM TRECHO CURVO, CONFECCIONADA EM CONCRETO PRÉ-FABRICADO, DIMENSÕES 100X15X13X30 CM (COMPRIMENTO X BASE INFERIOR X BASE SUPERIOR X ALTURA), PARA VIAS URBANAS (USO VIÁRIO). AF_06/2016</v>
          </cell>
          <cell r="C4808" t="str">
            <v>M</v>
          </cell>
          <cell r="D4808">
            <v>22.25</v>
          </cell>
          <cell r="E4808">
            <v>12.76</v>
          </cell>
          <cell r="F4808">
            <v>35.01</v>
          </cell>
        </row>
        <row r="4809">
          <cell r="A4809" t="str">
            <v>94275</v>
          </cell>
          <cell r="B4809" t="str">
            <v>ASSENTAMENTO DE GUIA (MEIO-FIO) EM TRECHO RETO, CONFECCIONADA EM CONCRETO PRÉ-FABRICADO, DIMENSÕES 100X15X13X20 CM (COMPRIMENTO X BASE INFERIOR X BASE SUPERIOR X ALTURA), PARA URBANIZAÇÃO INTERNA DE EMPREENDIMENTOS. AF_06/2016_P</v>
          </cell>
          <cell r="C4809" t="str">
            <v>M</v>
          </cell>
          <cell r="D4809">
            <v>20.6</v>
          </cell>
          <cell r="E4809">
            <v>9.4600000000000009</v>
          </cell>
          <cell r="F4809">
            <v>30.06</v>
          </cell>
        </row>
        <row r="4810">
          <cell r="A4810" t="str">
            <v>94276</v>
          </cell>
          <cell r="B4810" t="str">
            <v>ASSENTAMENTO DE GUIA (MEIO-FIO) EM TRECHO CURVO, CONFECCIONADA EM CONCRETO PRÉ-FABRICADO, DIMENSÕES 100X15X13X20 CM (COMPRIMENTO X BASE INFERIOR X BASE SUPERIOR X ALTURA), PARA URBANIZAÇÃO INTERNA DE EMPREENDIMENTOS. AF_06/2016_P</v>
          </cell>
          <cell r="C4810" t="str">
            <v>M</v>
          </cell>
          <cell r="D4810">
            <v>21.56</v>
          </cell>
          <cell r="E4810">
            <v>11.78</v>
          </cell>
          <cell r="F4810">
            <v>33.340000000000003</v>
          </cell>
        </row>
        <row r="4811">
          <cell r="A4811" t="str">
            <v>94263</v>
          </cell>
          <cell r="B4811" t="str">
            <v>GUIA (MEIO-FIO) CONCRETO, MOLDADA  IN LOCO  EM TRECHO RETO COM EXTRUSORA, 11,5 CM BASE X 22 CM ALTURA. AF_06/2016</v>
          </cell>
          <cell r="C4811" t="str">
            <v>M</v>
          </cell>
          <cell r="D4811">
            <v>11.92</v>
          </cell>
          <cell r="E4811">
            <v>9.34</v>
          </cell>
          <cell r="F4811">
            <v>21.26</v>
          </cell>
        </row>
        <row r="4812">
          <cell r="A4812" t="str">
            <v>94264</v>
          </cell>
          <cell r="B4812" t="str">
            <v>GUIA (MEIO-FIO) CONCRETO, MOLDADA  IN LOCO  EM TRECHO CURVO COM EXTRUSORA, 11,5 CM BASE X 22 CM ALTURA. AF_06/2016</v>
          </cell>
          <cell r="C4812" t="str">
            <v>M</v>
          </cell>
          <cell r="D4812">
            <v>12.9</v>
          </cell>
          <cell r="E4812">
            <v>11.14</v>
          </cell>
          <cell r="F4812">
            <v>24.04</v>
          </cell>
        </row>
        <row r="4813">
          <cell r="A4813" t="str">
            <v>94265</v>
          </cell>
          <cell r="B4813" t="str">
            <v>GUIA (MEIO-FIO) CONCRETO, MOLDADA  IN LOCO  EM TRECHO RETO COM EXTRUSORA, 14 CM BASE X 30 CM ALTURA. AF_06/2016</v>
          </cell>
          <cell r="C4813" t="str">
            <v>M</v>
          </cell>
          <cell r="D4813">
            <v>16.579999999999998</v>
          </cell>
          <cell r="E4813">
            <v>9.9499999999999993</v>
          </cell>
          <cell r="F4813">
            <v>26.53</v>
          </cell>
        </row>
        <row r="4814">
          <cell r="A4814" t="str">
            <v>94266</v>
          </cell>
          <cell r="B4814" t="str">
            <v>GUIA (MEIO-FIO) CONCRETO, MOLDADA  IN LOCO  EM TRECHO CURVO COM EXTRUSORA, 14 CM BASE X 30 CM ALTURA. AF_06/2016</v>
          </cell>
          <cell r="C4814" t="str">
            <v>M</v>
          </cell>
          <cell r="D4814">
            <v>17.7</v>
          </cell>
          <cell r="E4814">
            <v>12.01</v>
          </cell>
          <cell r="F4814">
            <v>29.71</v>
          </cell>
        </row>
        <row r="4815">
          <cell r="A4815" t="str">
            <v>94281</v>
          </cell>
          <cell r="B4815" t="str">
            <v>EXECUÇÃO DE SARJETA DE CONCRETO USINADO, MOLDADA  IN LOCO  EM TRECHO RETO, 30 CM BASE X 15 CM ALTURA. AF_06/2016</v>
          </cell>
          <cell r="C4815" t="str">
            <v>M</v>
          </cell>
          <cell r="D4815">
            <v>19.34</v>
          </cell>
          <cell r="E4815">
            <v>12.97</v>
          </cell>
          <cell r="F4815">
            <v>32.31</v>
          </cell>
        </row>
        <row r="4816">
          <cell r="A4816" t="str">
            <v>94282</v>
          </cell>
          <cell r="B4816" t="str">
            <v>EXECUÇÃO DE SARJETA DE CONCRETO USINADO, MOLDADA  IN LOCO  EM TRECHO CURVO, 30 CM BASE X 15 CM ALTURA. AF_06/2016</v>
          </cell>
          <cell r="C4816" t="str">
            <v>M</v>
          </cell>
          <cell r="D4816">
            <v>22.27</v>
          </cell>
          <cell r="E4816">
            <v>20.03</v>
          </cell>
          <cell r="F4816">
            <v>42.3</v>
          </cell>
        </row>
        <row r="4817">
          <cell r="A4817" t="str">
            <v>94283</v>
          </cell>
          <cell r="B4817" t="str">
            <v>EXECUÇÃO DE SARJETA DE CONCRETO USINADO, MOLDADA  IN LOCO  EM TRECHO RETO, 45 CM BASE X 15 CM ALTURA. AF_06/2016</v>
          </cell>
          <cell r="C4817" t="str">
            <v>M</v>
          </cell>
          <cell r="D4817">
            <v>26.16</v>
          </cell>
          <cell r="E4817">
            <v>14.14</v>
          </cell>
          <cell r="F4817">
            <v>40.299999999999997</v>
          </cell>
        </row>
        <row r="4818">
          <cell r="A4818" t="str">
            <v>94284</v>
          </cell>
          <cell r="B4818" t="str">
            <v>EXECUÇÃO DE SARJETA DE CONCRETO USINADO, MOLDADA  IN LOCO  EM TRECHO CURVO, 45 CM BASE X 15 CM ALTURA. AF_06/2016</v>
          </cell>
          <cell r="C4818" t="str">
            <v>M</v>
          </cell>
          <cell r="D4818">
            <v>29.1</v>
          </cell>
          <cell r="E4818">
            <v>21.2</v>
          </cell>
          <cell r="F4818">
            <v>50.3</v>
          </cell>
        </row>
        <row r="4819">
          <cell r="A4819" t="str">
            <v>94285</v>
          </cell>
          <cell r="B4819" t="str">
            <v>EXECUÇÃO DE SARJETA DE CONCRETO USINADO, MOLDADA  IN LOCO  EM TRECHO RETO, 60 CM BASE X 15 CM ALTURA. AF_06/2016</v>
          </cell>
          <cell r="C4819" t="str">
            <v>M</v>
          </cell>
          <cell r="D4819">
            <v>32.840000000000003</v>
          </cell>
          <cell r="E4819">
            <v>14.97</v>
          </cell>
          <cell r="F4819">
            <v>47.81</v>
          </cell>
        </row>
        <row r="4820">
          <cell r="A4820" t="str">
            <v>94286</v>
          </cell>
          <cell r="B4820" t="str">
            <v>EXECUÇÃO DE SARJETA DE CONCRETO USINADO, MOLDADA  IN LOCO  EM TRECHO CURVO, 60 CM BASE X 15 CM ALTURA. AF_06/2016</v>
          </cell>
          <cell r="C4820" t="str">
            <v>M</v>
          </cell>
          <cell r="D4820">
            <v>35.78</v>
          </cell>
          <cell r="E4820">
            <v>22.03</v>
          </cell>
          <cell r="F4820">
            <v>57.81</v>
          </cell>
        </row>
        <row r="4821">
          <cell r="A4821" t="str">
            <v>94287</v>
          </cell>
          <cell r="B4821" t="str">
            <v>EXECUÇÃO DE SARJETA DE CONCRETO USINADO, MOLDADA  IN LOCO  EM TRECHO RETO, 30 CM BASE X 10 CM ALTURA. AF_06/2016</v>
          </cell>
          <cell r="C4821" t="str">
            <v>M</v>
          </cell>
          <cell r="D4821">
            <v>14.43</v>
          </cell>
          <cell r="E4821">
            <v>11.82</v>
          </cell>
          <cell r="F4821">
            <v>26.25</v>
          </cell>
        </row>
        <row r="4822">
          <cell r="A4822" t="str">
            <v>94288</v>
          </cell>
          <cell r="B4822" t="str">
            <v>EXECUÇÃO DE SARJETA DE CONCRETO USINADO, MOLDADA  IN LOCO  EM TRECHO CURVO, 30 CM BASE X 10 CM ALTURA. AF_06/2016</v>
          </cell>
          <cell r="C4822" t="str">
            <v>M</v>
          </cell>
          <cell r="D4822">
            <v>16.989999999999998</v>
          </cell>
          <cell r="E4822">
            <v>18</v>
          </cell>
          <cell r="F4822">
            <v>34.99</v>
          </cell>
        </row>
        <row r="4823">
          <cell r="A4823" t="str">
            <v>94289</v>
          </cell>
          <cell r="B4823" t="str">
            <v>EXECUÇÃO DE SARJETA DE CONCRETO USINADO, MOLDADA  IN LOCO  EM TRECHO RETO, 45 CM BASE X 10 CM ALTURA. AF_06/2016</v>
          </cell>
          <cell r="C4823" t="str">
            <v>M</v>
          </cell>
          <cell r="D4823">
            <v>19.25</v>
          </cell>
          <cell r="E4823">
            <v>12.86</v>
          </cell>
          <cell r="F4823">
            <v>32.11</v>
          </cell>
        </row>
        <row r="4824">
          <cell r="A4824" t="str">
            <v>94290</v>
          </cell>
          <cell r="B4824" t="str">
            <v>EXECUÇÃO DE SARJETA DE CONCRETO USINADO, MOLDADA  IN LOCO  EM TRECHO CURVO, 45 CM BASE X 10 CM ALTURA. AF_06/2016</v>
          </cell>
          <cell r="C4824" t="str">
            <v>M</v>
          </cell>
          <cell r="D4824">
            <v>21.82</v>
          </cell>
          <cell r="E4824">
            <v>19.04</v>
          </cell>
          <cell r="F4824">
            <v>40.86</v>
          </cell>
        </row>
        <row r="4825">
          <cell r="A4825" t="str">
            <v>94291</v>
          </cell>
          <cell r="B4825" t="str">
            <v>EXECUÇÃO DE SARJETA DE CONCRETO USINADO, MOLDADA  IN LOCO  EM TRECHO RETO, 60 CM BASE X 10 CM ALTURA. AF_06/2016</v>
          </cell>
          <cell r="C4825" t="str">
            <v>M</v>
          </cell>
          <cell r="D4825">
            <v>23.94</v>
          </cell>
          <cell r="E4825">
            <v>13.59</v>
          </cell>
          <cell r="F4825">
            <v>37.53</v>
          </cell>
        </row>
        <row r="4826">
          <cell r="A4826" t="str">
            <v>94292</v>
          </cell>
          <cell r="B4826" t="str">
            <v>EXECUÇÃO DE SARJETA DE CONCRETO USINADO, MOLDADA  IN LOCO  EM TRECHO CURVO, 60 CM BASE X 10 CM ALTURA. AF_06/2016</v>
          </cell>
          <cell r="C4826" t="str">
            <v>M</v>
          </cell>
          <cell r="D4826">
            <v>26.51</v>
          </cell>
          <cell r="E4826">
            <v>19.77</v>
          </cell>
          <cell r="F4826">
            <v>46.28</v>
          </cell>
        </row>
        <row r="4827">
          <cell r="A4827" t="str">
            <v>94293</v>
          </cell>
          <cell r="B4827" t="str">
            <v>EXECUÇÃO DE SARJETÃO DE CONCRETO USINADO, MOLDADA  IN LOCO  EM TRECHO RETO, 100 CM BASE X 20 CM ALTURA. AF_06/2016</v>
          </cell>
          <cell r="C4827" t="str">
            <v>M</v>
          </cell>
          <cell r="D4827">
            <v>67.989999999999995</v>
          </cell>
          <cell r="E4827">
            <v>21.67</v>
          </cell>
          <cell r="F4827">
            <v>89.66</v>
          </cell>
        </row>
        <row r="4828">
          <cell r="A4828" t="str">
            <v>94267</v>
          </cell>
          <cell r="B4828" t="str">
            <v>GUIA (MEIO-FIO) E SARJETA CONJUGADOS DE CONCRETO, MOLDADA IN LOCO EM TRECHO RETO COM EXTRUSORA, GUIA 13 CM BASE X 22 CM ALTURA, SARJETA 30 CM BASE X 8,5 CM ALTURA. AF_06/2016</v>
          </cell>
          <cell r="C4828" t="str">
            <v>M</v>
          </cell>
          <cell r="D4828">
            <v>20.38</v>
          </cell>
          <cell r="E4828">
            <v>10.53</v>
          </cell>
          <cell r="F4828">
            <v>30.91</v>
          </cell>
        </row>
        <row r="4829">
          <cell r="A4829" t="str">
            <v>94268</v>
          </cell>
          <cell r="B4829" t="str">
            <v>GUIA (MEIO-FIO) E SARJETA CONJUGADOS DE CONCRETO, MOLDADA IN LOCO EM TRECHO CURVO COM EXTRUSORA, GUIA 12,5 CM BASE X 22 CM ALTURA, SARJETA 30 CM BASE X 8,5 CM ALTURA. AF_06/2016</v>
          </cell>
          <cell r="C4829" t="str">
            <v>M</v>
          </cell>
          <cell r="D4829">
            <v>21.62</v>
          </cell>
          <cell r="E4829">
            <v>12.79</v>
          </cell>
          <cell r="F4829">
            <v>34.409999999999997</v>
          </cell>
        </row>
        <row r="4830">
          <cell r="A4830" t="str">
            <v>94269</v>
          </cell>
          <cell r="B4830" t="str">
            <v>GUIA (MEIO-FIO) E SARJETA CONJUGADOS DE CONCRETO, MOLDADA IN LOCO EM TRECHO RETO COM EXTRUSORA, GUIA 13,5 CM BASE X 26 CM ALTURA, SARJETA 45 CM BASE X 11 CM ALTURA. AF_06/2016</v>
          </cell>
          <cell r="C4830" t="str">
            <v>M</v>
          </cell>
          <cell r="D4830">
            <v>30.08</v>
          </cell>
          <cell r="E4830">
            <v>12.69</v>
          </cell>
          <cell r="F4830">
            <v>42.77</v>
          </cell>
        </row>
        <row r="4831">
          <cell r="A4831" t="str">
            <v>94270</v>
          </cell>
          <cell r="B4831" t="str">
            <v>GUIA (MEIO-FIO) E SARJETA CONJUGADOS DE CONCRETO, MOLDADA IN LOCO EM TRECHO CURVO COM EXTRUSORA, GUIA 13,5 CM BASE X 26 CM ALTURA, SARJETA 45 CM BASE X 11 CM ALTURA. AF_06/2016</v>
          </cell>
          <cell r="C4831" t="str">
            <v>M</v>
          </cell>
          <cell r="D4831">
            <v>31.79</v>
          </cell>
          <cell r="E4831">
            <v>15.86</v>
          </cell>
          <cell r="F4831">
            <v>47.65</v>
          </cell>
        </row>
        <row r="4832">
          <cell r="A4832" t="str">
            <v>94271</v>
          </cell>
          <cell r="B4832" t="str">
            <v>GUIA (MEIO-FIO) E SARJETA CONJUGADOS DE CONCRETO, MOLDADA IN LOCO EM TRECHO RETO COM EXTRUSORA, GUIA 13,5 CM BASE X 30 CM ALTURA, SARJETA 50 CM BASE X 12,5 CM ALTURA. AF_06/2016</v>
          </cell>
          <cell r="C4832" t="str">
            <v>M</v>
          </cell>
          <cell r="D4832">
            <v>36.729999999999997</v>
          </cell>
          <cell r="E4832">
            <v>15.26</v>
          </cell>
          <cell r="F4832">
            <v>51.99</v>
          </cell>
        </row>
        <row r="4833">
          <cell r="A4833" t="str">
            <v>94272</v>
          </cell>
          <cell r="B4833" t="str">
            <v>GUIA (MEIO-FIO) E SARJETA CONJUGADOS DE CONCRETO, MOLDADA IN LOCO EM TRECHO CURVO COM EXTRUSORA, GUIA 13,5 CM BASE X 30 CM ALTURA, SARJETA 50 CM BASE X 12,5 CM ALTURA. AF_06/2016</v>
          </cell>
          <cell r="C4833" t="str">
            <v>M</v>
          </cell>
          <cell r="D4833">
            <v>39.020000000000003</v>
          </cell>
          <cell r="E4833">
            <v>19.48</v>
          </cell>
          <cell r="F4833">
            <v>58.5</v>
          </cell>
        </row>
        <row r="4834">
          <cell r="A4834" t="str">
            <v>92960</v>
          </cell>
          <cell r="B4834" t="str">
            <v>MÁQUINA EXTRUSORA DE CONCRETO PARA GUIAS E SARJETAS, MOTOR A DIESEL, POTÊNCIA 14 CV - CHP DIURNO. AF_12/2015</v>
          </cell>
          <cell r="C4834" t="str">
            <v>CHP</v>
          </cell>
          <cell r="D4834">
            <v>11.6</v>
          </cell>
          <cell r="E4834">
            <v>0</v>
          </cell>
          <cell r="F4834">
            <v>11.6</v>
          </cell>
        </row>
        <row r="4835">
          <cell r="A4835" t="str">
            <v>92961</v>
          </cell>
          <cell r="B4835" t="str">
            <v>MÁQUINA EXTRUSORA DE CONCRETO PARA GUIAS E SARJETAS, MOTOR A DIESEL, POTÊNCIA 14 CV - CHI DIURNO. AF_12/2015</v>
          </cell>
          <cell r="C4835" t="str">
            <v>CHI</v>
          </cell>
          <cell r="D4835">
            <v>3.26</v>
          </cell>
          <cell r="E4835">
            <v>0</v>
          </cell>
          <cell r="F4835">
            <v>3.26</v>
          </cell>
        </row>
        <row r="4836">
          <cell r="A4836" t="str">
            <v>92956</v>
          </cell>
          <cell r="B4836" t="str">
            <v>MÁQUINA EXTRUSORA DE CONCRETO PARA GUIAS E SARJETAS, MOTOR A DIESEL, POTÊNCIA 14 CV - DEPRECIAÇÃO. AF_12/2015</v>
          </cell>
          <cell r="C4836" t="str">
            <v>H</v>
          </cell>
          <cell r="D4836">
            <v>2.5</v>
          </cell>
          <cell r="E4836">
            <v>0</v>
          </cell>
          <cell r="F4836">
            <v>2.5</v>
          </cell>
        </row>
        <row r="4837">
          <cell r="A4837" t="str">
            <v>92957</v>
          </cell>
          <cell r="B4837" t="str">
            <v>MÁQUINA EXTRUSORA DE CONCRETO PARA GUIAS E SARJETAS, MOTOR A DIESEL, POTÊNCIA 14 CV - JUROS. AF_12/2015</v>
          </cell>
          <cell r="C4837" t="str">
            <v>H</v>
          </cell>
          <cell r="D4837">
            <v>0.75</v>
          </cell>
          <cell r="E4837">
            <v>0</v>
          </cell>
          <cell r="F4837">
            <v>0.75</v>
          </cell>
        </row>
        <row r="4838">
          <cell r="A4838" t="str">
            <v>92958</v>
          </cell>
          <cell r="B4838" t="str">
            <v>MÁQUINA EXTRUSORA DE CONCRETO PARA GUIAS E SARJETAS, MOTOR A DIESEL, POTÊNCIA 14 CV - MANUTENÇÃO. AF_12/2015</v>
          </cell>
          <cell r="C4838" t="str">
            <v>H</v>
          </cell>
          <cell r="D4838">
            <v>2.4300000000000002</v>
          </cell>
          <cell r="E4838">
            <v>0</v>
          </cell>
          <cell r="F4838">
            <v>2.4300000000000002</v>
          </cell>
        </row>
        <row r="4839">
          <cell r="A4839" t="str">
            <v>92959</v>
          </cell>
          <cell r="B4839" t="str">
            <v>MÁQUINA EXTRUSORA DE CONCRETO PARA GUIAS E SARJETAS, MOTOR A DIESEL, POTÊNCIA 14 CV - MATERIAIS NA OPERAÇÃO. AF_12/2015</v>
          </cell>
          <cell r="C4839" t="str">
            <v>H</v>
          </cell>
          <cell r="D4839">
            <v>5.91</v>
          </cell>
          <cell r="E4839">
            <v>0</v>
          </cell>
          <cell r="F4839">
            <v>5.91</v>
          </cell>
        </row>
        <row r="4840">
          <cell r="B4840" t="str">
            <v>SINALIZACAO</v>
          </cell>
          <cell r="C4840" t="str">
            <v/>
          </cell>
        </row>
        <row r="4841">
          <cell r="A4841" t="str">
            <v>72947</v>
          </cell>
          <cell r="B4841" t="str">
            <v>SINALIZACAO HORIZONTAL COM TINTA RETRORREFLETIVA A BASE DE RESINA ACRILICA COM MICROESFERAS DE VIDRO</v>
          </cell>
          <cell r="C4841" t="str">
            <v>M2</v>
          </cell>
          <cell r="D4841">
            <v>19.98</v>
          </cell>
          <cell r="E4841">
            <v>0.45</v>
          </cell>
          <cell r="F4841">
            <v>20.43</v>
          </cell>
        </row>
        <row r="4842">
          <cell r="B4842" t="str">
            <v>BARREIRA</v>
          </cell>
          <cell r="C4842" t="str">
            <v/>
          </cell>
        </row>
        <row r="4843">
          <cell r="A4843" t="str">
            <v>73770/1</v>
          </cell>
          <cell r="B4843" t="str">
            <v>BARREIRA PRE-MOLDADA EXTERNA CONCRETO ARMADO 0,25X0,40X1,14M FCK=25MPA ACO CA-50 INCL VIGOTA HORIZONTAL MONTANTE A CADA 1,00M  FERROS DE LIGACAO E MATERIAIS.</v>
          </cell>
          <cell r="C4843" t="str">
            <v>M</v>
          </cell>
          <cell r="D4843">
            <v>295.14999999999998</v>
          </cell>
          <cell r="E4843">
            <v>163.30000000000001</v>
          </cell>
          <cell r="F4843">
            <v>458.45</v>
          </cell>
        </row>
        <row r="4844">
          <cell r="A4844" t="str">
            <v>73770/2</v>
          </cell>
          <cell r="B4844" t="str">
            <v>BARREIRA DUPLA PRE-MOL INTER CONCRETO ARMADO 0,15X0,65X0,77M FCK=25MPA ACO CA-50 INCL FERROS DE LIGACAO E MATERIAIS.</v>
          </cell>
          <cell r="C4844" t="str">
            <v>M</v>
          </cell>
          <cell r="D4844">
            <v>256.10000000000002</v>
          </cell>
          <cell r="E4844">
            <v>152.86000000000001</v>
          </cell>
          <cell r="F4844">
            <v>408.96</v>
          </cell>
        </row>
        <row r="4845">
          <cell r="B4845" t="str">
            <v>MUROS E FECHOS</v>
          </cell>
          <cell r="C4845" t="str">
            <v/>
          </cell>
        </row>
        <row r="4846">
          <cell r="B4846" t="str">
            <v>PORTOES EM MADEIRA</v>
          </cell>
          <cell r="C4846" t="str">
            <v/>
          </cell>
        </row>
        <row r="4847">
          <cell r="A4847" t="str">
            <v>74038/1</v>
          </cell>
          <cell r="B4847" t="str">
            <v>PORTAO COM MOUROES DE MADEIRA ROLICA, DIAMETRO 11CM, COM 5 FIOS DE ARAME FARPADO Nº 14 CLASSE 250, SEM DOBRADICAS</v>
          </cell>
          <cell r="C4847" t="str">
            <v>M</v>
          </cell>
          <cell r="D4847">
            <v>14.06</v>
          </cell>
          <cell r="E4847">
            <v>12.53</v>
          </cell>
          <cell r="F4847">
            <v>26.59</v>
          </cell>
        </row>
        <row r="4848">
          <cell r="B4848" t="str">
            <v>CERCAS / MOUROES EM CONCRETO</v>
          </cell>
          <cell r="C4848" t="str">
            <v/>
          </cell>
        </row>
        <row r="4849">
          <cell r="A4849" t="str">
            <v>74142/1</v>
          </cell>
          <cell r="B4849" t="str">
            <v>CERCA COM MOUROES DE CONCRETO, RETO, ESPACAMENTO DE 3M, CRAVADOS 0,5M, COM 4 FIOS DE ARAME FARPADO Nº 14 CLASSE 250</v>
          </cell>
          <cell r="C4849" t="str">
            <v>M</v>
          </cell>
          <cell r="D4849">
            <v>24.61</v>
          </cell>
          <cell r="E4849">
            <v>13.86</v>
          </cell>
          <cell r="F4849">
            <v>38.47</v>
          </cell>
        </row>
        <row r="4850">
          <cell r="A4850" t="str">
            <v>74142/4</v>
          </cell>
          <cell r="B4850" t="str">
            <v>CERCA COM MOUROES DE CONCRETO, SECAO "T" PONTA INCLINADA, 10X10CM, ESPACAMENTO DE 3M, CRAVADOS 0,5M, COM 11 FIOS DE ARAME FARPADO Nº 16</v>
          </cell>
          <cell r="C4850" t="str">
            <v>M</v>
          </cell>
          <cell r="D4850">
            <v>33.840000000000003</v>
          </cell>
          <cell r="E4850">
            <v>12.34</v>
          </cell>
          <cell r="F4850">
            <v>46.18</v>
          </cell>
        </row>
        <row r="4851">
          <cell r="A4851" t="str">
            <v>74143/1</v>
          </cell>
          <cell r="B4851" t="str">
            <v>CERCA COM MOUROES DE CONCRETO, RETO, 15X15CM, ESPACAMENTO DE 3M, CRAVADOS 0,5M, ESCORAS DE 10X10CM NOS CANTOS, COM 12 FIOS DE ARAME DE ACO OVALADO 15X17</v>
          </cell>
          <cell r="C4851" t="str">
            <v>M</v>
          </cell>
          <cell r="D4851">
            <v>31.55</v>
          </cell>
          <cell r="E4851">
            <v>13.64</v>
          </cell>
          <cell r="F4851">
            <v>45.19</v>
          </cell>
        </row>
        <row r="4852">
          <cell r="A4852" t="str">
            <v>74143/2</v>
          </cell>
          <cell r="B4852" t="str">
            <v>CERCA COM MOUROES DE CONCRETO, RETO, 15X15CM, ESPACAMENTO DE 3M, CRAVADOS 0,5M, ESCORAS DE 10X10CM NOS CANTOS, COM 9 FIOS DE ARAME DE ACO OVALADO 15X17</v>
          </cell>
          <cell r="C4852" t="str">
            <v>M</v>
          </cell>
          <cell r="D4852">
            <v>29.61</v>
          </cell>
          <cell r="E4852">
            <v>13.64</v>
          </cell>
          <cell r="F4852">
            <v>43.25</v>
          </cell>
        </row>
        <row r="4853">
          <cell r="A4853" t="str">
            <v>85171</v>
          </cell>
          <cell r="B4853" t="str">
            <v>RECOMPOSICAO PARCIAL DO ARAME FARPADO Nº 14 CLASSE 250, FIXADO EM CERCA COM MOURÕES DE CONCRETO, RETO, 15X15CM</v>
          </cell>
          <cell r="C4853" t="str">
            <v>M</v>
          </cell>
          <cell r="D4853">
            <v>1.97</v>
          </cell>
          <cell r="E4853">
            <v>1.8</v>
          </cell>
          <cell r="F4853">
            <v>3.77</v>
          </cell>
        </row>
        <row r="4854">
          <cell r="B4854" t="str">
            <v>CERCAS / MOUROES EM MADEIRA</v>
          </cell>
          <cell r="C4854" t="str">
            <v/>
          </cell>
        </row>
        <row r="4855">
          <cell r="A4855" t="str">
            <v>74142/3</v>
          </cell>
          <cell r="B4855" t="str">
            <v>CERCA COM MOUROES DE MADEIRA, 7,5X7,5CM, ESPACAMENTO DE 2M, ALTURA LIVRE DE 2M, CRAVADOS 0,5M, COM 8 FIOS DE ARAME FARPADO Nº 14 CLASSE 250</v>
          </cell>
          <cell r="C4855" t="str">
            <v>M</v>
          </cell>
          <cell r="D4855">
            <v>16.55</v>
          </cell>
          <cell r="E4855">
            <v>12.53</v>
          </cell>
          <cell r="F4855">
            <v>29.08</v>
          </cell>
        </row>
        <row r="4856">
          <cell r="A4856" t="str">
            <v>74039/1</v>
          </cell>
          <cell r="B4856" t="str">
            <v>CERCA COM MOUROES DE MADEIRA ROLICA, DIAMETRO 11CM, ESPACAMENTO DE 2M, ALTURA LIVRE DE 1M, CRAVADOS 0,5M, COM 5 FIOS DE ARAME FARPADO Nº 14 CLASSE 250</v>
          </cell>
          <cell r="C4856" t="str">
            <v>M</v>
          </cell>
          <cell r="D4856">
            <v>14.06</v>
          </cell>
          <cell r="E4856">
            <v>12.53</v>
          </cell>
          <cell r="F4856">
            <v>26.59</v>
          </cell>
        </row>
        <row r="4857">
          <cell r="A4857" t="str">
            <v>74142/2</v>
          </cell>
          <cell r="B4857" t="str">
            <v>CERCA COM MOUROES DE MADEIRA, 7,5X7,5CM, ESPACAMENTO DE 2M, ALTURA LIVRE DE 2M, CRAVADOS 0,5M, COM 4 FIOS DE ARAME FARPADO Nº 14 CLASSE 250</v>
          </cell>
          <cell r="C4857" t="str">
            <v>M</v>
          </cell>
          <cell r="D4857">
            <v>11.34</v>
          </cell>
          <cell r="E4857">
            <v>6.26</v>
          </cell>
          <cell r="F4857">
            <v>17.600000000000001</v>
          </cell>
        </row>
        <row r="4858">
          <cell r="B4858" t="str">
            <v>ALAMBRADOS</v>
          </cell>
          <cell r="C4858" t="str">
            <v/>
          </cell>
        </row>
        <row r="4859">
          <cell r="A4859" t="str">
            <v>73787/1</v>
          </cell>
          <cell r="B4859" t="str">
            <v>ALAMBRADO EM TUBOS DE ACO GALVANIZADO, COM COSTURA, DIN 2440, DIAMETRO 2", ALTURA 3M, FIXADOS A CADA 2M EM BLOCOS DE CONCRETO, COM TELA DE ARAME GALVANIZADO REVESTIDO COM PVC, FIO 12 BWG E MALHA 7,5X7,5CM</v>
          </cell>
          <cell r="C4859" t="str">
            <v>M2</v>
          </cell>
          <cell r="D4859">
            <v>101.65</v>
          </cell>
          <cell r="E4859">
            <v>74.59</v>
          </cell>
          <cell r="F4859">
            <v>176.24</v>
          </cell>
        </row>
        <row r="4860">
          <cell r="A4860" t="str">
            <v>74244/1</v>
          </cell>
          <cell r="B4860" t="str">
            <v>ALAMBRADO PARA QUADRA POLIESPORTIVA, ESTRUTURADO POR TUBOS DE ACO GALVANIZADO, COM COSTURA, DIN 2440, DIAMETRO 2", COM TELA DE ARAME GALVANIZADO, FIO 14 BWG E MALHA QUADRADA 5X5CM</v>
          </cell>
          <cell r="C4860" t="str">
            <v>M2</v>
          </cell>
          <cell r="D4860">
            <v>77.260000000000005</v>
          </cell>
          <cell r="E4860">
            <v>17.95</v>
          </cell>
          <cell r="F4860">
            <v>95.21</v>
          </cell>
        </row>
        <row r="4861">
          <cell r="A4861" t="str">
            <v>85172</v>
          </cell>
          <cell r="B4861" t="str">
            <v>ALAMBRADO EM MOUROES DE CONCRETO "T", ALTURA LIVRE 2M, ESPACADOS A CADA 2M, COM TELA DE ARAME GALVANIZADO, FIO 14 BWG E MALHA QUADRADA 5X5CM</v>
          </cell>
          <cell r="C4861" t="str">
            <v>M</v>
          </cell>
          <cell r="D4861">
            <v>53.95</v>
          </cell>
          <cell r="E4861">
            <v>32.72</v>
          </cell>
          <cell r="F4861">
            <v>86.67</v>
          </cell>
        </row>
        <row r="4862">
          <cell r="B4862" t="str">
            <v>CONTENCOES</v>
          </cell>
          <cell r="C4862" t="str">
            <v/>
          </cell>
        </row>
        <row r="4863">
          <cell r="B4863" t="str">
            <v>PEDRA</v>
          </cell>
          <cell r="C4863" t="str">
            <v/>
          </cell>
        </row>
        <row r="4864">
          <cell r="A4864" t="str">
            <v>73843/1</v>
          </cell>
          <cell r="B4864" t="str">
            <v>MURO DE ARRIMO DE CONCRETO CICLOPICO COM 30% DE PEDRA DE MAO</v>
          </cell>
          <cell r="C4864" t="str">
            <v>M3</v>
          </cell>
          <cell r="D4864">
            <v>204.03</v>
          </cell>
          <cell r="E4864">
            <v>116.92</v>
          </cell>
          <cell r="F4864">
            <v>320.95</v>
          </cell>
        </row>
        <row r="4865">
          <cell r="A4865" t="str">
            <v>73844/1</v>
          </cell>
          <cell r="B4865" t="str">
            <v>MURO DE ARRIMO DE ALVENARIA DE PEDRA ARGAMASSADA</v>
          </cell>
          <cell r="C4865" t="str">
            <v>M3</v>
          </cell>
          <cell r="D4865">
            <v>230.54</v>
          </cell>
          <cell r="E4865">
            <v>254.53</v>
          </cell>
          <cell r="F4865">
            <v>485.07</v>
          </cell>
        </row>
        <row r="4866">
          <cell r="A4866" t="str">
            <v>73844/2</v>
          </cell>
          <cell r="B4866" t="str">
            <v>MURO DE ARRIMO DE ALVENARIA DE TIJOLOS</v>
          </cell>
          <cell r="C4866" t="str">
            <v>M3</v>
          </cell>
          <cell r="D4866">
            <v>246.98</v>
          </cell>
          <cell r="E4866">
            <v>182.54</v>
          </cell>
          <cell r="F4866">
            <v>429.52</v>
          </cell>
        </row>
        <row r="4867">
          <cell r="A4867" t="str">
            <v>73846/1</v>
          </cell>
          <cell r="B4867" t="str">
            <v>MURO DE ARRIMO CELULAR PECAS PRE-MOLDADAS CONCRETO EXCL FORMAS INCL   CONFECCAO DAS PECAS MONTAGEM E COMPACTACAO DO SOLO DE ENCHIMENTO.</v>
          </cell>
          <cell r="C4867" t="str">
            <v>M3</v>
          </cell>
          <cell r="D4867">
            <v>138.78</v>
          </cell>
          <cell r="E4867">
            <v>94.98</v>
          </cell>
          <cell r="F4867">
            <v>233.76</v>
          </cell>
        </row>
        <row r="4868">
          <cell r="A4868" t="str">
            <v>73846/2</v>
          </cell>
          <cell r="B4868" t="str">
            <v>MURO DE ARRIMO CELULAR PECAS PRE-MOLDADAS CONCRETO EXCL MATERIAIS E   FORMAS INCL CONFECCAO PECAS MONTAGEM E COMPACTACAO DO SOLO(ENCHIMENTO)</v>
          </cell>
          <cell r="C4868" t="str">
            <v>M3</v>
          </cell>
          <cell r="D4868">
            <v>38.770000000000003</v>
          </cell>
          <cell r="E4868">
            <v>90.06</v>
          </cell>
          <cell r="F4868">
            <v>128.83000000000001</v>
          </cell>
        </row>
        <row r="4869">
          <cell r="B4869" t="str">
            <v>ENROCAMENTO</v>
          </cell>
          <cell r="C4869" t="str">
            <v/>
          </cell>
        </row>
        <row r="4870">
          <cell r="A4870" t="str">
            <v>6454</v>
          </cell>
          <cell r="B4870" t="str">
            <v>FORNECIMENTO E LANCAMENTO DE PEDRA DE MAO</v>
          </cell>
          <cell r="C4870" t="str">
            <v>M3</v>
          </cell>
          <cell r="D4870">
            <v>77.58</v>
          </cell>
          <cell r="E4870">
            <v>64.819999999999993</v>
          </cell>
          <cell r="F4870">
            <v>142.4</v>
          </cell>
        </row>
        <row r="4871">
          <cell r="A4871" t="str">
            <v>73611</v>
          </cell>
          <cell r="B4871" t="str">
            <v>ENROCAMENTO COM PEDRA ARGAMASSADA TRAÇO 1:4 COM PEDRA DE MÃO</v>
          </cell>
          <cell r="C4871" t="str">
            <v>M3</v>
          </cell>
          <cell r="D4871">
            <v>188.08</v>
          </cell>
          <cell r="E4871">
            <v>160.61000000000001</v>
          </cell>
          <cell r="F4871">
            <v>348.69</v>
          </cell>
        </row>
        <row r="4872">
          <cell r="A4872" t="str">
            <v>73697</v>
          </cell>
          <cell r="B4872" t="str">
            <v>ENROCAMENTO MANUAL, SEM ARRUMACAO DO MATERIAL</v>
          </cell>
          <cell r="C4872" t="str">
            <v>M3</v>
          </cell>
          <cell r="D4872">
            <v>74.87</v>
          </cell>
          <cell r="E4872">
            <v>67.040000000000006</v>
          </cell>
          <cell r="F4872">
            <v>141.91</v>
          </cell>
        </row>
        <row r="4873">
          <cell r="A4873" t="str">
            <v>73698</v>
          </cell>
          <cell r="B4873" t="str">
            <v>ENROCAMENTO MANUAL, COM ARRUMACAO DO MATERIAL</v>
          </cell>
          <cell r="C4873" t="str">
            <v>M3</v>
          </cell>
          <cell r="D4873">
            <v>91.13</v>
          </cell>
          <cell r="E4873">
            <v>106.48</v>
          </cell>
          <cell r="F4873">
            <v>197.61</v>
          </cell>
        </row>
        <row r="4874">
          <cell r="B4874" t="str">
            <v>GABIOES</v>
          </cell>
          <cell r="C4874" t="str">
            <v/>
          </cell>
        </row>
        <row r="4875">
          <cell r="A4875" t="str">
            <v>92743</v>
          </cell>
          <cell r="B4875" t="str">
            <v>MURO DE GABIÃO, ENCHIMENTO COM PEDRA DE MÃO TIPO RACHÃO, DE GRAVIDADE, COM GAIOLAS DE COMPRIMENTO IGUAL A 2 METROS, ALTURA DO MURO DE ATÉ 4 METROS - FORNECIMENTO E EXECUÇÃO. AF_12/2015</v>
          </cell>
          <cell r="C4875" t="str">
            <v>M3</v>
          </cell>
          <cell r="D4875">
            <v>286.64</v>
          </cell>
          <cell r="E4875">
            <v>80.13</v>
          </cell>
          <cell r="F4875">
            <v>366.77</v>
          </cell>
        </row>
        <row r="4876">
          <cell r="A4876" t="str">
            <v>92744</v>
          </cell>
          <cell r="B4876" t="str">
            <v>MURO DE GABIÃO, ENCHIMENTO COM PEDRA DE MÃO TIPO RACHÃO, DE GRAVIDADE, COM GAIOLAS DE COMPRIMENTO IGUAL A 5 METROS, ALTURA DO MURO DE ATÉ 4 METROS - FORNECIMENTO E EXECUÇÃO. AF_12/2015</v>
          </cell>
          <cell r="C4876" t="str">
            <v>M3</v>
          </cell>
          <cell r="D4876">
            <v>288.89999999999998</v>
          </cell>
          <cell r="E4876">
            <v>38.71</v>
          </cell>
          <cell r="F4876">
            <v>327.61</v>
          </cell>
        </row>
        <row r="4877">
          <cell r="A4877" t="str">
            <v>92745</v>
          </cell>
          <cell r="B4877" t="str">
            <v>MURO DE GABIÃO, ENCHIMENTO COM PEDRA DE MÃO TIPO RACHÃO, DE GRAVIDADE, COM GAIOLAS DE COMPRIMENTO IGUAL A 2 METROS, ALTURA DO MURO ACIMA DE 4 E ATÉ 6 METROS - FORNECIMENTO E EXECUÇÃO. AF_12/2015</v>
          </cell>
          <cell r="C4877" t="str">
            <v>M3</v>
          </cell>
          <cell r="D4877">
            <v>357.01</v>
          </cell>
          <cell r="E4877">
            <v>96.43</v>
          </cell>
          <cell r="F4877">
            <v>453.44</v>
          </cell>
        </row>
        <row r="4878">
          <cell r="A4878" t="str">
            <v>92746</v>
          </cell>
          <cell r="B4878" t="str">
            <v>MURO DE GABIÃO, ENCHIMENTO COM PEDRA DE MÃO TIPO RACHÃO, DE GRAVIDADE, COM GAIOLAS DE COMPRIMENTO IGUAL A 5 METROS, ALTURA DO MURO ACIMA DE 4 E ATÉ 6 METROS - FORNECIMENTO E EXECUÇÃO. AF_12/2015</v>
          </cell>
          <cell r="C4878" t="str">
            <v>M3</v>
          </cell>
          <cell r="D4878">
            <v>339.96</v>
          </cell>
          <cell r="E4878">
            <v>54.44</v>
          </cell>
          <cell r="F4878">
            <v>394.4</v>
          </cell>
        </row>
        <row r="4879">
          <cell r="A4879" t="str">
            <v>92747</v>
          </cell>
          <cell r="B4879" t="str">
            <v>MURO DE GABIÃO, ENCHIMENTO COM PEDRA DE MÃO TIPO RACHÃO, DE GRAVIDADE, COM GAIOLAS DE COMPRIMENTO IGUAL A 2 METROS, ALTURA DO MURO ACIMA DE 6 E ATÉ 10 METROS - FORNECIMENTO E EXECUÇÃO. AF_12/2015</v>
          </cell>
          <cell r="C4879" t="str">
            <v>M3</v>
          </cell>
          <cell r="D4879">
            <v>397.05</v>
          </cell>
          <cell r="E4879">
            <v>105.85</v>
          </cell>
          <cell r="F4879">
            <v>502.9</v>
          </cell>
        </row>
        <row r="4880">
          <cell r="A4880" t="str">
            <v>92748</v>
          </cell>
          <cell r="B4880" t="str">
            <v>MURO DE GABIÃO, ENCHIMENTO COM PEDRA DE MÃO TIPO RACHÃO, DE GRAVIDADE, COM GAIOLAS DE COMPRIMENTO IGUAL A 5 METROS, ALTURA DO MURO MAIOR QUE 6 ATÉ 10 METROS - FORNECIMENTO E EXECUÇÃO. AF_12/2015</v>
          </cell>
          <cell r="C4880" t="str">
            <v>M3</v>
          </cell>
          <cell r="D4880">
            <v>369.07</v>
          </cell>
          <cell r="E4880">
            <v>63.79</v>
          </cell>
          <cell r="F4880">
            <v>432.86</v>
          </cell>
        </row>
        <row r="4881">
          <cell r="A4881" t="str">
            <v>92749</v>
          </cell>
          <cell r="B4881" t="str">
            <v>MURO DE GABIÃO, ENCHIMENTO COM PEDRA DE MÃO TIPO RACHÃO, COM SOLO REFORÇADO, ALTURA DO MURO DE ATÉ 4 METROS - FORNECIMENTO E EXECUÇÃO. AF_12/2015</v>
          </cell>
          <cell r="C4881" t="str">
            <v>M3</v>
          </cell>
          <cell r="D4881">
            <v>427.75</v>
          </cell>
          <cell r="E4881">
            <v>79.23</v>
          </cell>
          <cell r="F4881">
            <v>506.98</v>
          </cell>
        </row>
        <row r="4882">
          <cell r="A4882" t="str">
            <v>92750</v>
          </cell>
          <cell r="B4882" t="str">
            <v>MURO DE GABIÃO, ENCHIMENTO COM PEDRA DE MÃO TIPO RACHÃO, COM SOLO REFORÇADO, ALTURA DO MURO ACIMA DE 4 E ATÉ 12 METROS - FORNECIMENTO E EXECUÇÃO. AF_12/2015</v>
          </cell>
          <cell r="C4882" t="str">
            <v>M3</v>
          </cell>
          <cell r="D4882">
            <v>747.66</v>
          </cell>
          <cell r="E4882">
            <v>108.92</v>
          </cell>
          <cell r="F4882">
            <v>856.58</v>
          </cell>
        </row>
        <row r="4883">
          <cell r="A4883" t="str">
            <v>92751</v>
          </cell>
          <cell r="B4883" t="str">
            <v>MURO DE GABIÃO, ENCHIMENTO COM PEDRA DE MÃO TIPO RACHÃO, COM SOLO REFORÇADO, ALTURA DO MURO ACIMA DE 12 E ATÉ 20 METROS - FORNECIMENTO E EXECUÇÃO. AF_12/2015</v>
          </cell>
          <cell r="C4883" t="str">
            <v>M3</v>
          </cell>
          <cell r="D4883">
            <v>933.56</v>
          </cell>
          <cell r="E4883">
            <v>125.64</v>
          </cell>
          <cell r="F4883" t="str">
            <v>1.059.20</v>
          </cell>
        </row>
        <row r="4884">
          <cell r="A4884" t="str">
            <v>92752</v>
          </cell>
          <cell r="B4884" t="str">
            <v>MURO DE GABIÃO, ENCHIMENTO COM PEDRA DE MÃO TIPO RACHÃO, COM SOLO REFORÇADO, ALTURA DO MURO ACIMA DE 20 E ATÉ 28 METROS - FORNECIMENTO E EXECUÇÃO. AF_12/2015</v>
          </cell>
          <cell r="C4884" t="str">
            <v>M3</v>
          </cell>
          <cell r="D4884">
            <v>1118.9000000000001</v>
          </cell>
          <cell r="E4884">
            <v>141.80000000000001</v>
          </cell>
          <cell r="F4884" t="str">
            <v>1.260.70</v>
          </cell>
        </row>
        <row r="4885">
          <cell r="A4885" t="str">
            <v>92753</v>
          </cell>
          <cell r="B4885" t="str">
            <v>MURO DE GABIÃO, ENCHIMENTO COM RESÍDUO DE CONSTRUÇÃO E DEMOLIÇÃO, DE GRAVIDADE, COM GAIOLA TRAPEZOIDAL DE COMPRIMENTO IGUAL A 2 METROS, ALTURA DO MURO DE ATÉ 2 METROS - FORNECIMENTO E EXECUÇÃO. AF_12/2015</v>
          </cell>
          <cell r="C4885" t="str">
            <v>M3</v>
          </cell>
          <cell r="D4885">
            <v>285.31</v>
          </cell>
          <cell r="E4885">
            <v>55.89</v>
          </cell>
          <cell r="F4885">
            <v>341.2</v>
          </cell>
        </row>
        <row r="4886">
          <cell r="A4886" t="str">
            <v>92754</v>
          </cell>
          <cell r="B4886" t="str">
            <v>MURO DE GABIÃO, ENCHIMENTO COM RESÍDUO DE CONSTRUÇÃO E DEMOLIÇÃO, DE GRAVIDADE, COM GAIOLA TRAPEZOIDAL DE COMPRIMENTO IGUAL A 2 METROS, ALTURA DO MURO ACIMA DE 2 E ATÉ 4 METROS - FORNECIMENTO E EXECUÇÃO. AF_12/2015</v>
          </cell>
          <cell r="C4886" t="str">
            <v>M3</v>
          </cell>
          <cell r="D4886">
            <v>258.87</v>
          </cell>
          <cell r="E4886">
            <v>51.46</v>
          </cell>
          <cell r="F4886">
            <v>310.33</v>
          </cell>
        </row>
        <row r="4887">
          <cell r="A4887" t="str">
            <v>92755</v>
          </cell>
          <cell r="B4887" t="str">
            <v>PROTEÇÃO SUPERFICIAL DE CANAL EM GABIÃO TIPO COLCHÃO, ALTURA DE 17 CENTÍMETROS, ENCHIMENTO COM PEDRA DE MÃO TIPO RACHÃO - FORNECIMENTO E EXECUÇÃO. AF_12/2015</v>
          </cell>
          <cell r="C4887" t="str">
            <v>M2</v>
          </cell>
          <cell r="D4887">
            <v>109.06</v>
          </cell>
          <cell r="E4887">
            <v>26.42</v>
          </cell>
          <cell r="F4887">
            <v>135.47999999999999</v>
          </cell>
        </row>
        <row r="4888">
          <cell r="A4888" t="str">
            <v>92756</v>
          </cell>
          <cell r="B4888" t="str">
            <v>PROTEÇÃO SUPERFICIAL DE CANAL EM GABIÃO TIPO COLCHÃO, ALTURA DE 23 CENTÍMETROS, ENCHIMENTO COM PEDRA DE MÃO TIPO RACHÃO - FORNECIMENTO E EXECUÇÃO. AF_12/2015</v>
          </cell>
          <cell r="C4888" t="str">
            <v>M2</v>
          </cell>
          <cell r="D4888">
            <v>122.93</v>
          </cell>
          <cell r="E4888">
            <v>31.35</v>
          </cell>
          <cell r="F4888">
            <v>154.28</v>
          </cell>
        </row>
        <row r="4889">
          <cell r="A4889" t="str">
            <v>92757</v>
          </cell>
          <cell r="B4889" t="str">
            <v>PROTEÇÃO SUPERFICIAL DE CANAL EM GABIÃO TIPO COLCHÃO, ALTURA DE 30 CENTÍMETROS, ENCHIMENTO COM PEDRA DE MÃO TIPO RACHÃO - FORNECIMENTO E EXECUÇÃO. AF_12/2015</v>
          </cell>
          <cell r="C4889" t="str">
            <v>M2</v>
          </cell>
          <cell r="D4889">
            <v>139.88</v>
          </cell>
          <cell r="E4889">
            <v>37.119999999999997</v>
          </cell>
          <cell r="F4889">
            <v>177</v>
          </cell>
        </row>
        <row r="4890">
          <cell r="A4890" t="str">
            <v>92758</v>
          </cell>
          <cell r="B4890" t="str">
            <v>PROTEÇÃO SUPERFICIAL DE CANAL EM GABIÃO TIPO SACO, DIÂMETRO DE 65 CENTÍMETROS, ENCHIMENTO MANUAL COM PEDRA DE MÃO TIPO RACHÃO - FORNECIMENTO E EXECUÇÃO. AF_12/2015</v>
          </cell>
          <cell r="C4890" t="str">
            <v>M3</v>
          </cell>
          <cell r="D4890">
            <v>329.34</v>
          </cell>
          <cell r="E4890">
            <v>59.96</v>
          </cell>
          <cell r="F4890">
            <v>389.3</v>
          </cell>
        </row>
        <row r="4891">
          <cell r="B4891" t="str">
            <v>MARROAMENTO</v>
          </cell>
          <cell r="C4891" t="str">
            <v/>
          </cell>
        </row>
        <row r="4892">
          <cell r="A4892" t="str">
            <v>79518/1</v>
          </cell>
          <cell r="B4892" t="str">
            <v>MARROAMENTO EM MATERIAL DE 3A CATEGORIA, ROCHA VIVA PARA REDUÇÃO A PEDRA-DE-MÃO</v>
          </cell>
          <cell r="C4892" t="str">
            <v>M3</v>
          </cell>
          <cell r="D4892">
            <v>13.02</v>
          </cell>
          <cell r="E4892">
            <v>25.92</v>
          </cell>
          <cell r="F4892">
            <v>38.94</v>
          </cell>
        </row>
        <row r="4893">
          <cell r="A4893" t="str">
            <v>79518/2</v>
          </cell>
          <cell r="B4893" t="str">
            <v>MARROAMENTO DE MATERIAL DE 2A CATEGORIA, ROCHA DECOMPOSTA PARA REDUÇÃO A PEDRA-DE-MÃO</v>
          </cell>
          <cell r="C4893" t="str">
            <v>M3</v>
          </cell>
          <cell r="D4893">
            <v>11.72</v>
          </cell>
          <cell r="E4893">
            <v>23.33</v>
          </cell>
          <cell r="F4893">
            <v>35.049999999999997</v>
          </cell>
        </row>
        <row r="4894">
          <cell r="B4894" t="str">
            <v>ENSECADEIRA</v>
          </cell>
          <cell r="C4894" t="str">
            <v/>
          </cell>
        </row>
        <row r="4895">
          <cell r="A4895" t="str">
            <v>73890/1</v>
          </cell>
          <cell r="B4895" t="str">
            <v>ENSECADEIRA DE MADEIRA COM PAREDE SIMPLES</v>
          </cell>
          <cell r="C4895" t="str">
            <v>M2</v>
          </cell>
          <cell r="D4895">
            <v>56.27</v>
          </cell>
          <cell r="E4895">
            <v>51.86</v>
          </cell>
          <cell r="F4895">
            <v>108.13</v>
          </cell>
        </row>
        <row r="4896">
          <cell r="A4896" t="str">
            <v>73890/2</v>
          </cell>
          <cell r="B4896" t="str">
            <v>ENSECADEIRA DE MADEIRA COM PAREDE DUPLA</v>
          </cell>
          <cell r="C4896" t="str">
            <v>M2</v>
          </cell>
          <cell r="D4896">
            <v>142.38</v>
          </cell>
          <cell r="E4896">
            <v>129.66</v>
          </cell>
          <cell r="F4896">
            <v>272.04000000000002</v>
          </cell>
        </row>
        <row r="4897">
          <cell r="B4897" t="str">
            <v>SOLO GRAMPEADO</v>
          </cell>
          <cell r="C4897" t="str">
            <v/>
          </cell>
        </row>
        <row r="4898">
          <cell r="A4898" t="str">
            <v>93952</v>
          </cell>
          <cell r="B4898" t="str">
            <v>EXECUÇÃO DE GRAMPO PARA SOLO GRAMPEADO COM COMPRIMENTO MENOR OU IGUAL A 4 M, DIÂMETRO DE 10 CM, PERFURAÇÃO COM EQUIPAMENTO MANUAL E ARMADURA COM DIÂMETRO DE 16 MM. AF_05/2016</v>
          </cell>
          <cell r="C4898" t="str">
            <v>M</v>
          </cell>
          <cell r="D4898">
            <v>77.75</v>
          </cell>
          <cell r="E4898">
            <v>40.07</v>
          </cell>
          <cell r="F4898">
            <v>117.82</v>
          </cell>
        </row>
        <row r="4899">
          <cell r="A4899" t="str">
            <v>93953</v>
          </cell>
          <cell r="B4899" t="str">
            <v>EXECUÇÃO DE GRAMPO PARA SOLO GRAMPEADO COM COMPRIMENTO MAIOR QUE 4 M E MENOR OU IGUAL A 6 M, DIÂMETRO DE 10 CM, PERFURAÇÃO COM EQUIPAMENTO MANUAL E ARMADURA COM DIÂMETRO DE 16 MM. AF_05/2016</v>
          </cell>
          <cell r="C4899" t="str">
            <v>M</v>
          </cell>
          <cell r="D4899">
            <v>73.78</v>
          </cell>
          <cell r="E4899">
            <v>35.74</v>
          </cell>
          <cell r="F4899">
            <v>109.52</v>
          </cell>
        </row>
        <row r="4900">
          <cell r="A4900" t="str">
            <v>93954</v>
          </cell>
          <cell r="B4900" t="str">
            <v>EXECUÇÃO DE GRAMPO PARA SOLO GRAMPEADO COM COMPRIMENTO MAIOR QUE 6 M E MENOR OU IGUAL A 8 M, DIÂMETRO DE 10 CM, PERFURAÇÃO COM EQUIPAMENTO MANUAL E ARMADURA COM DIÂMETRO DE 16 MM. AF_05/2016</v>
          </cell>
          <cell r="C4900" t="str">
            <v>M</v>
          </cell>
          <cell r="D4900">
            <v>71.37</v>
          </cell>
          <cell r="E4900">
            <v>33.200000000000003</v>
          </cell>
          <cell r="F4900">
            <v>104.57</v>
          </cell>
        </row>
        <row r="4901">
          <cell r="A4901" t="str">
            <v>93955</v>
          </cell>
          <cell r="B4901" t="str">
            <v>EXECUÇÃO DE GRAMPO PARA SOLO GRAMPEADO COM COMPRIMENTO MAIOR QUE 8 M E MENOR OU IGUAL A 10 M, DIÂMETRO DE 10 CM, PERFURAÇÃO COM EQUIPAMENTO MANUAL E ARMADURA COM DIÂMETRO DE 16 MM. AF_05/2016</v>
          </cell>
          <cell r="C4901" t="str">
            <v>M</v>
          </cell>
          <cell r="D4901">
            <v>69.67</v>
          </cell>
          <cell r="E4901">
            <v>31.43</v>
          </cell>
          <cell r="F4901">
            <v>101.1</v>
          </cell>
        </row>
        <row r="4902">
          <cell r="A4902" t="str">
            <v>93956</v>
          </cell>
          <cell r="B4902" t="str">
            <v>EXECUÇÃO DE GRAMPO PARA SOLO GRAMPEADO COM COMPRIMENTO MAIOR QUE 10 M, DIÂMETRO DE 10 CM, PERFURAÇÃO COM EQUIPAMENTO MANUAL E ARMADURA COM DIÂMETRO DE 16 MM. AF_05/2016</v>
          </cell>
          <cell r="C4902" t="str">
            <v>M</v>
          </cell>
          <cell r="D4902">
            <v>68.290000000000006</v>
          </cell>
          <cell r="E4902">
            <v>30.06</v>
          </cell>
          <cell r="F4902">
            <v>98.35</v>
          </cell>
        </row>
        <row r="4903">
          <cell r="A4903" t="str">
            <v>93957</v>
          </cell>
          <cell r="B4903" t="str">
            <v>EXECUÇÃO DE GRAMPO PARA SOLO GRAMPEADO COM COMPRIMENTO MENOR OU IGUAL A 4 M, DIÂMETRO DE 10 CM, PERFURAÇÃO COM EQUIPAMENTO MANUAL E ARMADURA COM DIÂMETRO DE 20 MM. AF_05/2016</v>
          </cell>
          <cell r="C4903" t="str">
            <v>M</v>
          </cell>
          <cell r="D4903">
            <v>80.75</v>
          </cell>
          <cell r="E4903">
            <v>40.99</v>
          </cell>
          <cell r="F4903">
            <v>121.74</v>
          </cell>
        </row>
        <row r="4904">
          <cell r="A4904" t="str">
            <v>93958</v>
          </cell>
          <cell r="B4904" t="str">
            <v>EXECUÇÃO DE GRAMPO PARA SOLO GRAMPEADO COM COMPRIMENTO MAIOR QUE 4 M E MENOR OU IGUAL A 6 M, DIÂMETRO DE 10 CM, PERFURAÇÃO COM EQUIPAMENTO MANUAL E ARMADURA COM DIÂMETRO DE 20 MM. AF_05/2016</v>
          </cell>
          <cell r="C4904" t="str">
            <v>M</v>
          </cell>
          <cell r="D4904">
            <v>76.569999999999993</v>
          </cell>
          <cell r="E4904">
            <v>36.44</v>
          </cell>
          <cell r="F4904">
            <v>113.01</v>
          </cell>
        </row>
        <row r="4905">
          <cell r="A4905" t="str">
            <v>93959</v>
          </cell>
          <cell r="B4905" t="str">
            <v>EXECUÇÃO DE GRAMPO PARA SOLO GRAMPEADO COM COMPRIMENTO MAIOR QUE 6 M E MENOR OU IGUAL A 8 M, DIÂMETRO DE 10 CM, PERFURAÇÃO COM EQUIPAMENTO MANUAL E ARMADURA COM DIÂMETRO DE 20 MM. AF_05/2016</v>
          </cell>
          <cell r="C4905" t="str">
            <v>M</v>
          </cell>
          <cell r="D4905">
            <v>74.069999999999993</v>
          </cell>
          <cell r="E4905">
            <v>33.79</v>
          </cell>
          <cell r="F4905">
            <v>107.86</v>
          </cell>
        </row>
        <row r="4906">
          <cell r="A4906" t="str">
            <v>93960</v>
          </cell>
          <cell r="B4906" t="str">
            <v>EXECUÇÃO DE GRAMPO PARA SOLO GRAMPEADO COM COMPRIMENTO MAIOR QUE 8 M E MENOR OU IGUAL A 10 M, DIÂMETRO DE 10 CM, PERFURAÇÃO COM EQUIPAMENTO MANUAL E ARMADURA COM DIÂMETRO DE 20 MM. AF_05/2016</v>
          </cell>
          <cell r="C4906" t="str">
            <v>M</v>
          </cell>
          <cell r="D4906">
            <v>72.290000000000006</v>
          </cell>
          <cell r="E4906">
            <v>31.96</v>
          </cell>
          <cell r="F4906">
            <v>104.25</v>
          </cell>
        </row>
        <row r="4907">
          <cell r="A4907" t="str">
            <v>93961</v>
          </cell>
          <cell r="B4907" t="str">
            <v>EXECUÇÃO DE GRAMPO PARA SOLO GRAMPEADO COM COMPRIMENTO MAIOR QUE 10 M, DIÂMETRO DE 10 CM, PERFURAÇÃO COM EQUIPAMENTO MANUAL E ARMADURA COM DIÂMETRO DE 20 MM. AF_05/2016</v>
          </cell>
          <cell r="C4907" t="str">
            <v>M</v>
          </cell>
          <cell r="D4907">
            <v>70.88</v>
          </cell>
          <cell r="E4907">
            <v>30.54</v>
          </cell>
          <cell r="F4907">
            <v>101.42</v>
          </cell>
        </row>
        <row r="4908">
          <cell r="A4908" t="str">
            <v>93962</v>
          </cell>
          <cell r="B4908" t="str">
            <v>EXECUÇÃO DE GRAMPO PARA SOLO GRAMPEADO COM COMPRIMENTO MENOR OU IGUAL A 4 M, DIÂMETRO DE 7 CM, PERFURAÇÃO COM EQUIPAMENTO MANUAL E ARMADURA COM DIÂMETRO DE 16 MM. AF_05/2016</v>
          </cell>
          <cell r="C4908" t="str">
            <v>M</v>
          </cell>
          <cell r="D4908">
            <v>70.959999999999994</v>
          </cell>
          <cell r="E4908">
            <v>38.71</v>
          </cell>
          <cell r="F4908">
            <v>109.67</v>
          </cell>
        </row>
        <row r="4909">
          <cell r="A4909" t="str">
            <v>93963</v>
          </cell>
          <cell r="B4909" t="str">
            <v>EXECUÇÃO DE GRAMPO PARA SOLO GRAMPEADO COM COMPRIMENTO MAIOR QUE 4 E MENOR OU IGUAL A 6 M, DIÂMETRO DE 7 CM, PERFURAÇÃO COM EQUIPAMENTO MANUAL E ARMADURA COM DIÂMETRO DE 16 MM. AF_05/2016</v>
          </cell>
          <cell r="C4909" t="str">
            <v>M</v>
          </cell>
          <cell r="D4909">
            <v>67.010000000000005</v>
          </cell>
          <cell r="E4909">
            <v>34.380000000000003</v>
          </cell>
          <cell r="F4909">
            <v>101.39</v>
          </cell>
        </row>
        <row r="4910">
          <cell r="A4910" t="str">
            <v>93964</v>
          </cell>
          <cell r="B4910" t="str">
            <v>EXECUÇÃO DE GRAMPO PARA SOLO GRAMPEADO COM COMPRIMENTO MAIOR QUE 6 M E MENOR OU IGUAL A 8 M, DIÂMETRO DE 7 CM, PERFURAÇÃO COM EQUIPAMENTO MANUAL E ARMADURA COM DIÂMETRO DE 16 MM. AF_05/2016</v>
          </cell>
          <cell r="C4910" t="str">
            <v>M</v>
          </cell>
          <cell r="D4910">
            <v>64.61</v>
          </cell>
          <cell r="E4910">
            <v>31.86</v>
          </cell>
          <cell r="F4910">
            <v>96.47</v>
          </cell>
        </row>
        <row r="4911">
          <cell r="A4911" t="str">
            <v>93965</v>
          </cell>
          <cell r="B4911" t="str">
            <v>EXECUÇÃO DE GRAMPO PARA SOLO GRAMPEADO COM COMPRIMENTO MAIOR QUE 8 M E MENOR OU IGUAL A 10 M, DIÂMETRO DE 7 CM, PERFURAÇÃO COM EQUIPAMENTO MANUAL E ARMADURA COM DIÂMETRO DE 16 MM. AF_05/2016</v>
          </cell>
          <cell r="C4911" t="str">
            <v>M</v>
          </cell>
          <cell r="D4911">
            <v>62.42</v>
          </cell>
          <cell r="E4911">
            <v>28.8</v>
          </cell>
          <cell r="F4911">
            <v>91.22</v>
          </cell>
        </row>
        <row r="4912">
          <cell r="A4912" t="str">
            <v>93966</v>
          </cell>
          <cell r="B4912" t="str">
            <v>EXECUÇÃO DE GRAMPO PARA SOLO GRAMPEADO COM COMPRIMENTO MAIOR QUE 10 M, DIÂMETRO DE 7 CM, PERFURAÇÃO COM EQUIPAMENTO MANUAL E ARMADURA COM DIÂMETRO DE 16 MM. AF_05/2016</v>
          </cell>
          <cell r="C4912" t="str">
            <v>M</v>
          </cell>
          <cell r="D4912">
            <v>61.55</v>
          </cell>
          <cell r="E4912">
            <v>28.74</v>
          </cell>
          <cell r="F4912">
            <v>90.29</v>
          </cell>
        </row>
        <row r="4913">
          <cell r="A4913" t="str">
            <v>93967</v>
          </cell>
          <cell r="B4913" t="str">
            <v>EXECUÇÃO DE GRAMPO PARA SOLO GRAMPEADO COM COMPRIMENTO MENOR OU IGUAL A 4 M, DIÂMETRO DE 7 CM, PERFURAÇÃO COM EQUIPAMENTO MANUAL E ARMADURA COM DIÂMETRO DE 20 MM. AF_05/2016</v>
          </cell>
          <cell r="C4913" t="str">
            <v>M</v>
          </cell>
          <cell r="D4913">
            <v>73.98</v>
          </cell>
          <cell r="E4913">
            <v>39.619999999999997</v>
          </cell>
          <cell r="F4913">
            <v>113.6</v>
          </cell>
        </row>
        <row r="4914">
          <cell r="A4914" t="str">
            <v>93968</v>
          </cell>
          <cell r="B4914" t="str">
            <v>EXECUÇÃO DE GRAMPO PARA SOLO GRAMPEADO COM COMPRIMENTO MAIOR QUE 4 E MENOR OU IGUAL A 6 M, DIÂMETRO DE 7 CM, PERFURAÇÃO COM EQUIPAMENTO MANUAL E ARMADURA COM DIÂMETRO DE 20 MM. AF_05/2016</v>
          </cell>
          <cell r="C4914" t="str">
            <v>M</v>
          </cell>
          <cell r="D4914">
            <v>69.81</v>
          </cell>
          <cell r="E4914">
            <v>35.08</v>
          </cell>
          <cell r="F4914">
            <v>104.89</v>
          </cell>
        </row>
        <row r="4915">
          <cell r="A4915" t="str">
            <v>93969</v>
          </cell>
          <cell r="B4915" t="str">
            <v>EXECUÇÃO DE GRAMPO PARA SOLO GRAMPEADO COM COMPRIMENTO MAIOR QUE 6 M E MENOR OU IGUAL A 8 M, DIÂMETRO DE 7 CM, PERFURAÇÃO COM EQUIPAMENTO MANUAL E ARMADURA COM DIÂMETRO DE 20 MM. AF_05/2016</v>
          </cell>
          <cell r="C4915" t="str">
            <v>M</v>
          </cell>
          <cell r="D4915">
            <v>67.3</v>
          </cell>
          <cell r="E4915">
            <v>32.450000000000003</v>
          </cell>
          <cell r="F4915">
            <v>99.75</v>
          </cell>
        </row>
        <row r="4916">
          <cell r="A4916" t="str">
            <v>93970</v>
          </cell>
          <cell r="B4916" t="str">
            <v>EXECUÇÃO DE GRAMPO PARA SOLO GRAMPEADO COM COMPRIMENTO MAIOR QUE 8 MENOR OU IGUAL A 10 M, DIÂMETRO DE 7 CM, PERFURAÇÃO COM EQUIPAMENTO MANUAL E ARMADURA COM DIÂMETRO DE 20 MM. AF_05/2016</v>
          </cell>
          <cell r="C4916" t="str">
            <v>M</v>
          </cell>
          <cell r="D4916">
            <v>65.55</v>
          </cell>
          <cell r="E4916">
            <v>30.62</v>
          </cell>
          <cell r="F4916">
            <v>96.17</v>
          </cell>
        </row>
        <row r="4917">
          <cell r="A4917" t="str">
            <v>93971</v>
          </cell>
          <cell r="B4917" t="str">
            <v>EXECUÇÃO DE GRAMPO PARA SOLO GRAMPEADO COM COMPRIMENTO MAIOR QUE 10 M, DIÂMETRO DE 7 CM, PERFURAÇÃO COM EQUIPAMENTO MANUAL E ARMADURA COM DIÂMETRO DE 20 MM. AF_05/2016</v>
          </cell>
          <cell r="C4917" t="str">
            <v>M</v>
          </cell>
          <cell r="D4917">
            <v>61.33</v>
          </cell>
          <cell r="E4917">
            <v>28.24</v>
          </cell>
          <cell r="F4917">
            <v>89.57</v>
          </cell>
        </row>
        <row r="4918">
          <cell r="B4918" t="str">
            <v>PAISAGISMO E EQUIPAMENTOS EXTERNOS</v>
          </cell>
          <cell r="C4918" t="str">
            <v/>
          </cell>
        </row>
        <row r="4919">
          <cell r="B4919" t="str">
            <v>MANUTENCAO / REPAROS - PAISAGISMO E EQUIPAMENTOS EXTERNOS</v>
          </cell>
          <cell r="C4919" t="str">
            <v/>
          </cell>
        </row>
        <row r="4920">
          <cell r="A4920" t="str">
            <v>85184</v>
          </cell>
          <cell r="B4920" t="str">
            <v>RETIRADA DE GRAMA EM PLACAS</v>
          </cell>
          <cell r="C4920" t="str">
            <v>M2</v>
          </cell>
          <cell r="D4920">
            <v>1.36</v>
          </cell>
          <cell r="E4920">
            <v>2.7</v>
          </cell>
          <cell r="F4920">
            <v>4.0599999999999996</v>
          </cell>
        </row>
        <row r="4921">
          <cell r="A4921" t="str">
            <v>73967/4</v>
          </cell>
          <cell r="B4921" t="str">
            <v>IRRIGAÇÃO DE ÁRVORE COM CARRO PIPA</v>
          </cell>
          <cell r="C4921" t="str">
            <v>UN</v>
          </cell>
          <cell r="D4921">
            <v>0.23</v>
          </cell>
          <cell r="E4921">
            <v>0.1</v>
          </cell>
          <cell r="F4921">
            <v>0.33</v>
          </cell>
        </row>
        <row r="4922">
          <cell r="A4922" t="str">
            <v>85182</v>
          </cell>
          <cell r="B4922" t="str">
            <v>REVOLVIMENTO E DESTORROAMENTO MANUAL DE SUPERFÍCIE GRAMADA COM PROFUNDIDADE ATÉ 20CM</v>
          </cell>
          <cell r="C4922" t="str">
            <v>M2</v>
          </cell>
          <cell r="D4922">
            <v>0.88</v>
          </cell>
          <cell r="E4922">
            <v>1.72</v>
          </cell>
          <cell r="F4922">
            <v>2.6</v>
          </cell>
        </row>
        <row r="4923">
          <cell r="A4923" t="str">
            <v>85183</v>
          </cell>
          <cell r="B4923" t="str">
            <v>REVOLVIMENTO MANUAL DE SOLO, PROFUNDIDADE ATÉ 20CM</v>
          </cell>
          <cell r="C4923" t="str">
            <v>M2</v>
          </cell>
          <cell r="D4923">
            <v>0.81</v>
          </cell>
          <cell r="E4923">
            <v>1.62</v>
          </cell>
          <cell r="F4923">
            <v>2.4300000000000002</v>
          </cell>
        </row>
        <row r="4924">
          <cell r="B4924" t="str">
            <v>PLANTAS</v>
          </cell>
          <cell r="C4924" t="str">
            <v/>
          </cell>
        </row>
        <row r="4925">
          <cell r="A4925" t="str">
            <v>74118/1</v>
          </cell>
          <cell r="B4925" t="str">
            <v>PLANTIO DE CERCA VIVA COM ARBUSTOS DE ALTURA 50 A 100CM, COM 4UN/M</v>
          </cell>
          <cell r="C4925" t="str">
            <v>M</v>
          </cell>
          <cell r="D4925">
            <v>141.80000000000001</v>
          </cell>
          <cell r="E4925">
            <v>3.88</v>
          </cell>
          <cell r="F4925">
            <v>145.68</v>
          </cell>
        </row>
        <row r="4926">
          <cell r="A4926" t="str">
            <v>73788/2</v>
          </cell>
          <cell r="B4926" t="str">
            <v>GRADE EM MADEIRA PARA PROTECAO DE MUDAS DE ARVORES</v>
          </cell>
          <cell r="C4926" t="str">
            <v>UN</v>
          </cell>
          <cell r="D4926">
            <v>85.61</v>
          </cell>
          <cell r="E4926">
            <v>29.89</v>
          </cell>
          <cell r="F4926">
            <v>115.5</v>
          </cell>
        </row>
        <row r="4927">
          <cell r="A4927" t="str">
            <v>85178</v>
          </cell>
          <cell r="B4927" t="str">
            <v>PLANTIO DE ARBUSTO COM ALTURA 50 A 100CM, EM CAVA DE 60X60X60CM</v>
          </cell>
          <cell r="C4927" t="str">
            <v>UN</v>
          </cell>
          <cell r="D4927">
            <v>44.7</v>
          </cell>
          <cell r="E4927">
            <v>1.99</v>
          </cell>
          <cell r="F4927">
            <v>46.69</v>
          </cell>
        </row>
        <row r="4928">
          <cell r="A4928" t="str">
            <v>73967/1</v>
          </cell>
          <cell r="B4928" t="str">
            <v>PLANTIO DE ARVORE, ALTURA DE 1,00M, EM CAVAS DE 80X80X80CM</v>
          </cell>
          <cell r="C4928" t="str">
            <v>UN</v>
          </cell>
          <cell r="D4928">
            <v>69</v>
          </cell>
          <cell r="E4928">
            <v>15.37</v>
          </cell>
          <cell r="F4928">
            <v>84.37</v>
          </cell>
        </row>
        <row r="4929">
          <cell r="A4929" t="str">
            <v>73967/2</v>
          </cell>
          <cell r="B4929" t="str">
            <v>PLANTIO DE ARVORE REGIONAL, ALTURA MAIOR QUE 2,00M, EM CAVAS DE 80X80X80CM</v>
          </cell>
          <cell r="C4929" t="str">
            <v>UN</v>
          </cell>
          <cell r="D4929">
            <v>91.41</v>
          </cell>
          <cell r="E4929">
            <v>15.37</v>
          </cell>
          <cell r="F4929">
            <v>106.78</v>
          </cell>
        </row>
        <row r="4930">
          <cell r="A4930" t="str">
            <v>74236/1</v>
          </cell>
          <cell r="B4930" t="str">
            <v>PLANTIO DE GRAMA BATATAIS EM PLACAS</v>
          </cell>
          <cell r="C4930" t="str">
            <v>M2</v>
          </cell>
          <cell r="D4930">
            <v>4.43</v>
          </cell>
          <cell r="E4930">
            <v>2.2200000000000002</v>
          </cell>
          <cell r="F4930">
            <v>6.65</v>
          </cell>
        </row>
        <row r="4931">
          <cell r="A4931" t="str">
            <v>85180</v>
          </cell>
          <cell r="B4931" t="str">
            <v>PLANTIO DE GRAMA ESMERALDA EM ROLO</v>
          </cell>
          <cell r="C4931" t="str">
            <v>M2</v>
          </cell>
          <cell r="D4931">
            <v>5.57</v>
          </cell>
          <cell r="E4931">
            <v>2.2200000000000002</v>
          </cell>
          <cell r="F4931">
            <v>7.79</v>
          </cell>
        </row>
        <row r="4932">
          <cell r="A4932" t="str">
            <v>85179</v>
          </cell>
          <cell r="B4932" t="str">
            <v>PLANTIO DE GRAMA SAO CARLOS EM LEIVAS</v>
          </cell>
          <cell r="C4932" t="str">
            <v>M2</v>
          </cell>
          <cell r="D4932">
            <v>5.57</v>
          </cell>
          <cell r="E4932">
            <v>2.2200000000000002</v>
          </cell>
          <cell r="F4932">
            <v>7.79</v>
          </cell>
        </row>
        <row r="4933">
          <cell r="A4933" t="str">
            <v>85186</v>
          </cell>
          <cell r="B4933" t="str">
            <v>PODA DE ARVORES, COM LIMPEZA DE GALHOS SECOS E RETIRADA DE PARASITAS, INCLUINDO REMOCAO DE ENTULHO</v>
          </cell>
          <cell r="C4933" t="str">
            <v>UN</v>
          </cell>
          <cell r="D4933">
            <v>29.86</v>
          </cell>
          <cell r="E4933">
            <v>57.44</v>
          </cell>
          <cell r="F4933">
            <v>87.3</v>
          </cell>
        </row>
        <row r="4934">
          <cell r="A4934" t="str">
            <v>85185</v>
          </cell>
          <cell r="B4934" t="str">
            <v>PODA E LIMPEZA DE ARBUSTO TIPO CERCA VIVA</v>
          </cell>
          <cell r="C4934" t="str">
            <v>M2</v>
          </cell>
          <cell r="D4934">
            <v>1.36</v>
          </cell>
          <cell r="E4934">
            <v>2.85</v>
          </cell>
          <cell r="F4934">
            <v>4.21</v>
          </cell>
        </row>
        <row r="4935">
          <cell r="B4935" t="str">
            <v>POSTE DECORATIVO</v>
          </cell>
          <cell r="C4935" t="str">
            <v/>
          </cell>
        </row>
        <row r="4936">
          <cell r="B4936" t="str">
            <v>ESTACA MANGUE</v>
          </cell>
          <cell r="C4936" t="str">
            <v/>
          </cell>
        </row>
        <row r="4937">
          <cell r="B4937" t="str">
            <v>LIMPEZAS</v>
          </cell>
          <cell r="C4937" t="str">
            <v/>
          </cell>
        </row>
        <row r="4938">
          <cell r="B4938" t="str">
            <v>LIMPEZA GERAL</v>
          </cell>
          <cell r="C4938" t="str">
            <v/>
          </cell>
        </row>
        <row r="4939">
          <cell r="A4939" t="str">
            <v>9537</v>
          </cell>
          <cell r="B4939" t="str">
            <v>LIMPEZA FINAL DA OBRA</v>
          </cell>
          <cell r="C4939" t="str">
            <v>M2</v>
          </cell>
          <cell r="D4939">
            <v>0.91</v>
          </cell>
          <cell r="E4939">
            <v>1.51</v>
          </cell>
          <cell r="F4939">
            <v>2.42</v>
          </cell>
        </row>
        <row r="4940">
          <cell r="B4940" t="str">
            <v>LIMPEZA DE PISOS</v>
          </cell>
          <cell r="C4940" t="str">
            <v/>
          </cell>
        </row>
        <row r="4941">
          <cell r="A4941" t="str">
            <v>73948/11</v>
          </cell>
          <cell r="B4941" t="str">
            <v>LIMPEZA PISO CERAMICO</v>
          </cell>
          <cell r="C4941" t="str">
            <v>M2</v>
          </cell>
          <cell r="D4941">
            <v>7.93</v>
          </cell>
          <cell r="E4941">
            <v>12.96</v>
          </cell>
          <cell r="F4941">
            <v>20.89</v>
          </cell>
        </row>
        <row r="4942">
          <cell r="A4942" t="str">
            <v>73948/15</v>
          </cell>
          <cell r="B4942" t="str">
            <v>LIMPEZA PISO MARMORITE/GRANILITE</v>
          </cell>
          <cell r="C4942" t="str">
            <v>M2</v>
          </cell>
          <cell r="D4942">
            <v>5.93</v>
          </cell>
          <cell r="E4942">
            <v>7.56</v>
          </cell>
          <cell r="F4942">
            <v>13.49</v>
          </cell>
        </row>
        <row r="4943">
          <cell r="B4943" t="str">
            <v>LIMPEZAS DIVERSAS</v>
          </cell>
          <cell r="C4943" t="str">
            <v/>
          </cell>
        </row>
        <row r="4944">
          <cell r="A4944" t="str">
            <v>84125</v>
          </cell>
          <cell r="B4944" t="str">
            <v>LIMPEZA DE REVESTIMENTO EM PAREDE C/ SOLUCAO DE ACIDO MURIATICO/AMONIA</v>
          </cell>
          <cell r="C4944" t="str">
            <v>M2</v>
          </cell>
          <cell r="D4944">
            <v>3.02</v>
          </cell>
          <cell r="E4944">
            <v>4.32</v>
          </cell>
          <cell r="F4944">
            <v>7.34</v>
          </cell>
        </row>
        <row r="4945">
          <cell r="A4945" t="str">
            <v>73806/1</v>
          </cell>
          <cell r="B4945" t="str">
            <v>LIMPEZA DE SUPERFICIES COM JATO DE ALTA PRESSAO DE AR E AGUA</v>
          </cell>
          <cell r="C4945" t="str">
            <v>M2</v>
          </cell>
          <cell r="D4945">
            <v>0.59</v>
          </cell>
          <cell r="E4945">
            <v>1.08</v>
          </cell>
          <cell r="F4945">
            <v>1.67</v>
          </cell>
        </row>
        <row r="4946">
          <cell r="A4946" t="str">
            <v>73948/2</v>
          </cell>
          <cell r="B4946" t="str">
            <v>LIMPEZA/PREPARO SUPERFICIE CONCRETO P/PINTURA</v>
          </cell>
          <cell r="C4946" t="str">
            <v>M2</v>
          </cell>
          <cell r="D4946">
            <v>3.14</v>
          </cell>
          <cell r="E4946">
            <v>5.4</v>
          </cell>
          <cell r="F4946">
            <v>8.5399999999999991</v>
          </cell>
        </row>
        <row r="4947">
          <cell r="A4947" t="str">
            <v>73948/3</v>
          </cell>
          <cell r="B4947" t="str">
            <v>LIMPEZA AZULEJO</v>
          </cell>
          <cell r="C4947" t="str">
            <v>M2</v>
          </cell>
          <cell r="D4947">
            <v>2.82</v>
          </cell>
          <cell r="E4947">
            <v>3.24</v>
          </cell>
          <cell r="F4947">
            <v>6.06</v>
          </cell>
        </row>
        <row r="4948">
          <cell r="A4948" t="str">
            <v>73948/8</v>
          </cell>
          <cell r="B4948" t="str">
            <v>LIMPEZA VIDRO COMUM</v>
          </cell>
          <cell r="C4948" t="str">
            <v>M2</v>
          </cell>
          <cell r="D4948">
            <v>5.17</v>
          </cell>
          <cell r="E4948">
            <v>6.48</v>
          </cell>
          <cell r="F4948">
            <v>11.65</v>
          </cell>
        </row>
        <row r="4949">
          <cell r="A4949" t="str">
            <v>73948/9</v>
          </cell>
          <cell r="B4949" t="str">
            <v>LIMPEZA FORRO</v>
          </cell>
          <cell r="C4949" t="str">
            <v>M2</v>
          </cell>
          <cell r="D4949">
            <v>8.57</v>
          </cell>
          <cell r="E4949">
            <v>16.2</v>
          </cell>
          <cell r="F4949">
            <v>24.77</v>
          </cell>
        </row>
        <row r="4950">
          <cell r="A4950" t="str">
            <v>74086/1</v>
          </cell>
          <cell r="B4950" t="str">
            <v>LIMPEZA LOUCAS E METAIS</v>
          </cell>
          <cell r="C4950" t="str">
            <v>UN</v>
          </cell>
          <cell r="D4950">
            <v>11.52</v>
          </cell>
          <cell r="E4950">
            <v>14.04</v>
          </cell>
          <cell r="F4950">
            <v>25.56</v>
          </cell>
        </row>
        <row r="4951">
          <cell r="B4951" t="str">
            <v>DRAGAGEM</v>
          </cell>
          <cell r="C4951" t="str">
            <v/>
          </cell>
        </row>
        <row r="4952">
          <cell r="A4952" t="str">
            <v>88548</v>
          </cell>
          <cell r="B4952" t="str">
            <v>DRAGAGEM (C/ ESCAVADEIRA DRAG LINE DE ARRASTE 140HP)</v>
          </cell>
          <cell r="C4952" t="str">
            <v>M3</v>
          </cell>
          <cell r="D4952">
            <v>17.579999999999998</v>
          </cell>
          <cell r="E4952">
            <v>1.62</v>
          </cell>
          <cell r="F4952">
            <v>19.2</v>
          </cell>
        </row>
        <row r="4953">
          <cell r="B4953" t="str">
            <v>ARGAMASSAS</v>
          </cell>
          <cell r="C4953" t="str">
            <v/>
          </cell>
        </row>
        <row r="4954">
          <cell r="B4954" t="str">
            <v>À BASE DE GESSO</v>
          </cell>
          <cell r="C4954" t="str">
            <v/>
          </cell>
        </row>
        <row r="4955">
          <cell r="A4955" t="str">
            <v>87410</v>
          </cell>
          <cell r="B4955" t="str">
            <v>ARGAMASSA À BASE DE GESSO, MISTURA E PROJEÇÃO DE 1,5 M³/H DE ARGAMASSA. AF_06/2014</v>
          </cell>
          <cell r="C4955" t="str">
            <v>M3</v>
          </cell>
          <cell r="D4955">
            <v>553.13</v>
          </cell>
          <cell r="E4955">
            <v>69.510000000000005</v>
          </cell>
          <cell r="F4955">
            <v>622.64</v>
          </cell>
        </row>
        <row r="4956">
          <cell r="B4956" t="str">
            <v>MONOCAMADAS</v>
          </cell>
          <cell r="C4956" t="str">
            <v/>
          </cell>
        </row>
        <row r="4957">
          <cell r="A4957" t="str">
            <v>87388</v>
          </cell>
          <cell r="B4957" t="str">
            <v>ARGAMASSA PARA REVESTIMENTO DECORATIVO MONOCAMADA (MONOCAPA), PREPARO COM MISTURADOR DE EIXO HORIZONTAL DE 160 KG. AF_06/2014</v>
          </cell>
          <cell r="C4957" t="str">
            <v>M3</v>
          </cell>
          <cell r="D4957">
            <v>2323.79</v>
          </cell>
          <cell r="E4957">
            <v>59.04</v>
          </cell>
          <cell r="F4957" t="str">
            <v>2.382.83</v>
          </cell>
        </row>
        <row r="4958">
          <cell r="A4958" t="str">
            <v>87389</v>
          </cell>
          <cell r="B4958" t="str">
            <v>ARGAMASSA PARA REVESTIMENTO DECORATIVO MONOCAMADA (MONOCAPA), PREPARO COM MISTURADOR DE EIXO HORIZONTAL DE 300 KG. AF_06/2014</v>
          </cell>
          <cell r="C4958" t="str">
            <v>M3</v>
          </cell>
          <cell r="D4958">
            <v>2340.17</v>
          </cell>
          <cell r="E4958">
            <v>46.1</v>
          </cell>
          <cell r="F4958" t="str">
            <v>2.386.27</v>
          </cell>
        </row>
        <row r="4959">
          <cell r="A4959" t="str">
            <v>87390</v>
          </cell>
          <cell r="B4959" t="str">
            <v>ARGAMASSA PARA REVESTIMENTO DECORATIVO MONOCAMADA (MONOCAPA), PREPARO COM MISTURADOR DE EIXO HORIZONTAL DE 600 KG. AF_06/2014</v>
          </cell>
          <cell r="C4959" t="str">
            <v>M3</v>
          </cell>
          <cell r="D4959">
            <v>2350.5700000000002</v>
          </cell>
          <cell r="E4959">
            <v>37.49</v>
          </cell>
          <cell r="F4959" t="str">
            <v>2.388.06</v>
          </cell>
        </row>
        <row r="4960">
          <cell r="A4960" t="str">
            <v>87404</v>
          </cell>
          <cell r="B4960" t="str">
            <v>ARGAMASSA PARA REVESTIMENTO DECORATIVO MONOCAMADA (MONOCAPA), MISTURA E PROJEÇÃO DE 1,5 M3/H DE ARGAMASSA. AF_06/2014</v>
          </cell>
          <cell r="C4960" t="str">
            <v>M3</v>
          </cell>
          <cell r="D4960">
            <v>2409.15</v>
          </cell>
          <cell r="E4960">
            <v>73.86</v>
          </cell>
          <cell r="F4960" t="str">
            <v>2.483.01</v>
          </cell>
        </row>
        <row r="4961">
          <cell r="A4961" t="str">
            <v>87405</v>
          </cell>
          <cell r="B4961" t="str">
            <v>ARGAMASSA PARA REVESTIMENTO DECORATIVO MONOCAMADA (MONOCAPA), MISTURA E PROJEÇÃO DE 2 M3/H DE ARGAMASSA. AF_06/2014</v>
          </cell>
          <cell r="C4961" t="str">
            <v>M3</v>
          </cell>
          <cell r="D4961">
            <v>2422.48</v>
          </cell>
          <cell r="E4961">
            <v>55.4</v>
          </cell>
          <cell r="F4961" t="str">
            <v>2.477.88</v>
          </cell>
        </row>
        <row r="4962">
          <cell r="B4962" t="str">
            <v>INDUSTRIALIZADAS</v>
          </cell>
          <cell r="C4962" t="str">
            <v/>
          </cell>
        </row>
        <row r="4963">
          <cell r="A4963" t="str">
            <v>87382</v>
          </cell>
          <cell r="B4963" t="str">
            <v>ARGAMASSA INDUSTRIALIZADA MULTIUSO PARA REVESTIMENTOS E ASSENTAMENTO DA ALVENARIA, PREPARO COM MISTURADOR DE EIXO HORIZONTAL DE 160 KG. AF_06/2014</v>
          </cell>
          <cell r="C4963" t="str">
            <v>M3</v>
          </cell>
          <cell r="D4963">
            <v>748.25</v>
          </cell>
          <cell r="E4963">
            <v>57.51</v>
          </cell>
          <cell r="F4963">
            <v>805.76</v>
          </cell>
        </row>
        <row r="4964">
          <cell r="A4964" t="str">
            <v>87383</v>
          </cell>
          <cell r="B4964" t="str">
            <v>ARGAMASSA INDUSTRIALIZADA MULTIUSO PARA REVESTIMENTOS E ASSENTAMENTO DA ALVENARIA, PREPARO COM MISTURADOR DE EIXO HORIZONTAL DE 300 KG. AF_06/2014</v>
          </cell>
          <cell r="C4964" t="str">
            <v>M3</v>
          </cell>
          <cell r="D4964">
            <v>751.26</v>
          </cell>
          <cell r="E4964">
            <v>46.1</v>
          </cell>
          <cell r="F4964">
            <v>797.36</v>
          </cell>
        </row>
        <row r="4965">
          <cell r="A4965" t="str">
            <v>87384</v>
          </cell>
          <cell r="B4965" t="str">
            <v>ARGAMASSA INDUSTRIALIZADA MULTIUSO PARA REVESTIMENTOS E ASSENTAMENTO DA ALVENARIA, PREPARO COM MISTURADOR DE EIXO HORIZONTAL DE 600 KG. AF_06/2014</v>
          </cell>
          <cell r="C4965" t="str">
            <v>M3</v>
          </cell>
          <cell r="D4965">
            <v>751.53</v>
          </cell>
          <cell r="E4965">
            <v>38.53</v>
          </cell>
          <cell r="F4965">
            <v>790.06</v>
          </cell>
        </row>
        <row r="4966">
          <cell r="A4966" t="str">
            <v>87391</v>
          </cell>
          <cell r="B4966" t="str">
            <v>ARGAMASSA INDUSTRIALIZADA PARA CHAPISCO ROLADO, PREPARO COM MISTURADOR DE EIXO HORIZONTAL DE 160 KG. AF_06/2014</v>
          </cell>
          <cell r="C4966" t="str">
            <v>M3</v>
          </cell>
          <cell r="D4966">
            <v>3695.66</v>
          </cell>
          <cell r="E4966">
            <v>77.63</v>
          </cell>
          <cell r="F4966" t="str">
            <v>3.773.29</v>
          </cell>
        </row>
        <row r="4967">
          <cell r="A4967" t="str">
            <v>87393</v>
          </cell>
          <cell r="B4967" t="str">
            <v>ARGAMASSA INDUSTRIALIZADA PARA CHAPISCO ROLADO, PREPARO COM MISTURADOR DE EIXO HORIZONTAL DE 300 KG. AF_06/2014</v>
          </cell>
          <cell r="C4967" t="str">
            <v>M3</v>
          </cell>
          <cell r="D4967">
            <v>3747.77</v>
          </cell>
          <cell r="E4967">
            <v>63.86</v>
          </cell>
          <cell r="F4967" t="str">
            <v>3.811.63</v>
          </cell>
        </row>
        <row r="4968">
          <cell r="A4968" t="str">
            <v>87394</v>
          </cell>
          <cell r="B4968" t="str">
            <v>ARGAMASSA INDUSTRIALIZADA PARA CHAPISCO ROLADO, PREPARO COM MISTURADOR DE EIXO HORIZONTAL DE 600 KG. AF_06/2014</v>
          </cell>
          <cell r="C4968" t="str">
            <v>M3</v>
          </cell>
          <cell r="D4968">
            <v>3771.79</v>
          </cell>
          <cell r="E4968">
            <v>53.92</v>
          </cell>
          <cell r="F4968" t="str">
            <v>3.825.71</v>
          </cell>
        </row>
        <row r="4969">
          <cell r="A4969" t="str">
            <v>87395</v>
          </cell>
          <cell r="B4969" t="str">
            <v>ARGAMASSA INDUSTRIALIZADA PARA CHAPISCO COLANTE, PREPARO COM MISTURADOR DE EIXO HORIZONTAL DE 160 KG. AF_06/2014</v>
          </cell>
          <cell r="C4969" t="str">
            <v>M3</v>
          </cell>
          <cell r="D4969">
            <v>2896.02</v>
          </cell>
          <cell r="E4969">
            <v>74.569999999999993</v>
          </cell>
          <cell r="F4969" t="str">
            <v>2.970.59</v>
          </cell>
        </row>
        <row r="4970">
          <cell r="A4970" t="str">
            <v>87396</v>
          </cell>
          <cell r="B4970" t="str">
            <v>ARGAMASSA INDUSTRIALIZADA PARA CHAPISCO COLANTE, PREPARO COM MISTURADOR DE EIXO HORIZONTAL DE 300 KG. AF_06/2014</v>
          </cell>
          <cell r="C4970" t="str">
            <v>M3</v>
          </cell>
          <cell r="D4970">
            <v>2936.16</v>
          </cell>
          <cell r="E4970">
            <v>62.22</v>
          </cell>
          <cell r="F4970" t="str">
            <v>2.998.38</v>
          </cell>
        </row>
        <row r="4971">
          <cell r="A4971" t="str">
            <v>87397</v>
          </cell>
          <cell r="B4971" t="str">
            <v>ARGAMASSA INDUSTRIALIZADA PARA CHAPISCO COLANTE, PREPARO COM MISTURADOR DE EIXO HORIZONTAL DE 600 KG. AF_06/2014</v>
          </cell>
          <cell r="C4971" t="str">
            <v>M3</v>
          </cell>
          <cell r="D4971">
            <v>2952.43</v>
          </cell>
          <cell r="E4971">
            <v>52.07</v>
          </cell>
          <cell r="F4971" t="str">
            <v>3.004.50</v>
          </cell>
        </row>
        <row r="4972">
          <cell r="A4972" t="str">
            <v>87398</v>
          </cell>
          <cell r="B4972" t="str">
            <v>ARGAMASSA INDUSTRIALIZADA MULTIUSO PARA REVESTIMENTOS E ASSENTAMENTO DA ALVENARIA, PREPARO MANUAL. AF_06/2014</v>
          </cell>
          <cell r="C4972" t="str">
            <v>M3</v>
          </cell>
          <cell r="D4972">
            <v>811.06</v>
          </cell>
          <cell r="E4972">
            <v>147.35</v>
          </cell>
          <cell r="F4972">
            <v>958.41</v>
          </cell>
        </row>
        <row r="4973">
          <cell r="A4973" t="str">
            <v>87401</v>
          </cell>
          <cell r="B4973" t="str">
            <v>ARGAMASSA INDUSTRIALIZADA PARA CHAPISCO ROLADO, PREPARO MANUAL. AF_06/2014</v>
          </cell>
          <cell r="C4973" t="str">
            <v>M3</v>
          </cell>
          <cell r="D4973">
            <v>3815.05</v>
          </cell>
          <cell r="E4973">
            <v>194.35</v>
          </cell>
          <cell r="F4973" t="str">
            <v>4.009.40</v>
          </cell>
        </row>
        <row r="4974">
          <cell r="A4974" t="str">
            <v>87402</v>
          </cell>
          <cell r="B4974" t="str">
            <v>ARGAMASSA INDUSTRIALIZADA PARA CHAPISCO COLANTE, PREPARO MANUAL. AF_06/2014</v>
          </cell>
          <cell r="C4974" t="str">
            <v>M3</v>
          </cell>
          <cell r="D4974">
            <v>3007.32</v>
          </cell>
          <cell r="E4974">
            <v>194.35</v>
          </cell>
          <cell r="F4974" t="str">
            <v>3.201.67</v>
          </cell>
        </row>
        <row r="4975">
          <cell r="A4975" t="str">
            <v>87407</v>
          </cell>
          <cell r="B4975" t="str">
            <v>ARGAMASSA INDUSTRIALIZADA PARA REVESTIMENTOS, MISTURA E PROJEÇÃO DE 1,5 M³/H DE ARGAMASSA. AF_06/2014</v>
          </cell>
          <cell r="C4975" t="str">
            <v>M3</v>
          </cell>
          <cell r="D4975">
            <v>769.14</v>
          </cell>
          <cell r="E4975">
            <v>49.87</v>
          </cell>
          <cell r="F4975">
            <v>819.01</v>
          </cell>
        </row>
        <row r="4976">
          <cell r="A4976" t="str">
            <v>87408</v>
          </cell>
          <cell r="B4976" t="str">
            <v>ARGAMASSA INDUSTRIALIZADA PARA REVESTIMENTOS, MISTURA E PROJEÇÃO DE 2 M³/H DE ARGAMASSA. AF_06/2014</v>
          </cell>
          <cell r="C4976" t="str">
            <v>M3</v>
          </cell>
          <cell r="D4976">
            <v>768.07</v>
          </cell>
          <cell r="E4976">
            <v>37.4</v>
          </cell>
          <cell r="F4976">
            <v>805.47</v>
          </cell>
        </row>
        <row r="4977">
          <cell r="A4977" t="str">
            <v>87385</v>
          </cell>
          <cell r="B4977" t="str">
            <v>ARGAMASSA PRONTA PARA CONTRAPISO, PREPARO COM MISTURADOR DE EIXO HORIZONTAL DE 160 KG. AF_06/2014</v>
          </cell>
          <cell r="C4977" t="str">
            <v>M3</v>
          </cell>
          <cell r="D4977">
            <v>975.72</v>
          </cell>
          <cell r="E4977">
            <v>65.98</v>
          </cell>
          <cell r="F4977" t="str">
            <v>1.041.70</v>
          </cell>
        </row>
        <row r="4978">
          <cell r="A4978" t="str">
            <v>87386</v>
          </cell>
          <cell r="B4978" t="str">
            <v>ARGAMASSA PRONTA PARA CONTRAPISO, PREPARO COM MISTURADOR DE EIXO HORIZONTAL DE 300 KG. AF_06/2014</v>
          </cell>
          <cell r="C4978" t="str">
            <v>M3</v>
          </cell>
          <cell r="D4978">
            <v>979.59</v>
          </cell>
          <cell r="E4978">
            <v>50.93</v>
          </cell>
          <cell r="F4978" t="str">
            <v>1.030.52</v>
          </cell>
        </row>
        <row r="4979">
          <cell r="A4979" t="str">
            <v>87387</v>
          </cell>
          <cell r="B4979" t="str">
            <v>ARGAMASSA PRONTA PARA CONTRAPISO, PREPARO COM MISTURADOR DE EIXO HORIZONTAL DE 600 KG. AF_06/2014</v>
          </cell>
          <cell r="C4979" t="str">
            <v>M3</v>
          </cell>
          <cell r="D4979">
            <v>982.02</v>
          </cell>
          <cell r="E4979">
            <v>43.02</v>
          </cell>
          <cell r="F4979" t="str">
            <v>1.025.04</v>
          </cell>
        </row>
        <row r="4980">
          <cell r="A4980" t="str">
            <v>87399</v>
          </cell>
          <cell r="B4980" t="str">
            <v>ARGAMASSA PRONTA PARA CONTRAPISO, PREPARO MANUAL. AF_06/2014</v>
          </cell>
          <cell r="C4980" t="str">
            <v>M3</v>
          </cell>
          <cell r="D4980">
            <v>1045.43</v>
          </cell>
          <cell r="E4980">
            <v>159.99</v>
          </cell>
          <cell r="F4980" t="str">
            <v>1.205.42</v>
          </cell>
        </row>
        <row r="4981">
          <cell r="B4981" t="str">
            <v>CIMENTO E AGREGADO</v>
          </cell>
          <cell r="C4981" t="str">
            <v/>
          </cell>
        </row>
        <row r="4982">
          <cell r="A4982" t="str">
            <v>95563</v>
          </cell>
          <cell r="B4982" t="str">
            <v>ARGAMASSA TRAÇO 1:1,65 (CIMENTO E AREIA MÉDIA), FCK 20 MPA, PREPARO MECÂNICO COM MISTURADOR DUPLO HORIZONTAL DE ALTA TURBULÊNCIA. AF_11/2016</v>
          </cell>
          <cell r="C4982" t="str">
            <v>M3</v>
          </cell>
          <cell r="D4982">
            <v>444.48</v>
          </cell>
          <cell r="E4982">
            <v>94.4</v>
          </cell>
          <cell r="F4982">
            <v>538.88</v>
          </cell>
        </row>
        <row r="4983">
          <cell r="A4983" t="str">
            <v>73548</v>
          </cell>
          <cell r="B4983" t="str">
            <v>ARGAMASSA TRACO 1:3 (CIMENTO E AREIA), PREPARO MANUAL, INCLUSO ADITIVO IMPERMEABILIZANTE</v>
          </cell>
          <cell r="C4983" t="str">
            <v>M3</v>
          </cell>
          <cell r="D4983">
            <v>402.34</v>
          </cell>
          <cell r="E4983">
            <v>91.61</v>
          </cell>
          <cell r="F4983">
            <v>493.95</v>
          </cell>
        </row>
        <row r="4984">
          <cell r="A4984" t="str">
            <v>87299</v>
          </cell>
          <cell r="B4984" t="str">
            <v>ARGAMASSA TRAÇO 1:3 (CIMENTO E AREIA MÉDIA) PARA CONTRAPISO, PREPARO MECÂNICO COM BETONEIRA 600 L. AF_06/2014</v>
          </cell>
          <cell r="C4984" t="str">
            <v>M3</v>
          </cell>
          <cell r="D4984">
            <v>372.46</v>
          </cell>
          <cell r="E4984">
            <v>47.56</v>
          </cell>
          <cell r="F4984">
            <v>420.02</v>
          </cell>
        </row>
        <row r="4985">
          <cell r="A4985" t="str">
            <v>87298</v>
          </cell>
          <cell r="B4985" t="str">
            <v>ARGAMASSA TRAÇO 1:3 (CIMENTO E AREIA MÉDIA) PARA CONTRAPISO, PREPARO MECÂNICO COM BETONEIRA 400 L. AF_06/2014</v>
          </cell>
          <cell r="C4985" t="str">
            <v>M3</v>
          </cell>
          <cell r="D4985">
            <v>373.09</v>
          </cell>
          <cell r="E4985">
            <v>59.86</v>
          </cell>
          <cell r="F4985">
            <v>432.95</v>
          </cell>
        </row>
        <row r="4986">
          <cell r="A4986" t="str">
            <v>87313</v>
          </cell>
          <cell r="B4986" t="str">
            <v>ARGAMASSA TRAÇO 1:3 (CIMENTO E AREIA GROSSA) PARA CHAPISCO CONVENCIONAL, PREPARO MECÂNICO COM BETONEIRA 400 L. AF_06/2014</v>
          </cell>
          <cell r="C4986" t="str">
            <v>M3</v>
          </cell>
          <cell r="D4986">
            <v>280.60000000000002</v>
          </cell>
          <cell r="E4986">
            <v>50.34</v>
          </cell>
          <cell r="F4986">
            <v>330.94</v>
          </cell>
        </row>
        <row r="4987">
          <cell r="A4987" t="str">
            <v>87314</v>
          </cell>
          <cell r="B4987" t="str">
            <v>ARGAMASSA TRAÇO 1:3 (CIMENTO E AREIA GROSSA) PARA CHAPISCO CONVENCIONAL, PREPARO MECÂNICO COM BETONEIRA 600 L. AF_06/2014</v>
          </cell>
          <cell r="C4987" t="str">
            <v>M3</v>
          </cell>
          <cell r="D4987">
            <v>282.3</v>
          </cell>
          <cell r="E4987">
            <v>43.54</v>
          </cell>
          <cell r="F4987">
            <v>325.83999999999997</v>
          </cell>
        </row>
        <row r="4988">
          <cell r="A4988" t="str">
            <v>87322</v>
          </cell>
          <cell r="B4988" t="str">
            <v>ARGAMASSA TRAÇO 1:3 (CIMENTO E AREIA GROSSA) COM ADIÇÃO DE EMULSÃO POLIMÉRICA PARA CHAPISCO ROLADO, PREPARO MECÂNICO COM BETONEIRA 400 L. AF_06/2014</v>
          </cell>
          <cell r="C4988" t="str">
            <v>M3</v>
          </cell>
          <cell r="D4988">
            <v>2072.4499999999998</v>
          </cell>
          <cell r="E4988">
            <v>50.93</v>
          </cell>
          <cell r="F4988" t="str">
            <v>2.123.38</v>
          </cell>
        </row>
        <row r="4989">
          <cell r="A4989" t="str">
            <v>87323</v>
          </cell>
          <cell r="B4989" t="str">
            <v>ARGAMASSA TRAÇO 1:3 (CIMENTO E AREIA GROSSA) COM ADIÇÃO DE EMULSÃO POLIMÉRICA PARA CHAPISCO ROLADO, PREPARO MECÂNICO COM BETONEIRA 600 L. AF_06/2014</v>
          </cell>
          <cell r="C4989" t="str">
            <v>M3</v>
          </cell>
          <cell r="D4989">
            <v>2067.9899999999998</v>
          </cell>
          <cell r="E4989">
            <v>43.48</v>
          </cell>
          <cell r="F4989" t="str">
            <v>2.111.47</v>
          </cell>
        </row>
        <row r="4990">
          <cell r="A4990" t="str">
            <v>87339</v>
          </cell>
          <cell r="B4990" t="str">
            <v>ARGAMASSA TRAÇO 1:3 (CIMENTO E AREIA MÉDIA) PARA CONTRAPISO, PREPARO MECÂNICO COM MISTURADOR DE EIXO HORIZONTAL DE 160 KG. AF_06/2014</v>
          </cell>
          <cell r="C4990" t="str">
            <v>M3</v>
          </cell>
          <cell r="D4990">
            <v>390.87</v>
          </cell>
          <cell r="E4990">
            <v>116.79</v>
          </cell>
          <cell r="F4990">
            <v>507.66</v>
          </cell>
        </row>
        <row r="4991">
          <cell r="A4991" t="str">
            <v>87340</v>
          </cell>
          <cell r="B4991" t="str">
            <v>ARGAMASSA TRAÇO 1:3 (CIMENTO E AREIA MÉDIA) PARA CONTRAPISO, PREPARO MECÂNICO COM MISTURADOR DE EIXO HORIZONTAL DE 300 KG. AF_06/2014</v>
          </cell>
          <cell r="C4991" t="str">
            <v>M3</v>
          </cell>
          <cell r="D4991">
            <v>365.55</v>
          </cell>
          <cell r="E4991">
            <v>56.57</v>
          </cell>
          <cell r="F4991">
            <v>422.12</v>
          </cell>
        </row>
        <row r="4992">
          <cell r="A4992" t="str">
            <v>87341</v>
          </cell>
          <cell r="B4992" t="str">
            <v>ARGAMASSA TRAÇO 1:3 (CIMENTO E AREIA MÉDIA) PARA CONTRAPISO, PREPARO MECÂNICO COM MISTURADOR DE EIXO HORIZONTAL DE 600 KG. AF_06/2014</v>
          </cell>
          <cell r="C4992" t="str">
            <v>M3</v>
          </cell>
          <cell r="D4992">
            <v>361.58</v>
          </cell>
          <cell r="E4992">
            <v>44.99</v>
          </cell>
          <cell r="F4992">
            <v>406.57</v>
          </cell>
        </row>
        <row r="4993">
          <cell r="A4993" t="str">
            <v>87352</v>
          </cell>
          <cell r="B4993" t="str">
            <v>ARGAMASSA TRAÇO 1:3 (CIMENTO E AREIA GROSSA) PARA CHAPISCO CONVENCIONAL, PREPARO MECÂNICO COM MISTURADOR DE EIXO HORIZONTAL DE 160 KG. AF_06/2014</v>
          </cell>
          <cell r="C4993" t="str">
            <v>M3</v>
          </cell>
          <cell r="D4993">
            <v>294.76</v>
          </cell>
          <cell r="E4993">
            <v>90.8</v>
          </cell>
          <cell r="F4993">
            <v>385.56</v>
          </cell>
        </row>
        <row r="4994">
          <cell r="A4994" t="str">
            <v>87353</v>
          </cell>
          <cell r="B4994" t="str">
            <v>ARGAMASSA TRAÇO 1:3 (CIMENTO E AREIA GROSSA) PARA CHAPISCO CONVENCIONAL, PREPARO MECÂNICO COM MISTURADOR DE EIXO HORIZONTAL DE 300 KG. AF_06/2014</v>
          </cell>
          <cell r="C4994" t="str">
            <v>M3</v>
          </cell>
          <cell r="D4994">
            <v>279.8</v>
          </cell>
          <cell r="E4994">
            <v>55.87</v>
          </cell>
          <cell r="F4994">
            <v>335.67</v>
          </cell>
        </row>
        <row r="4995">
          <cell r="A4995" t="str">
            <v>87354</v>
          </cell>
          <cell r="B4995" t="str">
            <v>ARGAMASSA TRAÇO 1:3 (CIMENTO E AREIA GROSSA) PARA CHAPISCO CONVENCIONAL, PREPARO MECÂNICO COM MISTURADOR DE EIXO HORIZONTAL DE 600 KG. AF_06/2014</v>
          </cell>
          <cell r="C4995" t="str">
            <v>M3</v>
          </cell>
          <cell r="D4995">
            <v>273.88</v>
          </cell>
          <cell r="E4995">
            <v>39.33</v>
          </cell>
          <cell r="F4995">
            <v>313.20999999999998</v>
          </cell>
        </row>
        <row r="4996">
          <cell r="A4996" t="str">
            <v>87360</v>
          </cell>
          <cell r="B4996" t="str">
            <v>ARGAMASSA TRAÇO 1:3 (CIMENTO E AREIA GROSSA) COM ADIÇÃO DE EMULSÃO POLIMÉRICA PARA CHAPISCO ROLADO, PREPARO MECÂNICO COM MISTURADOR DE EIXO HORIZONTAL DE 160 KG. AF_06/2014</v>
          </cell>
          <cell r="C4996" t="str">
            <v>M3</v>
          </cell>
          <cell r="D4996">
            <v>2029.85</v>
          </cell>
          <cell r="E4996">
            <v>76.92</v>
          </cell>
          <cell r="F4996" t="str">
            <v>2.106.77</v>
          </cell>
        </row>
        <row r="4997">
          <cell r="A4997" t="str">
            <v>87361</v>
          </cell>
          <cell r="B4997" t="str">
            <v>ARGAMASSA TRAÇO 1:3 (CIMENTO E AREIA GROSSA) COM ADIÇÃO DE EMULSÃO POLIMÉRICA PARA CHAPISCO ROLADO, PREPARO MECÂNICO COM MISTURADOR DE EIXO HORIZONTAL DE 300 KG. AF_06/2014</v>
          </cell>
          <cell r="C4997" t="str">
            <v>M3</v>
          </cell>
          <cell r="D4997">
            <v>2030.77</v>
          </cell>
          <cell r="E4997">
            <v>48.22</v>
          </cell>
          <cell r="F4997" t="str">
            <v>2.078.99</v>
          </cell>
        </row>
        <row r="4998">
          <cell r="A4998" t="str">
            <v>87362</v>
          </cell>
          <cell r="B4998" t="str">
            <v>ARGAMASSA TRAÇO 1:3 (CIMENTO E AREIA GROSSA) COM ADIÇÃO DE EMULSÃO POLIMÉRICA PARA CHAPISCO ROLADO, PREPARO MECÂNICO COM MISTURADOR DE EIXO HORIZONTAL DE 600 KG. AF_06/2014</v>
          </cell>
          <cell r="C4998" t="str">
            <v>M3</v>
          </cell>
          <cell r="D4998">
            <v>2033.39</v>
          </cell>
          <cell r="E4998">
            <v>40.950000000000003</v>
          </cell>
          <cell r="F4998" t="str">
            <v>2.074.34</v>
          </cell>
        </row>
        <row r="4999">
          <cell r="A4999" t="str">
            <v>87372</v>
          </cell>
          <cell r="B4999" t="str">
            <v>ARGAMASSA TRAÇO 1:3 (CIMENTO E AREIA MÉDIA) PARA CONTRAPISO, PREPARO MANUAL. AF_06/2014</v>
          </cell>
          <cell r="C4999" t="str">
            <v>M3</v>
          </cell>
          <cell r="D4999">
            <v>402.12</v>
          </cell>
          <cell r="E4999">
            <v>124.45</v>
          </cell>
          <cell r="F4999">
            <v>526.57000000000005</v>
          </cell>
        </row>
        <row r="5000">
          <cell r="A5000" t="str">
            <v>87377</v>
          </cell>
          <cell r="B5000" t="str">
            <v>ARGAMASSA TRAÇO 1:3 (CIMENTO E AREIA GROSSA) PARA CHAPISCO CONVENCIONAL, PREPARO MANUAL. AF_06/2014</v>
          </cell>
          <cell r="C5000" t="str">
            <v>M3</v>
          </cell>
          <cell r="D5000">
            <v>314.02999999999997</v>
          </cell>
          <cell r="E5000">
            <v>117.64</v>
          </cell>
          <cell r="F5000">
            <v>431.67</v>
          </cell>
        </row>
        <row r="5001">
          <cell r="A5001" t="str">
            <v>87380</v>
          </cell>
          <cell r="B5001" t="str">
            <v>ARGAMASSA TRAÇO 1:3 (CIMENTO E AREIA GROSSA) COM ADIÇÃO DE EMULSÃO POLIMÉRICA PARA CHAPISCO ROLADO, PREPARO MANUAL. AF_06/2014</v>
          </cell>
          <cell r="C5001" t="str">
            <v>M3</v>
          </cell>
          <cell r="D5001">
            <v>2086.4499999999998</v>
          </cell>
          <cell r="E5001">
            <v>116.02</v>
          </cell>
          <cell r="F5001" t="str">
            <v>2.202.47</v>
          </cell>
        </row>
        <row r="5002">
          <cell r="A5002" t="str">
            <v>88628</v>
          </cell>
          <cell r="B5002" t="str">
            <v>ARGAMASSA TRAÇO 1:3 (CIMENTO E AREIA MÉDIA), PREPARO MECÂNICO COM BETONEIRA 400 L. AF_08/2014</v>
          </cell>
          <cell r="C5002" t="str">
            <v>M3</v>
          </cell>
          <cell r="D5002">
            <v>295.32</v>
          </cell>
          <cell r="E5002">
            <v>40.1</v>
          </cell>
          <cell r="F5002">
            <v>335.42</v>
          </cell>
        </row>
        <row r="5003">
          <cell r="A5003" t="str">
            <v>88629</v>
          </cell>
          <cell r="B5003" t="str">
            <v>ARGAMASSA TRAÇO 1:3 (CIMENTO E AREIA MÉDIA), PREPARO MANUAL. AF_08/2014</v>
          </cell>
          <cell r="C5003" t="str">
            <v>M3</v>
          </cell>
          <cell r="D5003">
            <v>323.14</v>
          </cell>
          <cell r="E5003">
            <v>91.61</v>
          </cell>
          <cell r="F5003">
            <v>414.75</v>
          </cell>
        </row>
        <row r="5004">
          <cell r="A5004" t="str">
            <v>73549</v>
          </cell>
          <cell r="B5004" t="str">
            <v>ARGAMASSA TRACO 1:4 (CIMENTO E AREIA), PREPARO MANUAL, INCLUSO ADITIVO IMPERMEABILIZANTE</v>
          </cell>
          <cell r="C5004" t="str">
            <v>M3</v>
          </cell>
          <cell r="D5004">
            <v>378.66</v>
          </cell>
          <cell r="E5004">
            <v>92.8</v>
          </cell>
          <cell r="F5004">
            <v>471.46</v>
          </cell>
        </row>
        <row r="5005">
          <cell r="A5005" t="str">
            <v>87301</v>
          </cell>
          <cell r="B5005" t="str">
            <v>ARGAMASSA TRAÇO 1:4 (CIMENTO E AREIA MÉDIA) PARA CONTRAPISO, PREPARO MECÂNICO COM BETONEIRA 400 L. AF_06/2014</v>
          </cell>
          <cell r="C5005" t="str">
            <v>M3</v>
          </cell>
          <cell r="D5005">
            <v>326.66000000000003</v>
          </cell>
          <cell r="E5005">
            <v>59.04</v>
          </cell>
          <cell r="F5005">
            <v>385.7</v>
          </cell>
        </row>
        <row r="5006">
          <cell r="A5006" t="str">
            <v>87302</v>
          </cell>
          <cell r="B5006" t="str">
            <v>ARGAMASSA TRAÇO 1:4 (CIMENTO E AREIA MÉDIA) PARA CONTRAPISO, PREPARO MECÂNICO COM BETONEIRA 600 L. AF_06/2014</v>
          </cell>
          <cell r="C5006" t="str">
            <v>M3</v>
          </cell>
          <cell r="D5006">
            <v>326.64</v>
          </cell>
          <cell r="E5006">
            <v>48.74</v>
          </cell>
          <cell r="F5006">
            <v>375.38</v>
          </cell>
        </row>
        <row r="5007">
          <cell r="A5007" t="str">
            <v>87316</v>
          </cell>
          <cell r="B5007" t="str">
            <v>ARGAMASSA TRAÇO 1:4 (CIMENTO E AREIA GROSSA) PARA CHAPISCO CONVENCIONAL, PREPARO MECÂNICO COM BETONEIRA 400 L. AF_06/2014</v>
          </cell>
          <cell r="C5007" t="str">
            <v>M3</v>
          </cell>
          <cell r="D5007">
            <v>248.04</v>
          </cell>
          <cell r="E5007">
            <v>53.75</v>
          </cell>
          <cell r="F5007">
            <v>301.79000000000002</v>
          </cell>
        </row>
        <row r="5008">
          <cell r="A5008" t="str">
            <v>87317</v>
          </cell>
          <cell r="B5008" t="str">
            <v>ARGAMASSA TRAÇO 1:4 (CIMENTO E AREIA GROSSA) PARA CHAPISCO CONVENCIONAL, PREPARO MECÂNICO COM BETONEIRA 600 L. AF_06/2014</v>
          </cell>
          <cell r="C5008" t="str">
            <v>M3</v>
          </cell>
          <cell r="D5008">
            <v>248.76</v>
          </cell>
          <cell r="E5008">
            <v>43.3</v>
          </cell>
          <cell r="F5008">
            <v>292.06</v>
          </cell>
        </row>
        <row r="5009">
          <cell r="A5009" t="str">
            <v>87325</v>
          </cell>
          <cell r="B5009" t="str">
            <v>ARGAMASSA TRAÇO 1:4 (CIMENTO E AREIA GROSSA) COM ADIÇÃO DE EMULSÃO POLIMÉRICA PARA CHAPISCO ROLADO, PREPARO MECÂNICO COM BETONEIRA 400 L. AF_06/2014</v>
          </cell>
          <cell r="C5009" t="str">
            <v>M3</v>
          </cell>
          <cell r="D5009">
            <v>2030.36</v>
          </cell>
          <cell r="E5009">
            <v>56.1</v>
          </cell>
          <cell r="F5009" t="str">
            <v>2.086.46</v>
          </cell>
        </row>
        <row r="5010">
          <cell r="A5010" t="str">
            <v>87326</v>
          </cell>
          <cell r="B5010" t="str">
            <v>ARGAMASSA TRAÇO 1:4 (CIMENTO E AREIA GROSSA) COM ADIÇÃO DE EMULSÃO POLIMÉRICA PARA CHAPISCO ROLADO, PREPARO MECÂNICO COM BETONEIRA 600 L. AF_06/2014</v>
          </cell>
          <cell r="C5010" t="str">
            <v>M3</v>
          </cell>
          <cell r="D5010">
            <v>2034.96</v>
          </cell>
          <cell r="E5010">
            <v>46.61</v>
          </cell>
          <cell r="F5010" t="str">
            <v>2.081.57</v>
          </cell>
        </row>
        <row r="5011">
          <cell r="A5011" t="str">
            <v>87342</v>
          </cell>
          <cell r="B5011" t="str">
            <v>ARGAMASSA TRAÇO 1:4 (CIMENTO E AREIA MÉDIA) PARA CONTRAPISO, PREPARO MECÂNICO COM MISTURADOR DE EIXO HORIZONTAL DE 160 KG. AF_06/2014</v>
          </cell>
          <cell r="C5011" t="str">
            <v>M3</v>
          </cell>
          <cell r="D5011">
            <v>338.98</v>
          </cell>
          <cell r="E5011">
            <v>99.97</v>
          </cell>
          <cell r="F5011">
            <v>438.95</v>
          </cell>
        </row>
        <row r="5012">
          <cell r="A5012" t="str">
            <v>87343</v>
          </cell>
          <cell r="B5012" t="str">
            <v>ARGAMASSA TRAÇO 1:4 (CIMENTO E AREIA MÉDIA) PARA CONTRAPISO, PREPARO MECÂNICO COM MISTURADOR DE EIXO HORIZONTAL DE 300 KG. AF_06/2014</v>
          </cell>
          <cell r="C5012" t="str">
            <v>M3</v>
          </cell>
          <cell r="D5012">
            <v>322.33999999999997</v>
          </cell>
          <cell r="E5012">
            <v>61.39</v>
          </cell>
          <cell r="F5012">
            <v>383.73</v>
          </cell>
        </row>
        <row r="5013">
          <cell r="A5013" t="str">
            <v>87344</v>
          </cell>
          <cell r="B5013" t="str">
            <v>ARGAMASSA TRAÇO 1:4 (CIMENTO E AREIA MÉDIA) PARA CONTRAPISO, PREPARO MECÂNICO COM MISTURADOR DE EIXO HORIZONTAL DE 600 KG. AF_06/2014</v>
          </cell>
          <cell r="C5013" t="str">
            <v>M3</v>
          </cell>
          <cell r="D5013">
            <v>316.83999999999997</v>
          </cell>
          <cell r="E5013">
            <v>44.76</v>
          </cell>
          <cell r="F5013">
            <v>361.6</v>
          </cell>
        </row>
        <row r="5014">
          <cell r="A5014" t="str">
            <v>87355</v>
          </cell>
          <cell r="B5014" t="str">
            <v>ARGAMASSA TRAÇO 1:4 (CIMENTO E AREIA GROSSA) PARA CHAPISCO CONVENCIONAL, PREPARO MECÂNICO COM MISTURADOR DE EIXO HORIZONTAL DE 160 KG. AF_06/2014</v>
          </cell>
          <cell r="C5014" t="str">
            <v>M3</v>
          </cell>
          <cell r="D5014">
            <v>256.01</v>
          </cell>
          <cell r="E5014">
            <v>77.39</v>
          </cell>
          <cell r="F5014">
            <v>333.4</v>
          </cell>
        </row>
        <row r="5015">
          <cell r="A5015" t="str">
            <v>87356</v>
          </cell>
          <cell r="B5015" t="str">
            <v>ARGAMASSA TRAÇO 1:4 (CIMENTO E AREIA GROSSA) PARA CHAPISCO CONVENCIONAL, PREPARO MECÂNICO COM MISTURADOR DE EIXO HORIZONTAL DE 300 KG. AF_06/2014</v>
          </cell>
          <cell r="C5015" t="str">
            <v>M3</v>
          </cell>
          <cell r="D5015">
            <v>244.1</v>
          </cell>
          <cell r="E5015">
            <v>48.81</v>
          </cell>
          <cell r="F5015">
            <v>292.91000000000003</v>
          </cell>
        </row>
        <row r="5016">
          <cell r="A5016" t="str">
            <v>87357</v>
          </cell>
          <cell r="B5016" t="str">
            <v>ARGAMASSA TRAÇO 1:4 (CIMENTO E AREIA GROSSA) PARA CHAPISCO CONVENCIONAL, PREPARO MECÂNICO COM MISTURADOR DE EIXO HORIZONTAL DE 600 KG. AF_06/2014</v>
          </cell>
          <cell r="C5016" t="str">
            <v>M3</v>
          </cell>
          <cell r="D5016">
            <v>241.96</v>
          </cell>
          <cell r="E5016">
            <v>42</v>
          </cell>
          <cell r="F5016">
            <v>283.95999999999998</v>
          </cell>
        </row>
        <row r="5017">
          <cell r="A5017" t="str">
            <v>87363</v>
          </cell>
          <cell r="B5017" t="str">
            <v>ARGAMASSA TRAÇO 1:4 (CIMENTO E AREIA GROSSA) COM ADIÇÃO DE EMULSÃO POLIMÉRICA PARA CHAPISCO ROLADO, PREPARO MECÂNICO COM MISTURADOR DE EIXO HORIZONTAL DE 300 KG. AF_06/2014</v>
          </cell>
          <cell r="C5017" t="str">
            <v>M3</v>
          </cell>
          <cell r="D5017">
            <v>2003.64</v>
          </cell>
          <cell r="E5017">
            <v>71.27</v>
          </cell>
          <cell r="F5017" t="str">
            <v>2.074.91</v>
          </cell>
        </row>
        <row r="5018">
          <cell r="A5018" t="str">
            <v>87364</v>
          </cell>
          <cell r="B5018" t="str">
            <v>ARGAMASSA TRAÇO 1:4 (CIMENTO E AREIA GROSSA) COM ADIÇÃO DE EMULSÃO POLIMÉRICA PARA CHAPISCO ROLADO, PREPARO MECÂNICO COM MISTURADOR DE EIXO HORIZONTAL DE 600 KG. AF_06/2014</v>
          </cell>
          <cell r="C5018" t="str">
            <v>M3</v>
          </cell>
          <cell r="D5018">
            <v>1994.92</v>
          </cell>
          <cell r="E5018">
            <v>44.25</v>
          </cell>
          <cell r="F5018" t="str">
            <v>2.039.17</v>
          </cell>
        </row>
        <row r="5019">
          <cell r="A5019" t="str">
            <v>87373</v>
          </cell>
          <cell r="B5019" t="str">
            <v>ARGAMASSA TRAÇO 1:4 (CIMENTO E AREIA MÉDIA) PARA CONTRAPISO, PREPARO MANUAL. AF_06/2014</v>
          </cell>
          <cell r="C5019" t="str">
            <v>M3</v>
          </cell>
          <cell r="D5019">
            <v>357.06</v>
          </cell>
          <cell r="E5019">
            <v>124.13</v>
          </cell>
          <cell r="F5019">
            <v>481.19</v>
          </cell>
        </row>
        <row r="5020">
          <cell r="A5020" t="str">
            <v>87378</v>
          </cell>
          <cell r="B5020" t="str">
            <v>ARGAMASSA TRAÇO 1:4 (CIMENTO E AREIA GROSSA) PARA CHAPISCO CONVENCIONAL, PREPARO MANUAL. AF_06/2014</v>
          </cell>
          <cell r="C5020" t="str">
            <v>M3</v>
          </cell>
          <cell r="D5020">
            <v>280.8</v>
          </cell>
          <cell r="E5020">
            <v>118.51</v>
          </cell>
          <cell r="F5020">
            <v>399.31</v>
          </cell>
        </row>
        <row r="5021">
          <cell r="A5021" t="str">
            <v>87381</v>
          </cell>
          <cell r="B5021" t="str">
            <v>ARGAMASSA TRAÇO 1:4 (CIMENTO E AREIA GROSSA) COM ADIÇÃO DE EMULSÃO POLIMÉRICA PARA CHAPISCO ROLADO, PREPARO MANUAL. AF_06/2014</v>
          </cell>
          <cell r="C5021" t="str">
            <v>M3</v>
          </cell>
          <cell r="D5021">
            <v>2053.13</v>
          </cell>
          <cell r="E5021">
            <v>117</v>
          </cell>
          <cell r="F5021" t="str">
            <v>2.170.13</v>
          </cell>
        </row>
        <row r="5022">
          <cell r="A5022" t="str">
            <v>88630</v>
          </cell>
          <cell r="B5022" t="str">
            <v>ARGAMASSA TRAÇO 1:4 (CIMENTO E AREIA MÉDIA), PREPARO MECÂNICO COM BETONEIRA 400 L. AF_08/2014</v>
          </cell>
          <cell r="C5022" t="str">
            <v>M3</v>
          </cell>
          <cell r="D5022">
            <v>258.32</v>
          </cell>
          <cell r="E5022">
            <v>39.520000000000003</v>
          </cell>
          <cell r="F5022">
            <v>297.83999999999997</v>
          </cell>
        </row>
        <row r="5023">
          <cell r="A5023" t="str">
            <v>88631</v>
          </cell>
          <cell r="B5023" t="str">
            <v>ARGAMASSA TRAÇO 1:4 (CIMENTO E AREIA MÉDIA), PREPARO MANUAL. AF_08/2014</v>
          </cell>
          <cell r="C5023" t="str">
            <v>M3</v>
          </cell>
          <cell r="D5023">
            <v>287.01</v>
          </cell>
          <cell r="E5023">
            <v>92.8</v>
          </cell>
          <cell r="F5023">
            <v>379.81</v>
          </cell>
        </row>
        <row r="5024">
          <cell r="A5024" t="str">
            <v>87302</v>
          </cell>
          <cell r="B5024" t="str">
            <v>ARGAMASSA TRAÇO 1:4 (CIMENTO E AREIA MÉDIA) PARA CONTRAPISO, PREPARO MECÂNICO COM BETONEIRA 600 L. AF_06/2014</v>
          </cell>
          <cell r="C5024" t="str">
            <v>M3</v>
          </cell>
          <cell r="D5024">
            <v>326.64</v>
          </cell>
          <cell r="E5024">
            <v>48.74</v>
          </cell>
          <cell r="F5024">
            <v>375.38</v>
          </cell>
        </row>
        <row r="5025">
          <cell r="A5025" t="str">
            <v>87304</v>
          </cell>
          <cell r="B5025" t="str">
            <v>ARGAMASSA TRAÇO 1:5 (CIMENTO E AREIA MÉDIA) PARA CONTRAPISO, PREPARO MECÂNICO COM BETONEIRA 400 L. AF_06/2014</v>
          </cell>
          <cell r="C5025" t="str">
            <v>M3</v>
          </cell>
          <cell r="D5025">
            <v>296.23</v>
          </cell>
          <cell r="E5025">
            <v>62.1</v>
          </cell>
          <cell r="F5025">
            <v>358.33</v>
          </cell>
        </row>
        <row r="5026">
          <cell r="A5026" t="str">
            <v>87305</v>
          </cell>
          <cell r="B5026" t="str">
            <v>ARGAMASSA TRAÇO 1:5 (CIMENTO E AREIA MÉDIA) PARA CONTRAPISO, PREPARO MECÂNICO COM BETONEIRA 600 L. AF_06/2014</v>
          </cell>
          <cell r="C5026" t="str">
            <v>M3</v>
          </cell>
          <cell r="D5026">
            <v>297.19</v>
          </cell>
          <cell r="E5026">
            <v>50.35</v>
          </cell>
          <cell r="F5026">
            <v>347.54</v>
          </cell>
        </row>
        <row r="5027">
          <cell r="A5027" t="str">
            <v>87308</v>
          </cell>
          <cell r="B5027" t="str">
            <v>ARGAMASSA TRAÇO 1:6 (CIMENTO E AREIA MÉDIA) PARA CONTRAPISO, PREPARO MECÂNICO COM BETONEIRA 600 L. AF_06/2014</v>
          </cell>
          <cell r="C5027" t="str">
            <v>M3</v>
          </cell>
          <cell r="D5027">
            <v>274.32</v>
          </cell>
          <cell r="E5027">
            <v>50.03</v>
          </cell>
          <cell r="F5027">
            <v>324.35000000000002</v>
          </cell>
        </row>
        <row r="5028">
          <cell r="A5028" t="str">
            <v>87310</v>
          </cell>
          <cell r="B5028" t="str">
            <v>ARGAMASSA TRAÇO 1:5 (CIMENTO E AREIA GROSSA) PARA CHAPISCO CONVENCIONAL, PREPARO MECÂNICO COM BETONEIRA 400 L. AF_06/2014</v>
          </cell>
          <cell r="C5028" t="str">
            <v>M3</v>
          </cell>
          <cell r="D5028">
            <v>224.91</v>
          </cell>
          <cell r="E5028">
            <v>49.63</v>
          </cell>
          <cell r="F5028">
            <v>274.54000000000002</v>
          </cell>
        </row>
        <row r="5029">
          <cell r="A5029" t="str">
            <v>87311</v>
          </cell>
          <cell r="B5029" t="str">
            <v>ARGAMASSA TRAÇO 1:5 (CIMENTO E AREIA GROSSA) PARA CHAPISCO CONVENCIONAL, PREPARO MECÂNICO COM BETONEIRA 600 L. AF_06/2014</v>
          </cell>
          <cell r="C5029" t="str">
            <v>M3</v>
          </cell>
          <cell r="D5029">
            <v>225.51</v>
          </cell>
          <cell r="E5029">
            <v>43.08</v>
          </cell>
          <cell r="F5029">
            <v>268.58999999999997</v>
          </cell>
        </row>
        <row r="5030">
          <cell r="A5030" t="str">
            <v>87319</v>
          </cell>
          <cell r="B5030" t="str">
            <v>ARGAMASSA TRAÇO 1:5 (CIMENTO E AREIA GROSSA) COM ADIÇÃO DE EMULSÃO POLIMÉRICA PARA CHAPISCO ROLADO, PREPARO MECÂNICO COM BETONEIRA 400 L. AF_06/2014</v>
          </cell>
          <cell r="C5030" t="str">
            <v>M3</v>
          </cell>
          <cell r="D5030">
            <v>2012.02</v>
          </cell>
          <cell r="E5030">
            <v>50.1</v>
          </cell>
          <cell r="F5030" t="str">
            <v>2.062.12</v>
          </cell>
        </row>
        <row r="5031">
          <cell r="A5031" t="str">
            <v>87320</v>
          </cell>
          <cell r="B5031" t="str">
            <v>ARGAMASSA TRAÇO 1:5 (CIMENTO E AREIA GROSSA) COM ADIÇÃO DE EMULSÃO POLIMÉRICA PARA CHAPISCO ROLADO, PREPARO MECÂNICO COM BETONEIRA 600 L. AF_06/2014</v>
          </cell>
          <cell r="C5031" t="str">
            <v>M3</v>
          </cell>
          <cell r="D5031">
            <v>2021.02</v>
          </cell>
          <cell r="E5031">
            <v>43.21</v>
          </cell>
          <cell r="F5031" t="str">
            <v>2.064.23</v>
          </cell>
        </row>
        <row r="5032">
          <cell r="A5032" t="str">
            <v>87345</v>
          </cell>
          <cell r="B5032" t="str">
            <v>ARGAMASSA TRAÇO 1:5 (CIMENTO E AREIA MÉDIA) PARA CONTRAPISO, PREPARO MECÂNICO COM MISTURADOR DE EIXO HORIZONTAL DE 160 KG. AF_06/2014</v>
          </cell>
          <cell r="C5032" t="str">
            <v>M3</v>
          </cell>
          <cell r="D5032">
            <v>301.44</v>
          </cell>
          <cell r="E5032">
            <v>83.62</v>
          </cell>
          <cell r="F5032">
            <v>385.06</v>
          </cell>
        </row>
        <row r="5033">
          <cell r="A5033" t="str">
            <v>87346</v>
          </cell>
          <cell r="B5033" t="str">
            <v>ARGAMASSA TRAÇO 1:5 (CIMENTO E AREIA MÉDIA) PARA CONTRAPISO, PREPARO MECÂNICO COM MISTURADOR DE EIXO HORIZONTAL DE 300 KG. AF_06/2014</v>
          </cell>
          <cell r="C5033" t="str">
            <v>M3</v>
          </cell>
          <cell r="D5033">
            <v>290.76</v>
          </cell>
          <cell r="E5033">
            <v>56.34</v>
          </cell>
          <cell r="F5033">
            <v>347.1</v>
          </cell>
        </row>
        <row r="5034">
          <cell r="A5034" t="str">
            <v>87347</v>
          </cell>
          <cell r="B5034" t="str">
            <v>ARGAMASSA TRAÇO 1:5 (CIMENTO E AREIA MÉDIA) PARA CONTRAPISO, PREPARO MECÂNICO COM MISTURADOR DE EIXO HORIZONTAL DE 600 KG. AF_06/2014</v>
          </cell>
          <cell r="C5034" t="str">
            <v>M3</v>
          </cell>
          <cell r="D5034">
            <v>287.93</v>
          </cell>
          <cell r="E5034">
            <v>47.11</v>
          </cell>
          <cell r="F5034">
            <v>335.04</v>
          </cell>
        </row>
        <row r="5035">
          <cell r="A5035" t="str">
            <v>87350</v>
          </cell>
          <cell r="B5035" t="str">
            <v>ARGAMASSA TRAÇO 1:5 (CIMENTO E AREIA GROSSA) PARA CHAPISCO CONVENCIONAL, PREPARO MECÂNICO COM MISTURADOR DE EIXO HORIZONTAL DE 300 KG. AF_06/2014</v>
          </cell>
          <cell r="C5035" t="str">
            <v>M3</v>
          </cell>
          <cell r="D5035">
            <v>232.38</v>
          </cell>
          <cell r="E5035">
            <v>71.16</v>
          </cell>
          <cell r="F5035">
            <v>303.54000000000002</v>
          </cell>
        </row>
        <row r="5036">
          <cell r="A5036" t="str">
            <v>87351</v>
          </cell>
          <cell r="B5036" t="str">
            <v>ARGAMASSA TRAÇO 1:5 (CIMENTO E AREIA GROSSA) PARA CHAPISCO CONVENCIONAL, PREPARO MECÂNICO COM MISTURADOR DE EIXO HORIZONTAL DE 600 KG. AF_06/2014</v>
          </cell>
          <cell r="C5036" t="str">
            <v>M3</v>
          </cell>
          <cell r="D5036">
            <v>221.49</v>
          </cell>
          <cell r="E5036">
            <v>47.05</v>
          </cell>
          <cell r="F5036">
            <v>268.54000000000002</v>
          </cell>
        </row>
        <row r="5037">
          <cell r="A5037" t="str">
            <v>87358</v>
          </cell>
          <cell r="B5037" t="str">
            <v>ARGAMASSA TRAÇO 1:5 (CIMENTO E AREIA GROSSA) COM ADIÇÃO DE EMULSÃO POLIMÉRICA PARA CHAPISCO ROLADO, PREPARO MECÂNICO COM MISTURADOR DE EIXO HORIZONTAL DE 300 KG. AF_06/2014</v>
          </cell>
          <cell r="C5037" t="str">
            <v>M3</v>
          </cell>
          <cell r="D5037">
            <v>1974.68</v>
          </cell>
          <cell r="E5037">
            <v>59.51</v>
          </cell>
          <cell r="F5037" t="str">
            <v>2.034.19</v>
          </cell>
        </row>
        <row r="5038">
          <cell r="A5038" t="str">
            <v>87359</v>
          </cell>
          <cell r="B5038" t="str">
            <v>ARGAMASSA TRAÇO 1:5 (CIMENTO E AREIA GROSSA) COM ADIÇÃO DE EMULSÃO POLIMÉRICA PARA CHAPISCO ROLADO, PREPARO MECÂNICO COM MISTURADOR DE EIXO HORIZONTAL DE 600 KG. AF_06/2014</v>
          </cell>
          <cell r="C5038" t="str">
            <v>M3</v>
          </cell>
          <cell r="D5038">
            <v>1976.83</v>
          </cell>
          <cell r="E5038">
            <v>40.840000000000003</v>
          </cell>
          <cell r="F5038" t="str">
            <v>2.017.67</v>
          </cell>
        </row>
        <row r="5039">
          <cell r="A5039" t="str">
            <v>87374</v>
          </cell>
          <cell r="B5039" t="str">
            <v>ARGAMASSA TRAÇO 1:5 (CIMENTO E AREIA MÉDIA) PARA CONTRAPISO, PREPARO MANUAL. AF_06/2014</v>
          </cell>
          <cell r="C5039" t="str">
            <v>M3</v>
          </cell>
          <cell r="D5039">
            <v>326.87</v>
          </cell>
          <cell r="E5039">
            <v>123.8</v>
          </cell>
          <cell r="F5039">
            <v>450.67</v>
          </cell>
        </row>
        <row r="5040">
          <cell r="A5040" t="str">
            <v>87376</v>
          </cell>
          <cell r="B5040" t="str">
            <v>ARGAMASSA TRAÇO 1:5 (CIMENTO E AREIA GROSSA) PARA CHAPISCO CONVENCIONAL, PREPARO MANUAL. AF_06/2014</v>
          </cell>
          <cell r="C5040" t="str">
            <v>M3</v>
          </cell>
          <cell r="D5040">
            <v>258.7</v>
          </cell>
          <cell r="E5040">
            <v>119.05</v>
          </cell>
          <cell r="F5040">
            <v>377.75</v>
          </cell>
        </row>
        <row r="5041">
          <cell r="A5041" t="str">
            <v>87379</v>
          </cell>
          <cell r="B5041" t="str">
            <v>ARGAMASSA TRAÇO 1:5 (CIMENTO E AREIA GROSSA) COM ADIÇÃO DE EMULSÃO POLIMÉRICA PARA CHAPISCO ROLADO, PREPARO MANUAL. AF_06/2014</v>
          </cell>
          <cell r="C5041" t="str">
            <v>M3</v>
          </cell>
          <cell r="D5041">
            <v>2030.41</v>
          </cell>
          <cell r="E5041">
            <v>116.67</v>
          </cell>
          <cell r="F5041" t="str">
            <v>2.147.08</v>
          </cell>
        </row>
        <row r="5042">
          <cell r="A5042" t="str">
            <v>87283</v>
          </cell>
          <cell r="B5042" t="str">
            <v>ARGAMASSA TRAÇO 1:6 (CIMENTO E AREIA MÉDIA) COM ADIÇÃO DE PLASTIFICANTE PARA EMBOÇO/MASSA ÚNICA/ASSENTAMENTO DE ALVENARIA DE VEDAÇÃO, PREPARO MECÂNICO COM BETONEIRA 400 L. AF_06/2014</v>
          </cell>
          <cell r="C5042" t="str">
            <v>M3</v>
          </cell>
          <cell r="D5042">
            <v>244.84</v>
          </cell>
          <cell r="E5042">
            <v>61.63</v>
          </cell>
          <cell r="F5042">
            <v>306.47000000000003</v>
          </cell>
        </row>
        <row r="5043">
          <cell r="A5043" t="str">
            <v>87284</v>
          </cell>
          <cell r="B5043" t="str">
            <v>ARGAMASSA TRAÇO 1:6 (CIMENTO E AREIA MÉDIA) COM ADIÇÃO DE PLASTIFICANTE PARA EMBOÇO/MASSA ÚNICA/ASSENTAMENTO DE ALVENARIA DE VEDAÇÃO, PREPARO MECÂNICO COM BETONEIRA 600 L. AF_06/2014</v>
          </cell>
          <cell r="C5043" t="str">
            <v>M3</v>
          </cell>
          <cell r="D5043">
            <v>243.52</v>
          </cell>
          <cell r="E5043">
            <v>45.03</v>
          </cell>
          <cell r="F5043">
            <v>288.55</v>
          </cell>
        </row>
        <row r="5044">
          <cell r="A5044" t="str">
            <v>87307</v>
          </cell>
          <cell r="B5044" t="str">
            <v>ARGAMASSA TRAÇO 1:6 (CIMENTO E AREIA MÉDIA) PARA CONTRAPISO, PREPARO MECÂNICO COM BETONEIRA 400 L. AF_06/2014</v>
          </cell>
          <cell r="C5044" t="str">
            <v>M3</v>
          </cell>
          <cell r="D5044">
            <v>274.33</v>
          </cell>
          <cell r="E5044">
            <v>58.81</v>
          </cell>
          <cell r="F5044">
            <v>333.14</v>
          </cell>
        </row>
        <row r="5045">
          <cell r="A5045" t="str">
            <v>87329</v>
          </cell>
          <cell r="B5045" t="str">
            <v>ARGAMASSA TRAÇO 1:6 (CIMENTO E AREIA MÉDIA) COM ADIÇÃO DE PLASTIFICANTE PARA EMBOÇO/MASSA ÚNICA/ASSENTAMENTO DE ALVENARIA DE VEDAÇÃO, PREPARO MECÂNICO COM MISTURADOR DE EIXO HORIZONTAL DE 300 KG. AF_06/2014</v>
          </cell>
          <cell r="C5045" t="str">
            <v>M3</v>
          </cell>
          <cell r="D5045">
            <v>250.72</v>
          </cell>
          <cell r="E5045">
            <v>74.69</v>
          </cell>
          <cell r="F5045">
            <v>325.41000000000003</v>
          </cell>
        </row>
        <row r="5046">
          <cell r="A5046" t="str">
            <v>87330</v>
          </cell>
          <cell r="B5046" t="str">
            <v>ARGAMASSA TRAÇO 1:6 (CIMENTO E AREIA MÉDIA) COM ADIÇÃO DE PLASTIFICANTE PARA EMBOÇO/MASSA ÚNICA/ASSENTAMENTO DE ALVENARIA DE VEDAÇÃO, PREPARO MECÂNICO COM MISTURADOR DE EIXO HORIZONTAL DE 600 KG. AF_06/2014</v>
          </cell>
          <cell r="C5046" t="str">
            <v>M3</v>
          </cell>
          <cell r="D5046">
            <v>239.01</v>
          </cell>
          <cell r="E5046">
            <v>48.88</v>
          </cell>
          <cell r="F5046">
            <v>287.89</v>
          </cell>
        </row>
        <row r="5047">
          <cell r="A5047" t="str">
            <v>87348</v>
          </cell>
          <cell r="B5047" t="str">
            <v>ARGAMASSA TRAÇO 1:6 (CIMENTO E AREIA MÉDIA) PARA CONTRAPISO, PREPARO MECÂNICO COM MISTURADOR DE EIXO HORIZONTAL DE 160 KG. AF_06/2014</v>
          </cell>
          <cell r="C5047" t="str">
            <v>M3</v>
          </cell>
          <cell r="D5047">
            <v>278.7</v>
          </cell>
          <cell r="E5047">
            <v>79.510000000000005</v>
          </cell>
          <cell r="F5047">
            <v>358.21</v>
          </cell>
        </row>
        <row r="5048">
          <cell r="A5048" t="str">
            <v>87349</v>
          </cell>
          <cell r="B5048" t="str">
            <v>ARGAMASSA TRAÇO 1:6 (CIMENTO E AREIA MÉDIA) PARA CONTRAPISO, PREPARO MECÂNICO COM MISTURADOR DE EIXO HORIZONTAL DE 600 KG. AF_06/2014</v>
          </cell>
          <cell r="C5048" t="str">
            <v>M3</v>
          </cell>
          <cell r="D5048">
            <v>265.58</v>
          </cell>
          <cell r="E5048">
            <v>44.4</v>
          </cell>
          <cell r="F5048">
            <v>309.98</v>
          </cell>
        </row>
        <row r="5049">
          <cell r="A5049" t="str">
            <v>87366</v>
          </cell>
          <cell r="B5049" t="str">
            <v>ARGAMASSA TRAÇO 1:6 (CIMENTO E AREIA MÉDIA) COM ADIÇÃO DE PLASTIFICANTE PARA EMBOÇO/MASSA ÚNICA/ASSENTAMENTO DE ALVENARIA DE VEDAÇÃO, PREPARO MANUAL. AF_06/2014</v>
          </cell>
          <cell r="C5049" t="str">
            <v>M3</v>
          </cell>
          <cell r="D5049">
            <v>275.14999999999998</v>
          </cell>
          <cell r="E5049">
            <v>118.94</v>
          </cell>
          <cell r="F5049">
            <v>394.09</v>
          </cell>
        </row>
        <row r="5050">
          <cell r="A5050" t="str">
            <v>87367</v>
          </cell>
          <cell r="B5050" t="str">
            <v>ARGAMASSA TRAÇO 1:1:6 (CIMENTO, CAL E AREIA MÉDIA) PARA EMBOÇO/MASSA ÚNICA/ASSENTAMENTO DE ALVENARIA DE VEDAÇÃO, PREPARO MANUAL. AF_06/2014</v>
          </cell>
          <cell r="C5050" t="str">
            <v>M3</v>
          </cell>
          <cell r="D5050">
            <v>288.81</v>
          </cell>
          <cell r="E5050">
            <v>119.59</v>
          </cell>
          <cell r="F5050">
            <v>408.4</v>
          </cell>
        </row>
        <row r="5051">
          <cell r="A5051" t="str">
            <v>87375</v>
          </cell>
          <cell r="B5051" t="str">
            <v>ARGAMASSA TRAÇO 1:6 (CIMENTO E AREIA MÉDIA) PARA CONTRAPISO, PREPARO MANUAL. AF_06/2014</v>
          </cell>
          <cell r="C5051" t="str">
            <v>M3</v>
          </cell>
          <cell r="D5051">
            <v>303.7</v>
          </cell>
          <cell r="E5051">
            <v>120.67</v>
          </cell>
          <cell r="F5051">
            <v>424.37</v>
          </cell>
        </row>
        <row r="5052">
          <cell r="A5052" t="str">
            <v>87280</v>
          </cell>
          <cell r="B5052" t="str">
            <v>ARGAMASSA TRAÇO 1:7 (CIMENTO E AREIA MÉDIA) COM ADIÇÃO DE PLASTIFICANTE PARA EMBOÇO/MASSA ÚNICA/ASSENTAMENTO DE ALVENARIA DE VEDAÇÃO, PREPARO MECÂNICO COM BETONEIRA 400 L. AF_06/2014</v>
          </cell>
          <cell r="C5052" t="str">
            <v>M3</v>
          </cell>
          <cell r="D5052">
            <v>227.75</v>
          </cell>
          <cell r="E5052">
            <v>56.45</v>
          </cell>
          <cell r="F5052">
            <v>284.2</v>
          </cell>
        </row>
        <row r="5053">
          <cell r="A5053" t="str">
            <v>87281</v>
          </cell>
          <cell r="B5053" t="str">
            <v>ARGAMASSA TRAÇO 1:7 (CIMENTO E AREIA MÉDIA) COM ADIÇÃO DE PLASTIFICANTE PARA EMBOÇO/MASSA ÚNICA/ASSENTAMENTO DE ALVENARIA DE VEDAÇÃO, PREPARO MECÂNICO COM BETONEIRA 600 L. AF_06/2014</v>
          </cell>
          <cell r="C5053" t="str">
            <v>M3</v>
          </cell>
          <cell r="D5053">
            <v>230.82</v>
          </cell>
          <cell r="E5053">
            <v>50.15</v>
          </cell>
          <cell r="F5053">
            <v>280.97000000000003</v>
          </cell>
        </row>
        <row r="5054">
          <cell r="A5054" t="str">
            <v>87327</v>
          </cell>
          <cell r="B5054" t="str">
            <v>ARGAMASSA TRAÇO 1:7 (CIMENTO E AREIA MÉDIA) COM ADIÇÃO DE PLASTIFICANTE PARA EMBOÇO/MASSA ÚNICA/ASSENTAMENTO DE ALVENARIA DE VEDAÇÃO, PREPARO MECÂNICO COM MISTURADOR DE EIXO HORIZONTAL DE 300 KG. AF_06/2014</v>
          </cell>
          <cell r="C5054" t="str">
            <v>M3</v>
          </cell>
          <cell r="D5054">
            <v>233.18</v>
          </cell>
          <cell r="E5054">
            <v>68.69</v>
          </cell>
          <cell r="F5054">
            <v>301.87</v>
          </cell>
        </row>
        <row r="5055">
          <cell r="A5055" t="str">
            <v>87328</v>
          </cell>
          <cell r="B5055" t="str">
            <v>ARGAMASSA TRAÇO 1:7 (CIMENTO E AREIA MÉDIA) COM ADIÇÃO DE PLASTIFICANTE PARA EMBOÇO/MASSA ÚNICA/ASSENTAMENTO DE ALVENARIA DE VEDAÇÃO, PREPARO MECÂNICO COM MISTURADOR DE EIXO HORIZONTAL DE 600 KG. AF_06/2014</v>
          </cell>
          <cell r="C5055" t="str">
            <v>M3</v>
          </cell>
          <cell r="D5055">
            <v>222.63</v>
          </cell>
          <cell r="E5055">
            <v>44.45</v>
          </cell>
          <cell r="F5055">
            <v>267.08</v>
          </cell>
        </row>
        <row r="5056">
          <cell r="A5056" t="str">
            <v>87365</v>
          </cell>
          <cell r="B5056" t="str">
            <v>ARGAMASSA TRAÇO 1:7 (CIMENTO E AREIA MÉDIA) COM ADIÇÃO DE PLASTIFICANTE PARA EMBOÇO/MASSA ÚNICA/ASSENTAMENTO DE ALVENARIA DE VEDAÇÃO, PREPARO MANUAL. AF_06/2014</v>
          </cell>
          <cell r="C5056" t="str">
            <v>M3</v>
          </cell>
          <cell r="D5056">
            <v>260.17</v>
          </cell>
          <cell r="E5056">
            <v>118.83</v>
          </cell>
          <cell r="F5056">
            <v>379</v>
          </cell>
        </row>
        <row r="5057">
          <cell r="B5057" t="str">
            <v>CAL E AGREGADO</v>
          </cell>
          <cell r="C5057" t="str">
            <v/>
          </cell>
        </row>
        <row r="5058">
          <cell r="B5058" t="str">
            <v>CIMENTO, CAL E AGREGADO</v>
          </cell>
          <cell r="C5058" t="str">
            <v/>
          </cell>
        </row>
        <row r="5059">
          <cell r="A5059" t="str">
            <v>87289</v>
          </cell>
          <cell r="B5059" t="str">
            <v>ARGAMASSA TRAÇO 1:1,5:7,5 (CIMENTO, CAL E AREIA MÉDIA) PARA EMBOÇO/MASSA ÚNICA/ASSENTAMENTO DE ALVENARIA DE VEDAÇÃO, PREPARO MECÂNICO COM BETONEIRA 400 L. AF_06/2014</v>
          </cell>
          <cell r="C5059" t="str">
            <v>M3</v>
          </cell>
          <cell r="D5059">
            <v>239.54</v>
          </cell>
          <cell r="E5059">
            <v>55.98</v>
          </cell>
          <cell r="F5059">
            <v>295.52</v>
          </cell>
        </row>
        <row r="5060">
          <cell r="A5060" t="str">
            <v>87290</v>
          </cell>
          <cell r="B5060" t="str">
            <v>ARGAMASSA TRAÇO 1:1,5:7,5 (CIMENTO, CAL E AREIA MÉDIA) PARA EMBOÇO/MASSA ÚNICA/ASSENTAMENTO DE ALVENARIA DE VEDAÇÃO, PREPARO MECÂNICO COM BETONEIRA 600 L. AF_06/2014</v>
          </cell>
          <cell r="C5060" t="str">
            <v>M3</v>
          </cell>
          <cell r="D5060">
            <v>242.19</v>
          </cell>
          <cell r="E5060">
            <v>49.28</v>
          </cell>
          <cell r="F5060">
            <v>291.47000000000003</v>
          </cell>
        </row>
        <row r="5061">
          <cell r="A5061" t="str">
            <v>87333</v>
          </cell>
          <cell r="B5061" t="str">
            <v>ARGAMASSA TRAÇO 1:1,5:7,5 (CIMENTO, CAL E AREIA MÉDIA) PARA EMBOÇO/MASSA ÚNICA/ASSENTAMENTO DE ALVENARIA DE VEDAÇÃO, PREPARO MECÂNICO COM MISTURADOR DE EIXO HORIZONTAL DE 300 KG. AF_06/2014</v>
          </cell>
          <cell r="C5061" t="str">
            <v>M3</v>
          </cell>
          <cell r="D5061">
            <v>240.48</v>
          </cell>
          <cell r="E5061">
            <v>62.22</v>
          </cell>
          <cell r="F5061">
            <v>302.7</v>
          </cell>
        </row>
        <row r="5062">
          <cell r="A5062" t="str">
            <v>87334</v>
          </cell>
          <cell r="B5062" t="str">
            <v>ARGAMASSA TRAÇO 1:1,5:7,5 (CIMENTO, CAL E AREIA MÉDIA) PARA EMBOÇO/MASSA ÚNICA/ASSENTAMENTO DE ALVENARIA DE VEDAÇÃO, PREPARO MECÂNICO COM MISTURADOR DE EIXO HORIZONTAL DE 600 KG. AF_06/2014</v>
          </cell>
          <cell r="C5062" t="str">
            <v>M3</v>
          </cell>
          <cell r="D5062">
            <v>232.23</v>
          </cell>
          <cell r="E5062">
            <v>43</v>
          </cell>
          <cell r="F5062">
            <v>275.23</v>
          </cell>
        </row>
        <row r="5063">
          <cell r="A5063" t="str">
            <v>87368</v>
          </cell>
          <cell r="B5063" t="str">
            <v>ARGAMASSA TRAÇO 1:1,5:7,5 (CIMENTO, CAL E AREIA MÉDIA) PARA EMBOÇO/MASSA ÚNICA/ASSENTAMENTO DE ALVENARIA DE VEDAÇÃO, PREPARO MANUAL. AF_06/2014</v>
          </cell>
          <cell r="C5063" t="str">
            <v>M3</v>
          </cell>
          <cell r="D5063">
            <v>272.69</v>
          </cell>
          <cell r="E5063">
            <v>124.23</v>
          </cell>
          <cell r="F5063">
            <v>396.92</v>
          </cell>
        </row>
        <row r="5064">
          <cell r="A5064" t="str">
            <v>88626</v>
          </cell>
          <cell r="B5064" t="str">
            <v>ARGAMASSA TRAÇO 1:0,5:4,5 (CIMENTO, CAL E AREIA MÉDIA), PREPARO MECÂNICO COM BETONEIRA 400 L. AF_08/2014</v>
          </cell>
          <cell r="C5064" t="str">
            <v>M3</v>
          </cell>
          <cell r="D5064">
            <v>258.86</v>
          </cell>
          <cell r="E5064">
            <v>45.04</v>
          </cell>
          <cell r="F5064">
            <v>303.89999999999998</v>
          </cell>
        </row>
        <row r="5065">
          <cell r="A5065" t="str">
            <v>88627</v>
          </cell>
          <cell r="B5065" t="str">
            <v>ARGAMASSA TRAÇO 1:0,5:4,5 (CIMENTO, CAL E AREIA MÉDIA) PARA ASSENTAMENTO DE ALVENARIA, PREPARO MANUAL. AF_08/2014</v>
          </cell>
          <cell r="C5065" t="str">
            <v>M3</v>
          </cell>
          <cell r="D5065">
            <v>285.48</v>
          </cell>
          <cell r="E5065">
            <v>93.66</v>
          </cell>
          <cell r="F5065">
            <v>379.14</v>
          </cell>
        </row>
        <row r="5066">
          <cell r="A5066" t="str">
            <v>87286</v>
          </cell>
          <cell r="B5066" t="str">
            <v>ARGAMASSA TRAÇO 1:1:6 (CIMENTO, CAL E AREIA MÉDIA) PARA EMBOÇO/MASSA ÚNICA/ASSENTAMENTO DE ALVENARIA DE VEDAÇÃO, PREPARO MECÂNICO COM BETONEIRA 400 L. AF_06/2014</v>
          </cell>
          <cell r="C5066" t="str">
            <v>M3</v>
          </cell>
          <cell r="D5066">
            <v>238.08</v>
          </cell>
          <cell r="E5066">
            <v>11.76</v>
          </cell>
          <cell r="F5066">
            <v>249.84</v>
          </cell>
        </row>
        <row r="5067">
          <cell r="A5067" t="str">
            <v>87287</v>
          </cell>
          <cell r="B5067" t="str">
            <v>ARGAMASSA TRAÇO 1:1:6 (CIMENTO, CAL E AREIA MÉDIA) PARA EMBOÇO/MASSA ÚNICA/ASSENTAMENTO DE ALVENARIA DE VEDAÇÃO, PREPARO MECÂNICO COM BETONEIRA 600 L. AF_06/2014</v>
          </cell>
          <cell r="C5067" t="str">
            <v>M3</v>
          </cell>
          <cell r="D5067">
            <v>261.44</v>
          </cell>
          <cell r="E5067">
            <v>53.5</v>
          </cell>
          <cell r="F5067">
            <v>314.94</v>
          </cell>
        </row>
        <row r="5068">
          <cell r="A5068" t="str">
            <v>87331</v>
          </cell>
          <cell r="B5068" t="str">
            <v>ARGAMASSA TRAÇO 1:1:6 (CIMENTO, CAL E AREIA MÉDIA) PARA EMBOÇO/MASSA ÚNICA/ASSENTAMENTO DE ALVENARIA DE VEDAÇÃO, PREPARO MECÂNICO COM MISTURADOR DE EIXO HORIZONTAL DE 300 KG. AF_06/2014</v>
          </cell>
          <cell r="C5068" t="str">
            <v>M3</v>
          </cell>
          <cell r="D5068">
            <v>263.60000000000002</v>
          </cell>
          <cell r="E5068">
            <v>72.45</v>
          </cell>
          <cell r="F5068">
            <v>336.05</v>
          </cell>
        </row>
        <row r="5069">
          <cell r="A5069" t="str">
            <v>87332</v>
          </cell>
          <cell r="B5069" t="str">
            <v>ARGAMASSA TRAÇO 1:1:6 (CIMENTO, CAL E AREIA MÉDIA) PARA EMBOÇO/MASSA ÚNICA/ASSENTAMENTO DE ALVENARIA DE VEDAÇÃO, PREPARO MECÂNICO COM MISTURADOR DE EIXO HORIZONTAL DE 600 KG. AF_06/2014</v>
          </cell>
          <cell r="C5069" t="str">
            <v>M3</v>
          </cell>
          <cell r="D5069">
            <v>251.91</v>
          </cell>
          <cell r="E5069">
            <v>46.89</v>
          </cell>
          <cell r="F5069">
            <v>298.8</v>
          </cell>
        </row>
        <row r="5070">
          <cell r="A5070" t="str">
            <v>87292</v>
          </cell>
          <cell r="B5070" t="str">
            <v>ARGAMASSA TRAÇO 1:2:8 (CIMENTO, CAL E AREIA MÉDIA) PARA EMBOÇO/MASSA ÚNICA/ASSENTAMENTO DE ALVENARIA DE VEDAÇÃO, PREPARO MECÂNICO COM BETONEIRA 400 L. AF_06/2014</v>
          </cell>
          <cell r="C5070" t="str">
            <v>M3</v>
          </cell>
          <cell r="D5070">
            <v>242.43</v>
          </cell>
          <cell r="E5070">
            <v>55.87</v>
          </cell>
          <cell r="F5070">
            <v>298.3</v>
          </cell>
        </row>
        <row r="5071">
          <cell r="A5071" t="str">
            <v>87335</v>
          </cell>
          <cell r="B5071" t="str">
            <v>ARGAMASSA TRAÇO 1:2:8 (CIMENTO, CAL E AREIA MÉDIA) PARA EMBOÇO/MASSA ÚNICA/ASSENTAMENTO DE ALVENARIA DE VEDAÇÃO, PREPARO MECÂNICO COM MISTURADOR DE EIXO HORIZONTAL DE 300 KG. AF_06/2014</v>
          </cell>
          <cell r="C5071" t="str">
            <v>M3</v>
          </cell>
          <cell r="D5071">
            <v>239.55</v>
          </cell>
          <cell r="E5071">
            <v>57.39</v>
          </cell>
          <cell r="F5071">
            <v>296.94</v>
          </cell>
        </row>
        <row r="5072">
          <cell r="A5072" t="str">
            <v>87336</v>
          </cell>
          <cell r="B5072" t="str">
            <v>ARGAMASSA TRAÇO 1:2:8 (CIMENTO, CAL E AREIA MÉDIA) PARA EMBOÇO/MASSA ÚNICA/ASSENTAMENTO DE ALVENARIA DE VEDAÇÃO, PREPARO MECÂNICO COM MISTURADOR DE EIXO HORIZONTAL DE 600 KG. AF_06/2014</v>
          </cell>
          <cell r="C5072" t="str">
            <v>M3</v>
          </cell>
          <cell r="D5072">
            <v>234.23</v>
          </cell>
          <cell r="E5072">
            <v>42.17</v>
          </cell>
          <cell r="F5072">
            <v>276.39999999999998</v>
          </cell>
        </row>
        <row r="5073">
          <cell r="A5073" t="str">
            <v>87369</v>
          </cell>
          <cell r="B5073" t="str">
            <v>ARGAMASSA TRAÇO 1:2:8 (CIMENTO, CAL E AREIA MÉDIA) PARA EMBOÇO/MASSA ÚNICA/ASSENTAMENTO DE ALVENARIA DE VEDAÇÃO, PREPARO MANUAL. AF_06/2014</v>
          </cell>
          <cell r="C5073" t="str">
            <v>M3</v>
          </cell>
          <cell r="D5073">
            <v>273.55</v>
          </cell>
          <cell r="E5073">
            <v>122.83</v>
          </cell>
          <cell r="F5073">
            <v>396.38</v>
          </cell>
        </row>
        <row r="5074">
          <cell r="A5074" t="str">
            <v>87337</v>
          </cell>
          <cell r="B5074" t="str">
            <v>ARGAMASSA TRAÇO 1:2:9 (CIMENTO, CAL E AREIA MÉDIA) PARA EMBOÇO/MASSA ÚNICA/ASSENTAMENTO DE ALVENARIA DE VEDAÇÃO, PREPARO MECÂNICO COM MISTURADOR DE EIXO HORIZONTAL DE 300 KG. AF_06/2014</v>
          </cell>
          <cell r="C5074" t="str">
            <v>M3</v>
          </cell>
          <cell r="D5074">
            <v>228.82</v>
          </cell>
          <cell r="E5074">
            <v>56.34</v>
          </cell>
          <cell r="F5074">
            <v>285.16000000000003</v>
          </cell>
        </row>
        <row r="5075">
          <cell r="A5075" t="str">
            <v>87370</v>
          </cell>
          <cell r="B5075" t="str">
            <v>ARGAMASSA TRAÇO 1:2:9 (CIMENTO, CAL E AREIA MÉDIA) PARA EMBOÇO/MASSA ÚNICA/ASSENTAMENTO DE ALVENARIA DE VEDAÇÃO, PREPARO MANUAL. AF_06/2014</v>
          </cell>
          <cell r="C5075" t="str">
            <v>M3</v>
          </cell>
          <cell r="D5075">
            <v>263.06</v>
          </cell>
          <cell r="E5075">
            <v>123.15</v>
          </cell>
          <cell r="F5075">
            <v>386.21</v>
          </cell>
        </row>
        <row r="5076">
          <cell r="A5076" t="str">
            <v>88715</v>
          </cell>
          <cell r="B5076" t="str">
            <v>ARGAMASSA TRAÇO 1:2:9 (CIMENTO, CAL E AREIA MÉDIA) PARA EMBOÇO/MASSA ÚNICA/ASSENTAMENTO DE ALVENARIA DE VEDAÇÃO, PREPARO MECÂNICO COM BETONEIRA 400 L. AF_09/2014</v>
          </cell>
          <cell r="C5076" t="str">
            <v>M3</v>
          </cell>
          <cell r="D5076">
            <v>231.38</v>
          </cell>
          <cell r="E5076">
            <v>53.4</v>
          </cell>
          <cell r="F5076">
            <v>284.77999999999997</v>
          </cell>
        </row>
        <row r="5077">
          <cell r="A5077" t="str">
            <v>87294</v>
          </cell>
          <cell r="B5077" t="str">
            <v>ARGAMASSA TRAÇO 1:2:9 (CIMENTO, CAL E AREIA MÉDIA) PARA EMBOÇO/MASSA ÚNICA/ASSENTAMENTO DE ALVENARIA DE VEDAÇÃO, PREPARO MECÂNICO COM BETONEIRA 600 L. AF_06/2014</v>
          </cell>
          <cell r="C5077" t="str">
            <v>M3</v>
          </cell>
          <cell r="D5077">
            <v>233.63</v>
          </cell>
          <cell r="E5077">
            <v>53.73</v>
          </cell>
          <cell r="F5077">
            <v>287.36</v>
          </cell>
        </row>
        <row r="5078">
          <cell r="A5078" t="str">
            <v>87295</v>
          </cell>
          <cell r="B5078" t="str">
            <v>ARGAMASSA TRAÇO 1:3:12 (CIMENTO, CAL E AREIA MÉDIA) PARA EMBOÇO/MASSA ÚNICA/ASSENTAMENTO DE ALVENARIA DE VEDAÇÃO, PREPARO MECÂNICO COM BETONEIRA 400 L. AF_06/2014</v>
          </cell>
          <cell r="C5078" t="str">
            <v>M3</v>
          </cell>
          <cell r="D5078">
            <v>221.59</v>
          </cell>
          <cell r="E5078">
            <v>64.92</v>
          </cell>
          <cell r="F5078">
            <v>286.51</v>
          </cell>
        </row>
        <row r="5079">
          <cell r="A5079" t="str">
            <v>87296</v>
          </cell>
          <cell r="B5079" t="str">
            <v>ARGAMASSA TRAÇO 1:3:12 (CIMENTO, CAL E AREIA MÉDIA) PARA EMBOÇO/MASSA ÚNICA/ASSENTAMENTO DE ALVENARIA DE VEDAÇÃO, PREPARO MECÂNICO COM BETONEIRA 600 L. AF_06/2014</v>
          </cell>
          <cell r="C5079" t="str">
            <v>M3</v>
          </cell>
          <cell r="D5079">
            <v>220.4</v>
          </cell>
          <cell r="E5079">
            <v>47.42</v>
          </cell>
          <cell r="F5079">
            <v>267.82</v>
          </cell>
        </row>
        <row r="5080">
          <cell r="A5080" t="str">
            <v>87338</v>
          </cell>
          <cell r="B5080" t="str">
            <v>ARGAMASSA TRAÇO 1:3:12 (CIMENTO, CAL E AREIA MÉDIA) PARA EMBOÇO/MASSA ÚNICA/ASSENTAMENTO DE ALVENARIA DE VEDAÇÃO, PREPARO MECÂNICO COM MISTURADOR DE EIXO HORIZONTAL DE 600 KG. AF_06/2014</v>
          </cell>
          <cell r="C5080" t="str">
            <v>M3</v>
          </cell>
          <cell r="D5080">
            <v>215.64</v>
          </cell>
          <cell r="E5080">
            <v>50.34</v>
          </cell>
          <cell r="F5080">
            <v>265.98</v>
          </cell>
        </row>
        <row r="5081">
          <cell r="A5081" t="str">
            <v>87371</v>
          </cell>
          <cell r="B5081" t="str">
            <v>ARGAMASSA TRAÇO 1:3:12 (CIMENTO, CAL E AREIA MÉDIA) PARA EMBOÇO/MASSA ÚNICA/ASSENTAMENTO DE ALVENARIA DE VEDAÇÃO, PREPARO MANUAL. AF_06/2014</v>
          </cell>
          <cell r="C5081" t="str">
            <v>M3</v>
          </cell>
          <cell r="D5081">
            <v>251.05</v>
          </cell>
          <cell r="E5081">
            <v>121.53</v>
          </cell>
          <cell r="F5081">
            <v>372.58</v>
          </cell>
        </row>
        <row r="5082">
          <cell r="B5082" t="str">
            <v>AGREGADOS</v>
          </cell>
          <cell r="C5082" t="str">
            <v/>
          </cell>
        </row>
        <row r="5083">
          <cell r="B5083" t="str">
            <v>AREIA</v>
          </cell>
          <cell r="C5083" t="str">
            <v/>
          </cell>
        </row>
        <row r="5084">
          <cell r="B5084" t="str">
            <v>BRITA</v>
          </cell>
          <cell r="C5084" t="str">
            <v/>
          </cell>
        </row>
        <row r="5085">
          <cell r="A5085" t="str">
            <v>6514</v>
          </cell>
          <cell r="B5085" t="str">
            <v>FORNECIMENTO E LANCAMENTO DE BRITA N. 4</v>
          </cell>
          <cell r="C5085" t="str">
            <v>M3</v>
          </cell>
          <cell r="D5085">
            <v>55.72</v>
          </cell>
          <cell r="E5085">
            <v>21.6</v>
          </cell>
          <cell r="F5085">
            <v>77.319999999999993</v>
          </cell>
        </row>
        <row r="5086">
          <cell r="A5086" t="str">
            <v>88549</v>
          </cell>
          <cell r="B5086" t="str">
            <v>FORNECIMENTO E ASSENTAMENTO DE BRITA 2-DRENOS E FILTROS   MM</v>
          </cell>
          <cell r="C5086" t="str">
            <v>M3</v>
          </cell>
          <cell r="D5086">
            <v>46.55</v>
          </cell>
          <cell r="E5086">
            <v>10.8</v>
          </cell>
          <cell r="F5086">
            <v>57.35</v>
          </cell>
        </row>
        <row r="5087">
          <cell r="B5087" t="str">
            <v>ENSAIOS TECNOLOGICOS</v>
          </cell>
          <cell r="C5087" t="str">
            <v/>
          </cell>
        </row>
        <row r="5088">
          <cell r="B5088" t="str">
            <v>ENSAIO EM CONCRETO</v>
          </cell>
          <cell r="C5088" t="str">
            <v/>
          </cell>
        </row>
        <row r="5089">
          <cell r="A5089" t="str">
            <v>74022/30</v>
          </cell>
          <cell r="B5089" t="str">
            <v>ENSAIO DE RESISTENCIA A COMPRESSAO SIMPLES - CONCRETO</v>
          </cell>
          <cell r="C5089" t="str">
            <v>UN</v>
          </cell>
          <cell r="D5089">
            <v>29.28</v>
          </cell>
          <cell r="E5089">
            <v>87.25</v>
          </cell>
          <cell r="F5089">
            <v>116.53</v>
          </cell>
        </row>
        <row r="5090">
          <cell r="A5090" t="str">
            <v>74022/31</v>
          </cell>
          <cell r="B5090" t="str">
            <v>ENSAIO DE RESISTENCIA A TRACAO POR COMPRESSAO DIAMETRAL - CONCRETO</v>
          </cell>
          <cell r="C5090" t="str">
            <v>UN</v>
          </cell>
          <cell r="D5090">
            <v>29.28</v>
          </cell>
          <cell r="E5090">
            <v>87.25</v>
          </cell>
          <cell r="F5090">
            <v>116.53</v>
          </cell>
        </row>
        <row r="5091">
          <cell r="A5091" t="str">
            <v>74022/32</v>
          </cell>
          <cell r="B5091" t="str">
            <v>ENSAIO DE RESISTENCIA A TRACAO NA FLEXAO DE CONCRETO</v>
          </cell>
          <cell r="C5091" t="str">
            <v>UN</v>
          </cell>
          <cell r="D5091">
            <v>32.53</v>
          </cell>
          <cell r="E5091">
            <v>96.94</v>
          </cell>
          <cell r="F5091">
            <v>129.47</v>
          </cell>
        </row>
        <row r="5092">
          <cell r="A5092" t="str">
            <v>74022/58</v>
          </cell>
          <cell r="B5092" t="str">
            <v>ENSAIO DE ABATIMENTO DO TRONCO DE CONE</v>
          </cell>
          <cell r="C5092" t="str">
            <v>UN</v>
          </cell>
          <cell r="D5092">
            <v>10.85</v>
          </cell>
          <cell r="E5092">
            <v>36.630000000000003</v>
          </cell>
          <cell r="F5092">
            <v>47.48</v>
          </cell>
        </row>
        <row r="5093">
          <cell r="B5093" t="str">
            <v>ENSAIO EM CIMENTO</v>
          </cell>
          <cell r="C5093" t="str">
            <v/>
          </cell>
        </row>
        <row r="5094">
          <cell r="A5094" t="str">
            <v>72742</v>
          </cell>
          <cell r="B5094" t="str">
            <v>ENSAIO DE RECEBIMENTO E ACEITACAO DE CIMENTO PORTLAND</v>
          </cell>
          <cell r="C5094" t="str">
            <v>UN</v>
          </cell>
          <cell r="D5094">
            <v>130.12</v>
          </cell>
          <cell r="E5094">
            <v>387.78</v>
          </cell>
          <cell r="F5094">
            <v>517.9</v>
          </cell>
        </row>
        <row r="5095">
          <cell r="A5095" t="str">
            <v>74022/54</v>
          </cell>
          <cell r="B5095" t="str">
            <v>ENSAIO DE GRANULOMETRIA DO FILLER</v>
          </cell>
          <cell r="C5095" t="str">
            <v>UN</v>
          </cell>
          <cell r="D5095">
            <v>14.64</v>
          </cell>
          <cell r="E5095">
            <v>43.62</v>
          </cell>
          <cell r="F5095">
            <v>58.26</v>
          </cell>
        </row>
        <row r="5096">
          <cell r="B5096" t="str">
            <v>ENSAIO EM AGREGADOS</v>
          </cell>
          <cell r="C5096" t="str">
            <v/>
          </cell>
        </row>
        <row r="5097">
          <cell r="A5097" t="str">
            <v>72743</v>
          </cell>
          <cell r="B5097" t="str">
            <v>ENSAIO DE RECEBIMENTO E ACEITACAO DE AGREGADO GRAUDO</v>
          </cell>
          <cell r="C5097" t="str">
            <v>UN</v>
          </cell>
          <cell r="D5097">
            <v>65.06</v>
          </cell>
          <cell r="E5097">
            <v>193.89</v>
          </cell>
          <cell r="F5097">
            <v>258.95</v>
          </cell>
        </row>
        <row r="5098">
          <cell r="A5098" t="str">
            <v>74022/17</v>
          </cell>
          <cell r="B5098" t="str">
            <v>ENSAIO DE ABRASAO LOS ANGELES - AGREGADOS</v>
          </cell>
          <cell r="C5098" t="str">
            <v>UN</v>
          </cell>
          <cell r="D5098">
            <v>68.319999999999993</v>
          </cell>
          <cell r="E5098">
            <v>203.58</v>
          </cell>
          <cell r="F5098">
            <v>271.89999999999998</v>
          </cell>
        </row>
        <row r="5099">
          <cell r="A5099" t="str">
            <v>74022/41</v>
          </cell>
          <cell r="B5099" t="str">
            <v>ENSAIO DE DETERMINACAO DO INDICE DE FORMA - AGREGADOS</v>
          </cell>
          <cell r="C5099" t="str">
            <v>UN</v>
          </cell>
          <cell r="D5099">
            <v>16.27</v>
          </cell>
          <cell r="E5099">
            <v>48.47</v>
          </cell>
          <cell r="F5099">
            <v>64.739999999999995</v>
          </cell>
        </row>
        <row r="5100">
          <cell r="A5100" t="str">
            <v>74022/52</v>
          </cell>
          <cell r="B5100" t="str">
            <v>ENSAIO DE GRANULOMETRIA DO AGREGADO</v>
          </cell>
          <cell r="C5100" t="str">
            <v>UN</v>
          </cell>
          <cell r="D5100">
            <v>16.27</v>
          </cell>
          <cell r="E5100">
            <v>48.47</v>
          </cell>
          <cell r="F5100">
            <v>64.739999999999995</v>
          </cell>
        </row>
        <row r="5101">
          <cell r="B5101" t="str">
            <v>ENSAIO EM SOLO</v>
          </cell>
          <cell r="C5101" t="str">
            <v/>
          </cell>
        </row>
        <row r="5102">
          <cell r="A5102" t="str">
            <v>72733</v>
          </cell>
          <cell r="B5102" t="str">
            <v>MOBILIZACAO E INSTALACAO DE 01  EQUIPAMENTO DE SONDAGEM, DISTANCIA ACIMA DE 20KM</v>
          </cell>
          <cell r="C5102" t="str">
            <v>UN</v>
          </cell>
          <cell r="D5102">
            <v>346.59</v>
          </cell>
          <cell r="E5102">
            <v>296.57</v>
          </cell>
          <cell r="F5102">
            <v>643.16</v>
          </cell>
        </row>
        <row r="5103">
          <cell r="A5103" t="str">
            <v>72871</v>
          </cell>
          <cell r="B5103" t="str">
            <v>MOBILIZACAO E INSTALACAO DE 01 EQUIPAMENTO DE SONDAGEM, DISTANCIA ATE 10KM</v>
          </cell>
          <cell r="C5103" t="str">
            <v>UN</v>
          </cell>
          <cell r="D5103">
            <v>137.21</v>
          </cell>
          <cell r="E5103">
            <v>167.49</v>
          </cell>
          <cell r="F5103">
            <v>304.7</v>
          </cell>
        </row>
        <row r="5104">
          <cell r="A5104" t="str">
            <v>72872</v>
          </cell>
          <cell r="B5104" t="str">
            <v>MOBILIZACAO E INSTALACAO DE 01 EQUIPAMENTO DE SONDAGEM, DISTANCIA DE 10KM ATE 20KM</v>
          </cell>
          <cell r="C5104" t="str">
            <v>UN</v>
          </cell>
          <cell r="D5104">
            <v>241.9</v>
          </cell>
          <cell r="E5104">
            <v>232.03</v>
          </cell>
          <cell r="F5104">
            <v>473.93</v>
          </cell>
        </row>
        <row r="5105">
          <cell r="A5105" t="str">
            <v>74021/1</v>
          </cell>
          <cell r="B5105" t="str">
            <v>ENSAIOS DE TERRAPLENAGEM - CORPO DO ATERRO</v>
          </cell>
          <cell r="C5105" t="str">
            <v>M3</v>
          </cell>
          <cell r="D5105">
            <v>0.13</v>
          </cell>
          <cell r="E5105">
            <v>0.36</v>
          </cell>
          <cell r="F5105">
            <v>0.49</v>
          </cell>
        </row>
        <row r="5106">
          <cell r="A5106" t="str">
            <v>74021/2</v>
          </cell>
          <cell r="B5106" t="str">
            <v>ENSAIO DE TERRAPLENAGEM - CAMADA FINAL DO ATERRO</v>
          </cell>
          <cell r="C5106" t="str">
            <v>M3</v>
          </cell>
          <cell r="D5106">
            <v>0.39</v>
          </cell>
          <cell r="E5106">
            <v>1.1599999999999999</v>
          </cell>
          <cell r="F5106">
            <v>1.55</v>
          </cell>
        </row>
        <row r="5107">
          <cell r="A5107" t="str">
            <v>74022/6</v>
          </cell>
          <cell r="B5107" t="str">
            <v>ENSAIO DE GRANULOMETRIA POR PENEIRAMENTO - SOLOS</v>
          </cell>
          <cell r="C5107" t="str">
            <v>UN</v>
          </cell>
          <cell r="D5107">
            <v>26.03</v>
          </cell>
          <cell r="E5107">
            <v>77.55</v>
          </cell>
          <cell r="F5107">
            <v>103.58</v>
          </cell>
        </row>
        <row r="5108">
          <cell r="A5108" t="str">
            <v>74022/7</v>
          </cell>
          <cell r="B5108" t="str">
            <v>ENSAIO DE GRANULOMETRIA POR PENEIRAMENTO E SEDIMENTACAO - SOLOS</v>
          </cell>
          <cell r="C5108" t="str">
            <v>UN</v>
          </cell>
          <cell r="D5108">
            <v>30.91</v>
          </cell>
          <cell r="E5108">
            <v>92.09</v>
          </cell>
          <cell r="F5108">
            <v>123</v>
          </cell>
        </row>
        <row r="5109">
          <cell r="A5109" t="str">
            <v>74022/8</v>
          </cell>
          <cell r="B5109" t="str">
            <v>ENSAIO DE LIMITE DE LIQUIDEZ - SOLOS</v>
          </cell>
          <cell r="C5109" t="str">
            <v>UN</v>
          </cell>
          <cell r="D5109">
            <v>16.27</v>
          </cell>
          <cell r="E5109">
            <v>48.47</v>
          </cell>
          <cell r="F5109">
            <v>64.739999999999995</v>
          </cell>
        </row>
        <row r="5110">
          <cell r="A5110" t="str">
            <v>74022/9</v>
          </cell>
          <cell r="B5110" t="str">
            <v>ENSAIO DE LIMITE DE PLASTICIDADE - SOLOS</v>
          </cell>
          <cell r="C5110" t="str">
            <v>UN</v>
          </cell>
          <cell r="D5110">
            <v>14.64</v>
          </cell>
          <cell r="E5110">
            <v>43.62</v>
          </cell>
          <cell r="F5110">
            <v>58.26</v>
          </cell>
        </row>
        <row r="5111">
          <cell r="A5111" t="str">
            <v>74022/10</v>
          </cell>
          <cell r="B5111" t="str">
            <v>ENSAIO DE COMPACTACAO - AMOSTRAS NAO TRABALHADAS - ENERGIA NORMAL - SOLOS</v>
          </cell>
          <cell r="C5111" t="str">
            <v>UN</v>
          </cell>
          <cell r="D5111">
            <v>30.91</v>
          </cell>
          <cell r="E5111">
            <v>92.09</v>
          </cell>
          <cell r="F5111">
            <v>123</v>
          </cell>
        </row>
        <row r="5112">
          <cell r="A5112" t="str">
            <v>74022/11</v>
          </cell>
          <cell r="B5112" t="str">
            <v>ENSAIO DE COMPACTACAO - AMOSTRAS NAO TRABALHADAS - ENERGIA INTERMEDIARIA - SOLOS</v>
          </cell>
          <cell r="C5112" t="str">
            <v>UN</v>
          </cell>
          <cell r="D5112">
            <v>47.17</v>
          </cell>
          <cell r="E5112">
            <v>140.57</v>
          </cell>
          <cell r="F5112">
            <v>187.74</v>
          </cell>
        </row>
        <row r="5113">
          <cell r="A5113" t="str">
            <v>74022/12</v>
          </cell>
          <cell r="B5113" t="str">
            <v>ENSAIO DE COMPACTACAO - AMOSTRAS NAO TRABALHADAS - ENERGIA MODIFICADA - SOLOS</v>
          </cell>
          <cell r="C5113" t="str">
            <v>UN</v>
          </cell>
          <cell r="D5113">
            <v>61.81</v>
          </cell>
          <cell r="E5113">
            <v>184.19</v>
          </cell>
          <cell r="F5113">
            <v>246</v>
          </cell>
        </row>
        <row r="5114">
          <cell r="A5114" t="str">
            <v>74022/13</v>
          </cell>
          <cell r="B5114" t="str">
            <v>ENSAIO DE COMPACTACAO - AMOSTRAS TRABALHADAS - SOLOS</v>
          </cell>
          <cell r="C5114" t="str">
            <v>UN</v>
          </cell>
          <cell r="D5114">
            <v>32.53</v>
          </cell>
          <cell r="E5114">
            <v>96.94</v>
          </cell>
          <cell r="F5114">
            <v>129.47</v>
          </cell>
        </row>
        <row r="5115">
          <cell r="A5115" t="str">
            <v>74022/14</v>
          </cell>
          <cell r="B5115" t="str">
            <v>ENSAIO DE MASSA ESPECIFICA - IN SITU - METODO FRASCO DE AREIA - SOLOS</v>
          </cell>
          <cell r="C5115" t="str">
            <v>UN</v>
          </cell>
          <cell r="D5115">
            <v>11.39</v>
          </cell>
          <cell r="E5115">
            <v>33.93</v>
          </cell>
          <cell r="F5115">
            <v>45.32</v>
          </cell>
        </row>
        <row r="5116">
          <cell r="A5116" t="str">
            <v>74022/15</v>
          </cell>
          <cell r="B5116" t="str">
            <v>ENSAIO DE MASSA ESPECIFICA - IN SITU - METODO BALAO DE BORRACHA - SOLOS</v>
          </cell>
          <cell r="C5116" t="str">
            <v>UN</v>
          </cell>
          <cell r="D5116">
            <v>13.02</v>
          </cell>
          <cell r="E5116">
            <v>38.770000000000003</v>
          </cell>
          <cell r="F5116">
            <v>51.79</v>
          </cell>
        </row>
        <row r="5117">
          <cell r="A5117" t="str">
            <v>74022/16</v>
          </cell>
          <cell r="B5117" t="str">
            <v>ENSAIO DE DENSIDADE REAL - SOLOS</v>
          </cell>
          <cell r="C5117" t="str">
            <v>UN</v>
          </cell>
          <cell r="D5117">
            <v>14.64</v>
          </cell>
          <cell r="E5117">
            <v>43.62</v>
          </cell>
          <cell r="F5117">
            <v>58.26</v>
          </cell>
        </row>
        <row r="5118">
          <cell r="A5118" t="str">
            <v>74022/18</v>
          </cell>
          <cell r="B5118" t="str">
            <v>ENSAIO DE MASSA ESPECIFICA - IN SITU - EMPREGO DO OLEO - SOLOS</v>
          </cell>
          <cell r="C5118" t="str">
            <v>UN</v>
          </cell>
          <cell r="D5118">
            <v>17.89</v>
          </cell>
          <cell r="E5118">
            <v>53.32</v>
          </cell>
          <cell r="F5118">
            <v>71.209999999999994</v>
          </cell>
        </row>
        <row r="5119">
          <cell r="A5119" t="str">
            <v>74022/19</v>
          </cell>
          <cell r="B5119" t="str">
            <v>ENSAIO DE INDICE DE SUPORTE CALIFORNIA - AMOSTRAS NAO TRABALHADAS - ENERGIA NORMAL - SOLOS</v>
          </cell>
          <cell r="C5119" t="str">
            <v>UN</v>
          </cell>
          <cell r="D5119">
            <v>37.42</v>
          </cell>
          <cell r="E5119">
            <v>111.48</v>
          </cell>
          <cell r="F5119">
            <v>148.9</v>
          </cell>
        </row>
        <row r="5120">
          <cell r="A5120" t="str">
            <v>74022/20</v>
          </cell>
          <cell r="B5120" t="str">
            <v>ENSAIO DE INDICE DE SUPORTE CALIFORNIA - AMOSTRAS NAO TRABALHADAS - ENERGIA INTERMEDIARIA - SOLOS</v>
          </cell>
          <cell r="C5120" t="str">
            <v>UN</v>
          </cell>
          <cell r="D5120">
            <v>42.3</v>
          </cell>
          <cell r="E5120">
            <v>126.02</v>
          </cell>
          <cell r="F5120">
            <v>168.32</v>
          </cell>
        </row>
        <row r="5121">
          <cell r="A5121" t="str">
            <v>74022/21</v>
          </cell>
          <cell r="B5121" t="str">
            <v>ENSAIO DE INDICE DE SUPORTE CALIFORNIA- AMOSTRAS NAO TRABALHADAS - ENERGIA MODIFICADA- SOLOS</v>
          </cell>
          <cell r="C5121" t="str">
            <v>UN</v>
          </cell>
          <cell r="D5121">
            <v>45.54</v>
          </cell>
          <cell r="E5121">
            <v>135.72</v>
          </cell>
          <cell r="F5121">
            <v>181.26</v>
          </cell>
        </row>
        <row r="5122">
          <cell r="A5122" t="str">
            <v>74022/22</v>
          </cell>
          <cell r="B5122" t="str">
            <v>ENSAIO DE TEOR DE UMIDADE - METODO EXPEDITO DO ALCOOL - SOLOS</v>
          </cell>
          <cell r="C5122" t="str">
            <v>UN</v>
          </cell>
          <cell r="D5122">
            <v>9.76</v>
          </cell>
          <cell r="E5122">
            <v>29.08</v>
          </cell>
          <cell r="F5122">
            <v>38.840000000000003</v>
          </cell>
        </row>
        <row r="5123">
          <cell r="A5123" t="str">
            <v>74022/23</v>
          </cell>
          <cell r="B5123" t="str">
            <v>ENSAIO DE TEOR DE UMIDADE - PROCESSO SPEEDY - SOLOS E AGREGADOS MIUDOS</v>
          </cell>
          <cell r="C5123" t="str">
            <v>UN</v>
          </cell>
          <cell r="D5123">
            <v>9.76</v>
          </cell>
          <cell r="E5123">
            <v>29.08</v>
          </cell>
          <cell r="F5123">
            <v>38.840000000000003</v>
          </cell>
        </row>
        <row r="5124">
          <cell r="A5124" t="str">
            <v>74022/24</v>
          </cell>
          <cell r="B5124" t="str">
            <v>ENSAIO DE TEOR DE UMIDADE - EM LABORATORIO - SOLOS</v>
          </cell>
          <cell r="C5124" t="str">
            <v>UN</v>
          </cell>
          <cell r="D5124">
            <v>13.02</v>
          </cell>
          <cell r="E5124">
            <v>38.770000000000003</v>
          </cell>
          <cell r="F5124">
            <v>51.79</v>
          </cell>
        </row>
        <row r="5125">
          <cell r="A5125" t="str">
            <v>74022/33</v>
          </cell>
          <cell r="B5125" t="str">
            <v>ENSAIO DE RESILIENCIA - SOLOS</v>
          </cell>
          <cell r="C5125" t="str">
            <v>UN</v>
          </cell>
          <cell r="D5125">
            <v>209.82</v>
          </cell>
          <cell r="E5125">
            <v>625.29</v>
          </cell>
          <cell r="F5125">
            <v>835.11</v>
          </cell>
        </row>
        <row r="5126">
          <cell r="A5126" t="str">
            <v>74022/38</v>
          </cell>
          <cell r="B5126" t="str">
            <v>ENSAIO DE EXPANSIBILIDADE - SOLOS</v>
          </cell>
          <cell r="C5126" t="str">
            <v>UN</v>
          </cell>
          <cell r="D5126">
            <v>23.59</v>
          </cell>
          <cell r="E5126">
            <v>70.28</v>
          </cell>
          <cell r="F5126">
            <v>93.87</v>
          </cell>
        </row>
        <row r="5127">
          <cell r="A5127" t="str">
            <v>74022/39</v>
          </cell>
          <cell r="B5127" t="str">
            <v>PREPARACAO DE AMOSTRAS PARA ENSAIO DE CARACTERIZACAO - SOLOS</v>
          </cell>
          <cell r="C5127" t="str">
            <v>UN</v>
          </cell>
          <cell r="D5127">
            <v>17.89</v>
          </cell>
          <cell r="E5127">
            <v>53.32</v>
          </cell>
          <cell r="F5127">
            <v>71.209999999999994</v>
          </cell>
        </row>
        <row r="5128">
          <cell r="A5128" t="str">
            <v>74022/42</v>
          </cell>
          <cell r="B5128" t="str">
            <v>ENSAIO DE EQUIVALENTE EM AREIA - SOLOS</v>
          </cell>
          <cell r="C5128" t="str">
            <v>UN</v>
          </cell>
          <cell r="D5128">
            <v>14.64</v>
          </cell>
          <cell r="E5128">
            <v>43.62</v>
          </cell>
          <cell r="F5128">
            <v>58.26</v>
          </cell>
        </row>
        <row r="5129">
          <cell r="B5129" t="str">
            <v>ENSAIO EM SOLO-CIMENTO</v>
          </cell>
          <cell r="C5129" t="str">
            <v/>
          </cell>
        </row>
        <row r="5130">
          <cell r="A5130" t="str">
            <v>74021/5</v>
          </cell>
          <cell r="B5130" t="str">
            <v>ENSAIOS DE SUB BASE DE SOLO MELHORADO COM CIMENTO</v>
          </cell>
          <cell r="C5130" t="str">
            <v>M3</v>
          </cell>
          <cell r="D5130">
            <v>0.33</v>
          </cell>
          <cell r="E5130">
            <v>0.97</v>
          </cell>
          <cell r="F5130">
            <v>1.3</v>
          </cell>
        </row>
        <row r="5131">
          <cell r="A5131" t="str">
            <v>74021/7</v>
          </cell>
          <cell r="B5131" t="str">
            <v>ENSAIO DE BASE DE SOLO MELHORADO COM CIMENTO</v>
          </cell>
          <cell r="C5131" t="str">
            <v>M3</v>
          </cell>
          <cell r="D5131">
            <v>0.33</v>
          </cell>
          <cell r="E5131">
            <v>0.97</v>
          </cell>
          <cell r="F5131">
            <v>1.3</v>
          </cell>
        </row>
        <row r="5132">
          <cell r="A5132" t="str">
            <v>74021/8</v>
          </cell>
          <cell r="B5132" t="str">
            <v>ENSAIOS DE BASE DE SOLO CIMENTO</v>
          </cell>
          <cell r="C5132" t="str">
            <v>M3</v>
          </cell>
          <cell r="D5132">
            <v>0.36</v>
          </cell>
          <cell r="E5132">
            <v>1.06</v>
          </cell>
          <cell r="F5132">
            <v>1.42</v>
          </cell>
        </row>
        <row r="5133">
          <cell r="A5133" t="str">
            <v>74022/43</v>
          </cell>
          <cell r="B5133" t="str">
            <v>ENSAIO DE MOLDAGEM E CURA DE SOLO CIMENTO</v>
          </cell>
          <cell r="C5133" t="str">
            <v>UN</v>
          </cell>
          <cell r="D5133">
            <v>16.27</v>
          </cell>
          <cell r="E5133">
            <v>48.47</v>
          </cell>
          <cell r="F5133">
            <v>64.739999999999995</v>
          </cell>
        </row>
        <row r="5134">
          <cell r="A5134" t="str">
            <v>74022/44</v>
          </cell>
          <cell r="B5134" t="str">
            <v>ENSAIO DE COMPRESSAO AXIAL DE SOLO CIMENTO</v>
          </cell>
          <cell r="C5134" t="str">
            <v>UN</v>
          </cell>
          <cell r="D5134">
            <v>13.02</v>
          </cell>
          <cell r="E5134">
            <v>38.770000000000003</v>
          </cell>
          <cell r="F5134">
            <v>51.79</v>
          </cell>
        </row>
        <row r="5135">
          <cell r="B5135" t="str">
            <v>ENSAIO EM BASE PARA PAVIMENTACAO</v>
          </cell>
          <cell r="C5135" t="str">
            <v/>
          </cell>
        </row>
        <row r="5136">
          <cell r="A5136" t="str">
            <v>74021/3</v>
          </cell>
          <cell r="B5136" t="str">
            <v>ENSAIOS DE REGULARIZACAO DO SUBLEITO</v>
          </cell>
          <cell r="C5136" t="str">
            <v>M2</v>
          </cell>
          <cell r="D5136">
            <v>0.19</v>
          </cell>
          <cell r="E5136">
            <v>0.54</v>
          </cell>
          <cell r="F5136">
            <v>0.73</v>
          </cell>
        </row>
        <row r="5137">
          <cell r="A5137" t="str">
            <v>74021/4</v>
          </cell>
          <cell r="B5137" t="str">
            <v>ENSAIOS DE REFORCO DO SUBLEITO</v>
          </cell>
          <cell r="C5137" t="str">
            <v>M3</v>
          </cell>
          <cell r="D5137">
            <v>0.33</v>
          </cell>
          <cell r="E5137">
            <v>0.97</v>
          </cell>
          <cell r="F5137">
            <v>1.3</v>
          </cell>
        </row>
        <row r="5138">
          <cell r="A5138" t="str">
            <v>74021/6</v>
          </cell>
          <cell r="B5138" t="str">
            <v>ENSAIOS DE BASE ESTABILIZADA GRANULOMETRICAMENTE</v>
          </cell>
          <cell r="C5138" t="str">
            <v>M3</v>
          </cell>
          <cell r="D5138">
            <v>0.36</v>
          </cell>
          <cell r="E5138">
            <v>1.04</v>
          </cell>
          <cell r="F5138">
            <v>1.4</v>
          </cell>
        </row>
        <row r="5139">
          <cell r="B5139" t="str">
            <v>ENSAIO EM REVESTIMENTO ASFALTICO</v>
          </cell>
          <cell r="C5139" t="str">
            <v/>
          </cell>
        </row>
        <row r="5140">
          <cell r="A5140" t="str">
            <v>73900/2</v>
          </cell>
          <cell r="B5140" t="str">
            <v>ENSAIOS DE TRATAMENTO SUPERFICIAL SIMPLES - COM CAP</v>
          </cell>
          <cell r="C5140" t="str">
            <v>M2</v>
          </cell>
          <cell r="D5140">
            <v>0.04</v>
          </cell>
          <cell r="E5140">
            <v>0.09</v>
          </cell>
          <cell r="F5140">
            <v>0.13</v>
          </cell>
        </row>
        <row r="5141">
          <cell r="A5141" t="str">
            <v>73900/3</v>
          </cell>
          <cell r="B5141" t="str">
            <v>ENSAIOS DE TRATAMENTO SUPERFICIAL SIMPLES - COM EMULSAO ASFALTICA</v>
          </cell>
          <cell r="C5141" t="str">
            <v>M2</v>
          </cell>
          <cell r="D5141">
            <v>0.04</v>
          </cell>
          <cell r="E5141">
            <v>0.1</v>
          </cell>
          <cell r="F5141">
            <v>0.14000000000000001</v>
          </cell>
        </row>
        <row r="5142">
          <cell r="A5142" t="str">
            <v>73900/4</v>
          </cell>
          <cell r="B5142" t="str">
            <v>ENSAIOS DE TRATAMENTO SUPERFICIAL DUPLO - COM CAP</v>
          </cell>
          <cell r="C5142" t="str">
            <v>M2</v>
          </cell>
          <cell r="D5142">
            <v>0.05</v>
          </cell>
          <cell r="E5142">
            <v>0.12</v>
          </cell>
          <cell r="F5142">
            <v>0.17</v>
          </cell>
        </row>
        <row r="5143">
          <cell r="A5143" t="str">
            <v>73900/5</v>
          </cell>
          <cell r="B5143" t="str">
            <v>ENSAIOS DE TRATAMENTO SUPERFICIAL DUPLO - COM EMULSAO ASFALTICA</v>
          </cell>
          <cell r="C5143" t="str">
            <v>M2</v>
          </cell>
          <cell r="D5143">
            <v>0.06</v>
          </cell>
          <cell r="E5143">
            <v>0.17</v>
          </cell>
          <cell r="F5143">
            <v>0.23</v>
          </cell>
        </row>
        <row r="5144">
          <cell r="A5144" t="str">
            <v>73900/6</v>
          </cell>
          <cell r="B5144" t="str">
            <v>ENSAIOS DE TRATAMENTO SUPERFICIAL TRIPLO - COM CAP</v>
          </cell>
          <cell r="C5144" t="str">
            <v>M2</v>
          </cell>
          <cell r="D5144">
            <v>0.06</v>
          </cell>
          <cell r="E5144">
            <v>0.17</v>
          </cell>
          <cell r="F5144">
            <v>0.23</v>
          </cell>
        </row>
        <row r="5145">
          <cell r="A5145" t="str">
            <v>73900/7</v>
          </cell>
          <cell r="B5145" t="str">
            <v>ENSAIOS DE TRATAMENTO SUPERFICIAL TRIPLO - COM EMULSAO ASFALTICA</v>
          </cell>
          <cell r="C5145" t="str">
            <v>M2</v>
          </cell>
          <cell r="D5145">
            <v>7.0000000000000007E-2</v>
          </cell>
          <cell r="E5145">
            <v>0.18</v>
          </cell>
          <cell r="F5145">
            <v>0.25</v>
          </cell>
        </row>
        <row r="5146">
          <cell r="A5146" t="str">
            <v>73900/8</v>
          </cell>
          <cell r="B5146" t="str">
            <v>ENSAIOS DE MACADAME BETUMINOSO POR PENETRACAO - COM CAP</v>
          </cell>
          <cell r="C5146" t="str">
            <v>M3</v>
          </cell>
          <cell r="D5146">
            <v>0.3</v>
          </cell>
          <cell r="E5146">
            <v>0.86</v>
          </cell>
          <cell r="F5146">
            <v>1.1599999999999999</v>
          </cell>
        </row>
        <row r="5147">
          <cell r="A5147" t="str">
            <v>73900/9</v>
          </cell>
          <cell r="B5147" t="str">
            <v>ENSAIOS DE MACADAME BETUMINOSO POR PENETRACAO - COM EMULSAO ASFALTICA</v>
          </cell>
          <cell r="C5147" t="str">
            <v>M3</v>
          </cell>
          <cell r="D5147">
            <v>0.28999999999999998</v>
          </cell>
          <cell r="E5147">
            <v>0.85</v>
          </cell>
          <cell r="F5147">
            <v>1.1399999999999999</v>
          </cell>
        </row>
        <row r="5148">
          <cell r="A5148" t="str">
            <v>73900/11</v>
          </cell>
          <cell r="B5148" t="str">
            <v>ENSAIOS DE AREIA ASFALTO A QUENTE</v>
          </cell>
          <cell r="C5148" t="str">
            <v>T</v>
          </cell>
          <cell r="D5148">
            <v>7.35</v>
          </cell>
          <cell r="E5148">
            <v>21.87</v>
          </cell>
          <cell r="F5148">
            <v>29.22</v>
          </cell>
        </row>
        <row r="5149">
          <cell r="A5149" t="str">
            <v>73900/12</v>
          </cell>
          <cell r="B5149" t="str">
            <v>ENSAIOS DE CONCRETO ASFALTICO</v>
          </cell>
          <cell r="C5149" t="str">
            <v>T</v>
          </cell>
          <cell r="D5149">
            <v>10.210000000000001</v>
          </cell>
          <cell r="E5149">
            <v>30.49</v>
          </cell>
          <cell r="F5149">
            <v>40.700000000000003</v>
          </cell>
        </row>
        <row r="5150">
          <cell r="A5150" t="str">
            <v>74022/1</v>
          </cell>
          <cell r="B5150" t="str">
            <v>ENSAIO DE PENETRACAO - MATERIAL BETUMINOSO</v>
          </cell>
          <cell r="C5150" t="str">
            <v>UN</v>
          </cell>
          <cell r="D5150">
            <v>27.65</v>
          </cell>
          <cell r="E5150">
            <v>82.4</v>
          </cell>
          <cell r="F5150">
            <v>110.05</v>
          </cell>
        </row>
        <row r="5151">
          <cell r="A5151" t="str">
            <v>74022/2</v>
          </cell>
          <cell r="B5151" t="str">
            <v>ENSAIO DE VISCOSIDADE SAYBOLT - FUROL - MATERIAL BETUMINOSO</v>
          </cell>
          <cell r="C5151" t="str">
            <v>UN</v>
          </cell>
          <cell r="D5151">
            <v>35.78</v>
          </cell>
          <cell r="E5151">
            <v>106.64</v>
          </cell>
          <cell r="F5151">
            <v>142.41999999999999</v>
          </cell>
        </row>
        <row r="5152">
          <cell r="A5152" t="str">
            <v>74022/3</v>
          </cell>
          <cell r="B5152" t="str">
            <v>ENSAIO DE DETERMINACAO DA PENEIRACAO - EMULSAO ASFALTICA</v>
          </cell>
          <cell r="C5152" t="str">
            <v>UN</v>
          </cell>
          <cell r="D5152">
            <v>32.53</v>
          </cell>
          <cell r="E5152">
            <v>96.94</v>
          </cell>
          <cell r="F5152">
            <v>129.47</v>
          </cell>
        </row>
        <row r="5153">
          <cell r="A5153" t="str">
            <v>74022/4</v>
          </cell>
          <cell r="B5153" t="str">
            <v>ENSAIO DE DETERMINACAO DA SEDIMENTACAO - EMULSAO ASFALTICA</v>
          </cell>
          <cell r="C5153" t="str">
            <v>UN</v>
          </cell>
          <cell r="D5153">
            <v>35.78</v>
          </cell>
          <cell r="E5153">
            <v>106.64</v>
          </cell>
          <cell r="F5153">
            <v>142.41999999999999</v>
          </cell>
        </row>
        <row r="5154">
          <cell r="A5154" t="str">
            <v>74022/5</v>
          </cell>
          <cell r="B5154" t="str">
            <v>ENSAIO DE DETERMINACAO DO TEOR DE BETUME - CIMENTO ASFALTICO DE PETROLEO</v>
          </cell>
          <cell r="C5154" t="str">
            <v>UN</v>
          </cell>
          <cell r="D5154">
            <v>28.47</v>
          </cell>
          <cell r="E5154">
            <v>84.82</v>
          </cell>
          <cell r="F5154">
            <v>113.29</v>
          </cell>
        </row>
        <row r="5155">
          <cell r="A5155" t="str">
            <v>74022/25</v>
          </cell>
          <cell r="B5155" t="str">
            <v>ENSAIO DE PONTO DE FULGOR - MATERIAL BETUMINOSO</v>
          </cell>
          <cell r="C5155" t="str">
            <v>UN</v>
          </cell>
          <cell r="D5155">
            <v>26.03</v>
          </cell>
          <cell r="E5155">
            <v>77.55</v>
          </cell>
          <cell r="F5155">
            <v>103.58</v>
          </cell>
        </row>
        <row r="5156">
          <cell r="A5156" t="str">
            <v>74022/26</v>
          </cell>
          <cell r="B5156" t="str">
            <v>ENSAIO DE DESTILACAO - ASFALTO DILUIDO</v>
          </cell>
          <cell r="C5156" t="str">
            <v>UN</v>
          </cell>
          <cell r="D5156">
            <v>42.3</v>
          </cell>
          <cell r="E5156">
            <v>126.02</v>
          </cell>
          <cell r="F5156">
            <v>168.32</v>
          </cell>
        </row>
        <row r="5157">
          <cell r="A5157" t="str">
            <v>74022/27</v>
          </cell>
          <cell r="B5157" t="str">
            <v>ENSAIO DE CONTROLE DE TAXA DE APLICACAO DE LIGANTE BETUMINOSO</v>
          </cell>
          <cell r="C5157" t="str">
            <v>UN</v>
          </cell>
          <cell r="D5157">
            <v>11.39</v>
          </cell>
          <cell r="E5157">
            <v>33.93</v>
          </cell>
          <cell r="F5157">
            <v>45.32</v>
          </cell>
        </row>
        <row r="5158">
          <cell r="A5158" t="str">
            <v>74022/28</v>
          </cell>
          <cell r="B5158" t="str">
            <v>ENSAIO DE SUSCEPTIBILIDADE TERMICA - INDICE PFEIFFER - MATERIAL ASFALTICO</v>
          </cell>
          <cell r="C5158" t="str">
            <v>UN</v>
          </cell>
          <cell r="D5158">
            <v>40.659999999999997</v>
          </cell>
          <cell r="E5158">
            <v>121.18</v>
          </cell>
          <cell r="F5158">
            <v>161.84</v>
          </cell>
        </row>
        <row r="5159">
          <cell r="A5159" t="str">
            <v>74022/29</v>
          </cell>
          <cell r="B5159" t="str">
            <v>ENSAIO DE ESPUMA - MATERIAL ASFALTICO</v>
          </cell>
          <cell r="C5159" t="str">
            <v>UN</v>
          </cell>
          <cell r="D5159">
            <v>29.28</v>
          </cell>
          <cell r="E5159">
            <v>87.25</v>
          </cell>
          <cell r="F5159">
            <v>116.53</v>
          </cell>
        </row>
        <row r="5160">
          <cell r="A5160" t="str">
            <v>74022/34</v>
          </cell>
          <cell r="B5160" t="str">
            <v>ENSAIO DE RESILIENCIA - MISTURAS BETUMINOSAS</v>
          </cell>
          <cell r="C5160" t="str">
            <v>UN</v>
          </cell>
          <cell r="D5160">
            <v>43.92</v>
          </cell>
          <cell r="E5160">
            <v>130.87</v>
          </cell>
          <cell r="F5160">
            <v>174.79</v>
          </cell>
        </row>
        <row r="5161">
          <cell r="A5161" t="str">
            <v>74022/35</v>
          </cell>
          <cell r="B5161" t="str">
            <v>ENSAIO DE PERCENTAGEM DE BETUME - MISTURAS BETUMINOSAS</v>
          </cell>
          <cell r="C5161" t="str">
            <v>UN</v>
          </cell>
          <cell r="D5161">
            <v>24.41</v>
          </cell>
          <cell r="E5161">
            <v>72.7</v>
          </cell>
          <cell r="F5161">
            <v>97.11</v>
          </cell>
        </row>
        <row r="5162">
          <cell r="A5162" t="str">
            <v>74022/36</v>
          </cell>
          <cell r="B5162" t="str">
            <v>ENSAIO DE ADESIVIDADE - RESISTENCIA A AGUA - EMULSAO ASFALTICA</v>
          </cell>
          <cell r="C5162" t="str">
            <v>UN</v>
          </cell>
          <cell r="D5162">
            <v>19.52</v>
          </cell>
          <cell r="E5162">
            <v>58.16</v>
          </cell>
          <cell r="F5162">
            <v>77.680000000000007</v>
          </cell>
        </row>
        <row r="5163">
          <cell r="A5163" t="str">
            <v>74022/37</v>
          </cell>
          <cell r="B5163" t="str">
            <v>ENSAIO DE ADESIVIDADE A LIGANTE BETUMINOSO - AGREGADO GRAUDO</v>
          </cell>
          <cell r="C5163" t="str">
            <v>UN</v>
          </cell>
          <cell r="D5163">
            <v>16.27</v>
          </cell>
          <cell r="E5163">
            <v>48.47</v>
          </cell>
          <cell r="F5163">
            <v>64.739999999999995</v>
          </cell>
        </row>
        <row r="5164">
          <cell r="A5164" t="str">
            <v>74022/40</v>
          </cell>
          <cell r="B5164" t="str">
            <v>ENSAIO MARSHALL - MISTURA BETUMINOSA A QUENTE</v>
          </cell>
          <cell r="C5164" t="str">
            <v>UN</v>
          </cell>
          <cell r="D5164">
            <v>56.93</v>
          </cell>
          <cell r="E5164">
            <v>169.65</v>
          </cell>
          <cell r="F5164">
            <v>226.58</v>
          </cell>
        </row>
        <row r="5165">
          <cell r="A5165" t="str">
            <v>74022/45</v>
          </cell>
          <cell r="B5165" t="str">
            <v>ENSAIO DE VISCOSIDADE CINEMATICA - ASFALTO</v>
          </cell>
          <cell r="C5165" t="str">
            <v>UN</v>
          </cell>
          <cell r="D5165">
            <v>32.53</v>
          </cell>
          <cell r="E5165">
            <v>96.94</v>
          </cell>
          <cell r="F5165">
            <v>129.47</v>
          </cell>
        </row>
        <row r="5166">
          <cell r="A5166" t="str">
            <v>74022/47</v>
          </cell>
          <cell r="B5166" t="str">
            <v>ENSAIO DE RESIDUO POR EVAPORACAO - EMULSAO ASFALTICA</v>
          </cell>
          <cell r="C5166" t="str">
            <v>UN</v>
          </cell>
          <cell r="D5166">
            <v>16.27</v>
          </cell>
          <cell r="E5166">
            <v>48.47</v>
          </cell>
          <cell r="F5166">
            <v>64.739999999999995</v>
          </cell>
        </row>
        <row r="5167">
          <cell r="A5167" t="str">
            <v>74022/48</v>
          </cell>
          <cell r="B5167" t="str">
            <v>ENSAIO DE CARGA DA PARTICULA - EMULSAO ASFALTICA</v>
          </cell>
          <cell r="C5167" t="str">
            <v>UN</v>
          </cell>
          <cell r="D5167">
            <v>12.2</v>
          </cell>
          <cell r="E5167">
            <v>36.35</v>
          </cell>
          <cell r="F5167">
            <v>48.55</v>
          </cell>
        </row>
        <row r="5168">
          <cell r="A5168" t="str">
            <v>74022/49</v>
          </cell>
          <cell r="B5168" t="str">
            <v>ENSAIO DE DESEMULSIBILIDADE - EMULSAO ASFALTICA</v>
          </cell>
          <cell r="C5168" t="str">
            <v>UN</v>
          </cell>
          <cell r="D5168">
            <v>32.53</v>
          </cell>
          <cell r="E5168">
            <v>96.94</v>
          </cell>
          <cell r="F5168">
            <v>129.47</v>
          </cell>
        </row>
        <row r="5169">
          <cell r="A5169" t="str">
            <v>74022/50</v>
          </cell>
          <cell r="B5169" t="str">
            <v>ENSAIO DE DETERMINACAO DA TAXA DE ESPALHAMENTO DO AGREGADO</v>
          </cell>
          <cell r="C5169" t="str">
            <v>UN</v>
          </cell>
          <cell r="D5169">
            <v>8.14</v>
          </cell>
          <cell r="E5169">
            <v>24.23</v>
          </cell>
          <cell r="F5169">
            <v>32.369999999999997</v>
          </cell>
        </row>
        <row r="5170">
          <cell r="A5170" t="str">
            <v>74022/51</v>
          </cell>
          <cell r="B5170" t="str">
            <v>ENSAIO DE ADESIVIDADE A LIGANTE BETUMINOSO - AGREGADO</v>
          </cell>
          <cell r="C5170" t="str">
            <v>UN</v>
          </cell>
          <cell r="D5170">
            <v>17.89</v>
          </cell>
          <cell r="E5170">
            <v>53.32</v>
          </cell>
          <cell r="F5170">
            <v>71.209999999999994</v>
          </cell>
        </row>
        <row r="5171">
          <cell r="A5171" t="str">
            <v>74022/53</v>
          </cell>
          <cell r="B5171" t="str">
            <v>ENSAIO DE CONTROLE DO GRAU DE COMPACTACAO DA MISTURA ASFALTICA</v>
          </cell>
          <cell r="C5171" t="str">
            <v>UN</v>
          </cell>
          <cell r="D5171">
            <v>14.64</v>
          </cell>
          <cell r="E5171">
            <v>43.62</v>
          </cell>
          <cell r="F5171">
            <v>58.26</v>
          </cell>
        </row>
        <row r="5172">
          <cell r="A5172" t="str">
            <v>74022/55</v>
          </cell>
          <cell r="B5172" t="str">
            <v>ENSAIO DE TRACAO POR COMPRESSAO DIAMETRAL - MISTURAS BETUMINOSAS</v>
          </cell>
          <cell r="C5172" t="str">
            <v>UN</v>
          </cell>
          <cell r="D5172">
            <v>40.659999999999997</v>
          </cell>
          <cell r="E5172">
            <v>121.18</v>
          </cell>
          <cell r="F5172">
            <v>161.84</v>
          </cell>
        </row>
        <row r="5173">
          <cell r="A5173" t="str">
            <v>74022/56</v>
          </cell>
          <cell r="B5173" t="str">
            <v>ENSAIO DE DENSIDADE DO MATERIAL BETUMINOSO</v>
          </cell>
          <cell r="C5173" t="str">
            <v>UN</v>
          </cell>
          <cell r="D5173">
            <v>10.85</v>
          </cell>
          <cell r="E5173">
            <v>36.630000000000003</v>
          </cell>
          <cell r="F5173">
            <v>47.48</v>
          </cell>
        </row>
        <row r="5174">
          <cell r="A5174" t="str">
            <v>74259</v>
          </cell>
          <cell r="B5174" t="str">
            <v>ENSAIOS DE PINTURA DE LIGACAO</v>
          </cell>
          <cell r="C5174" t="str">
            <v>M2</v>
          </cell>
          <cell r="D5174">
            <v>0.01</v>
          </cell>
          <cell r="E5174">
            <v>0.02</v>
          </cell>
          <cell r="F5174">
            <v>0.03</v>
          </cell>
        </row>
        <row r="5175">
          <cell r="A5175" t="str">
            <v>73900/1</v>
          </cell>
          <cell r="B5175" t="str">
            <v>ENSAIOS DE IMPRIMACAO - ASFALTO DILUIDO</v>
          </cell>
          <cell r="C5175" t="str">
            <v>M2</v>
          </cell>
          <cell r="D5175">
            <v>0.02</v>
          </cell>
          <cell r="E5175">
            <v>0.03</v>
          </cell>
          <cell r="F5175">
            <v>0.05</v>
          </cell>
        </row>
        <row r="5176">
          <cell r="A5176" t="str">
            <v>73900/10</v>
          </cell>
          <cell r="B5176" t="str">
            <v>ENSAIOS DE PRE MISTURADO A FRIO</v>
          </cell>
          <cell r="C5176" t="str">
            <v>M3</v>
          </cell>
          <cell r="D5176">
            <v>0.23</v>
          </cell>
          <cell r="E5176">
            <v>0.66</v>
          </cell>
          <cell r="F5176">
            <v>0.89</v>
          </cell>
        </row>
        <row r="5177">
          <cell r="B5177" t="str">
            <v>ENSAIO EM CONCRETO PARA PAVIMENTACAO</v>
          </cell>
          <cell r="C5177" t="str">
            <v/>
          </cell>
        </row>
        <row r="5178">
          <cell r="A5178" t="str">
            <v>74020/1</v>
          </cell>
          <cell r="B5178" t="str">
            <v>ENSAIO DE PAVIMENTO DE CONCRETO</v>
          </cell>
          <cell r="C5178" t="str">
            <v>M3</v>
          </cell>
          <cell r="D5178">
            <v>4.82</v>
          </cell>
          <cell r="E5178">
            <v>14.98</v>
          </cell>
          <cell r="F5178">
            <v>19.8</v>
          </cell>
        </row>
        <row r="5179">
          <cell r="A5179" t="str">
            <v>74020/2</v>
          </cell>
          <cell r="B5179" t="str">
            <v>ENSAIOS DE PAVIMENTO DE CONCRETO COMPACTADO COM ROLO</v>
          </cell>
          <cell r="C5179" t="str">
            <v>M3</v>
          </cell>
          <cell r="D5179">
            <v>4.45</v>
          </cell>
          <cell r="E5179">
            <v>13.29</v>
          </cell>
          <cell r="F5179">
            <v>17.739999999999998</v>
          </cell>
        </row>
        <row r="5180">
          <cell r="A5180" t="str">
            <v>74022/57</v>
          </cell>
          <cell r="B5180" t="str">
            <v>ENSAIO DE CONSISTENCIA DO CONCRETO CCR - INDICE VEBE</v>
          </cell>
          <cell r="C5180" t="str">
            <v>UN</v>
          </cell>
          <cell r="D5180">
            <v>10.85</v>
          </cell>
          <cell r="E5180">
            <v>36.630000000000003</v>
          </cell>
          <cell r="F5180">
            <v>47.48</v>
          </cell>
        </row>
        <row r="5181">
          <cell r="B5181" t="str">
            <v>EQUIPAMENTOS</v>
          </cell>
          <cell r="C5181" t="str">
            <v/>
          </cell>
        </row>
        <row r="5182">
          <cell r="B5182" t="str">
            <v>TEODOLITO E NIVEL</v>
          </cell>
          <cell r="C5182" t="str">
            <v/>
          </cell>
        </row>
        <row r="5183">
          <cell r="B5183" t="str">
            <v xml:space="preserve">BETONEIRAS E MISTURADORES </v>
          </cell>
          <cell r="C5183" t="str">
            <v/>
          </cell>
        </row>
        <row r="5184">
          <cell r="A5184" t="str">
            <v>87441</v>
          </cell>
          <cell r="B5184" t="str">
            <v>BETONEIRA CAPACIDADE NOMINAL 400 L, CAPACIDADE DE MISTURA 310 L, MOTOR A DIESEL POTÊNCIA 5,0 HP, SEM CARREGADOR - DEPRECIAÇÃO. AF_06/2014</v>
          </cell>
          <cell r="C5184" t="str">
            <v>H</v>
          </cell>
          <cell r="D5184">
            <v>0.33</v>
          </cell>
          <cell r="E5184">
            <v>0</v>
          </cell>
          <cell r="F5184">
            <v>0.33</v>
          </cell>
        </row>
        <row r="5185">
          <cell r="A5185" t="str">
            <v>87442</v>
          </cell>
          <cell r="B5185" t="str">
            <v>BETONEIRA CAPACIDADE NOMINAL 400 L, CAPACIDADE DE MISTURA 310 L, MOTOR A DIESEL POTÊNCIA 5,0 HP, SEM CARREGADOR - JUROS. AF_06/2014</v>
          </cell>
          <cell r="C5185" t="str">
            <v>H</v>
          </cell>
          <cell r="D5185">
            <v>0.08</v>
          </cell>
          <cell r="E5185">
            <v>0</v>
          </cell>
          <cell r="F5185">
            <v>0.08</v>
          </cell>
        </row>
        <row r="5186">
          <cell r="A5186" t="str">
            <v>87443</v>
          </cell>
          <cell r="B5186" t="str">
            <v>BETONEIRA CAPACIDADE NOMINAL 400 L, CAPACIDADE DE MISTURA 310 L, MOTOR A DIESEL POTÊNCIA 5,0 HP, SEM CARREGADOR - MANUTENÇÃO. AF_06/2014</v>
          </cell>
          <cell r="C5186" t="str">
            <v>H</v>
          </cell>
          <cell r="D5186">
            <v>0.28000000000000003</v>
          </cell>
          <cell r="E5186">
            <v>0</v>
          </cell>
          <cell r="F5186">
            <v>0.28000000000000003</v>
          </cell>
        </row>
        <row r="5187">
          <cell r="A5187" t="str">
            <v>87444</v>
          </cell>
          <cell r="B5187" t="str">
            <v>BETONEIRA CAPACIDADE NOMINAL 400 L, CAPACIDADE DE MISTURA 310 L, MOTOR A DIESEL POTÊNCIA 5,0 HP, SEM CARREGADOR - MATERIAIS NA OPERAÇÃO. AF_06/2014</v>
          </cell>
          <cell r="C5187" t="str">
            <v>H</v>
          </cell>
          <cell r="D5187">
            <v>2.15</v>
          </cell>
          <cell r="E5187">
            <v>0</v>
          </cell>
          <cell r="F5187">
            <v>2.15</v>
          </cell>
        </row>
        <row r="5188">
          <cell r="A5188" t="str">
            <v>87445</v>
          </cell>
          <cell r="B5188" t="str">
            <v>BETONEIRA CAPACIDADE NOMINAL 400 L, CAPACIDADE DE MISTURA 310 L, MOTOR A DIESEL POTÊNCIA 5,0 HP, SEM CARREGADOR - CHP DIURNO. AF_06/2014</v>
          </cell>
          <cell r="C5188" t="str">
            <v>CHP</v>
          </cell>
          <cell r="D5188">
            <v>2.84</v>
          </cell>
          <cell r="E5188">
            <v>0</v>
          </cell>
          <cell r="F5188">
            <v>2.84</v>
          </cell>
        </row>
        <row r="5189">
          <cell r="A5189" t="str">
            <v>87446</v>
          </cell>
          <cell r="B5189" t="str">
            <v>BETONEIRA CAPACIDADE NOMINAL 400 L, CAPACIDADE DE MISTURA 310 L, MOTOR A DIESEL POTÊNCIA 5,0 HP, SEM CARREGADOR - CHI DIURNO. AF_06/2014</v>
          </cell>
          <cell r="C5189" t="str">
            <v>CHI</v>
          </cell>
          <cell r="D5189">
            <v>0.41</v>
          </cell>
          <cell r="E5189">
            <v>0</v>
          </cell>
          <cell r="F5189">
            <v>0.41</v>
          </cell>
        </row>
        <row r="5190">
          <cell r="A5190" t="str">
            <v>88826</v>
          </cell>
          <cell r="B5190" t="str">
            <v>BETONEIRA CAPACIDADE NOMINAL DE 400 L, CAPACIDADE DE MISTURA 310 L, MOTOR ELÉTRICO TRIFÁSICO POTÊNCIA DE 2 HP, SEM CARREGADOR - DEPRECIAÇÃO. AF_10/2014</v>
          </cell>
          <cell r="C5190" t="str">
            <v>H</v>
          </cell>
          <cell r="D5190">
            <v>0.24</v>
          </cell>
          <cell r="E5190">
            <v>0</v>
          </cell>
          <cell r="F5190">
            <v>0.24</v>
          </cell>
        </row>
        <row r="5191">
          <cell r="A5191" t="str">
            <v>88827</v>
          </cell>
          <cell r="B5191" t="str">
            <v>BETONEIRA CAPACIDADE NOMINAL DE 400 L, CAPACIDADE DE MISTURA 310 L, MOTOR ELÉTRICO TRIFÁSICO POTÊNCIA DE 2 HP, SEM CARREGADOR - JUROS. AF_10/2014</v>
          </cell>
          <cell r="C5191" t="str">
            <v>H</v>
          </cell>
          <cell r="D5191">
            <v>0.06</v>
          </cell>
          <cell r="E5191">
            <v>0</v>
          </cell>
          <cell r="F5191">
            <v>0.06</v>
          </cell>
        </row>
        <row r="5192">
          <cell r="A5192" t="str">
            <v>88828</v>
          </cell>
          <cell r="B5192" t="str">
            <v>BETONEIRA CAPACIDADE NOMINAL DE 400 L, CAPACIDADE DE MISTURA 310 L, MOTOR ELÉTRICO TRIFÁSICO POTÊNCIA DE 2 HP, SEM CARREGADOR - MANUTENÇÃO. AF_10/2014</v>
          </cell>
          <cell r="C5192" t="str">
            <v>H</v>
          </cell>
          <cell r="D5192">
            <v>0.2</v>
          </cell>
          <cell r="E5192">
            <v>0</v>
          </cell>
          <cell r="F5192">
            <v>0.2</v>
          </cell>
        </row>
        <row r="5193">
          <cell r="A5193" t="str">
            <v>88829</v>
          </cell>
          <cell r="B5193" t="str">
            <v>BETONEIRA CAPACIDADE NOMINAL DE 400 L, CAPACIDADE DE MISTURA 310 L, MOTOR ELÉTRICO TRIFÁSICO POTÊNCIA DE 2 HP, SEM CARREGADOR - MATERIAIS NA OPERAÇÃO. AF_10/2014</v>
          </cell>
          <cell r="C5193" t="str">
            <v>H</v>
          </cell>
          <cell r="D5193">
            <v>0.51</v>
          </cell>
          <cell r="E5193">
            <v>0</v>
          </cell>
          <cell r="F5193">
            <v>0.51</v>
          </cell>
        </row>
        <row r="5194">
          <cell r="A5194" t="str">
            <v>88830</v>
          </cell>
          <cell r="B5194" t="str">
            <v>BETONEIRA CAPACIDADE NOMINAL DE 400 L, CAPACIDADE DE MISTURA 310 L, MOTOR ELÉTRICO TRIFÁSICO POTÊNCIA DE 2 HP, SEM CARREGADOR - CHP DIURNO. AF_10/2014</v>
          </cell>
          <cell r="C5194" t="str">
            <v>CHP</v>
          </cell>
          <cell r="D5194">
            <v>1.01</v>
          </cell>
          <cell r="E5194">
            <v>0</v>
          </cell>
          <cell r="F5194">
            <v>1.01</v>
          </cell>
        </row>
        <row r="5195">
          <cell r="A5195" t="str">
            <v>88831</v>
          </cell>
          <cell r="B5195" t="str">
            <v>BETONEIRA CAPACIDADE NOMINAL DE 400 L, CAPACIDADE DE MISTURA 310 L, MOTOR ELÉTRICO TRIFÁSICO POTÊNCIA DE 2 HP, SEM CARREGADOR - CHI DIURNO. AF_10/2014</v>
          </cell>
          <cell r="C5195" t="str">
            <v>CHI</v>
          </cell>
          <cell r="D5195">
            <v>0.3</v>
          </cell>
          <cell r="E5195">
            <v>0</v>
          </cell>
          <cell r="F5195">
            <v>0.3</v>
          </cell>
        </row>
        <row r="5196">
          <cell r="A5196" t="str">
            <v>89274</v>
          </cell>
          <cell r="B5196" t="str">
            <v>BETONEIRA CAPACIDADE NOMINAL DE 600 L, CAPACIDADE DE MISTURA 440 L, MOTOR A DIESEL POTÊNCIA 10 HP, COM CARREGADOR - DEPRECIAÇÃO. AF_11/2014</v>
          </cell>
          <cell r="C5196" t="str">
            <v>H</v>
          </cell>
          <cell r="D5196">
            <v>1.21</v>
          </cell>
          <cell r="E5196">
            <v>0</v>
          </cell>
          <cell r="F5196">
            <v>1.21</v>
          </cell>
        </row>
        <row r="5197">
          <cell r="A5197" t="str">
            <v>89275</v>
          </cell>
          <cell r="B5197" t="str">
            <v>BETONEIRA CAPACIDADE NOMINAL DE 600 L, CAPACIDADE DE MISTURA 440 L, MOTOR A DIESEL POTÊNCIA 10 HP, COM CARREGADOR - JUROS. AF_11/2014</v>
          </cell>
          <cell r="C5197" t="str">
            <v>H</v>
          </cell>
          <cell r="D5197">
            <v>0.28000000000000003</v>
          </cell>
          <cell r="E5197">
            <v>0</v>
          </cell>
          <cell r="F5197">
            <v>0.28000000000000003</v>
          </cell>
        </row>
        <row r="5198">
          <cell r="A5198" t="str">
            <v>89276</v>
          </cell>
          <cell r="B5198" t="str">
            <v>BETONEIRA CAPACIDADE NOMINAL DE 600 L, CAPACIDADE DE MISTURA 440 L, MOTOR A DIESEL POTÊNCIA 10 HP, COM CARREGADOR - MANUTENÇÃO. AF_11/2014</v>
          </cell>
          <cell r="C5198" t="str">
            <v>H</v>
          </cell>
          <cell r="D5198">
            <v>1</v>
          </cell>
          <cell r="E5198">
            <v>0</v>
          </cell>
          <cell r="F5198">
            <v>1</v>
          </cell>
        </row>
        <row r="5199">
          <cell r="A5199" t="str">
            <v>89278</v>
          </cell>
          <cell r="B5199" t="str">
            <v>BETONEIRA CAPACIDADE NOMINAL DE 600 L, CAPACIDADE DE MISTURA 440 L, MOTOR A DIESEL POTÊNCIA 10 HP, COM CARREGADOR - CHP DIURNO. AF_11/2014</v>
          </cell>
          <cell r="C5199" t="str">
            <v>CHP</v>
          </cell>
          <cell r="D5199">
            <v>6.77</v>
          </cell>
          <cell r="E5199">
            <v>0</v>
          </cell>
          <cell r="F5199">
            <v>6.77</v>
          </cell>
        </row>
        <row r="5200">
          <cell r="A5200" t="str">
            <v>89279</v>
          </cell>
          <cell r="B5200" t="str">
            <v>BETONEIRA CAPACIDADE NOMINAL DE 600 L, CAPACIDADE DE MISTURA 440 L, MOTOR A DIESEL POTÊNCIA 10 HP, COM CARREGADOR - CHI DIURNO. AF_11/2014</v>
          </cell>
          <cell r="C5200" t="str">
            <v>CHI</v>
          </cell>
          <cell r="D5200">
            <v>1.49</v>
          </cell>
          <cell r="E5200">
            <v>0</v>
          </cell>
          <cell r="F5200">
            <v>1.49</v>
          </cell>
        </row>
        <row r="5201">
          <cell r="A5201" t="str">
            <v>89221</v>
          </cell>
          <cell r="B5201" t="str">
            <v>BETONEIRA CAPACIDADE NOMINAL DE 600 L, CAPACIDADE DE MISTURA 360 L, MOTOR ELÉTRICO TRIFÁSICO POTÊNCIA DE 4 CV, SEM CARREGADOR - DEPRECIAÇÃO. AF_11/2014</v>
          </cell>
          <cell r="C5201" t="str">
            <v>H</v>
          </cell>
          <cell r="D5201">
            <v>0.99</v>
          </cell>
          <cell r="E5201">
            <v>0</v>
          </cell>
          <cell r="F5201">
            <v>0.99</v>
          </cell>
        </row>
        <row r="5202">
          <cell r="A5202" t="str">
            <v>89222</v>
          </cell>
          <cell r="B5202" t="str">
            <v>BETONEIRA CAPACIDADE NOMINAL DE 600 L, CAPACIDADE DE MISTURA 360 L, MOTOR ELÉTRICO TRIFÁSICO POTÊNCIA DE 4 CV, SEM CARREGADOR - JUROS. AF_11/2014</v>
          </cell>
          <cell r="C5202" t="str">
            <v>H</v>
          </cell>
          <cell r="D5202">
            <v>0.23</v>
          </cell>
          <cell r="E5202">
            <v>0</v>
          </cell>
          <cell r="F5202">
            <v>0.23</v>
          </cell>
        </row>
        <row r="5203">
          <cell r="A5203" t="str">
            <v>89223</v>
          </cell>
          <cell r="B5203" t="str">
            <v>BETONEIRA CAPACIDADE NOMINAL DE 600 L, CAPACIDADE DE MISTURA 360 L, MOTOR ELÉTRICO TRIFÁSICO POTÊNCIA DE 4 CV, SEM CARREGADOR - MANUTENÇÃO. AF_11/2014</v>
          </cell>
          <cell r="C5203" t="str">
            <v>H</v>
          </cell>
          <cell r="D5203">
            <v>0.83</v>
          </cell>
          <cell r="E5203">
            <v>0</v>
          </cell>
          <cell r="F5203">
            <v>0.83</v>
          </cell>
        </row>
        <row r="5204">
          <cell r="A5204" t="str">
            <v>89224</v>
          </cell>
          <cell r="B5204" t="str">
            <v>BETONEIRA CAPACIDADE NOMINAL DE 600 L, CAPACIDADE DE MISTURA 360 L, MOTOR ELÉTRICO TRIFÁSICO POTÊNCIA DE 4 CV, SEM CARREGADOR - MATERIAIS NA OPERAÇÃO. AF_11/2014</v>
          </cell>
          <cell r="C5204" t="str">
            <v>H</v>
          </cell>
          <cell r="D5204">
            <v>1</v>
          </cell>
          <cell r="E5204">
            <v>0</v>
          </cell>
          <cell r="F5204">
            <v>1</v>
          </cell>
        </row>
        <row r="5205">
          <cell r="A5205" t="str">
            <v>89225</v>
          </cell>
          <cell r="B5205" t="str">
            <v>BETONEIRA CAPACIDADE NOMINAL DE 600 L, CAPACIDADE DE MISTURA 360 L, MOTOR ELÉTRICO TRIFÁSICO POTÊNCIA DE 4 CV, SEM CARREGADOR - CHP DIURNO. AF_11/2014</v>
          </cell>
          <cell r="C5205" t="str">
            <v>CHP</v>
          </cell>
          <cell r="D5205">
            <v>3.05</v>
          </cell>
          <cell r="E5205">
            <v>0</v>
          </cell>
          <cell r="F5205">
            <v>3.05</v>
          </cell>
        </row>
        <row r="5206">
          <cell r="A5206" t="str">
            <v>89226</v>
          </cell>
          <cell r="B5206" t="str">
            <v>BETONEIRA CAPACIDADE NOMINAL DE 600 L, CAPACIDADE DE MISTURA 360 L, MOTOR ELÉTRICO TRIFÁSICO POTÊNCIA DE 4 CV, SEM CARREGADOR - CHI DIURNO. AF_11/2014</v>
          </cell>
          <cell r="C5206" t="str">
            <v>CHI</v>
          </cell>
          <cell r="D5206">
            <v>1.22</v>
          </cell>
          <cell r="E5206">
            <v>0</v>
          </cell>
          <cell r="F5206">
            <v>1.22</v>
          </cell>
        </row>
        <row r="5207">
          <cell r="A5207" t="str">
            <v>89277</v>
          </cell>
          <cell r="B5207" t="str">
            <v>BETONEIRA CAPACIDADE NOMINAL DE 600 L, CAPACIDADE DE MISTURA 440 L, MOTOR A DIESEL POTÊNCIA 10 HP, COM CARREGADOR - MATERIAIS NA OPERAÇÃO. AF_11/2014</v>
          </cell>
          <cell r="C5207" t="str">
            <v>H</v>
          </cell>
          <cell r="D5207">
            <v>4.28</v>
          </cell>
          <cell r="E5207">
            <v>0</v>
          </cell>
          <cell r="F5207">
            <v>4.28</v>
          </cell>
        </row>
        <row r="5208">
          <cell r="A5208" t="str">
            <v>93233</v>
          </cell>
          <cell r="B5208" t="str">
            <v>BETONEIRA CAPACIDADE NOMINAL 400 L, CAPACIDADE DE MISTURA 310 L, MOTOR A GASOLINA POTÊNCIA 5,5 HP, SEM CARREGADOR - CHP DIURNO. AF_02/2016</v>
          </cell>
          <cell r="C5208" t="str">
            <v>CHP</v>
          </cell>
          <cell r="D5208">
            <v>5.18</v>
          </cell>
          <cell r="E5208">
            <v>0</v>
          </cell>
          <cell r="F5208">
            <v>5.18</v>
          </cell>
        </row>
        <row r="5209">
          <cell r="A5209" t="str">
            <v>93234</v>
          </cell>
          <cell r="B5209" t="str">
            <v>BETONEIRA CAPACIDADE NOMINAL 400 L, CAPACIDADE DE MISTURA 310 L, MOTOR A GASOLINA POTÊNCIA 5,5 HP, SEM CARREGADOR - CHI DIURNO. AF_02/2016</v>
          </cell>
          <cell r="C5209" t="str">
            <v>CHI</v>
          </cell>
          <cell r="D5209">
            <v>0.38</v>
          </cell>
          <cell r="E5209">
            <v>0</v>
          </cell>
          <cell r="F5209">
            <v>0.38</v>
          </cell>
        </row>
        <row r="5210">
          <cell r="A5210" t="str">
            <v>93229</v>
          </cell>
          <cell r="B5210" t="str">
            <v>BETONEIRA CAPACIDADE NOMINAL 400 L, CAPACIDADE DE MISTURA 310 L, MOTOR A GASOLINA POTÊNCIA 5,5 HP, SEM CARREGADOR - DEPRECIAÇÃO. AF_02/2016</v>
          </cell>
          <cell r="C5210" t="str">
            <v>H</v>
          </cell>
          <cell r="D5210">
            <v>0.31</v>
          </cell>
          <cell r="E5210">
            <v>0</v>
          </cell>
          <cell r="F5210">
            <v>0.31</v>
          </cell>
        </row>
        <row r="5211">
          <cell r="A5211" t="str">
            <v>93230</v>
          </cell>
          <cell r="B5211" t="str">
            <v>BETONEIRA CAPACIDADE NOMINAL 400 L, CAPACIDADE DE MISTURA 310 L, MOTOR A GASOLINA POTÊNCIA 5,5 HP, SEM CARREGADOR - JUROS. AF_02/2016</v>
          </cell>
          <cell r="C5211" t="str">
            <v>H</v>
          </cell>
          <cell r="D5211">
            <v>7.0000000000000007E-2</v>
          </cell>
          <cell r="E5211">
            <v>0</v>
          </cell>
          <cell r="F5211">
            <v>7.0000000000000007E-2</v>
          </cell>
        </row>
        <row r="5212">
          <cell r="A5212" t="str">
            <v>93231</v>
          </cell>
          <cell r="B5212" t="str">
            <v>BETONEIRA CAPACIDADE NOMINAL 400 L, CAPACIDADE DE MISTURA 310 L, MOTOR A GASOLINA POTÊNCIA 5,5 HP, SEM CARREGADOR - MANUTENÇÃO. AF_02/2016</v>
          </cell>
          <cell r="C5212" t="str">
            <v>H</v>
          </cell>
          <cell r="D5212">
            <v>0.25</v>
          </cell>
          <cell r="E5212">
            <v>0</v>
          </cell>
          <cell r="F5212">
            <v>0.25</v>
          </cell>
        </row>
        <row r="5213">
          <cell r="A5213" t="str">
            <v>93232</v>
          </cell>
          <cell r="B5213" t="str">
            <v>BETONEIRA CAPACIDADE NOMINAL 400 L, CAPACIDADE DE MISTURA 310 L, MOTOR A GASOLINA POTÊNCIA 5,5 HP, SEM CARREGADOR - MATERIAIS NA OPERAÇÃO. AF_02/2016</v>
          </cell>
          <cell r="C5213" t="str">
            <v>H</v>
          </cell>
          <cell r="D5213">
            <v>4.55</v>
          </cell>
          <cell r="E5213">
            <v>0</v>
          </cell>
          <cell r="F5213">
            <v>4.55</v>
          </cell>
        </row>
        <row r="5214">
          <cell r="A5214" t="str">
            <v>88386</v>
          </cell>
          <cell r="B5214" t="str">
            <v>MISTURADOR DE ARGAMASSA, EIXO HORIZONTAL, CAPACIDADE DE MISTURA 300 KG, MOTOR ELÉTRICO POTÊNCIA 5 CV - CHP DIURNO. AF_06/2014</v>
          </cell>
          <cell r="C5214" t="str">
            <v>CHP</v>
          </cell>
          <cell r="D5214">
            <v>2.58</v>
          </cell>
          <cell r="E5214">
            <v>0</v>
          </cell>
          <cell r="F5214">
            <v>2.58</v>
          </cell>
        </row>
        <row r="5215">
          <cell r="A5215" t="str">
            <v>88387</v>
          </cell>
          <cell r="B5215" t="str">
            <v>MISTURADOR DE ARGAMASSA, EIXO HORIZONTAL, CAPACIDADE DE MISTURA 300 KG, MOTOR ELÉTRICO POTÊNCIA 5 CV - DEPRECIAÇÃO. AF_06/2014</v>
          </cell>
          <cell r="C5215" t="str">
            <v>H</v>
          </cell>
          <cell r="D5215">
            <v>0.65</v>
          </cell>
          <cell r="E5215">
            <v>0</v>
          </cell>
          <cell r="F5215">
            <v>0.65</v>
          </cell>
        </row>
        <row r="5216">
          <cell r="A5216" t="str">
            <v>88389</v>
          </cell>
          <cell r="B5216" t="str">
            <v>MISTURADOR DE ARGAMASSA, EIXO HORIZONTAL, CAPACIDADE DE MISTURA 300 KG, MOTOR ELÉTRICO POTÊNCIA 5 CV - JUROS. AF_06/2014</v>
          </cell>
          <cell r="C5216" t="str">
            <v>H</v>
          </cell>
          <cell r="D5216">
            <v>0.15</v>
          </cell>
          <cell r="E5216">
            <v>0</v>
          </cell>
          <cell r="F5216">
            <v>0.15</v>
          </cell>
        </row>
        <row r="5217">
          <cell r="A5217" t="str">
            <v>88390</v>
          </cell>
          <cell r="B5217" t="str">
            <v>MISTURADOR DE ARGAMASSA, EIXO HORIZONTAL, CAPACIDADE DE MISTURA 300 KG, MOTOR ELÉTRICO POTÊNCIA 5 CV - MANUTENÇÃO. AF_06/2014</v>
          </cell>
          <cell r="C5217" t="str">
            <v>H</v>
          </cell>
          <cell r="D5217">
            <v>0.54</v>
          </cell>
          <cell r="E5217">
            <v>0</v>
          </cell>
          <cell r="F5217">
            <v>0.54</v>
          </cell>
        </row>
        <row r="5218">
          <cell r="A5218" t="str">
            <v>88391</v>
          </cell>
          <cell r="B5218" t="str">
            <v>MISTURADOR DE ARGAMASSA, EIXO HORIZONTAL, CAPACIDADE DE MISTURA 300 KG, MOTOR ELÉTRICO POTÊNCIA 5 CV - MATERIAIS NA OPERAÇÃO. AF_06/2014</v>
          </cell>
          <cell r="C5218" t="str">
            <v>H</v>
          </cell>
          <cell r="D5218">
            <v>1.25</v>
          </cell>
          <cell r="E5218">
            <v>0</v>
          </cell>
          <cell r="F5218">
            <v>1.25</v>
          </cell>
        </row>
        <row r="5219">
          <cell r="A5219" t="str">
            <v>88392</v>
          </cell>
          <cell r="B5219" t="str">
            <v>MISTURADOR DE ARGAMASSA, EIXO HORIZONTAL, CAPACIDADE DE MISTURA 300 KG, MOTOR ELÉTRICO POTÊNCIA 5 CV - CHI DIURNO. AF_06/2014</v>
          </cell>
          <cell r="C5219" t="str">
            <v>CHI</v>
          </cell>
          <cell r="D5219">
            <v>0.8</v>
          </cell>
          <cell r="E5219">
            <v>0</v>
          </cell>
          <cell r="F5219">
            <v>0.8</v>
          </cell>
        </row>
        <row r="5220">
          <cell r="A5220" t="str">
            <v>88393</v>
          </cell>
          <cell r="B5220" t="str">
            <v>MISTURADOR DE ARGAMASSA, EIXO HORIZONTAL, CAPACIDADE DE MISTURA 600 KG, MOTOR ELÉTRICO POTÊNCIA 7,5 CV - CHP DIURNO. AF_06/2014</v>
          </cell>
          <cell r="C5220" t="str">
            <v>CHP</v>
          </cell>
          <cell r="D5220">
            <v>3.46</v>
          </cell>
          <cell r="E5220">
            <v>0</v>
          </cell>
          <cell r="F5220">
            <v>3.46</v>
          </cell>
        </row>
        <row r="5221">
          <cell r="A5221" t="str">
            <v>88394</v>
          </cell>
          <cell r="B5221" t="str">
            <v>MISTURADOR DE ARGAMASSA, EIXO HORIZONTAL, CAPACIDADE DE MISTURA 600 KG, MOTOR ELÉTRICO POTÊNCIA 7,5 CV - DEPRECIAÇÃO. AF_06/2014</v>
          </cell>
          <cell r="C5221" t="str">
            <v>H</v>
          </cell>
          <cell r="D5221">
            <v>0.77</v>
          </cell>
          <cell r="E5221">
            <v>0</v>
          </cell>
          <cell r="F5221">
            <v>0.77</v>
          </cell>
        </row>
        <row r="5222">
          <cell r="A5222" t="str">
            <v>88395</v>
          </cell>
          <cell r="B5222" t="str">
            <v>MISTURADOR DE ARGAMASSA, EIXO HORIZONTAL, CAPACIDADE DE MISTURA 600 KG, MOTOR ELÉTRICO POTÊNCIA 7,5 CV - JUROS. AF_06/2014</v>
          </cell>
          <cell r="C5222" t="str">
            <v>H</v>
          </cell>
          <cell r="D5222">
            <v>0.18</v>
          </cell>
          <cell r="E5222">
            <v>0</v>
          </cell>
          <cell r="F5222">
            <v>0.18</v>
          </cell>
        </row>
        <row r="5223">
          <cell r="A5223" t="str">
            <v>88396</v>
          </cell>
          <cell r="B5223" t="str">
            <v>MISTURADOR DE ARGAMASSA, EIXO HORIZONTAL, CAPACIDADE DE MISTURA 600 KG, MOTOR ELÉTRICO POTÊNCIA 7,5 CV - MANUTENÇÃO. AF_06/2014</v>
          </cell>
          <cell r="C5223" t="str">
            <v>H</v>
          </cell>
          <cell r="D5223">
            <v>0.64</v>
          </cell>
          <cell r="E5223">
            <v>0</v>
          </cell>
          <cell r="F5223">
            <v>0.64</v>
          </cell>
        </row>
        <row r="5224">
          <cell r="A5224" t="str">
            <v>88397</v>
          </cell>
          <cell r="B5224" t="str">
            <v>MISTURADOR DE ARGAMASSA, EIXO HORIZONTAL, CAPACIDADE DE MISTURA 600 KG, MOTOR ELÉTRICO POTÊNCIA 7,5 CV - MATERIAIS NA OPERAÇÃO. AF_06/2014</v>
          </cell>
          <cell r="C5224" t="str">
            <v>H</v>
          </cell>
          <cell r="D5224">
            <v>1.87</v>
          </cell>
          <cell r="E5224">
            <v>0</v>
          </cell>
          <cell r="F5224">
            <v>1.87</v>
          </cell>
        </row>
        <row r="5225">
          <cell r="A5225" t="str">
            <v>88398</v>
          </cell>
          <cell r="B5225" t="str">
            <v>MISTURADOR DE ARGAMASSA, EIXO HORIZONTAL, CAPACIDADE DE MISTURA 600 KG, MOTOR ELÉTRICO POTÊNCIA 7,5 CV - CHI DIURNO. AF_06/2014</v>
          </cell>
          <cell r="C5225" t="str">
            <v>CHI</v>
          </cell>
          <cell r="D5225">
            <v>0.95</v>
          </cell>
          <cell r="E5225">
            <v>0</v>
          </cell>
          <cell r="F5225">
            <v>0.95</v>
          </cell>
        </row>
        <row r="5226">
          <cell r="A5226" t="str">
            <v>88399</v>
          </cell>
          <cell r="B5226" t="str">
            <v>MISTURADOR DE ARGAMASSA, EIXO HORIZONTAL, CAPACIDADE DE MISTURA 160 KG, MOTOR ELÉTRICO POTÊNCIA 3 CV - CHP DIURNO. AF_06/2014</v>
          </cell>
          <cell r="C5226" t="str">
            <v>CHP</v>
          </cell>
          <cell r="D5226">
            <v>2.0099999999999998</v>
          </cell>
          <cell r="E5226">
            <v>0</v>
          </cell>
          <cell r="F5226">
            <v>2.0099999999999998</v>
          </cell>
        </row>
        <row r="5227">
          <cell r="A5227" t="str">
            <v>88400</v>
          </cell>
          <cell r="B5227" t="str">
            <v>MISTURADOR DE ARGAMASSA, EIXO HORIZONTAL, CAPACIDADE DE MISTURA 160 KG, MOTOR ELÉTRICO POTÊNCIA 3 CV - DEPRECIAÇÃO. AF_06/2014</v>
          </cell>
          <cell r="C5227" t="str">
            <v>H</v>
          </cell>
          <cell r="D5227">
            <v>0.61</v>
          </cell>
          <cell r="E5227">
            <v>0</v>
          </cell>
          <cell r="F5227">
            <v>0.61</v>
          </cell>
        </row>
        <row r="5228">
          <cell r="A5228" t="str">
            <v>88401</v>
          </cell>
          <cell r="B5228" t="str">
            <v>MISTURADOR DE ARGAMASSA, EIXO HORIZONTAL, CAPACIDADE DE MISTURA 160 KG, MOTOR ELÉTRICO POTÊNCIA 3 CV - JUROS. AF_06/2014</v>
          </cell>
          <cell r="C5228" t="str">
            <v>H</v>
          </cell>
          <cell r="D5228">
            <v>0.14000000000000001</v>
          </cell>
          <cell r="E5228">
            <v>0</v>
          </cell>
          <cell r="F5228">
            <v>0.14000000000000001</v>
          </cell>
        </row>
        <row r="5229">
          <cell r="A5229" t="str">
            <v>88402</v>
          </cell>
          <cell r="B5229" t="str">
            <v>MISTURADOR DE ARGAMASSA, EIXO HORIZONTAL, CAPACIDADE DE MISTURA 160 KG, MOTOR ELÉTRICO POTÊNCIA 3 CV - MANUTENÇÃO. AF_06/2014</v>
          </cell>
          <cell r="C5229" t="str">
            <v>H</v>
          </cell>
          <cell r="D5229">
            <v>0.51</v>
          </cell>
          <cell r="E5229">
            <v>0</v>
          </cell>
          <cell r="F5229">
            <v>0.51</v>
          </cell>
        </row>
        <row r="5230">
          <cell r="A5230" t="str">
            <v>88403</v>
          </cell>
          <cell r="B5230" t="str">
            <v>MISTURADOR DE ARGAMASSA, EIXO HORIZONTAL, CAPACIDADE DE MISTURA 160 KG, MOTOR ELÉTRICO POTÊNCIA 3 CV - MATERIAIS NA OPERAÇÃO. AF_06/2014</v>
          </cell>
          <cell r="C5230" t="str">
            <v>H</v>
          </cell>
          <cell r="D5230">
            <v>0.75</v>
          </cell>
          <cell r="E5230">
            <v>0</v>
          </cell>
          <cell r="F5230">
            <v>0.75</v>
          </cell>
        </row>
        <row r="5231">
          <cell r="A5231" t="str">
            <v>88404</v>
          </cell>
          <cell r="B5231" t="str">
            <v>MISTURADOR DE ARGAMASSA, EIXO HORIZONTAL, CAPACIDADE DE MISTURA 160 KG, MOTOR ELÉTRICO POTÊNCIA 3 CV - CHI DIURNO. AF_06/2014</v>
          </cell>
          <cell r="C5231" t="str">
            <v>CHI</v>
          </cell>
          <cell r="D5231">
            <v>0.75</v>
          </cell>
          <cell r="E5231">
            <v>0</v>
          </cell>
          <cell r="F5231">
            <v>0.75</v>
          </cell>
        </row>
        <row r="5232">
          <cell r="A5232" t="str">
            <v>90633</v>
          </cell>
          <cell r="B5232" t="str">
            <v>MISTURADOR DUPLO HORIZONTAL DE ALTA TURBULÊNCIA, CAPACIDADE / VOLUME 2 X 500 LITROS, MOTORES ELÉTRICOS MÍNIMO 5 CV CADA, PARA NATA CIMENTO, ARGAMASSA E OUTROS - DEPRECIAÇÃO. AF_06/2015</v>
          </cell>
          <cell r="C5232" t="str">
            <v>H</v>
          </cell>
          <cell r="D5232">
            <v>3.06</v>
          </cell>
          <cell r="E5232">
            <v>0</v>
          </cell>
          <cell r="F5232">
            <v>3.06</v>
          </cell>
        </row>
        <row r="5233">
          <cell r="A5233" t="str">
            <v>90634</v>
          </cell>
          <cell r="B5233" t="str">
            <v>MISTURADOR DUPLO HORIZONTAL DE ALTA TURBULÊNCIA, CAPACIDADE / VOLUME 2 X 500 LITROS, MOTORES ELÉTRICOS MÍNIMO 5 CV CADA, PARA NATA CIMENTO, ARGAMASSA E OUTROS - JUROS. AF_06/2015</v>
          </cell>
          <cell r="C5233" t="str">
            <v>H</v>
          </cell>
          <cell r="D5233">
            <v>0.71</v>
          </cell>
          <cell r="E5233">
            <v>0</v>
          </cell>
          <cell r="F5233">
            <v>0.71</v>
          </cell>
        </row>
        <row r="5234">
          <cell r="A5234" t="str">
            <v>90635</v>
          </cell>
          <cell r="B5234" t="str">
            <v>MISTURADOR DUPLO HORIZONTAL DE ALTA TURBULÊNCIA, CAPACIDADE / VOLUME 2 X 500 LITROS, MOTORES ELÉTRICOS MÍNIMO 5 CV CADA, PARA NATA CIMENTO, ARGAMASSA E OUTROS - MANUTENÇÃO. AF_06/2015</v>
          </cell>
          <cell r="C5234" t="str">
            <v>H</v>
          </cell>
          <cell r="D5234">
            <v>2.5499999999999998</v>
          </cell>
          <cell r="E5234">
            <v>0</v>
          </cell>
          <cell r="F5234">
            <v>2.5499999999999998</v>
          </cell>
        </row>
        <row r="5235">
          <cell r="A5235" t="str">
            <v>90636</v>
          </cell>
          <cell r="B5235" t="str">
            <v>MISTURADOR DUPLO HORIZONTAL DE ALTA TURBULÊNCIA, CAPACIDADE / VOLUME 2 X 500 LITROS, MOTORES ELÉTRICOS MÍNIMO 5 CV CADA, PARA NATA CIMENTO, ARGAMASSA E OUTROS - MATERIAIS NA OPERAÇÃO. AF_06/2015</v>
          </cell>
          <cell r="C5235" t="str">
            <v>H</v>
          </cell>
          <cell r="D5235">
            <v>2.4900000000000002</v>
          </cell>
          <cell r="E5235">
            <v>0</v>
          </cell>
          <cell r="F5235">
            <v>2.4900000000000002</v>
          </cell>
        </row>
        <row r="5236">
          <cell r="A5236" t="str">
            <v>90637</v>
          </cell>
          <cell r="B5236" t="str">
            <v>MISTURADOR DUPLO HORIZONTAL DE ALTA TURBULÊNCIA, CAPACIDADE / VOLUME 2 X 500 LITROS, MOTORES ELÉTRICOS MÍNIMO 5 CV CADA, PARA NATA CIMENTO, ARGAMASSA E OUTROS - CHP DIURNO. AF_06/2015</v>
          </cell>
          <cell r="C5236" t="str">
            <v>CHP</v>
          </cell>
          <cell r="D5236">
            <v>8.81</v>
          </cell>
          <cell r="E5236">
            <v>0</v>
          </cell>
          <cell r="F5236">
            <v>8.81</v>
          </cell>
        </row>
        <row r="5237">
          <cell r="A5237" t="str">
            <v>90638</v>
          </cell>
          <cell r="B5237" t="str">
            <v>MISTURADOR DUPLO HORIZONTAL DE ALTA TURBULÊNCIA, CAPACIDADE / VOLUME 2 X 500 LITROS, MOTORES ELÉTRICOS MÍNIMO 5 CV CADA, PARA NATA CIMENTO, ARGAMASSA E OUTROS - CHI DIURNO. AF_06/2015</v>
          </cell>
          <cell r="C5237" t="str">
            <v>CHI</v>
          </cell>
          <cell r="D5237">
            <v>3.77</v>
          </cell>
          <cell r="E5237">
            <v>0</v>
          </cell>
          <cell r="F5237">
            <v>3.77</v>
          </cell>
        </row>
        <row r="5238">
          <cell r="B5238" t="str">
            <v>GUINCHOS E GRUAS</v>
          </cell>
          <cell r="C5238" t="str">
            <v/>
          </cell>
        </row>
        <row r="5239">
          <cell r="A5239" t="str">
            <v>93281</v>
          </cell>
          <cell r="B5239" t="str">
            <v>GUINCHO ELÉTRICO DE COLUNA, CAPACIDADE 400 KG, COM MOTO FREIO, MOTOR TRIFÁSICO DE 1,25 CV - CHP DIURNO. AF_03/2016</v>
          </cell>
          <cell r="C5239" t="str">
            <v>CHP</v>
          </cell>
          <cell r="D5239">
            <v>5.71</v>
          </cell>
          <cell r="E5239">
            <v>8.8800000000000008</v>
          </cell>
          <cell r="F5239">
            <v>14.59</v>
          </cell>
        </row>
        <row r="5240">
          <cell r="A5240" t="str">
            <v>93282</v>
          </cell>
          <cell r="B5240" t="str">
            <v>GUINCHO ELÉTRICO DE COLUNA, CAPACIDADE 400 KG, COM MOTO FREIO, MOTOR TRIFÁSICO DE 1,25 CV - CHI DIURNO. AF_03/2016</v>
          </cell>
          <cell r="C5240" t="str">
            <v>CHI</v>
          </cell>
          <cell r="D5240">
            <v>5.22</v>
          </cell>
          <cell r="E5240">
            <v>8.8800000000000008</v>
          </cell>
          <cell r="F5240">
            <v>14.1</v>
          </cell>
        </row>
        <row r="5241">
          <cell r="A5241" t="str">
            <v>93277</v>
          </cell>
          <cell r="B5241" t="str">
            <v>GUINCHO ELÉTRICO DE COLUNA, CAPACIDADE 400 KG, COM MOTO FREIO, MOTOR TRIFÁSICO DE 1,25 CV - DEPRECIAÇÃO. AF_03/2016</v>
          </cell>
          <cell r="C5241" t="str">
            <v>H</v>
          </cell>
          <cell r="D5241">
            <v>0.26</v>
          </cell>
          <cell r="E5241">
            <v>0</v>
          </cell>
          <cell r="F5241">
            <v>0.26</v>
          </cell>
        </row>
        <row r="5242">
          <cell r="A5242" t="str">
            <v>93278</v>
          </cell>
          <cell r="B5242" t="str">
            <v>GUINCHO ELÉTRICO DE COLUNA, CAPACIDADE 400 KG, COM MOTO FREIO, MOTOR TRIFÁSICO DE 1,25 CV - JUROS. AF_03/2016</v>
          </cell>
          <cell r="C5242" t="str">
            <v>H</v>
          </cell>
          <cell r="D5242">
            <v>0.1</v>
          </cell>
          <cell r="E5242">
            <v>0</v>
          </cell>
          <cell r="F5242">
            <v>0.1</v>
          </cell>
        </row>
        <row r="5243">
          <cell r="A5243" t="str">
            <v>93279</v>
          </cell>
          <cell r="B5243" t="str">
            <v>GUINCHO ELÉTRICO DE COLUNA, CAPACIDADE 400 KG, COM MOTO FREIO, MOTOR TRIFÁSICO DE 1,25 CV - MANUTENÇÃO. AF_03/2016</v>
          </cell>
          <cell r="C5243" t="str">
            <v>H</v>
          </cell>
          <cell r="D5243">
            <v>0.17</v>
          </cell>
          <cell r="E5243">
            <v>0</v>
          </cell>
          <cell r="F5243">
            <v>0.17</v>
          </cell>
        </row>
        <row r="5244">
          <cell r="A5244" t="str">
            <v>93280</v>
          </cell>
          <cell r="B5244" t="str">
            <v>GUINCHO ELÉTRICO DE COLUNA, CAPACIDADE 400 KG, COM MOTO FREIO, MOTOR TRIFÁSICO DE 1,25 CV - MATERIAIS NA OPERAÇÃO. AF_03/2016</v>
          </cell>
          <cell r="C5244" t="str">
            <v>H</v>
          </cell>
          <cell r="D5244">
            <v>0.31</v>
          </cell>
          <cell r="E5244">
            <v>0</v>
          </cell>
          <cell r="F5244">
            <v>0.31</v>
          </cell>
        </row>
        <row r="5245">
          <cell r="A5245" t="str">
            <v>93272</v>
          </cell>
          <cell r="B5245" t="str">
            <v>GRUA ASCENSIONAL, LANCA DE 30 M, CAPACIDADE DE 1,0 T A 30 M, ALTURA ATE 39 M - CHP DIURNO. AF_03/2016</v>
          </cell>
          <cell r="C5245" t="str">
            <v>CHP</v>
          </cell>
          <cell r="D5245">
            <v>51.34</v>
          </cell>
          <cell r="E5245">
            <v>18.04</v>
          </cell>
          <cell r="F5245">
            <v>69.38</v>
          </cell>
        </row>
        <row r="5246">
          <cell r="A5246" t="str">
            <v>95212</v>
          </cell>
          <cell r="B5246" t="str">
            <v>GRUA ASCENCIONAL, LANCA DE 42 M, CAPACIDADE DE 1,5 T A 30 M, ALTURA ATE 39 M - CHP DIURNO. AF_08/2016</v>
          </cell>
          <cell r="C5246" t="str">
            <v>CHP</v>
          </cell>
          <cell r="D5246">
            <v>57.03</v>
          </cell>
          <cell r="E5246">
            <v>18.04</v>
          </cell>
          <cell r="F5246">
            <v>75.069999999999993</v>
          </cell>
        </row>
        <row r="5247">
          <cell r="A5247" t="str">
            <v>93274</v>
          </cell>
          <cell r="B5247" t="str">
            <v>GRUA ASCENSIONAL, LANÇA DE 30 M, CAPACIDADE DE 1,0 T A 30 M, ALTURA ATÉ 39 M - CHI DIURNO. AF_03/2016</v>
          </cell>
          <cell r="C5247" t="str">
            <v>CHI</v>
          </cell>
          <cell r="D5247">
            <v>26.29</v>
          </cell>
          <cell r="E5247">
            <v>18.04</v>
          </cell>
          <cell r="F5247">
            <v>44.33</v>
          </cell>
        </row>
        <row r="5248">
          <cell r="A5248" t="str">
            <v>95213</v>
          </cell>
          <cell r="B5248" t="str">
            <v>GRUA ASCENCIONAL, LANÇA DE 42 M, CAPACIDADE DE 1,5 T A 30 M, ALTURA ATÉ 39 M - CHI DIURNO. AF_08/2016</v>
          </cell>
          <cell r="C5248" t="str">
            <v>CHI</v>
          </cell>
          <cell r="D5248">
            <v>29.14</v>
          </cell>
          <cell r="E5248">
            <v>18.04</v>
          </cell>
          <cell r="F5248">
            <v>47.18</v>
          </cell>
        </row>
        <row r="5249">
          <cell r="A5249" t="str">
            <v>93267</v>
          </cell>
          <cell r="B5249" t="str">
            <v>GRUA ASCENCIONAL, LANÇA DE 30 M, CAPACIDADE DE 1,0 T A 30 M, ALTURA ATÉ 39 M  DEPRECIAÇÃO. AF_03/2016</v>
          </cell>
          <cell r="C5249" t="str">
            <v>H</v>
          </cell>
          <cell r="D5249">
            <v>17.07</v>
          </cell>
          <cell r="E5249">
            <v>0</v>
          </cell>
          <cell r="F5249">
            <v>17.07</v>
          </cell>
        </row>
        <row r="5250">
          <cell r="A5250" t="str">
            <v>93269</v>
          </cell>
          <cell r="B5250" t="str">
            <v>GRUA ASCENCIONAL, LANÇA DE 30 M, CAPACIDADE DE 1,0 T A 30 M, ALTURA ATÉ 39 M   JUROS. AF_03/2016</v>
          </cell>
          <cell r="C5250" t="str">
            <v>H</v>
          </cell>
          <cell r="D5250">
            <v>4.3600000000000003</v>
          </cell>
          <cell r="E5250">
            <v>0</v>
          </cell>
          <cell r="F5250">
            <v>4.3600000000000003</v>
          </cell>
        </row>
        <row r="5251">
          <cell r="A5251" t="str">
            <v>93270</v>
          </cell>
          <cell r="B5251" t="str">
            <v>GRUA ASCENCIONAL, LANÇA DE 30 M, CAPACIDADE DE 1,0 T A 30 M, ALTURA ATÉ 39 M   MANUTENÇÃO. AF_03/2016</v>
          </cell>
          <cell r="C5251" t="str">
            <v>H</v>
          </cell>
          <cell r="D5251">
            <v>21.33</v>
          </cell>
          <cell r="E5251">
            <v>0</v>
          </cell>
          <cell r="F5251">
            <v>21.33</v>
          </cell>
        </row>
        <row r="5252">
          <cell r="A5252" t="str">
            <v>93271</v>
          </cell>
          <cell r="B5252" t="str">
            <v>GRUA ASCENCIONAL, LANÇA DE 30 M, CAPACIDADE DE 1,0 T A 30 M, ALTURA ATÉ 39 M   MATERIAIS NA OPERAÇÃO. AF_03/2016</v>
          </cell>
          <cell r="C5252" t="str">
            <v>H</v>
          </cell>
          <cell r="D5252">
            <v>3.72</v>
          </cell>
          <cell r="E5252">
            <v>0</v>
          </cell>
          <cell r="F5252">
            <v>3.72</v>
          </cell>
        </row>
        <row r="5253">
          <cell r="A5253" t="str">
            <v>95208</v>
          </cell>
          <cell r="B5253" t="str">
            <v>GRUA ASCENCIONAL, LANÇA DE 42 M, CAPACIDADE DE 1,5 T A 30 M, ALTURA ATÉ 39 M  DEPRECIAÇÃO. AF_08/2016</v>
          </cell>
          <cell r="C5253" t="str">
            <v>H</v>
          </cell>
          <cell r="D5253">
            <v>19.34</v>
          </cell>
          <cell r="E5253">
            <v>0</v>
          </cell>
          <cell r="F5253">
            <v>19.34</v>
          </cell>
        </row>
        <row r="5254">
          <cell r="A5254" t="str">
            <v>95209</v>
          </cell>
          <cell r="B5254" t="str">
            <v>GRUA ASCENCIONAL, LANCA DE 42 M, CAPACIDADE DE 1,5 T A 30 M, ALTURA ATE 39 M  JUROS. AF_08/2016</v>
          </cell>
          <cell r="C5254" t="str">
            <v>H</v>
          </cell>
          <cell r="D5254">
            <v>4.9400000000000004</v>
          </cell>
          <cell r="E5254">
            <v>0</v>
          </cell>
          <cell r="F5254">
            <v>4.9400000000000004</v>
          </cell>
        </row>
        <row r="5255">
          <cell r="A5255" t="str">
            <v>95210</v>
          </cell>
          <cell r="B5255" t="str">
            <v>GRUA ASCENCIONAL, LANCA DE 42 M, CAPACIDADE DE 1,5 T A 30 M, ALTURA ATE 39 M  MANUTENÇÃO. AF_08/2016</v>
          </cell>
          <cell r="C5255" t="str">
            <v>H</v>
          </cell>
          <cell r="D5255">
            <v>24.17</v>
          </cell>
          <cell r="E5255">
            <v>0</v>
          </cell>
          <cell r="F5255">
            <v>24.17</v>
          </cell>
        </row>
        <row r="5256">
          <cell r="A5256" t="str">
            <v>95211</v>
          </cell>
          <cell r="B5256" t="str">
            <v>GRUA ASCENCIONAL, LANCA DE 42 M, CAPACIDADE DE 1,5 T A 30 M, ALTURA ATE 39 M  MATERIAIS NA OPERAÇÃO. AF_08/2016</v>
          </cell>
          <cell r="C5256" t="str">
            <v>H</v>
          </cell>
          <cell r="D5256">
            <v>3.72</v>
          </cell>
          <cell r="E5256">
            <v>0</v>
          </cell>
          <cell r="F5256">
            <v>3.72</v>
          </cell>
        </row>
        <row r="5257">
          <cell r="B5257" t="str">
            <v>ELEVADOR</v>
          </cell>
          <cell r="C5257" t="str">
            <v/>
          </cell>
        </row>
        <row r="5258">
          <cell r="B5258" t="str">
            <v>VIBRADOR</v>
          </cell>
          <cell r="C5258" t="str">
            <v/>
          </cell>
        </row>
        <row r="5259">
          <cell r="A5259" t="str">
            <v>73343</v>
          </cell>
          <cell r="B5259" t="str">
            <v>VIBRADOR DE IMERSAO MOTOR GAS 3,5CV TUBO DE 48X480MM (CI) C/MANGOTE   DE 5M COMP -EXCL OPERADOR</v>
          </cell>
          <cell r="C5259" t="str">
            <v>H</v>
          </cell>
          <cell r="D5259">
            <v>0.51</v>
          </cell>
          <cell r="E5259">
            <v>0</v>
          </cell>
          <cell r="F5259">
            <v>0.51</v>
          </cell>
        </row>
        <row r="5260">
          <cell r="A5260" t="str">
            <v>90582</v>
          </cell>
          <cell r="B5260" t="str">
            <v>VIBRADOR DE IMERSÃO, DIÂMETRO DE PONTEIRA 45MM, MOTOR ELÉTRICO TRIFÁSICO POTÊNCIA DE 2 CV - DEPRECIAÇÃO. AF_06/2015</v>
          </cell>
          <cell r="C5260" t="str">
            <v>H</v>
          </cell>
          <cell r="D5260">
            <v>1.53</v>
          </cell>
          <cell r="E5260">
            <v>0</v>
          </cell>
          <cell r="F5260">
            <v>1.53</v>
          </cell>
        </row>
        <row r="5261">
          <cell r="A5261" t="str">
            <v>90583</v>
          </cell>
          <cell r="B5261" t="str">
            <v>VIBRADOR DE IMERSÃO, DIÂMETRO DE PONTEIRA 45MM, MOTOR ELÉTRICO TRIFÁSICO POTÊNCIA DE 2 CV - JUROS. AF_06/2015</v>
          </cell>
          <cell r="C5261" t="str">
            <v>H</v>
          </cell>
          <cell r="D5261">
            <v>0.06</v>
          </cell>
          <cell r="E5261">
            <v>0</v>
          </cell>
          <cell r="F5261">
            <v>0.06</v>
          </cell>
        </row>
        <row r="5262">
          <cell r="A5262" t="str">
            <v>90584</v>
          </cell>
          <cell r="B5262" t="str">
            <v>VIBRADOR DE IMERSÃO, DIÂMETRO DE PONTEIRA 45MM, MOTOR ELÉTRICO TRIFÁSICO POTÊNCIA DE 2 CV - MANUTENÇÃO. AF_06/2015</v>
          </cell>
          <cell r="C5262" t="str">
            <v>H</v>
          </cell>
          <cell r="D5262">
            <v>0.14000000000000001</v>
          </cell>
          <cell r="E5262">
            <v>0</v>
          </cell>
          <cell r="F5262">
            <v>0.14000000000000001</v>
          </cell>
        </row>
        <row r="5263">
          <cell r="A5263" t="str">
            <v>90585</v>
          </cell>
          <cell r="B5263" t="str">
            <v>VIBRADOR DE IMERSÃO, DIÂMETRO DE PONTEIRA 45MM, MOTOR ELÉTRICO TRIFÁSICO POTÊNCIA DE 2 CV - MATERIAIS NA OPERAÇÃO. AF_06/2015</v>
          </cell>
          <cell r="C5263" t="str">
            <v>H</v>
          </cell>
          <cell r="D5263">
            <v>0.5</v>
          </cell>
          <cell r="E5263">
            <v>0</v>
          </cell>
          <cell r="F5263">
            <v>0.5</v>
          </cell>
        </row>
        <row r="5264">
          <cell r="A5264" t="str">
            <v>90586</v>
          </cell>
          <cell r="B5264" t="str">
            <v>VIBRADOR DE IMERSÃO, DIÂMETRO DE PONTEIRA 45MM, MOTOR ELÉTRICO TRIFÁSICO POTÊNCIA DE 2 CV - CHP DIURNO. AF_06/2015</v>
          </cell>
          <cell r="C5264" t="str">
            <v>CHP</v>
          </cell>
          <cell r="D5264">
            <v>2.2200000000000002</v>
          </cell>
          <cell r="E5264">
            <v>0</v>
          </cell>
          <cell r="F5264">
            <v>2.2200000000000002</v>
          </cell>
        </row>
        <row r="5265">
          <cell r="A5265" t="str">
            <v>90587</v>
          </cell>
          <cell r="B5265" t="str">
            <v>VIBRADOR DE IMERSÃO, DIÂMETRO DE PONTEIRA 45MM, MOTOR ELÉTRICO TRIFÁSICO POTÊNCIA DE 2 CV - CHI DIURNO. AF_06/2015</v>
          </cell>
          <cell r="C5265" t="str">
            <v>CHI</v>
          </cell>
          <cell r="D5265">
            <v>1.58</v>
          </cell>
          <cell r="E5265">
            <v>0</v>
          </cell>
          <cell r="F5265">
            <v>1.58</v>
          </cell>
        </row>
        <row r="5266">
          <cell r="B5266" t="str">
            <v>SERRA CIRCULAR</v>
          </cell>
          <cell r="C5266" t="str">
            <v/>
          </cell>
        </row>
        <row r="5267">
          <cell r="A5267" t="str">
            <v>91692</v>
          </cell>
          <cell r="B5267" t="str">
            <v>SERRA CIRCULAR DE BANCADA COM MOTOR ELÉTRICO POTÊNCIA DE 5HP, COM COIFA PARA DISCO 10" - CHP DIURNO. AF_08/2015</v>
          </cell>
          <cell r="C5267" t="str">
            <v>CHP</v>
          </cell>
          <cell r="D5267">
            <v>1.37</v>
          </cell>
          <cell r="E5267">
            <v>0</v>
          </cell>
          <cell r="F5267">
            <v>1.37</v>
          </cell>
        </row>
        <row r="5268">
          <cell r="A5268" t="str">
            <v>91693</v>
          </cell>
          <cell r="B5268" t="str">
            <v>SERRA CIRCULAR DE BANCADA COM MOTOR ELÉTRICO POTÊNCIA DE 5HP, COM COIFA PARA DISCO 10" - CHI DIURNO. AF_08/2015</v>
          </cell>
          <cell r="C5268" t="str">
            <v>CHI</v>
          </cell>
          <cell r="D5268">
            <v>7.0000000000000007E-2</v>
          </cell>
          <cell r="E5268">
            <v>0</v>
          </cell>
          <cell r="F5268">
            <v>7.0000000000000007E-2</v>
          </cell>
        </row>
        <row r="5269">
          <cell r="A5269" t="str">
            <v>91688</v>
          </cell>
          <cell r="B5269" t="str">
            <v>SERRA CIRCULAR DE BANCADA COM MOTOR ELÉTRICO POTÊNCIA DE 5HP, COM COIFA PARA DISCO 10" - DEPRECIAÇÃO. AF_08/2015</v>
          </cell>
          <cell r="C5269" t="str">
            <v>H</v>
          </cell>
          <cell r="D5269">
            <v>0.06</v>
          </cell>
          <cell r="E5269">
            <v>0</v>
          </cell>
          <cell r="F5269">
            <v>0.06</v>
          </cell>
        </row>
        <row r="5270">
          <cell r="A5270" t="str">
            <v>91689</v>
          </cell>
          <cell r="B5270" t="str">
            <v>SERRA CIRCULAR DE BANCADA COM MOTOR ELÉTRICO POTÊNCIA DE 5HP, COM COIFA PARA DISCO 10" - JUROS. AF_08/2015</v>
          </cell>
          <cell r="C5270" t="str">
            <v>H</v>
          </cell>
          <cell r="D5270">
            <v>0.02</v>
          </cell>
          <cell r="E5270">
            <v>0</v>
          </cell>
          <cell r="F5270">
            <v>0.02</v>
          </cell>
        </row>
        <row r="5271">
          <cell r="A5271" t="str">
            <v>91690</v>
          </cell>
          <cell r="B5271" t="str">
            <v>SERRA CIRCULAR DE BANCADA COM MOTOR ELÉTRICO POTÊNCIA DE 5HP, COM COIFA PARA DISCO 10" - MANUTENÇÃO. AF_08/2015</v>
          </cell>
          <cell r="C5271" t="str">
            <v>H</v>
          </cell>
          <cell r="D5271">
            <v>0.04</v>
          </cell>
          <cell r="E5271">
            <v>0</v>
          </cell>
          <cell r="F5271">
            <v>0.04</v>
          </cell>
        </row>
        <row r="5272">
          <cell r="A5272" t="str">
            <v>91691</v>
          </cell>
          <cell r="B5272" t="str">
            <v>SERRA CIRCULAR DE BANCADA COM MOTOR ELÉTRICO POTÊNCIA DE 5HP, COM COIFA PARA DISCO 10" - MATERIAIS NA OPERAÇÃO. AF_08/2015</v>
          </cell>
          <cell r="C5272" t="str">
            <v>H</v>
          </cell>
          <cell r="D5272">
            <v>1.26</v>
          </cell>
          <cell r="E5272">
            <v>0</v>
          </cell>
          <cell r="F5272">
            <v>1.26</v>
          </cell>
        </row>
        <row r="5273">
          <cell r="B5273" t="str">
            <v>CORTE DE JUNTAS</v>
          </cell>
          <cell r="C5273" t="str">
            <v/>
          </cell>
        </row>
        <row r="5274">
          <cell r="B5274" t="str">
            <v>PINTURA DE FAIXAS</v>
          </cell>
          <cell r="C5274" t="str">
            <v/>
          </cell>
        </row>
        <row r="5275">
          <cell r="A5275" t="str">
            <v>95133</v>
          </cell>
          <cell r="B5275" t="str">
            <v>MÁQUINA DEMARCADORA DE FAIXA DE TRÁFEGO À FRIO, AUTOPROPELIDA, POTÊNCIA 38 HP - CHP DIURNO. AF_07/2016</v>
          </cell>
          <cell r="C5275" t="str">
            <v>CHP</v>
          </cell>
          <cell r="D5275">
            <v>117.39</v>
          </cell>
          <cell r="E5275">
            <v>14.36</v>
          </cell>
          <cell r="F5275">
            <v>131.75</v>
          </cell>
        </row>
        <row r="5276">
          <cell r="A5276" t="str">
            <v>95134</v>
          </cell>
          <cell r="B5276" t="str">
            <v>MÁQUINA DEMARCADORA DE FAIXA DE TRÁFEGO À FRIO, AUTOPROPELIDA, POTÊNCIA 38 HP - CHI DIURNO. AF_07/2016</v>
          </cell>
          <cell r="C5276" t="str">
            <v>H</v>
          </cell>
          <cell r="D5276">
            <v>53.7</v>
          </cell>
          <cell r="E5276">
            <v>14.36</v>
          </cell>
          <cell r="F5276">
            <v>68.06</v>
          </cell>
        </row>
        <row r="5277">
          <cell r="A5277" t="str">
            <v>95129</v>
          </cell>
          <cell r="B5277" t="str">
            <v>MÁQUINA DEMARCADORA DE FAIXA DE TRÁFEGO À FRIO, AUTOPROPELIDA, POTÊNCIA 38 HP - DEPRECIAÇÃO. AF_07/2016</v>
          </cell>
          <cell r="C5277" t="str">
            <v>H</v>
          </cell>
          <cell r="D5277">
            <v>40.31</v>
          </cell>
          <cell r="E5277">
            <v>0</v>
          </cell>
          <cell r="F5277">
            <v>40.31</v>
          </cell>
        </row>
        <row r="5278">
          <cell r="A5278" t="str">
            <v>95130</v>
          </cell>
          <cell r="B5278" t="str">
            <v>MÁQUINA DEMARCADORA DE FAIXA DE TRÁFEGO À FRIO, AUTOPROPELIDA, POTÊNCIA 38 HP - JUROS. AF_07/2016</v>
          </cell>
          <cell r="C5278" t="str">
            <v>H</v>
          </cell>
          <cell r="D5278">
            <v>8.5299999999999994</v>
          </cell>
          <cell r="E5278">
            <v>0</v>
          </cell>
          <cell r="F5278">
            <v>8.5299999999999994</v>
          </cell>
        </row>
        <row r="5279">
          <cell r="A5279" t="str">
            <v>95131</v>
          </cell>
          <cell r="B5279" t="str">
            <v>MÁQUINA DEMARCADORA DE FAIXA DE TRÁFEGO À FRIO, AUTOPROPELIDA, POTÊNCIA 38 HP - MANUTENÇÃO. AF_07/2016</v>
          </cell>
          <cell r="C5279" t="str">
            <v>H</v>
          </cell>
          <cell r="D5279">
            <v>47.42</v>
          </cell>
          <cell r="E5279">
            <v>0</v>
          </cell>
          <cell r="F5279">
            <v>47.42</v>
          </cell>
        </row>
        <row r="5280">
          <cell r="A5280" t="str">
            <v>95132</v>
          </cell>
          <cell r="B5280" t="str">
            <v>MÁQUINA DEMARCADORA DE FAIXA DE TRÁFEGO À FRIO, AUTOPROPELIDA, POTÊNCIA 38 HP - MATERIAIS NA OPERAÇÃO. AF_07/2016</v>
          </cell>
          <cell r="C5280" t="str">
            <v>H</v>
          </cell>
          <cell r="D5280">
            <v>16.27</v>
          </cell>
          <cell r="E5280">
            <v>0</v>
          </cell>
          <cell r="F5280">
            <v>16.27</v>
          </cell>
        </row>
        <row r="5281">
          <cell r="B5281" t="str">
            <v>PROJETORES DE CONCRETO E ARGAMASSA</v>
          </cell>
          <cell r="C5281" t="str">
            <v/>
          </cell>
        </row>
        <row r="5282">
          <cell r="A5282" t="str">
            <v>88418</v>
          </cell>
          <cell r="B5282" t="str">
            <v>PROJETOR DE ARGAMASSA, CAPACIDADE DE PROJEÇÃO 1,5 M3/H, ALCANCE DE 30 ATÉ 60 M, MOTOR ELÉTRICO POTÊNCIA 7,5 HP - CHP DIURNO. AF_06/2014</v>
          </cell>
          <cell r="C5282" t="str">
            <v>CHP</v>
          </cell>
          <cell r="D5282">
            <v>10.11</v>
          </cell>
          <cell r="E5282">
            <v>0</v>
          </cell>
          <cell r="F5282">
            <v>10.11</v>
          </cell>
        </row>
        <row r="5283">
          <cell r="A5283" t="str">
            <v>88419</v>
          </cell>
          <cell r="B5283" t="str">
            <v>PROJETOR DE ARGAMASSA, CAPACIDADE DE PROJEÇÃO 1,5 M3/H, ALCANCE DE 30 ATÉ 60 M, MOTOR ELÉTRICO POTÊNCIA 7,5 HP - DEPRECIAÇÃO. AF_06/2014</v>
          </cell>
          <cell r="C5283" t="str">
            <v>H</v>
          </cell>
          <cell r="D5283">
            <v>3.98</v>
          </cell>
          <cell r="E5283">
            <v>0</v>
          </cell>
          <cell r="F5283">
            <v>3.98</v>
          </cell>
        </row>
        <row r="5284">
          <cell r="A5284" t="str">
            <v>88422</v>
          </cell>
          <cell r="B5284" t="str">
            <v>PROJETOR DE ARGAMASSA, CAPACIDADE DE PROJEÇÃO 1,5 M3/H, ALCANCE DE 30 ATÉ 60 M, MOTOR ELÉTRICO POTÊNCIA 7,5 HP - JUROS. AF_06/2014</v>
          </cell>
          <cell r="C5284" t="str">
            <v>H</v>
          </cell>
          <cell r="D5284">
            <v>0.93</v>
          </cell>
          <cell r="E5284">
            <v>0</v>
          </cell>
          <cell r="F5284">
            <v>0.93</v>
          </cell>
        </row>
        <row r="5285">
          <cell r="A5285" t="str">
            <v>88425</v>
          </cell>
          <cell r="B5285" t="str">
            <v>PROJETOR DE ARGAMASSA, CAPACIDADE DE PROJEÇÃO 1,5 M3/H, ALCANCE DE 30 ATÉ 60 M, MOTOR ELÉTRICO POTÊNCIA 7,5 HP - MANUTENÇÃO. AF_06/2014</v>
          </cell>
          <cell r="C5285" t="str">
            <v>H</v>
          </cell>
          <cell r="D5285">
            <v>3.31</v>
          </cell>
          <cell r="E5285">
            <v>0</v>
          </cell>
          <cell r="F5285">
            <v>3.31</v>
          </cell>
        </row>
        <row r="5286">
          <cell r="A5286" t="str">
            <v>88427</v>
          </cell>
          <cell r="B5286" t="str">
            <v>PROJETOR DE ARGAMASSA, CAPACIDADE DE PROJEÇÃO 1,5 M3/H, ALCANCE DE 30 ATÉ 60 M, MOTOR ELÉTRICO POTÊNCIA 7,5 HP - MATERIAIS NA OPERAÇÃO. AF_06/2014</v>
          </cell>
          <cell r="C5286" t="str">
            <v>H</v>
          </cell>
          <cell r="D5286">
            <v>1.9</v>
          </cell>
          <cell r="E5286">
            <v>0</v>
          </cell>
          <cell r="F5286">
            <v>1.9</v>
          </cell>
        </row>
        <row r="5287">
          <cell r="A5287" t="str">
            <v>88430</v>
          </cell>
          <cell r="B5287" t="str">
            <v>PROJETOR DE ARGAMASSA, CAPACIDADE DE PROJEÇÃO 1,5 M3/H, ALCANCE DE 30 ATÉ 60 M, MOTOR ELÉTRICO POTÊNCIA 7,5 HP - CHI DIURNO. AF_06/2014</v>
          </cell>
          <cell r="C5287" t="str">
            <v>CHI</v>
          </cell>
          <cell r="D5287">
            <v>4.91</v>
          </cell>
          <cell r="E5287">
            <v>0</v>
          </cell>
          <cell r="F5287">
            <v>4.91</v>
          </cell>
        </row>
        <row r="5288">
          <cell r="A5288" t="str">
            <v>88433</v>
          </cell>
          <cell r="B5288" t="str">
            <v>PROJETOR DE ARGAMASSA, CAPACIDADE DE PROJEÇÃO 2 M3/H, ALCANCE ATÉ 50 M, MOTOR ELÉTRICO POTÊNCIA 7,5 HP - CHP DIURNO. AF_06/2014</v>
          </cell>
          <cell r="C5288" t="str">
            <v>CHP</v>
          </cell>
          <cell r="D5288">
            <v>12.79</v>
          </cell>
          <cell r="E5288">
            <v>0</v>
          </cell>
          <cell r="F5288">
            <v>12.79</v>
          </cell>
        </row>
        <row r="5289">
          <cell r="A5289" t="str">
            <v>88434</v>
          </cell>
          <cell r="B5289" t="str">
            <v>PROJETOR DE ARGAMASSA, CAPACIDADE DE PROJEÇÃO 2 M3/H, ALCANCE ATÉ 50 M, MOTOR ELÉTRICO POTÊNCIA 7,5 HP - DEPRECIAÇÃO. AF_06/2014</v>
          </cell>
          <cell r="C5289" t="str">
            <v>H</v>
          </cell>
          <cell r="D5289">
            <v>5.27</v>
          </cell>
          <cell r="E5289">
            <v>0</v>
          </cell>
          <cell r="F5289">
            <v>5.27</v>
          </cell>
        </row>
        <row r="5290">
          <cell r="A5290" t="str">
            <v>88435</v>
          </cell>
          <cell r="B5290" t="str">
            <v>PROJETOR DE ARGAMASSA, CAPACIDADE DE PROJEÇÃO 2 M3/H, ALCANCE ATÉ 50 M, MOTOR ELÉTRICO POTÊNCIA 7,5 HP - JUROS. AF_06/2014</v>
          </cell>
          <cell r="C5290" t="str">
            <v>H</v>
          </cell>
          <cell r="D5290">
            <v>1.23</v>
          </cell>
          <cell r="E5290">
            <v>0</v>
          </cell>
          <cell r="F5290">
            <v>1.23</v>
          </cell>
        </row>
        <row r="5291">
          <cell r="A5291" t="str">
            <v>88436</v>
          </cell>
          <cell r="B5291" t="str">
            <v>PROJETOR DE ARGAMASSA, CAPACIDADE DE PROJEÇÃO 2 M3/H, ALCANCE ATÉ 50 M, MOTOR ELÉTRICO POTÊNCIA 7,5 HP - MANUTENÇÃO. AF_06/2014</v>
          </cell>
          <cell r="C5291" t="str">
            <v>H</v>
          </cell>
          <cell r="D5291">
            <v>4.3899999999999997</v>
          </cell>
          <cell r="E5291">
            <v>0</v>
          </cell>
          <cell r="F5291">
            <v>4.3899999999999997</v>
          </cell>
        </row>
        <row r="5292">
          <cell r="A5292" t="str">
            <v>88437</v>
          </cell>
          <cell r="B5292" t="str">
            <v>PROJETOR DE ARGAMASSA, CAPACIDADE DE PROJEÇÃO 2 M3/H, ALCANCE ATÉ 50 M, MOTOR ELÉTRICO POTÊNCIA 7,5 HP - MATERIAIS NA OPERAÇÃO. AF_06/2014</v>
          </cell>
          <cell r="C5292" t="str">
            <v>H</v>
          </cell>
          <cell r="D5292">
            <v>1.9</v>
          </cell>
          <cell r="E5292">
            <v>0</v>
          </cell>
          <cell r="F5292">
            <v>1.9</v>
          </cell>
        </row>
        <row r="5293">
          <cell r="A5293" t="str">
            <v>88438</v>
          </cell>
          <cell r="B5293" t="str">
            <v>PROJETOR DE ARGAMASSA, CAPACIDADE DE PROJEÇÃO 2 M3/H, ALCANCE ATÉ 50 M, MOTOR ELÉTRICO POTÊNCIA 7,5 HP - CHI DIURNO. AF_06/2014</v>
          </cell>
          <cell r="C5293" t="str">
            <v>CHI</v>
          </cell>
          <cell r="D5293">
            <v>6.5</v>
          </cell>
          <cell r="E5293">
            <v>0</v>
          </cell>
          <cell r="F5293">
            <v>6.5</v>
          </cell>
        </row>
        <row r="5294">
          <cell r="A5294" t="str">
            <v>90664</v>
          </cell>
          <cell r="B5294" t="str">
            <v>PROJETOR PNEUMÁTICO DE ARGAMASSA PARA CHAPISCO E REBOCO COM RECIPIENTE ACOPLADO, TIPO CANEQUINHA, COM COMPRESSOR DE AR REBOCÁVEL VAZÃO 89 PCM E MOTOR DIESEL DE 20 CV - DEPRECIAÇÃO. AF_06/2015</v>
          </cell>
          <cell r="C5294" t="str">
            <v>H</v>
          </cell>
          <cell r="D5294">
            <v>3.19</v>
          </cell>
          <cell r="E5294">
            <v>0</v>
          </cell>
          <cell r="F5294">
            <v>3.19</v>
          </cell>
        </row>
        <row r="5295">
          <cell r="A5295" t="str">
            <v>90665</v>
          </cell>
          <cell r="B5295" t="str">
            <v>PROJETOR PNEUMÁTICO DE ARGAMASSA PARA CHAPISCO E REBOCO COM RECIPIENTE ACOPLADO, TIPO CANEQUINHA, COM COMPRESSOR DE AR REBOCÁVEL VAZÃO 89 PCM E MOTOR DIESEL DE 20 CV - JUROS. AF_06/2015</v>
          </cell>
          <cell r="C5295" t="str">
            <v>H</v>
          </cell>
          <cell r="D5295">
            <v>0.74</v>
          </cell>
          <cell r="E5295">
            <v>0</v>
          </cell>
          <cell r="F5295">
            <v>0.74</v>
          </cell>
        </row>
        <row r="5296">
          <cell r="A5296" t="str">
            <v>90666</v>
          </cell>
          <cell r="B5296" t="str">
            <v>PROJETOR PNEUMÁTICO DE ARGAMASSA PARA CHAPISCO E REBOCO COM RECIPIENTE ACOPLADO, TIPO CANEQUINHA, COM COMPRESSOR DE AR REBOCÁVEL VAZÃO 89 PCM E MOTOR DIESEL DE 20 CV - MANUTENÇÃO. AF_06/2015</v>
          </cell>
          <cell r="C5296" t="str">
            <v>H</v>
          </cell>
          <cell r="D5296">
            <v>2.66</v>
          </cell>
          <cell r="E5296">
            <v>0</v>
          </cell>
          <cell r="F5296">
            <v>2.66</v>
          </cell>
        </row>
        <row r="5297">
          <cell r="A5297" t="str">
            <v>90667</v>
          </cell>
          <cell r="B5297" t="str">
            <v>PROJETOR PNEUMÁTICO DE ARGAMASSA PARA CHAPISCO E REBOCO COM RECIPIENTE ACOPLADO, TIPO CANEQUINHA, COM COMPRESSOR DE AR REBOCÁVEL VAZÃO 89 PCM E MOTOR DIESEL DE 20 CV - MATERIAIS NA OPERAÇÃO. AF_06/2015</v>
          </cell>
          <cell r="C5297" t="str">
            <v>H</v>
          </cell>
          <cell r="D5297">
            <v>35.9</v>
          </cell>
          <cell r="E5297">
            <v>0</v>
          </cell>
          <cell r="F5297">
            <v>35.9</v>
          </cell>
        </row>
        <row r="5298">
          <cell r="A5298" t="str">
            <v>90668</v>
          </cell>
          <cell r="B5298" t="str">
            <v>PROJETOR PNEUMÁTICO DE ARGAMASSA PARA CHAPISCO E REBOCO COM RECIPIENTE ACOPLADO, TIPO CANEQUINHA, COM COMPRESSOR DE AR REBOCÁVEL VAZÃO 89 PCM E MOTOR DIESEL DE 20 CV - CHP DIURNO. AF_06/2015</v>
          </cell>
          <cell r="C5298" t="str">
            <v>CHP</v>
          </cell>
          <cell r="D5298">
            <v>42.49</v>
          </cell>
          <cell r="E5298">
            <v>0</v>
          </cell>
          <cell r="F5298">
            <v>42.49</v>
          </cell>
        </row>
        <row r="5299">
          <cell r="A5299" t="str">
            <v>90669</v>
          </cell>
          <cell r="B5299" t="str">
            <v>PROJETOR PNEUMÁTICO DE ARGAMASSA PARA CHAPISCO E REBOCO COM RECIPIENTE ACOPLADO, TIPO CANEQUINHA, COM COMPRESSOR DE AR REBOCÁVEL VAZÃO 89 PCM E MOTOR DIESEL DE 20 CV - CHI DIURNO. AF_06/2015</v>
          </cell>
          <cell r="C5299" t="str">
            <v>CHI</v>
          </cell>
          <cell r="D5299">
            <v>3.93</v>
          </cell>
          <cell r="E5299">
            <v>0</v>
          </cell>
          <cell r="F5299">
            <v>3.93</v>
          </cell>
        </row>
        <row r="5300">
          <cell r="A5300" t="str">
            <v>91069</v>
          </cell>
          <cell r="B5300" t="str">
            <v>EXECUÇÃO DE REVESTIMENTO DE CONCRETO PROJETADO COM ESPESSURA DE 7 CM, ARMADO COM TELA, INCLINAÇÃO MENOR QUE 90°, APLICAÇÃO CONTÍNUA, UTILIZANDO EQUIPAMENTO DE PROJEÇÃO COM 6 M³/H DE CAPACIDADE. AF_01/2016</v>
          </cell>
          <cell r="C5300" t="str">
            <v>M2</v>
          </cell>
          <cell r="D5300">
            <v>56.54</v>
          </cell>
          <cell r="E5300">
            <v>14.8</v>
          </cell>
          <cell r="F5300">
            <v>71.34</v>
          </cell>
        </row>
        <row r="5301">
          <cell r="A5301" t="str">
            <v>91070</v>
          </cell>
          <cell r="B5301" t="str">
            <v>EXECUÇÃO DE REVESTIMENTO DE CONCRETO PROJETADO COM ESPESSURA DE 10 CM, ARMADO COM TELA, INCLINAÇÃO MENOR QUE 90°, APLICAÇÃO CONTÍNUA, UTILIZANDO EQUIPAMENTO DE PROJEÇÃO COM 6 M³/H DE CAPACIDADE. AF_01/2016</v>
          </cell>
          <cell r="C5301" t="str">
            <v>M2</v>
          </cell>
          <cell r="D5301">
            <v>63.72</v>
          </cell>
          <cell r="E5301">
            <v>15.69</v>
          </cell>
          <cell r="F5301">
            <v>79.41</v>
          </cell>
        </row>
        <row r="5302">
          <cell r="A5302" t="str">
            <v>91071</v>
          </cell>
          <cell r="B5302" t="str">
            <v>EXECUÇÃO DE REVESTIMENTO DE CONCRETO PROJETADO COM ESPESSURA DE 7 CM, ARMADO COM TELA, INCLINAÇÃO DE 90°, APLICAÇÃO CONTÍNUA, UTILIZANDO EQUIPAMENTO DE PROJEÇÃO COM 6 M³/H DE CAPACIDADE. AF_01/2016</v>
          </cell>
          <cell r="C5302" t="str">
            <v>M2</v>
          </cell>
          <cell r="D5302">
            <v>68.31</v>
          </cell>
          <cell r="E5302">
            <v>35.47</v>
          </cell>
          <cell r="F5302">
            <v>103.78</v>
          </cell>
        </row>
        <row r="5303">
          <cell r="A5303" t="str">
            <v>91072</v>
          </cell>
          <cell r="B5303" t="str">
            <v>EXECUÇÃO DE REVESTIMENTO DE CONCRETO PROJETADO COM ESPESSURA DE 10 CM, ARMADO COM TELA, INCLINAÇÃO DE 90°, APLICAÇÃO CONTÍNUA, UTILIZANDO EQUIPAMENTO DE PROJEÇÃO COM 6 M³/H DE CAPACIDADE. AF_01/2016</v>
          </cell>
          <cell r="C5303" t="str">
            <v>M2</v>
          </cell>
          <cell r="D5303">
            <v>75.430000000000007</v>
          </cell>
          <cell r="E5303">
            <v>36.42</v>
          </cell>
          <cell r="F5303">
            <v>111.85</v>
          </cell>
        </row>
        <row r="5304">
          <cell r="A5304" t="str">
            <v>91073</v>
          </cell>
          <cell r="B5304" t="str">
            <v>EXECUÇÃO DE REVESTIMENTO DE CONCRETO PROJETADO COM ESPESSURA DE 7 CM, ARMADO COM TELA, INCLINAÇÃO MENOR QUE 90°, APLICAÇÃO CONTÍNUA, UTILIZANDO EQUIPAMENTO DE PROJEÇÃO COM 3 M³/H DE CAPACIDADE. AF_01/2016</v>
          </cell>
          <cell r="C5304" t="str">
            <v>M2</v>
          </cell>
          <cell r="D5304">
            <v>60.24</v>
          </cell>
          <cell r="E5304">
            <v>22.56</v>
          </cell>
          <cell r="F5304">
            <v>82.8</v>
          </cell>
        </row>
        <row r="5305">
          <cell r="A5305" t="str">
            <v>91074</v>
          </cell>
          <cell r="B5305" t="str">
            <v>EXECUÇÃO DE REVESTIMENTO DE CONCRETO PROJETADO COM ESPESSURA DE 10 CM, ARMADO COM TELA, INCLINAÇÃO MENOR QUE 90°, APLICAÇÃO CONTÍNUA, UTILIZANDO EQUIPAMENTO DE PROJEÇÃO COM 3 M³/H DE CAPACIDADE. AF_01/2016</v>
          </cell>
          <cell r="C5305" t="str">
            <v>M2</v>
          </cell>
          <cell r="D5305">
            <v>67.83</v>
          </cell>
          <cell r="E5305">
            <v>24.22</v>
          </cell>
          <cell r="F5305">
            <v>92.05</v>
          </cell>
        </row>
        <row r="5306">
          <cell r="A5306" t="str">
            <v>91075</v>
          </cell>
          <cell r="B5306" t="str">
            <v>EXECUÇÃO DE REVESTIMENTO DE CONCRETO PROJETADO COM ESPESSURA DE 7 CM, ARMADO COM TELA, INCLINAÇÃO DE 90°, APLICAÇÃO CONTÍNUA, UTILIZANDO EQUIPAMENTO DE PROJEÇÃO COM 3 M³/H DE CAPACIDADE. AF_01/2016</v>
          </cell>
          <cell r="C5306" t="str">
            <v>M2</v>
          </cell>
          <cell r="D5306">
            <v>72.02</v>
          </cell>
          <cell r="E5306">
            <v>45.59</v>
          </cell>
          <cell r="F5306">
            <v>117.61</v>
          </cell>
        </row>
        <row r="5307">
          <cell r="A5307" t="str">
            <v>91076</v>
          </cell>
          <cell r="B5307" t="str">
            <v>EXECUÇÃO DE REVESTIMENTO DE CONCRETO PROJETADO COM ESPESSURA DE 10 CM, ARMADO COM TELA, INCLINAÇÃO DE 90°, APLICAÇÃO CONTÍNUA, UTILIZANDO EQUIPAMENTO DE PROJEÇÃO COM 3 M³/H DE CAPACIDADE. AF_01/2016</v>
          </cell>
          <cell r="C5307" t="str">
            <v>M2</v>
          </cell>
          <cell r="D5307">
            <v>79.540000000000006</v>
          </cell>
          <cell r="E5307">
            <v>47.37</v>
          </cell>
          <cell r="F5307">
            <v>126.91</v>
          </cell>
        </row>
        <row r="5308">
          <cell r="A5308" t="str">
            <v>91077</v>
          </cell>
          <cell r="B5308" t="str">
            <v>EXECUÇÃO DE REVESTIMENTO DE CONCRETO PROJETADO COM ESPESSURA DE 7 CM, ARMADO COM FIBRAS DE AÇO, INCLINAÇÃO MENOR QUE 90°, APLICAÇÃO CONTÍNUA, UTILIZANDO EQUIPAMENTO DE PROJEÇÃO COM 6 M³/H DE CAPACIDADE. AF_01/2016</v>
          </cell>
          <cell r="C5308" t="str">
            <v>M2</v>
          </cell>
          <cell r="D5308">
            <v>86.33</v>
          </cell>
          <cell r="E5308">
            <v>10.24</v>
          </cell>
          <cell r="F5308">
            <v>96.57</v>
          </cell>
        </row>
        <row r="5309">
          <cell r="A5309" t="str">
            <v>91078</v>
          </cell>
          <cell r="B5309" t="str">
            <v>EXECUÇÃO DE REVESTIMENTO DE CONCRETO PROJETADO COM ESPESSURA DE 10 CM, ARMADO COM FIBRAS DE AÇO, INCLINAÇÃO MENOR QUE 90°, APLICAÇÃO CONTÍNUA, UTILIZANDO EQUIPAMENTO DE PROJEÇÃO COM 6 M³/H DE CAPACIDADE. AF_01/2016</v>
          </cell>
          <cell r="C5309" t="str">
            <v>M2</v>
          </cell>
          <cell r="D5309">
            <v>102.49</v>
          </cell>
          <cell r="E5309">
            <v>11.02</v>
          </cell>
          <cell r="F5309">
            <v>113.51</v>
          </cell>
        </row>
        <row r="5310">
          <cell r="A5310" t="str">
            <v>91079</v>
          </cell>
          <cell r="B5310" t="str">
            <v>EXECUÇÃO DE REVESTIMENTO DE CONCRETO PROJETADO COM ESPESSURA DE 7 CM, ARMADO COM FIBRAS DE AÇO, INCLINAÇÃO DE 90°, APLICAÇÃO CONTÍNUA, UTILIZANDO EQUIPAMENTO DE PROJEÇÃO COM 6 M³/H DE CAPACIDADE. AF_01/2016</v>
          </cell>
          <cell r="C5310" t="str">
            <v>M2</v>
          </cell>
          <cell r="D5310">
            <v>88.04</v>
          </cell>
          <cell r="E5310">
            <v>13.21</v>
          </cell>
          <cell r="F5310">
            <v>101.25</v>
          </cell>
        </row>
        <row r="5311">
          <cell r="A5311" t="str">
            <v>91080</v>
          </cell>
          <cell r="B5311" t="str">
            <v>EXECUÇÃO DE REVESTIMENTO DE CONCRETO PROJETADO COM ESPESSURA DE 10 CM, ARMADO COM FIBRAS DE AÇO, INCLINAÇÃO DE 90°, APLICAÇÃO CONTÍNUA, UTILIZANDO EQUIPAMENTO DE PROJEÇÃO COM 6 M³/H DE CAPACIDADE. AF_01/2016</v>
          </cell>
          <cell r="C5311" t="str">
            <v>M2</v>
          </cell>
          <cell r="D5311">
            <v>104.06</v>
          </cell>
          <cell r="E5311">
            <v>13.99</v>
          </cell>
          <cell r="F5311">
            <v>118.05</v>
          </cell>
        </row>
        <row r="5312">
          <cell r="A5312" t="str">
            <v>91081</v>
          </cell>
          <cell r="B5312" t="str">
            <v>EXECUÇÃO DE REVESTIMENTO DE CONCRETO PROJETADO COM ESPESSURA DE 7 CM, ARMADO COM FIBRAS DE AÇO, INCLINAÇÃO MENOR QUE 90°, APLICAÇÃO CONTÍNUA, UTILIZANDO EQUIPAMENTO DE PROJEÇÃO COM 3 M³/H DE CAPACIDADE. AF_01/2016</v>
          </cell>
          <cell r="C5312" t="str">
            <v>M2</v>
          </cell>
          <cell r="D5312">
            <v>90.71</v>
          </cell>
          <cell r="E5312">
            <v>18.55</v>
          </cell>
          <cell r="F5312">
            <v>109.26</v>
          </cell>
        </row>
        <row r="5313">
          <cell r="A5313" t="str">
            <v>91082</v>
          </cell>
          <cell r="B5313" t="str">
            <v>EXECUÇÃO DE REVESTIMENTO DE CONCRETO PROJETADO COM ESPESSURA DE 10 CM, ARMADO COM FIBRAS DE AÇO, INCLINAÇÃO MENOR QUE 90°, APLICAÇÃO CONTÍNUA, UTILIZANDO EQUIPAMENTO DE PROJEÇÃO COM 3 M³/H DE CAPACIDADE. AF_01/2016</v>
          </cell>
          <cell r="C5313" t="str">
            <v>M2</v>
          </cell>
          <cell r="D5313">
            <v>107.22</v>
          </cell>
          <cell r="E5313">
            <v>20.010000000000002</v>
          </cell>
          <cell r="F5313">
            <v>127.23</v>
          </cell>
        </row>
        <row r="5314">
          <cell r="A5314" t="str">
            <v>91083</v>
          </cell>
          <cell r="B5314" t="str">
            <v>EXECUÇÃO DE REVESTIMENTO DE CONCRETO PROJETADO COM ESPESSURA DE 7 CM, ARMADO COM FIBRAS DE AÇO, INCLINAÇÃO DE 90°, APLICAÇÃO CONTÍNUA, UTILIZANDO EQUIPAMENTO DE PROJEÇÃO COM 3 M³/H DE CAPACIDADE. AF_01/2016</v>
          </cell>
          <cell r="C5314" t="str">
            <v>M2</v>
          </cell>
          <cell r="D5314">
            <v>93.44</v>
          </cell>
          <cell r="E5314">
            <v>24.13</v>
          </cell>
          <cell r="F5314">
            <v>117.57</v>
          </cell>
        </row>
        <row r="5315">
          <cell r="A5315" t="str">
            <v>91084</v>
          </cell>
          <cell r="B5315" t="str">
            <v>EXECUÇÃO DE REVESTIMENTO DE CONCRETO PROJETADO COM ESPESSURA DE 10 CM, ARMADO COM FIBRAS DE AÇO, INCLINAÇÃO DE 90°, APLICAÇÃO CONTÍNUA, UTILIZANDO EQUIPAMENTO DE PROJEÇÃO COM 3 M³/H DE CAPACIDADE. AF_01/2016</v>
          </cell>
          <cell r="C5315" t="str">
            <v>M2</v>
          </cell>
          <cell r="D5315">
            <v>109.8</v>
          </cell>
          <cell r="E5315">
            <v>25.57</v>
          </cell>
          <cell r="F5315">
            <v>135.37</v>
          </cell>
        </row>
        <row r="5316">
          <cell r="A5316" t="str">
            <v>91086</v>
          </cell>
          <cell r="B5316" t="str">
            <v>EXECUÇÃO DE REVESTIMENTO DE CONCRETO PROJETADO COM ESPESSURA DE 7 CM, ARMADO COM TELA, INCLINAÇÃO MENOR QUE 90°, APLICAÇÃO DESCONTÍNUA, UTILIZANDO EQUIPAMENTO DE PROJEÇÃO COM 6 M³/H DE CAPACIDADE. AF_01/2016</v>
          </cell>
          <cell r="C5316" t="str">
            <v>M2</v>
          </cell>
          <cell r="D5316">
            <v>59.63</v>
          </cell>
          <cell r="E5316">
            <v>19.91</v>
          </cell>
          <cell r="F5316">
            <v>79.540000000000006</v>
          </cell>
        </row>
        <row r="5317">
          <cell r="A5317" t="str">
            <v>91087</v>
          </cell>
          <cell r="B5317" t="str">
            <v>EXECUÇÃO DE REVESTIMENTO DE CONCRETO PROJETADO COM ESPESSURA DE 10 CM, ARMADO COM TELA, INCLINAÇÃO MENOR QUE 90°, APLICAÇÃO DESCONTÍNUA, UTILIZANDO EQUIPAMENTO DE PROJEÇÃO COM 6 M³/H DE CAPACIDADE. AF_01/2016</v>
          </cell>
          <cell r="C5317" t="str">
            <v>M2</v>
          </cell>
          <cell r="D5317">
            <v>66.95</v>
          </cell>
          <cell r="E5317">
            <v>20.91</v>
          </cell>
          <cell r="F5317">
            <v>87.86</v>
          </cell>
        </row>
        <row r="5318">
          <cell r="A5318" t="str">
            <v>91088</v>
          </cell>
          <cell r="B5318" t="str">
            <v>EXECUÇÃO DE REVESTIMENTO DE CONCRETO PROJETADO COM ESPESSURA DE 7 CM, ARMADO COM TELA, INCLINAÇÃO DE 90°, APLICAÇÃO DESCONTÍNUA, UTILIZANDO EQUIPAMENTO DE PROJEÇÃO COM 6 M³/H DE CAPACIDADE. AF_01/2016</v>
          </cell>
          <cell r="C5318" t="str">
            <v>M2</v>
          </cell>
          <cell r="D5318">
            <v>71.650000000000006</v>
          </cell>
          <cell r="E5318">
            <v>41.55</v>
          </cell>
          <cell r="F5318">
            <v>113.2</v>
          </cell>
        </row>
        <row r="5319">
          <cell r="A5319" t="str">
            <v>91089</v>
          </cell>
          <cell r="B5319" t="str">
            <v>EXECUÇÃO DE REVESTIMENTO DE CONCRETO PROJETADO COM ESPESSURA DE 10 CM, ARMADO COM TELA, INCLINAÇÃO DE 90°, APLICAÇÃO DESCONTÍNUA, UTILIZANDO EQUIPAMENTO DE PROJEÇÃO COM 6 M³/H DE CAPACIDADE. AF_01/2016</v>
          </cell>
          <cell r="C5319" t="str">
            <v>M2</v>
          </cell>
          <cell r="D5319">
            <v>78.97</v>
          </cell>
          <cell r="E5319">
            <v>42.68</v>
          </cell>
          <cell r="F5319">
            <v>121.65</v>
          </cell>
        </row>
        <row r="5320">
          <cell r="A5320" t="str">
            <v>91090</v>
          </cell>
          <cell r="B5320" t="str">
            <v>EXECUÇÃO DE REVESTIMENTO DE CONCRETO PROJETADO COM ESPESSURA DE 7 CM, ARMADO COM TELA, INCLINAÇÃO MENOR QUE 90°, APLICAÇÃO DESCONTÍNUA, UTILIZANDO EQUIPAMENTO DE PROJEÇÃO COM 3 M³/H DE CAPACIDADE. AF_01/2016</v>
          </cell>
          <cell r="C5320" t="str">
            <v>M2</v>
          </cell>
          <cell r="D5320">
            <v>62.58</v>
          </cell>
          <cell r="E5320">
            <v>26.95</v>
          </cell>
          <cell r="F5320">
            <v>89.53</v>
          </cell>
        </row>
        <row r="5321">
          <cell r="A5321" t="str">
            <v>91091</v>
          </cell>
          <cell r="B5321" t="str">
            <v>EXECUÇÃO DE REVESTIMENTO DE CONCRETO PROJETADO COM ESPESSURA DE 10 CM, ARMADO COM TELA, INCLINAÇÃO MENOR QUE 90°, APLICAÇÃO DESCONTÍNUA, UTILIZANDO EQUIPAMENTO DE PROJEÇÃO COM 3 M³/H DE CAPACIDADE. AF_01/2016</v>
          </cell>
          <cell r="C5321" t="str">
            <v>M2</v>
          </cell>
          <cell r="D5321">
            <v>70.349999999999994</v>
          </cell>
          <cell r="E5321">
            <v>28.82</v>
          </cell>
          <cell r="F5321">
            <v>99.17</v>
          </cell>
        </row>
        <row r="5322">
          <cell r="A5322" t="str">
            <v>91092</v>
          </cell>
          <cell r="B5322" t="str">
            <v>EXECUÇÃO DE REVESTIMENTO DE CONCRETO PROJETADO COM ESPESSURA DE 7 CM, ARMADO COM TELA, INCLINAÇÃO DE 90°, APLICAÇÃO DESCONTÍNUA, UTILIZANDO EQUIPAMENTO DE PROJEÇÃO COM 3 M³/H DE CAPACIDADE. AF_01/2016</v>
          </cell>
          <cell r="C5322" t="str">
            <v>M2</v>
          </cell>
          <cell r="D5322">
            <v>74.489999999999995</v>
          </cell>
          <cell r="E5322">
            <v>50.68</v>
          </cell>
          <cell r="F5322">
            <v>125.17</v>
          </cell>
        </row>
        <row r="5323">
          <cell r="A5323" t="str">
            <v>91093</v>
          </cell>
          <cell r="B5323" t="str">
            <v>EXECUÇÃO DE REVESTIMENTO DE CONCRETO PROJETADO COM ESPESSURA DE 10 CM, ARMADO COM TELA, INCLINAÇÃO DE 90°, APLICAÇÃO DESCONTÍNUA, UTILIZANDO EQUIPAMENTO DE PROJEÇÃO COM 3 M³/H DE CAPACIDADE. AF_01/2016</v>
          </cell>
          <cell r="C5323" t="str">
            <v>M2</v>
          </cell>
          <cell r="D5323">
            <v>82.3</v>
          </cell>
          <cell r="E5323">
            <v>52.8</v>
          </cell>
          <cell r="F5323">
            <v>135.1</v>
          </cell>
        </row>
        <row r="5324">
          <cell r="A5324" t="str">
            <v>91094</v>
          </cell>
          <cell r="B5324" t="str">
            <v>EXECUÇÃO DE REVESTIMENTO DE CONCRETO PROJETADO COM ESPESSURA DE 7 CM, ARMADO COM FIBRAS DE AÇO, INCLINAÇÃO MENOR QUE 90°, APLICAÇÃO DESCONTÍNUA, UTILIZANDO EQUIPAMENTO DE PROJEÇÃO COM 6 M³/H DE CAPACIDADE. AF_01/2016</v>
          </cell>
          <cell r="C5324" t="str">
            <v>M2</v>
          </cell>
          <cell r="D5324">
            <v>87.99</v>
          </cell>
          <cell r="E5324">
            <v>13.69</v>
          </cell>
          <cell r="F5324">
            <v>101.68</v>
          </cell>
        </row>
        <row r="5325">
          <cell r="A5325" t="str">
            <v>91095</v>
          </cell>
          <cell r="B5325" t="str">
            <v>EXECUÇÃO DE REVESTIMENTO DE CONCRETO PROJETADO COM ESPESSURA DE 10 CM, ARMADO COM FIBRAS DE AÇO, INCLINAÇÃO MENOR QUE 90°, APLICAÇÃO DESCONTÍNUA, UTILIZANDO EQUIPAMENTO DE PROJEÇÃO COM 6 M³/H DE CAPACIDADE. AF_01/2016</v>
          </cell>
          <cell r="C5325" t="str">
            <v>M2</v>
          </cell>
          <cell r="D5325">
            <v>104.32</v>
          </cell>
          <cell r="E5325">
            <v>14.6</v>
          </cell>
          <cell r="F5325">
            <v>118.92</v>
          </cell>
        </row>
        <row r="5326">
          <cell r="A5326" t="str">
            <v>91096</v>
          </cell>
          <cell r="B5326" t="str">
            <v>EXECUÇÃO DE REVESTIMENTO DE CONCRETO PROJETADO COM ESPESSURA DE 7 CM, ARMADO COM FIBRAS DE AÇO, INCLINAÇÃO DE 90°, APLICAÇÃO DESCONTÍNUA, UTILIZANDO EQUIPAMENTO DE PROJEÇÃO COM 6 M³/H DE CAPACIDADE. AF_01/2016</v>
          </cell>
          <cell r="C5326" t="str">
            <v>M2</v>
          </cell>
          <cell r="D5326">
            <v>88.7</v>
          </cell>
          <cell r="E5326">
            <v>15.4</v>
          </cell>
          <cell r="F5326">
            <v>104.1</v>
          </cell>
        </row>
        <row r="5327">
          <cell r="A5327" t="str">
            <v>91097</v>
          </cell>
          <cell r="B5327" t="str">
            <v>EXECUÇÃO DE REVESTIMENTO DE CONCRETO PROJETADO COM ESPESSURA DE 10 CM, ARMADO COM FIBRAS DE AÇO, INCLINAÇÃO DE 90°, APLICAÇÃO DESCONTÍNUA, UTILIZANDO EQUIPAMENTO DE PROJEÇÃO COM 6 M³/H DE CAPACIDADE. AF_01/2016</v>
          </cell>
          <cell r="C5327" t="str">
            <v>M2</v>
          </cell>
          <cell r="D5327">
            <v>104.92</v>
          </cell>
          <cell r="E5327">
            <v>16.309999999999999</v>
          </cell>
          <cell r="F5327">
            <v>121.23</v>
          </cell>
        </row>
        <row r="5328">
          <cell r="A5328" t="str">
            <v>91098</v>
          </cell>
          <cell r="B5328" t="str">
            <v>EXECUÇÃO DE REVESTIMENTO DE CONCRETO PROJETADO COM ESPESSURA DE 7 CM, ARMADO COM FIBRAS DE AÇO, INCLINAÇÃO MENOR QUE 90°, APLICAÇÃO DESCONTÍNUA, UTILIZANDO EQUIPAMENTO DE PROJEÇÃO COM 3 M³/H DE CAPACIDADE. AF_01/2016</v>
          </cell>
          <cell r="C5328" t="str">
            <v>M2</v>
          </cell>
          <cell r="D5328">
            <v>92.17</v>
          </cell>
          <cell r="E5328">
            <v>22.15</v>
          </cell>
          <cell r="F5328">
            <v>114.32</v>
          </cell>
        </row>
        <row r="5329">
          <cell r="A5329" t="str">
            <v>91099</v>
          </cell>
          <cell r="B5329" t="str">
            <v>EXECUÇÃO DE REVESTIMENTO DE CONCRETO PROJETADO COM ESPESSURA DE 10 CM, ARMADO COM FIBRAS DE AÇO, INCLINAÇÃO MENOR QUE 90°, APLICAÇÃO DESCONTÍNUA, UTILIZANDO EQUIPAMENTO DE PROJEÇÃO COM 3 M³/H DE CAPACIDADE. AF_01/2016</v>
          </cell>
          <cell r="C5329" t="str">
            <v>M2</v>
          </cell>
          <cell r="D5329">
            <v>108.89</v>
          </cell>
          <cell r="E5329">
            <v>23.79</v>
          </cell>
          <cell r="F5329">
            <v>132.68</v>
          </cell>
        </row>
        <row r="5330">
          <cell r="A5330" t="str">
            <v>91100</v>
          </cell>
          <cell r="B5330" t="str">
            <v>EXECUÇÃO DE REVESTIMENTO DE CONCRETO PROJETADO COM ESPESSURA DE 7 CM, ARMADO COM FIBRAS DE AÇO, INCLINAÇÃO DE 90°, APLICAÇÃO DESCONTÍNUA, UTILIZANDO EQUIPAMENTO DE PROJEÇÃO COM 3 M³/H DE CAPACIDADE. AF_01/2016</v>
          </cell>
          <cell r="C5330" t="str">
            <v>M2</v>
          </cell>
          <cell r="D5330">
            <v>94.19</v>
          </cell>
          <cell r="E5330">
            <v>26.78</v>
          </cell>
          <cell r="F5330">
            <v>120.97</v>
          </cell>
        </row>
        <row r="5331">
          <cell r="A5331" t="str">
            <v>91101</v>
          </cell>
          <cell r="B5331" t="str">
            <v>EXECUÇÃO DE REVESTIMENTO DE CONCRETO PROJETADO COM ESPESSURA DE 10 CM, ARMADO COM FIBRAS DE AÇO, INCLINAÇÃO DE 90°, APLICAÇÃO DESCONTÍNUA, UTILIZANDO EQUIPAMENTO DE PROJEÇÃO COM 3 M³/H DE CAPACIDADE. AF_01/2016</v>
          </cell>
          <cell r="C5331" t="str">
            <v>M2</v>
          </cell>
          <cell r="D5331">
            <v>110.8</v>
          </cell>
          <cell r="E5331">
            <v>28.47</v>
          </cell>
          <cell r="F5331">
            <v>139.27000000000001</v>
          </cell>
        </row>
        <row r="5332">
          <cell r="B5332" t="str">
            <v>MÁQUINA DE PINTURA</v>
          </cell>
          <cell r="C5332" t="str">
            <v/>
          </cell>
        </row>
        <row r="5333">
          <cell r="A5333" t="str">
            <v>95218</v>
          </cell>
          <cell r="B5333" t="str">
            <v>PULVERIZADOR DE TINTA ELÉTRICO/MÁQUINA DE PINTURA AIRLESS, VAZÃO 2 L/MIN - CHP DIURNO. AF_08/2016</v>
          </cell>
          <cell r="C5333" t="str">
            <v>CHP</v>
          </cell>
          <cell r="D5333">
            <v>1.84</v>
          </cell>
          <cell r="E5333">
            <v>0</v>
          </cell>
          <cell r="F5333">
            <v>1.84</v>
          </cell>
        </row>
        <row r="5334">
          <cell r="A5334" t="str">
            <v>95219</v>
          </cell>
          <cell r="B5334" t="str">
            <v>PULVERIZADOR DE TINTA ELÉTRICO/MÁQUINA DE PINTURA AIRLESS, VAZÃO 2 L/MIN - CHI DIURNO. AF_08/2016</v>
          </cell>
          <cell r="C5334" t="str">
            <v>CHI</v>
          </cell>
          <cell r="D5334">
            <v>0.82</v>
          </cell>
          <cell r="E5334">
            <v>0</v>
          </cell>
          <cell r="F5334">
            <v>0.82</v>
          </cell>
        </row>
        <row r="5335">
          <cell r="A5335" t="str">
            <v>95214</v>
          </cell>
          <cell r="B5335" t="str">
            <v>PULVERIZADOR DE TINTA ELÉTRICO/MÁQUINA DE PINTURA AIRLESS, VAZÃO 2 L/MIN - DEPRECIAÇÃO. AF_08/2016</v>
          </cell>
          <cell r="C5335" t="str">
            <v>H</v>
          </cell>
          <cell r="D5335">
            <v>0.66</v>
          </cell>
          <cell r="E5335">
            <v>0</v>
          </cell>
          <cell r="F5335">
            <v>0.66</v>
          </cell>
        </row>
        <row r="5336">
          <cell r="A5336" t="str">
            <v>95215</v>
          </cell>
          <cell r="B5336" t="str">
            <v>PULVERIZADOR DE TINTA ELÉTRICO/MÁQUINA DE PINTURA AIRLESS, VAZÃO 2 L/MIN - JUROS. AF_08/2016</v>
          </cell>
          <cell r="C5336" t="str">
            <v>H</v>
          </cell>
          <cell r="D5336">
            <v>0.16</v>
          </cell>
          <cell r="E5336">
            <v>0</v>
          </cell>
          <cell r="F5336">
            <v>0.16</v>
          </cell>
        </row>
        <row r="5337">
          <cell r="A5337" t="str">
            <v>95216</v>
          </cell>
          <cell r="B5337" t="str">
            <v>PULVERIZADOR DE TINTA ELÉTRICO/MÁQUINA DE PINTURA AIRLESS, VAZÃO 2 L/MIN - MANUTENÇÃO. AF_08/2016</v>
          </cell>
          <cell r="C5337" t="str">
            <v>H</v>
          </cell>
          <cell r="D5337">
            <v>0.77</v>
          </cell>
          <cell r="E5337">
            <v>0</v>
          </cell>
          <cell r="F5337">
            <v>0.77</v>
          </cell>
        </row>
        <row r="5338">
          <cell r="A5338" t="str">
            <v>95217</v>
          </cell>
          <cell r="B5338" t="str">
            <v>PULVERIZADOR DE TINTA ELÉTRICO/MÁQUINA DE PINTURA AIRLESS, VAZÃO 2 L/MIN - MATERIAIS NA OPERAÇÃO. AF_08/2016</v>
          </cell>
          <cell r="C5338" t="str">
            <v>H</v>
          </cell>
          <cell r="D5338">
            <v>0.25</v>
          </cell>
          <cell r="E5338">
            <v>0</v>
          </cell>
          <cell r="F5338">
            <v>0.25</v>
          </cell>
        </row>
        <row r="5339">
          <cell r="B5339" t="str">
            <v>POLIMENTO</v>
          </cell>
          <cell r="C5339" t="str">
            <v/>
          </cell>
        </row>
        <row r="5340">
          <cell r="A5340" t="str">
            <v>95276</v>
          </cell>
          <cell r="B5340" t="str">
            <v>POLIDORA DE PISO (POLITRIZ), PESO DE 100KG, DIÂMETRO 450 MM, MOTOR ELÉTRICO, POTÊNCIA 4 HP - CHP DIURNO. AF_09/2016</v>
          </cell>
          <cell r="C5340" t="str">
            <v>CHP</v>
          </cell>
          <cell r="D5340">
            <v>2.3199999999999998</v>
          </cell>
          <cell r="E5340">
            <v>0</v>
          </cell>
          <cell r="F5340">
            <v>2.3199999999999998</v>
          </cell>
        </row>
        <row r="5341">
          <cell r="A5341" t="str">
            <v>95277</v>
          </cell>
          <cell r="B5341" t="str">
            <v>POLIDORA DE PISO (POLITRIZ), PESO DE 100KG, DIÂMETRO 450 MM, MOTOR ELÉTRICO, POTÊNCIA 4 HP - CHI DIURNO. AF_09/2016</v>
          </cell>
          <cell r="C5341" t="str">
            <v>CHI</v>
          </cell>
          <cell r="D5341">
            <v>0.76</v>
          </cell>
          <cell r="E5341">
            <v>0</v>
          </cell>
          <cell r="F5341">
            <v>0.76</v>
          </cell>
        </row>
        <row r="5342">
          <cell r="A5342" t="str">
            <v>95272</v>
          </cell>
          <cell r="B5342" t="str">
            <v>POLIDORA DE PISO (POLITRIZ), PESO DE 100KG, DIÂMETRO 450 MM, MOTOR ELÉTRICO, POTÊNCIA 4 HP - DEPRECIAÇÃO. AF_09/2016</v>
          </cell>
          <cell r="C5342" t="str">
            <v>H</v>
          </cell>
          <cell r="D5342">
            <v>0.59</v>
          </cell>
          <cell r="E5342">
            <v>0</v>
          </cell>
          <cell r="F5342">
            <v>0.59</v>
          </cell>
        </row>
        <row r="5343">
          <cell r="A5343" t="str">
            <v>95273</v>
          </cell>
          <cell r="B5343" t="str">
            <v>POLIDORA DE PISO (POLITRIZ), PESO DE 100KG, DIÂMETRO 450 MM, MOTOR ELÉTRICO, POTÊNCIA 4 HP - JUROS. AF_09/2016</v>
          </cell>
          <cell r="C5343" t="str">
            <v>H</v>
          </cell>
          <cell r="D5343">
            <v>0.17</v>
          </cell>
          <cell r="E5343">
            <v>0</v>
          </cell>
          <cell r="F5343">
            <v>0.17</v>
          </cell>
        </row>
        <row r="5344">
          <cell r="A5344" t="str">
            <v>95274</v>
          </cell>
          <cell r="B5344" t="str">
            <v>POLIDORA DE PISO (POLITRIZ), PESO DE 100KG, DIÂMETRO 450 MM, MOTOR ELÉTRICO, POTÊNCIA 4 HP - MANUTENÇÃO. AF_09/2016</v>
          </cell>
          <cell r="C5344" t="str">
            <v>H</v>
          </cell>
          <cell r="D5344">
            <v>0.55000000000000004</v>
          </cell>
          <cell r="E5344">
            <v>0</v>
          </cell>
          <cell r="F5344">
            <v>0.55000000000000004</v>
          </cell>
        </row>
        <row r="5345">
          <cell r="A5345" t="str">
            <v>95275</v>
          </cell>
          <cell r="B5345" t="str">
            <v>POLIDORA DE PISO (POLITRIZ), PESO DE 100KG, DIÂMETRO 450 MM, MOTOR ELÉTRICO, POTÊNCIA 4 HP  MATERIAIS NA OPERAÇÃO. AF_09/2016</v>
          </cell>
          <cell r="C5345" t="str">
            <v>H</v>
          </cell>
          <cell r="D5345">
            <v>1.01</v>
          </cell>
          <cell r="E5345">
            <v>0</v>
          </cell>
          <cell r="F5345">
            <v>1.01</v>
          </cell>
        </row>
        <row r="5346">
          <cell r="B5346" t="str">
            <v>MARTELETE OU ROMPEDOR</v>
          </cell>
          <cell r="C5346" t="str">
            <v/>
          </cell>
        </row>
        <row r="5347">
          <cell r="A5347" t="str">
            <v>95114</v>
          </cell>
          <cell r="B5347" t="str">
            <v>MARTELETE OU ROMPEDOR PNEUMÁTICO MANUAL, 28 KG, COM SILENCIADOR - DEPRECIAÇÃO. AF_07/2016</v>
          </cell>
          <cell r="C5347" t="str">
            <v>H</v>
          </cell>
          <cell r="D5347">
            <v>0.55000000000000004</v>
          </cell>
          <cell r="E5347">
            <v>0</v>
          </cell>
          <cell r="F5347">
            <v>0.55000000000000004</v>
          </cell>
        </row>
        <row r="5348">
          <cell r="A5348" t="str">
            <v>95115</v>
          </cell>
          <cell r="B5348" t="str">
            <v>MARTELETE OU ROMPEDOR PNEUMÁTICO MANUAL, 28 KG, COM SILENCIADOR - JUROS. AF_07/2016</v>
          </cell>
          <cell r="C5348" t="str">
            <v>H</v>
          </cell>
          <cell r="D5348">
            <v>0.16</v>
          </cell>
          <cell r="E5348">
            <v>0</v>
          </cell>
          <cell r="F5348">
            <v>0.16</v>
          </cell>
        </row>
        <row r="5349">
          <cell r="A5349" t="str">
            <v>5952</v>
          </cell>
          <cell r="B5349" t="str">
            <v>MARTELETE OU ROMPEDOR PNEUMÁTICO MANUAL, 28 KG, COM SILENCIADOR - CHI DIURNO. AF_07/2016</v>
          </cell>
          <cell r="C5349" t="str">
            <v>CHI</v>
          </cell>
          <cell r="D5349">
            <v>5.58</v>
          </cell>
          <cell r="E5349">
            <v>8.8699999999999992</v>
          </cell>
          <cell r="F5349">
            <v>14.45</v>
          </cell>
        </row>
        <row r="5350">
          <cell r="A5350" t="str">
            <v>5795</v>
          </cell>
          <cell r="B5350" t="str">
            <v>MARTELETE OU ROMPEDOR PNEUMÁTICO MANUAL, 28 KG, COM SILENCIADOR - CHP DIURNO. AF_07/2016</v>
          </cell>
          <cell r="C5350" t="str">
            <v>CHP</v>
          </cell>
          <cell r="D5350">
            <v>5.94</v>
          </cell>
          <cell r="E5350">
            <v>8.8699999999999992</v>
          </cell>
          <cell r="F5350">
            <v>14.81</v>
          </cell>
        </row>
        <row r="5351">
          <cell r="A5351" t="str">
            <v>53863</v>
          </cell>
          <cell r="B5351" t="str">
            <v>MARTELETE OU ROMPEDOR PNEUMÁTICO MANUAL, 28 KG, COM SILENCIADOR - MANUTENÇÃO. AF_07/2016</v>
          </cell>
          <cell r="C5351" t="str">
            <v>H</v>
          </cell>
          <cell r="D5351">
            <v>0.36</v>
          </cell>
          <cell r="E5351">
            <v>0</v>
          </cell>
          <cell r="F5351">
            <v>0.36</v>
          </cell>
        </row>
        <row r="5352">
          <cell r="B5352" t="str">
            <v>LIMPEZA DE GALERIAS</v>
          </cell>
          <cell r="C5352" t="str">
            <v/>
          </cell>
        </row>
        <row r="5353">
          <cell r="B5353" t="str">
            <v>EQUIPAMENTO DE SOLDA</v>
          </cell>
          <cell r="C5353" t="str">
            <v/>
          </cell>
        </row>
        <row r="5354">
          <cell r="A5354" t="str">
            <v>6391</v>
          </cell>
          <cell r="B5354" t="str">
            <v>SOLDA TOPO DESCENDENTE CHANFRADA ESPESSURA=1/4" CHAPA/PERFIL/TUBO ACO COM CONVERSOR DIESEL.</v>
          </cell>
          <cell r="C5354" t="str">
            <v>M</v>
          </cell>
          <cell r="D5354">
            <v>65.45</v>
          </cell>
          <cell r="E5354">
            <v>68.94</v>
          </cell>
          <cell r="F5354">
            <v>134.38999999999999</v>
          </cell>
        </row>
        <row r="5355">
          <cell r="A5355" t="str">
            <v>84132</v>
          </cell>
          <cell r="B5355" t="str">
            <v>SOLDA DE TOPO DESCENDENTE, EM CHAPA ACO CHANFR 5/16" ESP (P/ ASSENT TUBULACAO OU PECA DE ACO) UTILIZANDO CONVERSOR DIESEL.</v>
          </cell>
          <cell r="C5355" t="str">
            <v>M</v>
          </cell>
          <cell r="D5355">
            <v>122.97</v>
          </cell>
          <cell r="E5355">
            <v>87.4</v>
          </cell>
          <cell r="F5355">
            <v>210.37</v>
          </cell>
        </row>
        <row r="5356">
          <cell r="A5356" t="str">
            <v>84133</v>
          </cell>
          <cell r="B5356" t="str">
            <v>SOLDA DE TOPO DESCENDENTE, EM CHAPA ACO CHANFR 3/8" ESP (P/ ASSENT TUBULACAO OU PECA DE ACO) UTILIZANDO CONVERSOR DIESEL</v>
          </cell>
          <cell r="C5356" t="str">
            <v>M</v>
          </cell>
          <cell r="D5356">
            <v>146.08000000000001</v>
          </cell>
          <cell r="E5356">
            <v>152.96</v>
          </cell>
          <cell r="F5356">
            <v>299.04000000000002</v>
          </cell>
        </row>
        <row r="5357">
          <cell r="A5357" t="str">
            <v>83761</v>
          </cell>
          <cell r="B5357" t="str">
            <v>GRUPO DE SOLDAGEM COM GERADOR A DIESEL 60 CV PARA SOLDA ELÉTRICA, SOBRE 04 RODAS, COM MOTOR 4 CILINDROS 600 A - DEPRECIAÇÃO. AF_02/2016</v>
          </cell>
          <cell r="C5357" t="str">
            <v>H</v>
          </cell>
          <cell r="D5357">
            <v>5.61</v>
          </cell>
          <cell r="E5357">
            <v>0</v>
          </cell>
          <cell r="F5357">
            <v>5.61</v>
          </cell>
        </row>
        <row r="5358">
          <cell r="A5358" t="str">
            <v>83762</v>
          </cell>
          <cell r="B5358" t="str">
            <v>GRUPO DE SOLDAGEM COM GERADOR A DIESEL 60 CV PARA SOLDA ELÉTRICA, SOBRE 04 RODAS, COM MOTOR 4 CILINDROS 600 A - MANUTENÇÃO. AF_02/2016</v>
          </cell>
          <cell r="C5358" t="str">
            <v>H</v>
          </cell>
          <cell r="D5358">
            <v>3.69</v>
          </cell>
          <cell r="E5358">
            <v>0</v>
          </cell>
          <cell r="F5358">
            <v>3.69</v>
          </cell>
        </row>
        <row r="5359">
          <cell r="A5359" t="str">
            <v>83763</v>
          </cell>
          <cell r="B5359" t="str">
            <v>GRUPO DE SOLDAGEM COM GERADOR A DIESEL 60 CV PARA SOLDA ELÉTRICA, SOBRE 04 RODAS, COM MOTOR 4 CILINDROS 600 A - MATERIAIS NA OPERAÇÃO. AF_02/2016</v>
          </cell>
          <cell r="C5359" t="str">
            <v>H</v>
          </cell>
          <cell r="D5359">
            <v>27.9</v>
          </cell>
          <cell r="E5359">
            <v>0</v>
          </cell>
          <cell r="F5359">
            <v>27.9</v>
          </cell>
        </row>
        <row r="5360">
          <cell r="A5360" t="str">
            <v>83764</v>
          </cell>
          <cell r="B5360" t="str">
            <v>GRUPO DE SOLDAGEM COM GERADOR A DIESEL 60 CV PARA SOLDA ELÉTRICA, SOBRE 04 RODAS, COM MOTOR 4 CILINDROS 600 A - JUROS. AF_02/2016</v>
          </cell>
          <cell r="C5360" t="str">
            <v>H</v>
          </cell>
          <cell r="D5360">
            <v>1.42</v>
          </cell>
          <cell r="E5360">
            <v>0</v>
          </cell>
          <cell r="F5360">
            <v>1.42</v>
          </cell>
        </row>
        <row r="5361">
          <cell r="A5361" t="str">
            <v>83765</v>
          </cell>
          <cell r="B5361" t="str">
            <v>GRUPO DE SOLDAGEM COM GERADOR A DIESEL 60 CV PARA SOLDA ELÉTRICA, SOBRE 04 RODAS, COM MOTOR 4 CILINDROS 600 A - CHP DIURNO. AF_02/2016</v>
          </cell>
          <cell r="C5361" t="str">
            <v>CHP</v>
          </cell>
          <cell r="D5361">
            <v>44.03</v>
          </cell>
          <cell r="E5361">
            <v>15.32</v>
          </cell>
          <cell r="F5361">
            <v>59.35</v>
          </cell>
        </row>
        <row r="5362">
          <cell r="A5362" t="str">
            <v>83766</v>
          </cell>
          <cell r="B5362" t="str">
            <v>GRUPO DE SOLDAGEM COM GERADOR A DIESEL 60 CV PARA SOLDA ELÉTRICA, SOBRE 04 RODAS, COM MOTOR 4 CILINDROS 600 A - CHI DIURNO. AF_02/2016</v>
          </cell>
          <cell r="C5362" t="str">
            <v>CHI</v>
          </cell>
          <cell r="D5362">
            <v>12.45</v>
          </cell>
          <cell r="E5362">
            <v>15.32</v>
          </cell>
          <cell r="F5362">
            <v>27.77</v>
          </cell>
        </row>
        <row r="5363">
          <cell r="A5363" t="str">
            <v>92716</v>
          </cell>
          <cell r="B5363" t="str">
            <v>APARELHO PARA CORTE E SOLDA OXI-ACETILENO SOBRE RODAS, INCLUSIVE CILINDROS E MAÇARICOS - CHP DIURNO. AF_12/2015</v>
          </cell>
          <cell r="C5363" t="str">
            <v>CHP</v>
          </cell>
          <cell r="D5363">
            <v>19.510000000000002</v>
          </cell>
          <cell r="E5363">
            <v>0</v>
          </cell>
          <cell r="F5363">
            <v>19.510000000000002</v>
          </cell>
        </row>
        <row r="5364">
          <cell r="A5364" t="str">
            <v>92717</v>
          </cell>
          <cell r="B5364" t="str">
            <v>APARELHO PARA CORTE E SOLDA OXI-ACETILENO SOBRE RODAS, INCLUSIVE CILINDROS E MAÇARICOS - CHI DIURNO. AF_12/2015</v>
          </cell>
          <cell r="C5364" t="str">
            <v>CHI</v>
          </cell>
          <cell r="D5364">
            <v>0.25</v>
          </cell>
          <cell r="E5364">
            <v>0</v>
          </cell>
          <cell r="F5364">
            <v>0.25</v>
          </cell>
        </row>
        <row r="5365">
          <cell r="A5365" t="str">
            <v>92712</v>
          </cell>
          <cell r="B5365" t="str">
            <v>APARELHO PARA CORTE E SOLDA OXI-ACETILENO SOBRE RODAS, INCLUSIVE CILINDROS E MAÇARICOS - DEPRECIAÇÃO. AF_12/2015</v>
          </cell>
          <cell r="C5365" t="str">
            <v>H</v>
          </cell>
          <cell r="D5365">
            <v>0.2</v>
          </cell>
          <cell r="E5365">
            <v>0</v>
          </cell>
          <cell r="F5365">
            <v>0.2</v>
          </cell>
        </row>
        <row r="5366">
          <cell r="A5366" t="str">
            <v>92713</v>
          </cell>
          <cell r="B5366" t="str">
            <v>APARELHO PARA CORTE E SOLDA OXI-ACETILENO SOBRE RODAS, INCLUSIVE CILINDROS E MAÇARICOS - JUROS. AF_12/2015</v>
          </cell>
          <cell r="C5366" t="str">
            <v>H</v>
          </cell>
          <cell r="D5366">
            <v>0.05</v>
          </cell>
          <cell r="E5366">
            <v>0</v>
          </cell>
          <cell r="F5366">
            <v>0.05</v>
          </cell>
        </row>
        <row r="5367">
          <cell r="A5367" t="str">
            <v>92714</v>
          </cell>
          <cell r="B5367" t="str">
            <v>APARELHO PARA CORTE E SOLDA OXI-ACETILENO SOBRE RODAS, INCLUSIVE CILINDROS E MAÇARICOS - MANUTENÇÃO. AF_12/2015</v>
          </cell>
          <cell r="C5367" t="str">
            <v>H</v>
          </cell>
          <cell r="D5367">
            <v>0.13</v>
          </cell>
          <cell r="E5367">
            <v>0</v>
          </cell>
          <cell r="F5367">
            <v>0.13</v>
          </cell>
        </row>
        <row r="5368">
          <cell r="A5368" t="str">
            <v>92715</v>
          </cell>
          <cell r="B5368" t="str">
            <v>APARELHO PARA CORTE E SOLDA OXI-ACETILENO SOBRE RODAS, INCLUSIVE CILINDROS E MAÇARICOS - MATERIAIS NA OPERAÇÃO. AF_12/2015</v>
          </cell>
          <cell r="C5368" t="str">
            <v>H</v>
          </cell>
          <cell r="D5368">
            <v>19.12</v>
          </cell>
          <cell r="E5368">
            <v>0</v>
          </cell>
          <cell r="F5368">
            <v>19.12</v>
          </cell>
        </row>
        <row r="5369">
          <cell r="B5369" t="str">
            <v>EXTRUSORA</v>
          </cell>
          <cell r="C5369" t="str">
            <v/>
          </cell>
        </row>
        <row r="5370">
          <cell r="B5370" t="str">
            <v>ESPAGIDOR</v>
          </cell>
          <cell r="C5370" t="str">
            <v/>
          </cell>
        </row>
        <row r="5371">
          <cell r="A5371" t="str">
            <v>88569</v>
          </cell>
          <cell r="B5371" t="str">
            <v>ESPARGIDOR DE ASFALTO PRESSURIZADO COM TANQUE DE 2500 L, REBOCÁVEL COM MOTOR A GASOLINA POTÊNCIA 3,4 HP - DEPRECIAÇÃO. AF_07/2014</v>
          </cell>
          <cell r="C5371" t="str">
            <v>H</v>
          </cell>
          <cell r="D5371">
            <v>3.33</v>
          </cell>
          <cell r="E5371">
            <v>0</v>
          </cell>
          <cell r="F5371">
            <v>3.33</v>
          </cell>
        </row>
        <row r="5372">
          <cell r="A5372" t="str">
            <v>88570</v>
          </cell>
          <cell r="B5372" t="str">
            <v>ESPARGIDOR DE ASFALTO PRESSURIZADO COM TANQUE DE 2500 L, REBOCÁVEL COM MOTOR A GASOLINA POTÊNCIA 3,4 HP - JUROS. AF_07/2014</v>
          </cell>
          <cell r="C5372" t="str">
            <v>H</v>
          </cell>
          <cell r="D5372">
            <v>1.37</v>
          </cell>
          <cell r="E5372">
            <v>0</v>
          </cell>
          <cell r="F5372">
            <v>1.37</v>
          </cell>
        </row>
        <row r="5373">
          <cell r="B5373" t="str">
            <v>MANÔMETROS</v>
          </cell>
          <cell r="C5373" t="str">
            <v/>
          </cell>
        </row>
        <row r="5374">
          <cell r="A5374" t="str">
            <v>85120</v>
          </cell>
          <cell r="B5374" t="str">
            <v>MANOMETRO 0 A 200 PSI (0 A 14 KGF/CM2), D = 50MM - FORNECIMENTO E COLOCACAO</v>
          </cell>
          <cell r="C5374" t="str">
            <v>UN</v>
          </cell>
          <cell r="D5374">
            <v>48.56</v>
          </cell>
          <cell r="E5374">
            <v>17.309999999999999</v>
          </cell>
          <cell r="F5374">
            <v>65.87</v>
          </cell>
        </row>
        <row r="5375">
          <cell r="B5375" t="str">
            <v>JATEAMENTO</v>
          </cell>
          <cell r="C5375" t="str">
            <v/>
          </cell>
        </row>
        <row r="5376">
          <cell r="A5376" t="str">
            <v>93404</v>
          </cell>
          <cell r="B5376"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5376" t="str">
            <v>H</v>
          </cell>
          <cell r="D5376">
            <v>6.09</v>
          </cell>
          <cell r="E5376">
            <v>0</v>
          </cell>
          <cell r="F5376">
            <v>6.09</v>
          </cell>
        </row>
        <row r="5377">
          <cell r="A5377" t="str">
            <v>93405</v>
          </cell>
          <cell r="B5377"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5377" t="str">
            <v>H</v>
          </cell>
          <cell r="D5377">
            <v>1.1499999999999999</v>
          </cell>
          <cell r="E5377">
            <v>0</v>
          </cell>
          <cell r="F5377">
            <v>1.1499999999999999</v>
          </cell>
        </row>
        <row r="5378">
          <cell r="A5378" t="str">
            <v>93406</v>
          </cell>
          <cell r="B5378"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5378" t="str">
            <v>H</v>
          </cell>
          <cell r="D5378">
            <v>7.22</v>
          </cell>
          <cell r="E5378">
            <v>0</v>
          </cell>
          <cell r="F5378">
            <v>7.22</v>
          </cell>
        </row>
        <row r="5379">
          <cell r="A5379" t="str">
            <v>93407</v>
          </cell>
          <cell r="B5379"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5379" t="str">
            <v>H</v>
          </cell>
          <cell r="D5379">
            <v>26.6</v>
          </cell>
          <cell r="E5379">
            <v>0</v>
          </cell>
          <cell r="F5379">
            <v>26.6</v>
          </cell>
        </row>
        <row r="5380">
          <cell r="A5380" t="str">
            <v>93408</v>
          </cell>
          <cell r="B5380"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5380" t="str">
            <v>CHP</v>
          </cell>
          <cell r="D5380">
            <v>45.94</v>
          </cell>
          <cell r="E5380">
            <v>9.49</v>
          </cell>
          <cell r="F5380">
            <v>55.43</v>
          </cell>
        </row>
        <row r="5381">
          <cell r="A5381" t="str">
            <v>93409</v>
          </cell>
          <cell r="B5381"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5381" t="str">
            <v>CHI</v>
          </cell>
          <cell r="D5381">
            <v>12.12</v>
          </cell>
          <cell r="E5381">
            <v>9.49</v>
          </cell>
          <cell r="F5381">
            <v>21.61</v>
          </cell>
        </row>
        <row r="5382">
          <cell r="B5382" t="str">
            <v>BOMBAS</v>
          </cell>
          <cell r="C5382" t="str">
            <v/>
          </cell>
        </row>
        <row r="5383">
          <cell r="A5383" t="str">
            <v>83486</v>
          </cell>
          <cell r="B5383" t="str">
            <v>BOMBA CENTRIFUGA C/ MOTOR ELETRICO TRIFASICO 1CV</v>
          </cell>
          <cell r="C5383" t="str">
            <v>UN</v>
          </cell>
          <cell r="D5383">
            <v>797.12</v>
          </cell>
          <cell r="E5383">
            <v>213.07</v>
          </cell>
          <cell r="F5383" t="str">
            <v>1.010.19</v>
          </cell>
        </row>
        <row r="5384">
          <cell r="A5384" t="str">
            <v>5692</v>
          </cell>
          <cell r="B5384" t="str">
            <v>MOTOBOMBA CENTRÍFUGA, MOTOR A GASOLINA, POTÊNCIA 5,42 HP, BOCAIS 1 1/2" X 1", DIÂMETRO ROTOR 143 MM HM/Q = 6 MCA / 16,8 M3/H A 38 MCA / 6,6 M3/H - MANUTENÇÃO. AF_06/2014</v>
          </cell>
          <cell r="C5384" t="str">
            <v>H</v>
          </cell>
          <cell r="D5384">
            <v>0.09</v>
          </cell>
          <cell r="E5384">
            <v>0</v>
          </cell>
          <cell r="F5384">
            <v>0.09</v>
          </cell>
        </row>
        <row r="5385">
          <cell r="A5385" t="str">
            <v>89022</v>
          </cell>
          <cell r="B5385" t="str">
            <v>BOMBA SUBMERSÍVEL ELÉTRICA TRIFÁSICA, POTÊNCIA 2,96 HP, Ø ROTOR 144 MM SEMI-ABERTO, BOCAL DE SAÍDA Ø 2, HM/Q = 2 MCA / 38,8 M3/H A 28 MCA / 5 M3/H - CHI DIURNO. AF_06/2014</v>
          </cell>
          <cell r="C5385" t="str">
            <v>CHI</v>
          </cell>
          <cell r="D5385">
            <v>0.32</v>
          </cell>
          <cell r="E5385">
            <v>0</v>
          </cell>
          <cell r="F5385">
            <v>0.32</v>
          </cell>
        </row>
        <row r="5386">
          <cell r="A5386" t="str">
            <v>90650</v>
          </cell>
          <cell r="B5386" t="str">
            <v>BOMBA CENTRÍFUGA MONOESTÁGIO COM MOTOR ELÉTRICO MONOFÁSICO, POTÊNCIA 15 HP, DIÂMETRO DO ROTOR 173 MM, HM/Q = 30 MCA / 90 M3/H A 45 MCA / 55 M3/H - CHP DIURNO. AF_06/2015</v>
          </cell>
          <cell r="C5386" t="str">
            <v>CHP</v>
          </cell>
          <cell r="D5386">
            <v>5.58</v>
          </cell>
          <cell r="E5386">
            <v>0</v>
          </cell>
          <cell r="F5386">
            <v>5.58</v>
          </cell>
        </row>
        <row r="5387">
          <cell r="A5387" t="str">
            <v>90651</v>
          </cell>
          <cell r="B5387" t="str">
            <v>BOMBA CENTRÍFUGA MONOESTÁGIO COM MOTOR ELÉTRICO MONOFÁSICO, POTÊNCIA 15 HP, DIÂMETRO DO ROTOR 173 MM, HM/Q = 30 MCA / 90 M3/H A 45 MCA / 55 M3/H - CHI DIURNO. AF_06/2015</v>
          </cell>
          <cell r="C5387" t="str">
            <v>CHI</v>
          </cell>
          <cell r="D5387">
            <v>0.61</v>
          </cell>
          <cell r="E5387">
            <v>0</v>
          </cell>
          <cell r="F5387">
            <v>0.61</v>
          </cell>
        </row>
        <row r="5388">
          <cell r="A5388" t="str">
            <v>5800</v>
          </cell>
          <cell r="B5388" t="str">
            <v>BOMBA SUBMERSÍVEL ELÉTRICA TRIFÁSICA, POTÊNCIA 2,96 HP, Ø ROTOR 144 MM SEMI-ABERTO, BOCAL DE SAÍDA Ø 2, HM/Q = 2 MCA / 38,8 M3/H A 28 MCA / 5 M3/H - MANUTENÇÃO. AF_06/2014</v>
          </cell>
          <cell r="C5388" t="str">
            <v>H</v>
          </cell>
          <cell r="D5388">
            <v>0.16</v>
          </cell>
          <cell r="E5388">
            <v>0</v>
          </cell>
          <cell r="F5388">
            <v>0.16</v>
          </cell>
        </row>
        <row r="5389">
          <cell r="A5389" t="str">
            <v>53866</v>
          </cell>
          <cell r="B5389" t="str">
            <v>BOMBA SUBMERSÍVEL ELÉTRICA TRIFÁSICA, POTÊNCIA 2,96 HP, Ø ROTOR 144 MM SEMI-ABERTO, BOCAL DE SAÍDA Ø 2, HM/Q = 2 MCA / 38,8 M3/H A 28 MCA / 5 M3/H - MATERIAIS NA OPERAÇÃO. AF_06/2014</v>
          </cell>
          <cell r="C5389" t="str">
            <v>H</v>
          </cell>
          <cell r="D5389">
            <v>0.92</v>
          </cell>
          <cell r="E5389">
            <v>0</v>
          </cell>
          <cell r="F5389">
            <v>0.92</v>
          </cell>
        </row>
        <row r="5390">
          <cell r="A5390" t="str">
            <v>83643</v>
          </cell>
          <cell r="B5390" t="str">
            <v>BOMBA SUBMERSIVEL ELETRICA, TRIFASICA, POTÊNCIA 3,75 HP, DIAMETRO DO ROTOR 90 MM SEMIABERTO, BOCAL DE SAIDA DIAMETRO DE 2 POLEGADAS, HM/Q = 5 M / 61,2 M3/H A 25,5 M / 3,6 M3/H</v>
          </cell>
          <cell r="C5390" t="str">
            <v>UN</v>
          </cell>
          <cell r="D5390">
            <v>2797.35</v>
          </cell>
          <cell r="E5390">
            <v>196.43</v>
          </cell>
          <cell r="F5390" t="str">
            <v>2.993.78</v>
          </cell>
        </row>
        <row r="5391">
          <cell r="A5391" t="str">
            <v>89019</v>
          </cell>
          <cell r="B5391" t="str">
            <v>BOMBA SUBMERSÍVEL ELÉTRICA TRIFÁSICA, POTÊNCIA 2,96 HP, Ø ROTOR 144 MM SEMI-ABERTO, BOCAL DE SAÍDA Ø 2, HM/Q = 2 MCA / 38,8 M3/H A 28 MCA / 5 M3/H - DEPRECIAÇÃO. AF_06/2014</v>
          </cell>
          <cell r="C5391" t="str">
            <v>H</v>
          </cell>
          <cell r="D5391">
            <v>0.25</v>
          </cell>
          <cell r="E5391">
            <v>0</v>
          </cell>
          <cell r="F5391">
            <v>0.25</v>
          </cell>
        </row>
        <row r="5392">
          <cell r="A5392" t="str">
            <v>89020</v>
          </cell>
          <cell r="B5392" t="str">
            <v>BOMBA SUBMERSÍVEL ELÉTRICA TRIFÁSICA, POTÊNCIA 2,96 HP, Ø ROTOR 144 MM SEMI-ABERTO, BOCAL DE SAÍDA Ø 2, HM/Q = 2 MCA / 38,8 M3/H A 28 MCA / 5 M3/H - JUROS. AF_06/2014</v>
          </cell>
          <cell r="C5392" t="str">
            <v>H</v>
          </cell>
          <cell r="D5392">
            <v>7.0000000000000007E-2</v>
          </cell>
          <cell r="E5392">
            <v>0</v>
          </cell>
          <cell r="F5392">
            <v>7.0000000000000007E-2</v>
          </cell>
        </row>
        <row r="5393">
          <cell r="A5393" t="str">
            <v>89021</v>
          </cell>
          <cell r="B5393" t="str">
            <v>BOMBA SUBMERSÍVEL ELÉTRICA TRIFÁSICA, POTÊNCIA 2,96 HP, Ø ROTOR 144 MM SEMI-ABERTO, BOCAL DE SAÍDA Ø 2, HM/Q = 2 MCA / 38,8 M3/H A 28 MCA / 5 M3/H - CHP DIURNO. AF_06/2014</v>
          </cell>
          <cell r="C5393" t="str">
            <v>CHP</v>
          </cell>
          <cell r="D5393">
            <v>1.4</v>
          </cell>
          <cell r="E5393">
            <v>0</v>
          </cell>
          <cell r="F5393">
            <v>1.4</v>
          </cell>
        </row>
        <row r="5394">
          <cell r="A5394" t="str">
            <v>83644</v>
          </cell>
          <cell r="B5394" t="str">
            <v>BOMBA RECALQUE D'AGUA TRIFASICA 10,0 HP</v>
          </cell>
          <cell r="C5394" t="str">
            <v>UN</v>
          </cell>
          <cell r="D5394">
            <v>3813.6</v>
          </cell>
          <cell r="E5394">
            <v>199.02</v>
          </cell>
          <cell r="F5394" t="str">
            <v>4.012.62</v>
          </cell>
        </row>
        <row r="5395">
          <cell r="A5395" t="str">
            <v>83645</v>
          </cell>
          <cell r="B5395" t="str">
            <v>BOMBA RECALQUE D'AGUA TRIFASICA 3,0 HP</v>
          </cell>
          <cell r="C5395" t="str">
            <v>UN</v>
          </cell>
          <cell r="D5395">
            <v>1128.69</v>
          </cell>
          <cell r="E5395">
            <v>199.02</v>
          </cell>
          <cell r="F5395" t="str">
            <v>1.327.71</v>
          </cell>
        </row>
        <row r="5396">
          <cell r="A5396" t="str">
            <v>83646</v>
          </cell>
          <cell r="B5396" t="str">
            <v>BOMBA RECALQUE D'AGUA DE ESTAGIOS TRIFASICA 2,0 HP</v>
          </cell>
          <cell r="C5396" t="str">
            <v>UN</v>
          </cell>
          <cell r="D5396">
            <v>1329.85</v>
          </cell>
          <cell r="E5396">
            <v>199.02</v>
          </cell>
          <cell r="F5396" t="str">
            <v>1.528.87</v>
          </cell>
        </row>
        <row r="5397">
          <cell r="A5397" t="str">
            <v>83647</v>
          </cell>
          <cell r="B5397" t="str">
            <v>BOMBA RECALQUE D'AGUA TRIFASICA 1,5HP</v>
          </cell>
          <cell r="C5397" t="str">
            <v>UN</v>
          </cell>
          <cell r="D5397">
            <v>827.66</v>
          </cell>
          <cell r="E5397">
            <v>199.02</v>
          </cell>
          <cell r="F5397" t="str">
            <v>1.026.68</v>
          </cell>
        </row>
        <row r="5398">
          <cell r="A5398" t="str">
            <v>83648</v>
          </cell>
          <cell r="B5398" t="str">
            <v>BOMBA RECALQUE D'AGUA TRIFASICA 0,5 HP</v>
          </cell>
          <cell r="C5398" t="str">
            <v>UN</v>
          </cell>
          <cell r="D5398">
            <v>487.56</v>
          </cell>
          <cell r="E5398">
            <v>199.02</v>
          </cell>
          <cell r="F5398">
            <v>686.58</v>
          </cell>
        </row>
        <row r="5399">
          <cell r="A5399" t="str">
            <v>83649</v>
          </cell>
          <cell r="B5399" t="str">
            <v>BOMBA RECALQUE D'AGUA PREDIO 6 A 10 PAVTOS - 2UD</v>
          </cell>
          <cell r="C5399" t="str">
            <v>UN</v>
          </cell>
          <cell r="D5399">
            <v>3208.58</v>
          </cell>
          <cell r="E5399">
            <v>834.63</v>
          </cell>
          <cell r="F5399" t="str">
            <v>4.043.21</v>
          </cell>
        </row>
        <row r="5400">
          <cell r="A5400" t="str">
            <v>83650</v>
          </cell>
          <cell r="B5400" t="str">
            <v>BOMBA RECALQUE D'AGUA PREDIO 3 A 5 PAVTOS - 2UD</v>
          </cell>
          <cell r="C5400" t="str">
            <v>UN</v>
          </cell>
          <cell r="D5400">
            <v>2606.5</v>
          </cell>
          <cell r="E5400">
            <v>834.63</v>
          </cell>
          <cell r="F5400" t="str">
            <v>3.441.13</v>
          </cell>
        </row>
        <row r="5401">
          <cell r="A5401" t="str">
            <v>7042</v>
          </cell>
          <cell r="B5401" t="str">
            <v>MOTOBOMBA TRASH (PARA ÁGUA SUJA) AUTO ESCORVANTE, MOTOR GASOLINA DE 6,41 HP, DIÂMETROS DE SUCÇÃO X RECALQUE: 3" X 3", HM/Q = 10 MCA / 60 M3/H A 23 MCA / 0 M3/H - CHP DIURNO. AF_10/2014</v>
          </cell>
          <cell r="C5401" t="str">
            <v>CHP</v>
          </cell>
          <cell r="D5401">
            <v>5.62</v>
          </cell>
          <cell r="E5401">
            <v>0</v>
          </cell>
          <cell r="F5401">
            <v>5.62</v>
          </cell>
        </row>
        <row r="5402">
          <cell r="A5402" t="str">
            <v>7043</v>
          </cell>
          <cell r="B5402" t="str">
            <v>MOTOBOMBA TRASH (PARA ÁGUA SUJA) AUTO ESCORVANTE, MOTOR GASOLINA DE 6,41 HP, DIÂMETROS DE SUCÇÃO X RECALQUE: 3" X 3", HM/Q = 10 MCA / 60 M3/H A 23 MCA / 0 M3/H - CHI DIURNO. AF_10/2014</v>
          </cell>
          <cell r="C5402" t="str">
            <v>CHI</v>
          </cell>
          <cell r="D5402">
            <v>0.22</v>
          </cell>
          <cell r="E5402">
            <v>0</v>
          </cell>
          <cell r="F5402">
            <v>0.22</v>
          </cell>
        </row>
        <row r="5403">
          <cell r="A5403" t="str">
            <v>7044</v>
          </cell>
          <cell r="B5403" t="str">
            <v>MOTOBOMBA TRASH (PARA ÁGUA SUJA) AUTO ESCORVANTE, MOTOR GASOLINA DE 6,41 HP, DIÂMETROS DE SUCÇÃO X RECALQUE: 3" X 3", HM/Q = 10 MCA / 60 M3/H A 23 MCA / 0 M3/H - DEPRECIAÇÃO. AF_10/2014</v>
          </cell>
          <cell r="C5403" t="str">
            <v>H</v>
          </cell>
          <cell r="D5403">
            <v>0.17</v>
          </cell>
          <cell r="E5403">
            <v>0</v>
          </cell>
          <cell r="F5403">
            <v>0.17</v>
          </cell>
        </row>
        <row r="5404">
          <cell r="A5404" t="str">
            <v>7045</v>
          </cell>
          <cell r="B5404" t="str">
            <v>MOTOBOMBA TRASH (PARA ÁGUA SUJA) AUTO ESCORVANTE, MOTOR GASOLINA DE 6,41 HP, DIÂMETROS DE SUCÇÃO X RECALQUE: 3" X 3", HM/Q = 10 MCA / 60 M3/H A 23 MCA / 0 M3/H - JUROS. AF_10/2014</v>
          </cell>
          <cell r="C5404" t="str">
            <v>H</v>
          </cell>
          <cell r="D5404">
            <v>0.05</v>
          </cell>
          <cell r="E5404">
            <v>0</v>
          </cell>
          <cell r="F5404">
            <v>0.05</v>
          </cell>
        </row>
        <row r="5405">
          <cell r="A5405" t="str">
            <v>7046</v>
          </cell>
          <cell r="B5405" t="str">
            <v>MOTOBOMBA TRASH (PARA ÁGUA SUJA) AUTO ESCORVANTE, MOTOR GASOLINA DE 6,41 HP, DIÂMETROS DE SUCÇÃO X RECALQUE: 3" X 3", HM/Q = 10 MCA / 60 M3/H A 23 MCA / 0 M3/H - MANUTENÇÃO. AF_10/2014</v>
          </cell>
          <cell r="C5405" t="str">
            <v>H</v>
          </cell>
          <cell r="D5405">
            <v>0.11</v>
          </cell>
          <cell r="E5405">
            <v>0</v>
          </cell>
          <cell r="F5405">
            <v>0.11</v>
          </cell>
        </row>
        <row r="5406">
          <cell r="A5406" t="str">
            <v>7047</v>
          </cell>
          <cell r="B5406" t="str">
            <v>MOTOBOMBA TRASH (PARA ÁGUA SUJA) AUTO ESCORVANTE, MOTOR GASOLINA DE 6,41 HP, DIÂMETROS DE SUCÇÃO X RECALQUE: 3" X 3", HM/Q = 10 MCA / 60 M3/H A 23 MCA / 0 M3/H - MATERIAIS NA OPERAÇÃO. AF_10/2014</v>
          </cell>
          <cell r="C5406" t="str">
            <v>H</v>
          </cell>
          <cell r="D5406">
            <v>5.29</v>
          </cell>
          <cell r="E5406">
            <v>0</v>
          </cell>
          <cell r="F5406">
            <v>5.29</v>
          </cell>
        </row>
        <row r="5407">
          <cell r="A5407" t="str">
            <v>5693</v>
          </cell>
          <cell r="B5407" t="str">
            <v>MOTOBOMBA CENTRÍFUGA, MOTOR A GASOLINA, POTÊNCIA 5,42 HP, BOCAIS 1 1/2" X 1", DIÂMETRO ROTOR 143 MM HM/Q = 6 MCA / 16,8 M3/H A 38 MCA / 6,6 M3/H - MATERIAIS NA OPERAÇÃO. AF_06/2014</v>
          </cell>
          <cell r="C5407" t="str">
            <v>H</v>
          </cell>
          <cell r="D5407">
            <v>4.4800000000000004</v>
          </cell>
          <cell r="E5407">
            <v>0</v>
          </cell>
          <cell r="F5407">
            <v>4.4800000000000004</v>
          </cell>
        </row>
        <row r="5408">
          <cell r="A5408" t="str">
            <v>5806</v>
          </cell>
          <cell r="B5408" t="str">
            <v>MOTOBOMBA CENTRÍFUGA, MOTOR A GASOLINA, POTÊNCIA 5,42 HP, BOCAIS 1 1/2" X 1", DIÂMETRO ROTOR 143 MM HM/Q = 6 MCA / 16,8 M3/H A 38 MCA / 6,6 M3/H - CHI DIURNO. AF_06/2014</v>
          </cell>
          <cell r="C5408" t="str">
            <v>CHI</v>
          </cell>
          <cell r="D5408">
            <v>0.17</v>
          </cell>
          <cell r="E5408">
            <v>0</v>
          </cell>
          <cell r="F5408">
            <v>0.17</v>
          </cell>
        </row>
        <row r="5409">
          <cell r="A5409" t="str">
            <v>73536</v>
          </cell>
          <cell r="B5409" t="str">
            <v>MOTOBOMBA CENTRÍFUGA, MOTOR A GASOLINA, POTÊNCIA 5,42 HP, BOCAIS 1 1/2" X 1", DIÂMETRO ROTOR 143 MM HM/Q = 6 MCA / 16,8 M3/H A 38 MCA / 6,6 M3/H - CHP DIURNO. AF_06/2014</v>
          </cell>
          <cell r="C5409" t="str">
            <v>CHP</v>
          </cell>
          <cell r="D5409">
            <v>4.74</v>
          </cell>
          <cell r="E5409">
            <v>0</v>
          </cell>
          <cell r="F5409">
            <v>4.74</v>
          </cell>
        </row>
        <row r="5410">
          <cell r="A5410" t="str">
            <v>88853</v>
          </cell>
          <cell r="B5410" t="str">
            <v>MOTOBOMBA CENTRÍFUGA, MOTOR A GASOLINA, POTÊNCIA 5,42 HP, BOCAIS 1 1/2" X 1", DIÂMETRO ROTOR 143 MM HM/Q = 6 MCA / 16,8 M3/H A 38 MCA / 6,6 M3/H - DEPRECIAÇÃO. AF_06/2014</v>
          </cell>
          <cell r="C5410" t="str">
            <v>H</v>
          </cell>
          <cell r="D5410">
            <v>0.14000000000000001</v>
          </cell>
          <cell r="E5410">
            <v>0</v>
          </cell>
          <cell r="F5410">
            <v>0.14000000000000001</v>
          </cell>
        </row>
        <row r="5411">
          <cell r="A5411" t="str">
            <v>88854</v>
          </cell>
          <cell r="B5411" t="str">
            <v>MOTOBOMBA CENTRÍFUGA, MOTOR A GASOLINA, POTÊNCIA 5,42 HP, BOCAIS 1 1/2" X 1", DIÂMETRO ROTOR 143 MM HM/Q = 6 MCA / 16,8 M3/H A 38 MCA / 6,6 M3/H - JUROS. AF_06/2014</v>
          </cell>
          <cell r="C5411" t="str">
            <v>H</v>
          </cell>
          <cell r="D5411">
            <v>0.04</v>
          </cell>
          <cell r="E5411">
            <v>0</v>
          </cell>
          <cell r="F5411">
            <v>0.04</v>
          </cell>
        </row>
        <row r="5412">
          <cell r="A5412" t="str">
            <v>90639</v>
          </cell>
          <cell r="B5412" t="str">
            <v>BOMBA TRIPLEX, PARA INJEÇÃO DE NATA DE CIMENTO, VAZÃO MÁXIMA DE 100 LITROS/MINUTO, PRESSÃO MÁXIMA DE 70 BAR - DEPRECIAÇÃO. AF_06/2015</v>
          </cell>
          <cell r="C5412" t="str">
            <v>H</v>
          </cell>
          <cell r="D5412">
            <v>5.0599999999999996</v>
          </cell>
          <cell r="E5412">
            <v>0</v>
          </cell>
          <cell r="F5412">
            <v>5.0599999999999996</v>
          </cell>
        </row>
        <row r="5413">
          <cell r="A5413" t="str">
            <v>90640</v>
          </cell>
          <cell r="B5413" t="str">
            <v>BOMBA TRIPLEX, PARA INJEÇÃO DE NATA DE CIMENTO, VAZÃO MÁXIMA DE 100 LITROS/MINUTO, PRESSÃO MÁXIMA DE 70 BAR - JUROS. AF_06/2015</v>
          </cell>
          <cell r="C5413" t="str">
            <v>H</v>
          </cell>
          <cell r="D5413">
            <v>1.44</v>
          </cell>
          <cell r="E5413">
            <v>0</v>
          </cell>
          <cell r="F5413">
            <v>1.44</v>
          </cell>
        </row>
        <row r="5414">
          <cell r="A5414" t="str">
            <v>90641</v>
          </cell>
          <cell r="B5414" t="str">
            <v>BOMBA TRIPLEX, PARA INJEÇÃO DE NATA DE CIMENTO, VAZÃO MÁXIMA DE 100 LITROS/MINUTO, PRESSÃO MÁXIMA DE 70 BAR - MANUTENÇÃO. AF_06/2015</v>
          </cell>
          <cell r="C5414" t="str">
            <v>H</v>
          </cell>
          <cell r="D5414">
            <v>3.33</v>
          </cell>
          <cell r="E5414">
            <v>0</v>
          </cell>
          <cell r="F5414">
            <v>3.33</v>
          </cell>
        </row>
        <row r="5415">
          <cell r="A5415" t="str">
            <v>90642</v>
          </cell>
          <cell r="B5415" t="str">
            <v>BOMBA TRIPLEX, PARA INJEÇÃO DE NATA DE CIMENTO, VAZÃO MÁXIMA DE 100 LITROS/MINUTO, PRESSÃO MÁXIMA DE 70 BAR - MATERIAIS NA OPERAÇÃO. AF_06/2015</v>
          </cell>
          <cell r="C5415" t="str">
            <v>H</v>
          </cell>
          <cell r="D5415">
            <v>4.6500000000000004</v>
          </cell>
          <cell r="E5415">
            <v>0</v>
          </cell>
          <cell r="F5415">
            <v>4.6500000000000004</v>
          </cell>
        </row>
        <row r="5416">
          <cell r="A5416" t="str">
            <v>90643</v>
          </cell>
          <cell r="B5416" t="str">
            <v>BOMBA TRIPLEX, PARA INJEÇÃO DE NATA DE CIMENTO, VAZÃO MÁXIMA DE 100 LITROS/MINUTO, PRESSÃO MÁXIMA DE 70 BAR - CHP DIURNO. AF_06/2015</v>
          </cell>
          <cell r="C5416" t="str">
            <v>CHP</v>
          </cell>
          <cell r="D5416">
            <v>14.48</v>
          </cell>
          <cell r="E5416">
            <v>0</v>
          </cell>
          <cell r="F5416">
            <v>14.48</v>
          </cell>
        </row>
        <row r="5417">
          <cell r="A5417" t="str">
            <v>90644</v>
          </cell>
          <cell r="B5417" t="str">
            <v>BOMBA TRIPLEX, PARA INJEÇÃO DE NATA DE CIMENTO, VAZÃO MÁXIMA DE 100 LITROS/MINUTO, PRESSÃO MÁXIMA DE 70 BAR - CHI DIURNO. AF_06/2015</v>
          </cell>
          <cell r="C5417" t="str">
            <v>CHI</v>
          </cell>
          <cell r="D5417">
            <v>6.5</v>
          </cell>
          <cell r="E5417">
            <v>0</v>
          </cell>
          <cell r="F5417">
            <v>6.5</v>
          </cell>
        </row>
        <row r="5418">
          <cell r="A5418" t="str">
            <v>90646</v>
          </cell>
          <cell r="B5418" t="str">
            <v>BOMBA CENTRÍFUGA MONOESTÁGIO COM MOTOR ELÉTRICO MONOFÁSICO, POTÊNCIA 15 HP, DIÂMETRO DO ROTOR 173 MM, HM/Q = 30 MCA / 90 M3/H A 45 MCA / 55 M3/H - DEPRECIAÇÃO. AF_06/2015</v>
          </cell>
          <cell r="C5418" t="str">
            <v>H</v>
          </cell>
          <cell r="D5418">
            <v>0.48</v>
          </cell>
          <cell r="E5418">
            <v>0</v>
          </cell>
          <cell r="F5418">
            <v>0.48</v>
          </cell>
        </row>
        <row r="5419">
          <cell r="A5419" t="str">
            <v>90647</v>
          </cell>
          <cell r="B5419" t="str">
            <v>BOMBA CENTRÍFUGA MONOESTÁGIO COM MOTOR ELÉTRICO MONOFÁSICO, POTÊNCIA 15 HP, DIÂMETRO DO ROTOR 173 MM, HM/Q = 30 MCA / 90 M3/H A 45 MCA / 55 M3/H - JUROS. AF_06/2015</v>
          </cell>
          <cell r="C5419" t="str">
            <v>H</v>
          </cell>
          <cell r="D5419">
            <v>0.14000000000000001</v>
          </cell>
          <cell r="E5419">
            <v>0</v>
          </cell>
          <cell r="F5419">
            <v>0.14000000000000001</v>
          </cell>
        </row>
        <row r="5420">
          <cell r="A5420" t="str">
            <v>90648</v>
          </cell>
          <cell r="B5420" t="str">
            <v>BOMBA CENTRÍFUGA MONOESTÁGIO COM MOTOR ELÉTRICO MONOFÁSICO, POTÊNCIA 15 HP, DIÂMETRO DO ROTOR 173 MM, HM/Q = 30 MCA / 90 M3/H A 45 MCA / 55 M3/H - MANUTENÇÃO. AF_06/2015</v>
          </cell>
          <cell r="C5420" t="str">
            <v>H</v>
          </cell>
          <cell r="D5420">
            <v>0.31</v>
          </cell>
          <cell r="E5420">
            <v>0</v>
          </cell>
          <cell r="F5420">
            <v>0.31</v>
          </cell>
        </row>
        <row r="5421">
          <cell r="A5421" t="str">
            <v>90649</v>
          </cell>
          <cell r="B5421" t="str">
            <v>BOMBA CENTRÍFUGA MONOESTÁGIO COM MOTOR ELÉTRICO MONOFÁSICO, POTÊNCIA 15 HP, DIÂMETRO DO ROTOR 173 MM, HM/Q = 30 MCA / 90 M3/H A 45 MCA / 55 M3/H - MATERIAIS NA OPERAÇÃO. AF_06/2015</v>
          </cell>
          <cell r="C5421" t="str">
            <v>H</v>
          </cell>
          <cell r="D5421">
            <v>4.66</v>
          </cell>
          <cell r="E5421">
            <v>0</v>
          </cell>
          <cell r="F5421">
            <v>4.66</v>
          </cell>
        </row>
        <row r="5422">
          <cell r="A5422" t="str">
            <v>90652</v>
          </cell>
          <cell r="B5422" t="str">
            <v>BOMBA DE PROJEÇÃO DE CONCRETO SECO, POTÊNCIA 10 CV, VAZÃO 3 M3/H - DEPRECIAÇÃO. AF_06/2015</v>
          </cell>
          <cell r="C5422" t="str">
            <v>H</v>
          </cell>
          <cell r="D5422">
            <v>3.3</v>
          </cell>
          <cell r="E5422">
            <v>0</v>
          </cell>
          <cell r="F5422">
            <v>3.3</v>
          </cell>
        </row>
        <row r="5423">
          <cell r="A5423" t="str">
            <v>90653</v>
          </cell>
          <cell r="B5423" t="str">
            <v>BOMBA DE PROJEÇÃO DE CONCRETO SECO, POTÊNCIA 10 CV, VAZÃO 3 M3/H - JUROS. AF_06/2015</v>
          </cell>
          <cell r="C5423" t="str">
            <v>H</v>
          </cell>
          <cell r="D5423">
            <v>0.94</v>
          </cell>
          <cell r="E5423">
            <v>0</v>
          </cell>
          <cell r="F5423">
            <v>0.94</v>
          </cell>
        </row>
        <row r="5424">
          <cell r="A5424" t="str">
            <v>90654</v>
          </cell>
          <cell r="B5424" t="str">
            <v>BOMBA DE PROJEÇÃO DE CONCRETO SECO, POTÊNCIA 10 CV, VAZÃO 3 M3/H - MANUTENÇÃO. AF_06/2015</v>
          </cell>
          <cell r="C5424" t="str">
            <v>H</v>
          </cell>
          <cell r="D5424">
            <v>2.17</v>
          </cell>
          <cell r="E5424">
            <v>0</v>
          </cell>
          <cell r="F5424">
            <v>2.17</v>
          </cell>
        </row>
        <row r="5425">
          <cell r="A5425" t="str">
            <v>90655</v>
          </cell>
          <cell r="B5425" t="str">
            <v>BOMBA DE PROJEÇÃO DE CONCRETO SECO, POTÊNCIA 10 CV, VAZÃO 3 M3/H - MATERIAIS NA OPERAÇÃO. AF_06/2015</v>
          </cell>
          <cell r="C5425" t="str">
            <v>H</v>
          </cell>
          <cell r="D5425">
            <v>3.07</v>
          </cell>
          <cell r="E5425">
            <v>0</v>
          </cell>
          <cell r="F5425">
            <v>3.07</v>
          </cell>
        </row>
        <row r="5426">
          <cell r="A5426" t="str">
            <v>90658</v>
          </cell>
          <cell r="B5426" t="str">
            <v>BOMBA DE PROJEÇÃO DE CONCRETO SECO, POTÊNCIA 10 CV, VAZÃO 6 M3/H - DEPRECIAÇÃO. AF_06/2015</v>
          </cell>
          <cell r="C5426" t="str">
            <v>H</v>
          </cell>
          <cell r="D5426">
            <v>3.53</v>
          </cell>
          <cell r="E5426">
            <v>0</v>
          </cell>
          <cell r="F5426">
            <v>3.53</v>
          </cell>
        </row>
        <row r="5427">
          <cell r="A5427" t="str">
            <v>90659</v>
          </cell>
          <cell r="B5427" t="str">
            <v>BOMBA DE PROJEÇÃO DE CONCRETO SECO, POTÊNCIA 10 CV, VAZÃO 6 M3/H - JUROS. AF_06/2015</v>
          </cell>
          <cell r="C5427" t="str">
            <v>H</v>
          </cell>
          <cell r="D5427">
            <v>1</v>
          </cell>
          <cell r="E5427">
            <v>0</v>
          </cell>
          <cell r="F5427">
            <v>1</v>
          </cell>
        </row>
        <row r="5428">
          <cell r="A5428" t="str">
            <v>90660</v>
          </cell>
          <cell r="B5428" t="str">
            <v>BOMBA DE PROJEÇÃO DE CONCRETO SECO, POTÊNCIA 10 CV, VAZÃO 6 M3/H - MANUTENÇÃO. AF_06/2015</v>
          </cell>
          <cell r="C5428" t="str">
            <v>H</v>
          </cell>
          <cell r="D5428">
            <v>2.3199999999999998</v>
          </cell>
          <cell r="E5428">
            <v>0</v>
          </cell>
          <cell r="F5428">
            <v>2.3199999999999998</v>
          </cell>
        </row>
        <row r="5429">
          <cell r="A5429" t="str">
            <v>90661</v>
          </cell>
          <cell r="B5429" t="str">
            <v>BOMBA DE PROJEÇÃO DE CONCRETO SECO, POTÊNCIA 10 CV, VAZÃO 6 M3/H - MATERIAIS NA OPERAÇÃO. AF_06/2015</v>
          </cell>
          <cell r="C5429" t="str">
            <v>H</v>
          </cell>
          <cell r="D5429">
            <v>3.07</v>
          </cell>
          <cell r="E5429">
            <v>0</v>
          </cell>
          <cell r="F5429">
            <v>3.07</v>
          </cell>
        </row>
        <row r="5430">
          <cell r="A5430" t="str">
            <v>90656</v>
          </cell>
          <cell r="B5430" t="str">
            <v>BOMBA DE PROJEÇÃO DE CONCRETO SECO, POTÊNCIA 10 CV, VAZÃO 3 M3/H - CHP DIURNO. AF_06/2015</v>
          </cell>
          <cell r="C5430" t="str">
            <v>CHP</v>
          </cell>
          <cell r="D5430">
            <v>9.4700000000000006</v>
          </cell>
          <cell r="E5430">
            <v>0</v>
          </cell>
          <cell r="F5430">
            <v>9.4700000000000006</v>
          </cell>
        </row>
        <row r="5431">
          <cell r="A5431" t="str">
            <v>90657</v>
          </cell>
          <cell r="B5431" t="str">
            <v>BOMBA DE PROJEÇÃO DE CONCRETO SECO, POTÊNCIA 10 CV, VAZÃO 3 M3/H - CHI DIURNO. AF_06/2015</v>
          </cell>
          <cell r="C5431" t="str">
            <v>CHI</v>
          </cell>
          <cell r="D5431">
            <v>4.2300000000000004</v>
          </cell>
          <cell r="E5431">
            <v>0</v>
          </cell>
          <cell r="F5431">
            <v>4.2300000000000004</v>
          </cell>
        </row>
        <row r="5432">
          <cell r="A5432" t="str">
            <v>90662</v>
          </cell>
          <cell r="B5432" t="str">
            <v>BOMBA DE PROJEÇÃO DE CONCRETO SECO, POTÊNCIA 10 CV, VAZÃO 6 M3/H - CHP DIURNO. AF_06/2015</v>
          </cell>
          <cell r="C5432" t="str">
            <v>CHP</v>
          </cell>
          <cell r="D5432">
            <v>9.92</v>
          </cell>
          <cell r="E5432">
            <v>0</v>
          </cell>
          <cell r="F5432">
            <v>9.92</v>
          </cell>
        </row>
        <row r="5433">
          <cell r="A5433" t="str">
            <v>90663</v>
          </cell>
          <cell r="B5433" t="str">
            <v>BOMBA DE PROJEÇÃO DE CONCRETO SECO, POTÊNCIA 10 CV, VAZÃO 6 M3/H - CHI DIURNO. AF_06/2015</v>
          </cell>
          <cell r="C5433" t="str">
            <v>CHI</v>
          </cell>
          <cell r="D5433">
            <v>4.53</v>
          </cell>
          <cell r="E5433">
            <v>0</v>
          </cell>
          <cell r="F5433">
            <v>4.53</v>
          </cell>
        </row>
        <row r="5434">
          <cell r="A5434" t="str">
            <v>94480</v>
          </cell>
          <cell r="B5434" t="str">
            <v>CONJUNTO HIDRÁULICO PARA INSTALAÇÃO DE BOMBA EM AÇO ROSCÁVEL, DN SUCÇÃO 65 (2½) E DN RECALQUE 50 (2), PARA EDIFICAÇÃO ENTRE 12 E 18 PAVIMENTOS  FORNECIMENTO E INSTALAÇÃO. AF_06/2016</v>
          </cell>
          <cell r="C5434" t="str">
            <v>UN</v>
          </cell>
          <cell r="D5434">
            <v>1361.79</v>
          </cell>
          <cell r="E5434">
            <v>471.56</v>
          </cell>
          <cell r="F5434" t="str">
            <v>1.833.35</v>
          </cell>
        </row>
        <row r="5435">
          <cell r="A5435" t="str">
            <v>94481</v>
          </cell>
          <cell r="B5435" t="str">
            <v>CONJUNTO HIDRÁULICO PARA INSTALAÇÃO DE BOMBA EM AÇO ROSCÁVEL, DN SUCÇÃO 50 (2) E DN RECALQUE 40 (1 1/2), PARA EDIFICAÇÃO ENTRE 8 E 12 PAVIMENTOS  FORNECIMENTO E INSTALAÇÃO. AF_06/2016</v>
          </cell>
          <cell r="C5435" t="str">
            <v>UN</v>
          </cell>
          <cell r="D5435">
            <v>892.01</v>
          </cell>
          <cell r="E5435">
            <v>419.33</v>
          </cell>
          <cell r="F5435" t="str">
            <v>1.311.34</v>
          </cell>
        </row>
        <row r="5436">
          <cell r="A5436" t="str">
            <v>94482</v>
          </cell>
          <cell r="B5436" t="str">
            <v>CONJUNTO HIDRÁULICO PARA INSTALAÇÃO DE BOMBA EM AÇO ROSCÁVEL, DN SUCÇÃO 40 (1 1/2) E DN RECALQUE 32 (1 1/4), PARA EDIFICAÇÃO ENTRE 4 E 8 PAVIMENTOS  FORNECIMENTO E INSTALAÇÃO. AF_06/2016</v>
          </cell>
          <cell r="C5436" t="str">
            <v>UN</v>
          </cell>
          <cell r="D5436">
            <v>671.05</v>
          </cell>
          <cell r="E5436">
            <v>381.8</v>
          </cell>
          <cell r="F5436" t="str">
            <v>1.052.85</v>
          </cell>
        </row>
        <row r="5437">
          <cell r="A5437" t="str">
            <v>94483</v>
          </cell>
          <cell r="B5437" t="str">
            <v>CONJUNTO HIDRÁULICO PARA INSTALAÇÃO DE BOMBA EM AÇO ROSCÁVEL, DN SUCÇÃO 32 (1 1/4) E DN RECALQUE 25 (1), PARA EDIFICAÇÃO ATÉ 4 PAVIMENTOS  FORNECIMENTO E INSTALAÇÃO. AF_06/2016</v>
          </cell>
          <cell r="C5437" t="str">
            <v>UN</v>
          </cell>
          <cell r="D5437">
            <v>545.09</v>
          </cell>
          <cell r="E5437">
            <v>350.93</v>
          </cell>
          <cell r="F5437">
            <v>896.02</v>
          </cell>
        </row>
        <row r="5438">
          <cell r="B5438" t="str">
            <v>COMPRESSOR</v>
          </cell>
          <cell r="C5438" t="str">
            <v/>
          </cell>
        </row>
        <row r="5439">
          <cell r="A5439" t="str">
            <v>5797</v>
          </cell>
          <cell r="B5439" t="str">
            <v>COMPRESSOR DE AR REBOCÁVEL, VAZÃO 189 PCM, PRESSÃO EFETIVA DE TRABALHO 102 PSI, MOTOR DIESEL, POTÊNCIA 63 CV - MANUTENÇÃO. AF_06/2015</v>
          </cell>
          <cell r="C5439" t="str">
            <v>H</v>
          </cell>
          <cell r="D5439">
            <v>2.25</v>
          </cell>
          <cell r="E5439">
            <v>0</v>
          </cell>
          <cell r="F5439">
            <v>2.25</v>
          </cell>
        </row>
        <row r="5440">
          <cell r="A5440" t="str">
            <v>5953</v>
          </cell>
          <cell r="B5440" t="str">
            <v>COMPRESSOR DE AR REBOCÁVEL, VAZÃO 189 PCM, PRESSÃO EFETIVA DE TRABALHO 102 PSI, MOTOR DIESEL, POTÊNCIA 63 CV - CHP DIURNO. AF_06/2015</v>
          </cell>
          <cell r="C5440" t="str">
            <v>CHP</v>
          </cell>
          <cell r="D5440">
            <v>34.04</v>
          </cell>
          <cell r="E5440">
            <v>0</v>
          </cell>
          <cell r="F5440">
            <v>34.04</v>
          </cell>
        </row>
        <row r="5441">
          <cell r="A5441" t="str">
            <v>5954</v>
          </cell>
          <cell r="B5441" t="str">
            <v>COMPRESSOR DE AR REBOCÁVEL, VAZÃO 189 PCM, PRESSÃO EFETIVA DE TRABALHO 102 PSI, MOTOR DIESEL, POTÊNCIA 63 CV - CHI DIURNO. AF_06/2015</v>
          </cell>
          <cell r="C5441" t="str">
            <v>CHI</v>
          </cell>
          <cell r="D5441">
            <v>2.5099999999999998</v>
          </cell>
          <cell r="E5441">
            <v>0</v>
          </cell>
          <cell r="F5441">
            <v>2.5099999999999998</v>
          </cell>
        </row>
        <row r="5442">
          <cell r="A5442" t="str">
            <v>53865</v>
          </cell>
          <cell r="B5442" t="str">
            <v>COMPRESSOR DE AR REBOCÁVEL, VAZÃO 189 PCM, PRESSÃO EFETIVA DE TRABALHO 102 PSI, MOTOR DIESEL, POTÊNCIA 63 CV - MATERIAIS NA OPERAÇÃO. AF_06/2015</v>
          </cell>
          <cell r="C5442" t="str">
            <v>H</v>
          </cell>
          <cell r="D5442">
            <v>29.27</v>
          </cell>
          <cell r="E5442">
            <v>0</v>
          </cell>
          <cell r="F5442">
            <v>29.27</v>
          </cell>
        </row>
        <row r="5443">
          <cell r="A5443" t="str">
            <v>90957</v>
          </cell>
          <cell r="B5443" t="str">
            <v>COMPRESSOR DE AR REBOCÁVEL, VAZÃO 189 PCM, PRESSÃO EFETIVA DE TRABALHO 102 PSI, MOTOR DIESEL, POTÊNCIA 63 CV - DEPRECIAÇÃO. AF_06/2015</v>
          </cell>
          <cell r="C5443" t="str">
            <v>H</v>
          </cell>
          <cell r="D5443">
            <v>1.97</v>
          </cell>
          <cell r="E5443">
            <v>0</v>
          </cell>
          <cell r="F5443">
            <v>1.97</v>
          </cell>
        </row>
        <row r="5444">
          <cell r="A5444" t="str">
            <v>90958</v>
          </cell>
          <cell r="B5444" t="str">
            <v>COMPRESSOR DE AR REBOCÁVEL, VAZÃO 189 PCM, PRESSÃO EFETIVA DE TRABALHO 102 PSI, MOTOR DIESEL, POTÊNCIA 63 CV - JUROS. AF_06/2015</v>
          </cell>
          <cell r="C5444" t="str">
            <v>H</v>
          </cell>
          <cell r="D5444">
            <v>0.54</v>
          </cell>
          <cell r="E5444">
            <v>0</v>
          </cell>
          <cell r="F5444">
            <v>0.54</v>
          </cell>
        </row>
        <row r="5445">
          <cell r="A5445" t="str">
            <v>90960</v>
          </cell>
          <cell r="B5445" t="str">
            <v>COMPRESSOR DE AR REBOCÁVEL, VAZÃO 89 PCM, PRESSÃO EFETIVA DE TRABALHO 102 PSI, MOTOR DIESEL, POTÊNCIA 20 CV - DEPRECIAÇÃO. AF_06/2015</v>
          </cell>
          <cell r="C5445" t="str">
            <v>H</v>
          </cell>
          <cell r="D5445">
            <v>2.56</v>
          </cell>
          <cell r="E5445">
            <v>0</v>
          </cell>
          <cell r="F5445">
            <v>2.56</v>
          </cell>
        </row>
        <row r="5446">
          <cell r="A5446" t="str">
            <v>90961</v>
          </cell>
          <cell r="B5446" t="str">
            <v>COMPRESSOR DE AR REBOCÁVEL, VAZÃO 89 PCM, PRESSÃO EFETIVA DE TRABALHO 102 PSI, MOTOR DIESEL, POTÊNCIA 20 CV - JUROS. AF_06/2015</v>
          </cell>
          <cell r="C5446" t="str">
            <v>H</v>
          </cell>
          <cell r="D5446">
            <v>0.72</v>
          </cell>
          <cell r="E5446">
            <v>0</v>
          </cell>
          <cell r="F5446">
            <v>0.72</v>
          </cell>
        </row>
        <row r="5447">
          <cell r="A5447" t="str">
            <v>90962</v>
          </cell>
          <cell r="B5447" t="str">
            <v>COMPRESSOR DE AR REBOCÁVEL, VAZÃO 89 PCM, PRESSÃO EFETIVA DE TRABALHO 102 PSI, MOTOR DIESEL, POTÊNCIA 20 CV - MANUTENÇÃO. AF_06/2015</v>
          </cell>
          <cell r="C5447" t="str">
            <v>H</v>
          </cell>
          <cell r="D5447">
            <v>3.01</v>
          </cell>
          <cell r="E5447">
            <v>0</v>
          </cell>
          <cell r="F5447">
            <v>3.01</v>
          </cell>
        </row>
        <row r="5448">
          <cell r="A5448" t="str">
            <v>90963</v>
          </cell>
          <cell r="B5448" t="str">
            <v>COMPRESSOR DE AR REBOCÁVEL, VAZÃO 89 PCM, PRESSÃO EFETIVA DE TRABALHO 102 PSI, MOTOR DIESEL, POTÊNCIA 20 CV - MATERIAIS NA OPERAÇÃO. AF_06/2015</v>
          </cell>
          <cell r="C5448" t="str">
            <v>H</v>
          </cell>
          <cell r="D5448">
            <v>9.3000000000000007</v>
          </cell>
          <cell r="E5448">
            <v>0</v>
          </cell>
          <cell r="F5448">
            <v>9.3000000000000007</v>
          </cell>
        </row>
        <row r="5449">
          <cell r="A5449" t="str">
            <v>90964</v>
          </cell>
          <cell r="B5449" t="str">
            <v>COMPRESSOR DE AR REBOCÁVEL, VAZÃO 89 PCM, PRESSÃO EFETIVA DE TRABALHO 102 PSI, MOTOR DIESEL, POTÊNCIA 20 CV - CHP DIURNO. AF_06/2015</v>
          </cell>
          <cell r="C5449" t="str">
            <v>CHP</v>
          </cell>
          <cell r="D5449">
            <v>15.58</v>
          </cell>
          <cell r="E5449">
            <v>0</v>
          </cell>
          <cell r="F5449">
            <v>15.58</v>
          </cell>
        </row>
        <row r="5450">
          <cell r="A5450" t="str">
            <v>90965</v>
          </cell>
          <cell r="B5450" t="str">
            <v>COMPRESSOR DE AR REBOCÁVEL, VAZÃO 89 PCM, PRESSÃO EFETIVA DE TRABALHO 102 PSI, MOTOR DIESEL, POTÊNCIA 20 CV - CHI DIURNO. AF_06/2015</v>
          </cell>
          <cell r="C5450" t="str">
            <v>CHI</v>
          </cell>
          <cell r="D5450">
            <v>3.28</v>
          </cell>
          <cell r="E5450">
            <v>0</v>
          </cell>
          <cell r="F5450">
            <v>3.28</v>
          </cell>
        </row>
        <row r="5451">
          <cell r="A5451" t="str">
            <v>90968</v>
          </cell>
          <cell r="B5451" t="str">
            <v>COMPRESSOR DE AR REBOCAVEL, VAZÃO 250 PCM, PRESSAO DE TRABALHO 102 PSI, MOTOR A DIESEL POTÊNCIA 81 CV - DEPRECIAÇÃO. AF_06/2015</v>
          </cell>
          <cell r="C5451" t="str">
            <v>H</v>
          </cell>
          <cell r="D5451">
            <v>2.56</v>
          </cell>
          <cell r="E5451">
            <v>0</v>
          </cell>
          <cell r="F5451">
            <v>2.56</v>
          </cell>
        </row>
        <row r="5452">
          <cell r="A5452" t="str">
            <v>90969</v>
          </cell>
          <cell r="B5452" t="str">
            <v>COMPRESSOR DE AR REBOCAVEL, VAZÃO 250 PCM, PRESSAO DE TRABALHO 102 PSI, MOTOR A DIESEL POTÊNCIA 81 CV - JUROS. AF_06/2015</v>
          </cell>
          <cell r="C5452" t="str">
            <v>H</v>
          </cell>
          <cell r="D5452">
            <v>0.73</v>
          </cell>
          <cell r="E5452">
            <v>0</v>
          </cell>
          <cell r="F5452">
            <v>0.73</v>
          </cell>
        </row>
        <row r="5453">
          <cell r="A5453" t="str">
            <v>90970</v>
          </cell>
          <cell r="B5453" t="str">
            <v>COMPRESSOR DE AR REBOCAVEL, VAZÃO 250 PCM, PRESSAO DE TRABALHO 102 PSI, MOTOR A DIESEL POTÊNCIA 81 CV - MANUTENÇÃO. AF_06/2015</v>
          </cell>
          <cell r="C5453" t="str">
            <v>H</v>
          </cell>
          <cell r="D5453">
            <v>3.02</v>
          </cell>
          <cell r="E5453">
            <v>0</v>
          </cell>
          <cell r="F5453">
            <v>3.02</v>
          </cell>
        </row>
        <row r="5454">
          <cell r="A5454" t="str">
            <v>90971</v>
          </cell>
          <cell r="B5454" t="str">
            <v>COMPRESSOR DE AR REBOCAVEL, VAZÃO 250 PCM, PRESSAO DE TRABALHO 102 PSI, MOTOR A DIESEL POTÊNCIA 81 CV - MATERIAIS NA OPERAÇÃO. AF_06/2015</v>
          </cell>
          <cell r="C5454" t="str">
            <v>H</v>
          </cell>
          <cell r="D5454">
            <v>37.65</v>
          </cell>
          <cell r="E5454">
            <v>0</v>
          </cell>
          <cell r="F5454">
            <v>37.65</v>
          </cell>
        </row>
        <row r="5455">
          <cell r="A5455" t="str">
            <v>90972</v>
          </cell>
          <cell r="B5455" t="str">
            <v>COMPRESSOR DE AR REBOCAVEL, VAZÃO 250 PCM, PRESSAO DE TRABALHO 102 PSI, MOTOR A DIESEL POTÊNCIA 81 CV - CHP DIURNO. AF_06/2015</v>
          </cell>
          <cell r="C5455" t="str">
            <v>CHP</v>
          </cell>
          <cell r="D5455">
            <v>43.96</v>
          </cell>
          <cell r="E5455">
            <v>0</v>
          </cell>
          <cell r="F5455">
            <v>43.96</v>
          </cell>
        </row>
        <row r="5456">
          <cell r="A5456" t="str">
            <v>90973</v>
          </cell>
          <cell r="B5456" t="str">
            <v>COMPRESSOR DE AR REBOCAVEL, VAZÃO 250 PCM, PRESSAO DE TRABALHO 102 PSI, MOTOR A DIESEL POTÊNCIA 81 CV - CHI DIURNO. AF_06/2015</v>
          </cell>
          <cell r="C5456" t="str">
            <v>CHI</v>
          </cell>
          <cell r="D5456">
            <v>3.29</v>
          </cell>
          <cell r="E5456">
            <v>0</v>
          </cell>
          <cell r="F5456">
            <v>3.29</v>
          </cell>
        </row>
        <row r="5457">
          <cell r="A5457" t="str">
            <v>90975</v>
          </cell>
          <cell r="B5457" t="str">
            <v>COMPRESSOR DE AR REBOCÁVEL, VAZÃO 748 PCM, PRESSÃO EFETIVA DE TRABALHO 102 PSI, MOTOR DIESEL, POTÊNCIA 210 CV - DEPRECIAÇÃO. AF_06/2015</v>
          </cell>
          <cell r="C5457" t="str">
            <v>H</v>
          </cell>
          <cell r="D5457">
            <v>6.51</v>
          </cell>
          <cell r="E5457">
            <v>0</v>
          </cell>
          <cell r="F5457">
            <v>6.51</v>
          </cell>
        </row>
        <row r="5458">
          <cell r="A5458" t="str">
            <v>90976</v>
          </cell>
          <cell r="B5458" t="str">
            <v>COMPRESSOR DE AR REBOCÁVEL, VAZÃO 748 PCM, PRESSÃO EFETIVA DE TRABALHO 102 PSI, MOTOR DIESEL, POTÊNCIA 210 CV - JUROS. AF_06/2015</v>
          </cell>
          <cell r="C5458" t="str">
            <v>H</v>
          </cell>
          <cell r="D5458">
            <v>1.84</v>
          </cell>
          <cell r="E5458">
            <v>0</v>
          </cell>
          <cell r="F5458">
            <v>1.84</v>
          </cell>
        </row>
        <row r="5459">
          <cell r="A5459" t="str">
            <v>90977</v>
          </cell>
          <cell r="B5459" t="str">
            <v>COMPRESSOR DE AR REBOCÁVEL, VAZÃO 748 PCM, PRESSÃO EFETIVA DE TRABALHO 102 PSI, MOTOR DIESEL, POTÊNCIA 210 CV - MANUTENÇÃO. AF_06/2015</v>
          </cell>
          <cell r="C5459" t="str">
            <v>H</v>
          </cell>
          <cell r="D5459">
            <v>7.66</v>
          </cell>
          <cell r="E5459">
            <v>0</v>
          </cell>
          <cell r="F5459">
            <v>7.66</v>
          </cell>
        </row>
        <row r="5460">
          <cell r="A5460" t="str">
            <v>90978</v>
          </cell>
          <cell r="B5460" t="str">
            <v>COMPRESSOR DE AR REBOCÁVEL, VAZÃO 748 PCM, PRESSÃO EFETIVA DE TRABALHO 102 PSI, MOTOR DIESEL, POTÊNCIA 210 CV - MATERIAIS NA OPERAÇÃO. AF_06/2015</v>
          </cell>
          <cell r="C5460" t="str">
            <v>H</v>
          </cell>
          <cell r="D5460">
            <v>97.58</v>
          </cell>
          <cell r="E5460">
            <v>0</v>
          </cell>
          <cell r="F5460">
            <v>97.58</v>
          </cell>
        </row>
        <row r="5461">
          <cell r="A5461" t="str">
            <v>90979</v>
          </cell>
          <cell r="B5461" t="str">
            <v>COMPRESSOR DE AR REBOCÁVEL, VAZÃO 748 PCM, PRESSÃO EFETIVA DE TRABALHO 102 PSI, MOTOR DIESEL, POTÊNCIA 210 CV - CHP DIURNO. AF_06/2015</v>
          </cell>
          <cell r="C5461" t="str">
            <v>CHP</v>
          </cell>
          <cell r="D5461">
            <v>113.58</v>
          </cell>
          <cell r="E5461">
            <v>0</v>
          </cell>
          <cell r="F5461">
            <v>113.58</v>
          </cell>
        </row>
        <row r="5462">
          <cell r="A5462" t="str">
            <v>90982</v>
          </cell>
          <cell r="B5462" t="str">
            <v>COMPRESSOR DE AR REBOCÁVEL, VAZÃO 748 PCM, PRESSÃO EFETIVA DE TRABALHO 102 PSI, MOTOR DIESEL, POTÊNCIA 210 CV - CHI DIURNO. AF_06/2015</v>
          </cell>
          <cell r="C5462" t="str">
            <v>CHI</v>
          </cell>
          <cell r="D5462">
            <v>8.35</v>
          </cell>
          <cell r="E5462">
            <v>0</v>
          </cell>
          <cell r="F5462">
            <v>8.35</v>
          </cell>
        </row>
        <row r="5463">
          <cell r="A5463" t="str">
            <v>90992</v>
          </cell>
          <cell r="B5463" t="str">
            <v>COMPRESSOR DE AR REBOCAVEL, VAZÃO 400 PCM, PRESSAO DE TRABALHO 102 PSI, MOTOR A DIESEL POTÊNCIA 110 CV - DEPRECIAÇÃO. AF_06/2015</v>
          </cell>
          <cell r="C5463" t="str">
            <v>H</v>
          </cell>
          <cell r="D5463">
            <v>3.04</v>
          </cell>
          <cell r="E5463">
            <v>0</v>
          </cell>
          <cell r="F5463">
            <v>3.04</v>
          </cell>
        </row>
        <row r="5464">
          <cell r="A5464" t="str">
            <v>90993</v>
          </cell>
          <cell r="B5464" t="str">
            <v>COMPRESSOR DE AR REBOCAVEL, VAZÃO 400 PCM, PRESSAO DE TRABALHO 102 PSI, MOTOR A DIESEL POTÊNCIA 110 CV - JUROS. AF_06/2015</v>
          </cell>
          <cell r="C5464" t="str">
            <v>H</v>
          </cell>
          <cell r="D5464">
            <v>0.86</v>
          </cell>
          <cell r="E5464">
            <v>0</v>
          </cell>
          <cell r="F5464">
            <v>0.86</v>
          </cell>
        </row>
        <row r="5465">
          <cell r="A5465" t="str">
            <v>90994</v>
          </cell>
          <cell r="B5465" t="str">
            <v>COMPRESSOR DE AR REBOCAVEL, VAZÃO 400 PCM, PRESSAO DE TRABALHO 102 PSI, MOTOR A DIESEL POTÊNCIA 110 CV - MANUTENÇÃO. AF_06/2015</v>
          </cell>
          <cell r="C5465" t="str">
            <v>H</v>
          </cell>
          <cell r="D5465">
            <v>3.58</v>
          </cell>
          <cell r="E5465">
            <v>0</v>
          </cell>
          <cell r="F5465">
            <v>3.58</v>
          </cell>
        </row>
        <row r="5466">
          <cell r="A5466" t="str">
            <v>90995</v>
          </cell>
          <cell r="B5466" t="str">
            <v>COMPRESSOR DE AR REBOCAVEL, VAZÃO 400 PCM, PRESSAO DE TRABALHO 102 PSI, MOTOR A DIESEL POTÊNCIA 110 CV - MATERIAIS NA OPERAÇÃO. AF_06/2015</v>
          </cell>
          <cell r="C5466" t="str">
            <v>H</v>
          </cell>
          <cell r="D5466">
            <v>51.11</v>
          </cell>
          <cell r="E5466">
            <v>0</v>
          </cell>
          <cell r="F5466">
            <v>51.11</v>
          </cell>
        </row>
        <row r="5467">
          <cell r="A5467" t="str">
            <v>90999</v>
          </cell>
          <cell r="B5467" t="str">
            <v>COMPRESSOR DE AR REBOCAVEL, VAZÃO 400 PCM, PRESSAO DE TRABALHO 102 PSI, MOTOR A DIESEL POTÊNCIA 110 CV - CHP DIURNO. AF_06/2015</v>
          </cell>
          <cell r="C5467" t="str">
            <v>CHP</v>
          </cell>
          <cell r="D5467">
            <v>58.59</v>
          </cell>
          <cell r="E5467">
            <v>0</v>
          </cell>
          <cell r="F5467">
            <v>58.59</v>
          </cell>
        </row>
        <row r="5468">
          <cell r="A5468" t="str">
            <v>91001</v>
          </cell>
          <cell r="B5468" t="str">
            <v>COMPRESSOR DE AR REBOCAVEL, VAZÃO 400 PCM, PRESSAO DE TRABALHO 102 PSI, MOTOR A DIESEL POTÊNCIA 110 CV - CHI DIURNO. AF_06/2015</v>
          </cell>
          <cell r="C5468" t="str">
            <v>CHI</v>
          </cell>
          <cell r="D5468">
            <v>3.9</v>
          </cell>
          <cell r="E5468">
            <v>0</v>
          </cell>
          <cell r="F5468">
            <v>3.9</v>
          </cell>
        </row>
        <row r="5469">
          <cell r="B5469" t="str">
            <v>GERADORES</v>
          </cell>
          <cell r="C5469" t="str">
            <v/>
          </cell>
        </row>
        <row r="5470">
          <cell r="A5470" t="str">
            <v>73303</v>
          </cell>
          <cell r="B5470" t="str">
            <v>GRUPO GERADOR ESTACIONÁRIO, MOTOR DIESEL POTÊNCIA 170 KVA - DEPRECIAÇÃO. AF_02/2016</v>
          </cell>
          <cell r="C5470" t="str">
            <v>H</v>
          </cell>
          <cell r="D5470">
            <v>3.77</v>
          </cell>
          <cell r="E5470">
            <v>0</v>
          </cell>
          <cell r="F5470">
            <v>3.77</v>
          </cell>
        </row>
        <row r="5471">
          <cell r="A5471" t="str">
            <v>73307</v>
          </cell>
          <cell r="B5471" t="str">
            <v>GRUPO GERADOR ESTACIONÁRIO, MOTOR DIESEL POTÊNCIA 170 KVA - MANUTENÇÃO. AF_02/2016</v>
          </cell>
          <cell r="C5471" t="str">
            <v>H</v>
          </cell>
          <cell r="D5471">
            <v>2.77</v>
          </cell>
          <cell r="E5471">
            <v>0</v>
          </cell>
          <cell r="F5471">
            <v>2.77</v>
          </cell>
        </row>
        <row r="5472">
          <cell r="A5472" t="str">
            <v>73311</v>
          </cell>
          <cell r="B5472" t="str">
            <v>GRUPO GERADOR ESTACIONÁRIO, MOTOR DIESEL POTÊNCIA 170 KVA - MATERIAIS NA OPERAÇÃO. AF_02/2016</v>
          </cell>
          <cell r="C5472" t="str">
            <v>H</v>
          </cell>
          <cell r="D5472">
            <v>98.93</v>
          </cell>
          <cell r="E5472">
            <v>0</v>
          </cell>
          <cell r="F5472">
            <v>98.93</v>
          </cell>
        </row>
        <row r="5473">
          <cell r="A5473" t="str">
            <v>93416</v>
          </cell>
          <cell r="B5473" t="str">
            <v>GERADOR PORTÁTIL MONOFÁSICO, POTÊNCIA 5500 VA, MOTOR A GASOLINA, POTÊNCIA DO MOTOR 13 CV - CHI DIURNO. AF_03/2016</v>
          </cell>
          <cell r="C5473" t="str">
            <v>CHI</v>
          </cell>
          <cell r="D5473">
            <v>0.23</v>
          </cell>
          <cell r="E5473">
            <v>0</v>
          </cell>
          <cell r="F5473">
            <v>0.23</v>
          </cell>
        </row>
        <row r="5474">
          <cell r="A5474" t="str">
            <v>93411</v>
          </cell>
          <cell r="B5474" t="str">
            <v>GERADOR PORTÁTIL MONOFÁSICO, POTÊNCIA 5500 VA, MOTOR A GASOLINA, POTÊNCIA DO MOTOR 13 CV - DEPRECIAÇÃO. AF_03/2016</v>
          </cell>
          <cell r="C5474" t="str">
            <v>H</v>
          </cell>
          <cell r="D5474">
            <v>0.18</v>
          </cell>
          <cell r="E5474">
            <v>0</v>
          </cell>
          <cell r="F5474">
            <v>0.18</v>
          </cell>
        </row>
        <row r="5475">
          <cell r="A5475" t="str">
            <v>93412</v>
          </cell>
          <cell r="B5475" t="str">
            <v>GERADOR PORTÁTIL MONOFÁSICO, POTÊNCIA 5500 VA, MOTOR A GASOLINA, POTÊNCIA DO MOTOR 13 CV - JUROS. AF_03/2016</v>
          </cell>
          <cell r="C5475" t="str">
            <v>H</v>
          </cell>
          <cell r="D5475">
            <v>0.05</v>
          </cell>
          <cell r="E5475">
            <v>0</v>
          </cell>
          <cell r="F5475">
            <v>0.05</v>
          </cell>
        </row>
        <row r="5476">
          <cell r="A5476" t="str">
            <v>93413</v>
          </cell>
          <cell r="B5476" t="str">
            <v>GERADOR PORTÁTIL MONOFÁSICO, POTÊNCIA 5500 VA, MOTOR A GASOLINA, POTÊNCIA DO MOTOR 13 CV - MANUTENÇÃO. AF_03/2016</v>
          </cell>
          <cell r="C5476" t="str">
            <v>H</v>
          </cell>
          <cell r="D5476">
            <v>0.13</v>
          </cell>
          <cell r="E5476">
            <v>0</v>
          </cell>
          <cell r="F5476">
            <v>0.13</v>
          </cell>
        </row>
        <row r="5477">
          <cell r="A5477" t="str">
            <v>93414</v>
          </cell>
          <cell r="B5477" t="str">
            <v>GERADOR PORTÁTIL MONOFÁSICO, POTÊNCIA 5500 VA, MOTOR A GASOLINA, POTÊNCIA DO MOTOR 13 CV - MATERIAIS NA OPERAÇÃO. AF_03/2016</v>
          </cell>
          <cell r="C5477" t="str">
            <v>H</v>
          </cell>
          <cell r="D5477">
            <v>10.62</v>
          </cell>
          <cell r="E5477">
            <v>0</v>
          </cell>
          <cell r="F5477">
            <v>10.62</v>
          </cell>
        </row>
        <row r="5478">
          <cell r="A5478" t="str">
            <v>73395</v>
          </cell>
          <cell r="B5478" t="str">
            <v>GRUPO GERADOR ESTACIONÁRIO, MOTOR DIESEL POTÊNCIA 170 KVA - CHI DIURNO. AF_02/2016</v>
          </cell>
          <cell r="C5478" t="str">
            <v>CHI</v>
          </cell>
          <cell r="D5478">
            <v>4.83</v>
          </cell>
          <cell r="E5478">
            <v>0</v>
          </cell>
          <cell r="F5478">
            <v>4.83</v>
          </cell>
        </row>
        <row r="5479">
          <cell r="A5479" t="str">
            <v>73417</v>
          </cell>
          <cell r="B5479" t="str">
            <v>GRUPO GERADOR ESTACIONÁRIO, MOTOR DIESEL POTÊNCIA 170 KVA - CHP DIURNO. AF_02/2016</v>
          </cell>
          <cell r="C5479" t="str">
            <v>CHP</v>
          </cell>
          <cell r="D5479">
            <v>105.46</v>
          </cell>
          <cell r="E5479">
            <v>0</v>
          </cell>
          <cell r="F5479">
            <v>105.46</v>
          </cell>
        </row>
        <row r="5480">
          <cell r="A5480" t="str">
            <v>93415</v>
          </cell>
          <cell r="B5480" t="str">
            <v>GERADOR PORTÁTIL MONOFÁSICO, POTÊNCIA 5500 VA, MOTOR A GASOLINA, POTÊNCIA DO MOTOR 13 CV - CHP DIURNO. AF_03/2016</v>
          </cell>
          <cell r="C5480" t="str">
            <v>CHP</v>
          </cell>
          <cell r="D5480">
            <v>10.98</v>
          </cell>
          <cell r="E5480">
            <v>0</v>
          </cell>
          <cell r="F5480">
            <v>10.98</v>
          </cell>
        </row>
        <row r="5481">
          <cell r="A5481" t="str">
            <v>93421</v>
          </cell>
          <cell r="B5481" t="str">
            <v>GRUPO GERADOR REBOCÁVEL, POTÊNCIA 66 KVA, MOTOR A DIESEL - CHP DIURNO. AF_03/2016</v>
          </cell>
          <cell r="C5481" t="str">
            <v>CHP</v>
          </cell>
          <cell r="D5481">
            <v>42.03</v>
          </cell>
          <cell r="E5481">
            <v>0</v>
          </cell>
          <cell r="F5481">
            <v>42.03</v>
          </cell>
        </row>
        <row r="5482">
          <cell r="A5482" t="str">
            <v>93427</v>
          </cell>
          <cell r="B5482" t="str">
            <v>GRUPO GERADOR ESTACIONÁRIO, POTÊNCIA 150 KVA, MOTOR A DIESEL- CHP DIURNO. AF_03/2016</v>
          </cell>
          <cell r="C5482" t="str">
            <v>CHP</v>
          </cell>
          <cell r="D5482">
            <v>95.79</v>
          </cell>
          <cell r="E5482">
            <v>0</v>
          </cell>
          <cell r="F5482">
            <v>95.79</v>
          </cell>
        </row>
        <row r="5483">
          <cell r="A5483" t="str">
            <v>93422</v>
          </cell>
          <cell r="B5483" t="str">
            <v>GRUPO GERADOR REBOCÁVEL, POTÊNCIA 66 KVA, MOTOR A DIESEL - CHI DIURNO. AF_03/2016</v>
          </cell>
          <cell r="C5483" t="str">
            <v>CHI</v>
          </cell>
          <cell r="D5483">
            <v>3.04</v>
          </cell>
          <cell r="E5483">
            <v>0</v>
          </cell>
          <cell r="F5483">
            <v>3.04</v>
          </cell>
        </row>
        <row r="5484">
          <cell r="A5484" t="str">
            <v>93428</v>
          </cell>
          <cell r="B5484" t="str">
            <v>GRUPO GERADOR ESTACIONÁRIO, POTÊNCIA 150 KVA, MOTOR A DIESEL- CHI DIURNO. AF_03/2016</v>
          </cell>
          <cell r="C5484" t="str">
            <v>CHI</v>
          </cell>
          <cell r="D5484">
            <v>4.3</v>
          </cell>
          <cell r="E5484">
            <v>0</v>
          </cell>
          <cell r="F5484">
            <v>4.3</v>
          </cell>
        </row>
        <row r="5485">
          <cell r="A5485" t="str">
            <v>93235</v>
          </cell>
          <cell r="B5485" t="str">
            <v>GRUPO GERADOR ESTACIONÁRIO, MOTOR DIESEL POTÊNCIA 170 KVA - JUROS. AF_02/2016</v>
          </cell>
          <cell r="C5485" t="str">
            <v>H</v>
          </cell>
          <cell r="D5485">
            <v>1.06</v>
          </cell>
          <cell r="E5485">
            <v>0</v>
          </cell>
          <cell r="F5485">
            <v>1.06</v>
          </cell>
        </row>
        <row r="5486">
          <cell r="A5486" t="str">
            <v>93417</v>
          </cell>
          <cell r="B5486" t="str">
            <v>GRUPO GERADOR REBOCÁVEL, POTÊNCIA 66 KVA, MOTOR A DIESEL - DEPRECIAÇÃO. AF_03/2016</v>
          </cell>
          <cell r="C5486" t="str">
            <v>H</v>
          </cell>
          <cell r="D5486">
            <v>2.37</v>
          </cell>
          <cell r="E5486">
            <v>0</v>
          </cell>
          <cell r="F5486">
            <v>2.37</v>
          </cell>
        </row>
        <row r="5487">
          <cell r="A5487" t="str">
            <v>93418</v>
          </cell>
          <cell r="B5487" t="str">
            <v>GRUPO GERADOR REBOCÁVEL, POTÊNCIA 66 KVA, MOTOR A DIESEL - JUROS. AF_03/2016</v>
          </cell>
          <cell r="C5487" t="str">
            <v>H</v>
          </cell>
          <cell r="D5487">
            <v>0.67</v>
          </cell>
          <cell r="E5487">
            <v>0</v>
          </cell>
          <cell r="F5487">
            <v>0.67</v>
          </cell>
        </row>
        <row r="5488">
          <cell r="A5488" t="str">
            <v>93419</v>
          </cell>
          <cell r="B5488" t="str">
            <v>GRUPO GERADOR REBOCÁVEL, POTÊNCIA 66 KVA, MOTOR A DIESEL - MANUTENÇÃO. AF_03/2016</v>
          </cell>
          <cell r="C5488" t="str">
            <v>H</v>
          </cell>
          <cell r="D5488">
            <v>1.74</v>
          </cell>
          <cell r="E5488">
            <v>0</v>
          </cell>
          <cell r="F5488">
            <v>1.74</v>
          </cell>
        </row>
        <row r="5489">
          <cell r="A5489" t="str">
            <v>93420</v>
          </cell>
          <cell r="B5489" t="str">
            <v>GRUPO GERADOR REBOCÁVEL, POTÊNCIA 66 KVA, MOTOR A DIESEL - MATERIAIS NA OPERAÇÃO. AF_03/2016</v>
          </cell>
          <cell r="C5489" t="str">
            <v>H</v>
          </cell>
          <cell r="D5489">
            <v>37.25</v>
          </cell>
          <cell r="E5489">
            <v>0</v>
          </cell>
          <cell r="F5489">
            <v>37.25</v>
          </cell>
        </row>
        <row r="5490">
          <cell r="A5490" t="str">
            <v>93423</v>
          </cell>
          <cell r="B5490" t="str">
            <v>GRUPO GERADOR ESTACIONÁRIO, POTÊNCIA 150 KVA, MOTOR A DIESEL- DEPRECIAÇÃO. AF_03/2016</v>
          </cell>
          <cell r="C5490" t="str">
            <v>H</v>
          </cell>
          <cell r="D5490">
            <v>3.35</v>
          </cell>
          <cell r="E5490">
            <v>0</v>
          </cell>
          <cell r="F5490">
            <v>3.35</v>
          </cell>
        </row>
        <row r="5491">
          <cell r="A5491" t="str">
            <v>93424</v>
          </cell>
          <cell r="B5491" t="str">
            <v>GRUPO GERADOR ESTACIONÁRIO, POTÊNCIA 150 KVA, MOTOR A DIESEL- JUROS. AF_03/2016</v>
          </cell>
          <cell r="C5491" t="str">
            <v>H</v>
          </cell>
          <cell r="D5491">
            <v>0.95</v>
          </cell>
          <cell r="E5491">
            <v>0</v>
          </cell>
          <cell r="F5491">
            <v>0.95</v>
          </cell>
        </row>
        <row r="5492">
          <cell r="A5492" t="str">
            <v>93425</v>
          </cell>
          <cell r="B5492" t="str">
            <v>GRUPO GERADOR ESTACIONÁRIO, POTÊNCIA 150 KVA, MOTOR A DIESEL- MANUTENÇÃO. AF_03/2016</v>
          </cell>
          <cell r="C5492" t="str">
            <v>H</v>
          </cell>
          <cell r="D5492">
            <v>2.46</v>
          </cell>
          <cell r="E5492">
            <v>0</v>
          </cell>
          <cell r="F5492">
            <v>2.46</v>
          </cell>
        </row>
        <row r="5493">
          <cell r="A5493" t="str">
            <v>93426</v>
          </cell>
          <cell r="B5493" t="str">
            <v>GRUPO GERADOR ESTACIONÁRIO, POTÊNCIA 150 KVA, MOTOR A DIESEL- MATERIAIS NA OPERAÇÃO. AF_03/2016</v>
          </cell>
          <cell r="C5493" t="str">
            <v>H</v>
          </cell>
          <cell r="D5493">
            <v>89.03</v>
          </cell>
          <cell r="E5493">
            <v>0</v>
          </cell>
          <cell r="F5493">
            <v>89.03</v>
          </cell>
        </row>
        <row r="5494">
          <cell r="A5494" t="str">
            <v>95869</v>
          </cell>
          <cell r="B5494" t="str">
            <v>GRUPO GERADOR COM CARENAGEM, MOTOR DIESEL POTÊNCIA STANDART ENTRE 250 E 260 KVA - JUROS. AF_12/2016</v>
          </cell>
          <cell r="C5494" t="str">
            <v>H</v>
          </cell>
          <cell r="D5494">
            <v>1.51</v>
          </cell>
          <cell r="E5494">
            <v>0</v>
          </cell>
          <cell r="F5494">
            <v>1.51</v>
          </cell>
        </row>
        <row r="5495">
          <cell r="A5495" t="str">
            <v>95870</v>
          </cell>
          <cell r="B5495" t="str">
            <v>GRUPO GERADOR COM CARENAGEM, MOTOR DIESEL POTÊNCIA STANDART ENTRE 250 E 260 KVA - MANUTENÇÃO. AF_12/2016</v>
          </cell>
          <cell r="C5495" t="str">
            <v>H</v>
          </cell>
          <cell r="D5495">
            <v>3.94</v>
          </cell>
          <cell r="E5495">
            <v>0</v>
          </cell>
          <cell r="F5495">
            <v>3.94</v>
          </cell>
        </row>
        <row r="5496">
          <cell r="A5496" t="str">
            <v>95871</v>
          </cell>
          <cell r="B5496" t="str">
            <v>GRUPO GERADOR COM CARENAGEM, MOTOR DIESEL POTÊNCIA STANDART ENTRE 250 E 260 KVA - MATERIAIS NA OPERAÇÃO. AF_12/2016</v>
          </cell>
          <cell r="C5496" t="str">
            <v>H</v>
          </cell>
          <cell r="D5496">
            <v>151.68</v>
          </cell>
          <cell r="E5496">
            <v>0</v>
          </cell>
          <cell r="F5496">
            <v>151.68</v>
          </cell>
        </row>
        <row r="5497">
          <cell r="A5497" t="str">
            <v>95872</v>
          </cell>
          <cell r="B5497" t="str">
            <v>GRUPO GERADOR COM CARENAGEM, MOTOR DIESEL POTÊNCIA STANDART ENTRE 250 E 260 KVA - CHP DIURNO. AF_12/2016</v>
          </cell>
          <cell r="C5497" t="str">
            <v>CHP</v>
          </cell>
          <cell r="D5497">
            <v>162.49</v>
          </cell>
          <cell r="E5497">
            <v>0</v>
          </cell>
          <cell r="F5497">
            <v>162.49</v>
          </cell>
        </row>
        <row r="5498">
          <cell r="A5498" t="str">
            <v>95873</v>
          </cell>
          <cell r="B5498" t="str">
            <v>GRUPO GERADOR COM CARENAGEM, MOTOR DIESEL POTÊNCIA STANDART ENTRE 250 E 260 KVA - CHI DIURNO. AF_12/2016</v>
          </cell>
          <cell r="C5498" t="str">
            <v>CHI</v>
          </cell>
          <cell r="D5498">
            <v>6.87</v>
          </cell>
          <cell r="E5498">
            <v>0</v>
          </cell>
          <cell r="F5498">
            <v>6.87</v>
          </cell>
        </row>
        <row r="5499">
          <cell r="A5499" t="str">
            <v>95874</v>
          </cell>
          <cell r="B5499" t="str">
            <v>GRUPO GERADOR COM CARENAGEM, MOTOR DIESEL POTÊNCIA STANDART ENTRE 250 E 260 KVA - DEPRECIAÇÃO. AF_12/2016</v>
          </cell>
          <cell r="C5499" t="str">
            <v>H</v>
          </cell>
          <cell r="D5499">
            <v>5.36</v>
          </cell>
          <cell r="E5499">
            <v>0</v>
          </cell>
          <cell r="F5499">
            <v>5.36</v>
          </cell>
        </row>
        <row r="5500">
          <cell r="B5500" t="str">
            <v>VEÍCULO UTILITARIO</v>
          </cell>
          <cell r="C5500" t="str">
            <v/>
          </cell>
        </row>
        <row r="5501">
          <cell r="B5501" t="str">
            <v>TALHA E TROLEY MANUAL</v>
          </cell>
          <cell r="C5501" t="str">
            <v/>
          </cell>
        </row>
        <row r="5502">
          <cell r="A5502" t="str">
            <v>73661</v>
          </cell>
          <cell r="B5502" t="str">
            <v>FORNECIMENTO E INSTALACAO DE TALHA E TROLEY MANUAL DE 1 TONELADA</v>
          </cell>
          <cell r="C5502" t="str">
            <v>UN</v>
          </cell>
          <cell r="D5502">
            <v>1854.83</v>
          </cell>
          <cell r="E5502">
            <v>191.89</v>
          </cell>
          <cell r="F5502" t="str">
            <v>2.046.72</v>
          </cell>
        </row>
        <row r="5503">
          <cell r="A5503" t="str">
            <v>95139</v>
          </cell>
          <cell r="B5503" t="str">
            <v>TALHA MANUAL DE CORRENTE, CAPACIDADE DE 2 TON. COM ELEVAÇÃO DE 3 M - CHP DIURNO. AF_07/2016</v>
          </cell>
          <cell r="C5503" t="str">
            <v>CHP</v>
          </cell>
          <cell r="D5503">
            <v>0.13</v>
          </cell>
          <cell r="E5503">
            <v>0</v>
          </cell>
          <cell r="F5503">
            <v>0.13</v>
          </cell>
        </row>
        <row r="5504">
          <cell r="A5504" t="str">
            <v>95140</v>
          </cell>
          <cell r="B5504" t="str">
            <v>TALHA MANUAL DE CORRENTE, CAPACIDADE DE 2 TON. COM ELEVAÇÃO DE 3 M - CHI DIURNO. AF_07/2016</v>
          </cell>
          <cell r="C5504" t="str">
            <v>CHI</v>
          </cell>
          <cell r="D5504">
            <v>0.08</v>
          </cell>
          <cell r="E5504">
            <v>0</v>
          </cell>
          <cell r="F5504">
            <v>0.08</v>
          </cell>
        </row>
        <row r="5505">
          <cell r="A5505" t="str">
            <v>95136</v>
          </cell>
          <cell r="B5505" t="str">
            <v>TALHA MANUAL DE CORRENTE, CAPACIDADE DE 2 TON. COM ELEVAÇÃO DE 3 M - DEPRECIAÇÃO. AF_07/2016</v>
          </cell>
          <cell r="C5505" t="str">
            <v>H</v>
          </cell>
          <cell r="D5505">
            <v>0.06</v>
          </cell>
          <cell r="E5505">
            <v>0</v>
          </cell>
          <cell r="F5505">
            <v>0.06</v>
          </cell>
        </row>
        <row r="5506">
          <cell r="A5506" t="str">
            <v>95137</v>
          </cell>
          <cell r="B5506" t="str">
            <v>TALHA MANUAL DE CORRENTE, CAPACIDADE DE 2 TON. COM ELEVAÇÃO DE 3 M - JUROS. AF_07/2016</v>
          </cell>
          <cell r="C5506" t="str">
            <v>H</v>
          </cell>
          <cell r="D5506">
            <v>0.02</v>
          </cell>
          <cell r="E5506">
            <v>0</v>
          </cell>
          <cell r="F5506">
            <v>0.02</v>
          </cell>
        </row>
        <row r="5507">
          <cell r="A5507" t="str">
            <v>95138</v>
          </cell>
          <cell r="B5507" t="str">
            <v>TALHA MANUAL DE CORRENTE, CAPACIDADE DE 2 TON. COM ELEVAÇÃO DE 3 M - MANUTENÇÃO. AF_07/2016</v>
          </cell>
          <cell r="C5507" t="str">
            <v>H</v>
          </cell>
          <cell r="D5507">
            <v>0.04</v>
          </cell>
          <cell r="E5507">
            <v>0</v>
          </cell>
          <cell r="F5507">
            <v>0.04</v>
          </cell>
        </row>
        <row r="5508">
          <cell r="B5508" t="str">
            <v>BATE-ESTACAS</v>
          </cell>
          <cell r="C5508" t="str">
            <v/>
          </cell>
        </row>
        <row r="5509">
          <cell r="A5509" t="str">
            <v>89212</v>
          </cell>
          <cell r="B5509" t="str">
            <v>BATE-ESTACAS POR GRAVIDADE, POTÊNCIA DE 160 HP, PESO DO MARTELO ATÉ 3 TONELADAS - DEPRECIAÇÃO. AF_11/2014</v>
          </cell>
          <cell r="C5509" t="str">
            <v>H</v>
          </cell>
          <cell r="D5509">
            <v>12.32</v>
          </cell>
          <cell r="E5509">
            <v>0</v>
          </cell>
          <cell r="F5509">
            <v>12.32</v>
          </cell>
        </row>
        <row r="5510">
          <cell r="A5510" t="str">
            <v>89213</v>
          </cell>
          <cell r="B5510" t="str">
            <v>BATE-ESTACAS POR GRAVIDADE, POTÊNCIA DE 160 HP, PESO DO MARTELO ATÉ 3 TONELADAS - JUROS. AF_11/2014</v>
          </cell>
          <cell r="C5510" t="str">
            <v>H</v>
          </cell>
          <cell r="D5510">
            <v>4.79</v>
          </cell>
          <cell r="E5510">
            <v>0</v>
          </cell>
          <cell r="F5510">
            <v>4.79</v>
          </cell>
        </row>
        <row r="5511">
          <cell r="A5511" t="str">
            <v>89214</v>
          </cell>
          <cell r="B5511" t="str">
            <v>BATE-ESTACAS POR GRAVIDADE, POTÊNCIA DE 160 HP, PESO DO MARTELO ATÉ 3 TONELADAS - MANUTENÇÃO. AF_11/2014</v>
          </cell>
          <cell r="C5511" t="str">
            <v>H</v>
          </cell>
          <cell r="D5511">
            <v>14.49</v>
          </cell>
          <cell r="E5511">
            <v>0</v>
          </cell>
          <cell r="F5511">
            <v>14.49</v>
          </cell>
        </row>
        <row r="5512">
          <cell r="A5512" t="str">
            <v>89215</v>
          </cell>
          <cell r="B5512" t="str">
            <v>BATE-ESTACAS POR GRAVIDADE, POTÊNCIA DE 160 HP, PESO DO MARTELO ATÉ 3 TONELADAS - MATERIAIS NA OPERAÇÃO. AF_11/2014</v>
          </cell>
          <cell r="C5512" t="str">
            <v>H</v>
          </cell>
          <cell r="D5512">
            <v>75.37</v>
          </cell>
          <cell r="E5512">
            <v>0</v>
          </cell>
          <cell r="F5512">
            <v>75.37</v>
          </cell>
        </row>
        <row r="5513">
          <cell r="A5513" t="str">
            <v>89218</v>
          </cell>
          <cell r="B5513" t="str">
            <v>BATE-ESTACAS POR GRAVIDADE, POTÊNCIA DE 160 HP, PESO DO MARTELO ATÉ 3 TONELADAS - CHI DIURNO. AF_11/2014</v>
          </cell>
          <cell r="C5513" t="str">
            <v>CHI</v>
          </cell>
          <cell r="D5513">
            <v>26.82</v>
          </cell>
          <cell r="E5513">
            <v>22.39</v>
          </cell>
          <cell r="F5513">
            <v>49.21</v>
          </cell>
        </row>
        <row r="5514">
          <cell r="A5514" t="str">
            <v>89843</v>
          </cell>
          <cell r="B5514" t="str">
            <v>BATE-ESTACAS POR GRAVIDADE, POTÊNCIA DE 160 HP, PESO DO MARTELO ATÉ 3 TONELADAS - CHP DIURNO. AF_11/2014</v>
          </cell>
          <cell r="C5514" t="str">
            <v>CHP</v>
          </cell>
          <cell r="D5514">
            <v>116.68</v>
          </cell>
          <cell r="E5514">
            <v>22.39</v>
          </cell>
          <cell r="F5514">
            <v>139.07</v>
          </cell>
        </row>
        <row r="5515">
          <cell r="B5515" t="str">
            <v>FRESADORAS</v>
          </cell>
          <cell r="C5515" t="str">
            <v/>
          </cell>
        </row>
        <row r="5516">
          <cell r="A5516" t="str">
            <v>89230</v>
          </cell>
          <cell r="B5516" t="str">
            <v>FRESADORA DE ASFALTO A FRIO SOBRE RODAS, LARGURA FRESAGEM DE 1,0 M, POTÊNCIA 208 HP - DEPRECIAÇÃO. AF_11/2014</v>
          </cell>
          <cell r="C5516" t="str">
            <v>H</v>
          </cell>
          <cell r="D5516">
            <v>69.040000000000006</v>
          </cell>
          <cell r="E5516">
            <v>0</v>
          </cell>
          <cell r="F5516">
            <v>69.040000000000006</v>
          </cell>
        </row>
        <row r="5517">
          <cell r="A5517" t="str">
            <v>89231</v>
          </cell>
          <cell r="B5517" t="str">
            <v>FRESADORA DE ASFALTO A FRIO SOBRE RODAS, LARGURA FRESAGEM DE 1,0 M, POTÊNCIA 208 HP - JUROS. AF_11/2014</v>
          </cell>
          <cell r="C5517" t="str">
            <v>H</v>
          </cell>
          <cell r="D5517">
            <v>15.53</v>
          </cell>
          <cell r="E5517">
            <v>0</v>
          </cell>
          <cell r="F5517">
            <v>15.53</v>
          </cell>
        </row>
        <row r="5518">
          <cell r="A5518" t="str">
            <v>89232</v>
          </cell>
          <cell r="B5518" t="str">
            <v>FRESADORA DE ASFALTO A FRIO SOBRE RODAS, LARGURA FRESAGEM DE 1,0 M, POTÊNCIA 208 HP - MANUTENÇÃO. AF_11/2014</v>
          </cell>
          <cell r="C5518" t="str">
            <v>H</v>
          </cell>
          <cell r="D5518">
            <v>107.88</v>
          </cell>
          <cell r="E5518">
            <v>0</v>
          </cell>
          <cell r="F5518">
            <v>107.88</v>
          </cell>
        </row>
        <row r="5519">
          <cell r="A5519" t="str">
            <v>89233</v>
          </cell>
          <cell r="B5519" t="str">
            <v>FRESADORA DE ASFALTO A FRIO SOBRE RODAS, LARGURA FRESAGEM DE 1,0 M, POTÊNCIA 208 HP - MATERIAIS NA OPERAÇÃO. AF_11/2014</v>
          </cell>
          <cell r="C5519" t="str">
            <v>H</v>
          </cell>
          <cell r="D5519">
            <v>89.06</v>
          </cell>
          <cell r="E5519">
            <v>0</v>
          </cell>
          <cell r="F5519">
            <v>89.06</v>
          </cell>
        </row>
        <row r="5520">
          <cell r="A5520" t="str">
            <v>89236</v>
          </cell>
          <cell r="B5520" t="str">
            <v>FRESADORA DE ASFALTO A FRIO SOBRE RODAS, LARGURA FRESAGEM DE 2,0 M, POTÊNCIA 550 HP - DEPRECIAÇÃO. AF_11/2014</v>
          </cell>
          <cell r="C5520" t="str">
            <v>H</v>
          </cell>
          <cell r="D5520">
            <v>161.28</v>
          </cell>
          <cell r="E5520">
            <v>0</v>
          </cell>
          <cell r="F5520">
            <v>161.28</v>
          </cell>
        </row>
        <row r="5521">
          <cell r="A5521" t="str">
            <v>89237</v>
          </cell>
          <cell r="B5521" t="str">
            <v>FRESADORA DE ASFALTO A FRIO SOBRE RODAS, LARGURA FRESAGEM DE 2,0 M, POTÊNCIA 550 HP - JUROS. AF_11/2014</v>
          </cell>
          <cell r="C5521" t="str">
            <v>H</v>
          </cell>
          <cell r="D5521">
            <v>36.29</v>
          </cell>
          <cell r="E5521">
            <v>0</v>
          </cell>
          <cell r="F5521">
            <v>36.29</v>
          </cell>
        </row>
        <row r="5522">
          <cell r="A5522" t="str">
            <v>89238</v>
          </cell>
          <cell r="B5522" t="str">
            <v>FRESADORA DE ASFALTO A FRIO SOBRE RODAS, LARGURA FRESAGEM DE 2,0 M, POTÊNCIA 550 HP - MANUTENÇÃO. AF_11/2014</v>
          </cell>
          <cell r="C5522" t="str">
            <v>H</v>
          </cell>
          <cell r="D5522">
            <v>252</v>
          </cell>
          <cell r="E5522">
            <v>0</v>
          </cell>
          <cell r="F5522">
            <v>252</v>
          </cell>
        </row>
        <row r="5523">
          <cell r="A5523" t="str">
            <v>89239</v>
          </cell>
          <cell r="B5523" t="str">
            <v>FRESADORA DE ASFALTO A FRIO SOBRE RODAS, LARGURA FRESAGEM DE 2,0 M, POTÊNCIA 550 HP - MATERIAIS NA OPERAÇÃO. AF_11/2014</v>
          </cell>
          <cell r="C5523" t="str">
            <v>H</v>
          </cell>
          <cell r="D5523">
            <v>235.51</v>
          </cell>
          <cell r="E5523">
            <v>0</v>
          </cell>
          <cell r="F5523">
            <v>235.51</v>
          </cell>
        </row>
        <row r="5524">
          <cell r="A5524" t="str">
            <v>90686</v>
          </cell>
          <cell r="B5524" t="str">
            <v>MANIPULADOR TELESCÓPICO, POTÊNCIA DE 85 HP, CAPACIDADE DE CARGA DE 3.500 KG, ALTURA MÁXIMA DE ELEVAÇÃO DE 12,3 M - CHP DIURNO. AF_06/2015</v>
          </cell>
          <cell r="C5524" t="str">
            <v>CHP</v>
          </cell>
          <cell r="D5524">
            <v>90.23</v>
          </cell>
          <cell r="E5524">
            <v>14.53</v>
          </cell>
          <cell r="F5524">
            <v>104.76</v>
          </cell>
        </row>
        <row r="5525">
          <cell r="A5525" t="str">
            <v>90687</v>
          </cell>
          <cell r="B5525" t="str">
            <v>MANIPULADOR TELESCÓPICO, POTÊNCIA DE 85 HP, CAPACIDADE DE CARGA DE 3.500 KG, ALTURA MÁXIMA DE ELEVAÇÃO DE 12,3 M - CHI DIURNO. AF_06/2015</v>
          </cell>
          <cell r="C5525" t="str">
            <v>CHI</v>
          </cell>
          <cell r="D5525">
            <v>30.74</v>
          </cell>
          <cell r="E5525">
            <v>14.53</v>
          </cell>
          <cell r="F5525">
            <v>45.27</v>
          </cell>
        </row>
        <row r="5526">
          <cell r="A5526" t="str">
            <v>90682</v>
          </cell>
          <cell r="B5526" t="str">
            <v>MANIPULADOR TELESCÓPICO, POTÊNCIA DE 85 HP, CAPACIDADE DE CARGA DE 3.500 KG, ALTURA MÁXIMA DE ELEVAÇÃO DE 12,3 M - DEPRECIAÇÃO. AF_06/2015</v>
          </cell>
          <cell r="C5526" t="str">
            <v>H</v>
          </cell>
          <cell r="D5526">
            <v>21.12</v>
          </cell>
          <cell r="E5526">
            <v>0</v>
          </cell>
          <cell r="F5526">
            <v>21.12</v>
          </cell>
        </row>
        <row r="5527">
          <cell r="A5527" t="str">
            <v>90683</v>
          </cell>
          <cell r="B5527" t="str">
            <v>MANIPULADOR TELESCÓPICO, POTÊNCIA DE 85 HP, CAPACIDADE DE CARGA DE 3.500 KG, ALTURA MÁXIMA DE ELEVAÇÃO DE 12,3 M - JUROS. AF_06/2015</v>
          </cell>
          <cell r="C5527" t="str">
            <v>H</v>
          </cell>
          <cell r="D5527">
            <v>4.75</v>
          </cell>
          <cell r="E5527">
            <v>0</v>
          </cell>
          <cell r="F5527">
            <v>4.75</v>
          </cell>
        </row>
        <row r="5528">
          <cell r="A5528" t="str">
            <v>90684</v>
          </cell>
          <cell r="B5528" t="str">
            <v>MANIPULADOR TELESCÓPICO, POTÊNCIA DE 85 HP, CAPACIDADE DE CARGA DE 3.500 KG, ALTURA MÁXIMA DE ELEVAÇÃO DE 12,3 M - MANUTENÇÃO. AF_06/2015</v>
          </cell>
          <cell r="C5528" t="str">
            <v>H</v>
          </cell>
          <cell r="D5528">
            <v>23.1</v>
          </cell>
          <cell r="E5528">
            <v>0</v>
          </cell>
          <cell r="F5528">
            <v>23.1</v>
          </cell>
        </row>
        <row r="5529">
          <cell r="A5529" t="str">
            <v>90685</v>
          </cell>
          <cell r="B5529" t="str">
            <v>MANIPULADOR TELESCÓPICO, POTÊNCIA DE 85 HP, CAPACIDADE DE CARGA DE 3.500 KG, ALTURA MÁXIMA DE ELEVAÇÃO DE 12,3 M - MATERIAIS NA OPERAÇÃO. AF_06/2015</v>
          </cell>
          <cell r="C5529" t="str">
            <v>H</v>
          </cell>
          <cell r="D5529">
            <v>36.39</v>
          </cell>
          <cell r="E5529">
            <v>0</v>
          </cell>
          <cell r="F5529">
            <v>36.39</v>
          </cell>
        </row>
        <row r="5530">
          <cell r="B5530" t="str">
            <v>GUINDASTES E LANCAS ELEVATORIAS</v>
          </cell>
          <cell r="C5530" t="str">
            <v/>
          </cell>
        </row>
        <row r="5531">
          <cell r="A5531" t="str">
            <v>91634</v>
          </cell>
          <cell r="B5531" t="str">
            <v>GUINDAUTO HIDRÁULICO, CAPACIDADE MÁXIMA DE CARGA 6500 KG, MOMENTO MÁXIMO DE CARGA 5,8 TM, ALCANCE MÁXIMO HORIZONTAL 7,60 M, INCLUSIVE CAMINHÃO TOCO PBT 9.700 KG, POTÊNCIA DE 160 CV - CHP DIURNO. AF_08/2015</v>
          </cell>
          <cell r="C5531" t="str">
            <v>CHP</v>
          </cell>
          <cell r="D5531">
            <v>83.2</v>
          </cell>
          <cell r="E5531">
            <v>14.44</v>
          </cell>
          <cell r="F5531">
            <v>97.64</v>
          </cell>
        </row>
        <row r="5532">
          <cell r="A5532" t="str">
            <v>91635</v>
          </cell>
          <cell r="B5532" t="str">
            <v>GUINDAUTO HIDRÁULICO, CAPACIDADE MÁXIMA DE CARGA 6500 KG, MOMENTO MÁXIMO DE CARGA 5,8 TM, ALCANCE MÁXIMO HORIZONTAL 7,60 M, INCLUSIVE CAMINHÃO TOCO PBT 9.700 KG, POTÊNCIA DE 160 CV - CHI DIURNO. AF_08/2015</v>
          </cell>
          <cell r="C5532" t="str">
            <v>CHI</v>
          </cell>
          <cell r="D5532">
            <v>18.41</v>
          </cell>
          <cell r="E5532">
            <v>14.44</v>
          </cell>
          <cell r="F5532">
            <v>32.85</v>
          </cell>
        </row>
        <row r="5533">
          <cell r="A5533" t="str">
            <v>89259</v>
          </cell>
          <cell r="B5533" t="str">
            <v>GUINDAUTO HIDRÁULICO, CAPACIDADE MÁXIMA DE CARGA 6200 KG, MOMENTO MÁXIMO DE CARGA 11,7 TM, ALCANCE MÁXIMO HORIZONTAL 9,70 M, INCLUSIVE CAMINHÃO TOCO PBT 16.000 KG, POTÊNCIA DE 189 CV - DEPRECIAÇÃO. AF_06/2014</v>
          </cell>
          <cell r="C5533" t="str">
            <v>H</v>
          </cell>
          <cell r="D5533">
            <v>12.24</v>
          </cell>
          <cell r="E5533">
            <v>0</v>
          </cell>
          <cell r="F5533">
            <v>12.24</v>
          </cell>
        </row>
        <row r="5534">
          <cell r="A5534" t="str">
            <v>89260</v>
          </cell>
          <cell r="B5534" t="str">
            <v>GUINDAUTO HIDRÁULICO, CAPACIDADE MÁXIMA DE CARGA 6200 KG, MOMENTO MÁXIMO DE CARGA 11,7 TM, ALCANCE MÁXIMO HORIZONTAL 9,70 M, INCLUSIVE CAMINHÃO TOCO PBT 16.000 KG, POTÊNCIA DE 189 CV - JUROS. AF_06/2014</v>
          </cell>
          <cell r="C5534" t="str">
            <v>H</v>
          </cell>
          <cell r="D5534">
            <v>3.13</v>
          </cell>
          <cell r="E5534">
            <v>0</v>
          </cell>
          <cell r="F5534">
            <v>3.13</v>
          </cell>
        </row>
        <row r="5535">
          <cell r="A5535" t="str">
            <v>89262</v>
          </cell>
          <cell r="B5535" t="str">
            <v>GUINDAUTO HIDRÁULICO, CAPACIDADE MÁXIMA DE CARGA 6200 KG, MOMENTO MÁXIMO DE CARGA 11,7 TM, ALCANCE MÁXIMO HORIZONTAL 9,70 M, INCLUSIVE CAMINHÃO TOCO PBT 16.000 KG, POTÊNCIA DE 189 CV - MANUTENÇÃO. AF_06/2014</v>
          </cell>
          <cell r="C5535" t="str">
            <v>H</v>
          </cell>
          <cell r="D5535">
            <v>15.3</v>
          </cell>
          <cell r="E5535">
            <v>0</v>
          </cell>
          <cell r="F5535">
            <v>15.3</v>
          </cell>
        </row>
        <row r="5536">
          <cell r="A5536" t="str">
            <v>91466</v>
          </cell>
          <cell r="B5536" t="str">
            <v>GUINDAUTO HIDRÁULICO, CAPACIDADE MÁXIMA DE CARGA 6200 KG, MOMENTO MÁXIMO DE CARGA 11,7 TM, ALCANCE MÁXIMO HORIZONTAL 9,70 M, INCLUSIVE CAMINHÃO TOCO PBT 16.000 KG, POTÊNCIA DE 189 CV - IMPOSTOS E SEGUROS. AF_08/2015</v>
          </cell>
          <cell r="C5536" t="str">
            <v>H</v>
          </cell>
          <cell r="D5536">
            <v>0.64</v>
          </cell>
          <cell r="E5536">
            <v>0</v>
          </cell>
          <cell r="F5536">
            <v>0.64</v>
          </cell>
        </row>
        <row r="5537">
          <cell r="A5537" t="str">
            <v>91467</v>
          </cell>
          <cell r="B5537" t="str">
            <v>GUINDAUTO HIDRÁULICO, CAPACIDADE MÁXIMA DE CARGA 6200 KG, MOMENTO MÁXIMO DE CARGA 11,7 TM, ALCANCE MÁXIMO HORIZONTAL 9,70 M, INCLUSIVE CAMINHÃO TOCO PBT 16.000 KG, POTÊNCIA DE 189 CV - MATERIAIS NA OPERAÇÃO. AF_08/2015</v>
          </cell>
          <cell r="C5537" t="str">
            <v>H</v>
          </cell>
          <cell r="D5537">
            <v>59.87</v>
          </cell>
          <cell r="E5537">
            <v>0</v>
          </cell>
          <cell r="F5537">
            <v>59.87</v>
          </cell>
        </row>
        <row r="5538">
          <cell r="A5538" t="str">
            <v>91629</v>
          </cell>
          <cell r="B5538" t="str">
            <v>GUINDAUTO HIDRÁULICO, CAPACIDADE MÁXIMA DE CARGA 6500 KG, MOMENTO MÁXIMO DE CARGA 5,8 TM, ALCANCE MÁXIMO HORIZONTAL 7,60 M, INCLUSIVE CAMINHÃO TOCO PBT 9.700 KG, POTÊNCIA DE 160 CV - DEPRECIAÇÃO. AF_08/2015</v>
          </cell>
          <cell r="C5538" t="str">
            <v>H</v>
          </cell>
          <cell r="D5538">
            <v>11.28</v>
          </cell>
          <cell r="E5538">
            <v>0</v>
          </cell>
          <cell r="F5538">
            <v>11.28</v>
          </cell>
        </row>
        <row r="5539">
          <cell r="A5539" t="str">
            <v>91630</v>
          </cell>
          <cell r="B5539" t="str">
            <v>GUINDAUTO HIDRÁULICO, CAPACIDADE MÁXIMA DE CARGA 6500 KG, MOMENTO MÁXIMO DE CARGA 5,8 TM, ALCANCE MÁXIMO HORIZONTAL 7,60 M, INCLUSIVE CAMINHÃO TOCO PBT 9.700 KG, POTÊNCIA DE 160 CV - JUROS. AF_08/2015</v>
          </cell>
          <cell r="C5539" t="str">
            <v>H</v>
          </cell>
          <cell r="D5539">
            <v>2.88</v>
          </cell>
          <cell r="E5539">
            <v>0</v>
          </cell>
          <cell r="F5539">
            <v>2.88</v>
          </cell>
        </row>
        <row r="5540">
          <cell r="A5540" t="str">
            <v>91631</v>
          </cell>
          <cell r="B5540" t="str">
            <v>GUINDAUTO HIDRÁULICO, CAPACIDADE MÁXIMA DE CARGA 6500 KG, MOMENTO MÁXIMO DE CARGA 5,8 TM, ALCANCE MÁXIMO HORIZONTAL 7,60 M, INCLUSIVE CAMINHÃO TOCO PBT 9.700 KG, POTÊNCIA DE 160 CV - IMPOSTOS E SEGUROS. AF_08/2015</v>
          </cell>
          <cell r="C5540" t="str">
            <v>H</v>
          </cell>
          <cell r="D5540">
            <v>0.59</v>
          </cell>
          <cell r="E5540">
            <v>0</v>
          </cell>
          <cell r="F5540">
            <v>0.59</v>
          </cell>
        </row>
        <row r="5541">
          <cell r="A5541" t="str">
            <v>91632</v>
          </cell>
          <cell r="B5541" t="str">
            <v>GUINDAUTO HIDRÁULICO, CAPACIDADE MÁXIMA DE CARGA 6500 KG, MOMENTO MÁXIMO DE CARGA 5,8 TM, ALCANCE MÁXIMO HORIZONTAL 7,60 M, INCLUSIVE CAMINHÃO TOCO PBT 9.700 KG, POTÊNCIA DE 160 CV - MANUTENÇÃO. AF_08/2015</v>
          </cell>
          <cell r="C5541" t="str">
            <v>H</v>
          </cell>
          <cell r="D5541">
            <v>14.11</v>
          </cell>
          <cell r="E5541">
            <v>0</v>
          </cell>
          <cell r="F5541">
            <v>14.11</v>
          </cell>
        </row>
        <row r="5542">
          <cell r="A5542" t="str">
            <v>91633</v>
          </cell>
          <cell r="B5542" t="str">
            <v>GUINDAUTO HIDRÁULICO, CAPACIDADE MÁXIMA DE CARGA 6500 KG, MOMENTO MÁXIMO DE CARGA 5,8 TM, ALCANCE MÁXIMO HORIZONTAL 7,60 M, INCLUSIVE CAMINHÃO TOCO PBT 9.700 KG, POTÊNCIA DE 160 CV - MATERIAIS NA OPERAÇÃO. AF_08/2015</v>
          </cell>
          <cell r="C5542" t="str">
            <v>H</v>
          </cell>
          <cell r="D5542">
            <v>50.68</v>
          </cell>
          <cell r="E5542">
            <v>0</v>
          </cell>
          <cell r="F5542">
            <v>50.68</v>
          </cell>
        </row>
        <row r="5543">
          <cell r="A5543" t="str">
            <v>5928</v>
          </cell>
          <cell r="B5543" t="str">
            <v>GUINDAUTO HIDRÁULICO, CAPACIDADE MÁXIMA DE CARGA 6200 KG, MOMENTO MÁXIMO DE CARGA 11,7 TM, ALCANCE MÁXIMO HORIZONTAL 9,70 M, INCLUSIVE CAMINHÃO TOCO PBT 16.000 KG, POTÊNCIA DE 189 CV - CHP DIURNO. AF_06/2014</v>
          </cell>
          <cell r="C5543" t="str">
            <v>CHP</v>
          </cell>
          <cell r="D5543">
            <v>94.84</v>
          </cell>
          <cell r="E5543">
            <v>14.44</v>
          </cell>
          <cell r="F5543">
            <v>109.28</v>
          </cell>
        </row>
        <row r="5544">
          <cell r="A5544" t="str">
            <v>5930</v>
          </cell>
          <cell r="B5544" t="str">
            <v>GUINDAUTO HIDRÁULICO, CAPACIDADE MÁXIMA DE CARGA 6200 KG, MOMENTO MÁXIMO DE CARGA 11,7 TM, ALCANCE MÁXIMO HORIZONTAL 9,70 M, INCLUSIVE CAMINHÃO TOCO PBT 16.000 KG, POTÊNCIA DE 189 CV - CHI DIURNO. AF_06/2014</v>
          </cell>
          <cell r="C5544" t="str">
            <v>CHI</v>
          </cell>
          <cell r="D5544">
            <v>19.670000000000002</v>
          </cell>
          <cell r="E5544">
            <v>14.44</v>
          </cell>
          <cell r="F5544">
            <v>34.11</v>
          </cell>
        </row>
        <row r="5545">
          <cell r="A5545" t="str">
            <v>93397</v>
          </cell>
          <cell r="B5545" t="str">
            <v>GUINDAUTO HIDRÁULICO, CAPACIDADE MÁXIMA DE CARGA 3300 KG, MOMENTO MÁXIMO DE CARGA 5,8 TM, ALCANCE MÁXIMO HORIZONTAL 7,60 M, INCLUSIVE CAMINHÃO TOCO PBT 16.000 KG, POTÊNCIA DE 189 CV - DEPRECIAÇÃO. AF_03/2016</v>
          </cell>
          <cell r="C5545" t="str">
            <v>H</v>
          </cell>
          <cell r="D5545">
            <v>11.28</v>
          </cell>
          <cell r="E5545">
            <v>0</v>
          </cell>
          <cell r="F5545">
            <v>11.28</v>
          </cell>
        </row>
        <row r="5546">
          <cell r="A5546" t="str">
            <v>93398</v>
          </cell>
          <cell r="B5546" t="str">
            <v>GUINDAUTO HIDRÁULICO, CAPACIDADE MÁXIMA DE CARGA 3300 KG, MOMENTO MÁXIMO DE CARGA 5,8 TM, ALCANCE MÁXIMO HORIZONTAL 7,60 M, INCLUSIVE CAMINHÃO TOCO PBT 16.000 KG, POTÊNCIA DE 189 CV - JUROS. AF_03/2016</v>
          </cell>
          <cell r="C5546" t="str">
            <v>H</v>
          </cell>
          <cell r="D5546">
            <v>2.88</v>
          </cell>
          <cell r="E5546">
            <v>0</v>
          </cell>
          <cell r="F5546">
            <v>2.88</v>
          </cell>
        </row>
        <row r="5547">
          <cell r="A5547" t="str">
            <v>93399</v>
          </cell>
          <cell r="B5547" t="str">
            <v>GUINDAUTO HIDRÁULICO, CAPACIDADE MÁXIMA DE CARGA 3300 KG, MOMENTO MÁXIMO DE CARGA 5,8 TM, ALCANCE MÁXIMO HORIZONTAL 7,60 M, INCLUSIVE CAMINHÃO TOCO PBT 16.000 KG, POTÊNCIA DE 189 CV  IMPOSTOS E SEGUROS. AF_03/2016</v>
          </cell>
          <cell r="C5547" t="str">
            <v>H</v>
          </cell>
          <cell r="D5547">
            <v>0.59</v>
          </cell>
          <cell r="E5547">
            <v>0</v>
          </cell>
          <cell r="F5547">
            <v>0.59</v>
          </cell>
        </row>
        <row r="5548">
          <cell r="A5548" t="str">
            <v>93400</v>
          </cell>
          <cell r="B5548" t="str">
            <v>GUINDAUTO HIDRÁULICO, CAPACIDADE MÁXIMA DE CARGA 3300 KG, MOMENTO MÁXIMO DE CARGA 5,8 TM, ALCANCE MÁXIMO HORIZONTAL 7,60 M, INCLUSIVE CAMINHÃO TOCO PBT 16.000 KG, POTÊNCIA DE 189 CV - MANUTENÇÃO. AF_03/2016</v>
          </cell>
          <cell r="C5548" t="str">
            <v>H</v>
          </cell>
          <cell r="D5548">
            <v>14.11</v>
          </cell>
          <cell r="E5548">
            <v>0</v>
          </cell>
          <cell r="F5548">
            <v>14.11</v>
          </cell>
        </row>
        <row r="5549">
          <cell r="A5549" t="str">
            <v>93401</v>
          </cell>
          <cell r="B5549" t="str">
            <v>GUINDAUTO HIDRÁULICO, CAPACIDADE MÁXIMA DE CARGA 3300 KG, MOMENTO MÁXIMO DE CARGA 5,8 TM, ALCANCE MÁXIMO HORIZONTAL 7,60 M, INCLUSIVE CAMINHÃO TOCO PBT 16.000 KG, POTÊNCIA DE 189 CV - MATERIAIS NA OPERAÇÃO. AF_03/2016</v>
          </cell>
          <cell r="C5549" t="str">
            <v>H</v>
          </cell>
          <cell r="D5549">
            <v>59.9</v>
          </cell>
          <cell r="E5549">
            <v>0</v>
          </cell>
          <cell r="F5549">
            <v>59.9</v>
          </cell>
        </row>
        <row r="5550">
          <cell r="A5550" t="str">
            <v>93403</v>
          </cell>
          <cell r="B5550" t="str">
            <v>GUINDAUTO HIDRÁULICO, CAPACIDADE MÁXIMA DE CARGA 3300 KG, MOMENTO MÁXIMO DE CARGA 5,8 TM, ALCANCE MÁXIMO HORIZONTAL 7,60 M, INCLUSIVE CAMINHÃO TOCO PBT 16.000 KG, POTÊNCIA DE 189 CV - CHI DIURNO. AF_03/2016</v>
          </cell>
          <cell r="C5550" t="str">
            <v>CHI</v>
          </cell>
          <cell r="D5550">
            <v>18.41</v>
          </cell>
          <cell r="E5550">
            <v>14.44</v>
          </cell>
          <cell r="F5550">
            <v>32.85</v>
          </cell>
        </row>
        <row r="5551">
          <cell r="A5551" t="str">
            <v>89272</v>
          </cell>
          <cell r="B5551" t="str">
            <v>GUINDASTE HIDRÁULICO AUTOPROPELIDO, COM LANÇA TELESCÓPICA 28,80 M, CAPACIDADE MÁXIMA 30 T, POTÊNCIA 97 KW, TRAÇÃO 4 X 4 - CHP DIURNO. AF_11/2014</v>
          </cell>
          <cell r="C5551" t="str">
            <v>CHP</v>
          </cell>
          <cell r="D5551">
            <v>122.85</v>
          </cell>
          <cell r="E5551">
            <v>18.04</v>
          </cell>
          <cell r="F5551">
            <v>140.88999999999999</v>
          </cell>
        </row>
        <row r="5552">
          <cell r="A5552" t="str">
            <v>89273</v>
          </cell>
          <cell r="B5552" t="str">
            <v>GUINDASTE HIDRÁULICO AUTOPROPELIDO, COM LANÇA TELESCÓPICA 28,80 M, CAPACIDADE MÁXIMA 30 T, POTÊNCIA 97 KW, TRAÇÃO 4 X 4 - CHI DIURNO. AF_11/2014</v>
          </cell>
          <cell r="C5552" t="str">
            <v>CHI</v>
          </cell>
          <cell r="D5552">
            <v>43.79</v>
          </cell>
          <cell r="E5552">
            <v>18.04</v>
          </cell>
          <cell r="F5552">
            <v>61.83</v>
          </cell>
        </row>
        <row r="5553">
          <cell r="A5553" t="str">
            <v>89267</v>
          </cell>
          <cell r="B5553" t="str">
            <v>GUINDASTE HIDRÁULICO AUTOPROPELIDO, COM LANÇA TELESCÓPICA 28,80 M, CAPACIDADE MÁXIMA 30 T, POTÊNCIA 97 KW, TRAÇÃO 4 X 4 - DEPRECIAÇÃO. AF_11/2014</v>
          </cell>
          <cell r="C5553" t="str">
            <v>H</v>
          </cell>
          <cell r="D5553">
            <v>29.74</v>
          </cell>
          <cell r="E5553">
            <v>0</v>
          </cell>
          <cell r="F5553">
            <v>29.74</v>
          </cell>
        </row>
        <row r="5554">
          <cell r="A5554" t="str">
            <v>89268</v>
          </cell>
          <cell r="B5554" t="str">
            <v>GUINDASTE HIDRÁULICO AUTOPROPELIDO, COM LANÇA TELESCÓPICA 28,80 M, CAPACIDADE MÁXIMA 30 T, POTÊNCIA 97 KW, TRAÇÃO 4 X 4 - JUROS. AF_11/2014</v>
          </cell>
          <cell r="C5554" t="str">
            <v>H</v>
          </cell>
          <cell r="D5554">
            <v>7.62</v>
          </cell>
          <cell r="E5554">
            <v>0</v>
          </cell>
          <cell r="F5554">
            <v>7.62</v>
          </cell>
        </row>
        <row r="5555">
          <cell r="A5555" t="str">
            <v>89269</v>
          </cell>
          <cell r="B5555" t="str">
            <v>GUINDASTE HIDRÁULICO AUTOPROPELIDO, COM LANÇA TELESCÓPICA 28,80 M, CAPACIDADE MÁXIMA 30 T, POTÊNCIA 97 KW, TRAÇÃO 4 X 4 - IMPOSTOS E SEGUROS. AF_11/2014</v>
          </cell>
          <cell r="C5555" t="str">
            <v>H</v>
          </cell>
          <cell r="D5555">
            <v>1.57</v>
          </cell>
          <cell r="E5555">
            <v>0</v>
          </cell>
          <cell r="F5555">
            <v>1.57</v>
          </cell>
        </row>
        <row r="5556">
          <cell r="A5556" t="str">
            <v>89270</v>
          </cell>
          <cell r="B5556" t="str">
            <v>GUINDASTE HIDRÁULICO AUTOPROPELIDO, COM LANÇA TELESCÓPICA 28,80 M, CAPACIDADE MÁXIMA 30 T, POTÊNCIA 97 KW, TRAÇÃO 4 X 4 - MANUTENÇÃO. AF_11/2014</v>
          </cell>
          <cell r="C5556" t="str">
            <v>H</v>
          </cell>
          <cell r="D5556">
            <v>37.31</v>
          </cell>
          <cell r="E5556">
            <v>0</v>
          </cell>
          <cell r="F5556">
            <v>37.31</v>
          </cell>
        </row>
        <row r="5557">
          <cell r="A5557" t="str">
            <v>89271</v>
          </cell>
          <cell r="B5557" t="str">
            <v>GUINDASTE HIDRÁULICO AUTOPROPELIDO, COM LANÇA TELESCÓPICA 28,80 M, CAPACIDADE MÁXIMA 30 T, POTÊNCIA 97 KW, TRAÇÃO 4 X 4 - MATERIAIS NA OPERAÇÃO. AF_11/2014</v>
          </cell>
          <cell r="C5557" t="str">
            <v>H</v>
          </cell>
          <cell r="D5557">
            <v>41.76</v>
          </cell>
          <cell r="E5557">
            <v>0</v>
          </cell>
          <cell r="F5557">
            <v>41.76</v>
          </cell>
        </row>
        <row r="5558">
          <cell r="A5558">
            <v>93287</v>
          </cell>
          <cell r="B5558" t="str">
            <v>GUINDASTE HIDRÁULICO AUTOPROPELIDO, COM LANÇA TELESCÓPICA 40 M, CAPACIDADE MÁXIMA 60 T, POTÊNCIA 260 KW - CHP DIURNO. AF_03/2016</v>
          </cell>
          <cell r="C5558" t="str">
            <v>CHP</v>
          </cell>
          <cell r="D5558">
            <v>239.66</v>
          </cell>
          <cell r="E5558">
            <v>18.04</v>
          </cell>
          <cell r="F5558">
            <v>257.7</v>
          </cell>
        </row>
        <row r="5559">
          <cell r="A5559" t="str">
            <v>93288</v>
          </cell>
          <cell r="B5559" t="str">
            <v>GUINDASTE HIDRÁULICO AUTOPROPELIDO, COM LANÇA TELESCÓPICA 40 M, CAPACIDADE MÁXIMA 60 T, POTÊNCIA 260 KW - CHI DIURNO. AF_03/2016</v>
          </cell>
          <cell r="C5559" t="str">
            <v>CHI</v>
          </cell>
          <cell r="D5559">
            <v>79.930000000000007</v>
          </cell>
          <cell r="E5559">
            <v>18.04</v>
          </cell>
          <cell r="F5559">
            <v>97.97</v>
          </cell>
        </row>
        <row r="5560">
          <cell r="A5560" t="str">
            <v>93283</v>
          </cell>
          <cell r="B5560" t="str">
            <v>GUINDASTE HIDRÁULICO AUTOPROPELIDO, COM LANÇA TELESCÓPICA 40 M, CAPACIDADE MÁXIMA 60 T, POTÊNCIA 260 KW - DEPRECIAÇÃO. AF_03/2016</v>
          </cell>
          <cell r="C5560" t="str">
            <v>H</v>
          </cell>
          <cell r="D5560">
            <v>57.39</v>
          </cell>
          <cell r="E5560">
            <v>0</v>
          </cell>
          <cell r="F5560">
            <v>57.39</v>
          </cell>
        </row>
        <row r="5561">
          <cell r="A5561" t="str">
            <v>93284</v>
          </cell>
          <cell r="B5561" t="str">
            <v>GUINDASTE HIDRÁULICO AUTOPROPELIDO, COM LANÇA TELESCÓPICA 40 M, CAPACIDADE MÁXIMA 60 T, POTÊNCIA 260 KW - JUROS. AF_03/2016</v>
          </cell>
          <cell r="C5561" t="str">
            <v>H</v>
          </cell>
          <cell r="D5561">
            <v>14.66</v>
          </cell>
          <cell r="E5561">
            <v>0</v>
          </cell>
          <cell r="F5561">
            <v>14.66</v>
          </cell>
        </row>
        <row r="5562">
          <cell r="A5562" t="str">
            <v>93285</v>
          </cell>
          <cell r="B5562" t="str">
            <v>GUINDASTE HIDRÁULICO AUTOPROPELIDO, COM LANÇA TELESCÓPICA 40 M, CAPACIDADE MÁXIMA 60 T, POTÊNCIA 260 KW - MANUTENÇÃO. AF_03/2016</v>
          </cell>
          <cell r="C5562" t="str">
            <v>H</v>
          </cell>
          <cell r="D5562">
            <v>71.739999999999995</v>
          </cell>
          <cell r="E5562">
            <v>0</v>
          </cell>
          <cell r="F5562">
            <v>71.739999999999995</v>
          </cell>
        </row>
        <row r="5563">
          <cell r="A5563" t="str">
            <v>93286</v>
          </cell>
          <cell r="B5563" t="str">
            <v>GUINDASTE HIDRÁULICO AUTOPROPELIDO, COM LANÇA TELESCÓPICA 40 M, CAPACIDADE MÁXIMA 60 T, POTÊNCIA 260 KW - MATERIAIS NA OPERAÇÃO. AF_03/2016</v>
          </cell>
          <cell r="C5563" t="str">
            <v>H</v>
          </cell>
          <cell r="D5563">
            <v>87.99</v>
          </cell>
          <cell r="E5563">
            <v>0</v>
          </cell>
          <cell r="F5563">
            <v>87.99</v>
          </cell>
        </row>
        <row r="5564">
          <cell r="A5564" t="str">
            <v>93296</v>
          </cell>
          <cell r="B5564" t="str">
            <v>GUINDASTE HIDRÁULICO AUTOPROPELIDO, COM LANÇA TELESCÓPICA 40 M, CAPACIDADE MÁXIMA 60 T, POTÊNCIA 260 KW - IMPOSTOS E SEGUROS. AF_03/2016</v>
          </cell>
          <cell r="C5564" t="str">
            <v>H</v>
          </cell>
          <cell r="D5564">
            <v>3.02</v>
          </cell>
          <cell r="E5564">
            <v>0</v>
          </cell>
          <cell r="F5564">
            <v>3.02</v>
          </cell>
        </row>
        <row r="5565">
          <cell r="B5565" t="str">
            <v>CAMINHONETES</v>
          </cell>
          <cell r="C5565" t="str">
            <v/>
          </cell>
        </row>
        <row r="5566">
          <cell r="A5566" t="str">
            <v>92139</v>
          </cell>
          <cell r="B5566" t="str">
            <v>CAMINHONETE COM MOTOR A DIESEL, POTÊNCIA 180 CV, CABINE DUPLA, 4X4 - CHI DIURNO. AF_11/2015</v>
          </cell>
          <cell r="C5566" t="str">
            <v>CHI</v>
          </cell>
          <cell r="D5566">
            <v>14.45</v>
          </cell>
          <cell r="E5566">
            <v>12.07</v>
          </cell>
          <cell r="F5566">
            <v>26.52</v>
          </cell>
        </row>
        <row r="5567">
          <cell r="A5567" t="str">
            <v>92146</v>
          </cell>
          <cell r="B5567" t="str">
            <v>CAMINHONETE CABINE SIMPLES COM MOTOR 1.6 FLEX, CÂMBIO MANUAL, POTÊNCIA 101/104 CV, 2 PORTAS - CHI DIURNO. AF_11/2015</v>
          </cell>
          <cell r="C5567" t="str">
            <v>CHI</v>
          </cell>
          <cell r="D5567">
            <v>7.79</v>
          </cell>
          <cell r="E5567">
            <v>12.07</v>
          </cell>
          <cell r="F5567">
            <v>19.86</v>
          </cell>
        </row>
        <row r="5568">
          <cell r="A5568" t="str">
            <v>92133</v>
          </cell>
          <cell r="B5568" t="str">
            <v>CAMINHONETE COM MOTOR A DIESEL, POTÊNCIA 180 CV, CABINE DUPLA, 4X4 - DEPRECIAÇÃO. AF_11/2015</v>
          </cell>
          <cell r="C5568" t="str">
            <v>H</v>
          </cell>
          <cell r="D5568">
            <v>8.3699999999999992</v>
          </cell>
          <cell r="E5568">
            <v>0</v>
          </cell>
          <cell r="F5568">
            <v>8.3699999999999992</v>
          </cell>
        </row>
        <row r="5569">
          <cell r="A5569" t="str">
            <v>92134</v>
          </cell>
          <cell r="B5569" t="str">
            <v>CAMINHONETE COM MOTOR A DIESEL, POTÊNCIA 180 CV, CABINE DUPLA, 4X4 - JUROS. AF_11/2015</v>
          </cell>
          <cell r="C5569" t="str">
            <v>H</v>
          </cell>
          <cell r="D5569">
            <v>2.0099999999999998</v>
          </cell>
          <cell r="E5569">
            <v>0</v>
          </cell>
          <cell r="F5569">
            <v>2.0099999999999998</v>
          </cell>
        </row>
        <row r="5570">
          <cell r="A5570" t="str">
            <v>92135</v>
          </cell>
          <cell r="B5570" t="str">
            <v>CAMINHONETE COM MOTOR A DIESEL, POTÊNCIA 180 CV, CABINE DUPLA, 4X4 - IMPOSTOS E SEGUROS. AF_11/2015</v>
          </cell>
          <cell r="C5570" t="str">
            <v>H</v>
          </cell>
          <cell r="D5570">
            <v>0.42</v>
          </cell>
          <cell r="E5570">
            <v>0</v>
          </cell>
          <cell r="F5570">
            <v>0.42</v>
          </cell>
        </row>
        <row r="5571">
          <cell r="A5571" t="str">
            <v>92136</v>
          </cell>
          <cell r="B5571" t="str">
            <v>CAMINHONETE COM MOTOR A DIESEL, POTÊNCIA 180 CV, CABINE DUPLA, 4X4 - MANUTENÇÃO. AF_11/2015</v>
          </cell>
          <cell r="C5571" t="str">
            <v>H</v>
          </cell>
          <cell r="D5571">
            <v>11.16</v>
          </cell>
          <cell r="E5571">
            <v>0</v>
          </cell>
          <cell r="F5571">
            <v>11.16</v>
          </cell>
        </row>
        <row r="5572">
          <cell r="A5572" t="str">
            <v>92137</v>
          </cell>
          <cell r="B5572" t="str">
            <v>CAMINHONETE COM MOTOR A DIESEL, POTÊNCIA 180 CV, CABINE DUPLA, 4X4 - MATERIAIS NA OPERAÇÃO. AF_11/2015</v>
          </cell>
          <cell r="C5572" t="str">
            <v>H</v>
          </cell>
          <cell r="D5572">
            <v>57.03</v>
          </cell>
          <cell r="E5572">
            <v>0</v>
          </cell>
          <cell r="F5572">
            <v>57.03</v>
          </cell>
        </row>
        <row r="5573">
          <cell r="A5573" t="str">
            <v>92140</v>
          </cell>
          <cell r="B5573" t="str">
            <v>CAMINHONETE CABINE SIMPLES COM MOTOR 1.6 FLEX, CÂMBIO MANUAL, POTÊNCIA 101/104 CV, 2 PORTAS - DEPRECIAÇÃO. AF_11/2015</v>
          </cell>
          <cell r="C5573" t="str">
            <v>H</v>
          </cell>
          <cell r="D5573">
            <v>3.2</v>
          </cell>
          <cell r="E5573">
            <v>0</v>
          </cell>
          <cell r="F5573">
            <v>3.2</v>
          </cell>
        </row>
        <row r="5574">
          <cell r="A5574" t="str">
            <v>92141</v>
          </cell>
          <cell r="B5574" t="str">
            <v>CAMINHONETE CABINE SIMPLES COM MOTOR 1.6 FLEX, CÂMBIO MANUAL, POTÊNCIA 101/104 CV, 2 PORTAS - JUROS. AF_11/2015</v>
          </cell>
          <cell r="C5574" t="str">
            <v>H</v>
          </cell>
          <cell r="D5574">
            <v>0.77</v>
          </cell>
          <cell r="E5574">
            <v>0</v>
          </cell>
          <cell r="F5574">
            <v>0.77</v>
          </cell>
        </row>
        <row r="5575">
          <cell r="A5575" t="str">
            <v>92142</v>
          </cell>
          <cell r="B5575" t="str">
            <v>CAMINHONETE CABINE SIMPLES COM MOTOR 1.6 FLEX, CÂMBIO MANUAL, POTÊNCIA 101/104 CV, 2 PORTAS - IMPOSTOS E SEGUROS. AF_11/2015</v>
          </cell>
          <cell r="C5575" t="str">
            <v>H</v>
          </cell>
          <cell r="D5575">
            <v>0.16</v>
          </cell>
          <cell r="E5575">
            <v>0</v>
          </cell>
          <cell r="F5575">
            <v>0.16</v>
          </cell>
        </row>
        <row r="5576">
          <cell r="A5576" t="str">
            <v>92143</v>
          </cell>
          <cell r="B5576" t="str">
            <v>CAMINHONETE CABINE SIMPLES COM MOTOR 1.6 FLEX, CÂMBIO MANUAL, POTÊNCIA 101/104 CV, 2 PORTAS - MANUTENÇÃO. AF_11/2015</v>
          </cell>
          <cell r="C5576" t="str">
            <v>H</v>
          </cell>
          <cell r="D5576">
            <v>4.2699999999999996</v>
          </cell>
          <cell r="E5576">
            <v>0</v>
          </cell>
          <cell r="F5576">
            <v>4.2699999999999996</v>
          </cell>
        </row>
        <row r="5577">
          <cell r="A5577" t="str">
            <v>92144</v>
          </cell>
          <cell r="B5577" t="str">
            <v>CAMINHONETE CABINE SIMPLES COM MOTOR 1.6 FLEX, CÂMBIO MANUAL, POTÊNCIA 101/104 CV, 2 PORTAS - MATERIAIS NA OPERAÇÃO. AF_11/2015</v>
          </cell>
          <cell r="C5577" t="str">
            <v>H</v>
          </cell>
          <cell r="D5577">
            <v>55.02</v>
          </cell>
          <cell r="E5577">
            <v>0</v>
          </cell>
          <cell r="F5577">
            <v>55.02</v>
          </cell>
        </row>
        <row r="5578">
          <cell r="B5578" t="str">
            <v>CAMINHOES</v>
          </cell>
          <cell r="C5578" t="str">
            <v/>
          </cell>
        </row>
        <row r="5579">
          <cell r="A5579" t="str">
            <v>5695</v>
          </cell>
          <cell r="B5579" t="str">
            <v>CAMINHÃO BASCULANTE 6 M3, PESO BRUTO TOTAL 16.000 KG, CARGA ÚTIL MÁXIMA 13.071 KG, DISTÂNCIA ENTRE EIXOS 4,80 M, POTÊNCIA 230 CV INCLUSIVE CAÇAMBA METÁLICA - MANUTENÇÃO. AF_06/2014</v>
          </cell>
          <cell r="C5579" t="str">
            <v>H</v>
          </cell>
          <cell r="D5579">
            <v>20.65</v>
          </cell>
          <cell r="E5579">
            <v>0</v>
          </cell>
          <cell r="F5579">
            <v>20.65</v>
          </cell>
        </row>
        <row r="5580">
          <cell r="A5580" t="str">
            <v>5811</v>
          </cell>
          <cell r="B5580" t="str">
            <v>CAMINHÃO BASCULANTE 6 M3, PESO BRUTO TOTAL 16.000 KG, CARGA ÚTIL MÁXIMA 13.071 KG, DISTÂNCIA ENTRE EIXOS 4,80 M, POTÊNCIA 230 CV INCLUSIVE CAÇAMBA METÁLICA - CHP DIURNO. AF_06/2014</v>
          </cell>
          <cell r="C5580" t="str">
            <v>CHP</v>
          </cell>
          <cell r="D5580">
            <v>116.05</v>
          </cell>
          <cell r="E5580">
            <v>13.06</v>
          </cell>
          <cell r="F5580">
            <v>129.11000000000001</v>
          </cell>
        </row>
        <row r="5581">
          <cell r="A5581" t="str">
            <v>5961</v>
          </cell>
          <cell r="B5581" t="str">
            <v>CAMINHÃO BASCULANTE 6 M3, PESO BRUTO TOTAL 16.000 KG, CARGA ÚTIL MÁXIMA 13.071 KG, DISTÂNCIA ENTRE EIXOS 4,80 M, POTÊNCIA 230 CV INCLUSIVE CAÇAMBA METÁLICA - CHI DIURNO. AF_06/2014</v>
          </cell>
          <cell r="C5581" t="str">
            <v>CHI</v>
          </cell>
          <cell r="D5581">
            <v>22.53</v>
          </cell>
          <cell r="E5581">
            <v>13.06</v>
          </cell>
          <cell r="F5581">
            <v>35.590000000000003</v>
          </cell>
        </row>
        <row r="5582">
          <cell r="A5582" t="str">
            <v>7058</v>
          </cell>
          <cell r="B5582" t="str">
            <v>CAMINHÃO BASCULANTE 6 M3 TOCO, PESO BRUTO TOTAL 16.000 KG, CARGA ÚTIL MÁXIMA 11.130 KG, DISTÂNCIA ENTRE EIXOS 5,36 M, POTÊNCIA 185 CV, INCLUSIVE CAÇAMBA METÁLICA - DEPRECIAÇÃO. AF_06/2014</v>
          </cell>
          <cell r="C5582" t="str">
            <v>H</v>
          </cell>
          <cell r="D5582">
            <v>14.03</v>
          </cell>
          <cell r="E5582">
            <v>0</v>
          </cell>
          <cell r="F5582">
            <v>14.03</v>
          </cell>
        </row>
        <row r="5583">
          <cell r="A5583" t="str">
            <v>7059</v>
          </cell>
          <cell r="B5583" t="str">
            <v>CAMINHÃO BASCULANTE 6 M3 TOCO, PESO BRUTO TOTAL 16.000 KG, CARGA ÚTIL MÁXIMA 11.130 KG, DISTÂNCIA ENTRE EIXOS 5,36 M, POTÊNCIA 185 CV, INCLUSIVE CAÇAMBA METÁLICA - JUROS. AF_06/2014</v>
          </cell>
          <cell r="C5583" t="str">
            <v>H</v>
          </cell>
          <cell r="D5583">
            <v>3.32</v>
          </cell>
          <cell r="E5583">
            <v>0</v>
          </cell>
          <cell r="F5583">
            <v>3.32</v>
          </cell>
        </row>
        <row r="5584">
          <cell r="A5584" t="str">
            <v>7060</v>
          </cell>
          <cell r="B5584" t="str">
            <v>CAMINHÃO BASCULANTE 6 M3 TOCO, PESO BRUTO TOTAL 16.000 KG, CARGA ÚTIL MÁXIMA 11.130 KG, DISTÂNCIA ENTRE EIXOS 5,36 M, POTÊNCIA 185 CV, INCLUSIVE CAÇAMBA METÁLICA - MANUTENÇÃO. AF_06/2014</v>
          </cell>
          <cell r="C5584" t="str">
            <v>H</v>
          </cell>
          <cell r="D5584">
            <v>19.73</v>
          </cell>
          <cell r="E5584">
            <v>0</v>
          </cell>
          <cell r="F5584">
            <v>19.73</v>
          </cell>
        </row>
        <row r="5585">
          <cell r="A5585" t="str">
            <v>7061</v>
          </cell>
          <cell r="B5585" t="str">
            <v>CAMINHÃO BASCULANTE 6 M3 TOCO, PESO BRUTO TOTAL 16.000 KG, CARGA ÚTIL MÁXIMA 11.130 KG, DISTÂNCIA ENTRE EIXOS 5,36 M, POTÊNCIA 185 CV, INCLUSIVE CAÇAMBA METÁLICA - MATERIAIS NA OPERAÇÃO. AF_06/2014</v>
          </cell>
          <cell r="C5585" t="str">
            <v>H</v>
          </cell>
          <cell r="D5585">
            <v>58.61</v>
          </cell>
          <cell r="E5585">
            <v>0</v>
          </cell>
          <cell r="F5585">
            <v>58.61</v>
          </cell>
        </row>
        <row r="5586">
          <cell r="A5586" t="str">
            <v>53792</v>
          </cell>
          <cell r="B5586" t="str">
            <v>CAMINHÃO BASCULANTE 6 M3, PESO BRUTO TOTAL 16.000 KG, CARGA ÚTIL MÁXIMA 13.071 KG, DISTÂNCIA ENTRE EIXOS 4,80 M, POTÊNCIA 230 CV INCLUSIVE CAÇAMBA METÁLICA - MATERIAIS NA OPERAÇÃO. AF_06/2014</v>
          </cell>
          <cell r="C5586" t="str">
            <v>H</v>
          </cell>
          <cell r="D5586">
            <v>72.87</v>
          </cell>
          <cell r="E5586">
            <v>0</v>
          </cell>
          <cell r="F5586">
            <v>72.87</v>
          </cell>
        </row>
        <row r="5587">
          <cell r="A5587" t="str">
            <v>67826</v>
          </cell>
          <cell r="B5587" t="str">
            <v>CAMINHÃO BASCULANTE 6 M3 TOCO, PESO BRUTO TOTAL 16.000 KG, CARGA ÚTIL MÁXIMA 11.130 KG, DISTÂNCIA ENTRE EIXOS 5,36 M, POTÊNCIA 185 CV, INCLUSIVE CAÇAMBA METÁLICA - CHP DIURNO. AF_06/2014</v>
          </cell>
          <cell r="C5587" t="str">
            <v>CHP</v>
          </cell>
          <cell r="D5587">
            <v>100.02</v>
          </cell>
          <cell r="E5587">
            <v>13.06</v>
          </cell>
          <cell r="F5587">
            <v>113.08</v>
          </cell>
        </row>
        <row r="5588">
          <cell r="A5588" t="str">
            <v>89870</v>
          </cell>
          <cell r="B5588" t="str">
            <v>CAMINHÃO BASCULANTE 14 M3, COM CAVALO MECÂNICO DE CAPACIDADE MÁXIMA DE TRAÇÃO COMBINADO DE 36000 KG, POTÊNCIA 286 CV, INCLUSIVE SEMIREBOQUE COM CAÇAMBA METÁLICA - DEPRECIAÇÃO. AF_12/2014</v>
          </cell>
          <cell r="C5588" t="str">
            <v>H</v>
          </cell>
          <cell r="D5588">
            <v>22.21</v>
          </cell>
          <cell r="E5588">
            <v>0</v>
          </cell>
          <cell r="F5588">
            <v>22.21</v>
          </cell>
        </row>
        <row r="5589">
          <cell r="A5589" t="str">
            <v>89871</v>
          </cell>
          <cell r="B5589" t="str">
            <v>CAMINHÃO BASCULANTE 14 M3, COM CAVALO MECÂNICO DE CAPACIDADE MÁXIMA DE TRAÇÃO COMBINADO DE 36000 KG, POTÊNCIA 286 CV, INCLUSIVE SEMIREBOQUE COM CAÇAMBA METÁLICA - JUROS. AF_12/2014</v>
          </cell>
          <cell r="C5589" t="str">
            <v>H</v>
          </cell>
          <cell r="D5589">
            <v>5.26</v>
          </cell>
          <cell r="E5589">
            <v>0</v>
          </cell>
          <cell r="F5589">
            <v>5.26</v>
          </cell>
        </row>
        <row r="5590">
          <cell r="A5590" t="str">
            <v>89872</v>
          </cell>
          <cell r="B5590" t="str">
            <v>CAMINHÃO BASCULANTE 14 M3, COM CAVALO MECÂNICO DE CAPACIDADE MÁXIMA DE TRAÇÃO COMBINADO DE 36000 KG, POTÊNCIA 286 CV, INCLUSIVE SEMIREBOQUE COM CAÇAMBA METÁLICA - IMPOSTOS E SEGUROS. AF_12/2014</v>
          </cell>
          <cell r="C5590" t="str">
            <v>H</v>
          </cell>
          <cell r="D5590">
            <v>1.07</v>
          </cell>
          <cell r="E5590">
            <v>0</v>
          </cell>
          <cell r="F5590">
            <v>1.07</v>
          </cell>
        </row>
        <row r="5591">
          <cell r="A5591" t="str">
            <v>89873</v>
          </cell>
          <cell r="B5591" t="str">
            <v>CAMINHÃO BASCULANTE 14 M3, COM CAVALO MECÂNICO DE CAPACIDADE MÁXIMA DE TRAÇÃO COMBINADO DE 36000 KG, POTÊNCIA 286 CV, INCLUSIVE SEMIREBOQUE COM CAÇAMBA METÁLICA - MANUTENÇÃO. AF_12/2014</v>
          </cell>
          <cell r="C5591" t="str">
            <v>H</v>
          </cell>
          <cell r="D5591">
            <v>31.22</v>
          </cell>
          <cell r="E5591">
            <v>0</v>
          </cell>
          <cell r="F5591">
            <v>31.22</v>
          </cell>
        </row>
        <row r="5592">
          <cell r="A5592" t="str">
            <v>89874</v>
          </cell>
          <cell r="B5592" t="str">
            <v>CAMINHÃO BASCULANTE 14 M3, COM CAVALO MECÂNICO DE CAPACIDADE MÁXIMA DE TRAÇÃO COMBINADO DE 36000 KG, POTÊNCIA 286 CV, INCLUSIVE SEMIREBOQUE COM CAÇAMBA METÁLICA - MATERIAIS NA OPERAÇÃO. AF_12/2014</v>
          </cell>
          <cell r="C5592" t="str">
            <v>H</v>
          </cell>
          <cell r="D5592">
            <v>90.61</v>
          </cell>
          <cell r="E5592">
            <v>0</v>
          </cell>
          <cell r="F5592">
            <v>90.61</v>
          </cell>
        </row>
        <row r="5593">
          <cell r="A5593" t="str">
            <v>89878</v>
          </cell>
          <cell r="B5593" t="str">
            <v>CAMINHÃO BASCULANTE 18 M3, COM CAVALO MECÂNICO DE CAPACIDADE MÁXIMA DE TRAÇÃO COMBINADO DE 45000 KG, POTÊNCIA 330 CV, INCLUSIVE SEMIREBOQUE COM CAÇAMBA METÁLICA - DEPRECIAÇÃO. AF_12/2014</v>
          </cell>
          <cell r="C5593" t="str">
            <v>H</v>
          </cell>
          <cell r="D5593">
            <v>23.53</v>
          </cell>
          <cell r="E5593">
            <v>0</v>
          </cell>
          <cell r="F5593">
            <v>23.53</v>
          </cell>
        </row>
        <row r="5594">
          <cell r="A5594" t="str">
            <v>89879</v>
          </cell>
          <cell r="B5594" t="str">
            <v>CAMINHÃO BASCULANTE 18 M3, COM CAVALO MECÂNICO DE CAPACIDADE MÁXIMA DE TRAÇÃO COMBINADO DE 45000 KG, POTÊNCIA 330 CV, INCLUSIVE SEMIREBOQUE COM CAÇAMBA METÁLICA - JUROS. AF_12/2014</v>
          </cell>
          <cell r="C5594" t="str">
            <v>H</v>
          </cell>
          <cell r="D5594">
            <v>5.57</v>
          </cell>
          <cell r="E5594">
            <v>0</v>
          </cell>
          <cell r="F5594">
            <v>5.57</v>
          </cell>
        </row>
        <row r="5595">
          <cell r="A5595" t="str">
            <v>89880</v>
          </cell>
          <cell r="B5595" t="str">
            <v>CAMINHÃO BASCULANTE 18 M3, COM CAVALO MECÂNICO DE CAPACIDADE MÁXIMA DE TRAÇÃO COMBINADO DE 45000 KG, POTÊNCIA 330 CV, INCLUSIVE SEMIREBOQUE COM CAÇAMBA METÁLICA - IMPOSTOS E SEGUROS. AF_12/2014</v>
          </cell>
          <cell r="C5595" t="str">
            <v>H</v>
          </cell>
          <cell r="D5595">
            <v>1.1299999999999999</v>
          </cell>
          <cell r="E5595">
            <v>0</v>
          </cell>
          <cell r="F5595">
            <v>1.1299999999999999</v>
          </cell>
        </row>
        <row r="5596">
          <cell r="A5596" t="str">
            <v>89881</v>
          </cell>
          <cell r="B5596" t="str">
            <v>CAMINHÃO BASCULANTE 18 M3, COM CAVALO MECÂNICO DE CAPACIDADE MÁXIMA DE TRAÇÃO COMBINADO DE 45000 KG, POTÊNCIA 330 CV, INCLUSIVE SEMIREBOQUE COM CAÇAMBA METÁLICA - MANUTENÇÃO. AF_12/2014</v>
          </cell>
          <cell r="C5596" t="str">
            <v>H</v>
          </cell>
          <cell r="D5596">
            <v>33.08</v>
          </cell>
          <cell r="E5596">
            <v>0</v>
          </cell>
          <cell r="F5596">
            <v>33.08</v>
          </cell>
        </row>
        <row r="5597">
          <cell r="A5597" t="str">
            <v>89882</v>
          </cell>
          <cell r="B5597" t="str">
            <v>CAMINHÃO BASCULANTE 18 M3, COM CAVALO MECÂNICO DE CAPACIDADE MÁXIMA DE TRAÇÃO COMBINADO DE 45000 KG, POTÊNCIA 330 CV, INCLUSIVE SEMIREBOQUE COM CAÇAMBA METÁLICA - MATERIAIS NA OPERAÇÃO. AF_12/2014</v>
          </cell>
          <cell r="C5597" t="str">
            <v>H</v>
          </cell>
          <cell r="D5597">
            <v>104.55</v>
          </cell>
          <cell r="E5597">
            <v>0</v>
          </cell>
          <cell r="F5597">
            <v>104.55</v>
          </cell>
        </row>
        <row r="5598">
          <cell r="A5598" t="str">
            <v>89876</v>
          </cell>
          <cell r="B5598" t="str">
            <v>CAMINHÃO BASCULANTE 14 M3, COM CAVALO MECÂNICO DE CAPACIDADE MÁXIMA DE TRAÇÃO COMBINADO DE 36000 KG, POTÊNCIA 286 CV, INCLUSIVE SEMIREBOQUE COM CAÇAMBA METÁLICA - CHP DIURNO. AF_12/2014</v>
          </cell>
          <cell r="C5598" t="str">
            <v>CHP</v>
          </cell>
          <cell r="D5598">
            <v>154.03</v>
          </cell>
          <cell r="E5598">
            <v>13.06</v>
          </cell>
          <cell r="F5598">
            <v>167.09</v>
          </cell>
        </row>
        <row r="5599">
          <cell r="A5599" t="str">
            <v>89883</v>
          </cell>
          <cell r="B5599" t="str">
            <v>CAMINHÃO BASCULANTE 18 M3, COM CAVALO MECÂNICO DE CAPACIDADE MÁXIMA DE TRAÇÃO COMBINADO DE 45000 KG, POTÊNCIA 330 CV, INCLUSIVE SEMIREBOQUE COM CAÇAMBA METÁLICA - CHP DIURNO. AF_12/2014</v>
          </cell>
          <cell r="C5599" t="str">
            <v>CHP</v>
          </cell>
          <cell r="D5599">
            <v>171.52</v>
          </cell>
          <cell r="E5599">
            <v>13.06</v>
          </cell>
          <cell r="F5599">
            <v>184.58</v>
          </cell>
        </row>
        <row r="5600">
          <cell r="A5600" t="str">
            <v>91386</v>
          </cell>
          <cell r="B5600" t="str">
            <v>CAMINHÃO BASCULANTE 10 M3, TRUCADO CABINE SIMPLES, PESO BRUTO TOTAL 23.000 KG, CARGA ÚTIL MÁXIMA 15.935 KG, DISTÂNCIA ENTRE EIXOS 4,80 M, POTÊNCIA 230 CV INCLUSIVE CAÇAMBA METÁLICA - CHP DIURNO. AF_06/2014</v>
          </cell>
          <cell r="C5600" t="str">
            <v>CHP</v>
          </cell>
          <cell r="D5600">
            <v>121.25</v>
          </cell>
          <cell r="E5600">
            <v>13.06</v>
          </cell>
          <cell r="F5600">
            <v>134.31</v>
          </cell>
        </row>
        <row r="5601">
          <cell r="A5601" t="str">
            <v>89877</v>
          </cell>
          <cell r="B5601" t="str">
            <v>CAMINHÃO BASCULANTE 14 M3, COM CAVALO MECÂNICO DE CAPACIDADE MÁXIMA DE TRAÇÃO COMBINADO DE 36000 KG, POTÊNCIA 286 CV, INCLUSIVE SEMIREBOQUE COM CAÇAMBA METÁLICA - CHI DIURNO. AF_12/2014</v>
          </cell>
          <cell r="C5601" t="str">
            <v>CHI</v>
          </cell>
          <cell r="D5601">
            <v>32.200000000000003</v>
          </cell>
          <cell r="E5601">
            <v>13.06</v>
          </cell>
          <cell r="F5601">
            <v>45.26</v>
          </cell>
        </row>
        <row r="5602">
          <cell r="A5602" t="str">
            <v>89884</v>
          </cell>
          <cell r="B5602" t="str">
            <v>CAMINHÃO BASCULANTE 18 M3, COM CAVALO MECÂNICO DE CAPACIDADE MÁXIMA DE TRAÇÃO COMBINADO DE 45000 KG, POTÊNCIA 330 CV, INCLUSIVE SEMIREBOQUE COM CAÇAMBA METÁLICA - CHI DIURNO. AF_12/2014</v>
          </cell>
          <cell r="C5602" t="str">
            <v>CHI</v>
          </cell>
          <cell r="D5602">
            <v>33.89</v>
          </cell>
          <cell r="E5602">
            <v>13.06</v>
          </cell>
          <cell r="F5602">
            <v>46.95</v>
          </cell>
        </row>
        <row r="5603">
          <cell r="A5603" t="str">
            <v>91387</v>
          </cell>
          <cell r="B5603" t="str">
            <v>CAMINHÃO BASCULANTE 10 M3, TRUCADO CABINE SIMPLES, PESO BRUTO TOTAL 23.000 KG, CARGA ÚTIL MÁXIMA 15.935 KG, DISTÂNCIA ENTRE EIXOS 4,80 M, POTÊNCIA 230 CV INCLUSIVE CAÇAMBA METÁLICA - CHI DIURNO. AF_06/2014</v>
          </cell>
          <cell r="C5603" t="str">
            <v>CHI</v>
          </cell>
          <cell r="D5603">
            <v>25.02</v>
          </cell>
          <cell r="E5603">
            <v>13.06</v>
          </cell>
          <cell r="F5603">
            <v>38.08</v>
          </cell>
        </row>
        <row r="5604">
          <cell r="A5604" t="str">
            <v>91367</v>
          </cell>
          <cell r="B5604" t="str">
            <v>CAMINHÃO BASCULANTE 6 M3, PESO BRUTO TOTAL 16.000 KG, CARGA ÚTIL MÁXIMA 13.071 KG, DISTÂNCIA ENTRE EIXOS 4,80 M, POTÊNCIA 230 CV INCLUSIVE CAÇAMBA METÁLICA - DEPRECIAÇÃO. AF_06/2014</v>
          </cell>
          <cell r="C5604" t="str">
            <v>H</v>
          </cell>
          <cell r="D5604">
            <v>14.69</v>
          </cell>
          <cell r="E5604">
            <v>0</v>
          </cell>
          <cell r="F5604">
            <v>14.69</v>
          </cell>
        </row>
        <row r="5605">
          <cell r="A5605" t="str">
            <v>91368</v>
          </cell>
          <cell r="B5605" t="str">
            <v>CAMINHÃO BASCULANTE 6 M3, PESO BRUTO TOTAL 16.000 KG, CARGA ÚTIL MÁXIMA 13.071 KG, DISTÂNCIA ENTRE EIXOS 4,80 M, POTÊNCIA 230 CV INCLUSIVE CAÇAMBA METÁLICA - JUROS. AF_06/2014</v>
          </cell>
          <cell r="C5605" t="str">
            <v>H</v>
          </cell>
          <cell r="D5605">
            <v>3.48</v>
          </cell>
          <cell r="E5605">
            <v>0</v>
          </cell>
          <cell r="F5605">
            <v>3.48</v>
          </cell>
        </row>
        <row r="5606">
          <cell r="A5606" t="str">
            <v>91369</v>
          </cell>
          <cell r="B5606" t="str">
            <v>CAMINHÃO BASCULANTE 6 M3, PESO BRUTO TOTAL 16.000 KG, CARGA ÚTIL MÁXIMA 13.071 KG, DISTÂNCIA ENTRE EIXOS 4,80 M, POTÊNCIA 230 CV INCLUSIVE CAÇAMBA METÁLICA - IMPOSTOS E SEGUROS. AF_06/2014</v>
          </cell>
          <cell r="C5606" t="str">
            <v>H</v>
          </cell>
          <cell r="D5606">
            <v>0.71</v>
          </cell>
          <cell r="E5606">
            <v>0</v>
          </cell>
          <cell r="F5606">
            <v>0.71</v>
          </cell>
        </row>
        <row r="5607">
          <cell r="A5607" t="str">
            <v>91380</v>
          </cell>
          <cell r="B5607" t="str">
            <v>CAMINHÃO BASCULANTE 10 M3, TRUCADO CABINE SIMPLES, PESO BRUTO TOTAL 23.000 KG, CARGA ÚTIL MÁXIMA 15.935 KG, DISTÂNCIA ENTRE EIXOS 4,80 M, POTÊNCIA 230 CV INCLUSIVE CAÇAMBA METÁLICA - DEPRECIAÇÃO. AF_06/2014</v>
          </cell>
          <cell r="C5607" t="str">
            <v>H</v>
          </cell>
          <cell r="D5607">
            <v>16.62</v>
          </cell>
          <cell r="E5607">
            <v>0</v>
          </cell>
          <cell r="F5607">
            <v>16.62</v>
          </cell>
        </row>
        <row r="5608">
          <cell r="A5608" t="str">
            <v>91381</v>
          </cell>
          <cell r="B5608" t="str">
            <v>CAMINHÃO BASCULANTE 10 M3, TRUCADO CABINE SIMPLES, PESO BRUTO TOTAL 23.000 KG, CARGA ÚTIL MÁXIMA 15.935 KG, DISTÂNCIA ENTRE EIXOS 4,80 M, POTÊNCIA 230 CV INCLUSIVE CAÇAMBA METÁLICA - JUROS. AF_06/2014</v>
          </cell>
          <cell r="C5608" t="str">
            <v>H</v>
          </cell>
          <cell r="D5608">
            <v>3.94</v>
          </cell>
          <cell r="E5608">
            <v>0</v>
          </cell>
          <cell r="F5608">
            <v>3.94</v>
          </cell>
        </row>
        <row r="5609">
          <cell r="A5609" t="str">
            <v>91382</v>
          </cell>
          <cell r="B5609" t="str">
            <v>CAMINHÃO BASCULANTE 10 M3, TRUCADO CABINE SIMPLES, PESO BRUTO TOTAL 23.000 KG, CARGA ÚTIL MÁXIMA 15.935 KG, DISTÂNCIA ENTRE EIXOS 4,80 M, POTÊNCIA 230 CV INCLUSIVE CAÇAMBA METÁLICA - IMPOSTOS E SEGUROS. AF_06/2014</v>
          </cell>
          <cell r="C5609" t="str">
            <v>H</v>
          </cell>
          <cell r="D5609">
            <v>0.8</v>
          </cell>
          <cell r="E5609">
            <v>0</v>
          </cell>
          <cell r="F5609">
            <v>0.8</v>
          </cell>
        </row>
        <row r="5610">
          <cell r="A5610" t="str">
            <v>91383</v>
          </cell>
          <cell r="B5610" t="str">
            <v>CAMINHÃO BASCULANTE 10 M3, TRUCADO CABINE SIMPLES, PESO BRUTO TOTAL 23.000 KG, CARGA ÚTIL MÁXIMA 15.935 KG, DISTÂNCIA ENTRE EIXOS 4,80 M, POTÊNCIA 230 CV INCLUSIVE CAÇAMBA METÁLICA - MANUTENÇÃO. AF_06/2014</v>
          </cell>
          <cell r="C5610" t="str">
            <v>H</v>
          </cell>
          <cell r="D5610">
            <v>23.37</v>
          </cell>
          <cell r="E5610">
            <v>0</v>
          </cell>
          <cell r="F5610">
            <v>23.37</v>
          </cell>
        </row>
        <row r="5611">
          <cell r="A5611" t="str">
            <v>91384</v>
          </cell>
          <cell r="B5611" t="str">
            <v>CAMINHÃO BASCULANTE 10 M3, TRUCADO CABINE SIMPLES, PESO BRUTO TOTAL 23.000 KG, CARGA ÚTIL MÁXIMA 15.935 KG, DISTÂNCIA ENTRE EIXOS 4,80 M, POTÊNCIA 230 CV INCLUSIVE CAÇAMBA METÁLICA - MATERIAIS NA OPERAÇÃO. AF_06/2014</v>
          </cell>
          <cell r="C5611" t="str">
            <v>H</v>
          </cell>
          <cell r="D5611">
            <v>72.87</v>
          </cell>
          <cell r="E5611">
            <v>0</v>
          </cell>
          <cell r="F5611">
            <v>72.87</v>
          </cell>
        </row>
        <row r="5612">
          <cell r="A5612" t="str">
            <v>91402</v>
          </cell>
          <cell r="B5612" t="str">
            <v>CAMINHÃO BASCULANTE 6 M3 TOCO, PESO BRUTO TOTAL 16.000 KG, CARGA ÚTIL MÁXIMA 11.130 KG, DISTÂNCIA ENTRE EIXOS 5,36 M, POTÊNCIA 185 CV, INCLUSIVE CAÇAMBA METÁLICA - IMPOSTOS E SEGUROS. AF_06/2014</v>
          </cell>
          <cell r="C5612" t="str">
            <v>H</v>
          </cell>
          <cell r="D5612">
            <v>0.67</v>
          </cell>
          <cell r="E5612">
            <v>0</v>
          </cell>
          <cell r="F5612">
            <v>0.67</v>
          </cell>
        </row>
        <row r="5613">
          <cell r="A5613" t="str">
            <v>5824</v>
          </cell>
          <cell r="B5613" t="str">
            <v>CAMINHÃO TOCO, PBT 16.000 KG, CARGA ÚTIL MÁX. 10.685 KG, DIST. ENTRE EIXOS 4,8 M, POTÊNCIA 189 CV, INCLUSIVE CARROCERIA FIXA ABERTA DE MADEIRA P/ TRANSPORTE GERAL DE CARGA SECA, DIMEN. APROX. 2,5 X 7,00 X 0,50 M - CHP DIURNO. AF_06/2014</v>
          </cell>
          <cell r="C5613" t="str">
            <v>CHP</v>
          </cell>
          <cell r="D5613">
            <v>88.43</v>
          </cell>
          <cell r="E5613">
            <v>13.06</v>
          </cell>
          <cell r="F5613">
            <v>101.49</v>
          </cell>
        </row>
        <row r="5614">
          <cell r="A5614" t="str">
            <v>5826</v>
          </cell>
          <cell r="B5614" t="str">
            <v>CAMINHÃO TOCO, PBT 16.000 KG, CARGA ÚTIL MÁX. 10.685 KG, DIST. ENTRE EIXOS 4,8 M, POTÊNCIA 189 CV, INCLUSIVE CARROCERIA FIXA ABERTA DE MADEIRA P/ TRANSPORTE GERAL DE CARGA SECA, DIMEN. APROX. 2,5 X 7,00 X 0,50 M - CHI DIURNO. AF_06/2014</v>
          </cell>
          <cell r="C5614" t="str">
            <v>CHI</v>
          </cell>
          <cell r="D5614">
            <v>16.38</v>
          </cell>
          <cell r="E5614">
            <v>13.06</v>
          </cell>
          <cell r="F5614">
            <v>29.44</v>
          </cell>
        </row>
        <row r="5615">
          <cell r="A5615" t="str">
            <v>5705</v>
          </cell>
          <cell r="B5615" t="str">
            <v>CAMINHÃO TOCO, PBT 16.000 KG, CARGA ÚTIL MÁX. 10.685 KG, DIST. ENTRE EIXOS 4,8 M, POTÊNCIA 189 CV, INCLUSIVE CARROCERIA FIXA ABERTA DE MADEIRA P/ TRANSPORTE GERAL DE CARGA SECA, DIMEN. APROX. 2,5 X 7,00 X 0,50 M - MANUTENÇÃO. AF_06/2014</v>
          </cell>
          <cell r="C5615" t="str">
            <v>H</v>
          </cell>
          <cell r="D5615">
            <v>12.16</v>
          </cell>
          <cell r="E5615">
            <v>0</v>
          </cell>
          <cell r="F5615">
            <v>12.16</v>
          </cell>
        </row>
        <row r="5616">
          <cell r="A5616" t="str">
            <v>53797</v>
          </cell>
          <cell r="B5616" t="str">
            <v>CAMINHÃO TOCO, PBT 16.000 KG, CARGA ÚTIL MÁX. 10.685 KG, DIST. ENTRE EIXOS 4,8 M, POTÊNCIA 189 CV, INCLUSIVE CARROCERIA FIXA ABERTA DE MADEIRA P/ TRANSPORTE GERAL DE CARGA SECA, DIMEN. APROX. 2,5 X 7,00 X 0,50 M - MATERIAIS NA OPERAÇÃO. AF_06/2014</v>
          </cell>
          <cell r="C5616" t="str">
            <v>H</v>
          </cell>
          <cell r="D5616">
            <v>59.9</v>
          </cell>
          <cell r="E5616">
            <v>0</v>
          </cell>
          <cell r="F5616">
            <v>59.9</v>
          </cell>
        </row>
        <row r="5617">
          <cell r="A5617" t="str">
            <v>73335</v>
          </cell>
          <cell r="B5617" t="str">
            <v>CAMINHÃO TOCO, PBT 14.300 KG, CARGA ÚTIL MÁX. 9.710 KG, DIST. ENTRE EIXOS 3,56 M, POTÊNCIA 185 CV, INCLUSIVE CARROCERIA FIXA ABERTA DE MADEIRA P/ TRANSPORTE GERAL DE CARGA SECA, DIMEN. APROX. 2,50 X 6,50 X 0,50 M - MANUTENÇÃO. AF_06/2014</v>
          </cell>
          <cell r="C5617" t="str">
            <v>H</v>
          </cell>
          <cell r="D5617">
            <v>14.42</v>
          </cell>
          <cell r="E5617">
            <v>0</v>
          </cell>
          <cell r="F5617">
            <v>14.42</v>
          </cell>
        </row>
        <row r="5618">
          <cell r="A5618" t="str">
            <v>73340</v>
          </cell>
          <cell r="B5618" t="str">
            <v>CAMINHÃO TOCO, PBT 14.300 KG, CARGA ÚTIL MÁX. 9.710 KG, DIST. ENTRE EIXOS 3,56 M, POTÊNCIA 185 CV, INCLUSIVE CARROCERIA FIXA ABERTA DE MADEIRA P/ TRANSPORTE GERAL DE CARGA SECA, DIMEN. APROX. 2,50 X 6,50 X 0,50 M - MATERIAIS NA OPERAÇÃO. AF_06/2014</v>
          </cell>
          <cell r="C5618" t="str">
            <v>H</v>
          </cell>
          <cell r="D5618">
            <v>58.61</v>
          </cell>
          <cell r="E5618">
            <v>0</v>
          </cell>
          <cell r="F5618">
            <v>58.61</v>
          </cell>
        </row>
        <row r="5619">
          <cell r="A5619" t="str">
            <v>73467</v>
          </cell>
          <cell r="B5619" t="str">
            <v>CAMINHÃO TOCO, PBT 14.300 KG, CARGA ÚTIL MÁX. 9.710 KG, DIST. ENTRE EIXOS 3,56 M, POTÊNCIA 185 CV, INCLUSIVE CARROCERIA FIXA ABERTA DE MADEIRA P/ TRANSPORTE GERAL DE CARGA SECA, DIMEN. APROX. 2,50 X 6,50 X 0,50 M - CHP DIURNO. AF_06/2014</v>
          </cell>
          <cell r="C5619" t="str">
            <v>CHP</v>
          </cell>
          <cell r="D5619">
            <v>94.65</v>
          </cell>
          <cell r="E5619">
            <v>13.06</v>
          </cell>
          <cell r="F5619">
            <v>107.71</v>
          </cell>
        </row>
        <row r="5620">
          <cell r="A5620" t="str">
            <v>53827</v>
          </cell>
          <cell r="B5620" t="str">
            <v>CAMINHÃO TOCO, PESO BRUTO TOTAL 14.300 KG, CARGA ÚTIL MÁXIMA 9590 KG, DISTÂNCIA ENTRE EIXOS 4,76 M, POTÊNCIA 185 CV (NÃO INCLUI CARROCERIA) - MATERIAIS NA OPERAÇÃO. AF_06/2014</v>
          </cell>
          <cell r="C5620" t="str">
            <v>H</v>
          </cell>
          <cell r="D5620">
            <v>58.61</v>
          </cell>
          <cell r="E5620">
            <v>0</v>
          </cell>
          <cell r="F5620">
            <v>58.61</v>
          </cell>
        </row>
        <row r="5621">
          <cell r="A5621" t="str">
            <v>53829</v>
          </cell>
          <cell r="B5621" t="str">
            <v>CAMINHÃO TOCO, PESO BRUTO TOTAL 16.000 KG, CARGA ÚTIL MÁXIMA DE 10.685 KG, DISTÂNCIA ENTRE EIXOS 4,80 M, POTÊNCIA 189 CV EXCLUSIVE CARROCERIA - MATERIAIS NA OPERAÇÃO. AF_06/2014</v>
          </cell>
          <cell r="C5621" t="str">
            <v>H</v>
          </cell>
          <cell r="D5621">
            <v>59.9</v>
          </cell>
          <cell r="E5621">
            <v>0</v>
          </cell>
          <cell r="F5621">
            <v>59.9</v>
          </cell>
        </row>
        <row r="5622">
          <cell r="A5622" t="str">
            <v>67827</v>
          </cell>
          <cell r="B5622" t="str">
            <v>CAMINHÃO BASCULANTE 6 M3 TOCO, PESO BRUTO TOTAL 16.000 KG, CARGA ÚTIL MÁXIMA 11.130 KG, DISTÂNCIA ENTRE EIXOS 5,36 M, POTÊNCIA 185 CV, INCLUSIVE CAÇAMBA METÁLICA - CHI DIURNO. AF_06/2014</v>
          </cell>
          <cell r="C5622" t="str">
            <v>CHI</v>
          </cell>
          <cell r="D5622">
            <v>21.69</v>
          </cell>
          <cell r="E5622">
            <v>13.06</v>
          </cell>
          <cell r="F5622">
            <v>34.75</v>
          </cell>
        </row>
        <row r="5623">
          <cell r="A5623" t="str">
            <v>5754</v>
          </cell>
          <cell r="B5623" t="str">
            <v>CAMINHÃO TOCO, PESO BRUTO TOTAL 16.000 KG, CARGA ÚTIL MÁXIMA DE 10.685 KG, DISTÂNCIA ENTRE EIXOS 4,80 M, POTÊNCIA 189 CV EXCLUSIVE CARROCERIA - MANUTENÇÃO. AF_06/2014</v>
          </cell>
          <cell r="C5623" t="str">
            <v>H</v>
          </cell>
          <cell r="D5623">
            <v>11.16</v>
          </cell>
          <cell r="E5623">
            <v>0</v>
          </cell>
          <cell r="F5623">
            <v>11.16</v>
          </cell>
        </row>
        <row r="5624">
          <cell r="A5624" t="str">
            <v>5894</v>
          </cell>
          <cell r="B5624" t="str">
            <v>CAMINHÃO TOCO, PESO BRUTO TOTAL 16.000 KG, CARGA ÚTIL MÁXIMA DE 10.685 KG, DISTÂNCIA ENTRE EIXOS 4,80 M, POTÊNCIA 189 CV EXCLUSIVE CARROCERIA - CHP DIURNO. AF_06/2014</v>
          </cell>
          <cell r="C5624" t="str">
            <v>CHP</v>
          </cell>
          <cell r="D5624">
            <v>86.4</v>
          </cell>
          <cell r="E5624">
            <v>13.06</v>
          </cell>
          <cell r="F5624">
            <v>99.46</v>
          </cell>
        </row>
        <row r="5625">
          <cell r="A5625" t="str">
            <v>5896</v>
          </cell>
          <cell r="B5625" t="str">
            <v>CAMINHÃO TOCO, PESO BRUTO TOTAL 16.000 KG, CARGA ÚTIL MÁXIMA DE 10.685 KG, DISTÂNCIA ENTRE EIXOS 4,80 M, POTÊNCIA 189 CV EXCLUSIVE CARROCERIA - CHI DIURNO. AF_06/2014</v>
          </cell>
          <cell r="C5625" t="str">
            <v>CHI</v>
          </cell>
          <cell r="D5625">
            <v>15.34</v>
          </cell>
          <cell r="E5625">
            <v>13.06</v>
          </cell>
          <cell r="F5625">
            <v>28.4</v>
          </cell>
        </row>
        <row r="5626">
          <cell r="A5626" t="str">
            <v>5751</v>
          </cell>
          <cell r="B5626" t="str">
            <v>CAMINHÃO TOCO, PESO BRUTO TOTAL 14.300 KG, CARGA ÚTIL MÁXIMA 9590 KG, DISTÂNCIA ENTRE EIXOS 4,76 M, POTÊNCIA 185 CV (NÃO INCLUI CARROCERIA) - MANUTENÇÃO. AF_06/2014</v>
          </cell>
          <cell r="C5626" t="str">
            <v>H</v>
          </cell>
          <cell r="D5626">
            <v>2.71</v>
          </cell>
          <cell r="E5626">
            <v>0</v>
          </cell>
          <cell r="F5626">
            <v>2.71</v>
          </cell>
        </row>
        <row r="5627">
          <cell r="A5627" t="str">
            <v>5890</v>
          </cell>
          <cell r="B5627" t="str">
            <v>CAMINHÃO TOCO, PESO BRUTO TOTAL 14.300 KG, CARGA ÚTIL MÁXIMA 9590 KG, DISTÂNCIA ENTRE EIXOS 4,76 M, POTÊNCIA 185 CV (NÃO INCLUI CARROCERIA) - CHP DIURNO. AF_06/2014</v>
          </cell>
          <cell r="C5627" t="str">
            <v>CHP</v>
          </cell>
          <cell r="D5627">
            <v>78.819999999999993</v>
          </cell>
          <cell r="E5627">
            <v>13.06</v>
          </cell>
          <cell r="F5627">
            <v>91.88</v>
          </cell>
        </row>
        <row r="5628">
          <cell r="A5628" t="str">
            <v>5892</v>
          </cell>
          <cell r="B5628" t="str">
            <v>CAMINHÃO TOCO, PESO BRUTO TOTAL 14.300 KG, CARGA ÚTIL MÁXIMA 9590 KG, DISTÂNCIA ENTRE EIXOS 4,76 M, POTÊNCIA 185 CV (NÃO INCLUI CARROCERIA) - CHI DIURNO. AF_06/2014</v>
          </cell>
          <cell r="C5628" t="str">
            <v>CHI</v>
          </cell>
          <cell r="D5628">
            <v>17.5</v>
          </cell>
          <cell r="E5628">
            <v>13.06</v>
          </cell>
          <cell r="F5628">
            <v>30.56</v>
          </cell>
        </row>
        <row r="5629">
          <cell r="A5629" t="str">
            <v>91395</v>
          </cell>
          <cell r="B5629" t="str">
            <v>CAMINHÃO TOCO, PBT 14.300 KG, CARGA ÚTIL MÁX. 9.710 KG, DIST. ENTRE EIXOS 3,56 M, POTÊNCIA 185 CV, INCLUSIVE CARROCERIA FIXA ABERTA DE MADEIRA P/ TRANSPORTE GERAL DE CARGA SECA, DIMEN. APROX. 2,50 X 6,50 X 0,50 M - CHI DIURNO. AF_06/2014</v>
          </cell>
          <cell r="C5629" t="str">
            <v>CHI</v>
          </cell>
          <cell r="D5629">
            <v>21.63</v>
          </cell>
          <cell r="E5629">
            <v>13.06</v>
          </cell>
          <cell r="F5629">
            <v>34.69</v>
          </cell>
        </row>
        <row r="5630">
          <cell r="A5630" t="str">
            <v>89264</v>
          </cell>
          <cell r="B5630" t="str">
            <v>CAMINHÃO TOCO, PBT 16.000 KG, CARGA ÚTIL MÁX. 10.685 KG, DIST. ENTRE EIXOS 4,8 M, POTÊNCIA 189 CV, INCLUSIVE CARROCERIA FIXA ABERTA DE MADEIRA P/ TRANSPORTE GERAL DE CARGA SECA, DIMEN. APROX. 2,5 X 7,00 X 0,50 M - DEPRECIAÇÃO. AF_06/2014</v>
          </cell>
          <cell r="C5630" t="str">
            <v>H</v>
          </cell>
          <cell r="D5630">
            <v>9.7200000000000006</v>
          </cell>
          <cell r="E5630">
            <v>0</v>
          </cell>
          <cell r="F5630">
            <v>9.7200000000000006</v>
          </cell>
        </row>
        <row r="5631">
          <cell r="A5631" t="str">
            <v>89265</v>
          </cell>
          <cell r="B5631" t="str">
            <v>CAMINHÃO TOCO, PBT 16.000 KG, CARGA ÚTIL MÁX. 10.685 KG, DIST. ENTRE EIXOS 4,8 M, POTÊNCIA 189 CV, INCLUSIVE CARROCERIA FIXA ABERTA DE MADEIRA P/ TRANSPORTE GERAL DE CARGA SECA, DIMEN. APROX. 2,5 X 7,00 X 0,50 M - JUROS. AF_06/2014</v>
          </cell>
          <cell r="C5631" t="str">
            <v>H</v>
          </cell>
          <cell r="D5631">
            <v>2.48</v>
          </cell>
          <cell r="E5631">
            <v>0</v>
          </cell>
          <cell r="F5631">
            <v>2.48</v>
          </cell>
        </row>
        <row r="5632">
          <cell r="A5632" t="str">
            <v>89266</v>
          </cell>
          <cell r="B5632" t="str">
            <v>CAMINHÃO TOCO, PBT 16.000 KG, CARGA ÚTIL MÁX. 10.685 KG, DIST. ENTRE EIXOS 4,8 M, POTÊNCIA 189 CV, INCLUSIVE CARROCERIA FIXA ABERTA DE MADEIRA P/ TRANSPORTE GERAL DE CARGA SECA, DIMEN. APROX. 2,5 X 7,00 X 0,50 M - IMPOSTOS E SEGUROS. AF_06/2014</v>
          </cell>
          <cell r="C5632" t="str">
            <v>H</v>
          </cell>
          <cell r="D5632">
            <v>0.51</v>
          </cell>
          <cell r="E5632">
            <v>0</v>
          </cell>
          <cell r="F5632">
            <v>0.51</v>
          </cell>
        </row>
        <row r="5633">
          <cell r="A5633" t="str">
            <v>91354</v>
          </cell>
          <cell r="B5633" t="str">
            <v>CAMINHÃO TOCO, PESO BRUTO TOTAL 14.300 KG, CARGA ÚTIL MÁXIMA 9590 KG, DISTÂNCIA ENTRE EIXOS 4,76 M, POTÊNCIA 185 CV (NÃO INCLUI CARROCERIA) - DEPRECIAÇÃO. AF_06/2014</v>
          </cell>
          <cell r="C5633" t="str">
            <v>H</v>
          </cell>
          <cell r="D5633">
            <v>10.58</v>
          </cell>
          <cell r="E5633">
            <v>0</v>
          </cell>
          <cell r="F5633">
            <v>10.58</v>
          </cell>
        </row>
        <row r="5634">
          <cell r="A5634" t="str">
            <v>91355</v>
          </cell>
          <cell r="B5634" t="str">
            <v>CAMINHÃO TOCO, PESO BRUTO TOTAL 14.300 KG, CARGA ÚTIL MÁXIMA 9590 KG, DISTÂNCIA ENTRE EIXOS 4,76 M, POTÊNCIA 185 CV (NÃO INCLUI CARROCERIA) - JUROS. AF_06/2014</v>
          </cell>
          <cell r="C5634" t="str">
            <v>H</v>
          </cell>
          <cell r="D5634">
            <v>2.71</v>
          </cell>
          <cell r="E5634">
            <v>0</v>
          </cell>
          <cell r="F5634">
            <v>2.71</v>
          </cell>
        </row>
        <row r="5635">
          <cell r="A5635" t="str">
            <v>91356</v>
          </cell>
          <cell r="B5635" t="str">
            <v>CAMINHÃO TOCO, PESO BRUTO TOTAL 14.300 KG, CARGA ÚTIL MÁXIMA 9590 KG, DISTÂNCIA ENTRE EIXOS 4,76 M, POTÊNCIA 185 CV (NÃO INCLUI CARROCERIA) - IMPOSTOS E SEGUROS. AF_06/2014</v>
          </cell>
          <cell r="C5635" t="str">
            <v>H</v>
          </cell>
          <cell r="D5635">
            <v>0.56000000000000005</v>
          </cell>
          <cell r="E5635">
            <v>0</v>
          </cell>
          <cell r="F5635">
            <v>0.56000000000000005</v>
          </cell>
        </row>
        <row r="5636">
          <cell r="A5636" t="str">
            <v>91375</v>
          </cell>
          <cell r="B5636" t="str">
            <v>CAMINHÃO TOCO, PESO BRUTO TOTAL 16.000 KG, CARGA ÚTIL MÁXIMA DE 10.685 KG, DISTÂNCIA ENTRE EIXOS 4,80 M, POTÊNCIA 189 CV EXCLUSIVE CARROCERIA - DEPRECIAÇÃO. AF_06/2014</v>
          </cell>
          <cell r="C5636" t="str">
            <v>H</v>
          </cell>
          <cell r="D5636">
            <v>8.93</v>
          </cell>
          <cell r="E5636">
            <v>0</v>
          </cell>
          <cell r="F5636">
            <v>8.93</v>
          </cell>
        </row>
        <row r="5637">
          <cell r="A5637" t="str">
            <v>91376</v>
          </cell>
          <cell r="B5637" t="str">
            <v>CAMINHÃO TOCO, PESO BRUTO TOTAL 16.000 KG, CARGA ÚTIL MÁXIMA DE 10.685 KG, DISTÂNCIA ENTRE EIXOS 4,80 M, POTÊNCIA 189 CV EXCLUSIVE CARROCERIA - JUROS. AF_06/2014</v>
          </cell>
          <cell r="C5637" t="str">
            <v>H</v>
          </cell>
          <cell r="D5637">
            <v>2.2799999999999998</v>
          </cell>
          <cell r="E5637">
            <v>0</v>
          </cell>
          <cell r="F5637">
            <v>2.2799999999999998</v>
          </cell>
        </row>
        <row r="5638">
          <cell r="A5638" t="str">
            <v>91377</v>
          </cell>
          <cell r="B5638" t="str">
            <v>CAMINHÃO TOCO, PESO BRUTO TOTAL 16.000 KG, CARGA ÚTIL MÁXIMA DE 10.685 KG, DISTÂNCIA ENTRE EIXOS 4,80 M, POTÊNCIA 189 CV EXCLUSIVE CARROCERIA - IMPOSTOS E SEGUROS. AF_06/2014</v>
          </cell>
          <cell r="C5638" t="str">
            <v>H</v>
          </cell>
          <cell r="D5638">
            <v>0.47</v>
          </cell>
          <cell r="E5638">
            <v>0</v>
          </cell>
          <cell r="F5638">
            <v>0.47</v>
          </cell>
        </row>
        <row r="5639">
          <cell r="A5639" t="str">
            <v>91390</v>
          </cell>
          <cell r="B5639" t="str">
            <v>CAMINHÃO TOCO, PBT 14.300 KG, CARGA ÚTIL MÁX. 9.710 KG, DIST. ENTRE EIXOS 3,56 M, POTÊNCIA 185 CV, INCLUSIVE CARROCERIA FIXA ABERTA DE MADEIRA P/ TRANSPORTE GERAL DE CARGA SECA, DIMEN. APROX. 2,50 X 6,50 X 0,50 M - DEPRECIAÇÃO. AF_06/2014</v>
          </cell>
          <cell r="C5639" t="str">
            <v>H</v>
          </cell>
          <cell r="D5639">
            <v>14.42</v>
          </cell>
          <cell r="E5639">
            <v>0</v>
          </cell>
          <cell r="F5639">
            <v>14.42</v>
          </cell>
        </row>
        <row r="5640">
          <cell r="A5640" t="str">
            <v>91391</v>
          </cell>
          <cell r="B5640" t="str">
            <v>CAMINHÃO TOCO, PBT 14.300 KG, CARGA ÚTIL MÁX. 9.710 KG, DIST. ENTRE EIXOS 3,56 M, POTÊNCIA 185 CV, INCLUSIVE CARROCERIA FIXA ABERTA DE MADEIRA P/ TRANSPORTE GERAL DE CARGA SECA, DIMEN. APROX. 2,50 X 6,50 X 0,50 M - JUROS. AF_06/2014</v>
          </cell>
          <cell r="C5640" t="str">
            <v>H</v>
          </cell>
          <cell r="D5640">
            <v>2.95</v>
          </cell>
          <cell r="E5640">
            <v>0</v>
          </cell>
          <cell r="F5640">
            <v>2.95</v>
          </cell>
        </row>
        <row r="5641">
          <cell r="A5641" t="str">
            <v>91392</v>
          </cell>
          <cell r="B5641" t="str">
            <v>CAMINHÃO TOCO, PBT 14.300 KG, CARGA ÚTIL MÁX. 9.710 KG, DIST. ENTRE EIXOS 3,56 M, POTÊNCIA 185 CV, INCLUSIVE CARROCERIA FIXA ABERTA DE MADEIRA P/ TRANSPORTE GERAL DE CARGA SECA, DIMEN. APROX. 2,50 X 6,50 X 0,50 M - IMPOSTOS E SEGUROS. AF_06/2014</v>
          </cell>
          <cell r="C5641" t="str">
            <v>H</v>
          </cell>
          <cell r="D5641">
            <v>0.61</v>
          </cell>
          <cell r="E5641">
            <v>0</v>
          </cell>
          <cell r="F5641">
            <v>0.61</v>
          </cell>
        </row>
        <row r="5642">
          <cell r="A5642" t="str">
            <v>5747</v>
          </cell>
          <cell r="B5642" t="str">
            <v>CAMINHÃO PIPA 6.000 L, PESO BRUTO TOTAL 13.000 KG, DISTÂNCIA ENTRE EIXOS 4,80 M, POTÊNCIA 189 CV INCLUSIVE TANQUE DE AÇO PARA TRANSPORTE DE ÁGUA, CAPACIDADE 6 M3 - MATERIAIS NA OPERAÇÃO. AF_06/2014</v>
          </cell>
          <cell r="C5642" t="str">
            <v>H</v>
          </cell>
          <cell r="D5642">
            <v>59.9</v>
          </cell>
          <cell r="E5642">
            <v>0</v>
          </cell>
          <cell r="F5642">
            <v>59.9</v>
          </cell>
        </row>
        <row r="5643">
          <cell r="A5643" t="str">
            <v>5763</v>
          </cell>
          <cell r="B5643" t="str">
            <v>CAMINHÃO PIPA 10.000 L TRUCADO, PESO BRUTO TOTAL 23.000 KG, CARGA ÚTIL MÁXIMA 15.935 KG, DISTÂNCIA ENTRE EIXOS 4,8 M, POTÊNCIA 230 CV, INCLUSIVE TANQUE DE AÇO PARA TRANSPORTE DE ÁGUA - MANUTENÇÃO. AF_06/2014</v>
          </cell>
          <cell r="C5643" t="str">
            <v>H</v>
          </cell>
          <cell r="D5643">
            <v>18.95</v>
          </cell>
          <cell r="E5643">
            <v>0</v>
          </cell>
          <cell r="F5643">
            <v>18.95</v>
          </cell>
        </row>
        <row r="5644">
          <cell r="A5644" t="str">
            <v>5901</v>
          </cell>
          <cell r="B5644" t="str">
            <v>CAMINHÃO PIPA 10.000 L TRUCADO, PESO BRUTO TOTAL 23.000 KG, CARGA ÚTIL MÁXIMA 15.935 KG, DISTÂNCIA ENTRE EIXOS 4,8 M, POTÊNCIA 230 CV, INCLUSIVE TANQUE DE AÇO PARA TRANSPORTE DE ÁGUA - CHP DIURNO. AF_06/2014</v>
          </cell>
          <cell r="C5644" t="str">
            <v>CHP</v>
          </cell>
          <cell r="D5644">
            <v>115.3</v>
          </cell>
          <cell r="E5644">
            <v>13.06</v>
          </cell>
          <cell r="F5644">
            <v>128.36000000000001</v>
          </cell>
        </row>
        <row r="5645">
          <cell r="A5645" t="str">
            <v>5903</v>
          </cell>
          <cell r="B5645" t="str">
            <v>CAMINHÃO PIPA 10.000 L TRUCADO, PESO BRUTO TOTAL 23.000 KG, CARGA ÚTIL MÁXIMA 15.935 KG, DISTÂNCIA ENTRE EIXOS 4,8 M, POTÊNCIA 230 CV, INCLUSIVE TANQUE DE AÇO PARA TRANSPORTE DE ÁGUA - CHI DIURNO. AF_06/2014</v>
          </cell>
          <cell r="C5645" t="str">
            <v>CHI</v>
          </cell>
          <cell r="D5645">
            <v>23.49</v>
          </cell>
          <cell r="E5645">
            <v>13.06</v>
          </cell>
          <cell r="F5645">
            <v>36.549999999999997</v>
          </cell>
        </row>
        <row r="5646">
          <cell r="A5646" t="str">
            <v>53831</v>
          </cell>
          <cell r="B5646" t="str">
            <v>CAMINHÃO PIPA 10.000 L TRUCADO, PESO BRUTO TOTAL 23.000 KG, CARGA ÚTIL MÁXIMA 15.935 KG, DISTÂNCIA ENTRE EIXOS 4,8 M, POTÊNCIA 230 CV, INCLUSIVE TANQUE DE AÇO PARA TRANSPORTE DE ÁGUA - MATERIAIS NA OPERAÇÃO. AF_06/2014</v>
          </cell>
          <cell r="C5646" t="str">
            <v>H</v>
          </cell>
          <cell r="D5646">
            <v>72.87</v>
          </cell>
          <cell r="E5646">
            <v>0</v>
          </cell>
          <cell r="F5646">
            <v>72.87</v>
          </cell>
        </row>
        <row r="5647">
          <cell r="A5647" t="str">
            <v>53882</v>
          </cell>
          <cell r="B5647" t="str">
            <v>CAMINHÃO PIPA 6.000 L, PESO BRUTO TOTAL 13.000 KG, DISTÂNCIA ENTRE EIXOS 4,80 M, POTÊNCIA 189 CV INCLUSIVE TANQUE DE AÇO PARA TRANSPORTE DE ÁGUA, CAPACIDADE 6 M3 - MANUTENÇÃO. AF_06/2014</v>
          </cell>
          <cell r="C5647" t="str">
            <v>H</v>
          </cell>
          <cell r="D5647">
            <v>14.75</v>
          </cell>
          <cell r="E5647">
            <v>0</v>
          </cell>
          <cell r="F5647">
            <v>14.75</v>
          </cell>
        </row>
        <row r="5648">
          <cell r="A5648" t="str">
            <v>6259</v>
          </cell>
          <cell r="B5648" t="str">
            <v>CAMINHÃO PIPA 6.000 L, PESO BRUTO TOTAL 13.000 KG, DISTÂNCIA ENTRE EIXOS 4,80 M, POTÊNCIA 189 CV INCLUSIVE TANQUE DE AÇO PARA TRANSPORTE DE ÁGUA, CAPACIDADE 6 M3 - CHP DIURNO. AF_06/2014</v>
          </cell>
          <cell r="C5648" t="str">
            <v>CHP</v>
          </cell>
          <cell r="D5648">
            <v>93.74</v>
          </cell>
          <cell r="E5648">
            <v>13.06</v>
          </cell>
          <cell r="F5648">
            <v>106.8</v>
          </cell>
        </row>
        <row r="5649">
          <cell r="A5649" t="str">
            <v>91359</v>
          </cell>
          <cell r="B5649" t="str">
            <v>CAMINHÃO PIPA 6.000 L, PESO BRUTO TOTAL 13.000 KG, DISTÂNCIA ENTRE EIXOS 4,80 M, POTÊNCIA 189 CV INCLUSIVE TANQUE DE AÇO PARA TRANSPORTE DE ÁGUA, CAPACIDADE 6 M3 - DEPRECIAÇÃO. AF_06/2014</v>
          </cell>
          <cell r="C5649" t="str">
            <v>H</v>
          </cell>
          <cell r="D5649">
            <v>11.8</v>
          </cell>
          <cell r="E5649">
            <v>0</v>
          </cell>
          <cell r="F5649">
            <v>11.8</v>
          </cell>
        </row>
        <row r="5650">
          <cell r="A5650" t="str">
            <v>91360</v>
          </cell>
          <cell r="B5650" t="str">
            <v>CAMINHÃO PIPA 6.000 L, PESO BRUTO TOTAL 13.000 KG, DISTÂNCIA ENTRE EIXOS 4,80 M, POTÊNCIA 189 CV INCLUSIVE TANQUE DE AÇO PARA TRANSPORTE DE ÁGUA, CAPACIDADE 6 M3 - JUROS. AF_06/2014</v>
          </cell>
          <cell r="C5650" t="str">
            <v>H</v>
          </cell>
          <cell r="D5650">
            <v>3.01</v>
          </cell>
          <cell r="E5650">
            <v>0</v>
          </cell>
          <cell r="F5650">
            <v>3.01</v>
          </cell>
        </row>
        <row r="5651">
          <cell r="A5651" t="str">
            <v>91361</v>
          </cell>
          <cell r="B5651" t="str">
            <v>CAMINHÃO PIPA 6.000 L, PESO BRUTO TOTAL 13.000 KG, DISTÂNCIA ENTRE EIXOS 4,80 M, POTÊNCIA 189 CV INCLUSIVE TANQUE DE AÇO PARA TRANSPORTE DE ÁGUA, CAPACIDADE 6 M3 - IMPOSTOS E SEGUROS. AF_06/2014</v>
          </cell>
          <cell r="C5651" t="str">
            <v>H</v>
          </cell>
          <cell r="D5651">
            <v>0.62</v>
          </cell>
          <cell r="E5651">
            <v>0</v>
          </cell>
          <cell r="F5651">
            <v>0.62</v>
          </cell>
        </row>
        <row r="5652">
          <cell r="A5652" t="str">
            <v>91396</v>
          </cell>
          <cell r="B5652" t="str">
            <v>CAMINHÃO PIPA 10.000 L TRUCADO, PESO BRUTO TOTAL 23.000 KG, CARGA ÚTIL MÁXIMA 15.935 KG, DISTÂNCIA ENTRE EIXOS 4,8 M, POTÊNCIA 230 CV, INCLUSIVE TANQUE DE AÇO PARA TRANSPORTE DE ÁGUA - DEPRECIAÇÃO. AF_06/2014</v>
          </cell>
          <cell r="C5652" t="str">
            <v>H</v>
          </cell>
          <cell r="D5652">
            <v>15.16</v>
          </cell>
          <cell r="E5652">
            <v>0</v>
          </cell>
          <cell r="F5652">
            <v>15.16</v>
          </cell>
        </row>
        <row r="5653">
          <cell r="A5653" t="str">
            <v>91397</v>
          </cell>
          <cell r="B5653" t="str">
            <v>CAMINHÃO PIPA 10.000 L TRUCADO, PESO BRUTO TOTAL 23.000 KG, CARGA ÚTIL MÁXIMA 15.935 KG, DISTÂNCIA ENTRE EIXOS 4,8 M, POTÊNCIA 230 CV, INCLUSIVE TANQUE DE AÇO PARA TRANSPORTE DE ÁGUA - JUROS. AF_06/2014</v>
          </cell>
          <cell r="C5653" t="str">
            <v>H</v>
          </cell>
          <cell r="D5653">
            <v>3.87</v>
          </cell>
          <cell r="E5653">
            <v>0</v>
          </cell>
          <cell r="F5653">
            <v>3.87</v>
          </cell>
        </row>
        <row r="5654">
          <cell r="A5654" t="str">
            <v>91398</v>
          </cell>
          <cell r="B5654" t="str">
            <v>CAMINHÃO PIPA 10.000 L TRUCADO, PESO BRUTO TOTAL 23.000 KG, CARGA ÚTIL MÁXIMA 15.935 KG, DISTÂNCIA ENTRE EIXOS 4,8 M, POTÊNCIA 230 CV, INCLUSIVE TANQUE DE AÇO PARA TRANSPORTE DE ÁGUA - IMPOSTOS E SEGUROS. AF_06/2014</v>
          </cell>
          <cell r="C5654" t="str">
            <v>H</v>
          </cell>
          <cell r="D5654">
            <v>0.8</v>
          </cell>
          <cell r="E5654">
            <v>0</v>
          </cell>
          <cell r="F5654">
            <v>0.8</v>
          </cell>
        </row>
        <row r="5655">
          <cell r="A5655" t="str">
            <v>6260</v>
          </cell>
          <cell r="B5655" t="str">
            <v>CAMINHÃO PIPA 6.000 L, PESO BRUTO TOTAL 13.000 KG, DISTÂNCIA ENTRE EIXOS 4,80 M, POTÊNCIA 189 CV INCLUSIVE TANQUE DE AÇO PARA TRANSPORTE DE ÁGUA, CAPACIDADE 6 M3 - CHI DIURNO. AF_06/2014</v>
          </cell>
          <cell r="C5655" t="str">
            <v>CHI</v>
          </cell>
          <cell r="D5655">
            <v>19.09</v>
          </cell>
          <cell r="E5655">
            <v>13.06</v>
          </cell>
          <cell r="F5655">
            <v>32.15</v>
          </cell>
        </row>
        <row r="5656">
          <cell r="A5656" t="str">
            <v>91640</v>
          </cell>
          <cell r="B5656" t="str">
            <v>CAMINHÃO DE TRANSPORTE DE MATERIAL ASFÁLTICO 30.000 L, COM CAVALO MECÂNICO DE CAPACIDADE MÁXIMA DE TRAÇÃO COMBINADO DE 66.000 KG, POTÊNCIA 360 CV, INCLUSIVE TANQUE DE ASFALTO COM SERPENTINA - DEPRECIAÇÃO. AF_08/2015</v>
          </cell>
          <cell r="C5656" t="str">
            <v>H</v>
          </cell>
          <cell r="D5656">
            <v>22.94</v>
          </cell>
          <cell r="E5656">
            <v>0</v>
          </cell>
          <cell r="F5656">
            <v>22.94</v>
          </cell>
        </row>
        <row r="5657">
          <cell r="A5657" t="str">
            <v>91641</v>
          </cell>
          <cell r="B5657" t="str">
            <v>CAMINHÃO DE TRANSPORTE DE MATERIAL ASFÁLTICO 30.000 L, COM CAVALO MECÂNICO DE CAPACIDADE MÁXIMA DE TRAÇÃO COMBINADO DE 66.000 KG, POTÊNCIA 360 CV, INCLUSIVE TANQUE DE ASFALTO COM SERPENTINA - JUROS. AF_08/2015</v>
          </cell>
          <cell r="C5657" t="str">
            <v>H</v>
          </cell>
          <cell r="D5657">
            <v>11.19</v>
          </cell>
          <cell r="E5657">
            <v>0</v>
          </cell>
          <cell r="F5657">
            <v>11.19</v>
          </cell>
        </row>
        <row r="5658">
          <cell r="A5658" t="str">
            <v>91642</v>
          </cell>
          <cell r="B5658" t="str">
            <v>CAMINHÃO DE TRANSPORTE DE MATERIAL ASFÁLTICO 30.000 L, COM CAVALO MECÂNICO DE CAPACIDADE MÁXIMA DE TRAÇÃO COMBINADO DE 66.000 KG, POTÊNCIA 360 CV, INCLUSIVE TANQUE DE ASFALTO COM SERPENTINA - IMPOSTOS E SEGUROS. AF_08/2015</v>
          </cell>
          <cell r="C5658" t="str">
            <v>H</v>
          </cell>
          <cell r="D5658">
            <v>2.3199999999999998</v>
          </cell>
          <cell r="E5658">
            <v>0</v>
          </cell>
          <cell r="F5658">
            <v>2.3199999999999998</v>
          </cell>
        </row>
        <row r="5659">
          <cell r="A5659" t="str">
            <v>91643</v>
          </cell>
          <cell r="B5659" t="str">
            <v>CAMINHÃO DE TRANSPORTE DE MATERIAL ASFÁLTICO 30.000 L, COM CAVALO MECÂNICO DE CAPACIDADE MÁXIMA DE TRAÇÃO COMBINADO DE 66.000 KG, POTÊNCIA 360 CV, INCLUSIVE TANQUE DE ASFALTO COM SERPENTINA - MANUTENÇÃO. AF_08/2015</v>
          </cell>
          <cell r="C5659" t="str">
            <v>H</v>
          </cell>
          <cell r="D5659">
            <v>32.28</v>
          </cell>
          <cell r="E5659">
            <v>0</v>
          </cell>
          <cell r="F5659">
            <v>32.28</v>
          </cell>
        </row>
        <row r="5660">
          <cell r="A5660" t="str">
            <v>91644</v>
          </cell>
          <cell r="B5660" t="str">
            <v>CAMINHÃO DE TRANSPORTE DE MATERIAL ASFÁLTICO 30.000 L, COM CAVALO MECÂNICO DE CAPACIDADE MÁXIMA DE TRAÇÃO COMBINADO DE 66.000 KG, POTÊNCIA 360 CV, INCLUSIVE TANQUE DE ASFALTO COM SERPENTINA - MATERIAIS NA OPERAÇÃO. AF_08/2015</v>
          </cell>
          <cell r="C5660" t="str">
            <v>H</v>
          </cell>
          <cell r="D5660">
            <v>114.05</v>
          </cell>
          <cell r="E5660">
            <v>0</v>
          </cell>
          <cell r="F5660">
            <v>114.05</v>
          </cell>
        </row>
        <row r="5661">
          <cell r="A5661" t="str">
            <v>91645</v>
          </cell>
          <cell r="B5661" t="str">
            <v>CAMINHÃO DE TRANSPORTE DE MATERIAL ASFÁLTICO 30.000 L, COM CAVALO MECÂNICO DE CAPACIDADE MÁXIMA DE TRAÇÃO COMBINADO DE 66.000 KG, POTÊNCIA 360 CV, INCLUSIVE TANQUE DE ASFALTO COM SERPENTINA - CHP DIURNO. AF_08/2015</v>
          </cell>
          <cell r="C5661" t="str">
            <v>CHP</v>
          </cell>
          <cell r="D5661">
            <v>186.45</v>
          </cell>
          <cell r="E5661">
            <v>13.07</v>
          </cell>
          <cell r="F5661">
            <v>199.52</v>
          </cell>
        </row>
        <row r="5662">
          <cell r="A5662" t="str">
            <v>91646</v>
          </cell>
          <cell r="B5662" t="str">
            <v>CAMINHÃO DE TRANSPORTE DE MATERIAL ASFÁLTICO 30.000 L, COM CAVALO MECÂNICO DE CAPACIDADE MÁXIMA DE TRAÇÃO COMBINADO DE 66.000 KG, POTÊNCIA 360 CV, INCLUSIVE TANQUE DE ASFALTO COM SERPENTINA - CHI DIURNO. AF_08/2015</v>
          </cell>
          <cell r="C5662" t="str">
            <v>CHI</v>
          </cell>
          <cell r="D5662">
            <v>40.11</v>
          </cell>
          <cell r="E5662">
            <v>13.07</v>
          </cell>
          <cell r="F5662">
            <v>53.18</v>
          </cell>
        </row>
        <row r="5663">
          <cell r="A5663" t="str">
            <v>91031</v>
          </cell>
          <cell r="B5663" t="str">
            <v>CAMINHÃO TRUCADO (C/ TERCEIRO EIXO) ELETRÔNICO - POTÊNCIA 231CV - PBT = 22000KG - DIST. ENTRE EIXOS 5170 MM - INCLUI CARROCERIA FIXA ABERTA DE MADEIRA - CHP DIURNO. AF_06/2015</v>
          </cell>
          <cell r="C5663" t="str">
            <v>CHP</v>
          </cell>
          <cell r="D5663">
            <v>111.94</v>
          </cell>
          <cell r="E5663">
            <v>13.06</v>
          </cell>
          <cell r="F5663">
            <v>125</v>
          </cell>
        </row>
        <row r="5664">
          <cell r="A5664" t="str">
            <v>91032</v>
          </cell>
          <cell r="B5664" t="str">
            <v>CAMINHÃO TRUCADO (C/ TERCEIRO EIXO) ELETRÔNICO - POTÊNCIA 231CV - PBT = 22000KG - DIST. ENTRE EIXOS 5170 MM - INCLUI CARROCERIA FIXA ABERTA DE MADEIRA - CHI DIURNO. AF_06/2015</v>
          </cell>
          <cell r="C5664" t="str">
            <v>CHI</v>
          </cell>
          <cell r="D5664">
            <v>21.6</v>
          </cell>
          <cell r="E5664">
            <v>13.06</v>
          </cell>
          <cell r="F5664">
            <v>34.659999999999997</v>
          </cell>
        </row>
        <row r="5665">
          <cell r="A5665" t="str">
            <v>91026</v>
          </cell>
          <cell r="B5665" t="str">
            <v>CAMINHÃO TRUCADO (C/ TERCEIRO EIXO) ELETRÔNICO - POTÊNCIA 231CV - PBT = 22000KG - DIST. ENTRE EIXOS 5170 MM - INCLUI CARROCERIA FIXA ABERTA DE MADEIRA - DEPRECIAÇÃO. AF_06/2015</v>
          </cell>
          <cell r="C5665" t="str">
            <v>H</v>
          </cell>
          <cell r="D5665">
            <v>13.72</v>
          </cell>
          <cell r="E5665">
            <v>0</v>
          </cell>
          <cell r="F5665">
            <v>13.72</v>
          </cell>
        </row>
        <row r="5666">
          <cell r="A5666" t="str">
            <v>91027</v>
          </cell>
          <cell r="B5666" t="str">
            <v>CAMINHÃO TRUCADO (C/ TERCEIRO EIXO) ELETRÔNICO - POTÊNCIA 231CV - PBT = 22000KG - DIST. ENTRE EIXOS 5170 MM - INCLUI CARROCERIA FIXA ABERTA DE MADEIRA - JUROS. AF_06/2015</v>
          </cell>
          <cell r="C5666" t="str">
            <v>H</v>
          </cell>
          <cell r="D5666">
            <v>3.5</v>
          </cell>
          <cell r="E5666">
            <v>0</v>
          </cell>
          <cell r="F5666">
            <v>3.5</v>
          </cell>
        </row>
        <row r="5667">
          <cell r="A5667" t="str">
            <v>91028</v>
          </cell>
          <cell r="B5667" t="str">
            <v>CAMINHÃO TRUCADO (C/ TERCEIRO EIXO) ELETRÔNICO - POTÊNCIA 231CV - PBT = 22000KG - DIST. ENTRE EIXOS 5170 MM - INCLUI CARROCERIA FIXA ABERTA DE MADEIRA - IMPOSTOS E SEGUROS. AF_06/2015</v>
          </cell>
          <cell r="C5667" t="str">
            <v>H</v>
          </cell>
          <cell r="D5667">
            <v>0.72</v>
          </cell>
          <cell r="E5667">
            <v>0</v>
          </cell>
          <cell r="F5667">
            <v>0.72</v>
          </cell>
        </row>
        <row r="5668">
          <cell r="A5668" t="str">
            <v>91029</v>
          </cell>
          <cell r="B5668" t="str">
            <v>CAMINHÃO TRUCADO (C/ TERCEIRO EIXO) ELETRÔNICO - POTÊNCIA 231CV - PBT = 22000KG - DIST. ENTRE EIXOS 5170 MM - INCLUI CARROCERIA FIXA ABERTA DE MADEIRA - MANUTENÇÃO. AF_06/2015</v>
          </cell>
          <cell r="C5668" t="str">
            <v>H</v>
          </cell>
          <cell r="D5668">
            <v>17.149999999999999</v>
          </cell>
          <cell r="E5668">
            <v>0</v>
          </cell>
          <cell r="F5668">
            <v>17.149999999999999</v>
          </cell>
        </row>
        <row r="5669">
          <cell r="A5669" t="str">
            <v>91030</v>
          </cell>
          <cell r="B5669" t="str">
            <v>CAMINHÃO TRUCADO (C/ TERCEIRO EIXO) ELETRÔNICO - POTÊNCIA 231CV - PBT = 22000KG - DIST. ENTRE EIXOS 5170 MM - INCLUI CARROCERIA FIXA ABERTA DE MADEIRA - MATERIAIS NA OPERAÇÃO. AF_06/2015</v>
          </cell>
          <cell r="C5669" t="str">
            <v>H</v>
          </cell>
          <cell r="D5669">
            <v>73.19</v>
          </cell>
          <cell r="E5669">
            <v>0</v>
          </cell>
          <cell r="F5669">
            <v>73.19</v>
          </cell>
        </row>
        <row r="5670">
          <cell r="A5670" t="str">
            <v>92106</v>
          </cell>
          <cell r="B5670" t="str">
            <v>CAMINHÃO PARA EQUIPAMENTO DE LIMPEZA A SUCÇÃO, COM CAMINHÃO TRUCADO DE PESO BRUTO TOTAL 23000 KG, CARGA ÚTIL MÁXIMA 15935 KG, DISTÂNCIA ENTRE EIXOS 4,80 M, POTÊNCIA 230 CV, INCLUSIVE LIMPADORA A SUCÇÃO, TANQUE 12000 L - CHP DIURNO. AF_11/2015</v>
          </cell>
          <cell r="C5670" t="str">
            <v>CHP</v>
          </cell>
          <cell r="D5670">
            <v>125.84</v>
          </cell>
          <cell r="E5670">
            <v>13.06</v>
          </cell>
          <cell r="F5670">
            <v>138.9</v>
          </cell>
        </row>
        <row r="5671">
          <cell r="A5671" t="str">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158.44999999999999</v>
          </cell>
          <cell r="E5671">
            <v>13.07</v>
          </cell>
          <cell r="F5671">
            <v>171.52</v>
          </cell>
        </row>
        <row r="5672">
          <cell r="A5672" t="str">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92.42</v>
          </cell>
          <cell r="E5672">
            <v>14.44</v>
          </cell>
          <cell r="F5672">
            <v>106.86</v>
          </cell>
        </row>
        <row r="5673">
          <cell r="A5673" t="str">
            <v>92107</v>
          </cell>
          <cell r="B5673" t="str">
            <v>CAMINHÃO PARA EQUIPAMENTO DE LIMPEZA A SUCÇÃO COM CAMINHÃO TRUCADO DE PESO BRUTO TOTAL 23000 KG, CARGA ÚTIL MÁXIMA 15935 KG, DISTÂNCIA ENTRE EIXOS 4,80 M, POTÊNCIA 230 CV, INCLUSIVE LIMPADORA A SUCÇÃO, TANQUE 12000 L - CHI DIURNO. AF_11/2015</v>
          </cell>
          <cell r="C5673" t="str">
            <v>CHI</v>
          </cell>
          <cell r="D5673">
            <v>29.81</v>
          </cell>
          <cell r="E5673">
            <v>13.06</v>
          </cell>
          <cell r="F5673">
            <v>42.87</v>
          </cell>
        </row>
        <row r="5674">
          <cell r="A5674" t="str">
            <v>92243</v>
          </cell>
          <cell r="B5674" t="str">
            <v>CAMINHÃO DE TRANSPORTE DE MATERIAL ASFÁLTICO 20.000 L, COM CAVALO MECÂNICO DE CAPACIDADE MÁXIMA DE TRAÇÃO COMBINADO DE 45.000 KG, POTÊNCIA 330 CV, INCLUSIVE TANQUE DE ASFALTO COM MAÇARICO - CHI DIURNO. AF_12/2015</v>
          </cell>
          <cell r="C5674" t="str">
            <v>CHI</v>
          </cell>
          <cell r="D5674">
            <v>30.3</v>
          </cell>
          <cell r="E5674">
            <v>13.07</v>
          </cell>
          <cell r="F5674">
            <v>43.37</v>
          </cell>
        </row>
        <row r="5675">
          <cell r="A5675" t="str">
            <v>92101</v>
          </cell>
          <cell r="B5675" t="str">
            <v>CAMINHÃO PARA EQUIPAMENTO DE LIMPEZA A SUCÇÃO COM CAMINHÃO TRUCADO DE PESO BRUTO TOTAL 23000 KG, CARGA ÚTIL MÁXIMA 15935 KG, DISTÂNCIA ENTRE EIXOS 4,80 M, POTÊNCIA 230 CV, INCLUSIVE LIMPADORA A SUCÇÃO, TANQUE 12000 L - DEPRECIAÇÃO. AF_11/2015</v>
          </cell>
          <cell r="C5675" t="str">
            <v>H</v>
          </cell>
          <cell r="D5675">
            <v>16.46</v>
          </cell>
          <cell r="E5675">
            <v>0</v>
          </cell>
          <cell r="F5675">
            <v>16.46</v>
          </cell>
        </row>
        <row r="5676">
          <cell r="A5676" t="str">
            <v>92102</v>
          </cell>
          <cell r="B5676" t="str">
            <v>CAMINHÃO PARA EQUIPAMENTO DE LIMPEZA A SUCÇÃO COM CAMINHÃO TRUCADO DE PESO BRUTO TOTAL 23000 KG, CARGA ÚTIL MÁXIMA 15935 KG, DISTÂNCIA ENTRE EIXOS 4,80 M, POTÊNCIA 230 CV, INCLUSIVE LIMPADORA A SUCÇÃO, TANQUE 12000 L - JUROS. AF_11/2015</v>
          </cell>
          <cell r="C5676" t="str">
            <v>H</v>
          </cell>
          <cell r="D5676">
            <v>8.0299999999999994</v>
          </cell>
          <cell r="E5676">
            <v>0</v>
          </cell>
          <cell r="F5676">
            <v>8.0299999999999994</v>
          </cell>
        </row>
        <row r="5677">
          <cell r="A5677" t="str">
            <v>92103</v>
          </cell>
          <cell r="B5677" t="str">
            <v>CAMINHÃO PARA EQUIPAMENTO DE LIMPEZA A SUCÇÃO COM CAMINHÃO TRUCADO DE PESO BRUTO TOTAL 23000 KG, CARGA ÚTIL MÁXIMA 15935 KG, DISTÂNCIA ENTRE EIXOS 4,80 M, POTÊNCIA 230 CV, INCLUSIVE LIMPADORA A SUCÇÃO, TANQUE 12000 L - IMPOSTOS E SEGUROS. AF_11/2015</v>
          </cell>
          <cell r="C5677" t="str">
            <v>H</v>
          </cell>
          <cell r="D5677">
            <v>1.67</v>
          </cell>
          <cell r="E5677">
            <v>0</v>
          </cell>
          <cell r="F5677">
            <v>1.67</v>
          </cell>
        </row>
        <row r="5678">
          <cell r="A5678" t="str">
            <v>92104</v>
          </cell>
          <cell r="B5678" t="str">
            <v>CAMINHÃO PARA EQUIPAMENTO DE LIMPEZA A SUCÇÃO COM CAMINHÃO TRUCADO DE PESO BRUTO TOTAL 23000 KG, CARGA ÚTIL MÁXIMA 15935 KG, DISTÂNCIA ENTRE EIXOS 4,80 M, POTÊNCIA 230 CV, INCLUSIVE LIMPADORA A SUCÇÃO, TANQUE 12000 L - MANUTENÇÃO. AF_11/2015</v>
          </cell>
          <cell r="C5678" t="str">
            <v>H</v>
          </cell>
          <cell r="D5678">
            <v>23.16</v>
          </cell>
          <cell r="E5678">
            <v>0</v>
          </cell>
          <cell r="F5678">
            <v>23.16</v>
          </cell>
        </row>
        <row r="5679">
          <cell r="A5679" t="str">
            <v>92105</v>
          </cell>
          <cell r="B5679" t="str">
            <v>CAMINHÃO PARA EQUIPAMENTO DE LIMPEZA A SUCÇÃO COM CAMINHÃO TRUCADO DE PESO BRUTO TOTAL 23000 KG, CARGA ÚTIL MÁXIMA 15935 KG, DISTÂNCIA ENTRE EIXOS 4,80 M, POTÊNCIA 230 CV, INCLUSIVE LIMPADORA A SUCÇÃO, TANQUE 12000 L - MATERIAIS NA OPERAÇÃO. AF_11/2015</v>
          </cell>
          <cell r="C5679" t="str">
            <v>H</v>
          </cell>
          <cell r="D5679">
            <v>72.87</v>
          </cell>
          <cell r="E5679">
            <v>0</v>
          </cell>
          <cell r="F5679">
            <v>72.87</v>
          </cell>
        </row>
        <row r="5680">
          <cell r="A5680" t="str">
            <v>92237</v>
          </cell>
          <cell r="B5680" t="str">
            <v>CAMINHÃO DE TRANSPORTE DE MATERIAL ASFÁLTICO 20.000 L, COM CAVALO MECÂNICO DE CAPACIDADE MÁXIMA DE TRAÇÃO COMBINADO DE 45.000 KG, POTÊNCIA 330 CV, INCLUSIVE TANQUE DE ASFALTO COM MAÇARICO - DEPRECIAÇÃO. AF_12/2015</v>
          </cell>
          <cell r="C5680" t="str">
            <v>H</v>
          </cell>
          <cell r="D5680">
            <v>16.77</v>
          </cell>
          <cell r="E5680">
            <v>0</v>
          </cell>
          <cell r="F5680">
            <v>16.77</v>
          </cell>
        </row>
        <row r="5681">
          <cell r="A5681" t="str">
            <v>92238</v>
          </cell>
          <cell r="B5681" t="str">
            <v>CAMINHÃO DE TRANSPORTE DE MATERIAL ASFÁLTICO 20.000 L, COM CAVALO MECÂNICO DE CAPACIDADE MÁXIMA DE TRAÇÃO COMBINADO DE 45.000 KG, POTÊNCIA 330 CV, INCLUSIVE TANQUE DE ASFALTO COM MAÇARICO - JUROS. AF_12/2015</v>
          </cell>
          <cell r="C5681" t="str">
            <v>H</v>
          </cell>
          <cell r="D5681">
            <v>8.18</v>
          </cell>
          <cell r="E5681">
            <v>0</v>
          </cell>
          <cell r="F5681">
            <v>8.18</v>
          </cell>
        </row>
        <row r="5682">
          <cell r="A5682" t="str">
            <v>92239</v>
          </cell>
          <cell r="B5682" t="str">
            <v>CAMINHÃO DE TRANSPORTE DE MATERIAL ASFÁLTICO 20.000 L, COM CAVALO MECÂNICO DE CAPACIDADE MÁXIMA DE TRAÇÃO COMBINADO DE 45.000 KG, POTÊNCIA 330 CV, INCLUSIVE TANQUE DE ASFALTO COM MAÇARICO - IMPOSTOS E SEGUROS. AF_12/2015</v>
          </cell>
          <cell r="C5682" t="str">
            <v>H</v>
          </cell>
          <cell r="D5682">
            <v>1.7</v>
          </cell>
          <cell r="E5682">
            <v>0</v>
          </cell>
          <cell r="F5682">
            <v>1.7</v>
          </cell>
        </row>
        <row r="5683">
          <cell r="A5683" t="str">
            <v>92240</v>
          </cell>
          <cell r="B5683" t="str">
            <v>CAMINHÃO DE TRANSPORTE DE MATERIAL ASFÁLTICO 20.000 L, COM CAVALO MECÂNICO DE CAPACIDADE MÁXIMA DE TRAÇÃO COMBINADO DE 45.000 KG, POTÊNCIA 330 CV, INCLUSIVE TANQUE DE ASFALTO COM MAÇARICO - MANUTENÇÃO. AF_12/2015</v>
          </cell>
          <cell r="C5683" t="str">
            <v>H</v>
          </cell>
          <cell r="D5683">
            <v>23.6</v>
          </cell>
          <cell r="E5683">
            <v>0</v>
          </cell>
          <cell r="F5683">
            <v>23.6</v>
          </cell>
        </row>
        <row r="5684">
          <cell r="A5684" t="str">
            <v>92241</v>
          </cell>
          <cell r="B5684" t="str">
            <v>CAMINHÃO DE TRANSPORTE DE MATERIAL ASFÁLTICO 20.000 L, COM CAVALO MECÂNICO DE CAPACIDADE MÁXIMA DE TRAÇÃO COMBINADO DE 45.000 KG, POTÊNCIA 330 CV, INCLUSIVE TANQUE DE ASFALTO COM MAÇARICO - MATERIAIS NA OPERAÇÃO. AF_12/2015</v>
          </cell>
          <cell r="C5684" t="str">
            <v>H</v>
          </cell>
          <cell r="D5684">
            <v>104.55</v>
          </cell>
          <cell r="E5684">
            <v>0</v>
          </cell>
          <cell r="F5684">
            <v>104.55</v>
          </cell>
        </row>
        <row r="5685">
          <cell r="B5685" t="str">
            <v>CAMINHOES</v>
          </cell>
          <cell r="C5685" t="str">
            <v/>
          </cell>
        </row>
        <row r="5686">
          <cell r="A5686" t="str">
            <v>92138</v>
          </cell>
          <cell r="B5686" t="str">
            <v>CAMINHONETE COM MOTOR A DIESEL, POTÊNCIA 180 CV, CABINE DUPLA, 4X4 - CHP DIURNO. AF_11/2015</v>
          </cell>
          <cell r="C5686" t="str">
            <v>CHP</v>
          </cell>
          <cell r="D5686">
            <v>82.63</v>
          </cell>
          <cell r="E5686">
            <v>12.07</v>
          </cell>
          <cell r="F5686">
            <v>94.7</v>
          </cell>
        </row>
        <row r="5687">
          <cell r="A5687" t="str">
            <v>92145</v>
          </cell>
          <cell r="B5687" t="str">
            <v>CAMINHONETE CABINE SIMPLES COM MOTOR 1.6 FLEX, CÂMBIO MANUAL, POTÊNCIA 101/104 CV, 2 PORTAS - CHP DIURNO. AF_11/2015</v>
          </cell>
          <cell r="C5687" t="str">
            <v>CHP</v>
          </cell>
          <cell r="D5687">
            <v>67.08</v>
          </cell>
          <cell r="E5687">
            <v>12.07</v>
          </cell>
          <cell r="F5687">
            <v>79.150000000000006</v>
          </cell>
        </row>
        <row r="5688">
          <cell r="B5688" t="str">
            <v>MINICARREGADEIRAS</v>
          </cell>
          <cell r="C5688" t="str">
            <v/>
          </cell>
        </row>
        <row r="5689">
          <cell r="A5689" t="str">
            <v>90692</v>
          </cell>
          <cell r="B5689" t="str">
            <v>MINICARREGADEIRA SOBRE RODAS, POTÊNCIA LÍQUIDA DE 47 HP, CAPACIDADE NOMINAL DE OPERAÇÃO DE 646 KG - CHP DIURNO. AF_06/2015</v>
          </cell>
          <cell r="C5689" t="str">
            <v>CHP</v>
          </cell>
          <cell r="D5689">
            <v>41.87</v>
          </cell>
          <cell r="E5689">
            <v>14.53</v>
          </cell>
          <cell r="F5689">
            <v>56.4</v>
          </cell>
        </row>
        <row r="5690">
          <cell r="A5690" t="str">
            <v>90693</v>
          </cell>
          <cell r="B5690" t="str">
            <v>MINICARREGADEIRA SOBRE RODAS, POTÊNCIA LÍQUIDA DE 47 HP, CAPACIDADE NOMINAL DE OPERAÇÃO DE 646 KG - CHI DIURNO. AF_06/2015</v>
          </cell>
          <cell r="C5690" t="str">
            <v>CHI</v>
          </cell>
          <cell r="D5690">
            <v>13.79</v>
          </cell>
          <cell r="E5690">
            <v>14.53</v>
          </cell>
          <cell r="F5690">
            <v>28.32</v>
          </cell>
        </row>
        <row r="5691">
          <cell r="A5691" t="str">
            <v>90688</v>
          </cell>
          <cell r="B5691" t="str">
            <v>MINICARREGADEIRA SOBRE RODAS, POTÊNCIA LÍQUIDA DE 47 HP, CAPACIDADE NOMINAL DE OPERAÇÃO DE 646 KG - DEPRECIAÇÃO. AF_06/2015</v>
          </cell>
          <cell r="C5691" t="str">
            <v>H</v>
          </cell>
          <cell r="D5691">
            <v>7.28</v>
          </cell>
          <cell r="E5691">
            <v>0</v>
          </cell>
          <cell r="F5691">
            <v>7.28</v>
          </cell>
        </row>
        <row r="5692">
          <cell r="A5692" t="str">
            <v>90689</v>
          </cell>
          <cell r="B5692" t="str">
            <v>MINICARREGADEIRA SOBRE RODAS, POTÊNCIA LÍQUIDA DE 47 HP, CAPACIDADE NOMINAL DE OPERAÇÃO DE 646 KG - JUROS. AF_06/2015</v>
          </cell>
          <cell r="C5692" t="str">
            <v>H</v>
          </cell>
          <cell r="D5692">
            <v>1.64</v>
          </cell>
          <cell r="E5692">
            <v>0</v>
          </cell>
          <cell r="F5692">
            <v>1.64</v>
          </cell>
        </row>
        <row r="5693">
          <cell r="A5693" t="str">
            <v>90690</v>
          </cell>
          <cell r="B5693" t="str">
            <v>MINICARREGADEIRA SOBRE RODAS, POTÊNCIA LÍQUIDA DE 47 HP, CAPACIDADE NOMINAL DE OPERAÇÃO DE 646 KG - MANUTENÇÃO. AF_06/2015</v>
          </cell>
          <cell r="C5693" t="str">
            <v>H</v>
          </cell>
          <cell r="D5693">
            <v>7.97</v>
          </cell>
          <cell r="E5693">
            <v>0</v>
          </cell>
          <cell r="F5693">
            <v>7.97</v>
          </cell>
        </row>
        <row r="5694">
          <cell r="A5694" t="str">
            <v>90691</v>
          </cell>
          <cell r="B5694" t="str">
            <v>MINICARREGADEIRA SOBRE RODAS, POTÊNCIA LÍQUIDA DE 47 HP, CAPACIDADE NOMINAL DE OPERAÇÃO DE 646 KG - MATERIAIS NA OPERAÇÃO. AF_06/2015</v>
          </cell>
          <cell r="C5694" t="str">
            <v>H</v>
          </cell>
          <cell r="D5694">
            <v>20.12</v>
          </cell>
          <cell r="E5694">
            <v>0</v>
          </cell>
          <cell r="F5694">
            <v>20.12</v>
          </cell>
        </row>
        <row r="5695">
          <cell r="B5695" t="str">
            <v>PÁS CARREGADEIRAS</v>
          </cell>
          <cell r="C5695" t="str">
            <v/>
          </cell>
        </row>
        <row r="5696">
          <cell r="A5696" t="str">
            <v>89128</v>
          </cell>
          <cell r="B5696" t="str">
            <v>PÁ CARREGADEIRA SOBRE RODAS, POTÊNCIA LÍQUIDA 128 HP, CAPACIDADE DA CAÇAMBA 1,7 A 2,8 M3, PESO OPERACIONAL 11632 KG - DEPRECIAÇÃO. AF_06/2014</v>
          </cell>
          <cell r="C5696" t="str">
            <v>H</v>
          </cell>
          <cell r="D5696">
            <v>21.12</v>
          </cell>
          <cell r="E5696">
            <v>0</v>
          </cell>
          <cell r="F5696">
            <v>21.12</v>
          </cell>
        </row>
        <row r="5697">
          <cell r="A5697" t="str">
            <v>89129</v>
          </cell>
          <cell r="B5697" t="str">
            <v>PÁ CARREGADEIRA SOBRE RODAS, POTÊNCIA LÍQUIDA 128 HP, CAPACIDADE DA CAÇAMBA 1,7 A 2,8 M3, PESO OPERACIONAL 11632 KG - JUROS. AF_06/2014</v>
          </cell>
          <cell r="C5697" t="str">
            <v>H</v>
          </cell>
          <cell r="D5697">
            <v>4.75</v>
          </cell>
          <cell r="E5697">
            <v>0</v>
          </cell>
          <cell r="F5697">
            <v>4.75</v>
          </cell>
        </row>
        <row r="5698">
          <cell r="A5698" t="str">
            <v>89130</v>
          </cell>
          <cell r="B5698" t="str">
            <v>PÁ CARREGADEIRA SOBRE RODAS, POTÊNCIA 197 HP, CAPACIDADE DA CAÇAMBA 2,5 A 3,5 M3, PESO OPERACIONAL 18338 KG - DEPRECIAÇÃO. AF_06/2014</v>
          </cell>
          <cell r="C5698" t="str">
            <v>H</v>
          </cell>
          <cell r="D5698">
            <v>29.29</v>
          </cell>
          <cell r="E5698">
            <v>0</v>
          </cell>
          <cell r="F5698">
            <v>29.29</v>
          </cell>
        </row>
        <row r="5699">
          <cell r="A5699" t="str">
            <v>89131</v>
          </cell>
          <cell r="B5699" t="str">
            <v>PÁ CARREGADEIRA SOBRE RODAS, POTÊNCIA 197 HP, CAPACIDADE DA CAÇAMBA 2,5 A 3,5 M3, PESO OPERACIONAL 18338 KG - JUROS. AF_06/2014</v>
          </cell>
          <cell r="C5699" t="str">
            <v>H</v>
          </cell>
          <cell r="D5699">
            <v>6.59</v>
          </cell>
          <cell r="E5699">
            <v>0</v>
          </cell>
          <cell r="F5699">
            <v>6.59</v>
          </cell>
        </row>
        <row r="5700">
          <cell r="B5700" t="str">
            <v>RETRO-ESCAVADERIA</v>
          </cell>
          <cell r="C5700" t="str">
            <v/>
          </cell>
        </row>
        <row r="5701">
          <cell r="A5701" t="str">
            <v>5664</v>
          </cell>
          <cell r="B5701" t="str">
            <v>RETROESCAVADEIRA SOBRE RODAS COM CARREGADEIRA, TRAÇÃO 4X4, POTÊNCIA LÍQ. 88 HP, CAÇAMBA CARREG. CAP. MÍN. 1 M3, CAÇAMBA RETRO CAP. 0,26 M3, PESO OPERACIONAL MÍN. 6.674 KG, PROFUNDIDADE ESCAVAÇÃO MÁX. 4,37 M - MANUTENÇÃO. AF_06/2014</v>
          </cell>
          <cell r="C5701" t="str">
            <v>H</v>
          </cell>
          <cell r="D5701">
            <v>14.51</v>
          </cell>
          <cell r="E5701">
            <v>0</v>
          </cell>
          <cell r="F5701">
            <v>14.51</v>
          </cell>
        </row>
        <row r="5702">
          <cell r="A5702" t="str">
            <v>5667</v>
          </cell>
          <cell r="B5702" t="str">
            <v>RETROESCAVADEIRA SOBRE RODAS COM CARREGADEIRA, TRAÇÃO 4X2, POTÊNCIA LÍQ. 79 HP, CAÇAMBA CARREG. CAP. MÍN. 1 M3, CAÇAMBA RETRO CAP. 0,20 M3, PESO OPERACIONAL MÍN. 6.570 KG, PROFUNDIDADE ESCAVAÇÃO MÁX. 4,37 M - MANUTENÇÃO. AF_06/2014</v>
          </cell>
          <cell r="C5702" t="str">
            <v>H</v>
          </cell>
          <cell r="D5702">
            <v>12.91</v>
          </cell>
          <cell r="E5702">
            <v>0</v>
          </cell>
          <cell r="F5702">
            <v>12.91</v>
          </cell>
        </row>
        <row r="5703">
          <cell r="A5703" t="str">
            <v>5668</v>
          </cell>
          <cell r="B5703" t="str">
            <v>RETROESCAVADEIRA SOBRE RODAS COM CARREGADEIRA, TRAÇÃO 4X2, POTÊNCIA LÍQ. 79 HP, CAÇAMBA CARREG. CAP. MÍN. 1 M3, CAÇAMBA RETRO CAP. 0,20 M3, PESO OPERACIONAL MÍN. 6.570 KG, PROFUNDIDADE ESCAVAÇÃO MÁX. 4,37 M - MATERIAIS NA OPERAÇÃO. AF_06/2014</v>
          </cell>
          <cell r="C5703" t="str">
            <v>H</v>
          </cell>
          <cell r="D5703">
            <v>36.39</v>
          </cell>
          <cell r="E5703">
            <v>0</v>
          </cell>
          <cell r="F5703">
            <v>36.39</v>
          </cell>
        </row>
        <row r="5704">
          <cell r="A5704" t="str">
            <v>5678</v>
          </cell>
          <cell r="B5704" t="str">
            <v>RETROESCAVADEIRA SOBRE RODAS COM CARREGADEIRA, TRAÇÃO 4X4, POTÊNCIA LÍQ. 88 HP, CAÇAMBA CARREG. CAP. MÍN. 1 M3, CAÇAMBA RETRO CAP. 0,26 M3, PESO OPERACIONAL MÍN. 6.674 KG, PROFUNDIDADE ESCAVAÇÃO MÁX. 4,37 M - CHP DIURNO. AF_06/2014</v>
          </cell>
          <cell r="C5704" t="str">
            <v>CHP</v>
          </cell>
          <cell r="D5704">
            <v>75.03</v>
          </cell>
          <cell r="E5704">
            <v>15.51</v>
          </cell>
          <cell r="F5704">
            <v>90.54</v>
          </cell>
        </row>
        <row r="5705">
          <cell r="A5705" t="str">
            <v>5679</v>
          </cell>
          <cell r="B5705" t="str">
            <v>RETROESCAVADEIRA SOBRE RODAS COM CARREGADEIRA, TRAÇÃO 4X4, POTÊNCIA LÍQ. 88 HP, CAÇAMBA CARREG. CAP. MÍN. 1 M3, CAÇAMBA RETRO CAP. 0,26 M3, PESO OPERACIONAL MÍN. 6.674 KG, PROFUNDIDADE ESCAVAÇÃO MÁX. 4,37 M - CHI DIURNO. AF_06/2014</v>
          </cell>
          <cell r="C5705" t="str">
            <v>CHI</v>
          </cell>
          <cell r="D5705">
            <v>21.11</v>
          </cell>
          <cell r="E5705">
            <v>15.51</v>
          </cell>
          <cell r="F5705">
            <v>36.619999999999997</v>
          </cell>
        </row>
        <row r="5706">
          <cell r="A5706" t="str">
            <v>5680</v>
          </cell>
          <cell r="B5706" t="str">
            <v>RETROESCAVADEIRA SOBRE RODAS COM CARREGADEIRA, TRAÇÃO 4X2, POTÊNCIA LÍQ. 79 HP, CAÇAMBA CARREG. CAP. MÍN. 1 M3, CAÇAMBA RETRO CAP. 0,20 M3, PESO OPERACIONAL MÍN. 6.570 KG, PROFUNDIDADE ESCAVAÇÃO MÁX. 4,37 M - CHP DIURNO. AF_06/2014</v>
          </cell>
          <cell r="C5706" t="str">
            <v>CHP</v>
          </cell>
          <cell r="D5706">
            <v>68.61</v>
          </cell>
          <cell r="E5706">
            <v>15.51</v>
          </cell>
          <cell r="F5706">
            <v>84.12</v>
          </cell>
        </row>
        <row r="5707">
          <cell r="A5707" t="str">
            <v>5681</v>
          </cell>
          <cell r="B5707" t="str">
            <v>RETROESCAVADEIRA SOBRE RODAS COM CARREGADEIRA, TRAÇÃO 4X2, POTÊNCIA LÍQ. 79 HP, CAÇAMBA CARREG. CAP. MÍN. 1 M3, CAÇAMBA RETRO CAP. 0,20 M3, PESO OPERACIONAL MÍN. 6.570 KG, PROFUNDIDADE ESCAVAÇÃO MÁX. 4,37 M - CHI DIURNO. AF_06/2014</v>
          </cell>
          <cell r="C5707" t="str">
            <v>CHI</v>
          </cell>
          <cell r="D5707">
            <v>19.309999999999999</v>
          </cell>
          <cell r="E5707">
            <v>15.51</v>
          </cell>
          <cell r="F5707">
            <v>34.82</v>
          </cell>
        </row>
        <row r="5708">
          <cell r="A5708" t="str">
            <v>5735</v>
          </cell>
          <cell r="B5708" t="str">
            <v>RETROESCAVADEIRA SOBRE RODAS COM CARREGADEIRA, TRAÇÃO 4X4, POTÊNCIA LÍQ. 72 HP, CAÇAMBA CARREG. CAP. MÍN. 0,79 M3, CAÇAMBA RETRO CAP. 0,18 M3, PESO OPERACIONAL MÍN. 7.140 KG, PROFUNDIDADE ESCAVAÇÃO MÁX. 4,50 M - MANUTENÇÃO. AF_06/2014</v>
          </cell>
          <cell r="C5708" t="str">
            <v>H</v>
          </cell>
          <cell r="D5708">
            <v>14</v>
          </cell>
          <cell r="E5708">
            <v>0</v>
          </cell>
          <cell r="F5708">
            <v>14</v>
          </cell>
        </row>
        <row r="5709">
          <cell r="A5709" t="str">
            <v>5736</v>
          </cell>
          <cell r="B5709" t="str">
            <v>RETROESCAVADEIRA SOBRE RODAS COM CARREGADEIRA, TRAÇÃO 4X4, POTÊNCIA LÍQ. 72 HP, CAÇAMBA CARREG. CAP. MÍN. 0,79 M3, CAÇAMBA RETRO CAP. 0,18 M3, PESO OPERACIONAL MÍN. 7.140 KG, PROFUNDIDADE ESCAVAÇÃO MÁX. 4,50 M - MATERIAIS NA OPERAÇÃO. AF_06/2014</v>
          </cell>
          <cell r="C5709" t="str">
            <v>H</v>
          </cell>
          <cell r="D5709">
            <v>33.409999999999997</v>
          </cell>
          <cell r="E5709">
            <v>0</v>
          </cell>
          <cell r="F5709">
            <v>33.409999999999997</v>
          </cell>
        </row>
        <row r="5710">
          <cell r="A5710" t="str">
            <v>5875</v>
          </cell>
          <cell r="B5710" t="str">
            <v>RETROESCAVADEIRA SOBRE RODAS COM CARREGADEIRA, TRAÇÃO 4X4, POTÊNCIA LÍQ. 72 HP, CAÇAMBA CARREG. CAP. MÍN. 0,79 M3, CAÇAMBA RETRO CAP. 0,18 M3, PESO OPERACIONAL MÍN. 7.140 KG, PROFUNDIDADE ESCAVAÇÃO MÁX. 4,50 M - CHP DIURNO. AF_06/2014</v>
          </cell>
          <cell r="C5710" t="str">
            <v>CHP</v>
          </cell>
          <cell r="D5710">
            <v>67.94</v>
          </cell>
          <cell r="E5710">
            <v>15.51</v>
          </cell>
          <cell r="F5710">
            <v>83.45</v>
          </cell>
        </row>
        <row r="5711">
          <cell r="A5711" t="str">
            <v>5877</v>
          </cell>
          <cell r="B5711" t="str">
            <v>RETROESCAVADEIRA SOBRE RODAS COM CARREGADEIRA, TRAÇÃO 4X4, POTÊNCIA LÍQ. 72 HP, CAÇAMBA CARREG. CAP. MÍN. 0,79 M3, CAÇAMBA RETRO CAP. 0,18 M3, PESO OPERACIONAL MÍN. 7.140 KG, PROFUNDIDADE ESCAVAÇÃO MÁX. 4,50 M - CHI DIURNO. AF_06/2014</v>
          </cell>
          <cell r="C5711" t="str">
            <v>CHI</v>
          </cell>
          <cell r="D5711">
            <v>20.54</v>
          </cell>
          <cell r="E5711">
            <v>15.51</v>
          </cell>
          <cell r="F5711">
            <v>36.049999999999997</v>
          </cell>
        </row>
        <row r="5712">
          <cell r="A5712" t="str">
            <v>53786</v>
          </cell>
          <cell r="B5712" t="str">
            <v>RETROESCAVADEIRA SOBRE RODAS COM CARREGADEIRA, TRAÇÃO 4X4, POTÊNCIA LÍQ. 88 HP, CAÇAMBA CARREG. CAP. MÍN. 1 M3, CAÇAMBA RETRO CAP. 0,26 M3, PESO OPERACIONAL MÍN. 6.674 KG, PROFUNDIDADE ESCAVAÇÃO MÁX. 4,37 M - MATERIAIS NA OPERAÇÃO. AF_06/2014</v>
          </cell>
          <cell r="C5712" t="str">
            <v>H</v>
          </cell>
          <cell r="D5712">
            <v>39.409999999999997</v>
          </cell>
          <cell r="E5712">
            <v>0</v>
          </cell>
          <cell r="F5712">
            <v>39.409999999999997</v>
          </cell>
        </row>
        <row r="5713">
          <cell r="A5713" t="str">
            <v>88857</v>
          </cell>
          <cell r="B5713" t="str">
            <v>RETROESCAVADEIRA SOBRE RODAS COM CARREGADEIRA, TRAÇÃO 4X4, POTÊNCIA LÍQ. 88 HP, CAÇAMBA CARREG. CAP. MÍN. 1 M3, CAÇAMBA RETRO CAP. 0,26 M3, PESO OPERACIONAL MÍN. 6.674 KG, PROFUNDIDADE ESCAVAÇÃO MÁX. 4,37 M - DEPRECIAÇÃO. AF_06/2014</v>
          </cell>
          <cell r="C5713" t="str">
            <v>H</v>
          </cell>
          <cell r="D5713">
            <v>13.27</v>
          </cell>
          <cell r="E5713">
            <v>0</v>
          </cell>
          <cell r="F5713">
            <v>13.27</v>
          </cell>
        </row>
        <row r="5714">
          <cell r="A5714" t="str">
            <v>88858</v>
          </cell>
          <cell r="B5714" t="str">
            <v>RETROESCAVADEIRA SOBRE RODAS COM CARREGADEIRA, TRAÇÃO 4X4, POTÊNCIA LÍQ. 88 HP, CAÇAMBA CARREG. CAP. MÍN. 1 M3, CAÇAMBA RETRO CAP. 0,26 M3, PESO OPERACIONAL MÍN. 6.674 KG, PROFUNDIDADE ESCAVAÇÃO MÁX. 4,37 M - JUROS. AF_06/2014</v>
          </cell>
          <cell r="C5714" t="str">
            <v>H</v>
          </cell>
          <cell r="D5714">
            <v>2.99</v>
          </cell>
          <cell r="E5714">
            <v>0</v>
          </cell>
          <cell r="F5714">
            <v>2.99</v>
          </cell>
        </row>
        <row r="5715">
          <cell r="A5715" t="str">
            <v>88859</v>
          </cell>
          <cell r="B5715" t="str">
            <v>RETROESCAVADEIRA SOBRE RODAS COM CARREGADEIRA, TRAÇÃO 4X2, POTÊNCIA LÍQ. 79 HP, CAÇAMBA CARREG. CAP. MÍN. 1 M3, CAÇAMBA RETRO CAP. 0,20 M3, PESO OPERACIONAL MÍN. 6.570 KG, PROFUNDIDADE ESCAVAÇÃO MÁX. 4,37 M - DEPRECIAÇÃO. AF_06/2014</v>
          </cell>
          <cell r="C5715" t="str">
            <v>H</v>
          </cell>
          <cell r="D5715">
            <v>11.8</v>
          </cell>
          <cell r="E5715">
            <v>0</v>
          </cell>
          <cell r="F5715">
            <v>11.8</v>
          </cell>
        </row>
        <row r="5716">
          <cell r="A5716" t="str">
            <v>88860</v>
          </cell>
          <cell r="B5716" t="str">
            <v>RETROESCAVADEIRA SOBRE RODAS COM CARREGADEIRA, TRAÇÃO 4X2, POTÊNCIA LÍQ. 79 HP, CAÇAMBA CARREG. CAP. MÍN. 1 M3, CAÇAMBA RETRO CAP. 0,20 M3, PESO OPERACIONAL MÍN. 6.570 KG, PROFUNDIDADE ESCAVAÇÃO MÁX. 4,37 M - JUROS. AF_06/2014</v>
          </cell>
          <cell r="C5716" t="str">
            <v>H</v>
          </cell>
          <cell r="D5716">
            <v>2.66</v>
          </cell>
          <cell r="E5716">
            <v>0</v>
          </cell>
          <cell r="F5716">
            <v>2.66</v>
          </cell>
        </row>
        <row r="5717">
          <cell r="A5717" t="str">
            <v>89011</v>
          </cell>
          <cell r="B5717" t="str">
            <v>RETROESCAVADEIRA SOBRE RODAS COM CARREGADEIRA, TRAÇÃO 4X4, POTÊNCIA LÍQ. 72 HP, CAÇAMBA CARREG. CAP. MÍN. 0,79 M3, CAÇAMBA RETRO CAP. 0,18 M3, PESO OPERACIONAL MÍN. 7.140 KG, PROFUNDIDADE ESCAVAÇÃO MÁX. 4,50 M - DEPRECIAÇÃO. AF_06/2014</v>
          </cell>
          <cell r="C5717" t="str">
            <v>H</v>
          </cell>
          <cell r="D5717">
            <v>12.8</v>
          </cell>
          <cell r="E5717">
            <v>0</v>
          </cell>
          <cell r="F5717">
            <v>12.8</v>
          </cell>
        </row>
        <row r="5718">
          <cell r="A5718" t="str">
            <v>89012</v>
          </cell>
          <cell r="B5718" t="str">
            <v>RETROESCAVADEIRA SOBRE RODAS COM CARREGADEIRA, TRAÇÃO 4X4, POTÊNCIA LÍQ. 72 HP, CAÇAMBA CARREG. CAP. MÍN. 0,79 M3, CAÇAMBA RETRO CAP. 0,18 M3, PESO OPERACIONAL MÍN. 7.140 KG, PROFUNDIDADE ESCAVAÇÃO MÁX. 4,50 M - JUROS. AF_06/2014</v>
          </cell>
          <cell r="C5718" t="str">
            <v>H</v>
          </cell>
          <cell r="D5718">
            <v>2.88</v>
          </cell>
          <cell r="E5718">
            <v>0</v>
          </cell>
          <cell r="F5718">
            <v>2.88</v>
          </cell>
        </row>
        <row r="5719">
          <cell r="B5719" t="str">
            <v>ESCAVADEIRA</v>
          </cell>
          <cell r="C5719" t="str">
            <v/>
          </cell>
        </row>
        <row r="5720">
          <cell r="A5720" t="str">
            <v>84013</v>
          </cell>
          <cell r="B5720" t="str">
            <v>ESCAVADEIRA HIDRÁULICA SOBRE ESTEIRAS, CAÇAMBA 0,80 M3, PESO OPERACIONAL 17,8 T, POTÊNCIA LÍQUIDA 110 HP - CHI DIURNO. AF_10/2014</v>
          </cell>
          <cell r="C5720" t="str">
            <v>CHI</v>
          </cell>
          <cell r="D5720">
            <v>33.28</v>
          </cell>
          <cell r="E5720">
            <v>15.51</v>
          </cell>
          <cell r="F5720">
            <v>48.79</v>
          </cell>
        </row>
        <row r="5721">
          <cell r="A5721" t="str">
            <v>5627</v>
          </cell>
          <cell r="B5721" t="str">
            <v>ESCAVADEIRA HIDRÁULICA SOBRE ESTEIRAS, CAÇAMBA 0,80 M3, PESO OPERACIONAL 17 T, POTENCIA BRUTA 111 HP - DEPRECIAÇÃO. AF_06/2014</v>
          </cell>
          <cell r="C5721" t="str">
            <v>H</v>
          </cell>
          <cell r="D5721">
            <v>24.32</v>
          </cell>
          <cell r="E5721">
            <v>0</v>
          </cell>
          <cell r="F5721">
            <v>24.32</v>
          </cell>
        </row>
        <row r="5722">
          <cell r="A5722" t="str">
            <v>5628</v>
          </cell>
          <cell r="B5722" t="str">
            <v>ESCAVADEIRA HIDRÁULICA SOBRE ESTEIRAS, CAÇAMBA 0,80 M3, PESO OPERACIONAL 17 T, POTENCIA BRUTA 111 HP - JUROS. AF_06/2014</v>
          </cell>
          <cell r="C5722" t="str">
            <v>H</v>
          </cell>
          <cell r="D5722">
            <v>5.47</v>
          </cell>
          <cell r="E5722">
            <v>0</v>
          </cell>
          <cell r="F5722">
            <v>5.47</v>
          </cell>
        </row>
        <row r="5723">
          <cell r="A5723" t="str">
            <v>5629</v>
          </cell>
          <cell r="B5723" t="str">
            <v>ESCAVADEIRA HIDRÁULICA SOBRE ESTEIRAS, CAÇAMBA 0,80 M3, PESO OPERACIONAL 17 T, POTENCIA BRUTA 111 HP - MANUTENÇÃO. AF_06/2014</v>
          </cell>
          <cell r="C5723" t="str">
            <v>H</v>
          </cell>
          <cell r="D5723">
            <v>34.200000000000003</v>
          </cell>
          <cell r="E5723">
            <v>0</v>
          </cell>
          <cell r="F5723">
            <v>34.200000000000003</v>
          </cell>
        </row>
        <row r="5724">
          <cell r="A5724" t="str">
            <v>5630</v>
          </cell>
          <cell r="B5724" t="str">
            <v>ESCAVADEIRA HIDRÁULICA SOBRE ESTEIRAS, CAÇAMBA 0,80 M3, PESO OPERACIONAL 17 T, POTENCIA BRUTA 111 HP - MATERIAIS NA OPERAÇÃO. AF_06/2014</v>
          </cell>
          <cell r="C5724" t="str">
            <v>H</v>
          </cell>
          <cell r="D5724">
            <v>47.53</v>
          </cell>
          <cell r="E5724">
            <v>0</v>
          </cell>
          <cell r="F5724">
            <v>47.53</v>
          </cell>
        </row>
        <row r="5725">
          <cell r="A5725" t="str">
            <v>5631</v>
          </cell>
          <cell r="B5725" t="str">
            <v>ESCAVADEIRA HIDRÁULICA SOBRE ESTEIRAS, CAÇAMBA 0,80 M3, PESO OPERACIONAL 17 T, POTENCIA BRUTA 111 HP - CHP DIURNO. AF_06/2014</v>
          </cell>
          <cell r="C5725" t="str">
            <v>CHP</v>
          </cell>
          <cell r="D5725">
            <v>116.38</v>
          </cell>
          <cell r="E5725">
            <v>15.51</v>
          </cell>
          <cell r="F5725">
            <v>131.88999999999999</v>
          </cell>
        </row>
        <row r="5726">
          <cell r="A5726" t="str">
            <v>5632</v>
          </cell>
          <cell r="B5726" t="str">
            <v>ESCAVADEIRA HIDRÁULICA SOBRE ESTEIRAS, CAÇAMBA 0,80 M3, PESO OPERACIONAL 17 T, POTENCIA BRUTA 111 HP - CHI DIURNO. AF_06/2014</v>
          </cell>
          <cell r="C5726" t="str">
            <v>CHI</v>
          </cell>
          <cell r="D5726">
            <v>34.65</v>
          </cell>
          <cell r="E5726">
            <v>15.51</v>
          </cell>
          <cell r="F5726">
            <v>50.16</v>
          </cell>
        </row>
        <row r="5727">
          <cell r="A5727" t="str">
            <v>88907</v>
          </cell>
          <cell r="B5727" t="str">
            <v>ESCAVADEIRA HIDRÁULICA SOBRE ESTEIRAS, CAÇAMBA 1,20 M3, PESO OPERACIONAL 21 T, POTÊNCIA BRUTA 155 HP - CHP DIURNO. AF_06/2014</v>
          </cell>
          <cell r="C5727" t="str">
            <v>CHP</v>
          </cell>
          <cell r="D5727">
            <v>142.43</v>
          </cell>
          <cell r="E5727">
            <v>15.51</v>
          </cell>
          <cell r="F5727">
            <v>157.94</v>
          </cell>
        </row>
        <row r="5728">
          <cell r="A5728" t="str">
            <v>90991</v>
          </cell>
          <cell r="B5728" t="str">
            <v>ESCAVADEIRA HIDRÁULICA SOBRE ESTEIRAS, CAÇAMBA 0,80 M3, PESO OPERACIONAL 17,8 T, POTÊNCIA LÍQUIDA 110 HP - CHP DIURNO. AF_10/2014</v>
          </cell>
          <cell r="C5728" t="str">
            <v>CHP</v>
          </cell>
          <cell r="D5728">
            <v>113.01</v>
          </cell>
          <cell r="E5728">
            <v>15.51</v>
          </cell>
          <cell r="F5728">
            <v>128.52000000000001</v>
          </cell>
        </row>
        <row r="5729">
          <cell r="A5729" t="str">
            <v>88908</v>
          </cell>
          <cell r="B5729" t="str">
            <v>ESCAVADEIRA HIDRÁULICA SOBRE ESTEIRAS, CAÇAMBA 1,20 M3, PESO OPERACIONAL 21 T, POTÊNCIA BRUTA 155 HP - CHI DIURNO. AF_06/2014</v>
          </cell>
          <cell r="C5729" t="str">
            <v>CHI</v>
          </cell>
          <cell r="D5729">
            <v>38</v>
          </cell>
          <cell r="E5729">
            <v>15.51</v>
          </cell>
          <cell r="F5729">
            <v>53.51</v>
          </cell>
        </row>
        <row r="5730">
          <cell r="A5730" t="str">
            <v>88832</v>
          </cell>
          <cell r="B5730" t="str">
            <v>ESCAVADEIRA HIDRÁULICA SOBRE ESTEIRAS, CAÇAMBA 0,80 M3, PESO OPERACIONAL 17,8 T, POTÊNCIA LÍQUIDA 110 HP - DEPRECIAÇÃO. AF_10/2014</v>
          </cell>
          <cell r="C5730" t="str">
            <v>H</v>
          </cell>
          <cell r="D5730">
            <v>23.2</v>
          </cell>
          <cell r="E5730">
            <v>0</v>
          </cell>
          <cell r="F5730">
            <v>23.2</v>
          </cell>
        </row>
        <row r="5731">
          <cell r="A5731" t="str">
            <v>88834</v>
          </cell>
          <cell r="B5731" t="str">
            <v>ESCAVADEIRA HIDRÁULICA SOBRE ESTEIRAS, CAÇAMBA 0,80 M3, PESO OPERACIONAL 17,8 T, POTÊNCIA LÍQUIDA 110 HP - JUROS. AF_10/2014</v>
          </cell>
          <cell r="C5731" t="str">
            <v>H</v>
          </cell>
          <cell r="D5731">
            <v>5.22</v>
          </cell>
          <cell r="E5731">
            <v>0</v>
          </cell>
          <cell r="F5731">
            <v>5.22</v>
          </cell>
        </row>
        <row r="5732">
          <cell r="A5732" t="str">
            <v>88835</v>
          </cell>
          <cell r="B5732" t="str">
            <v>ESCAVADEIRA HIDRÁULICA SOBRE ESTEIRAS, CAÇAMBA 0,80 M3, PESO OPERACIONAL 17,8 T, POTÊNCIA LÍQUIDA 110 HP - MANUTENÇÃO. AF_10/2014</v>
          </cell>
          <cell r="C5732" t="str">
            <v>H</v>
          </cell>
          <cell r="D5732">
            <v>32.630000000000003</v>
          </cell>
          <cell r="E5732">
            <v>0</v>
          </cell>
          <cell r="F5732">
            <v>32.630000000000003</v>
          </cell>
        </row>
        <row r="5733">
          <cell r="A5733" t="str">
            <v>88836</v>
          </cell>
          <cell r="B5733" t="str">
            <v>ESCAVADEIRA HIDRÁULICA SOBRE ESTEIRAS, CAÇAMBA 0,80 M3, PESO OPERACIONAL 17,8 T, POTÊNCIA LÍQUIDA 110 HP - MATERIAIS NA OPERAÇÃO. AF_10/2014</v>
          </cell>
          <cell r="C5733" t="str">
            <v>H</v>
          </cell>
          <cell r="D5733">
            <v>47.1</v>
          </cell>
          <cell r="E5733">
            <v>0</v>
          </cell>
          <cell r="F5733">
            <v>47.1</v>
          </cell>
        </row>
        <row r="5734">
          <cell r="A5734" t="str">
            <v>88900</v>
          </cell>
          <cell r="B5734" t="str">
            <v>ESCAVADEIRA HIDRÁULICA SOBRE ESTEIRAS, CAÇAMBA 1,20 M3, PESO OPERACIONAL 21 T, POTÊNCIA BRUTA 155 HP - DEPRECIAÇÃO. AF_06/2014</v>
          </cell>
          <cell r="C5734" t="str">
            <v>H</v>
          </cell>
          <cell r="D5734">
            <v>27.06</v>
          </cell>
          <cell r="E5734">
            <v>0</v>
          </cell>
          <cell r="F5734">
            <v>27.06</v>
          </cell>
        </row>
        <row r="5735">
          <cell r="A5735" t="str">
            <v>88902</v>
          </cell>
          <cell r="B5735" t="str">
            <v>ESCAVADEIRA HIDRÁULICA SOBRE ESTEIRAS, CAÇAMBA 1,20 M3, PESO OPERACIONAL 21 T, POTÊNCIA BRUTA 155 HP - JUROS. AF_06/2014</v>
          </cell>
          <cell r="C5735" t="str">
            <v>H</v>
          </cell>
          <cell r="D5735">
            <v>6.09</v>
          </cell>
          <cell r="E5735">
            <v>0</v>
          </cell>
          <cell r="F5735">
            <v>6.09</v>
          </cell>
        </row>
        <row r="5736">
          <cell r="A5736" t="str">
            <v>88903</v>
          </cell>
          <cell r="B5736" t="str">
            <v>ESCAVADEIRA HIDRÁULICA SOBRE ESTEIRAS, CAÇAMBA 1,20 M3, PESO OPERACIONAL 21 T, POTÊNCIA BRUTA 155 HP - MANUTENÇÃO. AF_06/2014</v>
          </cell>
          <cell r="C5736" t="str">
            <v>H</v>
          </cell>
          <cell r="D5736">
            <v>38.049999999999997</v>
          </cell>
          <cell r="E5736">
            <v>0</v>
          </cell>
          <cell r="F5736">
            <v>38.049999999999997</v>
          </cell>
        </row>
        <row r="5737">
          <cell r="A5737" t="str">
            <v>88904</v>
          </cell>
          <cell r="B5737" t="str">
            <v>ESCAVADEIRA HIDRÁULICA SOBRE ESTEIRAS, CAÇAMBA 1,20 M3, PESO OPERACIONAL 21 T, POTÊNCIA BRUTA 155 HP - MATERIAIS NA OPERAÇÃO. AF_06/2014</v>
          </cell>
          <cell r="C5737" t="str">
            <v>H</v>
          </cell>
          <cell r="D5737">
            <v>66.38</v>
          </cell>
          <cell r="E5737">
            <v>0</v>
          </cell>
          <cell r="F5737">
            <v>66.38</v>
          </cell>
        </row>
        <row r="5738">
          <cell r="A5738" t="str">
            <v>95715</v>
          </cell>
          <cell r="B5738" t="str">
            <v>ESCAVADEIRA HIDRAULICA SOBRE ESTEIRA, COM GARRA GIRATORIA DE MANDIBULAS, PESO OPERACIONAL ENTRE 22,00 E 25,50 TON, POTENCIA LIQUIDA ENTRE 150 E 160 HP - CHI DIURNO. AF_11/2016</v>
          </cell>
          <cell r="C5738" t="str">
            <v>CHI</v>
          </cell>
          <cell r="D5738">
            <v>39.79</v>
          </cell>
          <cell r="E5738">
            <v>15.51</v>
          </cell>
          <cell r="F5738">
            <v>55.3</v>
          </cell>
        </row>
        <row r="5739">
          <cell r="A5739" t="str">
            <v>95721</v>
          </cell>
          <cell r="B5739" t="str">
            <v>ESCAVADEIRA HIDRAULICA SOBRE ESTEIRA, EQUIPADA COM CLAMSHELL, COM CAPACIDADE DA CAÇAMBA ENTRE 1,20 E 1,50 M3, PESO OPERACIONAL ENTRE 20,00 E 22,00 TON, POTENCIA LIQUIDA ENTRE 150 E 160 HP - CHI DIURNO. AF_11/2016</v>
          </cell>
          <cell r="C5739" t="str">
            <v>CHI</v>
          </cell>
          <cell r="D5739">
            <v>38.49</v>
          </cell>
          <cell r="E5739">
            <v>15.51</v>
          </cell>
          <cell r="F5739">
            <v>54</v>
          </cell>
        </row>
        <row r="5740">
          <cell r="A5740" t="str">
            <v>95714</v>
          </cell>
          <cell r="B5740" t="str">
            <v>ESCAVADEIRA HIDRAULICA SOBRE ESTEIRA, COM GARRA GIRATORIA DE MANDIBULAS, PESO OPERACIONAL ENTRE 22,00 E 25,50 TON, POTENCIA LIQUIDA ENTRE 150 E 160 HP - CHP DIURNO. AF_11/2016</v>
          </cell>
          <cell r="C5740" t="str">
            <v>CHP</v>
          </cell>
          <cell r="D5740">
            <v>146.27000000000001</v>
          </cell>
          <cell r="E5740">
            <v>15.51</v>
          </cell>
          <cell r="F5740">
            <v>161.78</v>
          </cell>
        </row>
        <row r="5741">
          <cell r="A5741" t="str">
            <v>95720</v>
          </cell>
          <cell r="B5741" t="str">
            <v>ESCAVADEIRA HIDRAULICA SOBRE ESTEIRA, EQUIPADA COM CLAMSHELL, COM CAPACIDADE DA CAÇAMBA ENTRE 1,20 E 1,50 M3, PESO OPERACIONAL ENTRE 20,00 E 22,00 TON, POTENCIA LIQUIDA ENTRE 150 E 160 HP - CHP DIURNO. AF_11/2016</v>
          </cell>
          <cell r="C5741" t="str">
            <v>CHP</v>
          </cell>
          <cell r="D5741">
            <v>143.47</v>
          </cell>
          <cell r="E5741">
            <v>15.51</v>
          </cell>
          <cell r="F5741">
            <v>158.97999999999999</v>
          </cell>
        </row>
        <row r="5742">
          <cell r="A5742" t="str">
            <v>95710</v>
          </cell>
          <cell r="B5742" t="str">
            <v>ESCAVADEIRA HIDRAULICA SOBRE ESTEIRA, COM GARRA GIRATORIA DE MANDIBULAS, PESO OPERACIONAL ENTRE 22,00 E 25,50 TON, POTENCIA LIQUIDA ENTRE 150 E 160 HP - DEPRECIAÇÃO. AF_11/2016</v>
          </cell>
          <cell r="C5742" t="str">
            <v>H</v>
          </cell>
          <cell r="D5742">
            <v>28.52</v>
          </cell>
          <cell r="E5742">
            <v>0</v>
          </cell>
          <cell r="F5742">
            <v>28.52</v>
          </cell>
        </row>
        <row r="5743">
          <cell r="A5743" t="str">
            <v>95711</v>
          </cell>
          <cell r="B5743" t="str">
            <v>ESCAVADEIRA HIDRAULICA SOBRE ESTEIRA, COM GARRA GIRATORIA DE MANDIBULAS, PESO OPERACIONAL ENTRE 22,00 E 25,50 TON, POTENCIA LIQUIDA ENTRE 150 E 160 HP - JUROS. AF_11/2016</v>
          </cell>
          <cell r="C5743" t="str">
            <v>H</v>
          </cell>
          <cell r="D5743">
            <v>6.42</v>
          </cell>
          <cell r="E5743">
            <v>0</v>
          </cell>
          <cell r="F5743">
            <v>6.42</v>
          </cell>
        </row>
        <row r="5744">
          <cell r="A5744" t="str">
            <v>95712</v>
          </cell>
          <cell r="B5744" t="str">
            <v>ESCAVADEIRA HIDRAULICA SOBRE ESTEIRA, COM GARRA GIRATORIA DE MANDIBULAS, PESO OPERACIONAL ENTRE 22,00 E 25,50 TON, POTENCIA LIQUIDA ENTRE 150 E 160 HP - MANUTENÇÃO. AF_11/2016</v>
          </cell>
          <cell r="C5744" t="str">
            <v>H</v>
          </cell>
          <cell r="D5744">
            <v>40.1</v>
          </cell>
          <cell r="E5744">
            <v>0</v>
          </cell>
          <cell r="F5744">
            <v>40.1</v>
          </cell>
        </row>
        <row r="5745">
          <cell r="A5745" t="str">
            <v>95713</v>
          </cell>
          <cell r="B5745" t="str">
            <v>ESCAVADEIRA HIDRAULICA SOBRE ESTEIRA, COM GARRA GIRATORIA DE MANDIBULAS, PESO OPERACIONAL ENTRE 22,00 E 25,50 TON, POTENCIA LIQUIDA ENTRE 150 E 160 HP - MATERIAIS NA OPERAÇÃO. AF_11/2016</v>
          </cell>
          <cell r="C5745" t="str">
            <v>H</v>
          </cell>
          <cell r="D5745">
            <v>66.38</v>
          </cell>
          <cell r="E5745">
            <v>0</v>
          </cell>
          <cell r="F5745">
            <v>66.38</v>
          </cell>
        </row>
        <row r="5746">
          <cell r="A5746" t="str">
            <v>95716</v>
          </cell>
          <cell r="B5746" t="str">
            <v>ESCAVADEIRA HIDRAULICA SOBRE ESTEIRA, EQUIPADA COM CLAMSHELL, COM CAPACIDADE DA CAÇAMBA ENTRE 1,20 E 1,50 M3, PESO OPERACIONAL ENTRE 20,00 E 22,00 TON, POTENCIA LIQUIDA ENTRE 150 E 160 HP - DEPRECIAÇÃO. AF_11/2016</v>
          </cell>
          <cell r="C5746" t="str">
            <v>H</v>
          </cell>
          <cell r="D5746">
            <v>27.45</v>
          </cell>
          <cell r="E5746">
            <v>0</v>
          </cell>
          <cell r="F5746">
            <v>27.45</v>
          </cell>
        </row>
        <row r="5747">
          <cell r="A5747" t="str">
            <v>95717</v>
          </cell>
          <cell r="B5747" t="str">
            <v>ESCAVADEIRA HIDRAULICA SOBRE ESTEIRA, EQUIPADA COM CLAMSHELL, COM CAPACIDADE DA CAÇAMBA ENTRE 1,20 E 1,50 M3, PESO OPERACIONAL ENTRE 20,00 E 22,00 TON, POTENCIA LIQUIDA ENTRE 150 E 160 HP - JUROS. AF_11/2016</v>
          </cell>
          <cell r="C5747" t="str">
            <v>H</v>
          </cell>
          <cell r="D5747">
            <v>6.18</v>
          </cell>
          <cell r="E5747">
            <v>0</v>
          </cell>
          <cell r="F5747">
            <v>6.18</v>
          </cell>
        </row>
        <row r="5748">
          <cell r="A5748" t="str">
            <v>95718</v>
          </cell>
          <cell r="B5748" t="str">
            <v>ESCAVADEIRA HIDRAULICA SOBRE ESTEIRA, EQUIPADA COM CLAMSHELL, COM CAPACIDADE DA CAÇAMBA ENTRE 1,20 E 1,50 M3, PESO OPERACIONAL ENTRE 20,00 E 22,00 TON, POTENCIA LIQUIDA ENTRE 150 E 160 HP - MANUTENÇÃO. AF_11/2016</v>
          </cell>
          <cell r="C5748" t="str">
            <v>H</v>
          </cell>
          <cell r="D5748">
            <v>38.6</v>
          </cell>
          <cell r="E5748">
            <v>0</v>
          </cell>
          <cell r="F5748">
            <v>38.6</v>
          </cell>
        </row>
        <row r="5749">
          <cell r="A5749" t="str">
            <v>95719</v>
          </cell>
          <cell r="B5749" t="str">
            <v>ESCAVADEIRA HIDRAULICA SOBRE ESTEIRA, EQUIPADA COM CLAMSHELL, COM CAPACIDADE DA CAÇAMBA ENTRE 1,20 E 1,50 M3, PESO OPERACIONAL ENTRE 20,00 E 22,00 TON, POTENCIA LIQUIDA ENTRE 150 E 160 HP - MATERIAIS NA OPERAÇÃO. AF_11/2016</v>
          </cell>
          <cell r="C5749" t="str">
            <v>H</v>
          </cell>
          <cell r="D5749">
            <v>66.38</v>
          </cell>
          <cell r="E5749">
            <v>0</v>
          </cell>
          <cell r="F5749">
            <v>66.38</v>
          </cell>
        </row>
        <row r="5750">
          <cell r="B5750" t="str">
            <v>PENEIRAS</v>
          </cell>
          <cell r="C5750" t="str">
            <v/>
          </cell>
        </row>
        <row r="5751">
          <cell r="A5751" t="str">
            <v>92121</v>
          </cell>
          <cell r="B5751" t="str">
            <v>PENEIRAMENTO DE AREIA COM PENEIRA ELÉTRICA. AF_11/2015</v>
          </cell>
          <cell r="C5751" t="str">
            <v>M3</v>
          </cell>
          <cell r="D5751">
            <v>9.31</v>
          </cell>
          <cell r="E5751">
            <v>14.24</v>
          </cell>
          <cell r="F5751">
            <v>23.55</v>
          </cell>
        </row>
        <row r="5752">
          <cell r="A5752" t="str">
            <v>92122</v>
          </cell>
          <cell r="B5752" t="str">
            <v>PENEIRAMENTO DE AREIA COM PENEIRA MANUAL. AF_11/2015</v>
          </cell>
          <cell r="C5752" t="str">
            <v>M3</v>
          </cell>
          <cell r="D5752">
            <v>13.01</v>
          </cell>
          <cell r="E5752">
            <v>25.9</v>
          </cell>
          <cell r="F5752">
            <v>38.909999999999997</v>
          </cell>
        </row>
        <row r="5753">
          <cell r="A5753" t="str">
            <v>92112</v>
          </cell>
          <cell r="B5753" t="str">
            <v>PENEIRA ROTATIVA COM MOTOR ELÉTRICO TRIFÁSICO DE 2 CV, CILINDRO DE 1 M X 0,60 M, COM FUROS DE 3,17 MM - CHP DIURNO. AF_11/2015</v>
          </cell>
          <cell r="C5753" t="str">
            <v>CHP</v>
          </cell>
          <cell r="D5753">
            <v>2.59</v>
          </cell>
          <cell r="E5753">
            <v>0</v>
          </cell>
          <cell r="F5753">
            <v>2.59</v>
          </cell>
        </row>
        <row r="5754">
          <cell r="A5754" t="str">
            <v>92113</v>
          </cell>
          <cell r="B5754" t="str">
            <v>PENEIRA ROTATIVA COM MOTOR ELÉTRICO TRIFÁSICO DE 2 CV, CILINDRO DE 1 M X 0,60 M, COM FUROS DE 3,17 MM - CHI DIURNO. AF_11/2015</v>
          </cell>
          <cell r="C5754" t="str">
            <v>CHI</v>
          </cell>
          <cell r="D5754">
            <v>1.1599999999999999</v>
          </cell>
          <cell r="E5754">
            <v>0</v>
          </cell>
          <cell r="F5754">
            <v>1.1599999999999999</v>
          </cell>
        </row>
        <row r="5755">
          <cell r="A5755" t="str">
            <v>92108</v>
          </cell>
          <cell r="B5755" t="str">
            <v>PENEIRA ROTATIVA COM MOTOR ELÉTRICO TRIFÁSICO DE 2 CV, CILINDRO DE 1 M X 0,60 M, COM FUROS DE 3,17 MM - DEPRECIAÇÃO. AF_11/2015</v>
          </cell>
          <cell r="C5755" t="str">
            <v>H</v>
          </cell>
          <cell r="D5755">
            <v>0.88</v>
          </cell>
          <cell r="E5755">
            <v>0</v>
          </cell>
          <cell r="F5755">
            <v>0.88</v>
          </cell>
        </row>
        <row r="5756">
          <cell r="A5756" t="str">
            <v>92109</v>
          </cell>
          <cell r="B5756" t="str">
            <v>PENEIRA ROTATIVA COM MOTOR ELÉTRICO TRIFÁSICO DE 2 CV, CILINDRO DE 1 M X 0,60 M, COM FUROS DE 3,17 MM - JUROS. AF_11/2015</v>
          </cell>
          <cell r="C5756" t="str">
            <v>H</v>
          </cell>
          <cell r="D5756">
            <v>0.28000000000000003</v>
          </cell>
          <cell r="E5756">
            <v>0</v>
          </cell>
          <cell r="F5756">
            <v>0.28000000000000003</v>
          </cell>
        </row>
        <row r="5757">
          <cell r="A5757" t="str">
            <v>92110</v>
          </cell>
          <cell r="B5757" t="str">
            <v>PENEIRA ROTATIVA COM MOTOR ELÉTRICO TRIFÁSICO DE 2 CV, CILINDRO DE 1 M X 0,60 M, COM FUROS DE 3,17 MM - MANUTENÇÃO. AF_11/2015</v>
          </cell>
          <cell r="C5757" t="str">
            <v>H</v>
          </cell>
          <cell r="D5757">
            <v>0.93</v>
          </cell>
          <cell r="E5757">
            <v>0</v>
          </cell>
          <cell r="F5757">
            <v>0.93</v>
          </cell>
        </row>
        <row r="5758">
          <cell r="A5758" t="str">
            <v>92111</v>
          </cell>
          <cell r="B5758" t="str">
            <v>PENEIRA ROTATIVA COM MOTOR ELÉTRICO TRIFÁSICO DE 2 CV, CILINDRO DE 1 M X 0,60 M, COM FUROS DE 3,17 MM - MATERIAIS NA OPERAÇÃO. AF_11/2015</v>
          </cell>
          <cell r="C5758" t="str">
            <v>H</v>
          </cell>
          <cell r="D5758">
            <v>0.5</v>
          </cell>
          <cell r="E5758">
            <v>0</v>
          </cell>
          <cell r="F5758">
            <v>0.5</v>
          </cell>
        </row>
        <row r="5759">
          <cell r="B5759" t="str">
            <v>MARTELOS PERFURADORES / DEMOLIDORES</v>
          </cell>
          <cell r="C5759" t="str">
            <v/>
          </cell>
        </row>
        <row r="5760">
          <cell r="A5760" t="str">
            <v>92966</v>
          </cell>
          <cell r="B5760" t="str">
            <v>MARTELO PERFURADOR PNEUMÁTICO MANUAL, HASTE 25 X 75 MM, 21 KG - CHP DIURNO. AF_12/2015</v>
          </cell>
          <cell r="C5760" t="str">
            <v>CHP</v>
          </cell>
          <cell r="D5760">
            <v>5.97</v>
          </cell>
          <cell r="E5760">
            <v>8.8699999999999992</v>
          </cell>
          <cell r="F5760">
            <v>14.84</v>
          </cell>
        </row>
        <row r="5761">
          <cell r="A5761" t="str">
            <v>92967</v>
          </cell>
          <cell r="B5761" t="str">
            <v>MARTELO PERFURADOR PNEUMÁTICO MANUAL, HASTE 25 X 75 MM, 21 KG - CHI DIURNO. AF_12/2015</v>
          </cell>
          <cell r="C5761" t="str">
            <v>CHI</v>
          </cell>
          <cell r="D5761">
            <v>5.6</v>
          </cell>
          <cell r="E5761">
            <v>8.8699999999999992</v>
          </cell>
          <cell r="F5761">
            <v>14.47</v>
          </cell>
        </row>
        <row r="5762">
          <cell r="A5762" t="str">
            <v>92963</v>
          </cell>
          <cell r="B5762" t="str">
            <v>MARTELO PERFURADOR PNEUMÁTICO MANUAL, HASTE 25 X 75 MM, 21 KG - DEPRECIAÇÃO. AF_12/2015</v>
          </cell>
          <cell r="C5762" t="str">
            <v>H</v>
          </cell>
          <cell r="D5762">
            <v>0.56999999999999995</v>
          </cell>
          <cell r="E5762">
            <v>0</v>
          </cell>
          <cell r="F5762">
            <v>0.56999999999999995</v>
          </cell>
        </row>
        <row r="5763">
          <cell r="A5763" t="str">
            <v>92964</v>
          </cell>
          <cell r="B5763" t="str">
            <v>MARTELO PERFURADOR PNEUMÁTICO MANUAL, HASTE 25 X 75 MM, 21 KG - JUROS. AF_12/2015</v>
          </cell>
          <cell r="C5763" t="str">
            <v>H</v>
          </cell>
          <cell r="D5763">
            <v>0.16</v>
          </cell>
          <cell r="E5763">
            <v>0</v>
          </cell>
          <cell r="F5763">
            <v>0.16</v>
          </cell>
        </row>
        <row r="5764">
          <cell r="A5764" t="str">
            <v>92965</v>
          </cell>
          <cell r="B5764" t="str">
            <v>MARTELO PERFURADOR PNEUMÁTICO MANUAL, HASTE 25 X 75 MM, 21 KG - MANUTENÇÃO. AF_12/2015</v>
          </cell>
          <cell r="C5764" t="str">
            <v>H</v>
          </cell>
          <cell r="D5764">
            <v>0.38</v>
          </cell>
          <cell r="E5764">
            <v>0</v>
          </cell>
          <cell r="F5764">
            <v>0.38</v>
          </cell>
        </row>
        <row r="5765">
          <cell r="A5765" t="str">
            <v>95259</v>
          </cell>
          <cell r="B5765" t="str">
            <v>MARTELO DEMOLIDOR PNEUMÁTICO MANUAL, 32 KG - CHI DIURNO. AF_09/2016</v>
          </cell>
          <cell r="C5765" t="str">
            <v>CHI</v>
          </cell>
          <cell r="D5765">
            <v>5.44</v>
          </cell>
          <cell r="E5765">
            <v>8.8699999999999992</v>
          </cell>
          <cell r="F5765">
            <v>14.31</v>
          </cell>
        </row>
        <row r="5766">
          <cell r="A5766" t="str">
            <v>95258</v>
          </cell>
          <cell r="B5766" t="str">
            <v>MARTELO DEMOLIDOR PNEUMÁTICO MANUAL, 32 KG - CHP DIURNO. AF_09/2016</v>
          </cell>
          <cell r="C5766" t="str">
            <v>CHP</v>
          </cell>
          <cell r="D5766">
            <v>5.93</v>
          </cell>
          <cell r="E5766">
            <v>8.8699999999999992</v>
          </cell>
          <cell r="F5766">
            <v>14.8</v>
          </cell>
        </row>
        <row r="5767">
          <cell r="A5767" t="str">
            <v>95255</v>
          </cell>
          <cell r="B5767" t="str">
            <v>MARTELO DEMOLIDOR PNEUMÁTICO MANUAL, 32 KG - DEPRECIAÇÃO. AF_09/2016</v>
          </cell>
          <cell r="C5767" t="str">
            <v>H</v>
          </cell>
          <cell r="D5767">
            <v>0.47</v>
          </cell>
          <cell r="E5767">
            <v>0</v>
          </cell>
          <cell r="F5767">
            <v>0.47</v>
          </cell>
        </row>
        <row r="5768">
          <cell r="A5768" t="str">
            <v>95256</v>
          </cell>
          <cell r="B5768" t="str">
            <v>MARTELO DEMOLIDOR PNEUMÁTICO MANUAL, 32 KG - JUROS. AF_09/2016</v>
          </cell>
          <cell r="C5768" t="str">
            <v>H</v>
          </cell>
          <cell r="D5768">
            <v>0.1</v>
          </cell>
          <cell r="E5768">
            <v>0</v>
          </cell>
          <cell r="F5768">
            <v>0.1</v>
          </cell>
        </row>
        <row r="5769">
          <cell r="A5769" t="str">
            <v>95257</v>
          </cell>
          <cell r="B5769" t="str">
            <v>MARTELO DEMOLIDOR PNEUMÁTICO MANUAL, 32 KG - MANUTENÇÃO. AF_09/2016</v>
          </cell>
          <cell r="C5769" t="str">
            <v>H</v>
          </cell>
          <cell r="D5769">
            <v>0.49</v>
          </cell>
          <cell r="E5769">
            <v>0</v>
          </cell>
          <cell r="F5769">
            <v>0.49</v>
          </cell>
        </row>
        <row r="5770">
          <cell r="B5770" t="str">
            <v>TRATORES</v>
          </cell>
          <cell r="C5770" t="str">
            <v/>
          </cell>
        </row>
        <row r="5771">
          <cell r="A5771" t="str">
            <v>5714</v>
          </cell>
          <cell r="B5771" t="str">
            <v>TRATOR DE PNEUS, POTÊNCIA 85 CV, TRAÇÃO 4X4, PESO COM LASTRO DE 4.675 KG - MANUTENÇÃO. AF_06/2014</v>
          </cell>
          <cell r="C5771" t="str">
            <v>H</v>
          </cell>
          <cell r="D5771">
            <v>5.39</v>
          </cell>
          <cell r="E5771">
            <v>0</v>
          </cell>
          <cell r="F5771">
            <v>5.39</v>
          </cell>
        </row>
        <row r="5772">
          <cell r="A5772" t="str">
            <v>5715</v>
          </cell>
          <cell r="B5772" t="str">
            <v>TRATOR DE PNEUS, POTÊNCIA 85 CV, TRAÇÃO 4X4, PESO COM LASTRO DE 4.675 KG - MATERIAIS NA OPERAÇÃO. AF_06/2014</v>
          </cell>
          <cell r="C5772" t="str">
            <v>H</v>
          </cell>
          <cell r="D5772">
            <v>35.9</v>
          </cell>
          <cell r="E5772">
            <v>0</v>
          </cell>
          <cell r="F5772">
            <v>35.9</v>
          </cell>
        </row>
        <row r="5773">
          <cell r="A5773" t="str">
            <v>5843</v>
          </cell>
          <cell r="B5773" t="str">
            <v>TRATOR DE PNEUS, POTÊNCIA 122 CV, TRAÇÃO 4X4, PESO COM LASTRO DE 4.510 KG - CHP DIURNO. AF_06/2014</v>
          </cell>
          <cell r="C5773" t="str">
            <v>CHP</v>
          </cell>
          <cell r="D5773">
            <v>73.3</v>
          </cell>
          <cell r="E5773">
            <v>13.72</v>
          </cell>
          <cell r="F5773">
            <v>87.02</v>
          </cell>
        </row>
        <row r="5774">
          <cell r="A5774" t="str">
            <v>5845</v>
          </cell>
          <cell r="B5774" t="str">
            <v>TRATOR DE PNEUS, POTÊNCIA 122 CV, TRAÇÃO 4X4, PESO COM LASTRO DE 4.510 KG - CHI DIURNO. AF_06/2014</v>
          </cell>
          <cell r="C5774" t="str">
            <v>CHI</v>
          </cell>
          <cell r="D5774">
            <v>14.4</v>
          </cell>
          <cell r="E5774">
            <v>13.72</v>
          </cell>
          <cell r="F5774">
            <v>28.12</v>
          </cell>
        </row>
        <row r="5775">
          <cell r="A5775" t="str">
            <v>7063</v>
          </cell>
          <cell r="B5775" t="str">
            <v>TRATOR DE PNEUS, POTÊNCIA 122 CV, TRAÇÃO 4X4, PESO COM LASTRO DE 4.510 KG - DEPRECIAÇÃO. AF_06/2014</v>
          </cell>
          <cell r="C5775" t="str">
            <v>H</v>
          </cell>
          <cell r="D5775">
            <v>6.71</v>
          </cell>
          <cell r="E5775">
            <v>0</v>
          </cell>
          <cell r="F5775">
            <v>6.71</v>
          </cell>
        </row>
        <row r="5776">
          <cell r="A5776" t="str">
            <v>7064</v>
          </cell>
          <cell r="B5776" t="str">
            <v>TRATOR DE PNEUS, POTÊNCIA 122 CV, TRAÇÃO 4X4, PESO COM LASTRO DE 4.510 KG - JUROS. AF_06/2014</v>
          </cell>
          <cell r="C5776" t="str">
            <v>H</v>
          </cell>
          <cell r="D5776">
            <v>2.27</v>
          </cell>
          <cell r="E5776">
            <v>0</v>
          </cell>
          <cell r="F5776">
            <v>2.27</v>
          </cell>
        </row>
        <row r="5777">
          <cell r="A5777" t="str">
            <v>7065</v>
          </cell>
          <cell r="B5777" t="str">
            <v>TRATOR DE PNEUS, POTÊNCIA 122 CV, TRAÇÃO 4X4, PESO COM LASTRO DE 4.510 KG - MANUTENÇÃO. AF_06/2014</v>
          </cell>
          <cell r="C5777" t="str">
            <v>H</v>
          </cell>
          <cell r="D5777">
            <v>7.35</v>
          </cell>
          <cell r="E5777">
            <v>0</v>
          </cell>
          <cell r="F5777">
            <v>7.35</v>
          </cell>
        </row>
        <row r="5778">
          <cell r="A5778" t="str">
            <v>7066</v>
          </cell>
          <cell r="B5778" t="str">
            <v>TRATOR DE PNEUS, POTÊNCIA 122 CV, TRAÇÃO 4X4, PESO COM LASTRO DE 4.510 KG - MATERIAIS NA OPERAÇÃO. AF_06/2014</v>
          </cell>
          <cell r="C5778" t="str">
            <v>H</v>
          </cell>
          <cell r="D5778">
            <v>51.55</v>
          </cell>
          <cell r="E5778">
            <v>0</v>
          </cell>
          <cell r="F5778">
            <v>51.55</v>
          </cell>
        </row>
        <row r="5779">
          <cell r="A5779" t="str">
            <v>89035</v>
          </cell>
          <cell r="B5779" t="str">
            <v>TRATOR DE PNEUS, POTÊNCIA 85 CV, TRAÇÃO 4X4, PESO COM LASTRO DE 4.675 KG - CHP DIURNO. AF_06/2014</v>
          </cell>
          <cell r="C5779" t="str">
            <v>CHP</v>
          </cell>
          <cell r="D5779">
            <v>53.3</v>
          </cell>
          <cell r="E5779">
            <v>13.72</v>
          </cell>
          <cell r="F5779">
            <v>67.02</v>
          </cell>
        </row>
        <row r="5780">
          <cell r="A5780" t="str">
            <v>89036</v>
          </cell>
          <cell r="B5780" t="str">
            <v>TRATOR DE PNEUS, POTÊNCIA 85 CV, TRAÇÃO 4X4, PESO COM LASTRO DE 4.675 KG - CHI DIURNO. AF_06/2014</v>
          </cell>
          <cell r="C5780" t="str">
            <v>CHI</v>
          </cell>
          <cell r="D5780">
            <v>12.01</v>
          </cell>
          <cell r="E5780">
            <v>13.72</v>
          </cell>
          <cell r="F5780">
            <v>25.73</v>
          </cell>
        </row>
        <row r="5781">
          <cell r="A5781" t="str">
            <v>89033</v>
          </cell>
          <cell r="B5781" t="str">
            <v>TRATOR DE PNEUS, POTÊNCIA 85 CV, TRAÇÃO 4X4, PESO COM LASTRO DE 4.675 KG - DEPRECIAÇÃO. AF_06/2014</v>
          </cell>
          <cell r="C5781" t="str">
            <v>H</v>
          </cell>
          <cell r="D5781">
            <v>4.92</v>
          </cell>
          <cell r="E5781">
            <v>0</v>
          </cell>
          <cell r="F5781">
            <v>4.92</v>
          </cell>
        </row>
        <row r="5782">
          <cell r="A5782" t="str">
            <v>89034</v>
          </cell>
          <cell r="B5782" t="str">
            <v>TRATOR DE PNEUS, POTÊNCIA 85 CV, TRAÇÃO 4X4, PESO COM LASTRO DE 4.675 KG - JUROS. AF_06/2014</v>
          </cell>
          <cell r="C5782" t="str">
            <v>H</v>
          </cell>
          <cell r="D5782">
            <v>1.66</v>
          </cell>
          <cell r="E5782">
            <v>0</v>
          </cell>
          <cell r="F5782">
            <v>1.66</v>
          </cell>
        </row>
        <row r="5783">
          <cell r="A5783" t="str">
            <v>5718</v>
          </cell>
          <cell r="B5783" t="str">
            <v>TRATOR DE ESTEIRAS, POTÊNCIA 170 HP, PESO OPERACIONAL 19 T, CAÇAMBA 5,2 M3 - MATERIAIS NA OPERAÇÃO. AF_06/2014</v>
          </cell>
          <cell r="C5783" t="str">
            <v>H</v>
          </cell>
          <cell r="D5783">
            <v>87.36</v>
          </cell>
          <cell r="E5783">
            <v>0</v>
          </cell>
          <cell r="F5783">
            <v>87.36</v>
          </cell>
        </row>
        <row r="5784">
          <cell r="A5784" t="str">
            <v>5721</v>
          </cell>
          <cell r="B5784" t="str">
            <v>TRATOR DE ESTEIRAS, POTÊNCIA 150 HP, PESO OPERACIONAL 16,7 T, COM RODA MOTRIZ ELEVADA E LÂMINA 3,18 M3 - MATERIAIS NA OPERAÇÃO. AF_06/2014</v>
          </cell>
          <cell r="C5784" t="str">
            <v>H</v>
          </cell>
          <cell r="D5784">
            <v>77.09</v>
          </cell>
          <cell r="E5784">
            <v>0</v>
          </cell>
          <cell r="F5784">
            <v>77.09</v>
          </cell>
        </row>
        <row r="5785">
          <cell r="A5785" t="str">
            <v>5722</v>
          </cell>
          <cell r="B5785" t="str">
            <v>TRATOR DE ESTEIRAS, POTÊNCIA 347 HP, PESO OPERACIONAL 38,5 T, COM LÂMINA 8,70 M3 - MATERIAIS NA OPERAÇÃO. AF_06/2014</v>
          </cell>
          <cell r="C5785" t="str">
            <v>H</v>
          </cell>
          <cell r="D5785">
            <v>178.31</v>
          </cell>
          <cell r="E5785">
            <v>0</v>
          </cell>
          <cell r="F5785">
            <v>178.31</v>
          </cell>
        </row>
        <row r="5786">
          <cell r="A5786" t="str">
            <v>5724</v>
          </cell>
          <cell r="B5786" t="str">
            <v>TRATOR DE ESTEIRAS, POTÊNCIA 100 HP, PESO OPERACIONAL 9,4 T, COM LÂMINA 2,19 M3 - MANUTENÇÃO. AF_06/2014</v>
          </cell>
          <cell r="C5786" t="str">
            <v>H</v>
          </cell>
          <cell r="D5786">
            <v>44.43</v>
          </cell>
          <cell r="E5786">
            <v>0</v>
          </cell>
          <cell r="F5786">
            <v>44.43</v>
          </cell>
        </row>
        <row r="5787">
          <cell r="A5787" t="str">
            <v>5847</v>
          </cell>
          <cell r="B5787" t="str">
            <v>TRATOR DE ESTEIRAS, POTÊNCIA 170 HP, PESO OPERACIONAL 19 T, CAÇAMBA 5,2 M3 - CHP DIURNO. AF_06/2014</v>
          </cell>
          <cell r="C5787" t="str">
            <v>CHP</v>
          </cell>
          <cell r="D5787">
            <v>206.14</v>
          </cell>
          <cell r="E5787">
            <v>13.72</v>
          </cell>
          <cell r="F5787">
            <v>219.86</v>
          </cell>
        </row>
        <row r="5788">
          <cell r="A5788" t="str">
            <v>5849</v>
          </cell>
          <cell r="B5788" t="str">
            <v>TRATOR DE ESTEIRAS, POTÊNCIA 170 HP, PESO OPERACIONAL 19 T, CAÇAMBA 5,2 M3 - CHI DIURNO. AF_06/2014</v>
          </cell>
          <cell r="C5788" t="str">
            <v>CHI</v>
          </cell>
          <cell r="D5788">
            <v>61.53</v>
          </cell>
          <cell r="E5788">
            <v>13.72</v>
          </cell>
          <cell r="F5788">
            <v>75.25</v>
          </cell>
        </row>
        <row r="5789">
          <cell r="A5789" t="str">
            <v>5851</v>
          </cell>
          <cell r="B5789" t="str">
            <v>TRATOR DE ESTEIRAS, POTÊNCIA 150 HP, PESO OPERACIONAL 16,7 T, COM RODA MOTRIZ ELEVADA E LÂMINA 3,18 M3 - CHP DIURNO. AF_06/2014</v>
          </cell>
          <cell r="C5789" t="str">
            <v>CHP</v>
          </cell>
          <cell r="D5789">
            <v>196.56</v>
          </cell>
          <cell r="E5789">
            <v>13.72</v>
          </cell>
          <cell r="F5789">
            <v>210.28</v>
          </cell>
        </row>
        <row r="5790">
          <cell r="A5790" t="str">
            <v>5853</v>
          </cell>
          <cell r="B5790" t="str">
            <v>TRATOR DE ESTEIRAS, POTÊNCIA 150 HP, PESO OPERACIONAL 16,7 T, COM RODA MOTRIZ ELEVADA E LÂMINA 3,18 M3 - CHI DIURNO. AF_06/2014</v>
          </cell>
          <cell r="C5790" t="str">
            <v>CHI</v>
          </cell>
          <cell r="D5790">
            <v>61.87</v>
          </cell>
          <cell r="E5790">
            <v>13.72</v>
          </cell>
          <cell r="F5790">
            <v>75.59</v>
          </cell>
        </row>
        <row r="5791">
          <cell r="A5791" t="str">
            <v>5855</v>
          </cell>
          <cell r="B5791" t="str">
            <v>TRATOR DE ESTEIRAS, POTÊNCIA 347 HP, PESO OPERACIONAL 38,5 T, COM LÂMINA 8,70 M3 - CHP DIURNO. AF_06/2014</v>
          </cell>
          <cell r="C5791" t="str">
            <v>CHP</v>
          </cell>
          <cell r="D5791">
            <v>557.30999999999995</v>
          </cell>
          <cell r="E5791">
            <v>13.72</v>
          </cell>
          <cell r="F5791">
            <v>571.03</v>
          </cell>
        </row>
        <row r="5792">
          <cell r="A5792" t="str">
            <v>5857</v>
          </cell>
          <cell r="B5792" t="str">
            <v>TRATOR DE ESTEIRAS, POTÊNCIA 347 HP, PESO OPERACIONAL 38,5 T, COM LÂMINA 8,70 M3 - CHI DIURNO. AF_06/2014</v>
          </cell>
          <cell r="C5792" t="str">
            <v>CHI</v>
          </cell>
          <cell r="D5792">
            <v>190.32</v>
          </cell>
          <cell r="E5792">
            <v>13.72</v>
          </cell>
          <cell r="F5792">
            <v>204.04</v>
          </cell>
        </row>
        <row r="5793">
          <cell r="A5793" t="str">
            <v>53806</v>
          </cell>
          <cell r="B5793" t="str">
            <v>TRATOR DE ESTEIRAS, POTÊNCIA 170 HP, PESO OPERACIONAL 19 T, CAÇAMBA 5,2 M3 - MANUTENÇÃO. AF_06/2014</v>
          </cell>
          <cell r="C5793" t="str">
            <v>H</v>
          </cell>
          <cell r="D5793">
            <v>57.25</v>
          </cell>
          <cell r="E5793">
            <v>0</v>
          </cell>
          <cell r="F5793">
            <v>57.25</v>
          </cell>
        </row>
        <row r="5794">
          <cell r="A5794" t="str">
            <v>53810</v>
          </cell>
          <cell r="B5794" t="str">
            <v>TRATOR DE ESTEIRAS, POTÊNCIA 150 HP, PESO OPERACIONAL 16,7 T, COM RODA MOTRIZ ELEVADA E LÂMINA 3,18 M3 - MANUTENÇÃO. AF_06/2014</v>
          </cell>
          <cell r="C5794" t="str">
            <v>H</v>
          </cell>
          <cell r="D5794">
            <v>57.6</v>
          </cell>
          <cell r="E5794">
            <v>0</v>
          </cell>
          <cell r="F5794">
            <v>57.6</v>
          </cell>
        </row>
        <row r="5795">
          <cell r="A5795" t="str">
            <v>53814</v>
          </cell>
          <cell r="B5795" t="str">
            <v>TRATOR DE ESTEIRAS, POTÊNCIA 347 HP, PESO OPERACIONAL 38,5 T, COM LÂMINA 8,70 M3 - MANUTENÇÃO. AF_06/2014</v>
          </cell>
          <cell r="C5795" t="str">
            <v>H</v>
          </cell>
          <cell r="D5795">
            <v>188.67</v>
          </cell>
          <cell r="E5795">
            <v>0</v>
          </cell>
          <cell r="F5795">
            <v>188.67</v>
          </cell>
        </row>
        <row r="5796">
          <cell r="A5796" t="str">
            <v>53817</v>
          </cell>
          <cell r="B5796" t="str">
            <v>TRATOR DE ESTEIRAS, POTÊNCIA 100 HP, PESO OPERACIONAL 9,4 T, COM LÂMINA 2,19 M3 - MATERIAIS NA OPERAÇÃO. AF_06/2014</v>
          </cell>
          <cell r="C5796" t="str">
            <v>H</v>
          </cell>
          <cell r="D5796">
            <v>51.37</v>
          </cell>
          <cell r="E5796">
            <v>0</v>
          </cell>
          <cell r="F5796">
            <v>51.37</v>
          </cell>
        </row>
        <row r="5797">
          <cell r="A5797" t="str">
            <v>88843</v>
          </cell>
          <cell r="B5797" t="str">
            <v>TRATOR DE ESTEIRAS, POTÊNCIA 125 HP, PESO OPERACIONAL 12,9 T, COM LÂMINA 2,7 M3 - CHP DIURNO. AF_10/2014</v>
          </cell>
          <cell r="C5797" t="str">
            <v>CHP</v>
          </cell>
          <cell r="D5797">
            <v>161.72999999999999</v>
          </cell>
          <cell r="E5797">
            <v>13.72</v>
          </cell>
          <cell r="F5797">
            <v>175.45</v>
          </cell>
        </row>
        <row r="5798">
          <cell r="A5798" t="str">
            <v>89032</v>
          </cell>
          <cell r="B5798" t="str">
            <v>TRATOR DE ESTEIRAS, POTÊNCIA 100 HP, PESO OPERACIONAL 9,4 T, COM LÂMINA 2,19 M3 - CHP DIURNO. AF_06/2014</v>
          </cell>
          <cell r="C5798" t="str">
            <v>CHP</v>
          </cell>
          <cell r="D5798">
            <v>144.77000000000001</v>
          </cell>
          <cell r="E5798">
            <v>13.72</v>
          </cell>
          <cell r="F5798">
            <v>158.49</v>
          </cell>
        </row>
        <row r="5799">
          <cell r="A5799" t="str">
            <v>88844</v>
          </cell>
          <cell r="B5799" t="str">
            <v>TRATOR DE ESTEIRAS, POTÊNCIA 125 HP, PESO OPERACIONAL 12,9 T, COM LÂMINA 2,7 M3 - CHI DIURNO. AF_10/2014</v>
          </cell>
          <cell r="C5799" t="str">
            <v>CHI</v>
          </cell>
          <cell r="D5799">
            <v>51</v>
          </cell>
          <cell r="E5799">
            <v>13.72</v>
          </cell>
          <cell r="F5799">
            <v>64.72</v>
          </cell>
        </row>
        <row r="5800">
          <cell r="A5800" t="str">
            <v>89031</v>
          </cell>
          <cell r="B5800" t="str">
            <v>TRATOR DE ESTEIRAS, POTÊNCIA 100 HP, PESO OPERACIONAL 9,4 T, COM LÂMINA 2,19 M3 - CHI DIURNO. AF_06/2014</v>
          </cell>
          <cell r="C5800" t="str">
            <v>CHI</v>
          </cell>
          <cell r="D5800">
            <v>48.97</v>
          </cell>
          <cell r="E5800">
            <v>13.72</v>
          </cell>
          <cell r="F5800">
            <v>62.69</v>
          </cell>
        </row>
        <row r="5801">
          <cell r="A5801" t="str">
            <v>88839</v>
          </cell>
          <cell r="B5801" t="str">
            <v>TRATOR DE ESTEIRAS, POTÊNCIA 125 HP, PESO OPERACIONAL 12,9 T, COM LÂMINA 2,7 M3 - DEPRECIAÇÃO. AF_10/2014</v>
          </cell>
          <cell r="C5801" t="str">
            <v>H</v>
          </cell>
          <cell r="D5801">
            <v>37.200000000000003</v>
          </cell>
          <cell r="E5801">
            <v>0</v>
          </cell>
          <cell r="F5801">
            <v>37.200000000000003</v>
          </cell>
        </row>
        <row r="5802">
          <cell r="A5802" t="str">
            <v>88840</v>
          </cell>
          <cell r="B5802" t="str">
            <v>TRATOR DE ESTEIRAS, POTÊNCIA 125 HP, PESO OPERACIONAL 12,9 T, COM LÂMINA 2,7 M3 - JUROS. AF_10/2014</v>
          </cell>
          <cell r="C5802" t="str">
            <v>H</v>
          </cell>
          <cell r="D5802">
            <v>8.3699999999999992</v>
          </cell>
          <cell r="E5802">
            <v>0</v>
          </cell>
          <cell r="F5802">
            <v>8.3699999999999992</v>
          </cell>
        </row>
        <row r="5803">
          <cell r="A5803" t="str">
            <v>88841</v>
          </cell>
          <cell r="B5803" t="str">
            <v>TRATOR DE ESTEIRAS, POTÊNCIA 125 HP, PESO OPERACIONAL 12,9 T, COM LÂMINA 2,7 M3 - MANUTENÇÃO. AF_10/2014</v>
          </cell>
          <cell r="C5803" t="str">
            <v>H</v>
          </cell>
          <cell r="D5803">
            <v>46.5</v>
          </cell>
          <cell r="E5803">
            <v>0</v>
          </cell>
          <cell r="F5803">
            <v>46.5</v>
          </cell>
        </row>
        <row r="5804">
          <cell r="A5804" t="str">
            <v>88842</v>
          </cell>
          <cell r="B5804" t="str">
            <v>TRATOR DE ESTEIRAS, POTÊNCIA 125 HP, PESO OPERACIONAL 12,9 T, COM LÂMINA 2,7 M3 - MATERIAIS NA OPERAÇÃO. AF_10/2014</v>
          </cell>
          <cell r="C5804" t="str">
            <v>H</v>
          </cell>
          <cell r="D5804">
            <v>64.23</v>
          </cell>
          <cell r="E5804">
            <v>0</v>
          </cell>
          <cell r="F5804">
            <v>64.23</v>
          </cell>
        </row>
        <row r="5805">
          <cell r="A5805" t="str">
            <v>89009</v>
          </cell>
          <cell r="B5805" t="str">
            <v>TRATOR DE ESTEIRAS, POTÊNCIA 150 HP, PESO OPERACIONAL 16,7 T, COM RODA MOTRIZ ELEVADA E LÂMINA 3,18 M3 - DEPRECIAÇÃO. AF_06/2014</v>
          </cell>
          <cell r="C5805" t="str">
            <v>H</v>
          </cell>
          <cell r="D5805">
            <v>46.08</v>
          </cell>
          <cell r="E5805">
            <v>0</v>
          </cell>
          <cell r="F5805">
            <v>46.08</v>
          </cell>
        </row>
        <row r="5806">
          <cell r="A5806" t="str">
            <v>89010</v>
          </cell>
          <cell r="B5806" t="str">
            <v>TRATOR DE ESTEIRAS, POTÊNCIA 150 HP, PESO OPERACIONAL 16,7 T, COM RODA MOTRIZ ELEVADA E LÂMINA 3,18 M3 - JUROS. AF_06/2014</v>
          </cell>
          <cell r="C5806" t="str">
            <v>H</v>
          </cell>
          <cell r="D5806">
            <v>10.37</v>
          </cell>
          <cell r="E5806">
            <v>0</v>
          </cell>
          <cell r="F5806">
            <v>10.37</v>
          </cell>
        </row>
        <row r="5807">
          <cell r="A5807" t="str">
            <v>89013</v>
          </cell>
          <cell r="B5807" t="str">
            <v>TRATOR DE ESTEIRAS, POTÊNCIA 347 HP, PESO OPERACIONAL 38,5 T, COM LÂMINA 8,70 M3 - DEPRECIAÇÃO. AF_06/2014</v>
          </cell>
          <cell r="C5807" t="str">
            <v>H</v>
          </cell>
          <cell r="D5807">
            <v>150.94</v>
          </cell>
          <cell r="E5807">
            <v>0</v>
          </cell>
          <cell r="F5807">
            <v>150.94</v>
          </cell>
        </row>
        <row r="5808">
          <cell r="A5808" t="str">
            <v>89014</v>
          </cell>
          <cell r="B5808" t="str">
            <v>TRATOR DE ESTEIRAS, POTÊNCIA 347 HP, PESO OPERACIONAL 38,5 T, COM LÂMINA 8,70 M3 - JUROS. AF_06/2014</v>
          </cell>
          <cell r="C5808" t="str">
            <v>H</v>
          </cell>
          <cell r="D5808">
            <v>33.96</v>
          </cell>
          <cell r="E5808">
            <v>0</v>
          </cell>
          <cell r="F5808">
            <v>33.96</v>
          </cell>
        </row>
        <row r="5809">
          <cell r="A5809" t="str">
            <v>89017</v>
          </cell>
          <cell r="B5809" t="str">
            <v>TRATOR DE ESTEIRAS, POTÊNCIA 170 HP, PESO OPERACIONAL 19 T, CAÇAMBA 5,2 M3 - DEPRECIAÇÃO. AF_06/2014</v>
          </cell>
          <cell r="C5809" t="str">
            <v>H</v>
          </cell>
          <cell r="D5809">
            <v>45.8</v>
          </cell>
          <cell r="E5809">
            <v>0</v>
          </cell>
          <cell r="F5809">
            <v>45.8</v>
          </cell>
        </row>
        <row r="5810">
          <cell r="A5810" t="str">
            <v>89018</v>
          </cell>
          <cell r="B5810" t="str">
            <v>TRATOR DE ESTEIRAS, POTÊNCIA 170 HP, PESO OPERACIONAL 19 T, CAÇAMBA 5,2 M3 - JUROS. AF_06/2014</v>
          </cell>
          <cell r="C5810" t="str">
            <v>H</v>
          </cell>
          <cell r="D5810">
            <v>10.3</v>
          </cell>
          <cell r="E5810">
            <v>0</v>
          </cell>
          <cell r="F5810">
            <v>10.3</v>
          </cell>
        </row>
        <row r="5811">
          <cell r="A5811" t="str">
            <v>89029</v>
          </cell>
          <cell r="B5811" t="str">
            <v>TRATOR DE ESTEIRAS, POTÊNCIA 100 HP, PESO OPERACIONAL 9,4 T, COM LÂMINA 2,19 M3 - DEPRECIAÇÃO. AF_06/2014</v>
          </cell>
          <cell r="C5811" t="str">
            <v>H</v>
          </cell>
          <cell r="D5811">
            <v>35.54</v>
          </cell>
          <cell r="E5811">
            <v>0</v>
          </cell>
          <cell r="F5811">
            <v>35.54</v>
          </cell>
        </row>
        <row r="5812">
          <cell r="A5812" t="str">
            <v>89030</v>
          </cell>
          <cell r="B5812" t="str">
            <v>TRATOR DE ESTEIRAS, POTÊNCIA 100 HP, PESO OPERACIONAL 9,4 T, COM LÂMINA 2,19 M3 - JUROS. AF_06/2014</v>
          </cell>
          <cell r="C5812" t="str">
            <v>H</v>
          </cell>
          <cell r="D5812">
            <v>8</v>
          </cell>
          <cell r="E5812">
            <v>0</v>
          </cell>
          <cell r="F5812">
            <v>8</v>
          </cell>
        </row>
        <row r="5813">
          <cell r="B5813" t="str">
            <v>CARREGADORAS</v>
          </cell>
          <cell r="C5813" t="str">
            <v/>
          </cell>
        </row>
        <row r="5814">
          <cell r="A5814" t="str">
            <v>5787</v>
          </cell>
          <cell r="B5814" t="str">
            <v>PÁ CARREGADEIRA SOBRE RODAS, POTÊNCIA 197 HP, CAPACIDADE DA CAÇAMBA 2,5 A 3,5 M3, PESO OPERACIONAL 18338 KG - MATERIAIS NA OPERAÇÃO. AF_06/2014</v>
          </cell>
          <cell r="C5814" t="str">
            <v>H</v>
          </cell>
          <cell r="D5814">
            <v>92.93</v>
          </cell>
          <cell r="E5814">
            <v>0</v>
          </cell>
          <cell r="F5814">
            <v>92.93</v>
          </cell>
        </row>
        <row r="5815">
          <cell r="A5815" t="str">
            <v>5940</v>
          </cell>
          <cell r="B5815" t="str">
            <v>PÁ CARREGADEIRA SOBRE RODAS, POTÊNCIA LÍQUIDA 128 HP, CAPACIDADE DA CAÇAMBA 1,7 A 2,8 M3, PESO OPERACIONAL 11632 KG - CHP DIURNO. AF_06/2014</v>
          </cell>
          <cell r="C5815" t="str">
            <v>CHP</v>
          </cell>
          <cell r="D5815">
            <v>108.65</v>
          </cell>
          <cell r="E5815">
            <v>14.53</v>
          </cell>
          <cell r="F5815">
            <v>123.18</v>
          </cell>
        </row>
        <row r="5816">
          <cell r="A5816" t="str">
            <v>5942</v>
          </cell>
          <cell r="B5816" t="str">
            <v>PÁ CARREGADEIRA SOBRE RODAS, POTÊNCIA LÍQUIDA 128 HP, CAPACIDADE DA CAÇAMBA 1,7 A 2,8 M3, PESO OPERACIONAL 11632 KG - CHI DIURNO. AF_06/2014</v>
          </cell>
          <cell r="C5816" t="str">
            <v>CHI</v>
          </cell>
          <cell r="D5816">
            <v>30.74</v>
          </cell>
          <cell r="E5816">
            <v>14.53</v>
          </cell>
          <cell r="F5816">
            <v>45.27</v>
          </cell>
        </row>
        <row r="5817">
          <cell r="A5817" t="str">
            <v>5944</v>
          </cell>
          <cell r="B5817" t="str">
            <v>PÁ CARREGADEIRA SOBRE RODAS, POTÊNCIA 197 HP, CAPACIDADE DA CAÇAMBA 2,5 A 3,5 M3, PESO OPERACIONAL 18338 KG - CHP DIURNO. AF_06/2014</v>
          </cell>
          <cell r="C5817" t="str">
            <v>CHP</v>
          </cell>
          <cell r="D5817">
            <v>165.7</v>
          </cell>
          <cell r="E5817">
            <v>14.53</v>
          </cell>
          <cell r="F5817">
            <v>180.23</v>
          </cell>
        </row>
        <row r="5818">
          <cell r="A5818" t="str">
            <v>5946</v>
          </cell>
          <cell r="B5818" t="str">
            <v>PÁ CARREGADEIRA SOBRE RODAS, POTÊNCIA 197 HP, CAPACIDADE DA CAÇAMBA 2,5 A 3,5 M3, PESO OPERACIONAL 18338 KG - CHI DIURNO. AF_06/2014</v>
          </cell>
          <cell r="C5818" t="str">
            <v>CHI</v>
          </cell>
          <cell r="D5818">
            <v>40.74</v>
          </cell>
          <cell r="E5818">
            <v>14.53</v>
          </cell>
          <cell r="F5818">
            <v>55.27</v>
          </cell>
        </row>
        <row r="5819">
          <cell r="A5819" t="str">
            <v>53857</v>
          </cell>
          <cell r="B5819" t="str">
            <v>PÁ CARREGADEIRA SOBRE RODAS, POTÊNCIA LÍQUIDA 128 HP, CAPACIDADE DA CAÇAMBA 1,7 A 2,8 M3, PESO OPERACIONAL 11632 KG - MANUTENÇÃO. AF_06/2014</v>
          </cell>
          <cell r="C5819" t="str">
            <v>H</v>
          </cell>
          <cell r="D5819">
            <v>23.1</v>
          </cell>
          <cell r="E5819">
            <v>0</v>
          </cell>
          <cell r="F5819">
            <v>23.1</v>
          </cell>
        </row>
        <row r="5820">
          <cell r="A5820" t="str">
            <v>53858</v>
          </cell>
          <cell r="B5820" t="str">
            <v>PÁ CARREGADEIRA SOBRE RODAS, POTÊNCIA LÍQUIDA 128 HP, CAPACIDADE DA CAÇAMBA 1,7 A 2,8 M3, PESO OPERACIONAL 11632 KG - MATERIAIS NA OPERAÇÃO. AF_06/2014</v>
          </cell>
          <cell r="C5820" t="str">
            <v>H</v>
          </cell>
          <cell r="D5820">
            <v>54.82</v>
          </cell>
          <cell r="E5820">
            <v>0</v>
          </cell>
          <cell r="F5820">
            <v>54.82</v>
          </cell>
        </row>
        <row r="5821">
          <cell r="A5821" t="str">
            <v>53861</v>
          </cell>
          <cell r="B5821" t="str">
            <v>PÁ CARREGADEIRA SOBRE RODAS, POTÊNCIA 197 HP, CAPACIDADE DA CAÇAMBA 2,5 A 3,5 M3, PESO OPERACIONAL 18338 KG - MANUTENÇÃO. AF_06/2014</v>
          </cell>
          <cell r="C5821" t="str">
            <v>H</v>
          </cell>
          <cell r="D5821">
            <v>32.03</v>
          </cell>
          <cell r="E5821">
            <v>0</v>
          </cell>
          <cell r="F5821">
            <v>32.03</v>
          </cell>
        </row>
        <row r="5822">
          <cell r="B5822" t="str">
            <v>COMPACTADORES</v>
          </cell>
          <cell r="C5822" t="str">
            <v/>
          </cell>
        </row>
        <row r="5823">
          <cell r="A5823" t="str">
            <v>95264</v>
          </cell>
          <cell r="B5823" t="str">
            <v>COMPACTADOR DE SOLOS DE PERCUSÃO (SOQUETE) COM MOTOR A GASOLINA, POTÊNCIA 3 CV - CHP DIURNO. AF_09/2016</v>
          </cell>
          <cell r="C5823" t="str">
            <v>CHP</v>
          </cell>
          <cell r="D5823">
            <v>4.12</v>
          </cell>
          <cell r="E5823">
            <v>0</v>
          </cell>
          <cell r="F5823">
            <v>4.12</v>
          </cell>
        </row>
        <row r="5824">
          <cell r="A5824" t="str">
            <v>95265</v>
          </cell>
          <cell r="B5824" t="str">
            <v>COMPACTADOR DE SOLOS DE PERCUSÃO (SOQUETE) COM MOTOR A GASOLINA, POTÊNCIA 3 CV - CHI DIURNO. AF_09/2016</v>
          </cell>
          <cell r="C5824" t="str">
            <v>CHI</v>
          </cell>
          <cell r="D5824">
            <v>1.1000000000000001</v>
          </cell>
          <cell r="E5824">
            <v>0</v>
          </cell>
          <cell r="F5824">
            <v>1.1000000000000001</v>
          </cell>
        </row>
        <row r="5825">
          <cell r="A5825" t="str">
            <v>95260</v>
          </cell>
          <cell r="B5825" t="str">
            <v>COMPACTADOR DE SOLOS DE PERCUSÃO (SOQUETE) COM MOTOR A GASOLINA, POTÊNCIA 3 CV - DEPRECIAÇÃO. AF_09/2016</v>
          </cell>
          <cell r="C5825" t="str">
            <v>H</v>
          </cell>
          <cell r="D5825">
            <v>0.93</v>
          </cell>
          <cell r="E5825">
            <v>0</v>
          </cell>
          <cell r="F5825">
            <v>0.93</v>
          </cell>
        </row>
        <row r="5826">
          <cell r="A5826" t="str">
            <v>95261</v>
          </cell>
          <cell r="B5826" t="str">
            <v>COMPACTADOR DE SOLOS DE PERCUSÃO (SOQUETE) COM MOTOR A GASOLINA, POTÊNCIA 3 CV - JUROS. AF_09/2016</v>
          </cell>
          <cell r="C5826" t="str">
            <v>H</v>
          </cell>
          <cell r="D5826">
            <v>0.17</v>
          </cell>
          <cell r="E5826">
            <v>0</v>
          </cell>
          <cell r="F5826">
            <v>0.17</v>
          </cell>
        </row>
        <row r="5827">
          <cell r="A5827" t="str">
            <v>95262</v>
          </cell>
          <cell r="B5827" t="str">
            <v>COMPACTADOR DE SOLOS DE PERCUSÃO (SOQUETE) COM MOTOR A GASOLINA, POTÊNCIA 3 CV - MANUTENÇÃO. AF_09/2016</v>
          </cell>
          <cell r="C5827" t="str">
            <v>H</v>
          </cell>
          <cell r="D5827">
            <v>0.57999999999999996</v>
          </cell>
          <cell r="E5827">
            <v>0</v>
          </cell>
          <cell r="F5827">
            <v>0.57999999999999996</v>
          </cell>
        </row>
        <row r="5828">
          <cell r="A5828" t="str">
            <v>95263</v>
          </cell>
          <cell r="B5828" t="str">
            <v>COMPACTADOR DE SOLOS DE PERCUSÃO (SOQUETE) COM MOTOR A GASOLINA, POTÊNCIA 3 CV - MATERIAIS NA OPERAÇÃO. AF_09/2016</v>
          </cell>
          <cell r="C5828" t="str">
            <v>H</v>
          </cell>
          <cell r="D5828">
            <v>2.44</v>
          </cell>
          <cell r="E5828">
            <v>0</v>
          </cell>
          <cell r="F5828">
            <v>2.44</v>
          </cell>
        </row>
        <row r="5829">
          <cell r="A5829" t="str">
            <v>91533</v>
          </cell>
          <cell r="B5829" t="str">
            <v>COMPACTADOR DE SOLOS DE PERCUSSÃO (SOQUETE) COM MOTOR A GASOLINA 4 TEMPOS, POTÊNCIA 4 CV - CHP DIURNO. AF_08/2015</v>
          </cell>
          <cell r="C5829" t="str">
            <v>CHP</v>
          </cell>
          <cell r="D5829">
            <v>5.98</v>
          </cell>
          <cell r="E5829">
            <v>0</v>
          </cell>
          <cell r="F5829">
            <v>5.98</v>
          </cell>
        </row>
        <row r="5830">
          <cell r="A5830" t="str">
            <v>91534</v>
          </cell>
          <cell r="B5830" t="str">
            <v>COMPACTADOR DE SOLOS DE PERCUSSÃO (SOQUETE) COM MOTOR A GASOLINA 4 TEMPOS, POTÊNCIA 4 CV - CHI DIURNO. AF_08/2015</v>
          </cell>
          <cell r="C5830" t="str">
            <v>CHI</v>
          </cell>
          <cell r="D5830">
            <v>1.51</v>
          </cell>
          <cell r="E5830">
            <v>0</v>
          </cell>
          <cell r="F5830">
            <v>1.51</v>
          </cell>
        </row>
        <row r="5831">
          <cell r="A5831" t="str">
            <v>91529</v>
          </cell>
          <cell r="B5831" t="str">
            <v>COMPACTADOR DE SOLOS DE PERCUSSÃO (SOQUETE) COM MOTOR A GASOLINA 4 TEMPOS, POTÊNCIA 4 CV - DEPRECIAÇÃO. AF_08/2015</v>
          </cell>
          <cell r="C5831" t="str">
            <v>H</v>
          </cell>
          <cell r="D5831">
            <v>1.1499999999999999</v>
          </cell>
          <cell r="E5831">
            <v>0</v>
          </cell>
          <cell r="F5831">
            <v>1.1499999999999999</v>
          </cell>
        </row>
        <row r="5832">
          <cell r="A5832" t="str">
            <v>91530</v>
          </cell>
          <cell r="B5832" t="str">
            <v>COMPACTADOR DE SOLOS DE PERCUSSÃO (SOQUETE) COM MOTOR A GASOLINA 4 TEMPOS, POTÊNCIA 4 CV - JUROS. AF_08/2015</v>
          </cell>
          <cell r="C5832" t="str">
            <v>H</v>
          </cell>
          <cell r="D5832">
            <v>0.36</v>
          </cell>
          <cell r="E5832">
            <v>0</v>
          </cell>
          <cell r="F5832">
            <v>0.36</v>
          </cell>
        </row>
        <row r="5833">
          <cell r="A5833" t="str">
            <v>91531</v>
          </cell>
          <cell r="B5833" t="str">
            <v>COMPACTADOR DE SOLOS DE PERCUSSÃO (SOQUETE) COM MOTOR A GASOLINA 4 TEMPOS, POTÊNCIA 4 CV - MANUTENÇÃO. AF_08/2015</v>
          </cell>
          <cell r="C5833" t="str">
            <v>H</v>
          </cell>
          <cell r="D5833">
            <v>1.21</v>
          </cell>
          <cell r="E5833">
            <v>0</v>
          </cell>
          <cell r="F5833">
            <v>1.21</v>
          </cell>
        </row>
        <row r="5834">
          <cell r="A5834" t="str">
            <v>91532</v>
          </cell>
          <cell r="B5834" t="str">
            <v>COMPACTADOR DE SOLOS DE PERCUSSÃO (SOQUETE) COM MOTOR A GASOLINA 4 TEMPOS, POTÊNCIA 4 CV - MATERIAIS NA OPERAÇÃO. AF_08/2015</v>
          </cell>
          <cell r="C5834" t="str">
            <v>H</v>
          </cell>
          <cell r="D5834">
            <v>3.26</v>
          </cell>
          <cell r="E5834">
            <v>0</v>
          </cell>
          <cell r="F5834">
            <v>3.26</v>
          </cell>
        </row>
        <row r="5835">
          <cell r="A5835" t="str">
            <v>73315</v>
          </cell>
          <cell r="B5835" t="str">
            <v>ROLO COMPACTADOR VIBRATÓRIO PÉ DE CARNEIRO PARA SOLOS, POTÊNCIA 80 HP, PESO OPERACIONAL SEM/COM LASTRO 7,4 / 8,8 T, LARGURA DE TRABALHO 1,68 M - MATERIAIS NA OPERAÇÃO. AF_02/2016</v>
          </cell>
          <cell r="C5835" t="str">
            <v>H</v>
          </cell>
          <cell r="D5835">
            <v>34.270000000000003</v>
          </cell>
          <cell r="E5835">
            <v>0</v>
          </cell>
          <cell r="F5835">
            <v>34.270000000000003</v>
          </cell>
        </row>
        <row r="5836">
          <cell r="A5836" t="str">
            <v>73436</v>
          </cell>
          <cell r="B5836" t="str">
            <v>ROLO COMPACTADOR VIBRATÓRIO PÉ DE CARNEIRO PARA SOLOS, POTÊNCIA 80 HP, PESO OPERACIONAL SEM/COM LASTRO 7,4 / 8,8 T, LARGURA DE TRABALHO 1,68 M - CHP DIURNO. AF_02/2016</v>
          </cell>
          <cell r="C5836" t="str">
            <v>CHP</v>
          </cell>
          <cell r="D5836">
            <v>80.87</v>
          </cell>
          <cell r="E5836">
            <v>37.57</v>
          </cell>
          <cell r="F5836">
            <v>118.44</v>
          </cell>
        </row>
        <row r="5837">
          <cell r="A5837" t="str">
            <v>5089</v>
          </cell>
          <cell r="B5837" t="str">
            <v>ROLO COMPACTADOR VIBRATÓRIO PÉ DE CARNEIRO PARA SOLOS, POTÊNCIA 80 HP, PESO OPERACIONAL SEM/COM LASTRO 7,4 / 8,8 T, LARGURA DE TRABALHO 1,68 M - MANUTENÇÃO. AF_02/2016</v>
          </cell>
          <cell r="C5837" t="str">
            <v>H</v>
          </cell>
          <cell r="D5837">
            <v>15.18</v>
          </cell>
          <cell r="E5837">
            <v>0</v>
          </cell>
          <cell r="F5837">
            <v>15.18</v>
          </cell>
        </row>
        <row r="5838">
          <cell r="A5838" t="str">
            <v>5674</v>
          </cell>
          <cell r="B5838" t="str">
            <v>ROLO COMPACTADOR VIBRATÓRIO DE UM CILINDRO AÇO LISO, POTÊNCIA 80 HP, PESO OPERACIONAL MÁXIMO 8,1 T, IMPACTO DINÂMICO 16,15 / 9,5 T, LARGURA DE TRABALHO 1,68 M - MANUTENÇÃO. AF_06/2014</v>
          </cell>
          <cell r="C5838" t="str">
            <v>H</v>
          </cell>
          <cell r="D5838">
            <v>14.6</v>
          </cell>
          <cell r="E5838">
            <v>0</v>
          </cell>
          <cell r="F5838">
            <v>14.6</v>
          </cell>
        </row>
        <row r="5839">
          <cell r="A5839" t="str">
            <v>5675</v>
          </cell>
          <cell r="B5839" t="str">
            <v>ROLO COMPACTADOR VIBRATÓRIO TANDEM, CILINDROS LISOS DE AÇO PARA SOLO/ASFALTO, POTÊNCIA 45 HP, PESO MÁXIMO OPERACIONAL 4 T - DEPRECIAÇÃO. AF_02/2016</v>
          </cell>
          <cell r="C5839" t="str">
            <v>H</v>
          </cell>
          <cell r="D5839">
            <v>9.8000000000000007</v>
          </cell>
          <cell r="E5839">
            <v>0</v>
          </cell>
          <cell r="F5839">
            <v>9.8000000000000007</v>
          </cell>
        </row>
        <row r="5840">
          <cell r="A5840" t="str">
            <v>5676</v>
          </cell>
          <cell r="B5840" t="str">
            <v>ROLO COMPACTADOR VIBRATÓRIO TANDEM, CILINDROS LISOS DE AÇO PARA SOLO/ASFALTO, POTÊNCIA 45 HP, PESO MÁXIMO OPERACIONAL 4 T - MANUTENÇÃO. AF_02/2016</v>
          </cell>
          <cell r="C5840" t="str">
            <v>H</v>
          </cell>
          <cell r="D5840">
            <v>10.88</v>
          </cell>
          <cell r="E5840">
            <v>0</v>
          </cell>
          <cell r="F5840">
            <v>10.88</v>
          </cell>
        </row>
        <row r="5841">
          <cell r="A5841" t="str">
            <v>5677</v>
          </cell>
          <cell r="B5841" t="str">
            <v>ROLO COMPACTADOR VIBRATÓRIO TANDEM, CILINDROS LISOS DE AÇO PARA SOLO/ASFALTO, POTÊNCIA 45 HP, PESO MÁXIMO OPERACIONAL 4 T - MATERIAIS NA OPERAÇÃO. AF_02/2016</v>
          </cell>
          <cell r="C5841" t="str">
            <v>H</v>
          </cell>
          <cell r="D5841">
            <v>19.260000000000002</v>
          </cell>
          <cell r="E5841">
            <v>0</v>
          </cell>
          <cell r="F5841">
            <v>19.260000000000002</v>
          </cell>
        </row>
        <row r="5842">
          <cell r="A5842" t="str">
            <v>5684</v>
          </cell>
          <cell r="B5842" t="str">
            <v>ROLO COMPACTADOR VIBRATÓRIO DE UM CILINDRO AÇO LISO, POTÊNCIA 80 HP, PESO OPERACIONAL MÁXIMO 8,1 T, IMPACTO DINÂMICO 16,15 / 9,5 T, LARGURA DE TRABALHO 1,68 M - CHP DIURNO. AF_06/2014</v>
          </cell>
          <cell r="C5842" t="str">
            <v>CHP</v>
          </cell>
          <cell r="D5842">
            <v>69.94</v>
          </cell>
          <cell r="E5842">
            <v>12.52</v>
          </cell>
          <cell r="F5842">
            <v>82.46</v>
          </cell>
        </row>
        <row r="5843">
          <cell r="A5843" t="str">
            <v>5685</v>
          </cell>
          <cell r="B5843" t="str">
            <v>ROLO COMPACTADOR VIBRATÓRIO DE UM CILINDRO AÇO LISO, POTÊNCIA 80 HP, PESO OPERACIONAL MÁXIMO 8,1 T, IMPACTO DINÂMICO 16,15 / 9,5 T, LARGURA DE TRABALHO 1,68 M - CHI DIURNO. AF_06/2014</v>
          </cell>
          <cell r="C5843" t="str">
            <v>CHI</v>
          </cell>
          <cell r="D5843">
            <v>21.07</v>
          </cell>
          <cell r="E5843">
            <v>12.52</v>
          </cell>
          <cell r="F5843">
            <v>33.590000000000003</v>
          </cell>
        </row>
        <row r="5844">
          <cell r="A5844" t="str">
            <v>5686</v>
          </cell>
          <cell r="B5844" t="str">
            <v>ROLO COMPACTADOR VIBRATÓRIO TANDEM, CILINDROS LISOS DE AÇO PARA SOLO/ASFALTO, POTÊNCIA 45 HP, PESO MÁXIMO OPERACIONAL 4 T - CHP DIURNO. AF_02/2016</v>
          </cell>
          <cell r="C5844" t="str">
            <v>CHP</v>
          </cell>
          <cell r="D5844">
            <v>47.34</v>
          </cell>
          <cell r="E5844">
            <v>12.52</v>
          </cell>
          <cell r="F5844">
            <v>59.86</v>
          </cell>
        </row>
        <row r="5845">
          <cell r="A5845" t="str">
            <v>5727</v>
          </cell>
          <cell r="B5845" t="str">
            <v>ROLO COMPACTADOR VIBRATÓRIO REBOCÁVEL, CILINDRO DE AÇO LISO, POTÊNCIA DE TRAÇÃO DE 65 CV, PESO 4,7 T, IMPACTO DINÂMICO 18,3 T, LARGURA DE TRABALHO 1,67 M - MANUTENÇÃO. AF_02/2016</v>
          </cell>
          <cell r="C5845" t="str">
            <v>H</v>
          </cell>
          <cell r="D5845">
            <v>4.41</v>
          </cell>
          <cell r="E5845">
            <v>0</v>
          </cell>
          <cell r="F5845">
            <v>4.41</v>
          </cell>
        </row>
        <row r="5846">
          <cell r="A5846" t="str">
            <v>5729</v>
          </cell>
          <cell r="B5846" t="str">
            <v>ROLO COMPACTADOR VIBRATÓRIO TANDEM AÇO LISO, POTÊNCIA 58 HP, PESO SEM/COM LASTRO 6,5 / 9,4 T, LARGURA DE TRABALHO 1,2 M - MANUTENÇÃO. AF_06/2014</v>
          </cell>
          <cell r="C5846" t="str">
            <v>H</v>
          </cell>
          <cell r="D5846">
            <v>17.93</v>
          </cell>
          <cell r="E5846">
            <v>0</v>
          </cell>
          <cell r="F5846">
            <v>17.93</v>
          </cell>
        </row>
        <row r="5847">
          <cell r="A5847" t="str">
            <v>5730</v>
          </cell>
          <cell r="B5847" t="str">
            <v>ROLO COMPACTADOR VIBRATÓRIO TANDEM AÇO LISO, POTÊNCIA 58 HP, PESO SEM/COM LASTRO 6,5 / 9,4 T, LARGURA DE TRABALHO 1,2 M - MATERIAIS NA OPERAÇÃO. AF_06/2014</v>
          </cell>
          <cell r="C5847" t="str">
            <v>H</v>
          </cell>
          <cell r="D5847">
            <v>24.83</v>
          </cell>
          <cell r="E5847">
            <v>0</v>
          </cell>
          <cell r="F5847">
            <v>24.83</v>
          </cell>
        </row>
        <row r="5848">
          <cell r="A5848" t="str">
            <v>5732</v>
          </cell>
          <cell r="B5848" t="str">
            <v>ROLO COMPACTADOR DE PNEUS ESTÁTICO, PRESSÃO VARIÁVEL, POTÊNCIA 99 HP, PESO SEM/COM LASTRO 9,45 / 21,0 T, LARGURA DE ROLAGEM 2,265 M - MANUTENÇÃO. AF_02/2016</v>
          </cell>
          <cell r="C5848" t="str">
            <v>H</v>
          </cell>
          <cell r="D5848">
            <v>17.03</v>
          </cell>
          <cell r="E5848">
            <v>0</v>
          </cell>
          <cell r="F5848">
            <v>17.03</v>
          </cell>
        </row>
        <row r="5849">
          <cell r="A5849" t="str">
            <v>5733</v>
          </cell>
          <cell r="B5849" t="str">
            <v>ROLO COMPACTADOR DE PNEUS ESTÁTICO, PRESSÃO VARIÁVEL, POTÊNCIA 99 HP, PESO SEM/COM LASTRO 9,45 / 21,0 T, LARGURA DE ROLAGEM 2,265 M - MATERIAIS NA OPERAÇÃO. AF_02/2016</v>
          </cell>
          <cell r="C5849" t="str">
            <v>H</v>
          </cell>
          <cell r="D5849">
            <v>42.39</v>
          </cell>
          <cell r="E5849">
            <v>0</v>
          </cell>
          <cell r="F5849">
            <v>42.39</v>
          </cell>
        </row>
        <row r="5850">
          <cell r="A5850" t="str">
            <v>5791</v>
          </cell>
          <cell r="B5850" t="str">
            <v>ROLO COMPACTADOR VIBRATORIO DE UM CILINDRO LISO DE ACO, POTENCIA 80 HP, PESO OPERACIONAL MAXIMO 8,5 T, LARGURA TRABALHO 1,676 M - MANUTENÇÃO. AF_06/2014</v>
          </cell>
          <cell r="C5850" t="str">
            <v>H</v>
          </cell>
          <cell r="D5850">
            <v>15.18</v>
          </cell>
          <cell r="E5850">
            <v>0</v>
          </cell>
          <cell r="F5850">
            <v>15.18</v>
          </cell>
        </row>
        <row r="5851">
          <cell r="A5851" t="str">
            <v>5792</v>
          </cell>
          <cell r="B5851" t="str">
            <v>ROLO COMPACTADOR VIBRATORIO DE UM CILINDRO LISO DE ACO, POTENCIA 80 HP, PESO OPERACIONAL MAXIMO 8,5 T, LARGURA TRABALHO 1,676 M - MATERIAIS NA OPERAÇÃO. AF_06/2014</v>
          </cell>
          <cell r="C5851" t="str">
            <v>H</v>
          </cell>
          <cell r="D5851">
            <v>34.270000000000003</v>
          </cell>
          <cell r="E5851">
            <v>0</v>
          </cell>
          <cell r="F5851">
            <v>34.270000000000003</v>
          </cell>
        </row>
        <row r="5852">
          <cell r="A5852" t="str">
            <v>5863</v>
          </cell>
          <cell r="B5852" t="str">
            <v>ROLO COMPACTADOR VIBRATÓRIO REBOCÁVEL, CILINDRO DE AÇO LISO, POTÊNCIA DE TRAÇÃO DE 65 CV, PESO 4,7 T, IMPACTO DINÂMICO 18,3 T, LARGURA DE TRABALHO 1,67 M - CHP DIURNO. AF_02/2016</v>
          </cell>
          <cell r="C5852" t="str">
            <v>CHP</v>
          </cell>
          <cell r="D5852">
            <v>9.3000000000000007</v>
          </cell>
          <cell r="E5852">
            <v>0</v>
          </cell>
          <cell r="F5852">
            <v>9.3000000000000007</v>
          </cell>
        </row>
        <row r="5853">
          <cell r="A5853" t="str">
            <v>5865</v>
          </cell>
          <cell r="B5853" t="str">
            <v>ROLO COMPACTADOR VIBRATÓRIO REBOCÁVEL, CILINDRO DE AÇO LISO, POTÊNCIA DE TRAÇÃO DE 65 CV, PESO 4,7 T, IMPACTO DINÂMICO 18,3 T, LARGURA DE TRABALHO 1,67 M - CHI DIURNO. AF_02/2016</v>
          </cell>
          <cell r="C5853" t="str">
            <v>CHI</v>
          </cell>
          <cell r="D5853">
            <v>4.8899999999999997</v>
          </cell>
          <cell r="E5853">
            <v>0</v>
          </cell>
          <cell r="F5853">
            <v>4.8899999999999997</v>
          </cell>
        </row>
        <row r="5854">
          <cell r="A5854" t="str">
            <v>5867</v>
          </cell>
          <cell r="B5854" t="str">
            <v>ROLO COMPACTADOR VIBRATÓRIO TANDEM AÇO LISO, POTÊNCIA 58 HP, PESO SEM/COM LASTRO 6,5 / 9,4 T, LARGURA DE TRABALHO 1,2 M - CHP DIURNO. AF_06/2014</v>
          </cell>
          <cell r="C5854" t="str">
            <v>CHP</v>
          </cell>
          <cell r="D5854">
            <v>67.52</v>
          </cell>
          <cell r="E5854">
            <v>12.52</v>
          </cell>
          <cell r="F5854">
            <v>80.040000000000006</v>
          </cell>
        </row>
        <row r="5855">
          <cell r="A5855" t="str">
            <v>5869</v>
          </cell>
          <cell r="B5855" t="str">
            <v>ROLO COMPACTADOR VIBRATÓRIO TANDEM AÇO LISO, POTÊNCIA 58 HP, PESO SEM/COM LASTRO 6,5 / 9,4 T, LARGURA DE TRABALHO 1,2 M - CHI DIURNO. AF_06/2014</v>
          </cell>
          <cell r="C5855" t="str">
            <v>CHI</v>
          </cell>
          <cell r="D5855">
            <v>24.76</v>
          </cell>
          <cell r="E5855">
            <v>12.52</v>
          </cell>
          <cell r="F5855">
            <v>37.28</v>
          </cell>
        </row>
        <row r="5856">
          <cell r="A5856" t="str">
            <v>5871</v>
          </cell>
          <cell r="B5856" t="str">
            <v>ROLO COMPACTADOR DE PNEUS ESTÁTICO, PRESSÃO VARIÁVEL, POTÊNCIA 99 HP, PESO SEM/COM LASTRO 9,45 / 21,0 T, LARGURA DE ROLAGEM 2,265 M - CHP DIURNO. AF_02/2016</v>
          </cell>
          <cell r="C5856" t="str">
            <v>CHP</v>
          </cell>
          <cell r="D5856">
            <v>85.36</v>
          </cell>
          <cell r="E5856">
            <v>12.52</v>
          </cell>
          <cell r="F5856">
            <v>97.88</v>
          </cell>
        </row>
        <row r="5857">
          <cell r="A5857" t="str">
            <v>5873</v>
          </cell>
          <cell r="B5857" t="str">
            <v>ROLO COMPACTADOR DE PNEUS ESTÁTICO, PRESSÃO VARIÁVEL, POTÊNCIA 99 HP, PESO SEM/COM LASTRO 9,45 / 21,0 T, LARGURA DE ROLAGEM 2,265 M - CHI DIURNO. AF_02/2016</v>
          </cell>
          <cell r="C5857" t="str">
            <v>CHI</v>
          </cell>
          <cell r="D5857">
            <v>25.94</v>
          </cell>
          <cell r="E5857">
            <v>12.52</v>
          </cell>
          <cell r="F5857">
            <v>38.46</v>
          </cell>
        </row>
        <row r="5858">
          <cell r="A5858" t="str">
            <v>5738</v>
          </cell>
          <cell r="B5858" t="str">
            <v>ROLO COMPACTADOR VIBRATÓRIO PÉ DE CARNEIRO, OPERADO POR CONTROLE REMOTO, POTÊNCIA 12,5 KW, PESO OPERACIONAL 1,675 T, LARGURA DE TRABALHO 0,85 M - DEPRECIAÇÃO. AF_02/2016</v>
          </cell>
          <cell r="C5858" t="str">
            <v>H</v>
          </cell>
          <cell r="D5858">
            <v>17.96</v>
          </cell>
          <cell r="E5858">
            <v>0</v>
          </cell>
          <cell r="F5858">
            <v>17.96</v>
          </cell>
        </row>
        <row r="5859">
          <cell r="A5859" t="str">
            <v>5739</v>
          </cell>
          <cell r="B5859" t="str">
            <v>ROLO COMPACTADOR VIBRATÓRIO PÉ DE CARNEIRO, OPERADO POR CONTROLE REMOTO, POTÊNCIA 12,5 KW, PESO OPERACIONAL 1,675 T, LARGURA DE TRABALHO 0,85 M - MANUTENÇÃO. AF_02/2016</v>
          </cell>
          <cell r="C5859" t="str">
            <v>H</v>
          </cell>
          <cell r="D5859">
            <v>19.95</v>
          </cell>
          <cell r="E5859">
            <v>0</v>
          </cell>
          <cell r="F5859">
            <v>19.95</v>
          </cell>
        </row>
        <row r="5860">
          <cell r="A5860" t="str">
            <v>5879</v>
          </cell>
          <cell r="B5860" t="str">
            <v>ROLO COMPACTADOR VIBRATÓRIO PÉ DE CARNEIRO, OPERADO POR CONTROLE REMOTO, POTÊNCIA 12,5 KW, PESO OPERACIONAL 1,675 T, LARGURA DE TRABALHO 0,85 M - CHP DIURNO. AF_02/2016</v>
          </cell>
          <cell r="C5860" t="str">
            <v>CHP</v>
          </cell>
          <cell r="D5860">
            <v>54.13</v>
          </cell>
          <cell r="E5860">
            <v>12.52</v>
          </cell>
          <cell r="F5860">
            <v>66.650000000000006</v>
          </cell>
        </row>
        <row r="5861">
          <cell r="A5861" t="str">
            <v>5881</v>
          </cell>
          <cell r="B5861" t="str">
            <v>ROLO COMPACTADOR VIBRATÓRIO PÉ DE CARNEIRO, OPERADO POR CONTROLE REMOTO, POTÊNCIA 12,5 KW, PESO OPERACIONAL 1,675 T, LARGURA DE TRABALHO 0,85 M - CHI DIURNO. AF_02/2016</v>
          </cell>
          <cell r="C5861" t="str">
            <v>CHI</v>
          </cell>
          <cell r="D5861">
            <v>27.01</v>
          </cell>
          <cell r="E5861">
            <v>12.52</v>
          </cell>
          <cell r="F5861">
            <v>39.53</v>
          </cell>
        </row>
        <row r="5862">
          <cell r="A5862" t="str">
            <v>5948</v>
          </cell>
          <cell r="B5862" t="str">
            <v>ROLO COMPACTADOR VIBRATORIO DE UM CILINDRO LISO DE ACO, POTENCIA 80 HP, PESO OPERACIONAL MAXIMO 8,5 T, LARGURA TRABALHO 1,676 M - CHP DIURNO. AF_06/2014</v>
          </cell>
          <cell r="C5862" t="str">
            <v>CHP</v>
          </cell>
          <cell r="D5862">
            <v>71.23</v>
          </cell>
          <cell r="E5862">
            <v>12.52</v>
          </cell>
          <cell r="F5862">
            <v>83.75</v>
          </cell>
        </row>
        <row r="5863">
          <cell r="A5863" t="str">
            <v>7038</v>
          </cell>
          <cell r="B5863" t="str">
            <v>ROLO COMPACTADOR DE PNEUS ESTÁTICO, PRESSÃO VARIÁVEL, POTÊNCIA 111 HP, PESO SEM/COM LASTRO 9,5 / 26 T, LARGURA DE TRABALHO 1,90 M - DEPRECIAÇÃO. AF_07/2014</v>
          </cell>
          <cell r="C5863" t="str">
            <v>H</v>
          </cell>
          <cell r="D5863">
            <v>17.100000000000001</v>
          </cell>
          <cell r="E5863">
            <v>0</v>
          </cell>
          <cell r="F5863">
            <v>17.100000000000001</v>
          </cell>
        </row>
        <row r="5864">
          <cell r="A5864" t="str">
            <v>7039</v>
          </cell>
          <cell r="B5864" t="str">
            <v>ROLO COMPACTADOR DE PNEUS ESTÁTICO, PRESSÃO VARIÁVEL, POTÊNCIA 111 HP, PESO SEM/COM LASTRO 9,5 / 26 T, LARGURA DE TRABALHO 1,90 M - JUROS. AF_07/2014</v>
          </cell>
          <cell r="C5864" t="str">
            <v>H</v>
          </cell>
          <cell r="D5864">
            <v>4.7</v>
          </cell>
          <cell r="E5864">
            <v>0</v>
          </cell>
          <cell r="F5864">
            <v>4.7</v>
          </cell>
        </row>
        <row r="5865">
          <cell r="A5865" t="str">
            <v>7040</v>
          </cell>
          <cell r="B5865" t="str">
            <v>ROLO COMPACTADOR DE PNEUS ESTÁTICO, PRESSÃO VARIÁVEL, POTÊNCIA 111 HP, PESO SEM/COM LASTRO 9,5 / 26 T, LARGURA DE TRABALHO 1,90 M - MANUTENÇÃO. AF_07/2014</v>
          </cell>
          <cell r="C5865" t="str">
            <v>H</v>
          </cell>
          <cell r="D5865">
            <v>17.61</v>
          </cell>
          <cell r="E5865">
            <v>0</v>
          </cell>
          <cell r="F5865">
            <v>17.61</v>
          </cell>
        </row>
        <row r="5866">
          <cell r="A5866" t="str">
            <v>7049</v>
          </cell>
          <cell r="B5866" t="str">
            <v>ROLO COMPACTADOR PE DE CARNEIRO VIBRATORIO, POTENCIA 125 HP, PESO OPERACIONAL SEM/COM LASTRO 11,95 / 13,30 T, IMPACTO DINAMICO 38,5 / 22,5 T, LARGURA DE TRABALHO 2,15 M - CHP DIURNO. AF_06/2014</v>
          </cell>
          <cell r="C5866" t="str">
            <v>CHP</v>
          </cell>
          <cell r="D5866">
            <v>101.09</v>
          </cell>
          <cell r="E5866">
            <v>12.52</v>
          </cell>
          <cell r="F5866">
            <v>113.61</v>
          </cell>
        </row>
        <row r="5867">
          <cell r="A5867" t="str">
            <v>7050</v>
          </cell>
          <cell r="B5867" t="str">
            <v>ROLO COMPACTADOR PE DE CARNEIRO VIBRATORIO, POTENCIA 125 HP, PESO OPERACIONAL SEM/COM LASTRO 11,95 / 13,30 T, IMPACTO DINAMICO 38,5 / 22,5 T, LARGURA DE TRABALHO 2,15 M - CHI DIURNO. AF_06/2014</v>
          </cell>
          <cell r="C5867" t="str">
            <v>CHI</v>
          </cell>
          <cell r="D5867">
            <v>27.33</v>
          </cell>
          <cell r="E5867">
            <v>12.52</v>
          </cell>
          <cell r="F5867">
            <v>39.85</v>
          </cell>
        </row>
        <row r="5868">
          <cell r="A5868" t="str">
            <v>7051</v>
          </cell>
          <cell r="B5868" t="str">
            <v>ROLO COMPACTADOR PE DE CARNEIRO VIBRATORIO, POTENCIA 125 HP, PESO OPERACIONAL SEM/COM LASTRO 11,95 / 13,30 T, IMPACTO DINAMICO 38,5 / 22,5 T, LARGURA DE TRABALHO 2,15 M - DEPRECIAÇÃO. AF_06/2014</v>
          </cell>
          <cell r="C5868" t="str">
            <v>H</v>
          </cell>
          <cell r="D5868">
            <v>18.22</v>
          </cell>
          <cell r="E5868">
            <v>0</v>
          </cell>
          <cell r="F5868">
            <v>18.22</v>
          </cell>
        </row>
        <row r="5869">
          <cell r="A5869" t="str">
            <v>7052</v>
          </cell>
          <cell r="B5869" t="str">
            <v>ROLO COMPACTADOR PE DE CARNEIRO VIBRATORIO, POTENCIA 125 HP, PESO OPERACIONAL SEM/COM LASTRO 11,95 / 13,30 T, IMPACTO DINAMICO 38,5 / 22,5 T, LARGURA DE TRABALHO 2,15 M - JUROS. AF_06/2014</v>
          </cell>
          <cell r="C5869" t="str">
            <v>H</v>
          </cell>
          <cell r="D5869">
            <v>4.25</v>
          </cell>
          <cell r="E5869">
            <v>0</v>
          </cell>
          <cell r="F5869">
            <v>4.25</v>
          </cell>
        </row>
        <row r="5870">
          <cell r="A5870" t="str">
            <v>7053</v>
          </cell>
          <cell r="B5870" t="str">
            <v>ROLO COMPACTADOR PE DE CARNEIRO VIBRATORIO, POTENCIA 125 HP, PESO OPERACIONAL SEM/COM LASTRO 11,95 / 13,30 T, IMPACTO DINAMICO 38,5 / 22,5 T, LARGURA DE TRABALHO 2,15 M - MANUTENÇÃO. AF_06/2014</v>
          </cell>
          <cell r="C5870" t="str">
            <v>H</v>
          </cell>
          <cell r="D5870">
            <v>20.239999999999998</v>
          </cell>
          <cell r="E5870">
            <v>0</v>
          </cell>
          <cell r="F5870">
            <v>20.239999999999998</v>
          </cell>
        </row>
        <row r="5871">
          <cell r="A5871" t="str">
            <v>7054</v>
          </cell>
          <cell r="B5871" t="str">
            <v>ROLO COMPACTADOR PE DE CARNEIRO VIBRATORIO, POTENCIA 125 HP, PESO OPERACIONAL SEM/COM LASTRO 11,95 / 13,30 T, IMPACTO DINAMICO 38,5 / 22,5 T, LARGURA DE TRABALHO 2,15 M - MATERIAIS NA OPERAÇÃO. AF_06/2014</v>
          </cell>
          <cell r="C5871" t="str">
            <v>H</v>
          </cell>
          <cell r="D5871">
            <v>53.53</v>
          </cell>
          <cell r="E5871">
            <v>0</v>
          </cell>
          <cell r="F5871">
            <v>53.53</v>
          </cell>
        </row>
        <row r="5872">
          <cell r="A5872" t="str">
            <v>53788</v>
          </cell>
          <cell r="B5872" t="str">
            <v>ROLO COMPACTADOR VIBRATÓRIO DE UM CILINDRO AÇO LISO, POTÊNCIA 80 HP, PESO OPERACIONAL MÁXIMO 8,1 T, IMPACTO DINÂMICO 16,15 / 9,5 T, LARGURA DE TRABALHO 1,68 M - MATERIAIS NA OPERAÇÃO. AF_06/2014</v>
          </cell>
          <cell r="C5872" t="str">
            <v>H</v>
          </cell>
          <cell r="D5872">
            <v>34.270000000000003</v>
          </cell>
          <cell r="E5872">
            <v>0</v>
          </cell>
          <cell r="F5872">
            <v>34.270000000000003</v>
          </cell>
        </row>
        <row r="5873">
          <cell r="A5873" t="str">
            <v>53818</v>
          </cell>
          <cell r="B5873" t="str">
            <v>ROLO COMPACTADOR VIBRATÓRIO REBOCÁVEL, CILINDRO DE AÇO LISO, POTÊNCIA DE TRAÇÃO DE 65 CV, PESO 4,7 T, IMPACTO DINÂMICO 18,3 T, LARGURA DE TRABALHO 1,67 M - DEPRECIAÇÃO. AF_02/2016</v>
          </cell>
          <cell r="C5873" t="str">
            <v>H</v>
          </cell>
          <cell r="D5873">
            <v>3.97</v>
          </cell>
          <cell r="E5873">
            <v>0</v>
          </cell>
          <cell r="F5873">
            <v>3.97</v>
          </cell>
        </row>
        <row r="5874">
          <cell r="A5874" t="str">
            <v>53823</v>
          </cell>
          <cell r="B5874" t="str">
            <v>ROLO COMPACTADOR DE PNEUS ESTÁTICO, PRESSÃO VARIÁVEL, POTÊNCIA 99 HP, PESO SEM/COM LASTRO 9,45 / 21,0 T, LARGURA DE ROLAGEM 2,265 M - DEPRECIAÇÃO. AF_02/2016</v>
          </cell>
          <cell r="C5874" t="str">
            <v>H</v>
          </cell>
          <cell r="D5874">
            <v>16.54</v>
          </cell>
          <cell r="E5874">
            <v>0</v>
          </cell>
          <cell r="F5874">
            <v>16.54</v>
          </cell>
        </row>
        <row r="5875">
          <cell r="A5875" t="str">
            <v>55263</v>
          </cell>
          <cell r="B5875" t="str">
            <v>ROLO COMPACTADOR DE PNEUS ESTÁTICO, PRESSÃO VARIÁVEL, POTÊNCIA 111 HP, PESO SEM/COM LASTRO 9,5 / 26 T, LARGURA DE TRABALHO 1,90 M - MATERIAIS NA OPERAÇÃO. AF_07/2014</v>
          </cell>
          <cell r="C5875" t="str">
            <v>H</v>
          </cell>
          <cell r="D5875">
            <v>47.53</v>
          </cell>
          <cell r="E5875">
            <v>0</v>
          </cell>
          <cell r="F5875">
            <v>47.53</v>
          </cell>
        </row>
        <row r="5876">
          <cell r="A5876" t="str">
            <v>73309</v>
          </cell>
          <cell r="B5876" t="str">
            <v>ROLO COMPACTADOR VIBRATÓRIO PÉ DE CARNEIRO PARA SOLOS, POTÊNCIA 80 HP, PESO OPERACIONAL SEM/COM LASTRO 7,4 / 8,8 T, LARGURA DE TRABALHO 1,68 M - DEPRECIAÇÃO. AF_02/2016</v>
          </cell>
          <cell r="C5876" t="str">
            <v>H</v>
          </cell>
          <cell r="D5876">
            <v>13.66</v>
          </cell>
          <cell r="E5876">
            <v>0</v>
          </cell>
          <cell r="F5876">
            <v>13.66</v>
          </cell>
        </row>
        <row r="5877">
          <cell r="A5877" t="str">
            <v>73313</v>
          </cell>
          <cell r="B5877" t="str">
            <v>ROLO COMPACTADOR VIBRATÓRIO PÉ DE CARNEIRO PARA SOLOS, POTÊNCIA 80 HP, PESO OPERACIONAL SEM/COM LASTRO 7,4 / 8,8 T, LARGURA DE TRABALHO 1,68 M - JUROS. AF_02/2016</v>
          </cell>
          <cell r="C5877" t="str">
            <v>H</v>
          </cell>
          <cell r="D5877">
            <v>3.19</v>
          </cell>
          <cell r="E5877">
            <v>0</v>
          </cell>
          <cell r="F5877">
            <v>3.19</v>
          </cell>
        </row>
        <row r="5878">
          <cell r="A5878" t="str">
            <v>6879</v>
          </cell>
          <cell r="B5878" t="str">
            <v>ROLO COMPACTADOR DE PNEUS ESTÁTICO, PRESSÃO VARIÁVEL, POTÊNCIA 111 HP, PESO SEM/COM LASTRO 9,5 / 26 T, LARGURA DE TRABALHO 1,90 M - CHP DIURNO. AF_07/2014</v>
          </cell>
          <cell r="C5878" t="str">
            <v>CHP</v>
          </cell>
          <cell r="D5878">
            <v>91.79</v>
          </cell>
          <cell r="E5878">
            <v>12.52</v>
          </cell>
          <cell r="F5878">
            <v>104.31</v>
          </cell>
        </row>
        <row r="5879">
          <cell r="A5879" t="str">
            <v>6880</v>
          </cell>
          <cell r="B5879" t="str">
            <v>ROLO COMPACTADOR DE PNEUS ESTÁTICO, PRESSÃO VARIÁVEL, POTÊNCIA 111 HP, PESO SEM/COM LASTRO 9,5 / 26 T, LARGURA DE TRABALHO 1,90 M - CHI DIURNO. AF_07/2014</v>
          </cell>
          <cell r="C5879" t="str">
            <v>CHI</v>
          </cell>
          <cell r="D5879">
            <v>26.66</v>
          </cell>
          <cell r="E5879">
            <v>12.52</v>
          </cell>
          <cell r="F5879">
            <v>39.18</v>
          </cell>
        </row>
        <row r="5880">
          <cell r="A5880" t="str">
            <v>89280</v>
          </cell>
          <cell r="B5880" t="str">
            <v>ROLO COMPACTADOR VIBRATÓRIO TANDEM AÇO LISO, POTÊNCIA 58 HP, PESO SEM/COM LASTRO 6,5 / 9,4 T, LARGURA DE TRABALHO 1,2 M - DEPRECIAÇÃO. AF_06/2014</v>
          </cell>
          <cell r="C5880" t="str">
            <v>H</v>
          </cell>
          <cell r="D5880">
            <v>16.14</v>
          </cell>
          <cell r="E5880">
            <v>0</v>
          </cell>
          <cell r="F5880">
            <v>16.14</v>
          </cell>
        </row>
        <row r="5881">
          <cell r="A5881" t="str">
            <v>89281</v>
          </cell>
          <cell r="B5881" t="str">
            <v>ROLO COMPACTADOR VIBRATÓRIO TANDEM AÇO LISO, POTÊNCIA 58 HP, PESO SEM/COM LASTRO 6,5 / 9,4 T, LARGURA DE TRABALHO 1,2 M - JUROS. AF_06/2014</v>
          </cell>
          <cell r="C5881" t="str">
            <v>H</v>
          </cell>
          <cell r="D5881">
            <v>3.76</v>
          </cell>
          <cell r="E5881">
            <v>0</v>
          </cell>
          <cell r="F5881">
            <v>3.76</v>
          </cell>
        </row>
        <row r="5882">
          <cell r="A5882" t="str">
            <v>95282</v>
          </cell>
          <cell r="B5882" t="str">
            <v>DESEMPENADEIRA DE CONCRETO, PESO DE 75KG, 4 PÁS, MOTOR A GASOLINA, POTÊNCIA 5,5 HP - CHP DIURNO. AF_09/2016</v>
          </cell>
          <cell r="C5882" t="str">
            <v>CHP</v>
          </cell>
          <cell r="D5882">
            <v>5.81</v>
          </cell>
          <cell r="E5882">
            <v>0</v>
          </cell>
          <cell r="F5882">
            <v>5.81</v>
          </cell>
        </row>
        <row r="5883">
          <cell r="A5883" t="str">
            <v>95283</v>
          </cell>
          <cell r="B5883" t="str">
            <v>DESEMPENADEIRA DE CONCRETO, PESO DE 75KG, 4 PÁS, MOTOR A GASOLINA, POTÊNCIA 5,5 HP - CHI DIURNO. AF_09/2016</v>
          </cell>
          <cell r="C5883" t="str">
            <v>CHI</v>
          </cell>
          <cell r="D5883">
            <v>0.83</v>
          </cell>
          <cell r="E5883">
            <v>0</v>
          </cell>
          <cell r="F5883">
            <v>0.83</v>
          </cell>
        </row>
        <row r="5884">
          <cell r="A5884" t="str">
            <v>95278</v>
          </cell>
          <cell r="B5884" t="str">
            <v>DESEMPENADEIRA DE CONCRETO, PESO DE 75KG, 4 PÁS, MOTOR A GASOLINA, POTÊNCIA 5,5 HP - DEPRECIAÇÃO. AF_09/2016</v>
          </cell>
          <cell r="C5884" t="str">
            <v>H</v>
          </cell>
          <cell r="D5884">
            <v>0.65</v>
          </cell>
          <cell r="E5884">
            <v>0</v>
          </cell>
          <cell r="F5884">
            <v>0.65</v>
          </cell>
        </row>
        <row r="5885">
          <cell r="A5885" t="str">
            <v>95279</v>
          </cell>
          <cell r="B5885" t="str">
            <v>DESEMPENADEIRA DE CONCRETO, PESO DE 75KG, 4 PÁS, MOTOR A GASOLINA, POTÊNCIA 5,5 HP - JUROS. AF_09/2016</v>
          </cell>
          <cell r="C5885" t="str">
            <v>H</v>
          </cell>
          <cell r="D5885">
            <v>0.18</v>
          </cell>
          <cell r="E5885">
            <v>0</v>
          </cell>
          <cell r="F5885">
            <v>0.18</v>
          </cell>
        </row>
        <row r="5886">
          <cell r="A5886" t="str">
            <v>95280</v>
          </cell>
          <cell r="B5886" t="str">
            <v>DESEMPENADEIRA DE CONCRETO, PESO DE 75KG, 4 PÁS, MOTOR A GASOLINA, POTÊNCIA 5,5 HP - MANUTENÇÃO. AF_09/2016</v>
          </cell>
          <cell r="C5886" t="str">
            <v>H</v>
          </cell>
          <cell r="D5886">
            <v>0.43</v>
          </cell>
          <cell r="E5886">
            <v>0</v>
          </cell>
          <cell r="F5886">
            <v>0.43</v>
          </cell>
        </row>
        <row r="5887">
          <cell r="A5887" t="str">
            <v>95281</v>
          </cell>
          <cell r="B5887" t="str">
            <v>DESEMPENADEIRA DE CONCRETO, PESO DE 75KG, 4 PÁS, MOTOR A GASOLINA, POTÊNCIA 5,5 HP  MATERIAIS NA OPERAÇÃO. AF_09/2016</v>
          </cell>
          <cell r="C5887" t="str">
            <v>H</v>
          </cell>
          <cell r="D5887">
            <v>4.55</v>
          </cell>
          <cell r="E5887">
            <v>0</v>
          </cell>
          <cell r="F5887">
            <v>4.55</v>
          </cell>
        </row>
        <row r="5888">
          <cell r="A5888" t="str">
            <v>95270</v>
          </cell>
          <cell r="B5888" t="str">
            <v>RÉGUA VIBRATÓRIA DUPLA PARA CONCRETO, PESO DE 60KG, COMPRIMENTO 4 M, COM MOTOR A GASOLINA, POTÊNCIA 5,5 HP - CHP DIURNO. AF_09/2016</v>
          </cell>
          <cell r="C5888" t="str">
            <v>CHP</v>
          </cell>
          <cell r="D5888">
            <v>5.75</v>
          </cell>
          <cell r="E5888">
            <v>0</v>
          </cell>
          <cell r="F5888">
            <v>5.75</v>
          </cell>
        </row>
        <row r="5889">
          <cell r="A5889" t="str">
            <v>95271</v>
          </cell>
          <cell r="B5889" t="str">
            <v>RÉGUA VIBRATÓRIA DUPLA PARA CONCRETO, PESO DE 60KG, COMPRIMENTO 4 M, COM MOTOR A GASOLINA, POTÊNCIA 5,5 HP - CHI DIURNO. AF_09/2016</v>
          </cell>
          <cell r="C5889" t="str">
            <v>CHI</v>
          </cell>
          <cell r="D5889">
            <v>0.7</v>
          </cell>
          <cell r="E5889">
            <v>0</v>
          </cell>
          <cell r="F5889">
            <v>0.7</v>
          </cell>
        </row>
        <row r="5890">
          <cell r="A5890" t="str">
            <v>95266</v>
          </cell>
          <cell r="B5890" t="str">
            <v>RÉGUA VIBRATÓRIA DUPLA PARA CONCRETO, PESO DE 60KG, COMPRIMENTO 4 M, COM MOTOR A GASOLINA, POTÊNCIA 5,5 HP - DEPRECIAÇÃO. AF_09/2016</v>
          </cell>
          <cell r="C5890" t="str">
            <v>H</v>
          </cell>
          <cell r="D5890">
            <v>0.55000000000000004</v>
          </cell>
          <cell r="E5890">
            <v>0</v>
          </cell>
          <cell r="F5890">
            <v>0.55000000000000004</v>
          </cell>
        </row>
        <row r="5891">
          <cell r="A5891" t="str">
            <v>95267</v>
          </cell>
          <cell r="B5891" t="str">
            <v>RÉGUA VIBRATÓRIA DUPLA PARA CONCRETO, PESO DE 60KG, COMPRIMENTO 4 M, COM MOTOR A GASOLINA, POTÊNCIA 5,5 HP - JUROS. AF_09/2016</v>
          </cell>
          <cell r="C5891" t="str">
            <v>H</v>
          </cell>
          <cell r="D5891">
            <v>0.15</v>
          </cell>
          <cell r="E5891">
            <v>0</v>
          </cell>
          <cell r="F5891">
            <v>0.15</v>
          </cell>
        </row>
        <row r="5892">
          <cell r="A5892" t="str">
            <v>95268</v>
          </cell>
          <cell r="B5892" t="str">
            <v>RÉGUA VIBRATÓRIA DUPLA PARA CONCRETO, PESO DE 60KG, COMPRIMENTO 4 M, COM MOTOR A GASOLINA, POTÊNCIA 5,5 HP - MANUTENÇÃO. AF_09/2016</v>
          </cell>
          <cell r="C5892" t="str">
            <v>H</v>
          </cell>
          <cell r="D5892">
            <v>0.5</v>
          </cell>
          <cell r="E5892">
            <v>0</v>
          </cell>
          <cell r="F5892">
            <v>0.5</v>
          </cell>
        </row>
        <row r="5893">
          <cell r="A5893" t="str">
            <v>95269</v>
          </cell>
          <cell r="B5893" t="str">
            <v>RÉGUA VIBRATÓRIA DUPLA PARA CONCRETO, PESO DE 60KG, COMPRIMENTO 4 M, COM MOTOR A GASOLINA, POTÊNCIA 5,5 HP  MATERIAIS NA OPERAÇÃO. AF_09/2016</v>
          </cell>
          <cell r="C5893" t="str">
            <v>H</v>
          </cell>
          <cell r="D5893">
            <v>4.55</v>
          </cell>
          <cell r="E5893">
            <v>0</v>
          </cell>
          <cell r="F5893">
            <v>4.55</v>
          </cell>
        </row>
        <row r="5894">
          <cell r="A5894" t="str">
            <v>89227</v>
          </cell>
          <cell r="B5894" t="str">
            <v>ROLO COMPACTADOR VIBRATORIO DE UM CILINDRO LISO DE ACO, POTENCIA 80 HP, PESO OPERACIONAL MAXIMO 8,5 T, LARGURA TRABALHO 1,676 M - CHI DIURNO. AF_06/2014</v>
          </cell>
          <cell r="C5894" t="str">
            <v>CHI</v>
          </cell>
          <cell r="D5894">
            <v>21.78</v>
          </cell>
          <cell r="E5894">
            <v>12.52</v>
          </cell>
          <cell r="F5894">
            <v>34.299999999999997</v>
          </cell>
        </row>
        <row r="5895">
          <cell r="A5895" t="str">
            <v>89210</v>
          </cell>
          <cell r="B5895" t="str">
            <v>ROLO COMPACTADOR VIBRATÓRIO DE UM CILINDRO AÇO LISO, POTÊNCIA 80 HP, PESO OPERACIONAL MÁXIMO 8,1 T, IMPACTO DINÂMICO 16,15 / 9,5 T, LARGURA DE TRABALHO 1,68 M - DEPRECIAÇÃO. AF_06/2014</v>
          </cell>
          <cell r="C5895" t="str">
            <v>H</v>
          </cell>
          <cell r="D5895">
            <v>13.14</v>
          </cell>
          <cell r="E5895">
            <v>0</v>
          </cell>
          <cell r="F5895">
            <v>13.14</v>
          </cell>
        </row>
        <row r="5896">
          <cell r="A5896" t="str">
            <v>89211</v>
          </cell>
          <cell r="B5896" t="str">
            <v>ROLO COMPACTADOR VIBRATÓRIO DE UM CILINDRO AÇO LISO, POTÊNCIA 80 HP, PESO OPERACIONAL MÁXIMO 8,1 T, IMPACTO DINÂMICO 16,15 / 9,5 T, LARGURA DE TRABALHO 1,68 M - JUROS. AF_06/2014</v>
          </cell>
          <cell r="C5896" t="str">
            <v>H</v>
          </cell>
          <cell r="D5896">
            <v>3.07</v>
          </cell>
          <cell r="E5896">
            <v>0</v>
          </cell>
          <cell r="F5896">
            <v>3.07</v>
          </cell>
        </row>
        <row r="5897">
          <cell r="A5897" t="str">
            <v>89219</v>
          </cell>
          <cell r="B5897" t="str">
            <v>ROLO COMPACTADOR VIBRATORIO DE UM CILINDRO LISO DE ACO, POTENCIA 80 HP, PESO OPERACIONAL MAXIMO 8,5 T, LARGURA TRABALHO 1,676 M - DEPRECIAÇÃO. AF_06/2014</v>
          </cell>
          <cell r="C5897" t="str">
            <v>H</v>
          </cell>
          <cell r="D5897">
            <v>13.72</v>
          </cell>
          <cell r="E5897">
            <v>0</v>
          </cell>
          <cell r="F5897">
            <v>13.72</v>
          </cell>
        </row>
        <row r="5898">
          <cell r="A5898" t="str">
            <v>89220</v>
          </cell>
          <cell r="B5898" t="str">
            <v>ROLO COMPACTADOR VIBRATORIO DE UM CILINDRO LISO DE ACO, POTENCIA 80 HP, PESO OPERACIONAL MAXIMO 8,5 T, LARGURA TRABALHO 1,676 M - JUROS. AF_06/2014</v>
          </cell>
          <cell r="C5898" t="str">
            <v>H</v>
          </cell>
          <cell r="D5898">
            <v>3.2</v>
          </cell>
          <cell r="E5898">
            <v>0</v>
          </cell>
          <cell r="F5898">
            <v>3.2</v>
          </cell>
        </row>
        <row r="5899">
          <cell r="A5899" t="str">
            <v>95631</v>
          </cell>
          <cell r="B5899" t="str">
            <v>ROLO COMPACTADOR VIBRATORIO TANDEM, ACO LISO, POTENCIA 125 HP, PESO SEM/COM LASTRO 10,20/11,65 T, LARGURA DE TRABALHO 1,73 M - CHP DIURNO. AF_11/2016</v>
          </cell>
          <cell r="C5899" t="str">
            <v>CHP</v>
          </cell>
          <cell r="D5899">
            <v>104.47</v>
          </cell>
          <cell r="E5899">
            <v>12.52</v>
          </cell>
          <cell r="F5899">
            <v>116.99</v>
          </cell>
        </row>
        <row r="5900">
          <cell r="A5900" t="str">
            <v>93242</v>
          </cell>
          <cell r="B5900" t="str">
            <v>ROLO COMPACTADOR VIBRATÓRIO TANDEM, CILINDROS LISOS DE AÇO PARA SOLO/ASFALTO, POTÊNCIA 45 HP, PESO MÁXIMO OPERACIONAL 4 T - CHI DIURNO. AF_02/2016</v>
          </cell>
          <cell r="C5900" t="str">
            <v>CHI</v>
          </cell>
          <cell r="D5900">
            <v>17.2</v>
          </cell>
          <cell r="E5900">
            <v>12.52</v>
          </cell>
          <cell r="F5900">
            <v>29.72</v>
          </cell>
        </row>
        <row r="5901">
          <cell r="A5901" t="str">
            <v>93244</v>
          </cell>
          <cell r="B5901" t="str">
            <v>ROLO COMPACTADOR VIBRATÓRIO PÉ DE CARNEIRO PARA SOLOS, POTÊNCIA 80 HP, PESO OPERACIONAL SEM/COM LASTRO 7,4 / 8,8 T, LARGURA DE TRABALHO 1,68 M - CHI DIURNO. AF_02/2016</v>
          </cell>
          <cell r="C5901" t="str">
            <v>CHI</v>
          </cell>
          <cell r="D5901">
            <v>21.71</v>
          </cell>
          <cell r="E5901">
            <v>12.52</v>
          </cell>
          <cell r="F5901">
            <v>34.229999999999997</v>
          </cell>
        </row>
        <row r="5902">
          <cell r="A5902" t="str">
            <v>95632</v>
          </cell>
          <cell r="B5902" t="str">
            <v>ROLO COMPACTADOR VIBRATORIO TANDEM, ACO LISO, POTENCIA 125 HP, PESO SEM/COM LASTRO 10,20/11,65 T, LARGURA DE TRABALHO 1,73 M - CHI DIURNO. AF_11/2016</v>
          </cell>
          <cell r="C5902" t="str">
            <v>CHI</v>
          </cell>
          <cell r="D5902">
            <v>29.11</v>
          </cell>
          <cell r="E5902">
            <v>12.52</v>
          </cell>
          <cell r="F5902">
            <v>41.63</v>
          </cell>
        </row>
        <row r="5903">
          <cell r="A5903" t="str">
            <v>93236</v>
          </cell>
          <cell r="B5903" t="str">
            <v>ROLO COMPACTADOR DE PNEUS ESTÁTICO, PRESSÃO VARIÁVEL, POTÊNCIA 99 HP, PESO SEM/COM LASTRO 9,45 / 21,0 T, LARGURA DE ROLAGEM 2,265 M - JUROS. AF_02/2016</v>
          </cell>
          <cell r="C5903" t="str">
            <v>H</v>
          </cell>
          <cell r="D5903">
            <v>4.55</v>
          </cell>
          <cell r="E5903">
            <v>0</v>
          </cell>
          <cell r="F5903">
            <v>4.55</v>
          </cell>
        </row>
        <row r="5904">
          <cell r="A5904" t="str">
            <v>93238</v>
          </cell>
          <cell r="B5904" t="str">
            <v>ROLO COMPACTADOR VIBRATÓRIO REBOCÁVEL, CILINDRO DE AÇO LISO, POTÊNCIA DE TRAÇÃO DE 65 CV, PESO 4,7 T, IMPACTO DINÂMICO 18,3 T, LARGURA DE TRABALHO 1,67 M - JUROS. AF_02/2016</v>
          </cell>
          <cell r="C5904" t="str">
            <v>H</v>
          </cell>
          <cell r="D5904">
            <v>0.93</v>
          </cell>
          <cell r="E5904">
            <v>0</v>
          </cell>
          <cell r="F5904">
            <v>0.93</v>
          </cell>
        </row>
        <row r="5905">
          <cell r="A5905" t="str">
            <v>93239</v>
          </cell>
          <cell r="B5905" t="str">
            <v>ROLO COMPACTADOR VIBRATÓRIO PÉ DE CARNEIRO, OPERADO POR CONTROLE REMOTO, POTÊNCIA 12,5 KW, PESO OPERACIONAL 1,675 T, LARGURA DE TRABALHO 0,85 M - JUROS. AF_02/2016</v>
          </cell>
          <cell r="C5905" t="str">
            <v>H</v>
          </cell>
          <cell r="D5905">
            <v>4.1900000000000004</v>
          </cell>
          <cell r="E5905">
            <v>0</v>
          </cell>
          <cell r="F5905">
            <v>4.1900000000000004</v>
          </cell>
        </row>
        <row r="5906">
          <cell r="A5906" t="str">
            <v>93240</v>
          </cell>
          <cell r="B5906" t="str">
            <v>ROLO COMPACTADOR VIBRATÓRIO PÉ DE CARNEIRO, OPERADO POR CONTROLE REMOTO, POTÊNCIA 12,5 KW, PESO OPERACIONAL 1,675 T, LARGURA DE TRABALHO 0,85 M - MATERIAIS NA OPERAÇÃO. AF_02/2016</v>
          </cell>
          <cell r="C5906" t="str">
            <v>H</v>
          </cell>
          <cell r="D5906">
            <v>7.18</v>
          </cell>
          <cell r="E5906">
            <v>0</v>
          </cell>
          <cell r="F5906">
            <v>7.18</v>
          </cell>
        </row>
        <row r="5907">
          <cell r="A5907" t="str">
            <v>93241</v>
          </cell>
          <cell r="B5907" t="str">
            <v>ROLO COMPACTADOR VIBRATÓRIO TANDEM, CILINDROS LISOS DE AÇO PARA SOLO/ASFALTO, POTÊNCIA 45 HP, PESO MÁXIMO OPERACIONAL 4 T - JUROS. AF_02/2016</v>
          </cell>
          <cell r="C5907" t="str">
            <v>H</v>
          </cell>
          <cell r="D5907">
            <v>2.54</v>
          </cell>
          <cell r="E5907">
            <v>0</v>
          </cell>
          <cell r="F5907">
            <v>2.54</v>
          </cell>
        </row>
        <row r="5908">
          <cell r="A5908" t="str">
            <v>95627</v>
          </cell>
          <cell r="B5908" t="str">
            <v>ROLO COMPACTADOR VIBRATORIO TANDEM, ACO LISO, POTENCIA 125 HP, PESO SEM/COM LASTRO 10,20/11,65 T, LARGURA DE TRABALHO 1,73 M - DEPRECIAÇÃO. AF_11/2016</v>
          </cell>
          <cell r="C5908" t="str">
            <v>H</v>
          </cell>
          <cell r="D5908">
            <v>19.66</v>
          </cell>
          <cell r="E5908">
            <v>0</v>
          </cell>
          <cell r="F5908">
            <v>19.66</v>
          </cell>
        </row>
        <row r="5909">
          <cell r="A5909" t="str">
            <v>95628</v>
          </cell>
          <cell r="B5909" t="str">
            <v>ROLO COMPACTADOR VIBRATORIO TANDEM, ACO LISO, POTENCIA 125 HP, PESO SEM/COM LASTRO 10,20/11,65 T, LARGURA DE TRABALHO 1,73 M - JUROS. AF_11/2016</v>
          </cell>
          <cell r="C5909" t="str">
            <v>H</v>
          </cell>
          <cell r="D5909">
            <v>4.59</v>
          </cell>
          <cell r="E5909">
            <v>0</v>
          </cell>
          <cell r="F5909">
            <v>4.59</v>
          </cell>
        </row>
        <row r="5910">
          <cell r="A5910" t="str">
            <v>95629</v>
          </cell>
          <cell r="B5910" t="str">
            <v>ROLO COMPACTADOR VIBRATORIO TANDEM, ACO LISO, POTENCIA 125 HP, PESO SEM/COM LASTRO 10,20/11,65 T, LARGURA DE TRABALHO 1,73 M - MANUTENÇÃO. AF_11/2016</v>
          </cell>
          <cell r="C5910" t="str">
            <v>H</v>
          </cell>
          <cell r="D5910">
            <v>21.84</v>
          </cell>
          <cell r="E5910">
            <v>0</v>
          </cell>
          <cell r="F5910">
            <v>21.84</v>
          </cell>
        </row>
        <row r="5911">
          <cell r="A5911" t="str">
            <v>95630</v>
          </cell>
          <cell r="B5911" t="str">
            <v>ROLO COMPACTADOR VIBRATORIO TANDEM, ACO LISO, POTENCIA 125 HP, PESO SEM/COM LASTRO 10,20/11,65 T, LARGURA DE TRABALHO 1,73 M - MATERIAIS NA OPERAÇÃO. AF_11/2016</v>
          </cell>
          <cell r="C5911" t="str">
            <v>H</v>
          </cell>
          <cell r="D5911">
            <v>53.53</v>
          </cell>
          <cell r="E5911">
            <v>0</v>
          </cell>
          <cell r="F5911">
            <v>53.53</v>
          </cell>
        </row>
        <row r="5912">
          <cell r="B5912" t="str">
            <v>PLACAS VIBRATÓRIAS</v>
          </cell>
          <cell r="C5912" t="str">
            <v/>
          </cell>
        </row>
        <row r="5913">
          <cell r="A5913" t="str">
            <v>91277</v>
          </cell>
          <cell r="B5913" t="str">
            <v>PLACA VIBRATÓRIA REVERSÍVEL COM MOTOR 4 TEMPOS A GASOLINA, FORÇA CENTRÍFUGA DE 25 KN (2500 KGF), POTÊNCIA 5,5 CV - CHP DIURNO. AF_08/2015</v>
          </cell>
          <cell r="C5913" t="str">
            <v>CHP</v>
          </cell>
          <cell r="D5913">
            <v>5.88</v>
          </cell>
          <cell r="E5913">
            <v>0</v>
          </cell>
          <cell r="F5913">
            <v>5.88</v>
          </cell>
        </row>
        <row r="5914">
          <cell r="A5914" t="str">
            <v>91278</v>
          </cell>
          <cell r="B5914" t="str">
            <v>PLACA VIBRATÓRIA REVERSÍVEL COM MOTOR 4 TEMPOS A GASOLINA, FORÇA CENTRÍFUGA DE 25 KN (2500 KGF), POTÊNCIA 5,5 CV - CHI DIURNO. AF_08/2015</v>
          </cell>
          <cell r="C5914" t="str">
            <v>CHI</v>
          </cell>
          <cell r="D5914">
            <v>0.95</v>
          </cell>
          <cell r="E5914">
            <v>0</v>
          </cell>
          <cell r="F5914">
            <v>0.95</v>
          </cell>
        </row>
        <row r="5915">
          <cell r="A5915" t="str">
            <v>91273</v>
          </cell>
          <cell r="B5915" t="str">
            <v>PLACA VIBRATÓRIA REVERSÍVEL COM MOTOR 4 TEMPOS A GASOLINA, FORÇA CENTRÍFUGA DE 25 KN (2500 KGF), POTÊNCIA 5,5 CV - DEPRECIAÇÃO. AF_08/2015</v>
          </cell>
          <cell r="C5915" t="str">
            <v>H</v>
          </cell>
          <cell r="D5915">
            <v>0.7</v>
          </cell>
          <cell r="E5915">
            <v>0</v>
          </cell>
          <cell r="F5915">
            <v>0.7</v>
          </cell>
        </row>
        <row r="5916">
          <cell r="A5916" t="str">
            <v>91274</v>
          </cell>
          <cell r="B5916" t="str">
            <v>PLACA VIBRATÓRIA REVERSÍVEL COM MOTOR 4 TEMPOS A GASOLINA, FORÇA CENTRÍFUGA DE 25 KN (2500 KGF), POTÊNCIA 5,5 CV - JUROS. AF_08/2015</v>
          </cell>
          <cell r="C5916" t="str">
            <v>H</v>
          </cell>
          <cell r="D5916">
            <v>0.24</v>
          </cell>
          <cell r="E5916">
            <v>0</v>
          </cell>
          <cell r="F5916">
            <v>0.24</v>
          </cell>
        </row>
        <row r="5917">
          <cell r="A5917" t="str">
            <v>91275</v>
          </cell>
          <cell r="B5917" t="str">
            <v>PLACA VIBRATÓRIA REVERSÍVEL COM MOTOR 4 TEMPOS A GASOLINA, FORÇA CENTRÍFUGA DE 25 KN (2500 KGF), POTÊNCIA 5,5 CV - MANUTENÇÃO. AF_08/2015</v>
          </cell>
          <cell r="C5917" t="str">
            <v>H</v>
          </cell>
          <cell r="D5917">
            <v>0.46</v>
          </cell>
          <cell r="E5917">
            <v>0</v>
          </cell>
          <cell r="F5917">
            <v>0.46</v>
          </cell>
        </row>
        <row r="5918">
          <cell r="A5918" t="str">
            <v>91276</v>
          </cell>
          <cell r="B5918" t="str">
            <v>PLACA VIBRATÓRIA REVERSÍVEL COM MOTOR 4 TEMPOS A GASOLINA, FORÇA CENTRÍFUGA DE 25 KN (2500 KGF), POTÊNCIA 5,5 CV - MATERIAIS NA OPERAÇÃO. AF_08/2015</v>
          </cell>
          <cell r="C5918" t="str">
            <v>H</v>
          </cell>
          <cell r="D5918">
            <v>4.4800000000000004</v>
          </cell>
          <cell r="E5918">
            <v>0</v>
          </cell>
          <cell r="F5918">
            <v>4.4800000000000004</v>
          </cell>
        </row>
        <row r="5919">
          <cell r="B5919" t="str">
            <v>GRADE ARADORA</v>
          </cell>
          <cell r="C5919" t="str">
            <v/>
          </cell>
        </row>
        <row r="5920">
          <cell r="A5920" t="str">
            <v>5658</v>
          </cell>
          <cell r="B5920" t="str">
            <v>GRADE DE DISCO CONTROLE REMOTO REBOCÁVEL, COM 24 DISCOS 24 X 6 MM COM PNEUS PARA TRANSPORTE - MANUTENÇÃO. AF_06/2014</v>
          </cell>
          <cell r="C5920" t="str">
            <v>H</v>
          </cell>
          <cell r="D5920">
            <v>1.54</v>
          </cell>
          <cell r="E5920">
            <v>0</v>
          </cell>
          <cell r="F5920">
            <v>1.54</v>
          </cell>
        </row>
        <row r="5921">
          <cell r="A5921" t="str">
            <v>5689</v>
          </cell>
          <cell r="B5921" t="str">
            <v>GRADE DE DISCO CONTROLE REMOTO REBOCÁVEL, COM 24 DISCOS 24 X 6 MM COM PNEUS PARA TRANSPORTE - CHP DIURNO. AF_06/2014</v>
          </cell>
          <cell r="C5921" t="str">
            <v>CHP</v>
          </cell>
          <cell r="D5921">
            <v>4.18</v>
          </cell>
          <cell r="E5921">
            <v>0</v>
          </cell>
          <cell r="F5921">
            <v>4.18</v>
          </cell>
        </row>
        <row r="5922">
          <cell r="A5922" t="str">
            <v>5690</v>
          </cell>
          <cell r="B5922" t="str">
            <v>GRADE DE DISCO CONTROLE REMOTO REBOCÁVEL, COM 24 DISCOS 24 X 6 MM COM PNEUS PARA TRANSPORTE - CHI DIURNO. AF_06/2014</v>
          </cell>
          <cell r="C5922" t="str">
            <v>CHI</v>
          </cell>
          <cell r="D5922">
            <v>2.63</v>
          </cell>
          <cell r="E5922">
            <v>0</v>
          </cell>
          <cell r="F5922">
            <v>2.63</v>
          </cell>
        </row>
        <row r="5923">
          <cell r="A5923" t="str">
            <v>5921</v>
          </cell>
          <cell r="B5923" t="str">
            <v>GRADE DE DISCO REBOCÁVEL COM 20 DISCOS 24" X 6 MM COM PNEUS PARA TRANSPORTE - CHP DIURNO. AF_06/2014</v>
          </cell>
          <cell r="C5923" t="str">
            <v>CHP</v>
          </cell>
          <cell r="D5923">
            <v>3.27</v>
          </cell>
          <cell r="E5923">
            <v>0</v>
          </cell>
          <cell r="F5923">
            <v>3.27</v>
          </cell>
        </row>
        <row r="5924">
          <cell r="A5924" t="str">
            <v>5923</v>
          </cell>
          <cell r="B5924" t="str">
            <v>GRADE DE DISCO REBOCÁVEL COM 20 DISCOS 24" X 6 MM COM PNEUS PARA TRANSPORTE - CHI DIURNO. AF_06/2014</v>
          </cell>
          <cell r="C5924" t="str">
            <v>CHI</v>
          </cell>
          <cell r="D5924">
            <v>2.06</v>
          </cell>
          <cell r="E5924">
            <v>0</v>
          </cell>
          <cell r="F5924">
            <v>2.06</v>
          </cell>
        </row>
        <row r="5925">
          <cell r="A5925" t="str">
            <v>53840</v>
          </cell>
          <cell r="B5925" t="str">
            <v>GRADE DE DISCO REBOCÁVEL COM 20 DISCOS 24" X 6 MM COM PNEUS PARA TRANSPORTE - DEPRECIAÇÃO. AF_06/2014</v>
          </cell>
          <cell r="C5925" t="str">
            <v>H</v>
          </cell>
          <cell r="D5925">
            <v>1.53</v>
          </cell>
          <cell r="E5925">
            <v>0</v>
          </cell>
          <cell r="F5925">
            <v>1.53</v>
          </cell>
        </row>
        <row r="5926">
          <cell r="A5926" t="str">
            <v>53841</v>
          </cell>
          <cell r="B5926" t="str">
            <v>GRADE DE DISCO REBOCÁVEL COM 20 DISCOS 24" X 6 MM COM PNEUS PARA TRANSPORTE - MANUTENÇÃO. AF_06/2014</v>
          </cell>
          <cell r="C5926" t="str">
            <v>H</v>
          </cell>
          <cell r="D5926">
            <v>1.21</v>
          </cell>
          <cell r="E5926">
            <v>0</v>
          </cell>
          <cell r="F5926">
            <v>1.21</v>
          </cell>
        </row>
        <row r="5927">
          <cell r="A5927" t="str">
            <v>87026</v>
          </cell>
          <cell r="B5927" t="str">
            <v>GRADE DE DISCO REBOCÁVEL COM 20 DISCOS 24" X 6 MM COM PNEUS PARA TRANSPORTE - JUROS. AF_06/2014</v>
          </cell>
          <cell r="C5927" t="str">
            <v>H</v>
          </cell>
          <cell r="D5927">
            <v>0.53</v>
          </cell>
          <cell r="E5927">
            <v>0</v>
          </cell>
          <cell r="F5927">
            <v>0.53</v>
          </cell>
        </row>
        <row r="5928">
          <cell r="A5928" t="str">
            <v>88855</v>
          </cell>
          <cell r="B5928" t="str">
            <v>GRADE DE DISCO CONTROLE REMOTO REBOCÁVEL, COM 24 DISCOS 24 X 6 MM COM PNEUS PARA TRANSPORTE - DEPRECIAÇÃO. AF_06/2014</v>
          </cell>
          <cell r="C5928" t="str">
            <v>H</v>
          </cell>
          <cell r="D5928">
            <v>1.95</v>
          </cell>
          <cell r="E5928">
            <v>0</v>
          </cell>
          <cell r="F5928">
            <v>1.95</v>
          </cell>
        </row>
        <row r="5929">
          <cell r="A5929" t="str">
            <v>88856</v>
          </cell>
          <cell r="B5929" t="str">
            <v>GRADE DE DISCO CONTROLE REMOTO REBOCÁVEL, COM 24 DISCOS 24 X 6 MM COM PNEUS PARA TRANSPORTE - JUROS. AF_06/2014</v>
          </cell>
          <cell r="C5929" t="str">
            <v>H</v>
          </cell>
          <cell r="D5929">
            <v>0.68</v>
          </cell>
          <cell r="E5929">
            <v>0</v>
          </cell>
          <cell r="F5929">
            <v>0.68</v>
          </cell>
        </row>
        <row r="5930">
          <cell r="B5930" t="str">
            <v>MOTONIVELADORA</v>
          </cell>
          <cell r="C5930" t="str">
            <v/>
          </cell>
        </row>
        <row r="5931">
          <cell r="A5931" t="str">
            <v>5779</v>
          </cell>
          <cell r="B5931" t="str">
            <v>MOTONIVELADORA POTÊNCIA BÁSICA LÍQUIDA (PRIMEIRA MARCHA) 125 HP, PESO BRUTO 13032 KG, LARGURA DA LÂMINA DE 3,7 M - MANUTENÇÃO. AF_06/2014</v>
          </cell>
          <cell r="C5931" t="str">
            <v>H</v>
          </cell>
          <cell r="D5931">
            <v>33</v>
          </cell>
          <cell r="E5931">
            <v>0</v>
          </cell>
          <cell r="F5931">
            <v>33</v>
          </cell>
        </row>
        <row r="5932">
          <cell r="A5932" t="str">
            <v>5932</v>
          </cell>
          <cell r="B5932" t="str">
            <v>MOTONIVELADORA POTÊNCIA BÁSICA LÍQUIDA (PRIMEIRA MARCHA) 125 HP, PESO BRUTO 13032 KG, LARGURA DA LÂMINA DE 3,7 M - CHP DIURNO. AF_06/2014</v>
          </cell>
          <cell r="C5932" t="str">
            <v>CHP</v>
          </cell>
          <cell r="D5932">
            <v>133.06</v>
          </cell>
          <cell r="E5932">
            <v>20.309999999999999</v>
          </cell>
          <cell r="F5932">
            <v>153.37</v>
          </cell>
        </row>
        <row r="5933">
          <cell r="A5933" t="str">
            <v>5934</v>
          </cell>
          <cell r="B5933" t="str">
            <v>MOTONIVELADORA POTÊNCIA BÁSICA LÍQUIDA (PRIMEIRA MARCHA) 125 HP, PESO BRUTO 13032 KG, LARGURA DA LÂMINA DE 3,7 M - CHI DIURNO. AF_06/2014</v>
          </cell>
          <cell r="C5933" t="str">
            <v>CHI</v>
          </cell>
          <cell r="D5933">
            <v>35.82</v>
          </cell>
          <cell r="E5933">
            <v>20.309999999999999</v>
          </cell>
          <cell r="F5933">
            <v>56.13</v>
          </cell>
        </row>
        <row r="5934">
          <cell r="A5934" t="str">
            <v>53849</v>
          </cell>
          <cell r="B5934" t="str">
            <v>MOTONIVELADORA POTÊNCIA BÁSICA LÍQUIDA (PRIMEIRA MARCHA) 125 HP, PESO BRUTO 13032 KG, LARGURA DA LÂMINA DE 3,7 M - MATERIAIS NA OPERAÇÃO. AF_06/2014</v>
          </cell>
          <cell r="C5934" t="str">
            <v>H</v>
          </cell>
          <cell r="D5934">
            <v>64.23</v>
          </cell>
          <cell r="E5934">
            <v>0</v>
          </cell>
          <cell r="F5934">
            <v>64.23</v>
          </cell>
        </row>
        <row r="5935">
          <cell r="A5935" t="str">
            <v>89228</v>
          </cell>
          <cell r="B5935" t="str">
            <v>MOTONIVELADORA POTÊNCIA BÁSICA LÍQUIDA (PRIMEIRA MARCHA) 125 HP, PESO BRUTO 13032 KG, LARGURA DA LÂMINA DE 3,7 M - DEPRECIAÇÃO. AF_06/2014</v>
          </cell>
          <cell r="C5935" t="str">
            <v>H</v>
          </cell>
          <cell r="D5935">
            <v>23.49</v>
          </cell>
          <cell r="E5935">
            <v>0</v>
          </cell>
          <cell r="F5935">
            <v>23.49</v>
          </cell>
        </row>
        <row r="5936">
          <cell r="A5936" t="str">
            <v>89229</v>
          </cell>
          <cell r="B5936" t="str">
            <v>MOTONIVELADORA POTÊNCIA BÁSICA LÍQUIDA (PRIMEIRA MARCHA) 125 HP, PESO BRUTO 13032 KG, LARGURA DA LÂMINA DE 3,7 M - JUROS. AF_06/2014</v>
          </cell>
          <cell r="C5936" t="str">
            <v>H</v>
          </cell>
          <cell r="D5936">
            <v>7.48</v>
          </cell>
          <cell r="E5936">
            <v>0</v>
          </cell>
          <cell r="F5936">
            <v>7.48</v>
          </cell>
        </row>
        <row r="5937">
          <cell r="B5937" t="str">
            <v>FRESADORAS</v>
          </cell>
          <cell r="C5937" t="str">
            <v/>
          </cell>
        </row>
        <row r="5938">
          <cell r="A5938" t="str">
            <v>89234</v>
          </cell>
          <cell r="B5938" t="str">
            <v>FRESADORA DE ASFALTO A FRIO SOBRE RODAS, LARGURA FRESAGEM DE 1,0 M, POTÊNCIA 208 HP - CHP DIURNO. AF_11/2014</v>
          </cell>
          <cell r="C5938" t="str">
            <v>CHP</v>
          </cell>
          <cell r="D5938">
            <v>286.37</v>
          </cell>
          <cell r="E5938">
            <v>14.36</v>
          </cell>
          <cell r="F5938">
            <v>300.73</v>
          </cell>
        </row>
        <row r="5939">
          <cell r="A5939" t="str">
            <v>89242</v>
          </cell>
          <cell r="B5939" t="str">
            <v>FRESADORA DE ASFALTO A FRIO SOBRE RODAS, LARGURA FRESAGEM DE 2,0 M, POTÊNCIA 550 HP - CHP DIURNO. AF_11/2014</v>
          </cell>
          <cell r="C5939" t="str">
            <v>CHP</v>
          </cell>
          <cell r="D5939">
            <v>689.94</v>
          </cell>
          <cell r="E5939">
            <v>14.36</v>
          </cell>
          <cell r="F5939">
            <v>704.3</v>
          </cell>
        </row>
        <row r="5940">
          <cell r="A5940" t="str">
            <v>89235</v>
          </cell>
          <cell r="B5940" t="str">
            <v>FRESADORA DE ASFALTO A FRIO SOBRE RODAS, LARGURA FRESAGEM DE 1,0 M, POTÊNCIA 208 HP - CHI DIURNO. AF_11/2014</v>
          </cell>
          <cell r="C5940" t="str">
            <v>CHI</v>
          </cell>
          <cell r="D5940">
            <v>89.44</v>
          </cell>
          <cell r="E5940">
            <v>14.36</v>
          </cell>
          <cell r="F5940">
            <v>103.8</v>
          </cell>
        </row>
        <row r="5941">
          <cell r="A5941" t="str">
            <v>89243</v>
          </cell>
          <cell r="B5941" t="str">
            <v>FRESADORA DE ASFALTO A FRIO SOBRE RODAS, LARGURA FRESAGEM DE 2,0 M, POTÊNCIA 550 HP - CHI DIURNO. AF_11/2014</v>
          </cell>
          <cell r="C5941" t="str">
            <v>CHI</v>
          </cell>
          <cell r="D5941">
            <v>202.43</v>
          </cell>
          <cell r="E5941">
            <v>14.36</v>
          </cell>
          <cell r="F5941">
            <v>216.79</v>
          </cell>
        </row>
        <row r="5942">
          <cell r="B5942" t="str">
            <v>RECICLADORAS DE ASFALTO</v>
          </cell>
          <cell r="C5942" t="str">
            <v/>
          </cell>
        </row>
        <row r="5943">
          <cell r="A5943" t="str">
            <v>89250</v>
          </cell>
          <cell r="B5943" t="str">
            <v>RECICLADORA DE ASFALTO A FRIO SOBRE RODAS, LARGURA FRESAGEM DE 2,0 M, POTÊNCIA 422 HP - CHP DIURNO. AF_11/2014</v>
          </cell>
          <cell r="C5943" t="str">
            <v>CHP</v>
          </cell>
          <cell r="D5943">
            <v>576.14</v>
          </cell>
          <cell r="E5943">
            <v>14.36</v>
          </cell>
          <cell r="F5943">
            <v>590.5</v>
          </cell>
        </row>
        <row r="5944">
          <cell r="A5944" t="str">
            <v>89251</v>
          </cell>
          <cell r="B5944" t="str">
            <v>RECICLADORA DE ASFALTO A FRIO SOBRE RODAS, LARGURA FRESAGEM DE 2,0 M, POTÊNCIA 422 HP - CHI DIURNO. AF_11/2014</v>
          </cell>
          <cell r="C5944" t="str">
            <v>CHI</v>
          </cell>
          <cell r="D5944">
            <v>176.54</v>
          </cell>
          <cell r="E5944">
            <v>14.36</v>
          </cell>
          <cell r="F5944">
            <v>190.9</v>
          </cell>
        </row>
        <row r="5945">
          <cell r="A5945" t="str">
            <v>89246</v>
          </cell>
          <cell r="B5945" t="str">
            <v>RECICLADORA DE ASFALTO A FRIO SOBRE RODAS, LARGURA FRESAGEM DE 2,0 M, POTÊNCIA 422 HP - DEPRECIAÇÃO. AF_11/2014</v>
          </cell>
          <cell r="C5945" t="str">
            <v>H</v>
          </cell>
          <cell r="D5945">
            <v>140.13999999999999</v>
          </cell>
          <cell r="E5945">
            <v>0</v>
          </cell>
          <cell r="F5945">
            <v>140.13999999999999</v>
          </cell>
        </row>
        <row r="5946">
          <cell r="A5946" t="str">
            <v>89247</v>
          </cell>
          <cell r="B5946" t="str">
            <v>RECICLADORA DE ASFALTO A FRIO SOBRE RODAS, LARGURA FRESAGEM DE 2,0 M, POTÊNCIA 422 HP - JUROS. AF_11/2014</v>
          </cell>
          <cell r="C5946" t="str">
            <v>H</v>
          </cell>
          <cell r="D5946">
            <v>31.53</v>
          </cell>
          <cell r="E5946">
            <v>0</v>
          </cell>
          <cell r="F5946">
            <v>31.53</v>
          </cell>
        </row>
        <row r="5947">
          <cell r="A5947" t="str">
            <v>89248</v>
          </cell>
          <cell r="B5947" t="str">
            <v>RECICLADORA DE ASFALTO A FRIO SOBRE RODAS, LARGURA FRESAGEM DE 2,0 M, POTÊNCIA 422 HP - MANUTENÇÃO. AF_11/2014</v>
          </cell>
          <cell r="C5947" t="str">
            <v>H</v>
          </cell>
          <cell r="D5947">
            <v>218.97</v>
          </cell>
          <cell r="E5947">
            <v>0</v>
          </cell>
          <cell r="F5947">
            <v>218.97</v>
          </cell>
        </row>
        <row r="5948">
          <cell r="A5948" t="str">
            <v>89249</v>
          </cell>
          <cell r="B5948" t="str">
            <v>RECICLADORA DE ASFALTO A FRIO SOBRE RODAS, LARGURA FRESAGEM DE 2,0 M, POTÊNCIA 422 HP - MATERIAIS NA OPERAÇÃO. AF_11/2014</v>
          </cell>
          <cell r="C5948" t="str">
            <v>H</v>
          </cell>
          <cell r="D5948">
            <v>180.64</v>
          </cell>
          <cell r="E5948">
            <v>0</v>
          </cell>
          <cell r="F5948">
            <v>180.64</v>
          </cell>
        </row>
        <row r="5949">
          <cell r="B5949" t="str">
            <v>DOSADORES</v>
          </cell>
          <cell r="C5949" t="str">
            <v/>
          </cell>
        </row>
        <row r="5950">
          <cell r="A5950" t="str">
            <v>92118</v>
          </cell>
          <cell r="B5950" t="str">
            <v>DOSADOR DE AREIA, CAPACIDADE DE 26 LITROS - CHP DIURNO. AF_11/2015</v>
          </cell>
          <cell r="C5950" t="str">
            <v>CHP</v>
          </cell>
          <cell r="D5950">
            <v>1.54</v>
          </cell>
          <cell r="E5950">
            <v>0</v>
          </cell>
          <cell r="F5950">
            <v>1.54</v>
          </cell>
        </row>
        <row r="5951">
          <cell r="A5951" t="str">
            <v>92119</v>
          </cell>
          <cell r="B5951" t="str">
            <v>DOSADOR DE AREIA, CAPACIDADE DE 26 LITROS - CHI DIURNO. AF_11/2015</v>
          </cell>
          <cell r="C5951" t="str">
            <v>CHI</v>
          </cell>
          <cell r="D5951">
            <v>0.95</v>
          </cell>
          <cell r="E5951">
            <v>0</v>
          </cell>
          <cell r="F5951">
            <v>0.95</v>
          </cell>
        </row>
        <row r="5952">
          <cell r="A5952" t="str">
            <v>92114</v>
          </cell>
          <cell r="B5952" t="str">
            <v>DOSADOR DE AREIA, CAPACIDADE DE 26 LITROS - DEPRECIAÇÃO. AF_11/2015</v>
          </cell>
          <cell r="C5952" t="str">
            <v>H</v>
          </cell>
          <cell r="D5952">
            <v>0.9</v>
          </cell>
          <cell r="E5952">
            <v>0</v>
          </cell>
          <cell r="F5952">
            <v>0.9</v>
          </cell>
        </row>
        <row r="5953">
          <cell r="A5953" t="str">
            <v>92115</v>
          </cell>
          <cell r="B5953" t="str">
            <v>DOSADOR DE AREIA, CAPACIDADE DE 26 LITROS - JUROS. AF_11/2015</v>
          </cell>
          <cell r="C5953" t="str">
            <v>H</v>
          </cell>
          <cell r="D5953">
            <v>0.06</v>
          </cell>
          <cell r="E5953">
            <v>0</v>
          </cell>
          <cell r="F5953">
            <v>0.06</v>
          </cell>
        </row>
        <row r="5954">
          <cell r="A5954" t="str">
            <v>92116</v>
          </cell>
          <cell r="B5954" t="str">
            <v>DOSADOR DE AREIA, CAPACIDADE DE 26 LITROS - MANUTENÇÃO. AF_11/2015</v>
          </cell>
          <cell r="C5954" t="str">
            <v>H</v>
          </cell>
          <cell r="D5954">
            <v>0.59</v>
          </cell>
          <cell r="E5954">
            <v>0</v>
          </cell>
          <cell r="F5954">
            <v>0.59</v>
          </cell>
        </row>
        <row r="5955">
          <cell r="B5955" t="str">
            <v>VIBROACABADORA</v>
          </cell>
          <cell r="C5955" t="str">
            <v/>
          </cell>
        </row>
        <row r="5956">
          <cell r="A5956" t="str">
            <v>5835</v>
          </cell>
          <cell r="B5956" t="str">
            <v>VIBROACABADORA DE ASFALTO SOBRE ESTEIRAS, LARGURA DE PAVIMENTAÇÃO 1,90 M A 5,30 M, POTÊNCIA 105 HP CAPACIDADE 450 T/H - CHP DIURNO. AF_11/2014</v>
          </cell>
          <cell r="C5956" t="str">
            <v>CHP</v>
          </cell>
          <cell r="D5956">
            <v>168.21</v>
          </cell>
          <cell r="E5956">
            <v>14.36</v>
          </cell>
          <cell r="F5956">
            <v>182.57</v>
          </cell>
        </row>
        <row r="5957">
          <cell r="A5957" t="str">
            <v>5837</v>
          </cell>
          <cell r="B5957" t="str">
            <v>VIBROACABADORA DE ASFALTO SOBRE ESTEIRAS, LARGURA DE PAVIMENTAÇÃO 1,90 M A 5,30 M, POTÊNCIA 105 HP CAPACIDADE 450 T/H - CHI DIURNO. AF_11/2014</v>
          </cell>
          <cell r="C5957" t="str">
            <v>CHI</v>
          </cell>
          <cell r="D5957">
            <v>65.180000000000007</v>
          </cell>
          <cell r="E5957">
            <v>14.36</v>
          </cell>
          <cell r="F5957">
            <v>79.540000000000006</v>
          </cell>
        </row>
        <row r="5958">
          <cell r="A5958" t="str">
            <v>5710</v>
          </cell>
          <cell r="B5958" t="str">
            <v>VIBROACABADORA DE ASFALTO SOBRE ESTEIRAS, LARGURA DE PAVIMENTAÇÃO 1,90 M A 5,30 M, POTÊNCIA 105 HP CAPACIDADE 450 T/H - MANUTENÇÃO. AF_11/2014</v>
          </cell>
          <cell r="C5958" t="str">
            <v>H</v>
          </cell>
          <cell r="D5958">
            <v>58.06</v>
          </cell>
          <cell r="E5958">
            <v>0</v>
          </cell>
          <cell r="F5958">
            <v>58.06</v>
          </cell>
        </row>
        <row r="5959">
          <cell r="A5959" t="str">
            <v>5711</v>
          </cell>
          <cell r="B5959" t="str">
            <v>VIBROACABADORA DE ASFALTO SOBRE ESTEIRAS, LARGURA DE PAVIMENTAÇÃO 1,90 M A 5,30 M, POTÊNCIA 105 HP CAPACIDADE 450 T/H - MATERIAIS NA OPERAÇÃO. AF_11/2014</v>
          </cell>
          <cell r="C5959" t="str">
            <v>H</v>
          </cell>
          <cell r="D5959">
            <v>44.97</v>
          </cell>
          <cell r="E5959">
            <v>0</v>
          </cell>
          <cell r="F5959">
            <v>44.97</v>
          </cell>
        </row>
        <row r="5960">
          <cell r="A5960" t="str">
            <v>89257</v>
          </cell>
          <cell r="B5960" t="str">
            <v>VIBROACABADORA DE ASFALTO SOBRE ESTEIRAS, LARGURA DE PAVIMENTAÇÃO 2,13 M A 4,55 M, POTÊNCIA 100 HP CAPACIDADE 400 T/H - CHP DIURNO. AF_11/2014</v>
          </cell>
          <cell r="C5960" t="str">
            <v>CHP</v>
          </cell>
          <cell r="D5960">
            <v>144.46</v>
          </cell>
          <cell r="E5960">
            <v>14.36</v>
          </cell>
          <cell r="F5960">
            <v>158.82</v>
          </cell>
        </row>
        <row r="5961">
          <cell r="A5961" t="str">
            <v>89258</v>
          </cell>
          <cell r="B5961" t="str">
            <v>VIBROACABADORA DE ASFALTO SOBRE ESTEIRAS, LARGURA DE PAVIMENTAÇÃO 2,13 M A 4,55 M, POTÊNCIA 100 HP, CAPACIDADE 400 T/H - CHI DIURNO. AF_11/2014</v>
          </cell>
          <cell r="C5961" t="str">
            <v>CHI</v>
          </cell>
          <cell r="D5961">
            <v>54.29</v>
          </cell>
          <cell r="E5961">
            <v>14.36</v>
          </cell>
          <cell r="F5961">
            <v>68.650000000000006</v>
          </cell>
        </row>
        <row r="5962">
          <cell r="A5962" t="str">
            <v>89240</v>
          </cell>
          <cell r="B5962" t="str">
            <v>VIBROACABADORA DE ASFALTO SOBRE ESTEIRAS, LARGURA DE PAVIMENTAÇÃO 1,90 M A 5,30 M, POTÊNCIA 105 HP CAPACIDADE 450 T/H - DEPRECIAÇÃO. AF_11/2014</v>
          </cell>
          <cell r="C5962" t="str">
            <v>H</v>
          </cell>
          <cell r="D5962">
            <v>46.41</v>
          </cell>
          <cell r="E5962">
            <v>0</v>
          </cell>
          <cell r="F5962">
            <v>46.41</v>
          </cell>
        </row>
        <row r="5963">
          <cell r="A5963" t="str">
            <v>89241</v>
          </cell>
          <cell r="B5963" t="str">
            <v>VIBROACABADORA DE ASFALTO SOBRE ESTEIRAS, LARGURA DE PAVIMENTAÇÃO 1,90 M A 5,30 M, POTÊNCIA 105 HP CAPACIDADE 450 T/H - JUROS. AF_11/2014</v>
          </cell>
          <cell r="C5963" t="str">
            <v>H</v>
          </cell>
          <cell r="D5963">
            <v>13.9</v>
          </cell>
          <cell r="E5963">
            <v>0</v>
          </cell>
          <cell r="F5963">
            <v>13.9</v>
          </cell>
        </row>
        <row r="5964">
          <cell r="A5964" t="str">
            <v>89253</v>
          </cell>
          <cell r="B5964" t="str">
            <v>VIBROACABADORA DE ASFALTO SOBRE ESTEIRAS, LARGURA DE PAVIMENTAÇÃO 2,13 M A 4,55 M, POTÊNCIA 100 HP, CAPACIDADE 400 T/H - DEPRECIAÇÃO. AF_11/2014</v>
          </cell>
          <cell r="C5964" t="str">
            <v>H</v>
          </cell>
          <cell r="D5964">
            <v>38.03</v>
          </cell>
          <cell r="E5964">
            <v>0</v>
          </cell>
          <cell r="F5964">
            <v>38.03</v>
          </cell>
        </row>
        <row r="5965">
          <cell r="A5965" t="str">
            <v>89254</v>
          </cell>
          <cell r="B5965" t="str">
            <v>VIBROACABADORA DE ASFALTO SOBRE ESTEIRAS, LARGURA DE PAVIMENTAÇÃO 2,13 M A 4,55 M, POTÊNCIA 100 HP, CAPACIDADE 400 T/H - JUROS. AF_11/2014</v>
          </cell>
          <cell r="C5965" t="str">
            <v>H</v>
          </cell>
          <cell r="D5965">
            <v>11.39</v>
          </cell>
          <cell r="E5965">
            <v>0</v>
          </cell>
          <cell r="F5965">
            <v>11.39</v>
          </cell>
        </row>
        <row r="5966">
          <cell r="A5966" t="str">
            <v>89255</v>
          </cell>
          <cell r="B5966" t="str">
            <v>VIBROACABADORA DE ASFALTO SOBRE ESTEIRAS, LARGURA DE PAVIMENTAÇÃO 2,13 M A 4,55 M, POTÊNCIA 100 HP, CAPACIDADE 400 T/H - MANUTENÇÃO. AF_11/2014</v>
          </cell>
          <cell r="C5966" t="str">
            <v>H</v>
          </cell>
          <cell r="D5966">
            <v>47.35</v>
          </cell>
          <cell r="E5966">
            <v>0</v>
          </cell>
          <cell r="F5966">
            <v>47.35</v>
          </cell>
        </row>
        <row r="5967">
          <cell r="A5967" t="str">
            <v>89256</v>
          </cell>
          <cell r="B5967" t="str">
            <v>VIBROACABADORA DE ASFALTO SOBRE ESTEIRAS, LARGURA DE PAVIMENTAÇÃO 2,13 M A 4,55 M, POTÊNCIA 100 HP, CAPACIDADE 400 T/H - MATERIAIS NA OPERAÇÃO. AF_11/2014</v>
          </cell>
          <cell r="C5967" t="str">
            <v>H</v>
          </cell>
          <cell r="D5967">
            <v>42.82</v>
          </cell>
          <cell r="E5967">
            <v>0</v>
          </cell>
          <cell r="F5967">
            <v>42.82</v>
          </cell>
        </row>
        <row r="5968">
          <cell r="B5968" t="str">
            <v>USINAS</v>
          </cell>
          <cell r="C5968" t="str">
            <v/>
          </cell>
        </row>
        <row r="5969">
          <cell r="A5969" t="str">
            <v>93433</v>
          </cell>
          <cell r="B5969" t="str">
            <v>USINA DE MISTURA ASFÁLTICA À QUENTE, TIPO CONTRA FLUXO, PROD 40 A 80 TON/HORA - CHP DIURNO. AF_03/2016</v>
          </cell>
          <cell r="C5969" t="str">
            <v>CHP</v>
          </cell>
          <cell r="D5969">
            <v>1646.03</v>
          </cell>
          <cell r="E5969">
            <v>56.31</v>
          </cell>
          <cell r="F5969" t="str">
            <v>1.702.34</v>
          </cell>
        </row>
        <row r="5970">
          <cell r="A5970" t="str">
            <v>93434</v>
          </cell>
          <cell r="B5970" t="str">
            <v>USINA DE MISTURA ASFÁLTICA À QUENTE, TIPO CONTRA FLUXO, PROD 40 A 80 TON/HORA - CHI DIURNO. AF_03/2016</v>
          </cell>
          <cell r="C5970" t="str">
            <v>CHI</v>
          </cell>
          <cell r="D5970">
            <v>149.79</v>
          </cell>
          <cell r="E5970">
            <v>56.31</v>
          </cell>
          <cell r="F5970">
            <v>206.1</v>
          </cell>
        </row>
        <row r="5971">
          <cell r="A5971" t="str">
            <v>93429</v>
          </cell>
          <cell r="B5971" t="str">
            <v>USINA DE MISTURA ASFÁLTICA À QUENTE, TIPO CONTRA FLUXO, PROD 40 A 80 TON/HORA - DEPRECIAÇÃO. AF_03/2016</v>
          </cell>
          <cell r="C5971" t="str">
            <v>H</v>
          </cell>
          <cell r="D5971">
            <v>94.83</v>
          </cell>
          <cell r="E5971">
            <v>0</v>
          </cell>
          <cell r="F5971">
            <v>94.83</v>
          </cell>
        </row>
        <row r="5972">
          <cell r="A5972" t="str">
            <v>93430</v>
          </cell>
          <cell r="B5972" t="str">
            <v>USINA DE MISTURA ASFÁLTICA À QUENTE, TIPO CONTRA FLUXO, PROD 40 A 80 TON/HORA - JUROS. AF_03/2016</v>
          </cell>
          <cell r="C5972" t="str">
            <v>H</v>
          </cell>
          <cell r="D5972">
            <v>28.41</v>
          </cell>
          <cell r="E5972">
            <v>0</v>
          </cell>
          <cell r="F5972">
            <v>28.41</v>
          </cell>
        </row>
        <row r="5973">
          <cell r="A5973" t="str">
            <v>93431</v>
          </cell>
          <cell r="B5973" t="str">
            <v>USINA DE MISTURA ASFÁLTICA À QUENTE, TIPO CONTRA FLUXO, PROD 40 A 80 TON/HORA - MANUTENÇÃO. AF_03/2016</v>
          </cell>
          <cell r="C5973" t="str">
            <v>H</v>
          </cell>
          <cell r="D5973">
            <v>118.63</v>
          </cell>
          <cell r="E5973">
            <v>0</v>
          </cell>
          <cell r="F5973">
            <v>118.63</v>
          </cell>
        </row>
        <row r="5974">
          <cell r="A5974" t="str">
            <v>93432</v>
          </cell>
          <cell r="B5974" t="str">
            <v>USINA DE MISTURA ASFÁLTICA À QUENTE, TIPO CONTRA FLUXO, PROD 40 A 80 TON/HORA - MATERIAIS NA OPERAÇÃO. AF_03/2016</v>
          </cell>
          <cell r="C5974" t="str">
            <v>H</v>
          </cell>
          <cell r="D5974">
            <v>1377.6</v>
          </cell>
          <cell r="E5974">
            <v>0</v>
          </cell>
          <cell r="F5974" t="str">
            <v>1.377.60</v>
          </cell>
        </row>
        <row r="5975">
          <cell r="A5975" t="str">
            <v>72962</v>
          </cell>
          <cell r="B5975" t="str">
            <v>USINAGEM DE CBUQ COM CAP 50/70, PARA CAPA DE ROLAMENTO</v>
          </cell>
          <cell r="C5975" t="str">
            <v>T</v>
          </cell>
          <cell r="D5975">
            <v>181.3</v>
          </cell>
          <cell r="E5975">
            <v>1.95</v>
          </cell>
          <cell r="F5975">
            <v>183.25</v>
          </cell>
        </row>
        <row r="5976">
          <cell r="A5976" t="str">
            <v>72963</v>
          </cell>
          <cell r="B5976" t="str">
            <v>USINAGEM DE CBUQ COM CAP 50/70, PARA BINDER</v>
          </cell>
          <cell r="C5976" t="str">
            <v>T</v>
          </cell>
          <cell r="D5976">
            <v>148.82</v>
          </cell>
          <cell r="E5976">
            <v>1.96</v>
          </cell>
          <cell r="F5976">
            <v>150.78</v>
          </cell>
        </row>
        <row r="5977">
          <cell r="A5977" t="str">
            <v>88847</v>
          </cell>
          <cell r="B5977" t="str">
            <v>USINA DE LAMA ASFÁLTICA, PROD 30 A 50 T/H, SILO DE AGREGADO 7 M3, RESERVATÓRIOS PARA EMULSÃO E ÁGUA DE 2,3 M3 CADA, MISTURADOR TIPO PUG MILL A SER MONTADO SOBRE CAMINHÃO - DEPRECIAÇÃO. AF_10/2014</v>
          </cell>
          <cell r="C5977" t="str">
            <v>H</v>
          </cell>
          <cell r="D5977">
            <v>19.16</v>
          </cell>
          <cell r="E5977">
            <v>0</v>
          </cell>
          <cell r="F5977">
            <v>19.16</v>
          </cell>
        </row>
        <row r="5978">
          <cell r="A5978" t="str">
            <v>88848</v>
          </cell>
          <cell r="B5978" t="str">
            <v>USINA DE LAMA ASFÁLTICA, PROD 30 A 50 T/H, SILO DE AGREGADO 7 M3, RESERVATÓRIOS PARA EMULSÃO E ÁGUA DE 2,3 M3 CADA, MISTURADOR TIPO PUG MILL A SER MONTADO SOBRE CAMINHÃO - JUROS. AF_10/2014</v>
          </cell>
          <cell r="C5978" t="str">
            <v>H</v>
          </cell>
          <cell r="D5978">
            <v>5.74</v>
          </cell>
          <cell r="E5978">
            <v>0</v>
          </cell>
          <cell r="F5978">
            <v>5.74</v>
          </cell>
        </row>
        <row r="5979">
          <cell r="A5979" t="str">
            <v>93439</v>
          </cell>
          <cell r="B5979" t="str">
            <v>USINA DE ASFALTO À FRIO, CAPACIDADE DE 40 A 60 TON/HORA, ELÉTRICA POTÊNCIA 30 CV - CHP DIURNO. AF_03/2016</v>
          </cell>
          <cell r="C5979" t="str">
            <v>CHP</v>
          </cell>
          <cell r="D5979">
            <v>53.67</v>
          </cell>
          <cell r="E5979">
            <v>56.31</v>
          </cell>
          <cell r="F5979">
            <v>109.98</v>
          </cell>
        </row>
        <row r="5980">
          <cell r="A5980" t="str">
            <v>93440</v>
          </cell>
          <cell r="B5980" t="str">
            <v>USINA DE ASFALTO À FRIO, CAPACIDADE DE 40 A 60 TON/HORA, ELÉTRICA POTÊNCIA 30 CV - CHI DIURNO. AF_03/2016</v>
          </cell>
          <cell r="C5980" t="str">
            <v>CHI</v>
          </cell>
          <cell r="D5980">
            <v>34.33</v>
          </cell>
          <cell r="E5980">
            <v>56.31</v>
          </cell>
          <cell r="F5980">
            <v>90.64</v>
          </cell>
        </row>
        <row r="5981">
          <cell r="A5981" t="str">
            <v>93435</v>
          </cell>
          <cell r="B5981" t="str">
            <v>USINA DE ASFALTO À FRIO, CAPACIDADE DE 40 A 60 TON/HORA, ELÉTRICA POTÊNCIA 30 CV - DEPRECIAÇÃO. AF_03/2016</v>
          </cell>
          <cell r="C5981" t="str">
            <v>H</v>
          </cell>
          <cell r="D5981">
            <v>5.99</v>
          </cell>
          <cell r="E5981">
            <v>0</v>
          </cell>
          <cell r="F5981">
            <v>5.99</v>
          </cell>
        </row>
        <row r="5982">
          <cell r="A5982" t="str">
            <v>93436</v>
          </cell>
          <cell r="B5982" t="str">
            <v>USINA DE ASFALTO À FRIO, CAPACIDADE DE 40 A 60 TON/HORA, ELÉTRICA POTÊNCIA 30 CV - JUROS. AF_03/2016</v>
          </cell>
          <cell r="C5982" t="str">
            <v>H</v>
          </cell>
          <cell r="D5982">
            <v>1.79</v>
          </cell>
          <cell r="E5982">
            <v>0</v>
          </cell>
          <cell r="F5982">
            <v>1.79</v>
          </cell>
        </row>
        <row r="5983">
          <cell r="A5983" t="str">
            <v>93437</v>
          </cell>
          <cell r="B5983" t="str">
            <v>USINA DE ASFALTO À FRIO, CAPACIDADE DE 40 A 60 TON/HORA, ELÉTRICA POTÊNCIA 30 CV - MANUTENÇÃO. AF_03/2016</v>
          </cell>
          <cell r="C5983" t="str">
            <v>H</v>
          </cell>
          <cell r="D5983">
            <v>5.83</v>
          </cell>
          <cell r="E5983">
            <v>0</v>
          </cell>
          <cell r="F5983">
            <v>5.83</v>
          </cell>
        </row>
        <row r="5984">
          <cell r="A5984" t="str">
            <v>93438</v>
          </cell>
          <cell r="B5984" t="str">
            <v>USINA DE ASFALTO À FRIO, CAPACIDADE DE 40 A 60 TON/HORA, ELÉTRICA POTÊNCIA 30 CV - MATERIAIS NA OPERAÇÃO. AF_03/2016</v>
          </cell>
          <cell r="C5984" t="str">
            <v>H</v>
          </cell>
          <cell r="D5984">
            <v>13.52</v>
          </cell>
          <cell r="E5984">
            <v>0</v>
          </cell>
          <cell r="F5984">
            <v>13.52</v>
          </cell>
        </row>
        <row r="5985">
          <cell r="A5985" t="str">
            <v>95367</v>
          </cell>
          <cell r="B5985" t="str">
            <v>CURSO DE CAPACITAÇÃO PARA OPERADOR DE USINA DE ASFALTO, DE SOLOS OU DE CONCRETO (ENCARGOS COMPLEMENTARES) - HORISTA</v>
          </cell>
          <cell r="C5985" t="str">
            <v>H</v>
          </cell>
          <cell r="D5985">
            <v>0</v>
          </cell>
          <cell r="E5985">
            <v>0.09</v>
          </cell>
          <cell r="F5985">
            <v>0.09</v>
          </cell>
        </row>
        <row r="5986">
          <cell r="A5986" t="str">
            <v>5703</v>
          </cell>
          <cell r="B5986" t="str">
            <v>USINA DE CONCRETO FIXA, CAPACIDADE NOMINAL DE 90 A 120 M3/H, SEM SILO - MATERIAIS NA OPERAÇÃO. AF_07/2016</v>
          </cell>
          <cell r="C5986" t="str">
            <v>H</v>
          </cell>
          <cell r="D5986">
            <v>9.48</v>
          </cell>
          <cell r="E5986">
            <v>0</v>
          </cell>
          <cell r="F5986">
            <v>9.48</v>
          </cell>
        </row>
        <row r="5987">
          <cell r="A5987" t="str">
            <v>95116</v>
          </cell>
          <cell r="B5987" t="str">
            <v>USINA DE CONCRETO FIXA, CAPACIDADE NOMINAL DE 90 A 120 M3/H, SEM SILO - DEPRECIAÇÃO. AF_07/2016</v>
          </cell>
          <cell r="C5987" t="str">
            <v>H</v>
          </cell>
          <cell r="D5987">
            <v>35.08</v>
          </cell>
          <cell r="E5987">
            <v>0</v>
          </cell>
          <cell r="F5987">
            <v>35.08</v>
          </cell>
        </row>
        <row r="5988">
          <cell r="A5988" t="str">
            <v>95117</v>
          </cell>
          <cell r="B5988" t="str">
            <v>USINA DE CONCRETO FIXA, CAPACIDADE NOMINAL DE 90 A 120 M3/H, SEM SILO - JUROS. AF_07/2016</v>
          </cell>
          <cell r="C5988" t="str">
            <v>H</v>
          </cell>
          <cell r="D5988">
            <v>10.51</v>
          </cell>
          <cell r="E5988">
            <v>0</v>
          </cell>
          <cell r="F5988">
            <v>10.51</v>
          </cell>
        </row>
        <row r="5989">
          <cell r="A5989" t="str">
            <v>5707</v>
          </cell>
          <cell r="B5989" t="str">
            <v>USINA MISTURADORA DE SOLOS, CAPACIDADE DE 200 A 500 TON/H, POTENCIA 75KW - MANUTENÇÃO. AF_07/2016</v>
          </cell>
          <cell r="C5989" t="str">
            <v>H</v>
          </cell>
          <cell r="D5989">
            <v>47.59</v>
          </cell>
          <cell r="E5989">
            <v>0</v>
          </cell>
          <cell r="F5989">
            <v>47.59</v>
          </cell>
        </row>
        <row r="5990">
          <cell r="A5990" t="str">
            <v>5823</v>
          </cell>
          <cell r="B5990" t="str">
            <v>USINA DE CONCRETO FIXA, CAPACIDADE NOMINAL DE 90 A 120 M3/H, SEM SILO - CHP DIURNO. AF_07/2016</v>
          </cell>
          <cell r="C5990" t="str">
            <v>CHP</v>
          </cell>
          <cell r="D5990">
            <v>115.74</v>
          </cell>
          <cell r="E5990">
            <v>56.31</v>
          </cell>
          <cell r="F5990">
            <v>172.05</v>
          </cell>
        </row>
        <row r="5991">
          <cell r="A5991" t="str">
            <v>5829</v>
          </cell>
          <cell r="B5991" t="str">
            <v>USINA DE CONCRETO FIXA, CAPACIDADE NOMINAL DE 90 A 120 M3/H, SEM SILO - CHI DIURNO. AF_07/2016</v>
          </cell>
          <cell r="C5991" t="str">
            <v>CHI</v>
          </cell>
          <cell r="D5991">
            <v>72.14</v>
          </cell>
          <cell r="E5991">
            <v>56.31</v>
          </cell>
          <cell r="F5991">
            <v>128.44999999999999</v>
          </cell>
        </row>
        <row r="5992">
          <cell r="A5992" t="str">
            <v>53794</v>
          </cell>
          <cell r="B5992" t="str">
            <v>USINA DE CONCRETO FIXA, CAPACIDADE NOMINAL DE 90 A 120 M3/H, SEM SILO - MANUTENÇÃO. AF_07/2016</v>
          </cell>
          <cell r="C5992" t="str">
            <v>H</v>
          </cell>
          <cell r="D5992">
            <v>34.130000000000003</v>
          </cell>
          <cell r="E5992">
            <v>0</v>
          </cell>
          <cell r="F5992">
            <v>34.130000000000003</v>
          </cell>
        </row>
        <row r="5993">
          <cell r="A5993" t="str">
            <v>95121</v>
          </cell>
          <cell r="B5993" t="str">
            <v>USINA MISTURADORA DE SOLOS, CAPACIDADE DE 200 A 500 TON/H, POTENCIA 75KW - CHP DIURNO. AF_07/2016</v>
          </cell>
          <cell r="C5993" t="str">
            <v>CHP</v>
          </cell>
          <cell r="D5993">
            <v>163.09</v>
          </cell>
          <cell r="E5993">
            <v>56.31</v>
          </cell>
          <cell r="F5993">
            <v>219.4</v>
          </cell>
        </row>
        <row r="5994">
          <cell r="A5994" t="str">
            <v>95122</v>
          </cell>
          <cell r="B5994" t="str">
            <v>USINA MISTURADORA DE SOLOS, CAPACIDADE DE 200 A 500 TON/H, POTENCIA 75KW - CHI DIURNO. AF_07/2016</v>
          </cell>
          <cell r="C5994" t="str">
            <v>CHI</v>
          </cell>
          <cell r="D5994">
            <v>90.12</v>
          </cell>
          <cell r="E5994">
            <v>56.31</v>
          </cell>
          <cell r="F5994">
            <v>146.43</v>
          </cell>
        </row>
        <row r="5995">
          <cell r="A5995" t="str">
            <v>95118</v>
          </cell>
          <cell r="B5995" t="str">
            <v>USINA MISTURADORA DE SOLOS, CAPACIDADE DE 200 A 500 TON/H, POTENCIA 75KW - DEPRECIAÇÃO. AF_07/2016</v>
          </cell>
          <cell r="C5995" t="str">
            <v>H</v>
          </cell>
          <cell r="D5995">
            <v>48.92</v>
          </cell>
          <cell r="E5995">
            <v>0</v>
          </cell>
          <cell r="F5995">
            <v>48.92</v>
          </cell>
        </row>
        <row r="5996">
          <cell r="A5996" t="str">
            <v>95119</v>
          </cell>
          <cell r="B5996" t="str">
            <v>USINA MISTURADORA DE SOLOS, CAPACIDADE DE 200 A 500 TON/H, POTENCIA 75KW - JUROS. AF_07/2016</v>
          </cell>
          <cell r="C5996" t="str">
            <v>H</v>
          </cell>
          <cell r="D5996">
            <v>14.66</v>
          </cell>
          <cell r="E5996">
            <v>0</v>
          </cell>
          <cell r="F5996">
            <v>14.66</v>
          </cell>
        </row>
        <row r="5997">
          <cell r="A5997" t="str">
            <v>95120</v>
          </cell>
          <cell r="B5997" t="str">
            <v>USINA MISTURADORA DE SOLOS, CAPACIDADE DE 200 A 500 TON/H, POTENCIA 75KW - MATERIAIS NA OPERAÇÃO. AF_07/2016</v>
          </cell>
          <cell r="C5997" t="str">
            <v>H</v>
          </cell>
          <cell r="D5997">
            <v>25.38</v>
          </cell>
          <cell r="E5997">
            <v>0</v>
          </cell>
          <cell r="F5997">
            <v>25.38</v>
          </cell>
        </row>
        <row r="5998">
          <cell r="B5998" t="str">
            <v>PERFURATRIZES</v>
          </cell>
          <cell r="C5998" t="str">
            <v/>
          </cell>
        </row>
        <row r="5999">
          <cell r="A5999" t="str">
            <v>90625</v>
          </cell>
          <cell r="B5999" t="str">
            <v>PERFURATRIZ MANUAL, TORQUE MÁXIMO 83 N.M, POTÊNCIA 5 CV, COM DIÂMETRO MÁXIMO 4" - CHP DIURNO. AF_06/2015</v>
          </cell>
          <cell r="C5999" t="str">
            <v>CHP</v>
          </cell>
          <cell r="D5999">
            <v>2.85</v>
          </cell>
          <cell r="E5999">
            <v>0</v>
          </cell>
          <cell r="F5999">
            <v>2.85</v>
          </cell>
        </row>
        <row r="6000">
          <cell r="A6000" t="str">
            <v>90631</v>
          </cell>
          <cell r="B6000" t="str">
            <v>PERFURATRIZ SOBRE ESTEIRA, TORQUE MÁXIMO 600 KGF, PESO MÉDIO 1000 KG, POTÊNCIA 20 HP, DIÂMETRO MÁXIMO 10" - CHP DIURNO. AF_06/2015</v>
          </cell>
          <cell r="C6000" t="str">
            <v>CHP</v>
          </cell>
          <cell r="D6000">
            <v>76.8</v>
          </cell>
          <cell r="E6000">
            <v>13</v>
          </cell>
          <cell r="F6000">
            <v>89.8</v>
          </cell>
        </row>
        <row r="6001">
          <cell r="A6001" t="str">
            <v>90674</v>
          </cell>
          <cell r="B6001" t="str">
            <v>PERFURATRIZ COM TORRE METÁLICA PARA EXECUÇÃO DE ESTACA HÉLICE CONTÍNUA, PROFUNDIDADE MÁXIMA DE 30 M, DIÂMETRO MÁXIMO DE 800 MM, POTÊNCIA INSTALADA DE 268 HP, MESA ROTATIVA COM TORQUE MÁXIMO DE 170 KNM - CHP DIURNO. AF_06/2015</v>
          </cell>
          <cell r="C6001" t="str">
            <v>CHP</v>
          </cell>
          <cell r="D6001">
            <v>426.61</v>
          </cell>
          <cell r="E6001">
            <v>13</v>
          </cell>
          <cell r="F6001">
            <v>439.61</v>
          </cell>
        </row>
        <row r="6002">
          <cell r="A6002" t="str">
            <v>90680</v>
          </cell>
          <cell r="B6002" t="str">
            <v>PERFURATRIZ HIDRÁULICA SOBRE CAMINHÃO COM TRADO CURTO ACOPLADO, PROFUNDIDADE MÁXIMA DE 20 M, DIÂMETRO MÁXIMO DE 1500 MM, POTÊNCIA INSTALADA DE 137 HP, MESA ROTATIVA COM TORQUE MÁXIMO DE 30 KNM - CHP DIURNO. AF_06/2015</v>
          </cell>
          <cell r="C6002" t="str">
            <v>CHP</v>
          </cell>
          <cell r="D6002">
            <v>222.21</v>
          </cell>
          <cell r="E6002">
            <v>13</v>
          </cell>
          <cell r="F6002">
            <v>235.21</v>
          </cell>
        </row>
        <row r="6003">
          <cell r="A6003" t="str">
            <v>90626</v>
          </cell>
          <cell r="B6003" t="str">
            <v>PERFURATRIZ MANUAL, TORQUE MÁXIMO 83 N.M, POTÊNCIA 5 CV, COM DIÂMETRO MÁXIMO 4" - CHI DIURNO. AF_06/2015</v>
          </cell>
          <cell r="C6003" t="str">
            <v>CHI</v>
          </cell>
          <cell r="D6003">
            <v>0.86</v>
          </cell>
          <cell r="E6003">
            <v>0</v>
          </cell>
          <cell r="F6003">
            <v>0.86</v>
          </cell>
        </row>
        <row r="6004">
          <cell r="A6004" t="str">
            <v>90632</v>
          </cell>
          <cell r="B6004" t="str">
            <v>PERFURATRIZ SOBRE ESTEIRA, TORQUE MÁXIMO 600 KGF, PESO MÉDIO 1000 KG, POTÊNCIA 20 HP, DIÂMETRO MÁXIMO 10" - CHI DIURNO. AF_06/2015</v>
          </cell>
          <cell r="C6004" t="str">
            <v>CHI</v>
          </cell>
          <cell r="D6004">
            <v>40.79</v>
          </cell>
          <cell r="E6004">
            <v>13</v>
          </cell>
          <cell r="F6004">
            <v>53.79</v>
          </cell>
        </row>
        <row r="6005">
          <cell r="A6005" t="str">
            <v>90675</v>
          </cell>
          <cell r="B6005" t="str">
            <v>PERFURATRIZ COM TORRE METÁLICA PARA EXECUÇÃO DE ESTACA HÉLICE CONTÍNUA, PROFUNDIDADE MÁXIMA DE 30 M, DIÂMETRO MÁXIMO DE 800 MM, POTÊNCIA INSTALADA DE 268 HP, MESA ROTATIVA COM TORQUE MÁXIMO DE 170 KNM - CHI DIURNO. AF_06/2015</v>
          </cell>
          <cell r="C6005" t="str">
            <v>CHI</v>
          </cell>
          <cell r="D6005">
            <v>169.73</v>
          </cell>
          <cell r="E6005">
            <v>13</v>
          </cell>
          <cell r="F6005">
            <v>182.73</v>
          </cell>
        </row>
        <row r="6006">
          <cell r="A6006" t="str">
            <v>90681</v>
          </cell>
          <cell r="B6006" t="str">
            <v>PERFURATRIZ HIDRÁULICA SOBRE CAMINHÃO COM TRADO CURTO ACOPLADO, PROFUNDIDADE MÁXIMA DE 20 M, DIÂMETRO MÁXIMO DE 1500 MM, POTÊNCIA INSTALADA DE 137 HP, MESA ROTATIVA COM TORQUE MÁXIMO DE 30 KNM - CHI DIURNO. AF_06/2015</v>
          </cell>
          <cell r="C6006" t="str">
            <v>CHI</v>
          </cell>
          <cell r="D6006">
            <v>91.53</v>
          </cell>
          <cell r="E6006">
            <v>13</v>
          </cell>
          <cell r="F6006">
            <v>104.53</v>
          </cell>
        </row>
        <row r="6007">
          <cell r="A6007" t="str">
            <v>90621</v>
          </cell>
          <cell r="B6007" t="str">
            <v>PERFURATRIZ MANUAL, TORQUE MÁXIMO 83 N.M, POTÊNCIA 5 CV, COM DIÂMETRO MÁXIMO 4" - DEPRECIAÇÃO. AF_06/2015</v>
          </cell>
          <cell r="C6007" t="str">
            <v>H</v>
          </cell>
          <cell r="D6007">
            <v>0.7</v>
          </cell>
          <cell r="E6007">
            <v>0</v>
          </cell>
          <cell r="F6007">
            <v>0.7</v>
          </cell>
        </row>
        <row r="6008">
          <cell r="A6008" t="str">
            <v>90622</v>
          </cell>
          <cell r="B6008" t="str">
            <v>PERFURATRIZ MANUAL, TORQUE MÁXIMO 83 N.M, POTÊNCIA 5 CV, COM DIÂMETRO MÁXIMO 4" - JUROS. AF_06/2015</v>
          </cell>
          <cell r="C6008" t="str">
            <v>H</v>
          </cell>
          <cell r="D6008">
            <v>0.16</v>
          </cell>
          <cell r="E6008">
            <v>0</v>
          </cell>
          <cell r="F6008">
            <v>0.16</v>
          </cell>
        </row>
        <row r="6009">
          <cell r="A6009" t="str">
            <v>90623</v>
          </cell>
          <cell r="B6009" t="str">
            <v>PERFURATRIZ MANUAL, TORQUE MÁXIMO 83 N.M, POTÊNCIA 5 CV, COM DIÂMETRO MÁXIMO 4" - MANUTENÇÃO. AF_06/2015</v>
          </cell>
          <cell r="C6009" t="str">
            <v>H</v>
          </cell>
          <cell r="D6009">
            <v>0.74</v>
          </cell>
          <cell r="E6009">
            <v>0</v>
          </cell>
          <cell r="F6009">
            <v>0.74</v>
          </cell>
        </row>
        <row r="6010">
          <cell r="A6010" t="str">
            <v>90624</v>
          </cell>
          <cell r="B6010" t="str">
            <v>PERFURATRIZ MANUAL, TORQUE MÁXIMO 83 N.M, POTÊNCIA 5 CV, COM DIÂMETRO MÁXIMO 4" - MATERIAIS NA OPERAÇÃO. AF_06/2015</v>
          </cell>
          <cell r="C6010" t="str">
            <v>H</v>
          </cell>
          <cell r="D6010">
            <v>1.25</v>
          </cell>
          <cell r="E6010">
            <v>0</v>
          </cell>
          <cell r="F6010">
            <v>1.25</v>
          </cell>
        </row>
        <row r="6011">
          <cell r="A6011" t="str">
            <v>90627</v>
          </cell>
          <cell r="B6011" t="str">
            <v>PERFURATRIZ SOBRE ESTEIRA, TORQUE MÁXIMO 600 KGF, PESO MÉDIO 1000 KG, POTÊNCIA 20 HP, DIÂMETRO MÁXIMO 10" - DEPRECIAÇÃO. AF_06/2015</v>
          </cell>
          <cell r="C6011" t="str">
            <v>H</v>
          </cell>
          <cell r="D6011">
            <v>29.42</v>
          </cell>
          <cell r="E6011">
            <v>0</v>
          </cell>
          <cell r="F6011">
            <v>29.42</v>
          </cell>
        </row>
        <row r="6012">
          <cell r="A6012" t="str">
            <v>90628</v>
          </cell>
          <cell r="B6012" t="str">
            <v>PERFURATRIZ SOBRE ESTEIRA, TORQUE MÁXIMO 600 KGF, PESO MÉDIO 1000 KG, POTÊNCIA 20 HP, DIÂMETRO MÁXIMO 10" - JUROS. AF_06/2015</v>
          </cell>
          <cell r="C6012" t="str">
            <v>H</v>
          </cell>
          <cell r="D6012">
            <v>6.5</v>
          </cell>
          <cell r="E6012">
            <v>0</v>
          </cell>
          <cell r="F6012">
            <v>6.5</v>
          </cell>
        </row>
        <row r="6013">
          <cell r="A6013" t="str">
            <v>90629</v>
          </cell>
          <cell r="B6013" t="str">
            <v>PERFURATRIZ SOBRE ESTEIRA, TORQUE MÁXIMO 600 KGF, PESO MÉDIO 1000 KG, POTÊNCIA 20 HP, DIÂMETRO MÁXIMO 10" - MANUTENÇÃO. AF_06/2015</v>
          </cell>
          <cell r="C6013" t="str">
            <v>H</v>
          </cell>
          <cell r="D6013">
            <v>30.97</v>
          </cell>
          <cell r="E6013">
            <v>0</v>
          </cell>
          <cell r="F6013">
            <v>30.97</v>
          </cell>
        </row>
        <row r="6014">
          <cell r="A6014" t="str">
            <v>90630</v>
          </cell>
          <cell r="B6014" t="str">
            <v>PERFURATRIZ SOBRE ESTEIRA, TORQUE MÁXIMO 600 KGF, PESO MÉDIO 1000 KG, POTÊNCIA 20 HP, DIÂMETRO MÁXIMO 10" - MATERIAIS NA OPERAÇÃO. AF_06/2015</v>
          </cell>
          <cell r="C6014" t="str">
            <v>H</v>
          </cell>
          <cell r="D6014">
            <v>5.05</v>
          </cell>
          <cell r="E6014">
            <v>0</v>
          </cell>
          <cell r="F6014">
            <v>5.05</v>
          </cell>
        </row>
        <row r="6015">
          <cell r="A6015" t="str">
            <v>90670</v>
          </cell>
          <cell r="B6015" t="str">
            <v>PERFURATRIZ COM TORRE METÁLICA PARA EXECUÇÃO DE ESTACA HÉLICE CONTÍNUA, PROFUNDIDADE MÁXIMA DE 30 M, DIÂMETRO MÁXIMO DE 800 MM, POTÊNCIA INSTALADA DE 268 HP, MESA ROTATIVA COM TORQUE MÁXIMO DE 170 KNM - DEPRECIAÇÃO. AF_06/2015</v>
          </cell>
          <cell r="C6015" t="str">
            <v>H</v>
          </cell>
          <cell r="D6015">
            <v>135.03</v>
          </cell>
          <cell r="E6015">
            <v>0</v>
          </cell>
          <cell r="F6015">
            <v>135.03</v>
          </cell>
        </row>
        <row r="6016">
          <cell r="A6016" t="str">
            <v>90671</v>
          </cell>
          <cell r="B6016" t="str">
            <v>PERFURATRIZ COM TORRE METÁLICA PARA EXECUÇÃO DE ESTACA HÉLICE CONTÍNUA, PROFUNDIDADE MÁXIMA DE 30 M, DIÂMETRO MÁXIMO DE 800 MM, POTÊNCIA INSTALADA DE 268 HP, MESA ROTATIVA COM TORQUE MÁXIMO DE 170 KNM - JUROS. AF_06/2015</v>
          </cell>
          <cell r="C6016" t="str">
            <v>H</v>
          </cell>
          <cell r="D6016">
            <v>29.84</v>
          </cell>
          <cell r="E6016">
            <v>0</v>
          </cell>
          <cell r="F6016">
            <v>29.84</v>
          </cell>
        </row>
        <row r="6017">
          <cell r="A6017" t="str">
            <v>90672</v>
          </cell>
          <cell r="B6017" t="str">
            <v>PERFURATRIZ COM TORRE METÁLICA PARA EXECUÇÃO DE ESTACA HÉLICE CONTÍNUA, PROFUNDIDADE MÁXIMA DE 30 M, DIÂMETRO MÁXIMO DE 800 MM, POTÊNCIA INSTALADA DE 268 HP, MESA ROTATIVA COM TORQUE MÁXIMO DE 170 KNM - MANUTENÇÃO. AF_06/2015</v>
          </cell>
          <cell r="C6017" t="str">
            <v>H</v>
          </cell>
          <cell r="D6017">
            <v>142.11000000000001</v>
          </cell>
          <cell r="E6017">
            <v>0</v>
          </cell>
          <cell r="F6017">
            <v>142.11000000000001</v>
          </cell>
        </row>
        <row r="6018">
          <cell r="A6018" t="str">
            <v>90673</v>
          </cell>
          <cell r="B6018" t="str">
            <v>PERFURATRIZ COM TORRE METÁLICA PARA EXECUÇÃO DE ESTACA HÉLICE CONTÍNUA, PROFUNDIDADE MÁXIMA DE 30 M, DIÂMETRO MÁXIMO DE 800 MM, POTÊNCIA INSTALADA DE 268 HP, MESA ROTATIVA COM TORQUE MÁXIMO DE 170 KNM - MATERIAIS NA OPERAÇÃO. AF_06/2015</v>
          </cell>
          <cell r="C6018" t="str">
            <v>H</v>
          </cell>
          <cell r="D6018">
            <v>114.77</v>
          </cell>
          <cell r="E6018">
            <v>0</v>
          </cell>
          <cell r="F6018">
            <v>114.77</v>
          </cell>
        </row>
        <row r="6019">
          <cell r="A6019" t="str">
            <v>90676</v>
          </cell>
          <cell r="B6019" t="str">
            <v>PERFURATRIZ HIDRÁULICA SOBRE CAMINHÃO COM TRADO CURTO ACOPLADO, PROFUNDIDADE MÁXIMA DE 20 M, DIÂMETRO MÁXIMO DE 1500 MM, POTÊNCIA INSTALADA DE 137 HP, MESA ROTATIVA COM TORQUE MÁXIMO DE 30 KNM - DEPRECIAÇÃO. AF_06/2015</v>
          </cell>
          <cell r="C6019" t="str">
            <v>H</v>
          </cell>
          <cell r="D6019">
            <v>68.430000000000007</v>
          </cell>
          <cell r="E6019">
            <v>0</v>
          </cell>
          <cell r="F6019">
            <v>68.430000000000007</v>
          </cell>
        </row>
        <row r="6020">
          <cell r="A6020" t="str">
            <v>90677</v>
          </cell>
          <cell r="B6020" t="str">
            <v>PERFURATRIZ HIDRÁULICA SOBRE CAMINHÃO COM TRADO CURTO ACOPLADO, PROFUNDIDADE MÁXIMA DE 20 M, DIÂMETRO MÁXIMO DE 1500 MM, POTÊNCIA INSTALADA DE 137 HP, MESA ROTATIVA COM TORQUE MÁXIMO DE 30 KNM - JUROS. AF_06/2015</v>
          </cell>
          <cell r="C6020" t="str">
            <v>H</v>
          </cell>
          <cell r="D6020">
            <v>15.12</v>
          </cell>
          <cell r="E6020">
            <v>0</v>
          </cell>
          <cell r="F6020">
            <v>15.12</v>
          </cell>
        </row>
        <row r="6021">
          <cell r="A6021" t="str">
            <v>90678</v>
          </cell>
          <cell r="B6021" t="str">
            <v>PERFURATRIZ HIDRÁULICA SOBRE CAMINHÃO COM TRADO CURTO ACOPLADO, PROFUNDIDADE MÁXIMA DE 20 M, DIÂMETRO MÁXIMO DE 1500 MM, POTÊNCIA INSTALADA DE 137 HP, MESA ROTATIVA COM TORQUE MÁXIMO DE 30 KNM - MANUTENÇÃO. AF_06/2015</v>
          </cell>
          <cell r="C6021" t="str">
            <v>H</v>
          </cell>
          <cell r="D6021">
            <v>72.02</v>
          </cell>
          <cell r="E6021">
            <v>0</v>
          </cell>
          <cell r="F6021">
            <v>72.02</v>
          </cell>
        </row>
        <row r="6022">
          <cell r="A6022" t="str">
            <v>90679</v>
          </cell>
          <cell r="B6022" t="str">
            <v>PERFURATRIZ HIDRÁULICA SOBRE CAMINHÃO COM TRADO CURTO ACOPLADO, PROFUNDIDADE MÁXIMA DE 20 M, DIÂMETRO MÁXIMO DE 1500 MM, POTÊNCIA INSTALADA DE 137 HP, MESA ROTATIVA COM TORQUE MÁXIMO DE 30 KNM - MATERIAIS NA OPERAÇÃO. AF_06/2015</v>
          </cell>
          <cell r="C6022" t="str">
            <v>H</v>
          </cell>
          <cell r="D6022">
            <v>58.66</v>
          </cell>
          <cell r="E6022">
            <v>0</v>
          </cell>
          <cell r="F6022">
            <v>58.66</v>
          </cell>
        </row>
        <row r="6023">
          <cell r="A6023" t="str">
            <v>91021</v>
          </cell>
          <cell r="B6023" t="str">
            <v>PERFURATRIZ HIDRÁULICA SOBRE CAMINHÃO COM TRADO CURTO ACOPLADO, PROFUNDIDADE MÁXIMA DE 20 M, DIÂMETRO MÁXIMO DE 1500 MM, POTÊNCIA INSTALADA DE 137 HP, MESA ROTATIVA COM TORQUE MÁXIMO DE 30 KNM - IMPOSTOS E SEGUROS. AF_06/2015</v>
          </cell>
          <cell r="C6023" t="str">
            <v>H</v>
          </cell>
          <cell r="D6023">
            <v>3.12</v>
          </cell>
          <cell r="E6023">
            <v>0</v>
          </cell>
          <cell r="F6023">
            <v>3.12</v>
          </cell>
        </row>
        <row r="6024">
          <cell r="A6024" t="str">
            <v>93224</v>
          </cell>
          <cell r="B6024" t="str">
            <v>PERFURATRIZ COM TORRE METÁLICA PARA EXECUÇÃO DE ESTACA HÉLICE CONTÍNUA, PROFUNDIDADE MÁXIMA DE 32 M, DIÂMETRO MÁXIMO DE 1000 MM, POTÊNCIA INSTALADA DE 350 HP, MESA ROTATIVA COM TORQUE MÁXIMO DE 263 KNM - CHP DIURNO. AF_01/2016</v>
          </cell>
          <cell r="C6024" t="str">
            <v>CHP</v>
          </cell>
          <cell r="D6024">
            <v>632.07000000000005</v>
          </cell>
          <cell r="E6024">
            <v>13</v>
          </cell>
          <cell r="F6024">
            <v>645.07000000000005</v>
          </cell>
        </row>
        <row r="6025">
          <cell r="A6025" t="str">
            <v>95620</v>
          </cell>
          <cell r="B6025" t="str">
            <v>PERFURATRIZ PNEUMATICA MANUAL DE PESO MEDIO, MARTELETE, 18KG, COMPRIMENTO MÁXIMO DE CURSO DE 6 M, DIAMETRO DO PISTAO DE 5,5 CM - CHP DIURNO. AF_11/2016</v>
          </cell>
          <cell r="C6025" t="str">
            <v>CHP</v>
          </cell>
          <cell r="D6025">
            <v>5.65</v>
          </cell>
          <cell r="E6025">
            <v>8.8699999999999992</v>
          </cell>
          <cell r="F6025">
            <v>14.52</v>
          </cell>
        </row>
        <row r="6026">
          <cell r="A6026" t="str">
            <v>95702</v>
          </cell>
          <cell r="B6026" t="str">
            <v>PERFURATRIZ MANUAL, TORQUE MAXIMO 55 KGF.M, POTENCIA 5 CV, COM DIAMETRO MAXIMO 8 1/2" - CHP DIURNO. AF_11/2016</v>
          </cell>
          <cell r="C6026" t="str">
            <v>CHP</v>
          </cell>
          <cell r="D6026">
            <v>9.65</v>
          </cell>
          <cell r="E6026">
            <v>13</v>
          </cell>
          <cell r="F6026">
            <v>22.65</v>
          </cell>
        </row>
        <row r="6027">
          <cell r="A6027" t="str">
            <v>95708</v>
          </cell>
          <cell r="B6027" t="str">
            <v>PERFURATRIZ SOBRE ESTEIRA, TORQUE MÁXIMO 600 KGF, POTÊNCIA ENTRE 50 E 60 HP, DIÂMETRO MÁXIMO 10 - CHP DIURNO. AF_11/2016</v>
          </cell>
          <cell r="C6027" t="str">
            <v>CHP</v>
          </cell>
          <cell r="D6027">
            <v>82.86</v>
          </cell>
          <cell r="E6027">
            <v>13</v>
          </cell>
          <cell r="F6027">
            <v>95.86</v>
          </cell>
        </row>
        <row r="6028">
          <cell r="A6028" t="str">
            <v>93225</v>
          </cell>
          <cell r="B6028" t="str">
            <v>PERFURATRIZ COM TORRE METÁLICA PARA EXECUÇÃO DE ESTACA HÉLICE CONTÍNUA, PROFUNDIDADE MÁXIMA DE 32 M, DIÂMETRO MÁXIMO DE 1000 MM, POTÊNCIA INSTALADA DE 350 HP, MESA ROTATIVA COM TORQUE MÁXIMO DE 263 KNM - CHI DIURNO. AF_01/2016</v>
          </cell>
          <cell r="C6028" t="str">
            <v>CHI</v>
          </cell>
          <cell r="D6028">
            <v>261.22000000000003</v>
          </cell>
          <cell r="E6028">
            <v>13</v>
          </cell>
          <cell r="F6028">
            <v>274.22000000000003</v>
          </cell>
        </row>
        <row r="6029">
          <cell r="A6029" t="str">
            <v>95621</v>
          </cell>
          <cell r="B6029" t="str">
            <v>PERFURATRIZ PNEUMATICA MANUAL DE PESO MEDIO, MARTELETE, 18KG, COMPRIMENTO MÁXIMO DE CURSO DE 6 M, DIAMETRO DO PISTAO DE 5,5 CM - CHI DIURNO. AF_11/2016</v>
          </cell>
          <cell r="C6029" t="str">
            <v>CHI</v>
          </cell>
          <cell r="D6029">
            <v>5.38</v>
          </cell>
          <cell r="E6029">
            <v>8.8699999999999992</v>
          </cell>
          <cell r="F6029">
            <v>14.25</v>
          </cell>
        </row>
        <row r="6030">
          <cell r="A6030" t="str">
            <v>95703</v>
          </cell>
          <cell r="B6030" t="str">
            <v>PERFURATRIZ MANUAL, TORQUE MAXIMO 55 KGF.M, POTENCIA 5 CV, COM DIAMETRO MAXIMO 8 1/2" - CHI DIURNO. AF_11/2016</v>
          </cell>
          <cell r="C6030" t="str">
            <v>CHI</v>
          </cell>
          <cell r="D6030">
            <v>6.77</v>
          </cell>
          <cell r="E6030">
            <v>13</v>
          </cell>
          <cell r="F6030">
            <v>19.77</v>
          </cell>
        </row>
        <row r="6031">
          <cell r="A6031" t="str">
            <v>95709</v>
          </cell>
          <cell r="B6031" t="str">
            <v>PERFURATRIZ SOBRE ESTEIRA, TORQUE MÁXIMO 600 KGF, POTÊNCIA ENTRE 50 E 60 HP, DIÂMETRO MÁXIMO 10 - CHI DIURNO. AF_11/2016</v>
          </cell>
          <cell r="C6031" t="str">
            <v>CHI</v>
          </cell>
          <cell r="D6031">
            <v>39.29</v>
          </cell>
          <cell r="E6031">
            <v>13</v>
          </cell>
          <cell r="F6031">
            <v>52.29</v>
          </cell>
        </row>
        <row r="6032">
          <cell r="A6032" t="str">
            <v>93220</v>
          </cell>
          <cell r="B6032" t="str">
            <v>PERFURATRIZ COM TORRE METÁLICA PARA EXECUÇÃO DE ESTACA HÉLICE CONTÍNUA, PROFUNDIDADE MÁXIMA DE 32 M, DIÂMETRO MÁXIMO DE 1000 MM, POTÊNCIA INSTALADA DE 350 HP, MESA ROTATIVA COM TORQUE MÁXIMO DE 263 KNM - DEPRECIAÇÃO. AF_01/2016</v>
          </cell>
          <cell r="C6032" t="str">
            <v>H</v>
          </cell>
          <cell r="D6032">
            <v>209.96</v>
          </cell>
          <cell r="E6032">
            <v>0</v>
          </cell>
          <cell r="F6032">
            <v>209.96</v>
          </cell>
        </row>
        <row r="6033">
          <cell r="A6033" t="str">
            <v>93221</v>
          </cell>
          <cell r="B6033" t="str">
            <v>PERFURATRIZ COM TORRE METÁLICA PARA EXECUÇÃO DE ESTACA HÉLICE CONTÍNUA, PROFUNDIDADE MÁXIMA DE 32 M, DIÂMETRO MÁXIMO DE 1000 MM, POTÊNCIA INSTALADA DE 350 HP, MESA ROTATIVA COM TORQUE MÁXIMO DE 263 KNM - JUROS. AF_01/2016</v>
          </cell>
          <cell r="C6033" t="str">
            <v>H</v>
          </cell>
          <cell r="D6033">
            <v>46.4</v>
          </cell>
          <cell r="E6033">
            <v>0</v>
          </cell>
          <cell r="F6033">
            <v>46.4</v>
          </cell>
        </row>
        <row r="6034">
          <cell r="A6034" t="str">
            <v>93222</v>
          </cell>
          <cell r="B6034" t="str">
            <v>PERFURATRIZ COM TORRE METÁLICA PARA EXECUÇÃO DE ESTACA HÉLICE CONTÍNUA, PROFUNDIDADE MÁXIMA DE 32 M, DIÂMETRO MÁXIMO DE 1000 MM, POTÊNCIA INSTALADA DE 350 HP, MESA ROTATIVA COM TORQUE MÁXIMO DE 263 KNM - MANUTENÇÃO. AF_01/2016</v>
          </cell>
          <cell r="C6034" t="str">
            <v>H</v>
          </cell>
          <cell r="D6034">
            <v>220.98</v>
          </cell>
          <cell r="E6034">
            <v>0</v>
          </cell>
          <cell r="F6034">
            <v>220.98</v>
          </cell>
        </row>
        <row r="6035">
          <cell r="A6035" t="str">
            <v>93223</v>
          </cell>
          <cell r="B6035" t="str">
            <v>PERFURATRIZ COM TORRE METÁLICA PARA EXECUÇÃO DE ESTACA HÉLICE CONTÍNUA, PROFUNDIDADE MÁXIMA DE 32 M, DIÂMETRO MÁXIMO DE 1000 MM, POTÊNCIA INSTALADA DE 350 HP, MESA ROTATIVA COM TORQUE MÁXIMO DE 263 KNM  MATERIAIS NA OPERAÇÃO. AF_01/2016</v>
          </cell>
          <cell r="C6035" t="str">
            <v>H</v>
          </cell>
          <cell r="D6035">
            <v>149.87</v>
          </cell>
          <cell r="E6035">
            <v>0</v>
          </cell>
          <cell r="F6035">
            <v>149.87</v>
          </cell>
        </row>
        <row r="6036">
          <cell r="A6036" t="str">
            <v>95617</v>
          </cell>
          <cell r="B6036" t="str">
            <v>PERFURATRIZ PNEUMATICA MANUAL DE PESO MEDIO, MARTELETE, 18KG, COMPRIMENTO MÁXIMO DE CURSO DE 6 M, DIAMETRO DO PISTAO DE 5,5 CM - DEPRECIAÇÃO. AF_11/2016</v>
          </cell>
          <cell r="C6036" t="str">
            <v>H</v>
          </cell>
          <cell r="D6036">
            <v>0.4</v>
          </cell>
          <cell r="E6036">
            <v>0</v>
          </cell>
          <cell r="F6036">
            <v>0.4</v>
          </cell>
        </row>
        <row r="6037">
          <cell r="A6037" t="str">
            <v>95618</v>
          </cell>
          <cell r="B6037" t="str">
            <v>PERFURATRIZ PNEUMATICA MANUAL DE PESO MEDIO, MARTELETE, 18KG, COMPRIMENTO MÁXIMO DE CURSO DE 6 M, DIAMETRO DO PISTAO DE 5,5 CM - JUROS. AF_11/2016</v>
          </cell>
          <cell r="C6037" t="str">
            <v>H</v>
          </cell>
          <cell r="D6037">
            <v>0.11</v>
          </cell>
          <cell r="E6037">
            <v>0</v>
          </cell>
          <cell r="F6037">
            <v>0.11</v>
          </cell>
        </row>
        <row r="6038">
          <cell r="A6038" t="str">
            <v>95619</v>
          </cell>
          <cell r="B6038" t="str">
            <v>PERFURATRIZ PNEUMATICA MANUAL DE PESO MEDIO, MARTELETE, 18KG, COMPRIMENTO MÁXIMO DE CURSO DE 6 M, DIAMETRO DO PISTAO DE 5,5 CM - MANUTENÇÃO. AF_11/2016</v>
          </cell>
          <cell r="C6038" t="str">
            <v>H</v>
          </cell>
          <cell r="D6038">
            <v>0.27</v>
          </cell>
          <cell r="E6038">
            <v>0</v>
          </cell>
          <cell r="F6038">
            <v>0.27</v>
          </cell>
        </row>
        <row r="6039">
          <cell r="A6039" t="str">
            <v>95698</v>
          </cell>
          <cell r="B6039" t="str">
            <v>PERFURATRIZ MANUAL, TORQUE MAXIMO 55 KGF.M, POTENCIA 5 CV, COM DIAMETRO MAXIMO 8 1/2" - DEPRECIAÇÃO. AF_11/2016</v>
          </cell>
          <cell r="C6039" t="str">
            <v>H</v>
          </cell>
          <cell r="D6039">
            <v>1.56</v>
          </cell>
          <cell r="E6039">
            <v>0</v>
          </cell>
          <cell r="F6039">
            <v>1.56</v>
          </cell>
        </row>
        <row r="6040">
          <cell r="A6040" t="str">
            <v>95699</v>
          </cell>
          <cell r="B6040" t="str">
            <v>PERFURATRIZ MANUAL, TORQUE MAXIMO 55 KGF.M, POTENCIA 5 CV, COM DIAMETRO MAXIMO 8 1/2" - JUROS. AF_11/2016</v>
          </cell>
          <cell r="C6040" t="str">
            <v>H</v>
          </cell>
          <cell r="D6040">
            <v>0.34</v>
          </cell>
          <cell r="E6040">
            <v>0</v>
          </cell>
          <cell r="F6040">
            <v>0.34</v>
          </cell>
        </row>
        <row r="6041">
          <cell r="A6041" t="str">
            <v>95700</v>
          </cell>
          <cell r="B6041" t="str">
            <v>PERFURATRIZ MANUAL, TORQUE MAXIMO 55 KGF.M, POTENCIA 5 CV, COM DIAMETRO MAXIMO 8 1/2" - MANUTENÇÃO. AF_11/2016</v>
          </cell>
          <cell r="C6041" t="str">
            <v>H</v>
          </cell>
          <cell r="D6041">
            <v>1.64</v>
          </cell>
          <cell r="E6041">
            <v>0</v>
          </cell>
          <cell r="F6041">
            <v>1.64</v>
          </cell>
        </row>
        <row r="6042">
          <cell r="A6042" t="str">
            <v>95701</v>
          </cell>
          <cell r="B6042" t="str">
            <v>PERFURATRIZ MANUAL, TORQUE MAXIMO 55 KGF.M, POTENCIA 5 CV, COM DIAMETRO MAXIMO 8 1/2" - MATERIAIS NA OPERAÇÃO. AF_11/2016</v>
          </cell>
          <cell r="C6042" t="str">
            <v>H</v>
          </cell>
          <cell r="D6042">
            <v>1.25</v>
          </cell>
          <cell r="E6042">
            <v>0</v>
          </cell>
          <cell r="F6042">
            <v>1.25</v>
          </cell>
        </row>
        <row r="6043">
          <cell r="A6043" t="str">
            <v>95704</v>
          </cell>
          <cell r="B6043" t="str">
            <v>PERFURATRIZ SOBRE ESTEIRA, TORQUE MÁXIMO 600 KGF, POTÊNCIA ENTRE 50 E 60 HP, DIÂMETRO MÁXIMO 10 - DEPRECIAÇÃO. AF_11/2016</v>
          </cell>
          <cell r="C6043" t="str">
            <v>H</v>
          </cell>
          <cell r="D6043">
            <v>28.2</v>
          </cell>
          <cell r="E6043">
            <v>0</v>
          </cell>
          <cell r="F6043">
            <v>28.2</v>
          </cell>
        </row>
        <row r="6044">
          <cell r="A6044" t="str">
            <v>95705</v>
          </cell>
          <cell r="B6044" t="str">
            <v>PERFURATRIZ SOBRE ESTEIRA, TORQUE MÁXIMO 600 KGF, POTÊNCIA ENTRE 50 E 60 HP, DIÂMETRO MÁXIMO 10 - JUROS. AF_11/2016</v>
          </cell>
          <cell r="C6044" t="str">
            <v>H</v>
          </cell>
          <cell r="D6044">
            <v>6.23</v>
          </cell>
          <cell r="E6044">
            <v>0</v>
          </cell>
          <cell r="F6044">
            <v>6.23</v>
          </cell>
        </row>
        <row r="6045">
          <cell r="A6045" t="str">
            <v>95706</v>
          </cell>
          <cell r="B6045" t="str">
            <v>PERFURATRIZ SOBRE ESTEIRA, TORQUE MÁXIMO 600 KGF, POTÊNCIA ENTRE 50 E 60 HP, DIÂMETRO MÁXIMO 10 - MANUTENÇÃO. AF_11/2016</v>
          </cell>
          <cell r="C6045" t="str">
            <v>H</v>
          </cell>
          <cell r="D6045">
            <v>29.68</v>
          </cell>
          <cell r="E6045">
            <v>0</v>
          </cell>
          <cell r="F6045">
            <v>29.68</v>
          </cell>
        </row>
        <row r="6046">
          <cell r="A6046" t="str">
            <v>95707</v>
          </cell>
          <cell r="B6046" t="str">
            <v>PERFURATRIZ SOBRE ESTEIRA, TORQUE MÁXIMO 600 KGF, POTÊNCIA ENTRE 50 E 60 HP, DIÂMETRO MÁXIMO 10 - MATERIAIS NA OPERAÇÃO. AF_11/2016</v>
          </cell>
          <cell r="C6046" t="str">
            <v>H</v>
          </cell>
          <cell r="D6046">
            <v>13.89</v>
          </cell>
          <cell r="E6046">
            <v>0</v>
          </cell>
          <cell r="F6046">
            <v>13.89</v>
          </cell>
        </row>
        <row r="6047">
          <cell r="A6047" t="str">
            <v>90815</v>
          </cell>
          <cell r="B6047" t="str">
            <v>ESTACA HÉLICE CONTÍNUA, DIÂMETRO DE 90 CM, COMPRIMENTO TOTAL ATÉ 30 M, PERFURATRIZ COM TORQUE DE 263 KN.M (EXCLUSIVE MOBILIZAÇÃO E DESMOBILIZAÇÃO). AF_02/2015</v>
          </cell>
          <cell r="C6047" t="str">
            <v>M</v>
          </cell>
          <cell r="D6047">
            <v>274.32</v>
          </cell>
          <cell r="E6047">
            <v>3.83</v>
          </cell>
          <cell r="F6047">
            <v>278.14999999999998</v>
          </cell>
        </row>
        <row r="6048">
          <cell r="B6048" t="str">
            <v>DISTRIBUIDORES</v>
          </cell>
          <cell r="C6048" t="str">
            <v/>
          </cell>
        </row>
        <row r="6049">
          <cell r="A6049" t="str">
            <v>5765</v>
          </cell>
          <cell r="B6049" t="str">
            <v>ESPARGIDOR DE ASFALTO PRESSURIZADO COM TANQUE DE 2500 L, REBOCÁVEL COM MOTOR A GASOLINA POTÊNCIA 3,4 HP - MANUTENÇÃO. AF_07/2014</v>
          </cell>
          <cell r="C6049" t="str">
            <v>H</v>
          </cell>
          <cell r="D6049">
            <v>4.16</v>
          </cell>
          <cell r="E6049">
            <v>0</v>
          </cell>
          <cell r="F6049">
            <v>4.16</v>
          </cell>
        </row>
        <row r="6050">
          <cell r="A6050" t="str">
            <v>5766</v>
          </cell>
          <cell r="B6050" t="str">
            <v>ESPARGIDOR DE ASFALTO PRESSURIZADO COM TANQUE DE 2500 L, REBOCÁVEL COM MOTOR A GASOLINA POTÊNCIA 3,4 HP - MATERIAIS NA OPERAÇÃO. AF_07/2014</v>
          </cell>
          <cell r="C6050" t="str">
            <v>H</v>
          </cell>
          <cell r="D6050">
            <v>2.81</v>
          </cell>
          <cell r="E6050">
            <v>0</v>
          </cell>
          <cell r="F6050">
            <v>2.81</v>
          </cell>
        </row>
        <row r="6051">
          <cell r="A6051" t="str">
            <v>5909</v>
          </cell>
          <cell r="B6051" t="str">
            <v>ESPARGIDOR DE ASFALTO PRESSURIZADO COM TANQUE DE 2500 L, REBOCÁVEL COM MOTOR A GASOLINA POTÊNCIA 3,4 HP - CHP DIURNO. AF_07/2014</v>
          </cell>
          <cell r="C6051" t="str">
            <v>CHP</v>
          </cell>
          <cell r="D6051">
            <v>17.100000000000001</v>
          </cell>
          <cell r="E6051">
            <v>10.8</v>
          </cell>
          <cell r="F6051">
            <v>27.9</v>
          </cell>
        </row>
        <row r="6052">
          <cell r="A6052" t="str">
            <v>5911</v>
          </cell>
          <cell r="B6052" t="str">
            <v>ESPARGIDOR DE ASFALTO PRESSURIZADO COM TANQUE DE 2500 L, REBOCÁVEL COM MOTOR A GASOLINA POTÊNCIA 3,4 HP - CHI DIURNO. AF_07/2014</v>
          </cell>
          <cell r="C6052" t="str">
            <v>CHI</v>
          </cell>
          <cell r="D6052">
            <v>10.119999999999999</v>
          </cell>
          <cell r="E6052">
            <v>10.8</v>
          </cell>
          <cell r="F6052">
            <v>20.92</v>
          </cell>
        </row>
        <row r="6053">
          <cell r="A6053" t="str">
            <v>83361</v>
          </cell>
          <cell r="B6053" t="str">
            <v>ESPARGIDOR DE ASFALTO PRESSURIZADO, TANQUE 6 M3 COM ISOLAÇÃO TÉRMICA, AQUECIDO COM 2 MAÇARICOS, COM BARRA ESPARGIDORA 3,60 M, MONTADO SOBRE CAMINHÃO  TOCO, PBT 14.300 KG, POTÊNCIA 185 CV - MANUTENÇÃO. AF_08/2015</v>
          </cell>
          <cell r="C6053" t="str">
            <v>H</v>
          </cell>
          <cell r="D6053">
            <v>22.77</v>
          </cell>
          <cell r="E6053">
            <v>0</v>
          </cell>
          <cell r="F6053">
            <v>22.77</v>
          </cell>
        </row>
        <row r="6054">
          <cell r="A6054" t="str">
            <v>92043</v>
          </cell>
          <cell r="B6054" t="str">
            <v>DISTRIBUIDOR DE AGREGADOS REBOCAVEL, CAPACIDADE 1,9 M³, LARGURA DE TRABALHO 3,66 M - CHP DIURNO. AF_11/2015</v>
          </cell>
          <cell r="C6054" t="str">
            <v>CHP</v>
          </cell>
          <cell r="D6054">
            <v>5.99</v>
          </cell>
          <cell r="E6054">
            <v>0</v>
          </cell>
          <cell r="F6054">
            <v>5.99</v>
          </cell>
        </row>
        <row r="6055">
          <cell r="A6055" t="str">
            <v>95127</v>
          </cell>
          <cell r="B6055" t="str">
            <v>DISTRIBUIDOR DE AGREGADOS AUTOPROPELIDO, CAP 3 M3, A DIESEL, POTÊNCIA 176CV - CHP DIURNO. AF_07/2016</v>
          </cell>
          <cell r="C6055" t="str">
            <v>CHP</v>
          </cell>
          <cell r="D6055">
            <v>86.23</v>
          </cell>
          <cell r="E6055">
            <v>13</v>
          </cell>
          <cell r="F6055">
            <v>99.23</v>
          </cell>
        </row>
        <row r="6056">
          <cell r="A6056" t="str">
            <v>92044</v>
          </cell>
          <cell r="B6056" t="str">
            <v>DISTRIBUIDOR DE AGREGADOS REBOCAVEL, CAPACIDADE 1,9 M³, LARGURA DE TRABALHO 3,66 M - CHI DIURNO. AF_11/2015</v>
          </cell>
          <cell r="C6056" t="str">
            <v>CHI</v>
          </cell>
          <cell r="D6056">
            <v>3.97</v>
          </cell>
          <cell r="E6056">
            <v>0</v>
          </cell>
          <cell r="F6056">
            <v>3.97</v>
          </cell>
        </row>
        <row r="6057">
          <cell r="A6057" t="str">
            <v>95128</v>
          </cell>
          <cell r="B6057" t="str">
            <v>DISTRIBUIDOR DE AGREGADOS AUTOPROPELIDO, CAP 3 M3, A DIESEL, POTÊNCIA 176CV - CHI DIURNO. AF_07/2016</v>
          </cell>
          <cell r="C6057" t="str">
            <v>CHI</v>
          </cell>
          <cell r="D6057">
            <v>19.510000000000002</v>
          </cell>
          <cell r="E6057">
            <v>13</v>
          </cell>
          <cell r="F6057">
            <v>32.51</v>
          </cell>
        </row>
        <row r="6058">
          <cell r="A6058" t="str">
            <v>92040</v>
          </cell>
          <cell r="B6058" t="str">
            <v>DISTRIBUIDOR DE AGREGADOS REBOCAVEL, CAPACIDADE 1,9 M³, LARGURA DE TRABALHO 3,66 M - DEPRECIAÇÃO. AF_11/2015</v>
          </cell>
          <cell r="C6058" t="str">
            <v>H</v>
          </cell>
          <cell r="D6058">
            <v>2.9</v>
          </cell>
          <cell r="E6058">
            <v>0</v>
          </cell>
          <cell r="F6058">
            <v>2.9</v>
          </cell>
        </row>
        <row r="6059">
          <cell r="A6059" t="str">
            <v>92041</v>
          </cell>
          <cell r="B6059" t="str">
            <v>DISTRIBUIDOR DE AGREGADOS REBOCAVEL, CAPACIDADE 1,9 M³, LARGURA DE TRABALHO 3,66 M - JUROS. AF_11/2015</v>
          </cell>
          <cell r="C6059" t="str">
            <v>H</v>
          </cell>
          <cell r="D6059">
            <v>1.06</v>
          </cell>
          <cell r="E6059">
            <v>0</v>
          </cell>
          <cell r="F6059">
            <v>1.06</v>
          </cell>
        </row>
        <row r="6060">
          <cell r="A6060" t="str">
            <v>92042</v>
          </cell>
          <cell r="B6060" t="str">
            <v>DISTRIBUIDOR DE AGREGADOS REBOCAVEL, CAPACIDADE 1,9 M³, LARGURA DE TRABALHO 3,66 M - MANUTENÇÃO. AF_11/2015</v>
          </cell>
          <cell r="C6060" t="str">
            <v>H</v>
          </cell>
          <cell r="D6060">
            <v>2.02</v>
          </cell>
          <cell r="E6060">
            <v>0</v>
          </cell>
          <cell r="F6060">
            <v>2.02</v>
          </cell>
        </row>
        <row r="6061">
          <cell r="A6061" t="str">
            <v>95123</v>
          </cell>
          <cell r="B6061" t="str">
            <v>DISTRIBUIDOR DE AGREGADOS AUTOPROPELIDO, CAP 3 M3, A DIESEL, POTÊNCIA 176CV - DEPRECIAÇÃO. AF_07/2016</v>
          </cell>
          <cell r="C6061" t="str">
            <v>H</v>
          </cell>
          <cell r="D6061">
            <v>11.27</v>
          </cell>
          <cell r="E6061">
            <v>0</v>
          </cell>
          <cell r="F6061">
            <v>11.27</v>
          </cell>
        </row>
        <row r="6062">
          <cell r="A6062" t="str">
            <v>95124</v>
          </cell>
          <cell r="B6062" t="str">
            <v>DISTRIBUIDOR DE AGREGADOS AUTOPROPELIDO, C/AP 3 M3, A DIESEL, POTÊNCIA 176CV - JUROS. AF_07/2016</v>
          </cell>
          <cell r="C6062" t="str">
            <v>H</v>
          </cell>
          <cell r="D6062">
            <v>3.38</v>
          </cell>
          <cell r="E6062">
            <v>0</v>
          </cell>
          <cell r="F6062">
            <v>3.38</v>
          </cell>
        </row>
        <row r="6063">
          <cell r="A6063" t="str">
            <v>95125</v>
          </cell>
          <cell r="B6063" t="str">
            <v>DISTRIBUIDOR DE AGREGADOS AUTOPROPELIDO, CAP 3 M3, A DIESEL, POTÊNCIA 176CV - MANUTENÇÃO. AF_07/2016</v>
          </cell>
          <cell r="C6063" t="str">
            <v>H</v>
          </cell>
          <cell r="D6063">
            <v>10.96</v>
          </cell>
          <cell r="E6063">
            <v>0</v>
          </cell>
          <cell r="F6063">
            <v>10.96</v>
          </cell>
        </row>
        <row r="6064">
          <cell r="A6064" t="str">
            <v>95126</v>
          </cell>
          <cell r="B6064" t="str">
            <v>DISTRIBUIDOR DE AGREGADOS AUTOPROPELIDO, CAP 3 M3, A DIESEL, POTÊNCIA 176CV  MATERIAIS NA OPERAÇÃO. AF_07/2016</v>
          </cell>
          <cell r="C6064" t="str">
            <v>H</v>
          </cell>
          <cell r="D6064">
            <v>55.76</v>
          </cell>
          <cell r="E6064">
            <v>0</v>
          </cell>
          <cell r="F6064">
            <v>55.76</v>
          </cell>
        </row>
        <row r="6065">
          <cell r="A6065" t="str">
            <v>83362</v>
          </cell>
          <cell r="B6065" t="str">
            <v>ESPARGIDOR DE ASFALTO PRESSURIZADO, TANQUE 6 M3 COM ISOLAÇÃO TÉRMICA, AQUECIDO COM 2 MAÇARICOS, COM BARRA ESPARGIDORA 3,60 M, MONTADO SOBRE CAMINHÃO  TOCO, PBT 14.300 KG, POTÊNCIA 185 CV - CHP DIURNO. AF_08/2015</v>
          </cell>
          <cell r="C6065" t="str">
            <v>CHP</v>
          </cell>
          <cell r="D6065">
            <v>137.53</v>
          </cell>
          <cell r="E6065">
            <v>13.06</v>
          </cell>
          <cell r="F6065">
            <v>150.59</v>
          </cell>
        </row>
        <row r="6066">
          <cell r="B6066" t="str">
            <v>TANQUES</v>
          </cell>
          <cell r="C6066" t="str">
            <v/>
          </cell>
        </row>
        <row r="6067">
          <cell r="A6067" t="str">
            <v>7030</v>
          </cell>
          <cell r="B6067" t="str">
            <v>TANQUE DE ASFALTO ESTACIONÁRIO COM SERPENTINA, CAPACIDADE 30.000 L - CHP DIURNO. AF_06/2014</v>
          </cell>
          <cell r="C6067" t="str">
            <v>CHP</v>
          </cell>
          <cell r="D6067">
            <v>127.41</v>
          </cell>
          <cell r="E6067">
            <v>0</v>
          </cell>
          <cell r="F6067">
            <v>127.41</v>
          </cell>
        </row>
        <row r="6068">
          <cell r="A6068" t="str">
            <v>7031</v>
          </cell>
          <cell r="B6068" t="str">
            <v>TANQUE DE ASFALTO ESTACIONÁRIO COM SERPENTINA, CAPACIDADE 30.000 L - CHI DIURNO. AF_06/2014</v>
          </cell>
          <cell r="C6068" t="str">
            <v>CHI</v>
          </cell>
          <cell r="D6068">
            <v>2.87</v>
          </cell>
          <cell r="E6068">
            <v>0</v>
          </cell>
          <cell r="F6068">
            <v>2.87</v>
          </cell>
        </row>
        <row r="6069">
          <cell r="A6069" t="str">
            <v>7032</v>
          </cell>
          <cell r="B6069" t="str">
            <v>TANQUE DE ASFALTO ESTACIONÁRIO COM SERPENTINA, CAPACIDADE 30.000 L - DEPRECIAÇÃO. AF_06/2014</v>
          </cell>
          <cell r="C6069" t="str">
            <v>H</v>
          </cell>
          <cell r="D6069">
            <v>2.21</v>
          </cell>
          <cell r="E6069">
            <v>0</v>
          </cell>
          <cell r="F6069">
            <v>2.21</v>
          </cell>
        </row>
        <row r="6070">
          <cell r="A6070" t="str">
            <v>7033</v>
          </cell>
          <cell r="B6070" t="str">
            <v>TANQUE DE ASFALTO ESTACIONÁRIO COM SERPENTINA, CAPACIDADE 30.000 L - JUROS. AF_06/2014</v>
          </cell>
          <cell r="C6070" t="str">
            <v>H</v>
          </cell>
          <cell r="D6070">
            <v>0.66</v>
          </cell>
          <cell r="E6070">
            <v>0</v>
          </cell>
          <cell r="F6070">
            <v>0.66</v>
          </cell>
        </row>
        <row r="6071">
          <cell r="A6071" t="str">
            <v>7034</v>
          </cell>
          <cell r="B6071" t="str">
            <v>TANQUE DE ASFALTO ESTACIONÁRIO COM SERPENTINA, CAPACIDADE 30.000 L - MANUTENÇÃO. AF_06/2014</v>
          </cell>
          <cell r="C6071" t="str">
            <v>H</v>
          </cell>
          <cell r="D6071">
            <v>1.53</v>
          </cell>
          <cell r="E6071">
            <v>0</v>
          </cell>
          <cell r="F6071">
            <v>1.53</v>
          </cell>
        </row>
        <row r="6072">
          <cell r="A6072" t="str">
            <v>7035</v>
          </cell>
          <cell r="B6072" t="str">
            <v>TANQUE DE ASFALTO ESTACIONÁRIO COM SERPENTINA, CAPACIDADE 30.000 L - MATERIAIS NA OPERAÇÃO. AF_06/2014</v>
          </cell>
          <cell r="C6072" t="str">
            <v>H</v>
          </cell>
          <cell r="D6072">
            <v>123.01</v>
          </cell>
          <cell r="E6072">
            <v>0</v>
          </cell>
          <cell r="F6072">
            <v>123.01</v>
          </cell>
        </row>
        <row r="6073">
          <cell r="A6073" t="str">
            <v>89028</v>
          </cell>
          <cell r="B6073" t="str">
            <v>TANQUE DE ASFALTO ESTACIONÁRIO COM MAÇARICO, CAPACIDADE 20.000 L - CHP DIURNO. AF_06/2014</v>
          </cell>
          <cell r="C6073" t="str">
            <v>CHP</v>
          </cell>
          <cell r="D6073">
            <v>118.21</v>
          </cell>
          <cell r="E6073">
            <v>0</v>
          </cell>
          <cell r="F6073">
            <v>118.21</v>
          </cell>
        </row>
        <row r="6074">
          <cell r="A6074" t="str">
            <v>89027</v>
          </cell>
          <cell r="B6074" t="str">
            <v>TANQUE DE ASFALTO ESTACIONÁRIO COM MAÇARICO, CAPACIDADE 20.000 L - CHI DIURNO. AF_06/2014</v>
          </cell>
          <cell r="C6074" t="str">
            <v>CHI</v>
          </cell>
          <cell r="D6074">
            <v>2.33</v>
          </cell>
          <cell r="E6074">
            <v>0</v>
          </cell>
          <cell r="F6074">
            <v>2.33</v>
          </cell>
        </row>
        <row r="6075">
          <cell r="A6075" t="str">
            <v>89023</v>
          </cell>
          <cell r="B6075" t="str">
            <v>TANQUE DE ASFALTO ESTACIONÁRIO COM MAÇARICO, CAPACIDADE 20.000 L - DEPRECIAÇÃO. AF_06/2014</v>
          </cell>
          <cell r="C6075" t="str">
            <v>H</v>
          </cell>
          <cell r="D6075">
            <v>1.79</v>
          </cell>
          <cell r="E6075">
            <v>0</v>
          </cell>
          <cell r="F6075">
            <v>1.79</v>
          </cell>
        </row>
        <row r="6076">
          <cell r="A6076" t="str">
            <v>89024</v>
          </cell>
          <cell r="B6076" t="str">
            <v>TANQUE DE ASFALTO ESTACIONÁRIO COM MAÇARICO, CAPACIDADE 20.000 L - JUROS. AF_06/2014</v>
          </cell>
          <cell r="C6076" t="str">
            <v>H</v>
          </cell>
          <cell r="D6076">
            <v>0.54</v>
          </cell>
          <cell r="E6076">
            <v>0</v>
          </cell>
          <cell r="F6076">
            <v>0.54</v>
          </cell>
        </row>
        <row r="6077">
          <cell r="A6077" t="str">
            <v>89025</v>
          </cell>
          <cell r="B6077" t="str">
            <v>TANQUE DE ASFALTO ESTACIONÁRIO COM MAÇARICO, CAPACIDADE 20.000 L - MANUTENÇÃO. AF_06/2014</v>
          </cell>
          <cell r="C6077" t="str">
            <v>H</v>
          </cell>
          <cell r="D6077">
            <v>1.25</v>
          </cell>
          <cell r="E6077">
            <v>0</v>
          </cell>
          <cell r="F6077">
            <v>1.25</v>
          </cell>
        </row>
        <row r="6078">
          <cell r="A6078" t="str">
            <v>89026</v>
          </cell>
          <cell r="B6078" t="str">
            <v>TANQUE DE ASFALTO ESTACIONÁRIO COM MAÇARICO, CAPACIDADE 20.000 L - MATERIAIS NA OPERAÇÃO. AF_06/2014</v>
          </cell>
          <cell r="C6078" t="str">
            <v>H</v>
          </cell>
          <cell r="D6078">
            <v>114.63</v>
          </cell>
          <cell r="E6078">
            <v>0</v>
          </cell>
          <cell r="F6078">
            <v>114.63</v>
          </cell>
        </row>
        <row r="6079">
          <cell r="B6079" t="str">
            <v>ESPARGIDORES</v>
          </cell>
          <cell r="C6079" t="str">
            <v/>
          </cell>
        </row>
        <row r="6080">
          <cell r="A6080" t="str">
            <v>91486</v>
          </cell>
          <cell r="B6080" t="str">
            <v>ESPARGIDOR DE ASFALTO PRESSURIZADO, TANQUE 6 M3 COM ISOLAÇÃO TÉRMICA, AQUECIDO COM 2 MAÇARICOS, COM BARRA ESPARGIDORA 3,60 M, MONTADO SOBRE CAMINHÃO  TOCO, PBT 14.300 KG, POTÊNCIA 185 CV - CHI DIURNO. AF_08/2015</v>
          </cell>
          <cell r="C6080" t="str">
            <v>CHI</v>
          </cell>
          <cell r="D6080">
            <v>27.45</v>
          </cell>
          <cell r="E6080">
            <v>13.06</v>
          </cell>
          <cell r="F6080">
            <v>40.51</v>
          </cell>
        </row>
        <row r="6081">
          <cell r="A6081" t="str">
            <v>91468</v>
          </cell>
          <cell r="B6081" t="str">
            <v>ESPARGIDOR DE ASFALTO PRESSURIZADO, TANQUE 6 M3 COM ISOLAÇÃO TÉRMICA, AQUECIDO COM 2 MAÇARICOS, COM BARRA ESPARGIDORA 3,60 M, MONTADO SOBRE CAMINHÃO  TOCO, PBT 14.300 KG, POTÊNCIA 185 CV - DEPRECIAÇÃO. AF_08/2015</v>
          </cell>
          <cell r="C6081" t="str">
            <v>H</v>
          </cell>
          <cell r="D6081">
            <v>18.18</v>
          </cell>
          <cell r="E6081">
            <v>0</v>
          </cell>
          <cell r="F6081">
            <v>18.18</v>
          </cell>
        </row>
        <row r="6082">
          <cell r="A6082" t="str">
            <v>91469</v>
          </cell>
          <cell r="B6082" t="str">
            <v>ESPARGIDOR DE ASFALTO PRESSURIZADO, TANQUE 6 M3 COM ISOLAÇÃO TÉRMICA, AQUECIDO COM 2 MAÇARICOS, COM BARRA ESPARGIDORA 3,60 M, MONTADO SOBRE CAMINHÃO  TOCO, PBT 14.300 KG, POTÊNCIA 185 CV - JUROS. AF_08/2015</v>
          </cell>
          <cell r="C6082" t="str">
            <v>H</v>
          </cell>
          <cell r="D6082">
            <v>4.6500000000000004</v>
          </cell>
          <cell r="E6082">
            <v>0</v>
          </cell>
          <cell r="F6082">
            <v>4.6500000000000004</v>
          </cell>
        </row>
        <row r="6083">
          <cell r="A6083" t="str">
            <v>91484</v>
          </cell>
          <cell r="B6083" t="str">
            <v>ESPARGIDOR DE ASFALTO PRESSURIZADO, TANQUE 6 M3 COM ISOLAÇÃO TÉRMICA, AQUECIDO COM 2 MAÇARICOS, COM BARRA ESPARGIDORA 3,60 M, MONTADO SOBRE CAMINHÃO  TOCO, PBT 14.300 KG, POTÊNCIA 185 CV - IMPOSTOS E SEGUROS. AF_08/2015</v>
          </cell>
          <cell r="C6083" t="str">
            <v>H</v>
          </cell>
          <cell r="D6083">
            <v>0.96</v>
          </cell>
          <cell r="E6083">
            <v>0</v>
          </cell>
          <cell r="F6083">
            <v>0.96</v>
          </cell>
        </row>
        <row r="6084">
          <cell r="A6084" t="str">
            <v>91485</v>
          </cell>
          <cell r="B6084" t="str">
            <v>ESPARGIDOR DE ASFALTO PRESSURIZADO, TANQUE 6 M3 COM ISOLAÇÃO TÉRMICA, AQUECIDO COM 2 MAÇARICOS, COM BARRA ESPARGIDORA 3,60 M, MONTADO SOBRE CAMINHÃO  TOCO, PBT 14.300 KG, POTÊNCIA 185 CV - MATERIAIS NA OPERAÇÃO. AF_08/2015</v>
          </cell>
          <cell r="C6084" t="str">
            <v>H</v>
          </cell>
          <cell r="D6084">
            <v>87.31</v>
          </cell>
          <cell r="E6084">
            <v>0</v>
          </cell>
          <cell r="F6084">
            <v>87.31</v>
          </cell>
        </row>
        <row r="6085">
          <cell r="B6085" t="str">
            <v>VASSOURAS</v>
          </cell>
          <cell r="C6085" t="str">
            <v/>
          </cell>
        </row>
        <row r="6086">
          <cell r="A6086" t="str">
            <v>5839</v>
          </cell>
          <cell r="B6086" t="str">
            <v>VASSOURA MECÂNICA REBOCÁVEL COM ESCOVA CILÍNDRICA, LARGURA ÚTIL DE VARRIMENTO DE 2,44 M - CHP DIURNO. AF_06/2014</v>
          </cell>
          <cell r="C6086" t="str">
            <v>CHP</v>
          </cell>
          <cell r="D6086">
            <v>4.32</v>
          </cell>
          <cell r="E6086">
            <v>0</v>
          </cell>
          <cell r="F6086">
            <v>4.32</v>
          </cell>
        </row>
        <row r="6087">
          <cell r="A6087" t="str">
            <v>5841</v>
          </cell>
          <cell r="B6087" t="str">
            <v>VASSOURA MECÂNICA REBOCÁVEL COM ESCOVA CILÍNDRICA, LARGURA ÚTIL DE VARRIMENTO DE 2,44 M - CHI DIURNO. AF_06/2014</v>
          </cell>
          <cell r="C6087" t="str">
            <v>CHI</v>
          </cell>
          <cell r="D6087">
            <v>2.68</v>
          </cell>
          <cell r="E6087">
            <v>0</v>
          </cell>
          <cell r="F6087">
            <v>2.68</v>
          </cell>
        </row>
        <row r="6088">
          <cell r="A6088" t="str">
            <v>53804</v>
          </cell>
          <cell r="B6088" t="str">
            <v>VASSOURA MECÂNICA REBOCÁVEL COM ESCOVA CILÍNDRICA, LARGURA ÚTIL DE VARRIMENTO DE 2,44 M - MANUTENÇÃO. AF_06/2014</v>
          </cell>
          <cell r="C6088" t="str">
            <v>H</v>
          </cell>
          <cell r="D6088">
            <v>1.64</v>
          </cell>
          <cell r="E6088">
            <v>0</v>
          </cell>
          <cell r="F6088">
            <v>1.64</v>
          </cell>
        </row>
        <row r="6089">
          <cell r="A6089" t="str">
            <v>89015</v>
          </cell>
          <cell r="B6089" t="str">
            <v>VASSOURA MECÂNICA REBOCÁVEL COM ESCOVA CILÍNDRICA, LARGURA ÚTIL DE VARRIMENTO DE 2,44 M - DEPRECIAÇÃO. AF_06/2014</v>
          </cell>
          <cell r="C6089" t="str">
            <v>H</v>
          </cell>
          <cell r="D6089">
            <v>1.96</v>
          </cell>
          <cell r="E6089">
            <v>0</v>
          </cell>
          <cell r="F6089">
            <v>1.96</v>
          </cell>
        </row>
        <row r="6090">
          <cell r="A6090" t="str">
            <v>89016</v>
          </cell>
          <cell r="B6090" t="str">
            <v>VASSOURA MECÂNICA REBOCÁVEL COM ESCOVA CILÍNDRICA, LARGURA ÚTIL DE VARRIMENTO DE 2,44 M - JUROS. AF_06/2014</v>
          </cell>
          <cell r="C6090" t="str">
            <v>H</v>
          </cell>
          <cell r="D6090">
            <v>0.72</v>
          </cell>
          <cell r="E6090">
            <v>0</v>
          </cell>
          <cell r="F6090">
            <v>0.72</v>
          </cell>
        </row>
        <row r="6091">
          <cell r="B6091" t="str">
            <v>EQUIPAMENTO PARA LAMA ASFALTICA</v>
          </cell>
          <cell r="C6091" t="str">
            <v/>
          </cell>
        </row>
        <row r="6092">
          <cell r="A6092" t="str">
            <v>5741</v>
          </cell>
          <cell r="B6092" t="str">
            <v>USINA DE LAMA ASFÁLTICA, PROD 30 A 50 T/H, SILO DE AGREGADO 7 M3, RESERVATÓRIOS PARA EMULSÃO E ÁGUA DE 2,3 M3 CADA, MISTURADOR TIPO PUG MILL A SER MONTADO SOBRE CAMINHÃO - MANUTENÇÃO. AF_10/2014</v>
          </cell>
          <cell r="C6092" t="str">
            <v>H</v>
          </cell>
          <cell r="D6092">
            <v>18.64</v>
          </cell>
          <cell r="E6092">
            <v>0</v>
          </cell>
          <cell r="F6092">
            <v>18.64</v>
          </cell>
        </row>
        <row r="6093">
          <cell r="A6093" t="str">
            <v>5742</v>
          </cell>
          <cell r="B6093" t="str">
            <v>USINA DE LAMA ASFÁLTICA, PROD 30 A 50 T/H, SILO DE AGREGADO 7 M3, RESERVATÓRIOS PARA EMULSÃO E ÁGUA DE 2,3 M3 CADA, MISTURADOR TIPO PUG MILL A SER MONTADO SOBRE CAMINHÃO - MATERIAIS NA OPERAÇÃO. AF_10/2014</v>
          </cell>
          <cell r="C6093" t="str">
            <v>H</v>
          </cell>
          <cell r="D6093">
            <v>13.95</v>
          </cell>
          <cell r="E6093">
            <v>0</v>
          </cell>
          <cell r="F6093">
            <v>13.95</v>
          </cell>
        </row>
        <row r="6094">
          <cell r="A6094" t="str">
            <v>5882</v>
          </cell>
          <cell r="B6094" t="str">
            <v>USINA DE LAMA ASFÁLTICA, PROD 30 A 50 T/H, SILO DE AGREGADO 7 M3, RESERVATÓRIOS PARA EMULSÃO E ÁGUA DE 2,3 M3 CADA, MISTURADOR TIPO PUG MILL A SER MONTADO SOBRE CAMINHÃO - CHP DIURNO. AF_10/2014</v>
          </cell>
          <cell r="C6094" t="str">
            <v>CHP</v>
          </cell>
          <cell r="D6094">
            <v>62.92</v>
          </cell>
          <cell r="E6094">
            <v>10.8</v>
          </cell>
          <cell r="F6094">
            <v>73.72</v>
          </cell>
        </row>
        <row r="6095">
          <cell r="A6095" t="str">
            <v>5884</v>
          </cell>
          <cell r="B6095" t="str">
            <v>USINA DE LAMA ASFÁLTICA, PROD 30 A 50 T/H, SILO DE AGREGADO 7 M3, RESERVATÓRIOS PARA EMULSÃO E ÁGUA DE 2,3 M3 CADA, MISTURADOR TIPO PUG MILL A SER MONTADO SOBRE CAMINHÃO - CHI DIURNO. AF_10/2014</v>
          </cell>
          <cell r="C6095" t="str">
            <v>CHI</v>
          </cell>
          <cell r="D6095">
            <v>30.33</v>
          </cell>
          <cell r="E6095">
            <v>10.8</v>
          </cell>
          <cell r="F6095">
            <v>41.13</v>
          </cell>
        </row>
        <row r="6096">
          <cell r="B6096" t="str">
            <v>CORTADORAS DE PISO</v>
          </cell>
          <cell r="C6096" t="str">
            <v/>
          </cell>
        </row>
        <row r="6097">
          <cell r="A6097" t="str">
            <v>91285</v>
          </cell>
          <cell r="B6097" t="str">
            <v>CORTADORA DE PISO COM MOTOR 4 TEMPOS A GASOLINA, POTÊNCIA DE 13 HP, COM DISCO DE CORTE DIAMANTADO SEGMENTADO PARA CONCRETO, DIÂMETRO DE 350 MM, FURO DE 1" (14 X 1") - CHI DIURNO. AF_08/2015</v>
          </cell>
          <cell r="C6097" t="str">
            <v>CHI</v>
          </cell>
          <cell r="D6097">
            <v>1.06</v>
          </cell>
          <cell r="E6097">
            <v>0</v>
          </cell>
          <cell r="F6097">
            <v>1.06</v>
          </cell>
        </row>
        <row r="6098">
          <cell r="A6098" t="str">
            <v>91279</v>
          </cell>
          <cell r="B6098" t="str">
            <v>CORTADORA DE PISO COM MOTOR 4 TEMPOS A GASOLINA, POTÊNCIA DE 13 HP, COM DISCO DE CORTE DIAMANTADO SEGMENTADO PARA CONCRETO, DIÂMETRO DE 350 MM, FURO DE 1" (14 X 1") - DEPRECIAÇÃO. AF_08/2015</v>
          </cell>
          <cell r="C6098" t="str">
            <v>H</v>
          </cell>
          <cell r="D6098">
            <v>0.81</v>
          </cell>
          <cell r="E6098">
            <v>0</v>
          </cell>
          <cell r="F6098">
            <v>0.81</v>
          </cell>
        </row>
        <row r="6099">
          <cell r="A6099" t="str">
            <v>91280</v>
          </cell>
          <cell r="B6099" t="str">
            <v>CORTADORA DE PISO COM MOTOR 4 TEMPOS A GASOLINA, POTÊNCIA DE 13 HP, COM DISCO DE CORTE DIAMANTADO SEGMENTADO PARA CONCRETO, DIÂMETRO DE 350 MM, FURO DE 1" (14 X 1") - JUROS. AF_08/2015</v>
          </cell>
          <cell r="C6099" t="str">
            <v>H</v>
          </cell>
          <cell r="D6099">
            <v>0.24</v>
          </cell>
          <cell r="E6099">
            <v>0</v>
          </cell>
          <cell r="F6099">
            <v>0.24</v>
          </cell>
        </row>
        <row r="6100">
          <cell r="A6100" t="str">
            <v>91281</v>
          </cell>
          <cell r="B6100" t="str">
            <v>CORTADORA DE PISO COM MOTOR 4 TEMPOS A GASOLINA, POTÊNCIA DE 13 HP, COM DISCO DE CORTE DIAMANTADO SEGMENTADO PARA CONCRETO, DIÂMETRO DE 350 MM, FURO DE 1" (14 X 1") - MANUTENÇÃO. AF_08/2015</v>
          </cell>
          <cell r="C6100" t="str">
            <v>H</v>
          </cell>
          <cell r="D6100">
            <v>0.79</v>
          </cell>
          <cell r="E6100">
            <v>0</v>
          </cell>
          <cell r="F6100">
            <v>0.79</v>
          </cell>
        </row>
        <row r="6101">
          <cell r="A6101" t="str">
            <v>91282</v>
          </cell>
          <cell r="B6101" t="str">
            <v>CORTADORA DE PISO COM MOTOR 4 TEMPOS A GASOLINA, POTÊNCIA DE 13 HP, COM DISCO DE CORTE DIAMANTADO SEGMENTADO PARA CONCRETO, DIÂMETRO DE 350 MM, FURO DE 1" (14 X 1") - MATERIAIS NA OPERAÇÃO. AF_08/2015</v>
          </cell>
          <cell r="C6101" t="str">
            <v>H</v>
          </cell>
          <cell r="D6101">
            <v>10.77</v>
          </cell>
          <cell r="E6101">
            <v>0</v>
          </cell>
          <cell r="F6101">
            <v>10.77</v>
          </cell>
        </row>
        <row r="6102">
          <cell r="A6102" t="str">
            <v>91283</v>
          </cell>
          <cell r="B6102" t="str">
            <v>CORTADORA DE PISO COM MOTOR 4 TEMPOS A GASOLINA, POTÊNCIA DE 13 HP, COM DISCO DE CORTE DIAMANTADO SEGMENTADO PARA CONCRETO, DIÂMETRO DE 350 MM, FURO DE 1" (14 X 1") - CHP DIURNO. AF_08/2015</v>
          </cell>
          <cell r="C6102" t="str">
            <v>CHP</v>
          </cell>
          <cell r="D6102">
            <v>12.61</v>
          </cell>
          <cell r="E6102">
            <v>0</v>
          </cell>
          <cell r="F6102">
            <v>12.61</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7" zoomScaleNormal="100" zoomScaleSheetLayoutView="100" workbookViewId="0">
      <selection activeCell="D12" sqref="D12:J12"/>
    </sheetView>
  </sheetViews>
  <sheetFormatPr defaultColWidth="8.85546875" defaultRowHeight="15"/>
  <cols>
    <col min="1" max="4" width="9" style="89" customWidth="1"/>
    <col min="5" max="6" width="9" style="103" customWidth="1"/>
    <col min="7" max="7" width="18.85546875" style="103" customWidth="1"/>
    <col min="8" max="8" width="3.42578125" style="103" customWidth="1"/>
    <col min="9" max="9" width="2.85546875" style="103" customWidth="1"/>
    <col min="10" max="10" width="3.42578125" style="103" customWidth="1"/>
    <col min="11" max="11" width="3.42578125" style="90" customWidth="1"/>
    <col min="12" max="12" width="3.85546875" style="90" customWidth="1"/>
    <col min="13" max="13" width="3.42578125" style="90" customWidth="1"/>
    <col min="14" max="15" width="3.42578125" style="89" customWidth="1"/>
    <col min="16" max="17" width="9" style="89" customWidth="1"/>
    <col min="21" max="21" width="30" style="3" hidden="1" customWidth="1"/>
  </cols>
  <sheetData>
    <row r="2" spans="1:21">
      <c r="U2" s="346" t="s">
        <v>5778</v>
      </c>
    </row>
    <row r="3" spans="1:21">
      <c r="U3" s="346" t="s">
        <v>5779</v>
      </c>
    </row>
    <row r="4" spans="1:21">
      <c r="U4" s="346" t="s">
        <v>5780</v>
      </c>
    </row>
    <row r="5" spans="1:21">
      <c r="U5" s="346" t="s">
        <v>5781</v>
      </c>
    </row>
    <row r="6" spans="1:21">
      <c r="U6" s="346" t="s">
        <v>5782</v>
      </c>
    </row>
    <row r="7" spans="1:21" ht="15.75" thickBot="1">
      <c r="A7" s="91"/>
      <c r="B7" s="91"/>
      <c r="C7" s="91"/>
      <c r="D7" s="91"/>
      <c r="E7" s="104"/>
      <c r="F7" s="104"/>
      <c r="G7" s="104"/>
      <c r="H7" s="104"/>
      <c r="I7" s="104"/>
      <c r="J7" s="104"/>
      <c r="K7" s="92"/>
      <c r="L7" s="92"/>
      <c r="M7" s="92"/>
      <c r="N7" s="91"/>
      <c r="O7" s="91"/>
      <c r="P7" s="91"/>
      <c r="U7" s="346" t="s">
        <v>5783</v>
      </c>
    </row>
    <row r="8" spans="1:21" ht="15.75" thickTop="1">
      <c r="A8" s="93"/>
      <c r="B8" s="94"/>
      <c r="C8" s="94"/>
      <c r="D8" s="94"/>
      <c r="E8" s="105"/>
      <c r="F8" s="105"/>
      <c r="G8" s="105"/>
      <c r="H8" s="105"/>
      <c r="I8" s="105"/>
      <c r="J8" s="105"/>
      <c r="K8" s="95"/>
      <c r="L8" s="95"/>
      <c r="M8" s="95"/>
      <c r="N8" s="94"/>
      <c r="O8" s="94"/>
      <c r="P8" s="96"/>
      <c r="U8" s="346" t="s">
        <v>5784</v>
      </c>
    </row>
    <row r="9" spans="1:21">
      <c r="A9" s="93"/>
      <c r="B9" s="94"/>
      <c r="C9" s="94"/>
      <c r="D9" s="94"/>
      <c r="E9" s="105"/>
      <c r="F9" s="105"/>
      <c r="G9" s="105"/>
      <c r="H9" s="105"/>
      <c r="I9" s="105"/>
      <c r="J9" s="105"/>
      <c r="K9" s="95"/>
      <c r="L9" s="95"/>
      <c r="M9" s="95"/>
      <c r="N9" s="94"/>
      <c r="O9" s="94"/>
      <c r="P9" s="96"/>
      <c r="U9" s="346" t="s">
        <v>5785</v>
      </c>
    </row>
    <row r="10" spans="1:21" ht="15.75">
      <c r="A10" s="93"/>
      <c r="B10" s="115" t="s">
        <v>2935</v>
      </c>
      <c r="C10" s="94"/>
      <c r="D10" s="94"/>
      <c r="E10" s="105"/>
      <c r="F10" s="105"/>
      <c r="G10" s="105"/>
      <c r="H10" s="105"/>
      <c r="I10" s="105"/>
      <c r="J10" s="105"/>
      <c r="K10" s="95"/>
      <c r="L10" s="95"/>
      <c r="M10" s="95"/>
      <c r="N10" s="94"/>
      <c r="O10" s="94"/>
      <c r="P10" s="96"/>
      <c r="U10" s="346" t="s">
        <v>5786</v>
      </c>
    </row>
    <row r="11" spans="1:21" ht="15.75">
      <c r="A11" s="93"/>
      <c r="B11" s="116"/>
      <c r="C11" s="94"/>
      <c r="D11" s="94"/>
      <c r="E11" s="105"/>
      <c r="F11" s="105"/>
      <c r="G11" s="105"/>
      <c r="H11" s="105"/>
      <c r="I11" s="105"/>
      <c r="J11" s="105"/>
      <c r="K11" s="95"/>
      <c r="L11" s="95"/>
      <c r="M11" s="95"/>
      <c r="N11" s="94"/>
      <c r="O11" s="94"/>
      <c r="P11" s="96"/>
      <c r="U11" s="346" t="s">
        <v>5787</v>
      </c>
    </row>
    <row r="12" spans="1:21" ht="16.5" thickBot="1">
      <c r="A12" s="93"/>
      <c r="B12" s="117" t="s">
        <v>2926</v>
      </c>
      <c r="C12" s="91"/>
      <c r="D12" s="607" t="s">
        <v>21128</v>
      </c>
      <c r="E12" s="607"/>
      <c r="F12" s="607"/>
      <c r="G12" s="607"/>
      <c r="H12" s="607"/>
      <c r="I12" s="607"/>
      <c r="J12" s="607"/>
      <c r="K12" s="124" t="s">
        <v>2891</v>
      </c>
      <c r="L12" s="124"/>
      <c r="M12" s="608" t="s">
        <v>21124</v>
      </c>
      <c r="N12" s="608"/>
      <c r="O12" s="608"/>
      <c r="P12" s="96"/>
      <c r="U12" s="346" t="s">
        <v>5787</v>
      </c>
    </row>
    <row r="13" spans="1:21" ht="16.5" thickTop="1">
      <c r="A13" s="93"/>
      <c r="B13" s="116"/>
      <c r="C13" s="94"/>
      <c r="D13" s="94"/>
      <c r="E13" s="105"/>
      <c r="F13" s="105"/>
      <c r="G13" s="105"/>
      <c r="H13" s="105"/>
      <c r="I13" s="105"/>
      <c r="J13" s="105"/>
      <c r="K13" s="95"/>
      <c r="L13" s="95"/>
      <c r="M13" s="95"/>
      <c r="N13" s="94"/>
      <c r="O13" s="94"/>
      <c r="P13" s="96"/>
      <c r="U13" s="346" t="s">
        <v>5788</v>
      </c>
    </row>
    <row r="14" spans="1:21" ht="16.5" thickBot="1">
      <c r="A14" s="93"/>
      <c r="B14" s="117" t="s">
        <v>2931</v>
      </c>
      <c r="C14" s="91"/>
      <c r="D14" s="609" t="s">
        <v>21125</v>
      </c>
      <c r="E14" s="609"/>
      <c r="F14" s="609"/>
      <c r="G14" s="609"/>
      <c r="H14" s="609"/>
      <c r="I14" s="609"/>
      <c r="J14" s="609"/>
      <c r="K14" s="609"/>
      <c r="L14" s="609"/>
      <c r="M14" s="609"/>
      <c r="N14" s="609"/>
      <c r="O14" s="609"/>
      <c r="P14" s="96"/>
      <c r="U14" s="346" t="s">
        <v>5789</v>
      </c>
    </row>
    <row r="15" spans="1:21" ht="16.5" thickTop="1">
      <c r="A15" s="93"/>
      <c r="B15" s="116"/>
      <c r="C15" s="94"/>
      <c r="D15" s="97"/>
      <c r="E15" s="106"/>
      <c r="F15" s="106"/>
      <c r="G15" s="106"/>
      <c r="H15" s="106"/>
      <c r="I15" s="106"/>
      <c r="J15" s="106"/>
      <c r="K15" s="98"/>
      <c r="L15" s="98"/>
      <c r="M15" s="98"/>
      <c r="N15" s="94"/>
      <c r="O15" s="94"/>
      <c r="P15" s="96"/>
      <c r="U15" s="346" t="s">
        <v>5790</v>
      </c>
    </row>
    <row r="16" spans="1:21" ht="16.5" thickBot="1">
      <c r="A16" s="93"/>
      <c r="B16" s="117" t="s">
        <v>2932</v>
      </c>
      <c r="C16" s="91"/>
      <c r="D16" s="609" t="s">
        <v>5847</v>
      </c>
      <c r="E16" s="609"/>
      <c r="F16" s="609"/>
      <c r="G16" s="609"/>
      <c r="H16" s="613" t="s">
        <v>2583</v>
      </c>
      <c r="I16" s="613"/>
      <c r="J16" s="613"/>
      <c r="K16" s="613"/>
      <c r="L16" s="613"/>
      <c r="M16" s="605">
        <f>IF('FOLHA FECHAMENTO'!G27&lt;&gt;" ",'FOLHA FECHAMENTO'!G27," ")</f>
        <v>45809.259208639596</v>
      </c>
      <c r="N16" s="605"/>
      <c r="O16" s="605"/>
      <c r="P16" s="606"/>
      <c r="U16" s="346" t="s">
        <v>5791</v>
      </c>
    </row>
    <row r="17" spans="1:21" ht="16.5" thickTop="1">
      <c r="A17" s="93"/>
      <c r="B17" s="116"/>
      <c r="C17" s="94"/>
      <c r="D17" s="97"/>
      <c r="E17" s="106"/>
      <c r="F17" s="106"/>
      <c r="G17" s="106"/>
      <c r="H17" s="106"/>
      <c r="I17" s="106"/>
      <c r="J17" s="106"/>
      <c r="K17" s="98"/>
      <c r="L17" s="98"/>
      <c r="M17" s="98"/>
      <c r="N17" s="94"/>
      <c r="O17" s="94"/>
      <c r="P17" s="96"/>
      <c r="U17" s="346" t="s">
        <v>5792</v>
      </c>
    </row>
    <row r="18" spans="1:21" ht="16.5" thickBot="1">
      <c r="A18" s="93"/>
      <c r="B18" s="117" t="s">
        <v>2927</v>
      </c>
      <c r="C18" s="91"/>
      <c r="D18" s="611">
        <v>32</v>
      </c>
      <c r="E18" s="611"/>
      <c r="F18" s="611"/>
      <c r="G18" s="116"/>
      <c r="H18" s="610" t="s">
        <v>2584</v>
      </c>
      <c r="I18" s="610"/>
      <c r="J18" s="610"/>
      <c r="K18" s="610"/>
      <c r="L18" s="610"/>
      <c r="M18" s="614">
        <f>IF(D18&lt;&gt;"",M16/D18," ")</f>
        <v>1431.5393502699874</v>
      </c>
      <c r="N18" s="614"/>
      <c r="O18" s="614"/>
      <c r="P18" s="615"/>
      <c r="U18" s="346" t="s">
        <v>5793</v>
      </c>
    </row>
    <row r="19" spans="1:21" ht="15.75" thickTop="1">
      <c r="A19" s="93"/>
      <c r="B19" s="94"/>
      <c r="C19" s="94"/>
      <c r="D19" s="94"/>
      <c r="E19" s="105"/>
      <c r="F19" s="105"/>
      <c r="G19" s="105"/>
      <c r="H19" s="105"/>
      <c r="I19" s="105"/>
      <c r="J19" s="105"/>
      <c r="K19" s="95"/>
      <c r="L19" s="95"/>
      <c r="M19" s="95"/>
      <c r="N19" s="94"/>
      <c r="O19" s="94"/>
      <c r="P19" s="96"/>
      <c r="U19" s="346" t="s">
        <v>5794</v>
      </c>
    </row>
    <row r="20" spans="1:21" ht="16.5" thickBot="1">
      <c r="A20" s="93"/>
      <c r="B20" s="117" t="s">
        <v>342</v>
      </c>
      <c r="C20" s="91"/>
      <c r="D20" s="612">
        <v>43629</v>
      </c>
      <c r="E20" s="612"/>
      <c r="F20" s="612"/>
      <c r="G20" s="105"/>
      <c r="H20" s="105"/>
      <c r="I20" s="105"/>
      <c r="J20" s="105"/>
      <c r="K20" s="95"/>
      <c r="L20" s="95"/>
      <c r="M20" s="95"/>
      <c r="N20" s="94"/>
      <c r="O20" s="94"/>
      <c r="P20" s="96"/>
      <c r="U20" s="346" t="s">
        <v>5795</v>
      </c>
    </row>
    <row r="21" spans="1:21" ht="15.75" thickTop="1">
      <c r="A21" s="93"/>
      <c r="B21" s="94"/>
      <c r="C21" s="94"/>
      <c r="D21" s="94"/>
      <c r="E21" s="105"/>
      <c r="F21" s="105"/>
      <c r="G21" s="105"/>
      <c r="H21" s="105"/>
      <c r="I21" s="105"/>
      <c r="J21" s="105"/>
      <c r="K21" s="95"/>
      <c r="L21" s="95"/>
      <c r="M21" s="95"/>
      <c r="N21" s="94"/>
      <c r="O21" s="94"/>
      <c r="P21" s="96"/>
      <c r="U21" s="346" t="s">
        <v>5796</v>
      </c>
    </row>
    <row r="22" spans="1:21" ht="15.75">
      <c r="A22" s="93"/>
      <c r="B22" s="115" t="s">
        <v>2936</v>
      </c>
      <c r="C22" s="102"/>
      <c r="D22" s="102"/>
      <c r="E22" s="105"/>
      <c r="F22" s="105"/>
      <c r="G22" s="105"/>
      <c r="H22" s="538"/>
      <c r="I22" s="538"/>
      <c r="J22" s="538"/>
      <c r="K22" s="95"/>
      <c r="L22" s="95"/>
      <c r="M22" s="605"/>
      <c r="N22" s="605"/>
      <c r="O22" s="605"/>
      <c r="P22" s="606"/>
      <c r="U22" s="346" t="s">
        <v>5797</v>
      </c>
    </row>
    <row r="23" spans="1:21" ht="15.75">
      <c r="A23" s="93"/>
      <c r="B23" s="116"/>
      <c r="C23" s="94"/>
      <c r="D23" s="94"/>
      <c r="E23" s="105"/>
      <c r="F23" s="105"/>
      <c r="G23" s="105"/>
      <c r="H23" s="105"/>
      <c r="I23" s="105"/>
      <c r="J23" s="105"/>
      <c r="K23" s="95"/>
      <c r="L23" s="95"/>
      <c r="M23" s="95"/>
      <c r="N23" s="94"/>
      <c r="O23" s="94"/>
      <c r="P23" s="96"/>
      <c r="U23" s="346" t="s">
        <v>5798</v>
      </c>
    </row>
    <row r="24" spans="1:21" ht="16.5" thickBot="1">
      <c r="A24" s="93"/>
      <c r="B24" s="117" t="s">
        <v>2933</v>
      </c>
      <c r="C24" s="91"/>
      <c r="D24" s="604" t="s">
        <v>21067</v>
      </c>
      <c r="E24" s="604"/>
      <c r="F24" s="604"/>
      <c r="G24" s="604"/>
      <c r="H24" s="604"/>
      <c r="I24" s="604"/>
      <c r="J24" s="604"/>
      <c r="K24" s="604"/>
      <c r="L24" s="604"/>
      <c r="M24" s="604"/>
      <c r="N24" s="604"/>
      <c r="O24" s="604"/>
      <c r="P24" s="96"/>
      <c r="U24" s="346" t="s">
        <v>5799</v>
      </c>
    </row>
    <row r="25" spans="1:21" ht="16.5" thickTop="1">
      <c r="A25" s="93"/>
      <c r="B25" s="116"/>
      <c r="C25" s="94"/>
      <c r="D25" s="94"/>
      <c r="E25" s="105"/>
      <c r="F25" s="105"/>
      <c r="G25" s="105"/>
      <c r="H25" s="105"/>
      <c r="I25" s="105"/>
      <c r="J25" s="105"/>
      <c r="K25" s="95"/>
      <c r="L25" s="95"/>
      <c r="M25" s="95"/>
      <c r="N25" s="94"/>
      <c r="O25" s="94"/>
      <c r="P25" s="96"/>
      <c r="U25" s="346" t="s">
        <v>5800</v>
      </c>
    </row>
    <row r="26" spans="1:21" ht="16.5" thickBot="1">
      <c r="A26" s="93"/>
      <c r="B26" s="117" t="s">
        <v>2934</v>
      </c>
      <c r="C26" s="91"/>
      <c r="D26" s="604" t="s">
        <v>21068</v>
      </c>
      <c r="E26" s="604"/>
      <c r="F26" s="604"/>
      <c r="G26" s="604"/>
      <c r="H26" s="604"/>
      <c r="I26" s="604"/>
      <c r="J26" s="604"/>
      <c r="K26" s="604"/>
      <c r="L26" s="604"/>
      <c r="M26" s="604"/>
      <c r="N26" s="604"/>
      <c r="O26" s="604"/>
      <c r="P26" s="96"/>
      <c r="U26" s="346" t="s">
        <v>5801</v>
      </c>
    </row>
    <row r="27" spans="1:21" ht="16.5" thickTop="1">
      <c r="A27" s="93"/>
      <c r="B27" s="116"/>
      <c r="C27" s="94"/>
      <c r="D27" s="94"/>
      <c r="E27" s="105"/>
      <c r="F27" s="105"/>
      <c r="G27" s="105"/>
      <c r="H27" s="105"/>
      <c r="I27" s="105"/>
      <c r="J27" s="105"/>
      <c r="K27" s="95"/>
      <c r="L27" s="95"/>
      <c r="M27" s="95"/>
      <c r="N27" s="94"/>
      <c r="O27" s="94"/>
      <c r="P27" s="96"/>
      <c r="U27" s="346" t="s">
        <v>5802</v>
      </c>
    </row>
    <row r="28" spans="1:21" ht="16.5" thickBot="1">
      <c r="A28" s="93"/>
      <c r="B28" s="117" t="s">
        <v>2929</v>
      </c>
      <c r="C28" s="91"/>
      <c r="D28" s="604" t="s">
        <v>21069</v>
      </c>
      <c r="E28" s="604"/>
      <c r="F28" s="604"/>
      <c r="G28" s="604"/>
      <c r="H28" s="604"/>
      <c r="I28" s="604"/>
      <c r="J28" s="604"/>
      <c r="K28" s="604"/>
      <c r="L28" s="604"/>
      <c r="M28" s="604"/>
      <c r="N28" s="604"/>
      <c r="O28" s="604"/>
      <c r="P28" s="96"/>
      <c r="U28" s="346" t="s">
        <v>5803</v>
      </c>
    </row>
    <row r="29" spans="1:21" ht="16.5" thickTop="1">
      <c r="A29" s="93"/>
      <c r="B29" s="116"/>
      <c r="C29" s="94"/>
      <c r="D29" s="94"/>
      <c r="E29" s="106"/>
      <c r="F29" s="106"/>
      <c r="G29" s="106"/>
      <c r="H29" s="106"/>
      <c r="I29" s="106"/>
      <c r="J29" s="106"/>
      <c r="K29" s="98"/>
      <c r="L29" s="98"/>
      <c r="M29" s="98"/>
      <c r="N29" s="94"/>
      <c r="O29" s="94"/>
      <c r="P29" s="96"/>
      <c r="U29" s="346" t="s">
        <v>5804</v>
      </c>
    </row>
    <row r="30" spans="1:21" ht="16.5" thickBot="1">
      <c r="A30" s="93"/>
      <c r="B30" s="117" t="s">
        <v>2930</v>
      </c>
      <c r="C30" s="91"/>
      <c r="D30" s="620"/>
      <c r="E30" s="620"/>
      <c r="F30" s="620"/>
      <c r="G30" s="620"/>
      <c r="H30" s="620"/>
      <c r="I30" s="620"/>
      <c r="J30" s="620"/>
      <c r="K30" s="620"/>
      <c r="L30" s="620"/>
      <c r="M30" s="620"/>
      <c r="N30" s="620"/>
      <c r="O30" s="620"/>
      <c r="P30" s="96"/>
      <c r="U30" s="346" t="s">
        <v>5805</v>
      </c>
    </row>
    <row r="31" spans="1:21" ht="16.5" thickTop="1">
      <c r="A31" s="93"/>
      <c r="B31" s="116"/>
      <c r="C31" s="94"/>
      <c r="D31" s="94"/>
      <c r="E31" s="105"/>
      <c r="F31" s="105"/>
      <c r="G31" s="105"/>
      <c r="H31" s="105"/>
      <c r="I31" s="105"/>
      <c r="J31" s="105"/>
      <c r="K31" s="95"/>
      <c r="L31" s="95"/>
      <c r="M31" s="95"/>
      <c r="N31" s="94"/>
      <c r="O31" s="94"/>
      <c r="P31" s="96"/>
      <c r="U31" s="346" t="s">
        <v>5806</v>
      </c>
    </row>
    <row r="32" spans="1:21" ht="16.5" thickBot="1">
      <c r="A32" s="93"/>
      <c r="B32" s="117" t="s">
        <v>2928</v>
      </c>
      <c r="C32" s="91"/>
      <c r="D32" s="604"/>
      <c r="E32" s="604"/>
      <c r="F32" s="604"/>
      <c r="G32" s="604"/>
      <c r="H32" s="604"/>
      <c r="I32" s="604"/>
      <c r="J32" s="604"/>
      <c r="K32" s="604"/>
      <c r="L32" s="604"/>
      <c r="M32" s="604"/>
      <c r="N32" s="604"/>
      <c r="O32" s="604"/>
      <c r="P32" s="96"/>
      <c r="U32" s="346" t="s">
        <v>5807</v>
      </c>
    </row>
    <row r="33" spans="1:21" ht="16.5" thickTop="1">
      <c r="A33" s="93"/>
      <c r="B33" s="116"/>
      <c r="C33" s="94"/>
      <c r="D33" s="94"/>
      <c r="E33" s="105"/>
      <c r="F33" s="105"/>
      <c r="G33" s="105"/>
      <c r="H33" s="105"/>
      <c r="I33" s="105"/>
      <c r="J33" s="105"/>
      <c r="K33" s="95"/>
      <c r="L33" s="95"/>
      <c r="M33" s="95"/>
      <c r="N33" s="94"/>
      <c r="O33" s="94"/>
      <c r="P33" s="96"/>
      <c r="U33" s="346" t="s">
        <v>5808</v>
      </c>
    </row>
    <row r="34" spans="1:21" ht="16.5" thickBot="1">
      <c r="A34" s="93"/>
      <c r="B34" s="117" t="s">
        <v>2120</v>
      </c>
      <c r="C34" s="91"/>
      <c r="D34" s="604"/>
      <c r="E34" s="604"/>
      <c r="F34" s="604"/>
      <c r="G34" s="604"/>
      <c r="H34" s="604"/>
      <c r="I34" s="604"/>
      <c r="J34" s="604"/>
      <c r="K34" s="604"/>
      <c r="L34" s="604"/>
      <c r="M34" s="604"/>
      <c r="N34" s="604"/>
      <c r="O34" s="604"/>
      <c r="P34" s="96"/>
      <c r="U34" s="346" t="s">
        <v>5809</v>
      </c>
    </row>
    <row r="35" spans="1:21" ht="16.5" thickTop="1">
      <c r="A35" s="93"/>
      <c r="B35" s="116"/>
      <c r="C35" s="94"/>
      <c r="D35" s="94"/>
      <c r="E35" s="106"/>
      <c r="F35" s="106"/>
      <c r="G35" s="106"/>
      <c r="H35" s="106"/>
      <c r="I35" s="106"/>
      <c r="J35" s="106"/>
      <c r="K35" s="98"/>
      <c r="L35" s="98"/>
      <c r="M35" s="98"/>
      <c r="N35" s="94"/>
      <c r="O35" s="94"/>
      <c r="P35" s="96"/>
      <c r="U35" s="346" t="s">
        <v>5810</v>
      </c>
    </row>
    <row r="36" spans="1:21" ht="16.5" thickBot="1">
      <c r="A36" s="93"/>
      <c r="B36" s="117" t="s">
        <v>2585</v>
      </c>
      <c r="C36" s="91"/>
      <c r="D36" s="618"/>
      <c r="E36" s="618"/>
      <c r="F36" s="618"/>
      <c r="G36" s="618"/>
      <c r="H36" s="618"/>
      <c r="I36" s="618"/>
      <c r="J36" s="618"/>
      <c r="K36" s="618"/>
      <c r="L36" s="618"/>
      <c r="M36" s="618"/>
      <c r="N36" s="618"/>
      <c r="O36" s="618"/>
      <c r="P36" s="96"/>
      <c r="U36" s="346" t="s">
        <v>5811</v>
      </c>
    </row>
    <row r="37" spans="1:21" ht="15.75" thickTop="1">
      <c r="A37" s="93"/>
      <c r="B37" s="94"/>
      <c r="C37" s="94"/>
      <c r="D37" s="94"/>
      <c r="E37" s="105"/>
      <c r="F37" s="105"/>
      <c r="G37" s="105"/>
      <c r="H37" s="105"/>
      <c r="I37" s="105"/>
      <c r="J37" s="105"/>
      <c r="K37" s="95"/>
      <c r="L37" s="95"/>
      <c r="M37" s="95"/>
      <c r="N37" s="94"/>
      <c r="O37" s="94"/>
      <c r="P37" s="96"/>
      <c r="U37" s="346" t="s">
        <v>5812</v>
      </c>
    </row>
    <row r="38" spans="1:21" ht="15.75">
      <c r="A38" s="93"/>
      <c r="B38" s="115" t="s">
        <v>5762</v>
      </c>
      <c r="C38" s="94"/>
      <c r="D38" s="94"/>
      <c r="E38" s="105"/>
      <c r="F38" s="105"/>
      <c r="G38" s="105"/>
      <c r="H38" s="105"/>
      <c r="I38" s="105"/>
      <c r="J38" s="105"/>
      <c r="K38" s="95"/>
      <c r="L38" s="95"/>
      <c r="M38" s="95"/>
      <c r="N38" s="94"/>
      <c r="O38" s="94"/>
      <c r="P38" s="96"/>
      <c r="U38" s="346" t="s">
        <v>5813</v>
      </c>
    </row>
    <row r="39" spans="1:21">
      <c r="A39" s="93"/>
      <c r="C39" s="94"/>
      <c r="D39" s="94"/>
      <c r="E39" s="105"/>
      <c r="F39" s="105"/>
      <c r="G39" s="105"/>
      <c r="H39" s="105"/>
      <c r="I39" s="105"/>
      <c r="J39" s="105"/>
      <c r="K39" s="95"/>
      <c r="L39" s="95"/>
      <c r="M39" s="95"/>
      <c r="N39" s="94"/>
      <c r="O39" s="94"/>
      <c r="P39" s="96"/>
      <c r="U39" s="346" t="s">
        <v>5814</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6" t="s">
        <v>5815</v>
      </c>
    </row>
    <row r="41" spans="1:21" ht="15.75">
      <c r="A41" s="93"/>
      <c r="B41" s="116"/>
      <c r="C41" s="94"/>
      <c r="D41" s="94"/>
      <c r="E41" s="105"/>
      <c r="F41" s="105"/>
      <c r="G41" s="105"/>
      <c r="H41" s="105"/>
      <c r="I41" s="105"/>
      <c r="J41" s="105"/>
      <c r="K41" s="95"/>
      <c r="L41" s="95"/>
      <c r="M41" s="95"/>
      <c r="N41" s="94"/>
      <c r="O41" s="94"/>
      <c r="P41" s="96"/>
      <c r="U41" s="346" t="s">
        <v>5816</v>
      </c>
    </row>
    <row r="42" spans="1:21" s="112" customFormat="1" ht="15.75">
      <c r="A42" s="107"/>
      <c r="B42" s="116" t="s">
        <v>2941</v>
      </c>
      <c r="C42" s="94"/>
      <c r="D42" s="94"/>
      <c r="E42" s="105"/>
      <c r="F42" s="105"/>
      <c r="G42" s="105"/>
      <c r="H42" s="479"/>
      <c r="I42" s="105"/>
      <c r="J42" s="105"/>
      <c r="K42" s="479"/>
      <c r="L42" s="480"/>
      <c r="M42" s="480"/>
      <c r="N42" s="481"/>
      <c r="O42" s="482"/>
      <c r="P42" s="110"/>
      <c r="Q42" s="111"/>
      <c r="U42" s="346" t="s">
        <v>5817</v>
      </c>
    </row>
    <row r="43" spans="1:21" ht="9.9499999999999993" customHeight="1">
      <c r="A43" s="93"/>
      <c r="B43" s="116"/>
      <c r="C43" s="94"/>
      <c r="D43" s="94"/>
      <c r="E43" s="105"/>
      <c r="F43" s="105"/>
      <c r="G43" s="105"/>
      <c r="H43" s="105"/>
      <c r="I43" s="105"/>
      <c r="J43" s="105"/>
      <c r="K43" s="105"/>
      <c r="L43" s="481"/>
      <c r="M43" s="481"/>
      <c r="N43" s="481"/>
      <c r="O43" s="482"/>
      <c r="P43" s="96"/>
      <c r="U43" s="346" t="s">
        <v>5818</v>
      </c>
    </row>
    <row r="44" spans="1:21" ht="15.75">
      <c r="A44" s="93"/>
      <c r="B44" s="116" t="s">
        <v>2942</v>
      </c>
      <c r="C44" s="94"/>
      <c r="D44" s="94"/>
      <c r="E44" s="105"/>
      <c r="F44" s="105"/>
      <c r="G44" s="105"/>
      <c r="H44" s="479"/>
      <c r="I44" s="105"/>
      <c r="J44" s="105"/>
      <c r="K44" s="479"/>
      <c r="L44" s="105"/>
      <c r="M44" s="105"/>
      <c r="N44" s="105"/>
      <c r="O44" s="94"/>
      <c r="P44" s="96"/>
      <c r="U44" s="346" t="s">
        <v>5818</v>
      </c>
    </row>
    <row r="45" spans="1:21" ht="9.9499999999999993" customHeight="1">
      <c r="A45" s="93"/>
      <c r="B45" s="116"/>
      <c r="C45" s="94"/>
      <c r="D45" s="94"/>
      <c r="E45" s="105"/>
      <c r="F45" s="105"/>
      <c r="G45" s="105"/>
      <c r="H45" s="105"/>
      <c r="I45" s="105"/>
      <c r="J45" s="105"/>
      <c r="K45" s="105"/>
      <c r="L45" s="105"/>
      <c r="M45" s="105"/>
      <c r="N45" s="105"/>
      <c r="O45" s="94"/>
      <c r="P45" s="96"/>
      <c r="U45" s="346" t="s">
        <v>5818</v>
      </c>
    </row>
    <row r="46" spans="1:21" ht="15.75">
      <c r="A46" s="93"/>
      <c r="B46" s="116" t="s">
        <v>2944</v>
      </c>
      <c r="C46" s="94"/>
      <c r="D46" s="94"/>
      <c r="E46" s="105"/>
      <c r="F46" s="105"/>
      <c r="G46" s="105"/>
      <c r="H46" s="479"/>
      <c r="I46" s="105"/>
      <c r="J46" s="105"/>
      <c r="K46" s="479"/>
      <c r="L46" s="105"/>
      <c r="M46" s="105"/>
      <c r="N46" s="105"/>
      <c r="O46" s="94"/>
      <c r="P46" s="96"/>
      <c r="U46" s="346" t="s">
        <v>5819</v>
      </c>
    </row>
    <row r="47" spans="1:21" ht="9.9499999999999993" customHeight="1">
      <c r="A47" s="93"/>
      <c r="P47" s="96"/>
      <c r="U47" s="346" t="s">
        <v>5820</v>
      </c>
    </row>
    <row r="48" spans="1:21" ht="15.75">
      <c r="A48" s="93"/>
      <c r="B48" s="116" t="s">
        <v>2943</v>
      </c>
      <c r="C48" s="94"/>
      <c r="D48" s="94"/>
      <c r="E48" s="105"/>
      <c r="F48" s="105"/>
      <c r="G48" s="105"/>
      <c r="H48" s="479"/>
      <c r="I48" s="105"/>
      <c r="J48" s="105"/>
      <c r="K48" s="479"/>
      <c r="L48" s="105"/>
      <c r="M48" s="105"/>
      <c r="N48" s="479"/>
      <c r="O48" s="94"/>
      <c r="P48" s="96"/>
      <c r="U48" s="346" t="s">
        <v>5821</v>
      </c>
    </row>
    <row r="49" spans="1:21" ht="9.9499999999999993" customHeight="1">
      <c r="A49" s="93"/>
      <c r="B49" s="116"/>
      <c r="C49" s="94"/>
      <c r="D49" s="94"/>
      <c r="E49" s="105"/>
      <c r="F49" s="105"/>
      <c r="G49" s="105"/>
      <c r="H49" s="105"/>
      <c r="I49" s="105"/>
      <c r="J49" s="105"/>
      <c r="K49" s="105"/>
      <c r="L49" s="105"/>
      <c r="M49" s="105"/>
      <c r="N49" s="105"/>
      <c r="O49" s="94"/>
      <c r="P49" s="96"/>
      <c r="U49" s="346" t="s">
        <v>5822</v>
      </c>
    </row>
    <row r="50" spans="1:21" ht="15.75">
      <c r="A50" s="93"/>
      <c r="B50" s="116" t="s">
        <v>5079</v>
      </c>
      <c r="C50" s="94"/>
      <c r="D50" s="94"/>
      <c r="E50" s="105"/>
      <c r="F50" s="105"/>
      <c r="G50" s="105"/>
      <c r="H50" s="479"/>
      <c r="I50" s="105"/>
      <c r="J50" s="105"/>
      <c r="K50" s="479"/>
      <c r="L50" s="105"/>
      <c r="M50" s="105"/>
      <c r="N50" s="479"/>
      <c r="O50" s="94"/>
      <c r="P50" s="96"/>
      <c r="U50" s="346" t="s">
        <v>5823</v>
      </c>
    </row>
    <row r="51" spans="1:21" ht="9.9499999999999993" customHeight="1">
      <c r="A51" s="93"/>
      <c r="P51" s="96"/>
      <c r="U51" s="346" t="s">
        <v>5824</v>
      </c>
    </row>
    <row r="52" spans="1:21" ht="15.75">
      <c r="A52" s="93"/>
      <c r="B52" s="116" t="s">
        <v>2948</v>
      </c>
      <c r="C52" s="94"/>
      <c r="D52" s="94"/>
      <c r="E52" s="105"/>
      <c r="F52" s="105"/>
      <c r="G52" s="105"/>
      <c r="H52" s="479"/>
      <c r="I52" s="105"/>
      <c r="J52" s="105"/>
      <c r="K52" s="479"/>
      <c r="L52" s="105"/>
      <c r="M52" s="105"/>
      <c r="N52" s="479"/>
      <c r="O52" s="94"/>
      <c r="P52" s="96"/>
      <c r="U52" s="346" t="s">
        <v>5825</v>
      </c>
    </row>
    <row r="53" spans="1:21" ht="9.9499999999999993" customHeight="1">
      <c r="A53" s="93"/>
      <c r="B53" s="116"/>
      <c r="C53" s="94"/>
      <c r="D53" s="94"/>
      <c r="E53" s="105"/>
      <c r="F53" s="105"/>
      <c r="G53" s="105"/>
      <c r="H53" s="105"/>
      <c r="I53" s="105"/>
      <c r="J53" s="105"/>
      <c r="K53" s="105"/>
      <c r="L53" s="105"/>
      <c r="M53" s="105"/>
      <c r="N53" s="105"/>
      <c r="O53" s="94"/>
      <c r="P53" s="96"/>
      <c r="U53" s="346" t="s">
        <v>5826</v>
      </c>
    </row>
    <row r="54" spans="1:21" ht="15.75">
      <c r="A54" s="93"/>
      <c r="B54" s="116" t="s">
        <v>5080</v>
      </c>
      <c r="C54" s="94"/>
      <c r="D54" s="94"/>
      <c r="E54" s="105"/>
      <c r="F54" s="105"/>
      <c r="G54" s="105"/>
      <c r="H54" s="479"/>
      <c r="I54" s="105"/>
      <c r="J54" s="105"/>
      <c r="K54" s="479"/>
      <c r="L54" s="105"/>
      <c r="M54" s="105"/>
      <c r="N54" s="105"/>
      <c r="O54" s="94"/>
      <c r="P54" s="96"/>
      <c r="U54" s="346" t="s">
        <v>5827</v>
      </c>
    </row>
    <row r="55" spans="1:21" ht="9.9499999999999993" customHeight="1">
      <c r="A55" s="93"/>
      <c r="B55" s="116"/>
      <c r="C55" s="94"/>
      <c r="D55" s="94"/>
      <c r="E55" s="105"/>
      <c r="F55" s="105"/>
      <c r="G55" s="105"/>
      <c r="H55" s="105"/>
      <c r="I55" s="105"/>
      <c r="J55" s="105"/>
      <c r="K55" s="105"/>
      <c r="L55" s="105"/>
      <c r="M55" s="105"/>
      <c r="N55" s="105"/>
      <c r="O55" s="94"/>
      <c r="P55" s="96"/>
      <c r="U55" s="346" t="s">
        <v>5828</v>
      </c>
    </row>
    <row r="56" spans="1:21" ht="15.75">
      <c r="A56" s="93"/>
      <c r="B56" s="116" t="s">
        <v>5076</v>
      </c>
      <c r="C56" s="94"/>
      <c r="D56" s="94"/>
      <c r="E56" s="105"/>
      <c r="F56" s="105"/>
      <c r="G56" s="105"/>
      <c r="H56" s="479"/>
      <c r="I56" s="105"/>
      <c r="J56" s="105"/>
      <c r="K56" s="479"/>
      <c r="L56" s="105"/>
      <c r="M56" s="105"/>
      <c r="N56" s="105"/>
      <c r="O56" s="94"/>
      <c r="P56" s="96"/>
      <c r="U56" s="346" t="s">
        <v>5829</v>
      </c>
    </row>
    <row r="57" spans="1:21" ht="9.9499999999999993" customHeight="1">
      <c r="A57" s="93"/>
      <c r="B57" s="116"/>
      <c r="C57" s="94"/>
      <c r="D57" s="94"/>
      <c r="E57" s="105"/>
      <c r="F57" s="105"/>
      <c r="G57" s="105"/>
      <c r="H57" s="105"/>
      <c r="I57" s="105"/>
      <c r="J57" s="105"/>
      <c r="K57" s="105"/>
      <c r="L57" s="105"/>
      <c r="M57" s="105"/>
      <c r="N57" s="105"/>
      <c r="O57" s="94"/>
      <c r="P57" s="96"/>
      <c r="U57" s="346" t="s">
        <v>5830</v>
      </c>
    </row>
    <row r="58" spans="1:21" ht="15.75">
      <c r="A58" s="93"/>
      <c r="B58" s="116" t="s">
        <v>5081</v>
      </c>
      <c r="C58" s="94"/>
      <c r="D58" s="94"/>
      <c r="E58" s="105"/>
      <c r="F58" s="105"/>
      <c r="G58" s="105"/>
      <c r="H58" s="479"/>
      <c r="I58" s="105"/>
      <c r="J58" s="105"/>
      <c r="K58" s="479"/>
      <c r="L58" s="105"/>
      <c r="M58" s="105"/>
      <c r="N58" s="105"/>
      <c r="O58" s="94"/>
      <c r="P58" s="96"/>
      <c r="U58" s="346" t="s">
        <v>5831</v>
      </c>
    </row>
    <row r="59" spans="1:21" ht="9.9499999999999993" customHeight="1">
      <c r="A59" s="93"/>
      <c r="B59" s="116"/>
      <c r="C59" s="94"/>
      <c r="D59" s="94"/>
      <c r="E59" s="105"/>
      <c r="F59" s="105"/>
      <c r="G59" s="105"/>
      <c r="H59" s="105"/>
      <c r="I59" s="105"/>
      <c r="J59" s="105"/>
      <c r="K59" s="105"/>
      <c r="L59" s="105"/>
      <c r="M59" s="105"/>
      <c r="N59" s="105"/>
      <c r="O59" s="94"/>
      <c r="P59" s="96"/>
      <c r="U59" s="346" t="s">
        <v>5832</v>
      </c>
    </row>
    <row r="60" spans="1:21" ht="15.75">
      <c r="A60" s="93"/>
      <c r="B60" s="116" t="s">
        <v>5078</v>
      </c>
      <c r="C60" s="94"/>
      <c r="D60" s="94"/>
      <c r="E60" s="105"/>
      <c r="F60" s="105"/>
      <c r="G60" s="105"/>
      <c r="H60" s="479"/>
      <c r="I60" s="105"/>
      <c r="J60" s="105"/>
      <c r="K60" s="479"/>
      <c r="L60" s="105"/>
      <c r="M60" s="105"/>
      <c r="N60" s="479"/>
      <c r="O60" s="94"/>
      <c r="P60" s="96"/>
      <c r="U60" s="346" t="s">
        <v>5833</v>
      </c>
    </row>
    <row r="61" spans="1:21" ht="9.9499999999999993" customHeight="1">
      <c r="A61" s="93"/>
      <c r="B61" s="116"/>
      <c r="C61" s="94"/>
      <c r="D61" s="94"/>
      <c r="E61" s="105"/>
      <c r="F61" s="105"/>
      <c r="G61" s="105"/>
      <c r="H61" s="105"/>
      <c r="I61" s="105"/>
      <c r="J61" s="105"/>
      <c r="K61" s="105"/>
      <c r="L61" s="105"/>
      <c r="M61" s="105"/>
      <c r="N61" s="105"/>
      <c r="O61" s="94"/>
      <c r="P61" s="96"/>
      <c r="U61" s="346" t="s">
        <v>5834</v>
      </c>
    </row>
    <row r="62" spans="1:21" ht="15.75">
      <c r="A62" s="93"/>
      <c r="B62" s="116" t="s">
        <v>5077</v>
      </c>
      <c r="C62" s="94"/>
      <c r="D62" s="94"/>
      <c r="E62" s="105"/>
      <c r="F62" s="105"/>
      <c r="G62" s="105"/>
      <c r="H62" s="479"/>
      <c r="I62" s="105"/>
      <c r="J62" s="105"/>
      <c r="K62" s="479"/>
      <c r="L62" s="105"/>
      <c r="M62" s="105"/>
      <c r="N62" s="479"/>
      <c r="O62" s="94"/>
      <c r="P62" s="96"/>
      <c r="U62" s="346" t="s">
        <v>5835</v>
      </c>
    </row>
    <row r="63" spans="1:21" ht="9.9499999999999993" customHeight="1">
      <c r="A63" s="93"/>
      <c r="B63" s="116"/>
      <c r="C63" s="94"/>
      <c r="D63" s="94"/>
      <c r="E63" s="105"/>
      <c r="F63" s="105"/>
      <c r="G63" s="105"/>
      <c r="H63" s="105"/>
      <c r="I63" s="105"/>
      <c r="J63" s="105"/>
      <c r="K63" s="105"/>
      <c r="L63" s="105"/>
      <c r="M63" s="105"/>
      <c r="N63" s="105"/>
      <c r="O63" s="94"/>
      <c r="P63" s="96"/>
      <c r="U63" s="346" t="s">
        <v>5836</v>
      </c>
    </row>
    <row r="64" spans="1:21" ht="15.75">
      <c r="A64" s="93"/>
      <c r="B64" s="116" t="s">
        <v>5082</v>
      </c>
      <c r="C64" s="94"/>
      <c r="D64" s="94"/>
      <c r="E64" s="105"/>
      <c r="F64" s="105"/>
      <c r="G64" s="105"/>
      <c r="H64" s="479"/>
      <c r="I64" s="105"/>
      <c r="J64" s="105"/>
      <c r="K64" s="479"/>
      <c r="L64" s="105"/>
      <c r="M64" s="105"/>
      <c r="N64" s="479"/>
      <c r="O64" s="94"/>
      <c r="P64" s="96"/>
      <c r="U64" s="346" t="s">
        <v>5837</v>
      </c>
    </row>
    <row r="65" spans="1:21" ht="9.9499999999999993" customHeight="1">
      <c r="A65" s="93"/>
      <c r="B65" s="116"/>
      <c r="C65" s="94"/>
      <c r="D65" s="94"/>
      <c r="E65" s="105"/>
      <c r="F65" s="105"/>
      <c r="G65" s="105"/>
      <c r="H65" s="105"/>
      <c r="I65" s="105"/>
      <c r="J65" s="105"/>
      <c r="K65" s="105"/>
      <c r="L65" s="105"/>
      <c r="M65" s="105"/>
      <c r="N65" s="105"/>
      <c r="O65" s="94"/>
      <c r="P65" s="96"/>
      <c r="U65" s="346" t="s">
        <v>5838</v>
      </c>
    </row>
    <row r="66" spans="1:21" ht="15.75">
      <c r="A66" s="93"/>
      <c r="B66" s="116" t="s">
        <v>2945</v>
      </c>
      <c r="C66" s="94"/>
      <c r="D66" s="94"/>
      <c r="E66" s="105"/>
      <c r="F66" s="105"/>
      <c r="G66" s="105"/>
      <c r="H66" s="479"/>
      <c r="I66" s="105"/>
      <c r="J66" s="105"/>
      <c r="K66" s="479"/>
      <c r="L66" s="105"/>
      <c r="M66" s="105"/>
      <c r="N66" s="479"/>
      <c r="O66" s="94"/>
      <c r="P66" s="96"/>
      <c r="U66" s="346" t="s">
        <v>5839</v>
      </c>
    </row>
    <row r="67" spans="1:21" ht="15.75">
      <c r="A67" s="93"/>
      <c r="B67" s="116" t="s">
        <v>5083</v>
      </c>
      <c r="C67" s="94"/>
      <c r="D67" s="94"/>
      <c r="E67" s="105"/>
      <c r="F67" s="105"/>
      <c r="G67" s="105"/>
      <c r="H67" s="105"/>
      <c r="I67" s="105"/>
      <c r="J67" s="105"/>
      <c r="K67" s="105"/>
      <c r="L67" s="105"/>
      <c r="M67" s="105"/>
      <c r="N67" s="105"/>
      <c r="O67" s="94"/>
      <c r="P67" s="96"/>
      <c r="U67" s="346" t="s">
        <v>5840</v>
      </c>
    </row>
    <row r="68" spans="1:21" ht="9.9499999999999993" customHeight="1">
      <c r="A68" s="93"/>
      <c r="B68" s="116"/>
      <c r="C68" s="94"/>
      <c r="D68" s="94"/>
      <c r="E68" s="105"/>
      <c r="F68" s="105"/>
      <c r="G68" s="105"/>
      <c r="H68" s="105"/>
      <c r="I68" s="105"/>
      <c r="J68" s="105"/>
      <c r="K68" s="105"/>
      <c r="L68" s="105"/>
      <c r="M68" s="105"/>
      <c r="N68" s="105"/>
      <c r="O68" s="94"/>
      <c r="P68" s="96"/>
      <c r="U68" s="346" t="s">
        <v>5841</v>
      </c>
    </row>
    <row r="69" spans="1:21" ht="15.75">
      <c r="A69" s="93"/>
      <c r="B69" s="116" t="s">
        <v>2946</v>
      </c>
      <c r="C69" s="94"/>
      <c r="D69" s="94"/>
      <c r="E69" s="105"/>
      <c r="F69" s="105"/>
      <c r="G69" s="105"/>
      <c r="H69" s="479"/>
      <c r="I69" s="105"/>
      <c r="J69" s="105"/>
      <c r="K69" s="479"/>
      <c r="L69" s="105"/>
      <c r="M69" s="105"/>
      <c r="N69" s="479"/>
      <c r="O69" s="94"/>
      <c r="P69" s="96"/>
      <c r="U69" s="346" t="s">
        <v>5842</v>
      </c>
    </row>
    <row r="70" spans="1:21">
      <c r="A70" s="93"/>
      <c r="B70" s="101"/>
      <c r="C70" s="94"/>
      <c r="D70" s="94"/>
      <c r="E70" s="105"/>
      <c r="F70" s="105"/>
      <c r="G70" s="105"/>
      <c r="H70" s="105"/>
      <c r="I70" s="105"/>
      <c r="J70" s="105"/>
      <c r="K70" s="95"/>
      <c r="L70" s="95"/>
      <c r="M70" s="95"/>
      <c r="N70" s="94"/>
      <c r="O70" s="94"/>
      <c r="P70" s="96"/>
      <c r="U70" s="346" t="s">
        <v>5843</v>
      </c>
    </row>
    <row r="71" spans="1:21">
      <c r="A71" s="93"/>
      <c r="B71" s="101"/>
      <c r="C71" s="94"/>
      <c r="D71" s="94"/>
      <c r="E71" s="105"/>
      <c r="F71" s="105"/>
      <c r="G71" s="105"/>
      <c r="H71" s="105"/>
      <c r="I71" s="105"/>
      <c r="J71" s="105"/>
      <c r="K71" s="95"/>
      <c r="L71" s="95"/>
      <c r="M71" s="95"/>
      <c r="N71" s="94"/>
      <c r="O71" s="94"/>
      <c r="P71" s="96"/>
      <c r="U71" s="346" t="s">
        <v>5844</v>
      </c>
    </row>
    <row r="72" spans="1:21" ht="15.75" thickBot="1">
      <c r="A72" s="93"/>
      <c r="B72" s="113"/>
      <c r="C72" s="114"/>
      <c r="D72" s="114"/>
      <c r="E72" s="105"/>
      <c r="F72" s="105"/>
      <c r="G72" s="105"/>
      <c r="H72" s="105"/>
      <c r="I72" s="105"/>
      <c r="J72" s="105"/>
      <c r="K72" s="95"/>
      <c r="L72" s="95"/>
      <c r="M72" s="95"/>
      <c r="N72" s="94"/>
      <c r="O72" s="94"/>
      <c r="P72" s="96"/>
      <c r="U72" s="346" t="s">
        <v>5845</v>
      </c>
    </row>
    <row r="73" spans="1:21">
      <c r="A73" s="93"/>
      <c r="B73" s="619" t="str">
        <f>IF(DADOS!$D$24&lt;&gt;"",DADOS!$D$24," ")</f>
        <v xml:space="preserve">LUCAS MATHIAS DOS SANTOS SILVA </v>
      </c>
      <c r="C73" s="619"/>
      <c r="D73" s="619"/>
      <c r="E73" s="105"/>
      <c r="F73" s="105"/>
      <c r="G73" s="105"/>
      <c r="H73" s="105"/>
      <c r="I73" s="105"/>
      <c r="J73" s="105"/>
      <c r="K73" s="95"/>
      <c r="L73" s="95"/>
      <c r="M73" s="95"/>
      <c r="N73" s="94"/>
      <c r="O73" s="94"/>
      <c r="P73" s="96"/>
      <c r="U73" s="346" t="s">
        <v>5846</v>
      </c>
    </row>
    <row r="74" spans="1:21">
      <c r="A74" s="93"/>
      <c r="B74" s="616" t="s">
        <v>2947</v>
      </c>
      <c r="C74" s="616"/>
      <c r="D74" s="616"/>
      <c r="E74" s="105"/>
      <c r="F74" s="105"/>
      <c r="G74" s="105"/>
      <c r="H74" s="617"/>
      <c r="I74" s="617"/>
      <c r="J74" s="617"/>
      <c r="K74" s="617"/>
      <c r="L74" s="617"/>
      <c r="M74" s="617"/>
      <c r="N74" s="617"/>
      <c r="O74" s="617"/>
      <c r="P74" s="96"/>
      <c r="U74" s="346" t="s">
        <v>5847</v>
      </c>
    </row>
    <row r="75" spans="1:21">
      <c r="A75" s="93"/>
      <c r="B75" s="616" t="s">
        <v>2738</v>
      </c>
      <c r="C75" s="616"/>
      <c r="D75" s="616"/>
      <c r="E75" s="105"/>
      <c r="F75" s="105"/>
      <c r="G75" s="105"/>
      <c r="H75" s="617"/>
      <c r="I75" s="617"/>
      <c r="J75" s="617"/>
      <c r="K75" s="617"/>
      <c r="L75" s="617"/>
      <c r="M75" s="617"/>
      <c r="N75" s="617"/>
      <c r="O75" s="617"/>
      <c r="P75" s="96"/>
      <c r="U75" s="346" t="s">
        <v>5848</v>
      </c>
    </row>
    <row r="76" spans="1:21" ht="15.75" thickBot="1">
      <c r="A76" s="99"/>
      <c r="B76" s="91"/>
      <c r="C76" s="91"/>
      <c r="D76" s="91"/>
      <c r="E76" s="104"/>
      <c r="F76" s="104"/>
      <c r="G76" s="104"/>
      <c r="H76" s="104"/>
      <c r="I76" s="104"/>
      <c r="J76" s="104"/>
      <c r="K76" s="92"/>
      <c r="L76" s="92"/>
      <c r="M76" s="92"/>
      <c r="N76" s="91"/>
      <c r="O76" s="91"/>
      <c r="P76" s="100"/>
      <c r="U76" s="346" t="s">
        <v>5849</v>
      </c>
    </row>
    <row r="77" spans="1:21" ht="15.75" thickTop="1">
      <c r="U77" s="346" t="s">
        <v>5850</v>
      </c>
    </row>
    <row r="78" spans="1:21">
      <c r="U78" s="346" t="s">
        <v>5851</v>
      </c>
    </row>
    <row r="79" spans="1:21">
      <c r="U79" s="346" t="s">
        <v>5852</v>
      </c>
    </row>
    <row r="80" spans="1:21">
      <c r="U80" s="346" t="s">
        <v>5853</v>
      </c>
    </row>
    <row r="81" spans="21:21">
      <c r="U81" s="346" t="s">
        <v>5854</v>
      </c>
    </row>
    <row r="82" spans="21:21">
      <c r="U82" s="346" t="s">
        <v>5855</v>
      </c>
    </row>
    <row r="83" spans="21:21">
      <c r="U83" s="346" t="s">
        <v>5856</v>
      </c>
    </row>
    <row r="84" spans="21:21">
      <c r="U84" s="346" t="s">
        <v>5857</v>
      </c>
    </row>
    <row r="85" spans="21:21">
      <c r="U85" s="346" t="s">
        <v>5858</v>
      </c>
    </row>
    <row r="86" spans="21:21">
      <c r="U86" s="346" t="s">
        <v>5859</v>
      </c>
    </row>
    <row r="87" spans="21:21">
      <c r="U87" s="346" t="s">
        <v>5860</v>
      </c>
    </row>
    <row r="88" spans="21:21">
      <c r="U88" s="346" t="s">
        <v>5861</v>
      </c>
    </row>
    <row r="89" spans="21:21">
      <c r="U89" s="346" t="s">
        <v>5862</v>
      </c>
    </row>
    <row r="90" spans="21:21">
      <c r="U90" s="346" t="s">
        <v>5863</v>
      </c>
    </row>
    <row r="91" spans="21:21">
      <c r="U91" s="346" t="s">
        <v>5864</v>
      </c>
    </row>
    <row r="92" spans="21:21">
      <c r="U92" s="346" t="s">
        <v>5865</v>
      </c>
    </row>
    <row r="93" spans="21:21">
      <c r="U93" s="346" t="s">
        <v>5866</v>
      </c>
    </row>
    <row r="94" spans="21:21">
      <c r="U94" s="346" t="s">
        <v>5867</v>
      </c>
    </row>
    <row r="95" spans="21:21">
      <c r="U95" s="346" t="s">
        <v>5868</v>
      </c>
    </row>
    <row r="96" spans="21:21">
      <c r="U96" s="346" t="s">
        <v>5869</v>
      </c>
    </row>
    <row r="97" spans="21:21">
      <c r="U97" s="346" t="s">
        <v>5870</v>
      </c>
    </row>
    <row r="98" spans="21:21">
      <c r="U98" s="346" t="s">
        <v>5871</v>
      </c>
    </row>
    <row r="99" spans="21:21">
      <c r="U99" s="346" t="s">
        <v>5872</v>
      </c>
    </row>
    <row r="100" spans="21:21">
      <c r="U100" s="346" t="s">
        <v>5873</v>
      </c>
    </row>
    <row r="101" spans="21:21">
      <c r="U101" s="346" t="s">
        <v>5874</v>
      </c>
    </row>
    <row r="102" spans="21:21">
      <c r="U102" s="346" t="s">
        <v>5875</v>
      </c>
    </row>
    <row r="103" spans="21:21">
      <c r="U103" s="346" t="s">
        <v>5876</v>
      </c>
    </row>
    <row r="104" spans="21:21">
      <c r="U104" s="346" t="s">
        <v>5877</v>
      </c>
    </row>
    <row r="105" spans="21:21">
      <c r="U105" s="346" t="s">
        <v>5878</v>
      </c>
    </row>
    <row r="106" spans="21:21">
      <c r="U106" s="346" t="s">
        <v>5879</v>
      </c>
    </row>
    <row r="107" spans="21:21">
      <c r="U107" s="346" t="s">
        <v>5880</v>
      </c>
    </row>
    <row r="108" spans="21:21">
      <c r="U108" s="346" t="s">
        <v>5881</v>
      </c>
    </row>
    <row r="109" spans="21:21">
      <c r="U109" s="346" t="s">
        <v>5882</v>
      </c>
    </row>
    <row r="110" spans="21:21">
      <c r="U110" s="346" t="s">
        <v>5883</v>
      </c>
    </row>
    <row r="111" spans="21:21">
      <c r="U111" s="346" t="s">
        <v>5884</v>
      </c>
    </row>
    <row r="112" spans="21:21">
      <c r="U112" s="346" t="s">
        <v>5885</v>
      </c>
    </row>
    <row r="113" spans="21:21">
      <c r="U113" s="346" t="s">
        <v>5886</v>
      </c>
    </row>
    <row r="114" spans="21:21">
      <c r="U114" s="346" t="s">
        <v>5887</v>
      </c>
    </row>
    <row r="115" spans="21:21">
      <c r="U115" s="346" t="s">
        <v>5888</v>
      </c>
    </row>
    <row r="116" spans="21:21">
      <c r="U116" s="346" t="s">
        <v>5889</v>
      </c>
    </row>
    <row r="117" spans="21:21">
      <c r="U117" s="346" t="s">
        <v>5890</v>
      </c>
    </row>
    <row r="118" spans="21:21">
      <c r="U118" s="346" t="s">
        <v>5891</v>
      </c>
    </row>
    <row r="119" spans="21:21">
      <c r="U119" s="346" t="s">
        <v>5892</v>
      </c>
    </row>
    <row r="120" spans="21:21">
      <c r="U120" s="346" t="s">
        <v>5893</v>
      </c>
    </row>
    <row r="121" spans="21:21">
      <c r="U121" s="346" t="s">
        <v>5894</v>
      </c>
    </row>
    <row r="122" spans="21:21">
      <c r="U122" s="346" t="s">
        <v>5895</v>
      </c>
    </row>
    <row r="123" spans="21:21">
      <c r="U123" s="346" t="s">
        <v>5896</v>
      </c>
    </row>
    <row r="124" spans="21:21">
      <c r="U124" s="346" t="s">
        <v>5897</v>
      </c>
    </row>
    <row r="125" spans="21:21">
      <c r="U125" s="346" t="s">
        <v>5898</v>
      </c>
    </row>
    <row r="126" spans="21:21">
      <c r="U126" s="346" t="s">
        <v>5899</v>
      </c>
    </row>
    <row r="127" spans="21:21">
      <c r="U127" s="346" t="s">
        <v>5900</v>
      </c>
    </row>
    <row r="128" spans="21:21">
      <c r="U128" s="346" t="s">
        <v>5901</v>
      </c>
    </row>
    <row r="129" spans="21:21">
      <c r="U129" s="346" t="s">
        <v>5902</v>
      </c>
    </row>
    <row r="130" spans="21:21">
      <c r="U130" s="346" t="s">
        <v>5903</v>
      </c>
    </row>
    <row r="131" spans="21:21">
      <c r="U131" s="346" t="s">
        <v>5904</v>
      </c>
    </row>
    <row r="132" spans="21:21">
      <c r="U132" s="346" t="s">
        <v>5905</v>
      </c>
    </row>
    <row r="133" spans="21:21">
      <c r="U133" s="346" t="s">
        <v>5906</v>
      </c>
    </row>
    <row r="134" spans="21:21">
      <c r="U134" s="346" t="s">
        <v>5907</v>
      </c>
    </row>
    <row r="135" spans="21:21">
      <c r="U135" s="346" t="s">
        <v>5908</v>
      </c>
    </row>
    <row r="136" spans="21:21">
      <c r="U136" s="346" t="s">
        <v>5909</v>
      </c>
    </row>
    <row r="137" spans="21:21">
      <c r="U137" s="346" t="s">
        <v>5910</v>
      </c>
    </row>
    <row r="138" spans="21:21">
      <c r="U138" s="346" t="s">
        <v>5911</v>
      </c>
    </row>
    <row r="139" spans="21:21">
      <c r="U139" s="346" t="s">
        <v>5912</v>
      </c>
    </row>
    <row r="140" spans="21:21">
      <c r="U140" s="346" t="s">
        <v>5913</v>
      </c>
    </row>
    <row r="141" spans="21:21">
      <c r="U141" s="346" t="s">
        <v>5914</v>
      </c>
    </row>
    <row r="142" spans="21:21">
      <c r="U142" s="346" t="s">
        <v>5915</v>
      </c>
    </row>
    <row r="143" spans="21:21">
      <c r="U143" s="346" t="s">
        <v>5916</v>
      </c>
    </row>
    <row r="144" spans="21:21">
      <c r="U144" s="346" t="s">
        <v>5917</v>
      </c>
    </row>
    <row r="145" spans="21:21">
      <c r="U145" s="346" t="s">
        <v>5918</v>
      </c>
    </row>
    <row r="146" spans="21:21">
      <c r="U146" s="346" t="s">
        <v>5919</v>
      </c>
    </row>
    <row r="147" spans="21:21">
      <c r="U147" s="346" t="s">
        <v>5920</v>
      </c>
    </row>
    <row r="148" spans="21:21">
      <c r="U148" s="346" t="s">
        <v>5921</v>
      </c>
    </row>
    <row r="149" spans="21:21">
      <c r="U149" s="346" t="s">
        <v>5922</v>
      </c>
    </row>
    <row r="150" spans="21:21">
      <c r="U150" s="346" t="s">
        <v>5923</v>
      </c>
    </row>
    <row r="151" spans="21:21">
      <c r="U151" s="346" t="s">
        <v>5924</v>
      </c>
    </row>
    <row r="152" spans="21:21">
      <c r="U152" s="346" t="s">
        <v>5925</v>
      </c>
    </row>
    <row r="153" spans="21:21">
      <c r="U153" s="346" t="s">
        <v>5926</v>
      </c>
    </row>
    <row r="154" spans="21:21">
      <c r="U154" s="346" t="s">
        <v>5927</v>
      </c>
    </row>
    <row r="155" spans="21:21">
      <c r="U155" s="346" t="s">
        <v>5928</v>
      </c>
    </row>
    <row r="156" spans="21:21">
      <c r="U156" s="346" t="s">
        <v>5929</v>
      </c>
    </row>
    <row r="157" spans="21:21">
      <c r="U157" s="346" t="s">
        <v>5930</v>
      </c>
    </row>
    <row r="158" spans="21:21">
      <c r="U158" s="346" t="s">
        <v>5931</v>
      </c>
    </row>
    <row r="159" spans="21:21">
      <c r="U159" s="346" t="s">
        <v>5932</v>
      </c>
    </row>
    <row r="160" spans="21:21">
      <c r="U160" s="346" t="s">
        <v>5933</v>
      </c>
    </row>
    <row r="161" spans="21:21">
      <c r="U161" s="346" t="s">
        <v>5934</v>
      </c>
    </row>
    <row r="162" spans="21:21">
      <c r="U162" s="346" t="s">
        <v>5935</v>
      </c>
    </row>
    <row r="163" spans="21:21">
      <c r="U163" s="346" t="s">
        <v>5936</v>
      </c>
    </row>
    <row r="164" spans="21:21">
      <c r="U164" s="346" t="s">
        <v>5937</v>
      </c>
    </row>
    <row r="165" spans="21:21">
      <c r="U165" s="346" t="s">
        <v>5938</v>
      </c>
    </row>
    <row r="166" spans="21:21">
      <c r="U166" s="346" t="s">
        <v>5939</v>
      </c>
    </row>
    <row r="167" spans="21:21">
      <c r="U167" s="346" t="s">
        <v>5940</v>
      </c>
    </row>
    <row r="168" spans="21:21">
      <c r="U168" s="346" t="s">
        <v>5941</v>
      </c>
    </row>
    <row r="169" spans="21:21">
      <c r="U169" s="346" t="s">
        <v>5942</v>
      </c>
    </row>
    <row r="170" spans="21:21">
      <c r="U170" s="346" t="s">
        <v>5943</v>
      </c>
    </row>
    <row r="171" spans="21:21">
      <c r="U171" s="346" t="s">
        <v>5944</v>
      </c>
    </row>
    <row r="172" spans="21:21">
      <c r="U172" s="346" t="s">
        <v>5945</v>
      </c>
    </row>
    <row r="173" spans="21:21">
      <c r="U173" s="346" t="s">
        <v>5946</v>
      </c>
    </row>
    <row r="174" spans="21:21">
      <c r="U174" s="346" t="s">
        <v>5947</v>
      </c>
    </row>
    <row r="175" spans="21:21">
      <c r="U175" s="346" t="s">
        <v>5948</v>
      </c>
    </row>
    <row r="176" spans="21:21">
      <c r="U176" s="346" t="s">
        <v>5949</v>
      </c>
    </row>
    <row r="177" spans="21:21">
      <c r="U177" s="346" t="s">
        <v>5950</v>
      </c>
    </row>
    <row r="178" spans="21:21">
      <c r="U178" s="346" t="s">
        <v>5951</v>
      </c>
    </row>
    <row r="179" spans="21:21">
      <c r="U179" s="346" t="s">
        <v>5952</v>
      </c>
    </row>
    <row r="180" spans="21:21">
      <c r="U180" s="346" t="s">
        <v>5953</v>
      </c>
    </row>
    <row r="181" spans="21:21">
      <c r="U181" s="346" t="s">
        <v>5954</v>
      </c>
    </row>
    <row r="182" spans="21:21">
      <c r="U182" s="346" t="s">
        <v>5955</v>
      </c>
    </row>
    <row r="183" spans="21:21">
      <c r="U183" s="346" t="s">
        <v>5956</v>
      </c>
    </row>
    <row r="184" spans="21:21">
      <c r="U184" s="346" t="s">
        <v>5957</v>
      </c>
    </row>
    <row r="185" spans="21:21">
      <c r="U185" s="346" t="s">
        <v>5958</v>
      </c>
    </row>
    <row r="186" spans="21:21">
      <c r="U186" s="346" t="s">
        <v>5959</v>
      </c>
    </row>
    <row r="187" spans="21:21">
      <c r="U187" s="346" t="s">
        <v>5960</v>
      </c>
    </row>
    <row r="188" spans="21:21">
      <c r="U188" s="346" t="s">
        <v>5961</v>
      </c>
    </row>
    <row r="189" spans="21:21">
      <c r="U189" s="346" t="s">
        <v>5962</v>
      </c>
    </row>
    <row r="190" spans="21:21">
      <c r="U190" s="346" t="s">
        <v>5963</v>
      </c>
    </row>
    <row r="191" spans="21:21">
      <c r="U191" s="346" t="s">
        <v>5964</v>
      </c>
    </row>
    <row r="192" spans="21:21">
      <c r="U192" s="346" t="s">
        <v>5965</v>
      </c>
    </row>
    <row r="193" spans="21:21">
      <c r="U193" s="346" t="s">
        <v>5966</v>
      </c>
    </row>
    <row r="194" spans="21:21">
      <c r="U194" s="346" t="s">
        <v>5967</v>
      </c>
    </row>
    <row r="195" spans="21:21">
      <c r="U195" s="346" t="s">
        <v>5968</v>
      </c>
    </row>
    <row r="196" spans="21:21">
      <c r="U196" s="346" t="s">
        <v>5969</v>
      </c>
    </row>
    <row r="197" spans="21:21">
      <c r="U197" s="346" t="s">
        <v>5970</v>
      </c>
    </row>
    <row r="198" spans="21:21">
      <c r="U198" s="346" t="s">
        <v>5971</v>
      </c>
    </row>
    <row r="199" spans="21:21">
      <c r="U199" s="346" t="s">
        <v>5972</v>
      </c>
    </row>
    <row r="200" spans="21:21">
      <c r="U200" s="346" t="s">
        <v>5973</v>
      </c>
    </row>
    <row r="201" spans="21:21">
      <c r="U201" s="346" t="s">
        <v>5974</v>
      </c>
    </row>
    <row r="202" spans="21:21">
      <c r="U202" s="346" t="s">
        <v>5975</v>
      </c>
    </row>
    <row r="203" spans="21:21">
      <c r="U203" s="346" t="s">
        <v>5976</v>
      </c>
    </row>
    <row r="204" spans="21:21">
      <c r="U204" s="346" t="s">
        <v>5977</v>
      </c>
    </row>
    <row r="205" spans="21:21">
      <c r="U205" s="346" t="s">
        <v>5978</v>
      </c>
    </row>
    <row r="206" spans="21:21">
      <c r="U206" s="346" t="s">
        <v>5979</v>
      </c>
    </row>
    <row r="207" spans="21:21">
      <c r="U207" s="346" t="s">
        <v>5980</v>
      </c>
    </row>
    <row r="208" spans="21:21">
      <c r="U208" s="346" t="s">
        <v>5981</v>
      </c>
    </row>
    <row r="209" spans="21:21">
      <c r="U209" s="346" t="s">
        <v>5982</v>
      </c>
    </row>
    <row r="210" spans="21:21">
      <c r="U210" s="346" t="s">
        <v>5983</v>
      </c>
    </row>
    <row r="211" spans="21:21">
      <c r="U211" s="346" t="s">
        <v>5984</v>
      </c>
    </row>
    <row r="212" spans="21:21">
      <c r="U212" s="346" t="s">
        <v>5985</v>
      </c>
    </row>
    <row r="213" spans="21:21">
      <c r="U213" s="346" t="s">
        <v>5986</v>
      </c>
    </row>
    <row r="214" spans="21:21">
      <c r="U214" s="346" t="s">
        <v>5987</v>
      </c>
    </row>
    <row r="215" spans="21:21">
      <c r="U215" s="346" t="s">
        <v>5988</v>
      </c>
    </row>
    <row r="216" spans="21:21">
      <c r="U216" s="346" t="s">
        <v>5989</v>
      </c>
    </row>
    <row r="217" spans="21:21">
      <c r="U217" s="346" t="s">
        <v>5990</v>
      </c>
    </row>
    <row r="218" spans="21:21">
      <c r="U218" s="346" t="s">
        <v>5991</v>
      </c>
    </row>
    <row r="219" spans="21:21">
      <c r="U219" s="346" t="s">
        <v>5992</v>
      </c>
    </row>
    <row r="220" spans="21:21">
      <c r="U220" s="346" t="s">
        <v>5993</v>
      </c>
    </row>
    <row r="221" spans="21:21">
      <c r="U221" s="346" t="s">
        <v>5994</v>
      </c>
    </row>
    <row r="222" spans="21:21">
      <c r="U222" s="346" t="s">
        <v>5995</v>
      </c>
    </row>
    <row r="223" spans="21:21">
      <c r="U223" s="346" t="s">
        <v>5996</v>
      </c>
    </row>
    <row r="224" spans="21:21">
      <c r="U224" s="346" t="s">
        <v>5997</v>
      </c>
    </row>
    <row r="225" spans="21:21">
      <c r="U225" s="346" t="s">
        <v>5998</v>
      </c>
    </row>
    <row r="226" spans="21:21">
      <c r="U226" s="346" t="s">
        <v>5999</v>
      </c>
    </row>
    <row r="227" spans="21:21">
      <c r="U227" s="346" t="s">
        <v>6000</v>
      </c>
    </row>
    <row r="228" spans="21:21">
      <c r="U228" s="346" t="s">
        <v>6001</v>
      </c>
    </row>
    <row r="229" spans="21:21">
      <c r="U229" s="346" t="s">
        <v>6002</v>
      </c>
    </row>
    <row r="230" spans="21:21">
      <c r="U230" s="346" t="s">
        <v>6003</v>
      </c>
    </row>
    <row r="231" spans="21:21">
      <c r="U231" s="346" t="s">
        <v>6004</v>
      </c>
    </row>
    <row r="232" spans="21:21">
      <c r="U232" s="346" t="s">
        <v>6005</v>
      </c>
    </row>
    <row r="233" spans="21:21">
      <c r="U233" s="346" t="s">
        <v>6006</v>
      </c>
    </row>
    <row r="234" spans="21:21">
      <c r="U234" s="346" t="s">
        <v>6007</v>
      </c>
    </row>
    <row r="235" spans="21:21">
      <c r="U235" s="346" t="s">
        <v>6008</v>
      </c>
    </row>
    <row r="236" spans="21:21">
      <c r="U236" s="346" t="s">
        <v>6009</v>
      </c>
    </row>
    <row r="237" spans="21:21">
      <c r="U237" s="346" t="s">
        <v>6010</v>
      </c>
    </row>
    <row r="238" spans="21:21">
      <c r="U238" s="346" t="s">
        <v>6011</v>
      </c>
    </row>
    <row r="239" spans="21:21">
      <c r="U239" s="346" t="s">
        <v>6012</v>
      </c>
    </row>
    <row r="240" spans="21:21">
      <c r="U240" s="346" t="s">
        <v>6013</v>
      </c>
    </row>
    <row r="241" spans="21:21">
      <c r="U241" s="346" t="s">
        <v>6014</v>
      </c>
    </row>
    <row r="242" spans="21:21">
      <c r="U242" s="346" t="s">
        <v>6015</v>
      </c>
    </row>
    <row r="243" spans="21:21">
      <c r="U243" s="346" t="s">
        <v>6016</v>
      </c>
    </row>
    <row r="244" spans="21:21">
      <c r="U244" s="346" t="s">
        <v>6017</v>
      </c>
    </row>
    <row r="245" spans="21:21">
      <c r="U245" s="346" t="s">
        <v>6018</v>
      </c>
    </row>
    <row r="246" spans="21:21">
      <c r="U246" s="346" t="s">
        <v>6019</v>
      </c>
    </row>
    <row r="247" spans="21:21">
      <c r="U247" s="346" t="s">
        <v>6020</v>
      </c>
    </row>
    <row r="248" spans="21:21">
      <c r="U248" s="346" t="s">
        <v>6021</v>
      </c>
    </row>
    <row r="249" spans="21:21">
      <c r="U249" s="346" t="s">
        <v>6022</v>
      </c>
    </row>
    <row r="250" spans="21:21">
      <c r="U250" s="346" t="s">
        <v>6023</v>
      </c>
    </row>
    <row r="251" spans="21:21">
      <c r="U251" s="346" t="s">
        <v>6024</v>
      </c>
    </row>
    <row r="252" spans="21:21">
      <c r="U252" s="346" t="s">
        <v>6025</v>
      </c>
    </row>
    <row r="253" spans="21:21">
      <c r="U253" s="346" t="s">
        <v>6026</v>
      </c>
    </row>
    <row r="254" spans="21:21">
      <c r="U254" s="346" t="s">
        <v>6027</v>
      </c>
    </row>
    <row r="255" spans="21:21">
      <c r="U255" s="346" t="s">
        <v>6028</v>
      </c>
    </row>
    <row r="256" spans="21:21">
      <c r="U256" s="346" t="s">
        <v>6029</v>
      </c>
    </row>
    <row r="257" spans="21:21">
      <c r="U257" s="346" t="s">
        <v>6030</v>
      </c>
    </row>
    <row r="258" spans="21:21">
      <c r="U258" s="346" t="s">
        <v>6031</v>
      </c>
    </row>
    <row r="259" spans="21:21">
      <c r="U259" s="346" t="s">
        <v>6032</v>
      </c>
    </row>
    <row r="260" spans="21:21">
      <c r="U260" s="346" t="s">
        <v>6033</v>
      </c>
    </row>
    <row r="261" spans="21:21">
      <c r="U261" s="346" t="s">
        <v>6034</v>
      </c>
    </row>
    <row r="262" spans="21:21">
      <c r="U262" s="346" t="s">
        <v>6035</v>
      </c>
    </row>
    <row r="263" spans="21:21">
      <c r="U263" s="346" t="s">
        <v>6036</v>
      </c>
    </row>
    <row r="264" spans="21:21">
      <c r="U264" s="346" t="s">
        <v>6037</v>
      </c>
    </row>
    <row r="265" spans="21:21">
      <c r="U265" s="346" t="s">
        <v>6038</v>
      </c>
    </row>
    <row r="266" spans="21:21">
      <c r="U266" s="346" t="s">
        <v>6039</v>
      </c>
    </row>
    <row r="267" spans="21:21">
      <c r="U267" s="346" t="s">
        <v>6040</v>
      </c>
    </row>
    <row r="268" spans="21:21">
      <c r="U268" s="346" t="s">
        <v>6041</v>
      </c>
    </row>
    <row r="269" spans="21:21">
      <c r="U269" s="346" t="s">
        <v>6042</v>
      </c>
    </row>
    <row r="270" spans="21:21">
      <c r="U270" s="346" t="s">
        <v>6043</v>
      </c>
    </row>
    <row r="271" spans="21:21">
      <c r="U271" s="346" t="s">
        <v>6044</v>
      </c>
    </row>
    <row r="272" spans="21:21">
      <c r="U272" s="346" t="s">
        <v>6045</v>
      </c>
    </row>
    <row r="273" spans="21:21">
      <c r="U273" s="346" t="s">
        <v>6046</v>
      </c>
    </row>
    <row r="274" spans="21:21">
      <c r="U274" s="346" t="s">
        <v>6047</v>
      </c>
    </row>
    <row r="275" spans="21:21">
      <c r="U275" s="346" t="s">
        <v>6048</v>
      </c>
    </row>
    <row r="276" spans="21:21">
      <c r="U276" s="346" t="s">
        <v>6049</v>
      </c>
    </row>
    <row r="277" spans="21:21">
      <c r="U277" s="346" t="s">
        <v>6050</v>
      </c>
    </row>
    <row r="278" spans="21:21">
      <c r="U278" s="346" t="s">
        <v>6051</v>
      </c>
    </row>
    <row r="279" spans="21:21">
      <c r="U279" s="346" t="s">
        <v>6052</v>
      </c>
    </row>
    <row r="280" spans="21:21">
      <c r="U280" s="346" t="s">
        <v>6053</v>
      </c>
    </row>
    <row r="281" spans="21:21">
      <c r="U281" s="346" t="s">
        <v>6054</v>
      </c>
    </row>
    <row r="282" spans="21:21">
      <c r="U282" s="346" t="s">
        <v>6055</v>
      </c>
    </row>
    <row r="283" spans="21:21">
      <c r="U283" s="346" t="s">
        <v>6056</v>
      </c>
    </row>
    <row r="284" spans="21:21">
      <c r="U284" s="346" t="s">
        <v>6057</v>
      </c>
    </row>
    <row r="285" spans="21:21">
      <c r="U285" s="346" t="s">
        <v>6058</v>
      </c>
    </row>
    <row r="286" spans="21:21">
      <c r="U286" s="346" t="s">
        <v>6059</v>
      </c>
    </row>
    <row r="287" spans="21:21">
      <c r="U287" s="346" t="s">
        <v>6060</v>
      </c>
    </row>
    <row r="288" spans="21:21">
      <c r="U288" s="346" t="s">
        <v>6061</v>
      </c>
    </row>
    <row r="289" spans="21:21">
      <c r="U289" s="346" t="s">
        <v>6062</v>
      </c>
    </row>
    <row r="290" spans="21:21">
      <c r="U290" s="346" t="s">
        <v>6063</v>
      </c>
    </row>
    <row r="291" spans="21:21">
      <c r="U291" s="346" t="s">
        <v>6064</v>
      </c>
    </row>
    <row r="292" spans="21:21">
      <c r="U292" s="346" t="s">
        <v>6065</v>
      </c>
    </row>
    <row r="293" spans="21:21">
      <c r="U293" s="346" t="s">
        <v>6066</v>
      </c>
    </row>
    <row r="294" spans="21:21">
      <c r="U294" s="346" t="s">
        <v>6067</v>
      </c>
    </row>
    <row r="295" spans="21:21">
      <c r="U295" s="346" t="s">
        <v>6068</v>
      </c>
    </row>
    <row r="296" spans="21:21">
      <c r="U296" s="346" t="s">
        <v>6069</v>
      </c>
    </row>
    <row r="297" spans="21:21">
      <c r="U297" s="346" t="s">
        <v>6070</v>
      </c>
    </row>
    <row r="298" spans="21:21">
      <c r="U298" s="346" t="s">
        <v>6071</v>
      </c>
    </row>
    <row r="299" spans="21:21">
      <c r="U299" s="346" t="s">
        <v>6072</v>
      </c>
    </row>
    <row r="300" spans="21:21">
      <c r="U300" s="346" t="s">
        <v>6073</v>
      </c>
    </row>
    <row r="301" spans="21:21">
      <c r="U301" s="346" t="s">
        <v>6074</v>
      </c>
    </row>
    <row r="302" spans="21:21">
      <c r="U302" s="346" t="s">
        <v>6075</v>
      </c>
    </row>
    <row r="303" spans="21:21">
      <c r="U303" s="346" t="s">
        <v>6076</v>
      </c>
    </row>
    <row r="304" spans="21:21">
      <c r="U304" s="346" t="s">
        <v>6077</v>
      </c>
    </row>
    <row r="305" spans="21:21">
      <c r="U305" s="346" t="s">
        <v>6078</v>
      </c>
    </row>
    <row r="306" spans="21:21">
      <c r="U306" s="346" t="s">
        <v>6079</v>
      </c>
    </row>
    <row r="307" spans="21:21">
      <c r="U307" s="346" t="s">
        <v>6080</v>
      </c>
    </row>
    <row r="308" spans="21:21">
      <c r="U308" s="346" t="s">
        <v>6081</v>
      </c>
    </row>
    <row r="309" spans="21:21">
      <c r="U309" s="346" t="s">
        <v>6082</v>
      </c>
    </row>
    <row r="310" spans="21:21">
      <c r="U310" s="346" t="s">
        <v>6083</v>
      </c>
    </row>
    <row r="311" spans="21:21">
      <c r="U311" s="346" t="s">
        <v>6084</v>
      </c>
    </row>
    <row r="312" spans="21:21">
      <c r="U312" s="346" t="s">
        <v>6085</v>
      </c>
    </row>
    <row r="313" spans="21:21">
      <c r="U313" s="346" t="s">
        <v>6086</v>
      </c>
    </row>
    <row r="314" spans="21:21">
      <c r="U314" s="346" t="s">
        <v>6087</v>
      </c>
    </row>
    <row r="315" spans="21:21">
      <c r="U315" s="346" t="s">
        <v>6088</v>
      </c>
    </row>
    <row r="316" spans="21:21">
      <c r="U316" s="346" t="s">
        <v>6089</v>
      </c>
    </row>
    <row r="317" spans="21:21">
      <c r="U317" s="346" t="s">
        <v>6090</v>
      </c>
    </row>
    <row r="318" spans="21:21">
      <c r="U318" s="346" t="s">
        <v>6091</v>
      </c>
    </row>
    <row r="319" spans="21:21">
      <c r="U319" s="346" t="s">
        <v>6092</v>
      </c>
    </row>
    <row r="320" spans="21:21">
      <c r="U320" s="346" t="s">
        <v>6093</v>
      </c>
    </row>
    <row r="321" spans="21:21">
      <c r="U321" s="346" t="s">
        <v>6094</v>
      </c>
    </row>
    <row r="322" spans="21:21">
      <c r="U322" s="346" t="s">
        <v>6095</v>
      </c>
    </row>
    <row r="323" spans="21:21">
      <c r="U323" s="346" t="s">
        <v>6096</v>
      </c>
    </row>
    <row r="324" spans="21:21">
      <c r="U324" s="346" t="s">
        <v>6097</v>
      </c>
    </row>
    <row r="325" spans="21:21">
      <c r="U325" s="346" t="s">
        <v>6098</v>
      </c>
    </row>
    <row r="326" spans="21:21">
      <c r="U326" s="346" t="s">
        <v>6099</v>
      </c>
    </row>
    <row r="327" spans="21:21">
      <c r="U327" s="346" t="s">
        <v>6100</v>
      </c>
    </row>
    <row r="328" spans="21:21">
      <c r="U328" s="346" t="s">
        <v>6101</v>
      </c>
    </row>
    <row r="329" spans="21:21">
      <c r="U329" s="346" t="s">
        <v>6102</v>
      </c>
    </row>
    <row r="330" spans="21:21">
      <c r="U330" s="346" t="s">
        <v>6103</v>
      </c>
    </row>
    <row r="331" spans="21:21">
      <c r="U331" s="346" t="s">
        <v>6104</v>
      </c>
    </row>
    <row r="332" spans="21:21">
      <c r="U332" s="346" t="s">
        <v>6105</v>
      </c>
    </row>
    <row r="333" spans="21:21">
      <c r="U333" s="346" t="s">
        <v>6106</v>
      </c>
    </row>
    <row r="334" spans="21:21">
      <c r="U334" s="346" t="s">
        <v>6107</v>
      </c>
    </row>
    <row r="335" spans="21:21">
      <c r="U335" s="346" t="s">
        <v>6108</v>
      </c>
    </row>
    <row r="336" spans="21:21">
      <c r="U336" s="346" t="s">
        <v>6109</v>
      </c>
    </row>
    <row r="337" spans="21:21">
      <c r="U337" s="346" t="s">
        <v>6110</v>
      </c>
    </row>
    <row r="338" spans="21:21">
      <c r="U338" s="346" t="s">
        <v>6111</v>
      </c>
    </row>
    <row r="339" spans="21:21">
      <c r="U339" s="346" t="s">
        <v>6112</v>
      </c>
    </row>
    <row r="340" spans="21:21">
      <c r="U340" s="346" t="s">
        <v>6113</v>
      </c>
    </row>
    <row r="341" spans="21:21">
      <c r="U341" s="346" t="s">
        <v>6114</v>
      </c>
    </row>
    <row r="342" spans="21:21">
      <c r="U342" s="346" t="s">
        <v>6115</v>
      </c>
    </row>
    <row r="343" spans="21:21">
      <c r="U343" s="346" t="s">
        <v>6116</v>
      </c>
    </row>
    <row r="344" spans="21:21">
      <c r="U344" s="346" t="s">
        <v>6117</v>
      </c>
    </row>
    <row r="345" spans="21:21">
      <c r="U345" s="346" t="s">
        <v>6118</v>
      </c>
    </row>
    <row r="346" spans="21:21">
      <c r="U346" s="346" t="s">
        <v>6119</v>
      </c>
    </row>
    <row r="347" spans="21:21">
      <c r="U347" s="346" t="s">
        <v>6120</v>
      </c>
    </row>
    <row r="348" spans="21:21">
      <c r="U348" s="346" t="s">
        <v>6121</v>
      </c>
    </row>
    <row r="349" spans="21:21">
      <c r="U349" s="346" t="s">
        <v>6122</v>
      </c>
    </row>
    <row r="350" spans="21:21">
      <c r="U350" s="346" t="s">
        <v>6123</v>
      </c>
    </row>
    <row r="351" spans="21:21">
      <c r="U351" s="346" t="s">
        <v>6124</v>
      </c>
    </row>
    <row r="352" spans="21:21">
      <c r="U352" s="346" t="s">
        <v>6125</v>
      </c>
    </row>
    <row r="353" spans="21:21">
      <c r="U353" s="346" t="s">
        <v>6126</v>
      </c>
    </row>
    <row r="354" spans="21:21">
      <c r="U354" s="346" t="s">
        <v>6127</v>
      </c>
    </row>
    <row r="355" spans="21:21">
      <c r="U355" s="346" t="s">
        <v>6128</v>
      </c>
    </row>
    <row r="356" spans="21:21">
      <c r="U356" s="346" t="s">
        <v>6129</v>
      </c>
    </row>
    <row r="357" spans="21:21">
      <c r="U357" s="346" t="s">
        <v>6130</v>
      </c>
    </row>
    <row r="358" spans="21:21">
      <c r="U358" s="346" t="s">
        <v>6131</v>
      </c>
    </row>
    <row r="359" spans="21:21">
      <c r="U359" s="346" t="s">
        <v>6132</v>
      </c>
    </row>
    <row r="360" spans="21:21">
      <c r="U360" s="346" t="s">
        <v>6133</v>
      </c>
    </row>
    <row r="361" spans="21:21">
      <c r="U361" s="346" t="s">
        <v>6134</v>
      </c>
    </row>
    <row r="362" spans="21:21">
      <c r="U362" s="346" t="s">
        <v>6135</v>
      </c>
    </row>
    <row r="363" spans="21:21">
      <c r="U363" s="346" t="s">
        <v>6136</v>
      </c>
    </row>
    <row r="364" spans="21:21">
      <c r="U364" s="346" t="s">
        <v>6137</v>
      </c>
    </row>
    <row r="365" spans="21:21">
      <c r="U365" s="346" t="s">
        <v>6138</v>
      </c>
    </row>
    <row r="366" spans="21:21">
      <c r="U366" s="346" t="s">
        <v>6139</v>
      </c>
    </row>
    <row r="367" spans="21:21">
      <c r="U367" s="346" t="s">
        <v>6140</v>
      </c>
    </row>
    <row r="368" spans="21:21">
      <c r="U368" s="346" t="s">
        <v>6141</v>
      </c>
    </row>
    <row r="369" spans="21:21">
      <c r="U369" s="346" t="s">
        <v>6142</v>
      </c>
    </row>
    <row r="370" spans="21:21">
      <c r="U370" s="346" t="s">
        <v>6143</v>
      </c>
    </row>
    <row r="371" spans="21:21">
      <c r="U371" s="346" t="s">
        <v>6144</v>
      </c>
    </row>
    <row r="372" spans="21:21">
      <c r="U372" s="346" t="s">
        <v>6145</v>
      </c>
    </row>
    <row r="373" spans="21:21">
      <c r="U373" s="346" t="s">
        <v>6146</v>
      </c>
    </row>
    <row r="374" spans="21:21">
      <c r="U374" s="346" t="s">
        <v>6147</v>
      </c>
    </row>
    <row r="375" spans="21:21">
      <c r="U375" s="346" t="s">
        <v>6148</v>
      </c>
    </row>
    <row r="376" spans="21:21">
      <c r="U376" s="346" t="s">
        <v>6149</v>
      </c>
    </row>
    <row r="377" spans="21:21">
      <c r="U377" s="346" t="s">
        <v>6150</v>
      </c>
    </row>
    <row r="378" spans="21:21">
      <c r="U378" s="346" t="s">
        <v>6151</v>
      </c>
    </row>
    <row r="379" spans="21:21">
      <c r="U379" s="346" t="s">
        <v>6152</v>
      </c>
    </row>
    <row r="380" spans="21:21">
      <c r="U380" s="346" t="s">
        <v>6153</v>
      </c>
    </row>
    <row r="381" spans="21:21">
      <c r="U381" s="346" t="s">
        <v>6154</v>
      </c>
    </row>
    <row r="382" spans="21:21">
      <c r="U382" s="346" t="s">
        <v>6155</v>
      </c>
    </row>
    <row r="383" spans="21:21">
      <c r="U383" s="346" t="s">
        <v>6156</v>
      </c>
    </row>
    <row r="384" spans="21:21">
      <c r="U384" s="346" t="s">
        <v>6157</v>
      </c>
    </row>
    <row r="385" spans="21:21">
      <c r="U385" s="346" t="s">
        <v>6158</v>
      </c>
    </row>
    <row r="386" spans="21:21">
      <c r="U386" s="346" t="s">
        <v>6159</v>
      </c>
    </row>
    <row r="387" spans="21:21">
      <c r="U387" s="346" t="s">
        <v>6160</v>
      </c>
    </row>
    <row r="388" spans="21:21">
      <c r="U388" s="346" t="s">
        <v>6161</v>
      </c>
    </row>
    <row r="389" spans="21:21">
      <c r="U389" s="346" t="s">
        <v>6162</v>
      </c>
    </row>
    <row r="390" spans="21:21">
      <c r="U390" s="346" t="s">
        <v>6163</v>
      </c>
    </row>
    <row r="391" spans="21:21">
      <c r="U391" s="346" t="s">
        <v>6164</v>
      </c>
    </row>
    <row r="392" spans="21:21">
      <c r="U392" s="346" t="s">
        <v>6165</v>
      </c>
    </row>
    <row r="393" spans="21:21">
      <c r="U393" s="346" t="s">
        <v>6166</v>
      </c>
    </row>
    <row r="394" spans="21:21">
      <c r="U394" s="346" t="s">
        <v>6167</v>
      </c>
    </row>
    <row r="395" spans="21:21">
      <c r="U395" s="346" t="s">
        <v>6168</v>
      </c>
    </row>
    <row r="396" spans="21:21">
      <c r="U396" s="346" t="s">
        <v>6169</v>
      </c>
    </row>
    <row r="397" spans="21:21">
      <c r="U397" s="346" t="s">
        <v>6170</v>
      </c>
    </row>
    <row r="398" spans="21:21">
      <c r="U398" s="346" t="s">
        <v>6171</v>
      </c>
    </row>
    <row r="399" spans="21:21">
      <c r="U399" s="346" t="s">
        <v>6172</v>
      </c>
    </row>
    <row r="400" spans="21:21">
      <c r="U400" s="346" t="s">
        <v>6173</v>
      </c>
    </row>
    <row r="401" spans="21:21">
      <c r="U401" s="346" t="s">
        <v>6174</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D4" sqref="D4"/>
    </sheetView>
  </sheetViews>
  <sheetFormatPr defaultColWidth="8.85546875" defaultRowHeight="15"/>
  <cols>
    <col min="1" max="1" width="15.42578125" style="362" customWidth="1"/>
    <col min="2" max="2" width="15.140625" style="38" customWidth="1"/>
    <col min="3" max="3" width="10.85546875" style="38" customWidth="1"/>
    <col min="4" max="4" width="71.140625" style="251" customWidth="1"/>
    <col min="5" max="5" width="10.85546875" style="42" bestFit="1" customWidth="1"/>
    <col min="6" max="6" width="10.42578125" style="47" customWidth="1"/>
    <col min="7" max="7" width="8.42578125" style="138" bestFit="1" customWidth="1"/>
    <col min="8" max="8" width="11.140625" style="322" bestFit="1" customWidth="1"/>
    <col min="9" max="9" width="10.7109375" style="322" customWidth="1"/>
    <col min="10" max="10" width="11.7109375" style="139" bestFit="1" customWidth="1"/>
    <col min="11" max="11" width="18.42578125" customWidth="1"/>
  </cols>
  <sheetData>
    <row r="1" spans="1:11" ht="19.5" customHeight="1">
      <c r="A1" s="358"/>
      <c r="B1" s="37"/>
      <c r="C1" s="37"/>
      <c r="D1" s="384" t="s">
        <v>2296</v>
      </c>
      <c r="E1" s="45"/>
      <c r="F1" s="46"/>
      <c r="G1" s="320"/>
      <c r="H1" s="321"/>
      <c r="I1" s="321"/>
      <c r="J1" s="136"/>
      <c r="K1" s="348"/>
    </row>
    <row r="2" spans="1:11" ht="19.5" customHeight="1">
      <c r="A2" s="359"/>
      <c r="D2" s="536" t="s">
        <v>21024</v>
      </c>
      <c r="E2" s="208" t="s">
        <v>2704</v>
      </c>
      <c r="F2" s="777" t="str">
        <f>IF('FOLHA FECHAMENTO'!$C$10&lt;&gt;"",'FOLHA FECHAMENTO'!$C$10," ")</f>
        <v>CONSTRUÇÃO DE BANHEIRO</v>
      </c>
      <c r="G2" s="777"/>
      <c r="H2" s="777"/>
      <c r="I2" s="208" t="s">
        <v>2707</v>
      </c>
      <c r="J2" s="396">
        <f>IF('FOLHA FECHAMENTO'!$L$9&lt;&gt;"",'FOLHA FECHAMENTO'!$L$9," ")</f>
        <v>43629</v>
      </c>
      <c r="K2" s="397"/>
    </row>
    <row r="3" spans="1:11" ht="19.5" customHeight="1">
      <c r="A3" s="359"/>
      <c r="D3" s="385" t="s">
        <v>2295</v>
      </c>
      <c r="E3" s="208" t="s">
        <v>2721</v>
      </c>
      <c r="F3" s="777" t="str">
        <f>IF(DADOS!$D$16&lt;&gt;"",DADOS!$D$16," ")</f>
        <v>CATANDUVAS</v>
      </c>
      <c r="G3" s="777"/>
      <c r="I3" s="208" t="s">
        <v>21008</v>
      </c>
      <c r="J3" s="398" t="str">
        <f>IF('FOLHA FECHAMENTO'!$K$10&lt;&gt;"",'FOLHA FECHAMENTO'!$K$10," ")</f>
        <v>CONSTRUÇÃO</v>
      </c>
      <c r="K3" s="397"/>
    </row>
    <row r="4" spans="1:11" ht="19.5" customHeight="1">
      <c r="A4" s="359"/>
      <c r="D4" s="385" t="s">
        <v>2297</v>
      </c>
      <c r="E4" s="208" t="s">
        <v>1263</v>
      </c>
      <c r="F4" s="777" t="str">
        <f>IF(DADOS!$D$32&lt;&gt;"",DADOS!$D$32," ")</f>
        <v xml:space="preserve"> </v>
      </c>
      <c r="G4" s="777"/>
      <c r="H4" s="777"/>
      <c r="I4" s="208" t="s">
        <v>5746</v>
      </c>
      <c r="J4" s="518" t="str">
        <f>IF(DADOS!D24&lt;&gt;"",DADOS!D24," ")</f>
        <v xml:space="preserve">LUCAS MATHIAS DOS SANTOS SILVA </v>
      </c>
      <c r="K4" s="397"/>
    </row>
    <row r="5" spans="1:11">
      <c r="A5" s="360"/>
      <c r="B5" s="40"/>
      <c r="C5" s="40"/>
      <c r="D5" s="386"/>
      <c r="E5" s="525"/>
      <c r="F5" s="519"/>
      <c r="G5" s="520"/>
      <c r="H5" s="521"/>
      <c r="I5" s="522"/>
      <c r="J5" s="523"/>
      <c r="K5" s="524"/>
    </row>
    <row r="6" spans="1:11" ht="17.25">
      <c r="A6" s="785" t="s">
        <v>5773</v>
      </c>
      <c r="B6" s="786"/>
      <c r="C6" s="786"/>
      <c r="D6" s="786"/>
      <c r="E6" s="786"/>
      <c r="F6" s="786"/>
      <c r="G6" s="786"/>
      <c r="H6" s="786"/>
      <c r="I6" s="786"/>
      <c r="J6" s="786"/>
      <c r="K6" s="786"/>
    </row>
    <row r="7" spans="1:11" ht="15" customHeight="1">
      <c r="A7" s="778" t="s">
        <v>2298</v>
      </c>
      <c r="B7" s="779"/>
      <c r="C7" s="780" t="s">
        <v>5772</v>
      </c>
      <c r="D7" s="787" t="s">
        <v>2299</v>
      </c>
      <c r="E7" s="789" t="s">
        <v>2300</v>
      </c>
      <c r="F7" s="791" t="s">
        <v>2301</v>
      </c>
      <c r="G7" s="793" t="s">
        <v>2302</v>
      </c>
      <c r="H7" s="782" t="s">
        <v>2718</v>
      </c>
      <c r="I7" s="783"/>
      <c r="J7" s="784"/>
      <c r="K7" s="795" t="s">
        <v>2303</v>
      </c>
    </row>
    <row r="8" spans="1:11" ht="24" customHeight="1">
      <c r="A8" s="361" t="s">
        <v>816</v>
      </c>
      <c r="B8" s="319" t="s">
        <v>5771</v>
      </c>
      <c r="C8" s="781"/>
      <c r="D8" s="788"/>
      <c r="E8" s="790"/>
      <c r="F8" s="792"/>
      <c r="G8" s="794"/>
      <c r="H8" s="137" t="s">
        <v>2890</v>
      </c>
      <c r="I8" s="137" t="s">
        <v>2716</v>
      </c>
      <c r="J8" s="137" t="s">
        <v>2701</v>
      </c>
      <c r="K8" s="796"/>
    </row>
    <row r="9" spans="1:11" s="112" customFormat="1" ht="31.5">
      <c r="A9" s="456"/>
      <c r="B9" s="456"/>
      <c r="C9" s="354" t="s">
        <v>5776</v>
      </c>
      <c r="D9" s="355" t="s">
        <v>5775</v>
      </c>
      <c r="E9" s="356" t="s">
        <v>189</v>
      </c>
      <c r="F9" s="457"/>
      <c r="G9" s="458"/>
      <c r="H9" s="357">
        <f>ROUND(SUM(H10:H11),2)</f>
        <v>0</v>
      </c>
      <c r="I9" s="357">
        <f>ROUND(SUM(I10:I11),2)</f>
        <v>0</v>
      </c>
      <c r="J9" s="357">
        <f>H9+I9</f>
        <v>0</v>
      </c>
      <c r="K9" s="250"/>
    </row>
    <row r="10" spans="1:11" s="41" customFormat="1">
      <c r="A10" s="459"/>
      <c r="B10" s="460"/>
      <c r="C10" s="461"/>
      <c r="D10" s="462" t="str">
        <f>IF($B10="",IFERROR(VLOOKUP($A10,SERVIÇOS!$A:$F,2,0),IFERROR(VLOOKUP($A10,$C:$J,2,0),"")),IFERROR(VLOOKUP($B10,INSUMOS!$A:$D,2,0),IFERROR(VLOOKUP($B10,COTAÇÕES!$A:$J,2,0),"")))</f>
        <v/>
      </c>
      <c r="E10" s="526" t="str">
        <f>IF($B10="",IFERROR(VLOOKUP($A10,SERVIÇOS!$A:$F,3,0),IFERROR(VLOOKUP($A10,$C:$J,3,0),"")),IFERROR(VLOOKUP($B10,INSUMOS!$A:$D,3,0),IFERROR(VLOOKUP($B10,COTAÇÕES!$A:$J,5,0),"")))</f>
        <v/>
      </c>
      <c r="F10" s="463"/>
      <c r="G10" s="464" t="str">
        <f>IF($B10="",IFERROR(VLOOKUP($A10,SERVIÇOS!$A:$F,6,0),IFERROR(VLOOKUP($A10,$C:$J,8,0),"")),IFERROR(VLOOKUP($B10,INSUMOS!$A:$D,4,0),IFERROR(VLOOKUP($B10,COTAÇÕES!$A:$J,9,0),"")))</f>
        <v/>
      </c>
      <c r="H10" s="465">
        <f>ROUND(IF($B10="",IFERROR(VLOOKUP($A10,SERVIÇOS!$A:$F,4,0),IFERROR(VLOOKUP($A10,$C:$J,6,0),)),IFERROR(VLOOKUP($B10,INSUMOS!$A:$D,4,0),IFERROR(VLOOKUP($B10,COTAÇÕES!$A:$J,9,0),)))*$F10,2)</f>
        <v>0</v>
      </c>
      <c r="I10" s="465">
        <f>ROUND(IF($B10="",IFERROR(VLOOKUP($A10,SERVIÇOS!$A:$F,5,0),IFERROR(VLOOKUP($A10,$C:$J,7,0),)),0)*$F10,2)</f>
        <v>0</v>
      </c>
      <c r="J10" s="466">
        <f t="shared" ref="J10:J14" si="0">H10+I10</f>
        <v>0</v>
      </c>
      <c r="K10" s="515"/>
    </row>
    <row r="11" spans="1:11" s="41" customFormat="1">
      <c r="A11" s="459"/>
      <c r="B11" s="460"/>
      <c r="C11" s="461"/>
      <c r="D11" s="462" t="str">
        <f>IF($B11="",IFERROR(VLOOKUP($A11,SERVIÇOS!$A:$F,2,0),IFERROR(VLOOKUP($A11,$C:$J,2,0),"")),IFERROR(VLOOKUP($B11,INSUMOS!$A:$D,2,0),IFERROR(VLOOKUP($B11,COTAÇÕES!$A:$J,2,0),"")))</f>
        <v/>
      </c>
      <c r="E11" s="526" t="str">
        <f>IF($B11="",IFERROR(VLOOKUP($A11,SERVIÇOS!$A:$F,3,0),IFERROR(VLOOKUP($A11,$C:$J,3,0),"")),IFERROR(VLOOKUP($B11,INSUMOS!$A:$D,3,0),IFERROR(VLOOKUP($B11,COTAÇÕES!$A:$J,5,0),"")))</f>
        <v/>
      </c>
      <c r="F11" s="463"/>
      <c r="G11" s="464" t="str">
        <f>IF($B11="",IFERROR(VLOOKUP($A11,SERVIÇOS!$A:$F,6,0),IFERROR(VLOOKUP($A11,$C:$J,8,0),"")),IFERROR(VLOOKUP($B11,INSUMOS!$A:$D,4,0),IFERROR(VLOOKUP($B11,COTAÇÕES!$A:$J,9,0),"")))</f>
        <v/>
      </c>
      <c r="H11" s="465">
        <f>ROUND(IF($B11="",IFERROR(VLOOKUP($A11,SERVIÇOS!$A:$F,4,0),IFERROR(VLOOKUP($A11,$C:$J,6,0),)),IFERROR(VLOOKUP($B11,INSUMOS!$A:$D,4,0),IFERROR(VLOOKUP($B11,COTAÇÕES!$A:$J,9,0),)))*$F11,2)</f>
        <v>0</v>
      </c>
      <c r="I11" s="465">
        <f>ROUND(IF($B11="",IFERROR(VLOOKUP($A11,SERVIÇOS!$A:$F,5,0),IFERROR(VLOOKUP($A11,$C:$J,7,0),)),0)*$F11,2)</f>
        <v>0</v>
      </c>
      <c r="J11" s="466">
        <f t="shared" si="0"/>
        <v>0</v>
      </c>
      <c r="K11" s="515"/>
    </row>
    <row r="12" spans="1:11" s="112" customFormat="1" ht="31.5">
      <c r="A12" s="456"/>
      <c r="B12" s="456"/>
      <c r="C12" s="354" t="s">
        <v>5777</v>
      </c>
      <c r="D12" s="355" t="s">
        <v>5766</v>
      </c>
      <c r="E12" s="356" t="s">
        <v>189</v>
      </c>
      <c r="F12" s="457"/>
      <c r="G12" s="458"/>
      <c r="H12" s="357">
        <f>ROUND(SUM(H13:H14),2)</f>
        <v>0</v>
      </c>
      <c r="I12" s="357">
        <f>ROUND(SUM(I13:I14),2)</f>
        <v>0</v>
      </c>
      <c r="J12" s="357">
        <f>H12+I12</f>
        <v>0</v>
      </c>
      <c r="K12" s="250"/>
    </row>
    <row r="13" spans="1:11" s="41" customFormat="1">
      <c r="A13" s="459"/>
      <c r="B13" s="460"/>
      <c r="C13" s="461"/>
      <c r="D13" s="462" t="str">
        <f>IF($B13="",IFERROR(VLOOKUP($A13,SERVIÇOS!$A:$F,2,0),IFERROR(VLOOKUP($A13,$C:$J,2,0),"")),IFERROR(VLOOKUP($B13,INSUMOS!$A:$D,2,0),IFERROR(VLOOKUP($B13,COTAÇÕES!$A:$J,2,0),"")))</f>
        <v/>
      </c>
      <c r="E13" s="526" t="str">
        <f>IF($B13="",IFERROR(VLOOKUP($A13,SERVIÇOS!$A:$F,3,0),IFERROR(VLOOKUP($A13,$C:$J,3,0),"")),IFERROR(VLOOKUP($B13,INSUMOS!$A:$D,3,0),IFERROR(VLOOKUP($B13,COTAÇÕES!$A:$J,5,0),"")))</f>
        <v/>
      </c>
      <c r="F13" s="463"/>
      <c r="G13" s="464" t="str">
        <f>IF($B13="",IFERROR(VLOOKUP($A13,SERVIÇOS!$A:$F,6,0),IFERROR(VLOOKUP($A13,$C:$J,8,0),"")),IFERROR(VLOOKUP($B13,INSUMOS!$A:$D,4,0),IFERROR(VLOOKUP($B13,COTAÇÕES!$A:$J,9,0),"")))</f>
        <v/>
      </c>
      <c r="H13" s="465">
        <f>ROUND(IF($B13="",IFERROR(VLOOKUP($A13,SERVIÇOS!$A:$F,4,0),IFERROR(VLOOKUP($A13,$C:$J,6,0),)),IFERROR(VLOOKUP($B13,INSUMOS!$A:$D,4,0),IFERROR(VLOOKUP($B13,COTAÇÕES!$A:$J,9,0),)))*$F13,2)</f>
        <v>0</v>
      </c>
      <c r="I13" s="465">
        <f>ROUND(IF($B13="",IFERROR(VLOOKUP($A13,SERVIÇOS!$A:$F,5,0),IFERROR(VLOOKUP($A13,$C:$J,7,0),)),0)*$F13,2)</f>
        <v>0</v>
      </c>
      <c r="J13" s="466">
        <f t="shared" si="0"/>
        <v>0</v>
      </c>
      <c r="K13" s="515"/>
    </row>
    <row r="14" spans="1:11" s="41" customFormat="1">
      <c r="A14" s="459"/>
      <c r="B14" s="460"/>
      <c r="C14" s="461"/>
      <c r="D14" s="462" t="str">
        <f>IF($B14="",IFERROR(VLOOKUP($A14,SERVIÇOS!$A:$F,2,0),IFERROR(VLOOKUP($A14,$C:$J,2,0),"")),IFERROR(VLOOKUP($B14,INSUMOS!$A:$D,2,0),IFERROR(VLOOKUP($B14,COTAÇÕES!$A:$J,2,0),"")))</f>
        <v/>
      </c>
      <c r="E14" s="526" t="str">
        <f>IF($B14="",IFERROR(VLOOKUP($A14,SERVIÇOS!$A:$F,3,0),IFERROR(VLOOKUP($A14,$C:$J,3,0),"")),IFERROR(VLOOKUP($B14,INSUMOS!$A:$D,3,0),IFERROR(VLOOKUP($B14,COTAÇÕES!$A:$J,5,0),"")))</f>
        <v/>
      </c>
      <c r="F14" s="463"/>
      <c r="G14" s="464" t="str">
        <f>IF($B14="",IFERROR(VLOOKUP($A14,SERVIÇOS!$A:$F,6,0),IFERROR(VLOOKUP($A14,$C:$J,8,0),"")),IFERROR(VLOOKUP($B14,INSUMOS!$A:$D,4,0),IFERROR(VLOOKUP($B14,COTAÇÕES!$A:$J,9,0),"")))</f>
        <v/>
      </c>
      <c r="H14" s="465">
        <f>ROUND(IF($B14="",IFERROR(VLOOKUP($A14,SERVIÇOS!$A:$F,4,0),IFERROR(VLOOKUP($A14,$C:$J,6,0),)),IFERROR(VLOOKUP($B14,INSUMOS!$A:$D,4,0),IFERROR(VLOOKUP($B14,COTAÇÕES!$A:$J,9,0),)))*$F14,2)</f>
        <v>0</v>
      </c>
      <c r="I14" s="465">
        <f>ROUND(IF($B14="",IFERROR(VLOOKUP($A14,SERVIÇOS!$A:$F,5,0),IFERROR(VLOOKUP($A14,$C:$J,7,0),)),0)*$F14,2)</f>
        <v>0</v>
      </c>
      <c r="J14" s="466">
        <f t="shared" si="0"/>
        <v>0</v>
      </c>
      <c r="K14" s="515"/>
    </row>
    <row r="15" spans="1:11" s="41" customFormat="1">
      <c r="A15" s="459"/>
      <c r="B15" s="460"/>
      <c r="C15" s="461"/>
      <c r="D15" s="462" t="str">
        <f>IF($B15="",IFERROR(VLOOKUP($A15,SERVIÇOS!$A:$F,2,0),IFERROR(VLOOKUP($A15,$C:$J,2,0),"")),IFERROR(VLOOKUP($B15,INSUMOS!$A:$D,2,0),IFERROR(VLOOKUP($B15,COTAÇÕES!$A:$J,2,0),"")))</f>
        <v/>
      </c>
      <c r="E15" s="526" t="str">
        <f>IF($B15="",IFERROR(VLOOKUP($A15,SERVIÇOS!$A:$F,3,0),IFERROR(VLOOKUP($A15,$C:$J,3,0),"")),IFERROR(VLOOKUP($B15,INSUMOS!$A:$D,3,0),IFERROR(VLOOKUP($B15,COTAÇÕES!$A:$J,5,0),"")))</f>
        <v/>
      </c>
      <c r="F15" s="463"/>
      <c r="G15" s="464" t="str">
        <f>IF($B15="",IFERROR(VLOOKUP($A15,SERVIÇOS!$A:$F,6,0),IFERROR(VLOOKUP($A15,$C:$J,8,0),"")),IFERROR(VLOOKUP($B15,INSUMOS!$A:$D,4,0),IFERROR(VLOOKUP($B15,COTAÇÕES!$A:$J,9,0),"")))</f>
        <v/>
      </c>
      <c r="H15" s="465">
        <f>ROUND(IF($B15="",IFERROR(VLOOKUP($A15,SERVIÇOS!$A:$F,4,0),IFERROR(VLOOKUP($A15,$C:$J,6,0),)),IFERROR(VLOOKUP($B15,INSUMOS!$A:$D,4,0),IFERROR(VLOOKUP($B15,COTAÇÕES!$A:$J,9,0),)))*$F15,2)</f>
        <v>0</v>
      </c>
      <c r="I15" s="465">
        <f>ROUND(IF($B15="",IFERROR(VLOOKUP($A15,SERVIÇOS!$A:$F,5,0),IFERROR(VLOOKUP($A15,$C:$J,7,0),)),0)*$F15,2)</f>
        <v>0</v>
      </c>
      <c r="J15" s="466">
        <f t="shared" ref="J15:J33" si="1">H15+I15</f>
        <v>0</v>
      </c>
      <c r="K15" s="515"/>
    </row>
    <row r="16" spans="1:11" s="41" customFormat="1">
      <c r="A16" s="459"/>
      <c r="B16" s="460"/>
      <c r="C16" s="461"/>
      <c r="D16" s="462" t="str">
        <f>IF($B16="",IFERROR(VLOOKUP($A16,SERVIÇOS!$A:$F,2,0),IFERROR(VLOOKUP($A16,$C:$J,2,0),"")),IFERROR(VLOOKUP($B16,INSUMOS!$A:$D,2,0),IFERROR(VLOOKUP($B16,COTAÇÕES!$A:$J,2,0),"")))</f>
        <v/>
      </c>
      <c r="E16" s="526" t="str">
        <f>IF($B16="",IFERROR(VLOOKUP($A16,SERVIÇOS!$A:$F,3,0),IFERROR(VLOOKUP($A16,$C:$J,3,0),"")),IFERROR(VLOOKUP($B16,INSUMOS!$A:$D,3,0),IFERROR(VLOOKUP($B16,COTAÇÕES!$A:$J,5,0),"")))</f>
        <v/>
      </c>
      <c r="F16" s="463"/>
      <c r="G16" s="464" t="str">
        <f>IF($B16="",IFERROR(VLOOKUP($A16,SERVIÇOS!$A:$F,6,0),IFERROR(VLOOKUP($A16,$C:$J,8,0),"")),IFERROR(VLOOKUP($B16,INSUMOS!$A:$D,4,0),IFERROR(VLOOKUP($B16,COTAÇÕES!$A:$J,9,0),"")))</f>
        <v/>
      </c>
      <c r="H16" s="465">
        <f>ROUND(IF($B16="",IFERROR(VLOOKUP($A16,SERVIÇOS!$A:$F,4,0),IFERROR(VLOOKUP($A16,$C:$J,6,0),)),IFERROR(VLOOKUP($B16,INSUMOS!$A:$D,4,0),IFERROR(VLOOKUP($B16,COTAÇÕES!$A:$J,9,0),)))*$F16,2)</f>
        <v>0</v>
      </c>
      <c r="I16" s="465">
        <f>ROUND(IF($B16="",IFERROR(VLOOKUP($A16,SERVIÇOS!$A:$F,5,0),IFERROR(VLOOKUP($A16,$C:$J,7,0),)),0)*$F16,2)</f>
        <v>0</v>
      </c>
      <c r="J16" s="466">
        <f t="shared" si="1"/>
        <v>0</v>
      </c>
      <c r="K16" s="515"/>
    </row>
    <row r="17" spans="1:11" s="41" customFormat="1">
      <c r="A17" s="459"/>
      <c r="B17" s="460"/>
      <c r="C17" s="461"/>
      <c r="D17" s="462" t="str">
        <f>IF($B17="",IFERROR(VLOOKUP($A17,SERVIÇOS!$A:$F,2,0),IFERROR(VLOOKUP($A17,$C:$J,2,0),"")),IFERROR(VLOOKUP($B17,INSUMOS!$A:$D,2,0),IFERROR(VLOOKUP($B17,COTAÇÕES!$A:$J,2,0),"")))</f>
        <v/>
      </c>
      <c r="E17" s="526" t="str">
        <f>IF($B17="",IFERROR(VLOOKUP($A17,SERVIÇOS!$A:$F,3,0),IFERROR(VLOOKUP($A17,$C:$J,3,0),"")),IFERROR(VLOOKUP($B17,INSUMOS!$A:$D,3,0),IFERROR(VLOOKUP($B17,COTAÇÕES!$A:$J,5,0),"")))</f>
        <v/>
      </c>
      <c r="F17" s="463"/>
      <c r="G17" s="464" t="str">
        <f>IF($B17="",IFERROR(VLOOKUP($A17,SERVIÇOS!$A:$F,6,0),IFERROR(VLOOKUP($A17,$C:$J,8,0),"")),IFERROR(VLOOKUP($B17,INSUMOS!$A:$D,4,0),IFERROR(VLOOKUP($B17,COTAÇÕES!$A:$J,9,0),"")))</f>
        <v/>
      </c>
      <c r="H17" s="465">
        <f>ROUND(IF($B17="",IFERROR(VLOOKUP($A17,SERVIÇOS!$A:$F,4,0),IFERROR(VLOOKUP($A17,$C:$J,6,0),)),IFERROR(VLOOKUP($B17,INSUMOS!$A:$D,4,0),IFERROR(VLOOKUP($B17,COTAÇÕES!$A:$J,9,0),)))*$F17,2)</f>
        <v>0</v>
      </c>
      <c r="I17" s="465">
        <f>ROUND(IF($B17="",IFERROR(VLOOKUP($A17,SERVIÇOS!$A:$F,5,0),IFERROR(VLOOKUP($A17,$C:$J,7,0),)),0)*$F17,2)</f>
        <v>0</v>
      </c>
      <c r="J17" s="466">
        <f t="shared" si="1"/>
        <v>0</v>
      </c>
      <c r="K17" s="515"/>
    </row>
    <row r="18" spans="1:11" s="41" customFormat="1">
      <c r="A18" s="459"/>
      <c r="B18" s="460"/>
      <c r="C18" s="461"/>
      <c r="D18" s="462" t="str">
        <f>IF($B18="",IFERROR(VLOOKUP($A18,SERVIÇOS!$A:$F,2,0),IFERROR(VLOOKUP($A18,$C:$J,2,0),"")),IFERROR(VLOOKUP($B18,INSUMOS!$A:$D,2,0),IFERROR(VLOOKUP($B18,COTAÇÕES!$A:$J,2,0),"")))</f>
        <v/>
      </c>
      <c r="E18" s="526" t="str">
        <f>IF($B18="",IFERROR(VLOOKUP($A18,SERVIÇOS!$A:$F,3,0),IFERROR(VLOOKUP($A18,$C:$J,3,0),"")),IFERROR(VLOOKUP($B18,INSUMOS!$A:$D,3,0),IFERROR(VLOOKUP($B18,COTAÇÕES!$A:$J,5,0),"")))</f>
        <v/>
      </c>
      <c r="F18" s="463"/>
      <c r="G18" s="464" t="str">
        <f>IF($B18="",IFERROR(VLOOKUP($A18,SERVIÇOS!$A:$F,6,0),IFERROR(VLOOKUP($A18,$C:$J,8,0),"")),IFERROR(VLOOKUP($B18,INSUMOS!$A:$D,4,0),IFERROR(VLOOKUP($B18,COTAÇÕES!$A:$J,9,0),"")))</f>
        <v/>
      </c>
      <c r="H18" s="465">
        <f>ROUND(IF($B18="",IFERROR(VLOOKUP($A18,SERVIÇOS!$A:$F,4,0),IFERROR(VLOOKUP($A18,$C:$J,6,0),)),IFERROR(VLOOKUP($B18,INSUMOS!$A:$D,4,0),IFERROR(VLOOKUP($B18,COTAÇÕES!$A:$J,9,0),)))*$F18,2)</f>
        <v>0</v>
      </c>
      <c r="I18" s="465">
        <f>ROUND(IF($B18="",IFERROR(VLOOKUP($A18,SERVIÇOS!$A:$F,5,0),IFERROR(VLOOKUP($A18,$C:$J,7,0),)),0)*$F18,2)</f>
        <v>0</v>
      </c>
      <c r="J18" s="466">
        <f t="shared" si="1"/>
        <v>0</v>
      </c>
      <c r="K18" s="515"/>
    </row>
    <row r="19" spans="1:11" s="41" customFormat="1">
      <c r="A19" s="459"/>
      <c r="B19" s="460"/>
      <c r="C19" s="461"/>
      <c r="D19" s="462" t="str">
        <f>IF($B19="",IFERROR(VLOOKUP($A19,SERVIÇOS!$A:$F,2,0),IFERROR(VLOOKUP($A19,$C:$J,2,0),"")),IFERROR(VLOOKUP($B19,INSUMOS!$A:$D,2,0),IFERROR(VLOOKUP($B19,COTAÇÕES!$A:$J,2,0),"")))</f>
        <v/>
      </c>
      <c r="E19" s="526" t="str">
        <f>IF($B19="",IFERROR(VLOOKUP($A19,SERVIÇOS!$A:$F,3,0),IFERROR(VLOOKUP($A19,$C:$J,3,0),"")),IFERROR(VLOOKUP($B19,INSUMOS!$A:$D,3,0),IFERROR(VLOOKUP($B19,COTAÇÕES!$A:$J,5,0),"")))</f>
        <v/>
      </c>
      <c r="F19" s="463"/>
      <c r="G19" s="464" t="str">
        <f>IF($B19="",IFERROR(VLOOKUP($A19,SERVIÇOS!$A:$F,6,0),IFERROR(VLOOKUP($A19,$C:$J,8,0),"")),IFERROR(VLOOKUP($B19,INSUMOS!$A:$D,4,0),IFERROR(VLOOKUP($B19,COTAÇÕES!$A:$J,9,0),"")))</f>
        <v/>
      </c>
      <c r="H19" s="465">
        <f>ROUND(IF($B19="",IFERROR(VLOOKUP($A19,SERVIÇOS!$A:$F,4,0),IFERROR(VLOOKUP($A19,$C:$J,6,0),)),IFERROR(VLOOKUP($B19,INSUMOS!$A:$D,4,0),IFERROR(VLOOKUP($B19,COTAÇÕES!$A:$J,9,0),)))*$F19,2)</f>
        <v>0</v>
      </c>
      <c r="I19" s="465">
        <f>ROUND(IF($B19="",IFERROR(VLOOKUP($A19,SERVIÇOS!$A:$F,5,0),IFERROR(VLOOKUP($A19,$C:$J,7,0),)),0)*$F19,2)</f>
        <v>0</v>
      </c>
      <c r="J19" s="466">
        <f t="shared" si="1"/>
        <v>0</v>
      </c>
      <c r="K19" s="515"/>
    </row>
    <row r="20" spans="1:11" s="41" customFormat="1">
      <c r="A20" s="459"/>
      <c r="B20" s="460"/>
      <c r="C20" s="461"/>
      <c r="D20" s="462" t="str">
        <f>IF($B20="",IFERROR(VLOOKUP($A20,SERVIÇOS!$A:$F,2,0),IFERROR(VLOOKUP($A20,$C:$J,2,0),"")),IFERROR(VLOOKUP($B20,INSUMOS!$A:$D,2,0),IFERROR(VLOOKUP($B20,COTAÇÕES!$A:$J,2,0),"")))</f>
        <v/>
      </c>
      <c r="E20" s="526" t="str">
        <f>IF($B20="",IFERROR(VLOOKUP($A20,SERVIÇOS!$A:$F,3,0),IFERROR(VLOOKUP($A20,$C:$J,3,0),"")),IFERROR(VLOOKUP($B20,INSUMOS!$A:$D,3,0),IFERROR(VLOOKUP($B20,COTAÇÕES!$A:$J,5,0),"")))</f>
        <v/>
      </c>
      <c r="F20" s="463"/>
      <c r="G20" s="464" t="str">
        <f>IF($B20="",IFERROR(VLOOKUP($A20,SERVIÇOS!$A:$F,6,0),IFERROR(VLOOKUP($A20,$C:$J,8,0),"")),IFERROR(VLOOKUP($B20,INSUMOS!$A:$D,4,0),IFERROR(VLOOKUP($B20,COTAÇÕES!$A:$J,9,0),"")))</f>
        <v/>
      </c>
      <c r="H20" s="465">
        <f>ROUND(IF($B20="",IFERROR(VLOOKUP($A20,SERVIÇOS!$A:$F,4,0),IFERROR(VLOOKUP($A20,$C:$J,6,0),)),IFERROR(VLOOKUP($B20,INSUMOS!$A:$D,4,0),IFERROR(VLOOKUP($B20,COTAÇÕES!$A:$J,9,0),)))*$F20,2)</f>
        <v>0</v>
      </c>
      <c r="I20" s="465">
        <f>ROUND(IF($B20="",IFERROR(VLOOKUP($A20,SERVIÇOS!$A:$F,5,0),IFERROR(VLOOKUP($A20,$C:$J,7,0),)),0)*$F20,2)</f>
        <v>0</v>
      </c>
      <c r="J20" s="466">
        <f t="shared" si="1"/>
        <v>0</v>
      </c>
      <c r="K20" s="515"/>
    </row>
    <row r="21" spans="1:11" s="41" customFormat="1">
      <c r="A21" s="459"/>
      <c r="B21" s="460"/>
      <c r="C21" s="461"/>
      <c r="D21" s="462" t="str">
        <f>IF($B21="",IFERROR(VLOOKUP($A21,SERVIÇOS!$A:$F,2,0),IFERROR(VLOOKUP($A21,$C:$J,2,0),"")),IFERROR(VLOOKUP($B21,INSUMOS!$A:$D,2,0),IFERROR(VLOOKUP($B21,COTAÇÕES!$A:$J,2,0),"")))</f>
        <v/>
      </c>
      <c r="E21" s="526" t="str">
        <f>IF($B21="",IFERROR(VLOOKUP($A21,SERVIÇOS!$A:$F,3,0),IFERROR(VLOOKUP($A21,$C:$J,3,0),"")),IFERROR(VLOOKUP($B21,INSUMOS!$A:$D,3,0),IFERROR(VLOOKUP($B21,COTAÇÕES!$A:$J,5,0),"")))</f>
        <v/>
      </c>
      <c r="F21" s="463"/>
      <c r="G21" s="464" t="str">
        <f>IF($B21="",IFERROR(VLOOKUP($A21,SERVIÇOS!$A:$F,6,0),IFERROR(VLOOKUP($A21,$C:$J,8,0),"")),IFERROR(VLOOKUP($B21,INSUMOS!$A:$D,4,0),IFERROR(VLOOKUP($B21,COTAÇÕES!$A:$J,9,0),"")))</f>
        <v/>
      </c>
      <c r="H21" s="465">
        <f>ROUND(IF($B21="",IFERROR(VLOOKUP($A21,SERVIÇOS!$A:$F,4,0),IFERROR(VLOOKUP($A21,$C:$J,6,0),)),IFERROR(VLOOKUP($B21,INSUMOS!$A:$D,4,0),IFERROR(VLOOKUP($B21,COTAÇÕES!$A:$J,9,0),)))*$F21,2)</f>
        <v>0</v>
      </c>
      <c r="I21" s="465">
        <f>ROUND(IF($B21="",IFERROR(VLOOKUP($A21,SERVIÇOS!$A:$F,5,0),IFERROR(VLOOKUP($A21,$C:$J,7,0),)),0)*$F21,2)</f>
        <v>0</v>
      </c>
      <c r="J21" s="466">
        <f t="shared" si="1"/>
        <v>0</v>
      </c>
      <c r="K21" s="515"/>
    </row>
    <row r="22" spans="1:11" s="41" customFormat="1">
      <c r="A22" s="459"/>
      <c r="B22" s="460"/>
      <c r="C22" s="461"/>
      <c r="D22" s="462" t="str">
        <f>IF($B22="",IFERROR(VLOOKUP($A22,SERVIÇOS!$A:$F,2,0),IFERROR(VLOOKUP($A22,$C:$J,2,0),"")),IFERROR(VLOOKUP($B22,INSUMOS!$A:$D,2,0),IFERROR(VLOOKUP($B22,COTAÇÕES!$A:$J,2,0),"")))</f>
        <v/>
      </c>
      <c r="E22" s="526" t="str">
        <f>IF($B22="",IFERROR(VLOOKUP($A22,SERVIÇOS!$A:$F,3,0),IFERROR(VLOOKUP($A22,$C:$J,3,0),"")),IFERROR(VLOOKUP($B22,INSUMOS!$A:$D,3,0),IFERROR(VLOOKUP($B22,COTAÇÕES!$A:$J,5,0),"")))</f>
        <v/>
      </c>
      <c r="F22" s="463"/>
      <c r="G22" s="464" t="str">
        <f>IF($B22="",IFERROR(VLOOKUP($A22,SERVIÇOS!$A:$F,6,0),IFERROR(VLOOKUP($A22,$C:$J,8,0),"")),IFERROR(VLOOKUP($B22,INSUMOS!$A:$D,4,0),IFERROR(VLOOKUP($B22,COTAÇÕES!$A:$J,9,0),"")))</f>
        <v/>
      </c>
      <c r="H22" s="465">
        <f>ROUND(IF($B22="",IFERROR(VLOOKUP($A22,SERVIÇOS!$A:$F,4,0),IFERROR(VLOOKUP($A22,$C:$J,6,0),)),IFERROR(VLOOKUP($B22,INSUMOS!$A:$D,4,0),IFERROR(VLOOKUP($B22,COTAÇÕES!$A:$J,9,0),)))*$F22,2)</f>
        <v>0</v>
      </c>
      <c r="I22" s="465">
        <f>ROUND(IF($B22="",IFERROR(VLOOKUP($A22,SERVIÇOS!$A:$F,5,0),IFERROR(VLOOKUP($A22,$C:$J,7,0),)),0)*$F22,2)</f>
        <v>0</v>
      </c>
      <c r="J22" s="466">
        <f t="shared" si="1"/>
        <v>0</v>
      </c>
      <c r="K22" s="515"/>
    </row>
    <row r="23" spans="1:11" s="41" customFormat="1">
      <c r="A23" s="459"/>
      <c r="B23" s="460"/>
      <c r="C23" s="461"/>
      <c r="D23" s="462" t="str">
        <f>IF($B23="",IFERROR(VLOOKUP($A23,SERVIÇOS!$A:$F,2,0),IFERROR(VLOOKUP($A23,$C:$J,2,0),"")),IFERROR(VLOOKUP($B23,INSUMOS!$A:$D,2,0),IFERROR(VLOOKUP($B23,COTAÇÕES!$A:$J,2,0),"")))</f>
        <v/>
      </c>
      <c r="E23" s="526" t="str">
        <f>IF($B23="",IFERROR(VLOOKUP($A23,SERVIÇOS!$A:$F,3,0),IFERROR(VLOOKUP($A23,$C:$J,3,0),"")),IFERROR(VLOOKUP($B23,INSUMOS!$A:$D,3,0),IFERROR(VLOOKUP($B23,COTAÇÕES!$A:$J,5,0),"")))</f>
        <v/>
      </c>
      <c r="F23" s="463"/>
      <c r="G23" s="464" t="str">
        <f>IF($B23="",IFERROR(VLOOKUP($A23,SERVIÇOS!$A:$F,6,0),IFERROR(VLOOKUP($A23,$C:$J,8,0),"")),IFERROR(VLOOKUP($B23,INSUMOS!$A:$D,4,0),IFERROR(VLOOKUP($B23,COTAÇÕES!$A:$J,9,0),"")))</f>
        <v/>
      </c>
      <c r="H23" s="465">
        <f>ROUND(IF($B23="",IFERROR(VLOOKUP($A23,SERVIÇOS!$A:$F,4,0),IFERROR(VLOOKUP($A23,$C:$J,6,0),)),IFERROR(VLOOKUP($B23,INSUMOS!$A:$D,4,0),IFERROR(VLOOKUP($B23,COTAÇÕES!$A:$J,9,0),)))*$F23,2)</f>
        <v>0</v>
      </c>
      <c r="I23" s="465">
        <f>ROUND(IF($B23="",IFERROR(VLOOKUP($A23,SERVIÇOS!$A:$F,5,0),IFERROR(VLOOKUP($A23,$C:$J,7,0),)),0)*$F23,2)</f>
        <v>0</v>
      </c>
      <c r="J23" s="466">
        <f t="shared" si="1"/>
        <v>0</v>
      </c>
      <c r="K23" s="515"/>
    </row>
    <row r="24" spans="1:11" s="41" customFormat="1">
      <c r="A24" s="459"/>
      <c r="B24" s="460"/>
      <c r="C24" s="461"/>
      <c r="D24" s="462" t="str">
        <f>IF($B24="",IFERROR(VLOOKUP($A24,SERVIÇOS!$A:$F,2,0),IFERROR(VLOOKUP($A24,$C:$J,2,0),"")),IFERROR(VLOOKUP($B24,INSUMOS!$A:$D,2,0),IFERROR(VLOOKUP($B24,COTAÇÕES!$A:$J,2,0),"")))</f>
        <v/>
      </c>
      <c r="E24" s="526" t="str">
        <f>IF($B24="",IFERROR(VLOOKUP($A24,SERVIÇOS!$A:$F,3,0),IFERROR(VLOOKUP($A24,$C:$J,3,0),"")),IFERROR(VLOOKUP($B24,INSUMOS!$A:$D,3,0),IFERROR(VLOOKUP($B24,COTAÇÕES!$A:$J,5,0),"")))</f>
        <v/>
      </c>
      <c r="F24" s="463"/>
      <c r="G24" s="464" t="str">
        <f>IF($B24="",IFERROR(VLOOKUP($A24,SERVIÇOS!$A:$F,6,0),IFERROR(VLOOKUP($A24,$C:$J,8,0),"")),IFERROR(VLOOKUP($B24,INSUMOS!$A:$D,4,0),IFERROR(VLOOKUP($B24,COTAÇÕES!$A:$J,9,0),"")))</f>
        <v/>
      </c>
      <c r="H24" s="465">
        <f>ROUND(IF($B24="",IFERROR(VLOOKUP($A24,SERVIÇOS!$A:$F,4,0),IFERROR(VLOOKUP($A24,$C:$J,6,0),)),IFERROR(VLOOKUP($B24,INSUMOS!$A:$D,4,0),IFERROR(VLOOKUP($B24,COTAÇÕES!$A:$J,9,0),)))*$F24,2)</f>
        <v>0</v>
      </c>
      <c r="I24" s="465">
        <f>ROUND(IF($B24="",IFERROR(VLOOKUP($A24,SERVIÇOS!$A:$F,5,0),IFERROR(VLOOKUP($A24,$C:$J,7,0),)),0)*$F24,2)</f>
        <v>0</v>
      </c>
      <c r="J24" s="466">
        <f t="shared" si="1"/>
        <v>0</v>
      </c>
      <c r="K24" s="515"/>
    </row>
    <row r="25" spans="1:11" s="41" customFormat="1">
      <c r="A25" s="459"/>
      <c r="B25" s="460"/>
      <c r="C25" s="461"/>
      <c r="D25" s="462" t="str">
        <f>IF($B25="",IFERROR(VLOOKUP($A25,SERVIÇOS!$A:$F,2,0),IFERROR(VLOOKUP($A25,$C:$J,2,0),"")),IFERROR(VLOOKUP($B25,INSUMOS!$A:$D,2,0),IFERROR(VLOOKUP($B25,COTAÇÕES!$A:$J,2,0),"")))</f>
        <v/>
      </c>
      <c r="E25" s="526" t="str">
        <f>IF($B25="",IFERROR(VLOOKUP($A25,SERVIÇOS!$A:$F,3,0),IFERROR(VLOOKUP($A25,$C:$J,3,0),"")),IFERROR(VLOOKUP($B25,INSUMOS!$A:$D,3,0),IFERROR(VLOOKUP($B25,COTAÇÕES!$A:$J,5,0),"")))</f>
        <v/>
      </c>
      <c r="F25" s="463"/>
      <c r="G25" s="464" t="str">
        <f>IF($B25="",IFERROR(VLOOKUP($A25,SERVIÇOS!$A:$F,6,0),IFERROR(VLOOKUP($A25,$C:$J,8,0),"")),IFERROR(VLOOKUP($B25,INSUMOS!$A:$D,4,0),IFERROR(VLOOKUP($B25,COTAÇÕES!$A:$J,9,0),"")))</f>
        <v/>
      </c>
      <c r="H25" s="465">
        <f>ROUND(IF($B25="",IFERROR(VLOOKUP($A25,SERVIÇOS!$A:$F,4,0),IFERROR(VLOOKUP($A25,$C:$J,6,0),)),IFERROR(VLOOKUP($B25,INSUMOS!$A:$D,4,0),IFERROR(VLOOKUP($B25,COTAÇÕES!$A:$J,9,0),)))*$F25,2)</f>
        <v>0</v>
      </c>
      <c r="I25" s="465">
        <f>ROUND(IF($B25="",IFERROR(VLOOKUP($A25,SERVIÇOS!$A:$F,5,0),IFERROR(VLOOKUP($A25,$C:$J,7,0),)),0)*$F25,2)</f>
        <v>0</v>
      </c>
      <c r="J25" s="466">
        <f t="shared" si="1"/>
        <v>0</v>
      </c>
      <c r="K25" s="515"/>
    </row>
    <row r="26" spans="1:11" s="41" customFormat="1">
      <c r="A26" s="459"/>
      <c r="B26" s="460"/>
      <c r="C26" s="461"/>
      <c r="D26" s="462" t="str">
        <f>IF($B26="",IFERROR(VLOOKUP($A26,SERVIÇOS!$A:$F,2,0),IFERROR(VLOOKUP($A26,$C:$J,2,0),"")),IFERROR(VLOOKUP($B26,INSUMOS!$A:$D,2,0),IFERROR(VLOOKUP($B26,COTAÇÕES!$A:$J,2,0),"")))</f>
        <v/>
      </c>
      <c r="E26" s="526" t="str">
        <f>IF($B26="",IFERROR(VLOOKUP($A26,SERVIÇOS!$A:$F,3,0),IFERROR(VLOOKUP($A26,$C:$J,3,0),"")),IFERROR(VLOOKUP($B26,INSUMOS!$A:$D,3,0),IFERROR(VLOOKUP($B26,COTAÇÕES!$A:$J,5,0),"")))</f>
        <v/>
      </c>
      <c r="F26" s="463"/>
      <c r="G26" s="464" t="str">
        <f>IF($B26="",IFERROR(VLOOKUP($A26,SERVIÇOS!$A:$F,6,0),IFERROR(VLOOKUP($A26,$C:$J,8,0),"")),IFERROR(VLOOKUP($B26,INSUMOS!$A:$D,4,0),IFERROR(VLOOKUP($B26,COTAÇÕES!$A:$J,9,0),"")))</f>
        <v/>
      </c>
      <c r="H26" s="465">
        <f>ROUND(IF($B26="",IFERROR(VLOOKUP($A26,SERVIÇOS!$A:$F,4,0),IFERROR(VLOOKUP($A26,$C:$J,6,0),)),IFERROR(VLOOKUP($B26,INSUMOS!$A:$D,4,0),IFERROR(VLOOKUP($B26,COTAÇÕES!$A:$J,9,0),)))*$F26,2)</f>
        <v>0</v>
      </c>
      <c r="I26" s="465">
        <f>ROUND(IF($B26="",IFERROR(VLOOKUP($A26,SERVIÇOS!$A:$F,5,0),IFERROR(VLOOKUP($A26,$C:$J,7,0),)),0)*$F26,2)</f>
        <v>0</v>
      </c>
      <c r="J26" s="466">
        <f t="shared" si="1"/>
        <v>0</v>
      </c>
      <c r="K26" s="515"/>
    </row>
    <row r="27" spans="1:11" s="41" customFormat="1">
      <c r="A27" s="459"/>
      <c r="B27" s="460"/>
      <c r="C27" s="461"/>
      <c r="D27" s="462" t="str">
        <f>IF($B27="",IFERROR(VLOOKUP($A27,SERVIÇOS!$A:$F,2,0),IFERROR(VLOOKUP($A27,$C:$J,2,0),"")),IFERROR(VLOOKUP($B27,INSUMOS!$A:$D,2,0),IFERROR(VLOOKUP($B27,COTAÇÕES!$A:$J,2,0),"")))</f>
        <v/>
      </c>
      <c r="E27" s="526" t="str">
        <f>IF($B27="",IFERROR(VLOOKUP($A27,SERVIÇOS!$A:$F,3,0),IFERROR(VLOOKUP($A27,$C:$J,3,0),"")),IFERROR(VLOOKUP($B27,INSUMOS!$A:$D,3,0),IFERROR(VLOOKUP($B27,COTAÇÕES!$A:$J,5,0),"")))</f>
        <v/>
      </c>
      <c r="F27" s="463"/>
      <c r="G27" s="464" t="str">
        <f>IF($B27="",IFERROR(VLOOKUP($A27,SERVIÇOS!$A:$F,6,0),IFERROR(VLOOKUP($A27,$C:$J,8,0),"")),IFERROR(VLOOKUP($B27,INSUMOS!$A:$D,4,0),IFERROR(VLOOKUP($B27,COTAÇÕES!$A:$J,9,0),"")))</f>
        <v/>
      </c>
      <c r="H27" s="465">
        <f>ROUND(IF($B27="",IFERROR(VLOOKUP($A27,SERVIÇOS!$A:$F,4,0),IFERROR(VLOOKUP($A27,$C:$J,6,0),)),IFERROR(VLOOKUP($B27,INSUMOS!$A:$D,4,0),IFERROR(VLOOKUP($B27,COTAÇÕES!$A:$J,9,0),)))*$F27,2)</f>
        <v>0</v>
      </c>
      <c r="I27" s="465">
        <f>ROUND(IF($B27="",IFERROR(VLOOKUP($A27,SERVIÇOS!$A:$F,5,0),IFERROR(VLOOKUP($A27,$C:$J,7,0),)),0)*$F27,2)</f>
        <v>0</v>
      </c>
      <c r="J27" s="466">
        <f t="shared" si="1"/>
        <v>0</v>
      </c>
      <c r="K27" s="515"/>
    </row>
    <row r="28" spans="1:11" s="41" customFormat="1">
      <c r="A28" s="459"/>
      <c r="B28" s="460"/>
      <c r="C28" s="461"/>
      <c r="D28" s="462" t="str">
        <f>IF($B28="",IFERROR(VLOOKUP($A28,SERVIÇOS!$A:$F,2,0),IFERROR(VLOOKUP($A28,$C:$J,2,0),"")),IFERROR(VLOOKUP($B28,INSUMOS!$A:$D,2,0),IFERROR(VLOOKUP($B28,COTAÇÕES!$A:$J,2,0),"")))</f>
        <v/>
      </c>
      <c r="E28" s="526" t="str">
        <f>IF($B28="",IFERROR(VLOOKUP($A28,SERVIÇOS!$A:$F,3,0),IFERROR(VLOOKUP($A28,$C:$J,3,0),"")),IFERROR(VLOOKUP($B28,INSUMOS!$A:$D,3,0),IFERROR(VLOOKUP($B28,COTAÇÕES!$A:$J,5,0),"")))</f>
        <v/>
      </c>
      <c r="F28" s="463"/>
      <c r="G28" s="464" t="str">
        <f>IF($B28="",IFERROR(VLOOKUP($A28,SERVIÇOS!$A:$F,6,0),IFERROR(VLOOKUP($A28,$C:$J,8,0),"")),IFERROR(VLOOKUP($B28,INSUMOS!$A:$D,4,0),IFERROR(VLOOKUP($B28,COTAÇÕES!$A:$J,9,0),"")))</f>
        <v/>
      </c>
      <c r="H28" s="465">
        <f>ROUND(IF($B28="",IFERROR(VLOOKUP($A28,SERVIÇOS!$A:$F,4,0),IFERROR(VLOOKUP($A28,$C:$J,6,0),)),IFERROR(VLOOKUP($B28,INSUMOS!$A:$D,4,0),IFERROR(VLOOKUP($B28,COTAÇÕES!$A:$J,9,0),)))*$F28,2)</f>
        <v>0</v>
      </c>
      <c r="I28" s="465">
        <f>ROUND(IF($B28="",IFERROR(VLOOKUP($A28,SERVIÇOS!$A:$F,5,0),IFERROR(VLOOKUP($A28,$C:$J,7,0),)),0)*$F28,2)</f>
        <v>0</v>
      </c>
      <c r="J28" s="466">
        <f t="shared" si="1"/>
        <v>0</v>
      </c>
      <c r="K28" s="515"/>
    </row>
    <row r="29" spans="1:11" s="41" customFormat="1">
      <c r="A29" s="459"/>
      <c r="B29" s="460"/>
      <c r="C29" s="461"/>
      <c r="D29" s="462" t="str">
        <f>IF($B29="",IFERROR(VLOOKUP($A29,SERVIÇOS!$A:$F,2,0),IFERROR(VLOOKUP($A29,$C:$J,2,0),"")),IFERROR(VLOOKUP($B29,INSUMOS!$A:$D,2,0),IFERROR(VLOOKUP($B29,COTAÇÕES!$A:$J,2,0),"")))</f>
        <v/>
      </c>
      <c r="E29" s="526" t="str">
        <f>IF($B29="",IFERROR(VLOOKUP($A29,SERVIÇOS!$A:$F,3,0),IFERROR(VLOOKUP($A29,$C:$J,3,0),"")),IFERROR(VLOOKUP($B29,INSUMOS!$A:$D,3,0),IFERROR(VLOOKUP($B29,COTAÇÕES!$A:$J,5,0),"")))</f>
        <v/>
      </c>
      <c r="F29" s="463"/>
      <c r="G29" s="464" t="str">
        <f>IF($B29="",IFERROR(VLOOKUP($A29,SERVIÇOS!$A:$F,6,0),IFERROR(VLOOKUP($A29,$C:$J,8,0),"")),IFERROR(VLOOKUP($B29,INSUMOS!$A:$D,4,0),IFERROR(VLOOKUP($B29,COTAÇÕES!$A:$J,9,0),"")))</f>
        <v/>
      </c>
      <c r="H29" s="465">
        <f>ROUND(IF($B29="",IFERROR(VLOOKUP($A29,SERVIÇOS!$A:$F,4,0),IFERROR(VLOOKUP($A29,$C:$J,6,0),)),IFERROR(VLOOKUP($B29,INSUMOS!$A:$D,4,0),IFERROR(VLOOKUP($B29,COTAÇÕES!$A:$J,9,0),)))*$F29,2)</f>
        <v>0</v>
      </c>
      <c r="I29" s="465">
        <f>ROUND(IF($B29="",IFERROR(VLOOKUP($A29,SERVIÇOS!$A:$F,5,0),IFERROR(VLOOKUP($A29,$C:$J,7,0),)),0)*$F29,2)</f>
        <v>0</v>
      </c>
      <c r="J29" s="466">
        <f t="shared" si="1"/>
        <v>0</v>
      </c>
      <c r="K29" s="515"/>
    </row>
    <row r="30" spans="1:11" s="41" customFormat="1">
      <c r="A30" s="459"/>
      <c r="B30" s="460"/>
      <c r="C30" s="461"/>
      <c r="D30" s="462" t="str">
        <f>IF($B30="",IFERROR(VLOOKUP($A30,SERVIÇOS!$A:$F,2,0),IFERROR(VLOOKUP($A30,$C:$J,2,0),"")),IFERROR(VLOOKUP($B30,INSUMOS!$A:$D,2,0),IFERROR(VLOOKUP($B30,COTAÇÕES!$A:$J,2,0),"")))</f>
        <v/>
      </c>
      <c r="E30" s="526" t="str">
        <f>IF($B30="",IFERROR(VLOOKUP($A30,SERVIÇOS!$A:$F,3,0),IFERROR(VLOOKUP($A30,$C:$J,3,0),"")),IFERROR(VLOOKUP($B30,INSUMOS!$A:$D,3,0),IFERROR(VLOOKUP($B30,COTAÇÕES!$A:$J,5,0),"")))</f>
        <v/>
      </c>
      <c r="F30" s="463"/>
      <c r="G30" s="464" t="str">
        <f>IF($B30="",IFERROR(VLOOKUP($A30,SERVIÇOS!$A:$F,6,0),IFERROR(VLOOKUP($A30,$C:$J,8,0),"")),IFERROR(VLOOKUP($B30,INSUMOS!$A:$D,4,0),IFERROR(VLOOKUP($B30,COTAÇÕES!$A:$J,9,0),"")))</f>
        <v/>
      </c>
      <c r="H30" s="465">
        <f>ROUND(IF($B30="",IFERROR(VLOOKUP($A30,SERVIÇOS!$A:$F,4,0),IFERROR(VLOOKUP($A30,$C:$J,6,0),)),IFERROR(VLOOKUP($B30,INSUMOS!$A:$D,4,0),IFERROR(VLOOKUP($B30,COTAÇÕES!$A:$J,9,0),)))*$F30,2)</f>
        <v>0</v>
      </c>
      <c r="I30" s="465">
        <f>ROUND(IF($B30="",IFERROR(VLOOKUP($A30,SERVIÇOS!$A:$F,5,0),IFERROR(VLOOKUP($A30,$C:$J,7,0),)),0)*$F30,2)</f>
        <v>0</v>
      </c>
      <c r="J30" s="466">
        <f t="shared" si="1"/>
        <v>0</v>
      </c>
      <c r="K30" s="515"/>
    </row>
    <row r="31" spans="1:11" s="41" customFormat="1">
      <c r="A31" s="459"/>
      <c r="B31" s="460"/>
      <c r="C31" s="461"/>
      <c r="D31" s="462" t="str">
        <f>IF($B31="",IFERROR(VLOOKUP($A31,SERVIÇOS!$A:$F,2,0),IFERROR(VLOOKUP($A31,$C:$J,2,0),"")),IFERROR(VLOOKUP($B31,INSUMOS!$A:$D,2,0),IFERROR(VLOOKUP($B31,COTAÇÕES!$A:$J,2,0),"")))</f>
        <v/>
      </c>
      <c r="E31" s="526" t="str">
        <f>IF($B31="",IFERROR(VLOOKUP($A31,SERVIÇOS!$A:$F,3,0),IFERROR(VLOOKUP($A31,$C:$J,3,0),"")),IFERROR(VLOOKUP($B31,INSUMOS!$A:$D,3,0),IFERROR(VLOOKUP($B31,COTAÇÕES!$A:$J,5,0),"")))</f>
        <v/>
      </c>
      <c r="F31" s="463"/>
      <c r="G31" s="464" t="str">
        <f>IF($B31="",IFERROR(VLOOKUP($A31,SERVIÇOS!$A:$F,6,0),IFERROR(VLOOKUP($A31,$C:$J,8,0),"")),IFERROR(VLOOKUP($B31,INSUMOS!$A:$D,4,0),IFERROR(VLOOKUP($B31,COTAÇÕES!$A:$J,9,0),"")))</f>
        <v/>
      </c>
      <c r="H31" s="465">
        <f>ROUND(IF($B31="",IFERROR(VLOOKUP($A31,SERVIÇOS!$A:$F,4,0),IFERROR(VLOOKUP($A31,$C:$J,6,0),)),IFERROR(VLOOKUP($B31,INSUMOS!$A:$D,4,0),IFERROR(VLOOKUP($B31,COTAÇÕES!$A:$J,9,0),)))*$F31,2)</f>
        <v>0</v>
      </c>
      <c r="I31" s="465">
        <f>ROUND(IF($B31="",IFERROR(VLOOKUP($A31,SERVIÇOS!$A:$F,5,0),IFERROR(VLOOKUP($A31,$C:$J,7,0),)),0)*$F31,2)</f>
        <v>0</v>
      </c>
      <c r="J31" s="466">
        <f t="shared" si="1"/>
        <v>0</v>
      </c>
      <c r="K31" s="515"/>
    </row>
    <row r="32" spans="1:11" s="41" customFormat="1">
      <c r="A32" s="459"/>
      <c r="B32" s="460"/>
      <c r="C32" s="461"/>
      <c r="D32" s="462" t="str">
        <f>IF($B32="",IFERROR(VLOOKUP($A32,SERVIÇOS!$A:$F,2,0),IFERROR(VLOOKUP($A32,$C:$J,2,0),"")),IFERROR(VLOOKUP($B32,INSUMOS!$A:$D,2,0),IFERROR(VLOOKUP($B32,COTAÇÕES!$A:$J,2,0),"")))</f>
        <v/>
      </c>
      <c r="E32" s="526" t="str">
        <f>IF($B32="",IFERROR(VLOOKUP($A32,SERVIÇOS!$A:$F,3,0),IFERROR(VLOOKUP($A32,$C:$J,3,0),"")),IFERROR(VLOOKUP($B32,INSUMOS!$A:$D,3,0),IFERROR(VLOOKUP($B32,COTAÇÕES!$A:$J,5,0),"")))</f>
        <v/>
      </c>
      <c r="F32" s="463"/>
      <c r="G32" s="464" t="str">
        <f>IF($B32="",IFERROR(VLOOKUP($A32,SERVIÇOS!$A:$F,6,0),IFERROR(VLOOKUP($A32,$C:$J,8,0),"")),IFERROR(VLOOKUP($B32,INSUMOS!$A:$D,4,0),IFERROR(VLOOKUP($B32,COTAÇÕES!$A:$J,9,0),"")))</f>
        <v/>
      </c>
      <c r="H32" s="465">
        <f>ROUND(IF($B32="",IFERROR(VLOOKUP($A32,SERVIÇOS!$A:$F,4,0),IFERROR(VLOOKUP($A32,$C:$J,6,0),)),IFERROR(VLOOKUP($B32,INSUMOS!$A:$D,4,0),IFERROR(VLOOKUP($B32,COTAÇÕES!$A:$J,9,0),)))*$F32,2)</f>
        <v>0</v>
      </c>
      <c r="I32" s="465">
        <f>ROUND(IF($B32="",IFERROR(VLOOKUP($A32,SERVIÇOS!$A:$F,5,0),IFERROR(VLOOKUP($A32,$C:$J,7,0),)),0)*$F32,2)</f>
        <v>0</v>
      </c>
      <c r="J32" s="466">
        <f t="shared" si="1"/>
        <v>0</v>
      </c>
      <c r="K32" s="515"/>
    </row>
    <row r="33" spans="1:11" s="41" customFormat="1">
      <c r="A33" s="459"/>
      <c r="B33" s="460"/>
      <c r="C33" s="461"/>
      <c r="D33" s="462" t="str">
        <f>IF($B33="",IFERROR(VLOOKUP($A33,SERVIÇOS!$A:$F,2,0),IFERROR(VLOOKUP($A33,$C:$J,2,0),"")),IFERROR(VLOOKUP($B33,INSUMOS!$A:$D,2,0),IFERROR(VLOOKUP($B33,COTAÇÕES!$A:$J,2,0),"")))</f>
        <v/>
      </c>
      <c r="E33" s="526" t="str">
        <f>IF($B33="",IFERROR(VLOOKUP($A33,SERVIÇOS!$A:$F,3,0),IFERROR(VLOOKUP($A33,$C:$J,3,0),"")),IFERROR(VLOOKUP($B33,INSUMOS!$A:$D,3,0),IFERROR(VLOOKUP($B33,COTAÇÕES!$A:$J,5,0),"")))</f>
        <v/>
      </c>
      <c r="F33" s="463"/>
      <c r="G33" s="464" t="str">
        <f>IF($B33="",IFERROR(VLOOKUP($A33,SERVIÇOS!$A:$F,6,0),IFERROR(VLOOKUP($A33,$C:$J,8,0),"")),IFERROR(VLOOKUP($B33,INSUMOS!$A:$D,4,0),IFERROR(VLOOKUP($B33,COTAÇÕES!$A:$J,9,0),"")))</f>
        <v/>
      </c>
      <c r="H33" s="465">
        <f>ROUND(IF($B33="",IFERROR(VLOOKUP($A33,SERVIÇOS!$A:$F,4,0),IFERROR(VLOOKUP($A33,$C:$J,6,0),)),IFERROR(VLOOKUP($B33,INSUMOS!$A:$D,4,0),IFERROR(VLOOKUP($B33,COTAÇÕES!$A:$J,9,0),)))*$F33,2)</f>
        <v>0</v>
      </c>
      <c r="I33" s="465">
        <f>ROUND(IF($B33="",IFERROR(VLOOKUP($A33,SERVIÇOS!$A:$F,5,0),IFERROR(VLOOKUP($A33,$C:$J,7,0),)),0)*$F33,2)</f>
        <v>0</v>
      </c>
      <c r="J33" s="466">
        <f t="shared" si="1"/>
        <v>0</v>
      </c>
      <c r="K33" s="515"/>
    </row>
    <row r="34" spans="1:11" s="41" customFormat="1">
      <c r="A34" s="459"/>
      <c r="B34" s="460"/>
      <c r="C34" s="461"/>
      <c r="D34" s="462" t="str">
        <f>IF($B34="",IFERROR(VLOOKUP($A34,SERVIÇOS!$A:$F,2,0),IFERROR(VLOOKUP($A34,$C:$J,2,0),"")),IFERROR(VLOOKUP($B34,INSUMOS!$A:$D,2,0),IFERROR(VLOOKUP($B34,COTAÇÕES!$A:$J,2,0),"")))</f>
        <v/>
      </c>
      <c r="E34" s="526" t="str">
        <f>IF($B34="",IFERROR(VLOOKUP($A34,SERVIÇOS!$A:$F,3,0),IFERROR(VLOOKUP($A34,$C:$J,3,0),"")),IFERROR(VLOOKUP($B34,INSUMOS!$A:$D,3,0),IFERROR(VLOOKUP($B34,COTAÇÕES!$A:$J,5,0),"")))</f>
        <v/>
      </c>
      <c r="F34" s="463"/>
      <c r="G34" s="464" t="str">
        <f>IF($B34="",IFERROR(VLOOKUP($A34,SERVIÇOS!$A:$F,6,0),IFERROR(VLOOKUP($A34,$C:$J,8,0),"")),IFERROR(VLOOKUP($B34,INSUMOS!$A:$D,4,0),IFERROR(VLOOKUP($B34,COTAÇÕES!$A:$J,9,0),"")))</f>
        <v/>
      </c>
      <c r="H34" s="465">
        <f>ROUND(IF($B34="",IFERROR(VLOOKUP($A34,SERVIÇOS!$A:$F,4,0),IFERROR(VLOOKUP($A34,$C:$J,6,0),)),IFERROR(VLOOKUP($B34,INSUMOS!$A:$D,4,0),IFERROR(VLOOKUP($B34,COTAÇÕES!$A:$J,9,0),)))*$F34,2)</f>
        <v>0</v>
      </c>
      <c r="I34" s="465">
        <f>ROUND(IF($B34="",IFERROR(VLOOKUP($A34,SERVIÇOS!$A:$F,5,0),IFERROR(VLOOKUP($A34,$C:$J,7,0),)),0)*$F34,2)</f>
        <v>0</v>
      </c>
      <c r="J34" s="466">
        <f t="shared" ref="J34:J97" si="2">H34+I34</f>
        <v>0</v>
      </c>
      <c r="K34" s="515"/>
    </row>
    <row r="35" spans="1:11" s="41" customFormat="1">
      <c r="A35" s="459"/>
      <c r="B35" s="460"/>
      <c r="C35" s="461"/>
      <c r="D35" s="462" t="str">
        <f>IF($B35="",IFERROR(VLOOKUP($A35,SERVIÇOS!$A:$F,2,0),IFERROR(VLOOKUP($A35,$C:$J,2,0),"")),IFERROR(VLOOKUP($B35,INSUMOS!$A:$D,2,0),IFERROR(VLOOKUP($B35,COTAÇÕES!$A:$J,2,0),"")))</f>
        <v/>
      </c>
      <c r="E35" s="526" t="str">
        <f>IF($B35="",IFERROR(VLOOKUP($A35,SERVIÇOS!$A:$F,3,0),IFERROR(VLOOKUP($A35,$C:$J,3,0),"")),IFERROR(VLOOKUP($B35,INSUMOS!$A:$D,3,0),IFERROR(VLOOKUP($B35,COTAÇÕES!$A:$J,5,0),"")))</f>
        <v/>
      </c>
      <c r="F35" s="463"/>
      <c r="G35" s="464" t="str">
        <f>IF($B35="",IFERROR(VLOOKUP($A35,SERVIÇOS!$A:$F,6,0),IFERROR(VLOOKUP($A35,$C:$J,8,0),"")),IFERROR(VLOOKUP($B35,INSUMOS!$A:$D,4,0),IFERROR(VLOOKUP($B35,COTAÇÕES!$A:$J,9,0),"")))</f>
        <v/>
      </c>
      <c r="H35" s="465">
        <f>ROUND(IF($B35="",IFERROR(VLOOKUP($A35,SERVIÇOS!$A:$F,4,0),IFERROR(VLOOKUP($A35,$C:$J,6,0),)),IFERROR(VLOOKUP($B35,INSUMOS!$A:$D,4,0),IFERROR(VLOOKUP($B35,COTAÇÕES!$A:$J,9,0),)))*$F35,2)</f>
        <v>0</v>
      </c>
      <c r="I35" s="465">
        <f>ROUND(IF($B35="",IFERROR(VLOOKUP($A35,SERVIÇOS!$A:$F,5,0),IFERROR(VLOOKUP($A35,$C:$J,7,0),)),0)*$F35,2)</f>
        <v>0</v>
      </c>
      <c r="J35" s="466">
        <f t="shared" si="2"/>
        <v>0</v>
      </c>
      <c r="K35" s="515"/>
    </row>
    <row r="36" spans="1:11" s="41" customFormat="1">
      <c r="A36" s="459"/>
      <c r="B36" s="460"/>
      <c r="C36" s="461"/>
      <c r="D36" s="462" t="str">
        <f>IF($B36="",IFERROR(VLOOKUP($A36,SERVIÇOS!$A:$F,2,0),IFERROR(VLOOKUP($A36,$C:$J,2,0),"")),IFERROR(VLOOKUP($B36,INSUMOS!$A:$D,2,0),IFERROR(VLOOKUP($B36,COTAÇÕES!$A:$J,2,0),"")))</f>
        <v/>
      </c>
      <c r="E36" s="526" t="str">
        <f>IF($B36="",IFERROR(VLOOKUP($A36,SERVIÇOS!$A:$F,3,0),IFERROR(VLOOKUP($A36,$C:$J,3,0),"")),IFERROR(VLOOKUP($B36,INSUMOS!$A:$D,3,0),IFERROR(VLOOKUP($B36,COTAÇÕES!$A:$J,5,0),"")))</f>
        <v/>
      </c>
      <c r="F36" s="463"/>
      <c r="G36" s="464" t="str">
        <f>IF($B36="",IFERROR(VLOOKUP($A36,SERVIÇOS!$A:$F,6,0),IFERROR(VLOOKUP($A36,$C:$J,8,0),"")),IFERROR(VLOOKUP($B36,INSUMOS!$A:$D,4,0),IFERROR(VLOOKUP($B36,COTAÇÕES!$A:$J,9,0),"")))</f>
        <v/>
      </c>
      <c r="H36" s="465">
        <f>ROUND(IF($B36="",IFERROR(VLOOKUP($A36,SERVIÇOS!$A:$F,4,0),IFERROR(VLOOKUP($A36,$C:$J,6,0),)),IFERROR(VLOOKUP($B36,INSUMOS!$A:$D,4,0),IFERROR(VLOOKUP($B36,COTAÇÕES!$A:$J,9,0),)))*$F36,2)</f>
        <v>0</v>
      </c>
      <c r="I36" s="465">
        <f>ROUND(IF($B36="",IFERROR(VLOOKUP($A36,SERVIÇOS!$A:$F,5,0),IFERROR(VLOOKUP($A36,$C:$J,7,0),)),0)*$F36,2)</f>
        <v>0</v>
      </c>
      <c r="J36" s="466">
        <f t="shared" si="2"/>
        <v>0</v>
      </c>
      <c r="K36" s="515"/>
    </row>
    <row r="37" spans="1:11" s="41" customFormat="1">
      <c r="A37" s="459"/>
      <c r="B37" s="460"/>
      <c r="C37" s="461"/>
      <c r="D37" s="462" t="str">
        <f>IF($B37="",IFERROR(VLOOKUP($A37,SERVIÇOS!$A:$F,2,0),IFERROR(VLOOKUP($A37,$C:$J,2,0),"")),IFERROR(VLOOKUP($B37,INSUMOS!$A:$D,2,0),IFERROR(VLOOKUP($B37,COTAÇÕES!$A:$J,2,0),"")))</f>
        <v/>
      </c>
      <c r="E37" s="526" t="str">
        <f>IF($B37="",IFERROR(VLOOKUP($A37,SERVIÇOS!$A:$F,3,0),IFERROR(VLOOKUP($A37,$C:$J,3,0),"")),IFERROR(VLOOKUP($B37,INSUMOS!$A:$D,3,0),IFERROR(VLOOKUP($B37,COTAÇÕES!$A:$J,5,0),"")))</f>
        <v/>
      </c>
      <c r="F37" s="463"/>
      <c r="G37" s="464" t="str">
        <f>IF($B37="",IFERROR(VLOOKUP($A37,SERVIÇOS!$A:$F,6,0),IFERROR(VLOOKUP($A37,$C:$J,8,0),"")),IFERROR(VLOOKUP($B37,INSUMOS!$A:$D,4,0),IFERROR(VLOOKUP($B37,COTAÇÕES!$A:$J,9,0),"")))</f>
        <v/>
      </c>
      <c r="H37" s="465">
        <f>ROUND(IF($B37="",IFERROR(VLOOKUP($A37,SERVIÇOS!$A:$F,4,0),IFERROR(VLOOKUP($A37,$C:$J,6,0),)),IFERROR(VLOOKUP($B37,INSUMOS!$A:$D,4,0),IFERROR(VLOOKUP($B37,COTAÇÕES!$A:$J,9,0),)))*$F37,2)</f>
        <v>0</v>
      </c>
      <c r="I37" s="465">
        <f>ROUND(IF($B37="",IFERROR(VLOOKUP($A37,SERVIÇOS!$A:$F,5,0),IFERROR(VLOOKUP($A37,$C:$J,7,0),)),0)*$F37,2)</f>
        <v>0</v>
      </c>
      <c r="J37" s="466">
        <f t="shared" si="2"/>
        <v>0</v>
      </c>
      <c r="K37" s="515"/>
    </row>
    <row r="38" spans="1:11" s="41" customFormat="1">
      <c r="A38" s="459"/>
      <c r="B38" s="460"/>
      <c r="C38" s="461"/>
      <c r="D38" s="462" t="str">
        <f>IF($B38="",IFERROR(VLOOKUP($A38,SERVIÇOS!$A:$F,2,0),IFERROR(VLOOKUP($A38,$C:$J,2,0),"")),IFERROR(VLOOKUP($B38,INSUMOS!$A:$D,2,0),IFERROR(VLOOKUP($B38,COTAÇÕES!$A:$J,2,0),"")))</f>
        <v/>
      </c>
      <c r="E38" s="526" t="str">
        <f>IF($B38="",IFERROR(VLOOKUP($A38,SERVIÇOS!$A:$F,3,0),IFERROR(VLOOKUP($A38,$C:$J,3,0),"")),IFERROR(VLOOKUP($B38,INSUMOS!$A:$D,3,0),IFERROR(VLOOKUP($B38,COTAÇÕES!$A:$J,5,0),"")))</f>
        <v/>
      </c>
      <c r="F38" s="463"/>
      <c r="G38" s="464" t="str">
        <f>IF($B38="",IFERROR(VLOOKUP($A38,SERVIÇOS!$A:$F,6,0),IFERROR(VLOOKUP($A38,$C:$J,8,0),"")),IFERROR(VLOOKUP($B38,INSUMOS!$A:$D,4,0),IFERROR(VLOOKUP($B38,COTAÇÕES!$A:$J,9,0),"")))</f>
        <v/>
      </c>
      <c r="H38" s="465">
        <f>ROUND(IF($B38="",IFERROR(VLOOKUP($A38,SERVIÇOS!$A:$F,4,0),IFERROR(VLOOKUP($A38,$C:$J,6,0),)),IFERROR(VLOOKUP($B38,INSUMOS!$A:$D,4,0),IFERROR(VLOOKUP($B38,COTAÇÕES!$A:$J,9,0),)))*$F38,2)</f>
        <v>0</v>
      </c>
      <c r="I38" s="465">
        <f>ROUND(IF($B38="",IFERROR(VLOOKUP($A38,SERVIÇOS!$A:$F,5,0),IFERROR(VLOOKUP($A38,$C:$J,7,0),)),0)*$F38,2)</f>
        <v>0</v>
      </c>
      <c r="J38" s="466">
        <f t="shared" si="2"/>
        <v>0</v>
      </c>
      <c r="K38" s="515"/>
    </row>
    <row r="39" spans="1:11" s="41" customFormat="1">
      <c r="A39" s="459"/>
      <c r="B39" s="460"/>
      <c r="C39" s="461"/>
      <c r="D39" s="462" t="str">
        <f>IF($B39="",IFERROR(VLOOKUP($A39,SERVIÇOS!$A:$F,2,0),IFERROR(VLOOKUP($A39,$C:$J,2,0),"")),IFERROR(VLOOKUP($B39,INSUMOS!$A:$D,2,0),IFERROR(VLOOKUP($B39,COTAÇÕES!$A:$J,2,0),"")))</f>
        <v/>
      </c>
      <c r="E39" s="526" t="str">
        <f>IF($B39="",IFERROR(VLOOKUP($A39,SERVIÇOS!$A:$F,3,0),IFERROR(VLOOKUP($A39,$C:$J,3,0),"")),IFERROR(VLOOKUP($B39,INSUMOS!$A:$D,3,0),IFERROR(VLOOKUP($B39,COTAÇÕES!$A:$J,5,0),"")))</f>
        <v/>
      </c>
      <c r="F39" s="463"/>
      <c r="G39" s="464" t="str">
        <f>IF($B39="",IFERROR(VLOOKUP($A39,SERVIÇOS!$A:$F,6,0),IFERROR(VLOOKUP($A39,$C:$J,8,0),"")),IFERROR(VLOOKUP($B39,INSUMOS!$A:$D,4,0),IFERROR(VLOOKUP($B39,COTAÇÕES!$A:$J,9,0),"")))</f>
        <v/>
      </c>
      <c r="H39" s="465">
        <f>ROUND(IF($B39="",IFERROR(VLOOKUP($A39,SERVIÇOS!$A:$F,4,0),IFERROR(VLOOKUP($A39,$C:$J,6,0),)),IFERROR(VLOOKUP($B39,INSUMOS!$A:$D,4,0),IFERROR(VLOOKUP($B39,COTAÇÕES!$A:$J,9,0),)))*$F39,2)</f>
        <v>0</v>
      </c>
      <c r="I39" s="465">
        <f>ROUND(IF($B39="",IFERROR(VLOOKUP($A39,SERVIÇOS!$A:$F,5,0),IFERROR(VLOOKUP($A39,$C:$J,7,0),)),0)*$F39,2)</f>
        <v>0</v>
      </c>
      <c r="J39" s="466">
        <f t="shared" si="2"/>
        <v>0</v>
      </c>
      <c r="K39" s="515"/>
    </row>
    <row r="40" spans="1:11" s="41" customFormat="1">
      <c r="A40" s="459"/>
      <c r="B40" s="460"/>
      <c r="C40" s="461"/>
      <c r="D40" s="462" t="str">
        <f>IF($B40="",IFERROR(VLOOKUP($A40,SERVIÇOS!$A:$F,2,0),IFERROR(VLOOKUP($A40,$C:$J,2,0),"")),IFERROR(VLOOKUP($B40,INSUMOS!$A:$D,2,0),IFERROR(VLOOKUP($B40,COTAÇÕES!$A:$J,2,0),"")))</f>
        <v/>
      </c>
      <c r="E40" s="526" t="str">
        <f>IF($B40="",IFERROR(VLOOKUP($A40,SERVIÇOS!$A:$F,3,0),IFERROR(VLOOKUP($A40,$C:$J,3,0),"")),IFERROR(VLOOKUP($B40,INSUMOS!$A:$D,3,0),IFERROR(VLOOKUP($B40,COTAÇÕES!$A:$J,5,0),"")))</f>
        <v/>
      </c>
      <c r="F40" s="463"/>
      <c r="G40" s="464" t="str">
        <f>IF($B40="",IFERROR(VLOOKUP($A40,SERVIÇOS!$A:$F,6,0),IFERROR(VLOOKUP($A40,$C:$J,8,0),"")),IFERROR(VLOOKUP($B40,INSUMOS!$A:$D,4,0),IFERROR(VLOOKUP($B40,COTAÇÕES!$A:$J,9,0),"")))</f>
        <v/>
      </c>
      <c r="H40" s="465">
        <f>ROUND(IF($B40="",IFERROR(VLOOKUP($A40,SERVIÇOS!$A:$F,4,0),IFERROR(VLOOKUP($A40,$C:$J,6,0),)),IFERROR(VLOOKUP($B40,INSUMOS!$A:$D,4,0),IFERROR(VLOOKUP($B40,COTAÇÕES!$A:$J,9,0),)))*$F40,2)</f>
        <v>0</v>
      </c>
      <c r="I40" s="465">
        <f>ROUND(IF($B40="",IFERROR(VLOOKUP($A40,SERVIÇOS!$A:$F,5,0),IFERROR(VLOOKUP($A40,$C:$J,7,0),)),0)*$F40,2)</f>
        <v>0</v>
      </c>
      <c r="J40" s="466">
        <f t="shared" si="2"/>
        <v>0</v>
      </c>
      <c r="K40" s="515"/>
    </row>
    <row r="41" spans="1:11" s="41" customFormat="1">
      <c r="A41" s="459"/>
      <c r="B41" s="460"/>
      <c r="C41" s="461"/>
      <c r="D41" s="462" t="str">
        <f>IF($B41="",IFERROR(VLOOKUP($A41,SERVIÇOS!$A:$F,2,0),IFERROR(VLOOKUP($A41,$C:$J,2,0),"")),IFERROR(VLOOKUP($B41,INSUMOS!$A:$D,2,0),IFERROR(VLOOKUP($B41,COTAÇÕES!$A:$J,2,0),"")))</f>
        <v/>
      </c>
      <c r="E41" s="526" t="str">
        <f>IF($B41="",IFERROR(VLOOKUP($A41,SERVIÇOS!$A:$F,3,0),IFERROR(VLOOKUP($A41,$C:$J,3,0),"")),IFERROR(VLOOKUP($B41,INSUMOS!$A:$D,3,0),IFERROR(VLOOKUP($B41,COTAÇÕES!$A:$J,5,0),"")))</f>
        <v/>
      </c>
      <c r="F41" s="463"/>
      <c r="G41" s="464" t="str">
        <f>IF($B41="",IFERROR(VLOOKUP($A41,SERVIÇOS!$A:$F,6,0),IFERROR(VLOOKUP($A41,$C:$J,8,0),"")),IFERROR(VLOOKUP($B41,INSUMOS!$A:$D,4,0),IFERROR(VLOOKUP($B41,COTAÇÕES!$A:$J,9,0),"")))</f>
        <v/>
      </c>
      <c r="H41" s="465">
        <f>ROUND(IF($B41="",IFERROR(VLOOKUP($A41,SERVIÇOS!$A:$F,4,0),IFERROR(VLOOKUP($A41,$C:$J,6,0),)),IFERROR(VLOOKUP($B41,INSUMOS!$A:$D,4,0),IFERROR(VLOOKUP($B41,COTAÇÕES!$A:$J,9,0),)))*$F41,2)</f>
        <v>0</v>
      </c>
      <c r="I41" s="465">
        <f>ROUND(IF($B41="",IFERROR(VLOOKUP($A41,SERVIÇOS!$A:$F,5,0),IFERROR(VLOOKUP($A41,$C:$J,7,0),)),0)*$F41,2)</f>
        <v>0</v>
      </c>
      <c r="J41" s="466">
        <f t="shared" si="2"/>
        <v>0</v>
      </c>
      <c r="K41" s="515"/>
    </row>
    <row r="42" spans="1:11" s="41" customFormat="1">
      <c r="A42" s="459"/>
      <c r="B42" s="460"/>
      <c r="C42" s="461"/>
      <c r="D42" s="462" t="str">
        <f>IF($B42="",IFERROR(VLOOKUP($A42,SERVIÇOS!$A:$F,2,0),IFERROR(VLOOKUP($A42,$C:$J,2,0),"")),IFERROR(VLOOKUP($B42,INSUMOS!$A:$D,2,0),IFERROR(VLOOKUP($B42,COTAÇÕES!$A:$J,2,0),"")))</f>
        <v/>
      </c>
      <c r="E42" s="526" t="str">
        <f>IF($B42="",IFERROR(VLOOKUP($A42,SERVIÇOS!$A:$F,3,0),IFERROR(VLOOKUP($A42,$C:$J,3,0),"")),IFERROR(VLOOKUP($B42,INSUMOS!$A:$D,3,0),IFERROR(VLOOKUP($B42,COTAÇÕES!$A:$J,5,0),"")))</f>
        <v/>
      </c>
      <c r="F42" s="463"/>
      <c r="G42" s="464" t="str">
        <f>IF($B42="",IFERROR(VLOOKUP($A42,SERVIÇOS!$A:$F,6,0),IFERROR(VLOOKUP($A42,$C:$J,8,0),"")),IFERROR(VLOOKUP($B42,INSUMOS!$A:$D,4,0),IFERROR(VLOOKUP($B42,COTAÇÕES!$A:$J,9,0),"")))</f>
        <v/>
      </c>
      <c r="H42" s="465">
        <f>ROUND(IF($B42="",IFERROR(VLOOKUP($A42,SERVIÇOS!$A:$F,4,0),IFERROR(VLOOKUP($A42,$C:$J,6,0),)),IFERROR(VLOOKUP($B42,INSUMOS!$A:$D,4,0),IFERROR(VLOOKUP($B42,COTAÇÕES!$A:$J,9,0),)))*$F42,2)</f>
        <v>0</v>
      </c>
      <c r="I42" s="465">
        <f>ROUND(IF($B42="",IFERROR(VLOOKUP($A42,SERVIÇOS!$A:$F,5,0),IFERROR(VLOOKUP($A42,$C:$J,7,0),)),0)*$F42,2)</f>
        <v>0</v>
      </c>
      <c r="J42" s="466">
        <f t="shared" si="2"/>
        <v>0</v>
      </c>
      <c r="K42" s="515"/>
    </row>
    <row r="43" spans="1:11" s="41" customFormat="1">
      <c r="A43" s="459"/>
      <c r="B43" s="460"/>
      <c r="C43" s="461"/>
      <c r="D43" s="462" t="str">
        <f>IF($B43="",IFERROR(VLOOKUP($A43,SERVIÇOS!$A:$F,2,0),IFERROR(VLOOKUP($A43,$C:$J,2,0),"")),IFERROR(VLOOKUP($B43,INSUMOS!$A:$D,2,0),IFERROR(VLOOKUP($B43,COTAÇÕES!$A:$J,2,0),"")))</f>
        <v/>
      </c>
      <c r="E43" s="526" t="str">
        <f>IF($B43="",IFERROR(VLOOKUP($A43,SERVIÇOS!$A:$F,3,0),IFERROR(VLOOKUP($A43,$C:$J,3,0),"")),IFERROR(VLOOKUP($B43,INSUMOS!$A:$D,3,0),IFERROR(VLOOKUP($B43,COTAÇÕES!$A:$J,5,0),"")))</f>
        <v/>
      </c>
      <c r="F43" s="463"/>
      <c r="G43" s="464" t="str">
        <f>IF($B43="",IFERROR(VLOOKUP($A43,SERVIÇOS!$A:$F,6,0),IFERROR(VLOOKUP($A43,$C:$J,8,0),"")),IFERROR(VLOOKUP($B43,INSUMOS!$A:$D,4,0),IFERROR(VLOOKUP($B43,COTAÇÕES!$A:$J,9,0),"")))</f>
        <v/>
      </c>
      <c r="H43" s="465">
        <f>ROUND(IF($B43="",IFERROR(VLOOKUP($A43,SERVIÇOS!$A:$F,4,0),IFERROR(VLOOKUP($A43,$C:$J,6,0),)),IFERROR(VLOOKUP($B43,INSUMOS!$A:$D,4,0),IFERROR(VLOOKUP($B43,COTAÇÕES!$A:$J,9,0),)))*$F43,2)</f>
        <v>0</v>
      </c>
      <c r="I43" s="465">
        <f>ROUND(IF($B43="",IFERROR(VLOOKUP($A43,SERVIÇOS!$A:$F,5,0),IFERROR(VLOOKUP($A43,$C:$J,7,0),)),0)*$F43,2)</f>
        <v>0</v>
      </c>
      <c r="J43" s="466">
        <f t="shared" si="2"/>
        <v>0</v>
      </c>
      <c r="K43" s="515"/>
    </row>
    <row r="44" spans="1:11" s="41" customFormat="1">
      <c r="A44" s="459"/>
      <c r="B44" s="460"/>
      <c r="C44" s="461"/>
      <c r="D44" s="462" t="str">
        <f>IF($B44="",IFERROR(VLOOKUP($A44,SERVIÇOS!$A:$F,2,0),IFERROR(VLOOKUP($A44,$C:$J,2,0),"")),IFERROR(VLOOKUP($B44,INSUMOS!$A:$D,2,0),IFERROR(VLOOKUP($B44,COTAÇÕES!$A:$J,2,0),"")))</f>
        <v/>
      </c>
      <c r="E44" s="526" t="str">
        <f>IF($B44="",IFERROR(VLOOKUP($A44,SERVIÇOS!$A:$F,3,0),IFERROR(VLOOKUP($A44,$C:$J,3,0),"")),IFERROR(VLOOKUP($B44,INSUMOS!$A:$D,3,0),IFERROR(VLOOKUP($B44,COTAÇÕES!$A:$J,5,0),"")))</f>
        <v/>
      </c>
      <c r="F44" s="463"/>
      <c r="G44" s="464" t="str">
        <f>IF($B44="",IFERROR(VLOOKUP($A44,SERVIÇOS!$A:$F,6,0),IFERROR(VLOOKUP($A44,$C:$J,8,0),"")),IFERROR(VLOOKUP($B44,INSUMOS!$A:$D,4,0),IFERROR(VLOOKUP($B44,COTAÇÕES!$A:$J,9,0),"")))</f>
        <v/>
      </c>
      <c r="H44" s="465">
        <f>ROUND(IF($B44="",IFERROR(VLOOKUP($A44,SERVIÇOS!$A:$F,4,0),IFERROR(VLOOKUP($A44,$C:$J,6,0),)),IFERROR(VLOOKUP($B44,INSUMOS!$A:$D,4,0),IFERROR(VLOOKUP($B44,COTAÇÕES!$A:$J,9,0),)))*$F44,2)</f>
        <v>0</v>
      </c>
      <c r="I44" s="465">
        <f>ROUND(IF($B44="",IFERROR(VLOOKUP($A44,SERVIÇOS!$A:$F,5,0),IFERROR(VLOOKUP($A44,$C:$J,7,0),)),0)*$F44,2)</f>
        <v>0</v>
      </c>
      <c r="J44" s="466">
        <f t="shared" si="2"/>
        <v>0</v>
      </c>
      <c r="K44" s="515"/>
    </row>
    <row r="45" spans="1:11" s="41" customFormat="1">
      <c r="A45" s="459"/>
      <c r="B45" s="460"/>
      <c r="C45" s="461"/>
      <c r="D45" s="462" t="str">
        <f>IF($B45="",IFERROR(VLOOKUP($A45,SERVIÇOS!$A:$F,2,0),IFERROR(VLOOKUP($A45,$C:$J,2,0),"")),IFERROR(VLOOKUP($B45,INSUMOS!$A:$D,2,0),IFERROR(VLOOKUP($B45,COTAÇÕES!$A:$J,2,0),"")))</f>
        <v/>
      </c>
      <c r="E45" s="526" t="str">
        <f>IF($B45="",IFERROR(VLOOKUP($A45,SERVIÇOS!$A:$F,3,0),IFERROR(VLOOKUP($A45,$C:$J,3,0),"")),IFERROR(VLOOKUP($B45,INSUMOS!$A:$D,3,0),IFERROR(VLOOKUP($B45,COTAÇÕES!$A:$J,5,0),"")))</f>
        <v/>
      </c>
      <c r="F45" s="463"/>
      <c r="G45" s="464" t="str">
        <f>IF($B45="",IFERROR(VLOOKUP($A45,SERVIÇOS!$A:$F,6,0),IFERROR(VLOOKUP($A45,$C:$J,8,0),"")),IFERROR(VLOOKUP($B45,INSUMOS!$A:$D,4,0),IFERROR(VLOOKUP($B45,COTAÇÕES!$A:$J,9,0),"")))</f>
        <v/>
      </c>
      <c r="H45" s="465">
        <f>ROUND(IF($B45="",IFERROR(VLOOKUP($A45,SERVIÇOS!$A:$F,4,0),IFERROR(VLOOKUP($A45,$C:$J,6,0),)),IFERROR(VLOOKUP($B45,INSUMOS!$A:$D,4,0),IFERROR(VLOOKUP($B45,COTAÇÕES!$A:$J,9,0),)))*$F45,2)</f>
        <v>0</v>
      </c>
      <c r="I45" s="465">
        <f>ROUND(IF($B45="",IFERROR(VLOOKUP($A45,SERVIÇOS!$A:$F,5,0),IFERROR(VLOOKUP($A45,$C:$J,7,0),)),0)*$F45,2)</f>
        <v>0</v>
      </c>
      <c r="J45" s="466">
        <f t="shared" si="2"/>
        <v>0</v>
      </c>
      <c r="K45" s="515"/>
    </row>
    <row r="46" spans="1:11" s="41" customFormat="1">
      <c r="A46" s="459"/>
      <c r="B46" s="460"/>
      <c r="C46" s="461"/>
      <c r="D46" s="462" t="str">
        <f>IF($B46="",IFERROR(VLOOKUP($A46,SERVIÇOS!$A:$F,2,0),IFERROR(VLOOKUP($A46,$C:$J,2,0),"")),IFERROR(VLOOKUP($B46,INSUMOS!$A:$D,2,0),IFERROR(VLOOKUP($B46,COTAÇÕES!$A:$J,2,0),"")))</f>
        <v/>
      </c>
      <c r="E46" s="526" t="str">
        <f>IF($B46="",IFERROR(VLOOKUP($A46,SERVIÇOS!$A:$F,3,0),IFERROR(VLOOKUP($A46,$C:$J,3,0),"")),IFERROR(VLOOKUP($B46,INSUMOS!$A:$D,3,0),IFERROR(VLOOKUP($B46,COTAÇÕES!$A:$J,5,0),"")))</f>
        <v/>
      </c>
      <c r="F46" s="463"/>
      <c r="G46" s="464" t="str">
        <f>IF($B46="",IFERROR(VLOOKUP($A46,SERVIÇOS!$A:$F,6,0),IFERROR(VLOOKUP($A46,$C:$J,8,0),"")),IFERROR(VLOOKUP($B46,INSUMOS!$A:$D,4,0),IFERROR(VLOOKUP($B46,COTAÇÕES!$A:$J,9,0),"")))</f>
        <v/>
      </c>
      <c r="H46" s="465">
        <f>ROUND(IF($B46="",IFERROR(VLOOKUP($A46,SERVIÇOS!$A:$F,4,0),IFERROR(VLOOKUP($A46,$C:$J,6,0),)),IFERROR(VLOOKUP($B46,INSUMOS!$A:$D,4,0),IFERROR(VLOOKUP($B46,COTAÇÕES!$A:$J,9,0),)))*$F46,2)</f>
        <v>0</v>
      </c>
      <c r="I46" s="465">
        <f>ROUND(IF($B46="",IFERROR(VLOOKUP($A46,SERVIÇOS!$A:$F,5,0),IFERROR(VLOOKUP($A46,$C:$J,7,0),)),0)*$F46,2)</f>
        <v>0</v>
      </c>
      <c r="J46" s="466">
        <f t="shared" si="2"/>
        <v>0</v>
      </c>
      <c r="K46" s="515"/>
    </row>
    <row r="47" spans="1:11" s="41" customFormat="1">
      <c r="A47" s="459"/>
      <c r="B47" s="460"/>
      <c r="C47" s="461"/>
      <c r="D47" s="462" t="str">
        <f>IF($B47="",IFERROR(VLOOKUP($A47,SERVIÇOS!$A:$F,2,0),IFERROR(VLOOKUP($A47,$C:$J,2,0),"")),IFERROR(VLOOKUP($B47,INSUMOS!$A:$D,2,0),IFERROR(VLOOKUP($B47,COTAÇÕES!$A:$J,2,0),"")))</f>
        <v/>
      </c>
      <c r="E47" s="526" t="str">
        <f>IF($B47="",IFERROR(VLOOKUP($A47,SERVIÇOS!$A:$F,3,0),IFERROR(VLOOKUP($A47,$C:$J,3,0),"")),IFERROR(VLOOKUP($B47,INSUMOS!$A:$D,3,0),IFERROR(VLOOKUP($B47,COTAÇÕES!$A:$J,5,0),"")))</f>
        <v/>
      </c>
      <c r="F47" s="463"/>
      <c r="G47" s="464" t="str">
        <f>IF($B47="",IFERROR(VLOOKUP($A47,SERVIÇOS!$A:$F,6,0),IFERROR(VLOOKUP($A47,$C:$J,8,0),"")),IFERROR(VLOOKUP($B47,INSUMOS!$A:$D,4,0),IFERROR(VLOOKUP($B47,COTAÇÕES!$A:$J,9,0),"")))</f>
        <v/>
      </c>
      <c r="H47" s="465">
        <f>ROUND(IF($B47="",IFERROR(VLOOKUP($A47,SERVIÇOS!$A:$F,4,0),IFERROR(VLOOKUP($A47,$C:$J,6,0),)),IFERROR(VLOOKUP($B47,INSUMOS!$A:$D,4,0),IFERROR(VLOOKUP($B47,COTAÇÕES!$A:$J,9,0),)))*$F47,2)</f>
        <v>0</v>
      </c>
      <c r="I47" s="465">
        <f>ROUND(IF($B47="",IFERROR(VLOOKUP($A47,SERVIÇOS!$A:$F,5,0),IFERROR(VLOOKUP($A47,$C:$J,7,0),)),0)*$F47,2)</f>
        <v>0</v>
      </c>
      <c r="J47" s="466">
        <f t="shared" si="2"/>
        <v>0</v>
      </c>
      <c r="K47" s="515"/>
    </row>
    <row r="48" spans="1:11" s="41" customFormat="1">
      <c r="A48" s="459"/>
      <c r="B48" s="460"/>
      <c r="C48" s="461"/>
      <c r="D48" s="462" t="str">
        <f>IF($B48="",IFERROR(VLOOKUP($A48,SERVIÇOS!$A:$F,2,0),IFERROR(VLOOKUP($A48,$C:$J,2,0),"")),IFERROR(VLOOKUP($B48,INSUMOS!$A:$D,2,0),IFERROR(VLOOKUP($B48,COTAÇÕES!$A:$J,2,0),"")))</f>
        <v/>
      </c>
      <c r="E48" s="526" t="str">
        <f>IF($B48="",IFERROR(VLOOKUP($A48,SERVIÇOS!$A:$F,3,0),IFERROR(VLOOKUP($A48,$C:$J,3,0),"")),IFERROR(VLOOKUP($B48,INSUMOS!$A:$D,3,0),IFERROR(VLOOKUP($B48,COTAÇÕES!$A:$J,5,0),"")))</f>
        <v/>
      </c>
      <c r="F48" s="463"/>
      <c r="G48" s="464" t="str">
        <f>IF($B48="",IFERROR(VLOOKUP($A48,SERVIÇOS!$A:$F,6,0),IFERROR(VLOOKUP($A48,$C:$J,8,0),"")),IFERROR(VLOOKUP($B48,INSUMOS!$A:$D,4,0),IFERROR(VLOOKUP($B48,COTAÇÕES!$A:$J,9,0),"")))</f>
        <v/>
      </c>
      <c r="H48" s="465">
        <f>ROUND(IF($B48="",IFERROR(VLOOKUP($A48,SERVIÇOS!$A:$F,4,0),IFERROR(VLOOKUP($A48,$C:$J,6,0),)),IFERROR(VLOOKUP($B48,INSUMOS!$A:$D,4,0),IFERROR(VLOOKUP($B48,COTAÇÕES!$A:$J,9,0),)))*$F48,2)</f>
        <v>0</v>
      </c>
      <c r="I48" s="465">
        <f>ROUND(IF($B48="",IFERROR(VLOOKUP($A48,SERVIÇOS!$A:$F,5,0),IFERROR(VLOOKUP($A48,$C:$J,7,0),)),0)*$F48,2)</f>
        <v>0</v>
      </c>
      <c r="J48" s="466">
        <f t="shared" si="2"/>
        <v>0</v>
      </c>
      <c r="K48" s="515"/>
    </row>
    <row r="49" spans="1:11" s="41" customFormat="1">
      <c r="A49" s="459"/>
      <c r="B49" s="460"/>
      <c r="C49" s="461"/>
      <c r="D49" s="462" t="str">
        <f>IF($B49="",IFERROR(VLOOKUP($A49,SERVIÇOS!$A:$F,2,0),IFERROR(VLOOKUP($A49,$C:$J,2,0),"")),IFERROR(VLOOKUP($B49,INSUMOS!$A:$D,2,0),IFERROR(VLOOKUP($B49,COTAÇÕES!$A:$J,2,0),"")))</f>
        <v/>
      </c>
      <c r="E49" s="526" t="str">
        <f>IF($B49="",IFERROR(VLOOKUP($A49,SERVIÇOS!$A:$F,3,0),IFERROR(VLOOKUP($A49,$C:$J,3,0),"")),IFERROR(VLOOKUP($B49,INSUMOS!$A:$D,3,0),IFERROR(VLOOKUP($B49,COTAÇÕES!$A:$J,5,0),"")))</f>
        <v/>
      </c>
      <c r="F49" s="463"/>
      <c r="G49" s="464" t="str">
        <f>IF($B49="",IFERROR(VLOOKUP($A49,SERVIÇOS!$A:$F,6,0),IFERROR(VLOOKUP($A49,$C:$J,8,0),"")),IFERROR(VLOOKUP($B49,INSUMOS!$A:$D,4,0),IFERROR(VLOOKUP($B49,COTAÇÕES!$A:$J,9,0),"")))</f>
        <v/>
      </c>
      <c r="H49" s="465">
        <f>ROUND(IF($B49="",IFERROR(VLOOKUP($A49,SERVIÇOS!$A:$F,4,0),IFERROR(VLOOKUP($A49,$C:$J,6,0),)),IFERROR(VLOOKUP($B49,INSUMOS!$A:$D,4,0),IFERROR(VLOOKUP($B49,COTAÇÕES!$A:$J,9,0),)))*$F49,2)</f>
        <v>0</v>
      </c>
      <c r="I49" s="465">
        <f>ROUND(IF($B49="",IFERROR(VLOOKUP($A49,SERVIÇOS!$A:$F,5,0),IFERROR(VLOOKUP($A49,$C:$J,7,0),)),0)*$F49,2)</f>
        <v>0</v>
      </c>
      <c r="J49" s="466">
        <f t="shared" si="2"/>
        <v>0</v>
      </c>
      <c r="K49" s="515"/>
    </row>
    <row r="50" spans="1:11" s="41" customFormat="1">
      <c r="A50" s="459"/>
      <c r="B50" s="460"/>
      <c r="C50" s="461"/>
      <c r="D50" s="462" t="str">
        <f>IF($B50="",IFERROR(VLOOKUP($A50,SERVIÇOS!$A:$F,2,0),IFERROR(VLOOKUP($A50,$C:$J,2,0),"")),IFERROR(VLOOKUP($B50,INSUMOS!$A:$D,2,0),IFERROR(VLOOKUP($B50,COTAÇÕES!$A:$J,2,0),"")))</f>
        <v/>
      </c>
      <c r="E50" s="526" t="str">
        <f>IF($B50="",IFERROR(VLOOKUP($A50,SERVIÇOS!$A:$F,3,0),IFERROR(VLOOKUP($A50,$C:$J,3,0),"")),IFERROR(VLOOKUP($B50,INSUMOS!$A:$D,3,0),IFERROR(VLOOKUP($B50,COTAÇÕES!$A:$J,5,0),"")))</f>
        <v/>
      </c>
      <c r="F50" s="463"/>
      <c r="G50" s="464" t="str">
        <f>IF($B50="",IFERROR(VLOOKUP($A50,SERVIÇOS!$A:$F,6,0),IFERROR(VLOOKUP($A50,$C:$J,8,0),"")),IFERROR(VLOOKUP($B50,INSUMOS!$A:$D,4,0),IFERROR(VLOOKUP($B50,COTAÇÕES!$A:$J,9,0),"")))</f>
        <v/>
      </c>
      <c r="H50" s="465">
        <f>ROUND(IF($B50="",IFERROR(VLOOKUP($A50,SERVIÇOS!$A:$F,4,0),IFERROR(VLOOKUP($A50,$C:$J,6,0),)),IFERROR(VLOOKUP($B50,INSUMOS!$A:$D,4,0),IFERROR(VLOOKUP($B50,COTAÇÕES!$A:$J,9,0),)))*$F50,2)</f>
        <v>0</v>
      </c>
      <c r="I50" s="465">
        <f>ROUND(IF($B50="",IFERROR(VLOOKUP($A50,SERVIÇOS!$A:$F,5,0),IFERROR(VLOOKUP($A50,$C:$J,7,0),)),0)*$F50,2)</f>
        <v>0</v>
      </c>
      <c r="J50" s="466">
        <f t="shared" si="2"/>
        <v>0</v>
      </c>
      <c r="K50" s="515"/>
    </row>
    <row r="51" spans="1:11" s="41" customFormat="1">
      <c r="A51" s="459"/>
      <c r="B51" s="460"/>
      <c r="C51" s="461"/>
      <c r="D51" s="462" t="str">
        <f>IF($B51="",IFERROR(VLOOKUP($A51,SERVIÇOS!$A:$F,2,0),IFERROR(VLOOKUP($A51,$C:$J,2,0),"")),IFERROR(VLOOKUP($B51,INSUMOS!$A:$D,2,0),IFERROR(VLOOKUP($B51,COTAÇÕES!$A:$J,2,0),"")))</f>
        <v/>
      </c>
      <c r="E51" s="526" t="str">
        <f>IF($B51="",IFERROR(VLOOKUP($A51,SERVIÇOS!$A:$F,3,0),IFERROR(VLOOKUP($A51,$C:$J,3,0),"")),IFERROR(VLOOKUP($B51,INSUMOS!$A:$D,3,0),IFERROR(VLOOKUP($B51,COTAÇÕES!$A:$J,5,0),"")))</f>
        <v/>
      </c>
      <c r="F51" s="463"/>
      <c r="G51" s="464" t="str">
        <f>IF($B51="",IFERROR(VLOOKUP($A51,SERVIÇOS!$A:$F,6,0),IFERROR(VLOOKUP($A51,$C:$J,8,0),"")),IFERROR(VLOOKUP($B51,INSUMOS!$A:$D,4,0),IFERROR(VLOOKUP($B51,COTAÇÕES!$A:$J,9,0),"")))</f>
        <v/>
      </c>
      <c r="H51" s="465">
        <f>ROUND(IF($B51="",IFERROR(VLOOKUP($A51,SERVIÇOS!$A:$F,4,0),IFERROR(VLOOKUP($A51,$C:$J,6,0),)),IFERROR(VLOOKUP($B51,INSUMOS!$A:$D,4,0),IFERROR(VLOOKUP($B51,COTAÇÕES!$A:$J,9,0),)))*$F51,2)</f>
        <v>0</v>
      </c>
      <c r="I51" s="465">
        <f>ROUND(IF($B51="",IFERROR(VLOOKUP($A51,SERVIÇOS!$A:$F,5,0),IFERROR(VLOOKUP($A51,$C:$J,7,0),)),0)*$F51,2)</f>
        <v>0</v>
      </c>
      <c r="J51" s="466">
        <f t="shared" si="2"/>
        <v>0</v>
      </c>
      <c r="K51" s="515"/>
    </row>
    <row r="52" spans="1:11" s="41" customFormat="1">
      <c r="A52" s="459"/>
      <c r="B52" s="460"/>
      <c r="C52" s="461"/>
      <c r="D52" s="462" t="str">
        <f>IF($B52="",IFERROR(VLOOKUP($A52,SERVIÇOS!$A:$F,2,0),IFERROR(VLOOKUP($A52,$C:$J,2,0),"")),IFERROR(VLOOKUP($B52,INSUMOS!$A:$D,2,0),IFERROR(VLOOKUP($B52,COTAÇÕES!$A:$J,2,0),"")))</f>
        <v/>
      </c>
      <c r="E52" s="526" t="str">
        <f>IF($B52="",IFERROR(VLOOKUP($A52,SERVIÇOS!$A:$F,3,0),IFERROR(VLOOKUP($A52,$C:$J,3,0),"")),IFERROR(VLOOKUP($B52,INSUMOS!$A:$D,3,0),IFERROR(VLOOKUP($B52,COTAÇÕES!$A:$J,5,0),"")))</f>
        <v/>
      </c>
      <c r="F52" s="463"/>
      <c r="G52" s="464" t="str">
        <f>IF($B52="",IFERROR(VLOOKUP($A52,SERVIÇOS!$A:$F,6,0),IFERROR(VLOOKUP($A52,$C:$J,8,0),"")),IFERROR(VLOOKUP($B52,INSUMOS!$A:$D,4,0),IFERROR(VLOOKUP($B52,COTAÇÕES!$A:$J,9,0),"")))</f>
        <v/>
      </c>
      <c r="H52" s="465">
        <f>ROUND(IF($B52="",IFERROR(VLOOKUP($A52,SERVIÇOS!$A:$F,4,0),IFERROR(VLOOKUP($A52,$C:$J,6,0),)),IFERROR(VLOOKUP($B52,INSUMOS!$A:$D,4,0),IFERROR(VLOOKUP($B52,COTAÇÕES!$A:$J,9,0),)))*$F52,2)</f>
        <v>0</v>
      </c>
      <c r="I52" s="465">
        <f>ROUND(IF($B52="",IFERROR(VLOOKUP($A52,SERVIÇOS!$A:$F,5,0),IFERROR(VLOOKUP($A52,$C:$J,7,0),)),0)*$F52,2)</f>
        <v>0</v>
      </c>
      <c r="J52" s="466">
        <f t="shared" si="2"/>
        <v>0</v>
      </c>
      <c r="K52" s="515"/>
    </row>
    <row r="53" spans="1:11" s="41" customFormat="1">
      <c r="A53" s="459"/>
      <c r="B53" s="460"/>
      <c r="C53" s="461"/>
      <c r="D53" s="462" t="str">
        <f>IF($B53="",IFERROR(VLOOKUP($A53,SERVIÇOS!$A:$F,2,0),IFERROR(VLOOKUP($A53,$C:$J,2,0),"")),IFERROR(VLOOKUP($B53,INSUMOS!$A:$D,2,0),IFERROR(VLOOKUP($B53,COTAÇÕES!$A:$J,2,0),"")))</f>
        <v/>
      </c>
      <c r="E53" s="526" t="str">
        <f>IF($B53="",IFERROR(VLOOKUP($A53,SERVIÇOS!$A:$F,3,0),IFERROR(VLOOKUP($A53,$C:$J,3,0),"")),IFERROR(VLOOKUP($B53,INSUMOS!$A:$D,3,0),IFERROR(VLOOKUP($B53,COTAÇÕES!$A:$J,5,0),"")))</f>
        <v/>
      </c>
      <c r="F53" s="463"/>
      <c r="G53" s="464" t="str">
        <f>IF($B53="",IFERROR(VLOOKUP($A53,SERVIÇOS!$A:$F,6,0),IFERROR(VLOOKUP($A53,$C:$J,8,0),"")),IFERROR(VLOOKUP($B53,INSUMOS!$A:$D,4,0),IFERROR(VLOOKUP($B53,COTAÇÕES!$A:$J,9,0),"")))</f>
        <v/>
      </c>
      <c r="H53" s="465">
        <f>ROUND(IF($B53="",IFERROR(VLOOKUP($A53,SERVIÇOS!$A:$F,4,0),IFERROR(VLOOKUP($A53,$C:$J,6,0),)),IFERROR(VLOOKUP($B53,INSUMOS!$A:$D,4,0),IFERROR(VLOOKUP($B53,COTAÇÕES!$A:$J,9,0),)))*$F53,2)</f>
        <v>0</v>
      </c>
      <c r="I53" s="465">
        <f>ROUND(IF($B53="",IFERROR(VLOOKUP($A53,SERVIÇOS!$A:$F,5,0),IFERROR(VLOOKUP($A53,$C:$J,7,0),)),0)*$F53,2)</f>
        <v>0</v>
      </c>
      <c r="J53" s="466">
        <f t="shared" si="2"/>
        <v>0</v>
      </c>
      <c r="K53" s="515"/>
    </row>
    <row r="54" spans="1:11" s="41" customFormat="1">
      <c r="A54" s="459"/>
      <c r="B54" s="460"/>
      <c r="C54" s="461"/>
      <c r="D54" s="462" t="str">
        <f>IF($B54="",IFERROR(VLOOKUP($A54,SERVIÇOS!$A:$F,2,0),IFERROR(VLOOKUP($A54,$C:$J,2,0),"")),IFERROR(VLOOKUP($B54,INSUMOS!$A:$D,2,0),IFERROR(VLOOKUP($B54,COTAÇÕES!$A:$J,2,0),"")))</f>
        <v/>
      </c>
      <c r="E54" s="526" t="str">
        <f>IF($B54="",IFERROR(VLOOKUP($A54,SERVIÇOS!$A:$F,3,0),IFERROR(VLOOKUP($A54,$C:$J,3,0),"")),IFERROR(VLOOKUP($B54,INSUMOS!$A:$D,3,0),IFERROR(VLOOKUP($B54,COTAÇÕES!$A:$J,5,0),"")))</f>
        <v/>
      </c>
      <c r="F54" s="463"/>
      <c r="G54" s="464" t="str">
        <f>IF($B54="",IFERROR(VLOOKUP($A54,SERVIÇOS!$A:$F,6,0),IFERROR(VLOOKUP($A54,$C:$J,8,0),"")),IFERROR(VLOOKUP($B54,INSUMOS!$A:$D,4,0),IFERROR(VLOOKUP($B54,COTAÇÕES!$A:$J,9,0),"")))</f>
        <v/>
      </c>
      <c r="H54" s="465">
        <f>ROUND(IF($B54="",IFERROR(VLOOKUP($A54,SERVIÇOS!$A:$F,4,0),IFERROR(VLOOKUP($A54,$C:$J,6,0),)),IFERROR(VLOOKUP($B54,INSUMOS!$A:$D,4,0),IFERROR(VLOOKUP($B54,COTAÇÕES!$A:$J,9,0),)))*$F54,2)</f>
        <v>0</v>
      </c>
      <c r="I54" s="465">
        <f>ROUND(IF($B54="",IFERROR(VLOOKUP($A54,SERVIÇOS!$A:$F,5,0),IFERROR(VLOOKUP($A54,$C:$J,7,0),)),0)*$F54,2)</f>
        <v>0</v>
      </c>
      <c r="J54" s="466">
        <f t="shared" si="2"/>
        <v>0</v>
      </c>
      <c r="K54" s="515"/>
    </row>
    <row r="55" spans="1:11" s="41" customFormat="1">
      <c r="A55" s="459"/>
      <c r="B55" s="460"/>
      <c r="C55" s="461"/>
      <c r="D55" s="462" t="str">
        <f>IF($B55="",IFERROR(VLOOKUP($A55,SERVIÇOS!$A:$F,2,0),IFERROR(VLOOKUP($A55,$C:$J,2,0),"")),IFERROR(VLOOKUP($B55,INSUMOS!$A:$D,2,0),IFERROR(VLOOKUP($B55,COTAÇÕES!$A:$J,2,0),"")))</f>
        <v/>
      </c>
      <c r="E55" s="526" t="str">
        <f>IF($B55="",IFERROR(VLOOKUP($A55,SERVIÇOS!$A:$F,3,0),IFERROR(VLOOKUP($A55,$C:$J,3,0),"")),IFERROR(VLOOKUP($B55,INSUMOS!$A:$D,3,0),IFERROR(VLOOKUP($B55,COTAÇÕES!$A:$J,5,0),"")))</f>
        <v/>
      </c>
      <c r="F55" s="463"/>
      <c r="G55" s="464" t="str">
        <f>IF($B55="",IFERROR(VLOOKUP($A55,SERVIÇOS!$A:$F,6,0),IFERROR(VLOOKUP($A55,$C:$J,8,0),"")),IFERROR(VLOOKUP($B55,INSUMOS!$A:$D,4,0),IFERROR(VLOOKUP($B55,COTAÇÕES!$A:$J,9,0),"")))</f>
        <v/>
      </c>
      <c r="H55" s="465">
        <f>ROUND(IF($B55="",IFERROR(VLOOKUP($A55,SERVIÇOS!$A:$F,4,0),IFERROR(VLOOKUP($A55,$C:$J,6,0),)),IFERROR(VLOOKUP($B55,INSUMOS!$A:$D,4,0),IFERROR(VLOOKUP($B55,COTAÇÕES!$A:$J,9,0),)))*$F55,2)</f>
        <v>0</v>
      </c>
      <c r="I55" s="465">
        <f>ROUND(IF($B55="",IFERROR(VLOOKUP($A55,SERVIÇOS!$A:$F,5,0),IFERROR(VLOOKUP($A55,$C:$J,7,0),)),0)*$F55,2)</f>
        <v>0</v>
      </c>
      <c r="J55" s="466">
        <f t="shared" si="2"/>
        <v>0</v>
      </c>
      <c r="K55" s="515"/>
    </row>
    <row r="56" spans="1:11" s="41" customFormat="1">
      <c r="A56" s="459"/>
      <c r="B56" s="460"/>
      <c r="C56" s="461"/>
      <c r="D56" s="462" t="str">
        <f>IF($B56="",IFERROR(VLOOKUP($A56,SERVIÇOS!$A:$F,2,0),IFERROR(VLOOKUP($A56,$C:$J,2,0),"")),IFERROR(VLOOKUP($B56,INSUMOS!$A:$D,2,0),IFERROR(VLOOKUP($B56,COTAÇÕES!$A:$J,2,0),"")))</f>
        <v/>
      </c>
      <c r="E56" s="526" t="str">
        <f>IF($B56="",IFERROR(VLOOKUP($A56,SERVIÇOS!$A:$F,3,0),IFERROR(VLOOKUP($A56,$C:$J,3,0),"")),IFERROR(VLOOKUP($B56,INSUMOS!$A:$D,3,0),IFERROR(VLOOKUP($B56,COTAÇÕES!$A:$J,5,0),"")))</f>
        <v/>
      </c>
      <c r="F56" s="463"/>
      <c r="G56" s="464" t="str">
        <f>IF($B56="",IFERROR(VLOOKUP($A56,SERVIÇOS!$A:$F,6,0),IFERROR(VLOOKUP($A56,$C:$J,8,0),"")),IFERROR(VLOOKUP($B56,INSUMOS!$A:$D,4,0),IFERROR(VLOOKUP($B56,COTAÇÕES!$A:$J,9,0),"")))</f>
        <v/>
      </c>
      <c r="H56" s="465">
        <f>ROUND(IF($B56="",IFERROR(VLOOKUP($A56,SERVIÇOS!$A:$F,4,0),IFERROR(VLOOKUP($A56,$C:$J,6,0),)),IFERROR(VLOOKUP($B56,INSUMOS!$A:$D,4,0),IFERROR(VLOOKUP($B56,COTAÇÕES!$A:$J,9,0),)))*$F56,2)</f>
        <v>0</v>
      </c>
      <c r="I56" s="465">
        <f>ROUND(IF($B56="",IFERROR(VLOOKUP($A56,SERVIÇOS!$A:$F,5,0),IFERROR(VLOOKUP($A56,$C:$J,7,0),)),0)*$F56,2)</f>
        <v>0</v>
      </c>
      <c r="J56" s="466">
        <f t="shared" si="2"/>
        <v>0</v>
      </c>
      <c r="K56" s="515"/>
    </row>
    <row r="57" spans="1:11" s="41" customFormat="1">
      <c r="A57" s="459"/>
      <c r="B57" s="460"/>
      <c r="C57" s="461"/>
      <c r="D57" s="462" t="str">
        <f>IF($B57="",IFERROR(VLOOKUP($A57,SERVIÇOS!$A:$F,2,0),IFERROR(VLOOKUP($A57,$C:$J,2,0),"")),IFERROR(VLOOKUP($B57,INSUMOS!$A:$D,2,0),IFERROR(VLOOKUP($B57,COTAÇÕES!$A:$J,2,0),"")))</f>
        <v/>
      </c>
      <c r="E57" s="526" t="str">
        <f>IF($B57="",IFERROR(VLOOKUP($A57,SERVIÇOS!$A:$F,3,0),IFERROR(VLOOKUP($A57,$C:$J,3,0),"")),IFERROR(VLOOKUP($B57,INSUMOS!$A:$D,3,0),IFERROR(VLOOKUP($B57,COTAÇÕES!$A:$J,5,0),"")))</f>
        <v/>
      </c>
      <c r="F57" s="463"/>
      <c r="G57" s="464" t="str">
        <f>IF($B57="",IFERROR(VLOOKUP($A57,SERVIÇOS!$A:$F,6,0),IFERROR(VLOOKUP($A57,$C:$J,8,0),"")),IFERROR(VLOOKUP($B57,INSUMOS!$A:$D,4,0),IFERROR(VLOOKUP($B57,COTAÇÕES!$A:$J,9,0),"")))</f>
        <v/>
      </c>
      <c r="H57" s="465">
        <f>ROUND(IF($B57="",IFERROR(VLOOKUP($A57,SERVIÇOS!$A:$F,4,0),IFERROR(VLOOKUP($A57,$C:$J,6,0),)),IFERROR(VLOOKUP($B57,INSUMOS!$A:$D,4,0),IFERROR(VLOOKUP($B57,COTAÇÕES!$A:$J,9,0),)))*$F57,2)</f>
        <v>0</v>
      </c>
      <c r="I57" s="465">
        <f>ROUND(IF($B57="",IFERROR(VLOOKUP($A57,SERVIÇOS!$A:$F,5,0),IFERROR(VLOOKUP($A57,$C:$J,7,0),)),0)*$F57,2)</f>
        <v>0</v>
      </c>
      <c r="J57" s="466">
        <f t="shared" si="2"/>
        <v>0</v>
      </c>
      <c r="K57" s="515"/>
    </row>
    <row r="58" spans="1:11" s="41" customFormat="1">
      <c r="A58" s="459"/>
      <c r="B58" s="460"/>
      <c r="C58" s="461"/>
      <c r="D58" s="462" t="str">
        <f>IF($B58="",IFERROR(VLOOKUP($A58,SERVIÇOS!$A:$F,2,0),IFERROR(VLOOKUP($A58,$C:$J,2,0),"")),IFERROR(VLOOKUP($B58,INSUMOS!$A:$D,2,0),IFERROR(VLOOKUP($B58,COTAÇÕES!$A:$J,2,0),"")))</f>
        <v/>
      </c>
      <c r="E58" s="526" t="str">
        <f>IF($B58="",IFERROR(VLOOKUP($A58,SERVIÇOS!$A:$F,3,0),IFERROR(VLOOKUP($A58,$C:$J,3,0),"")),IFERROR(VLOOKUP($B58,INSUMOS!$A:$D,3,0),IFERROR(VLOOKUP($B58,COTAÇÕES!$A:$J,5,0),"")))</f>
        <v/>
      </c>
      <c r="F58" s="463"/>
      <c r="G58" s="464" t="str">
        <f>IF($B58="",IFERROR(VLOOKUP($A58,SERVIÇOS!$A:$F,6,0),IFERROR(VLOOKUP($A58,$C:$J,8,0),"")),IFERROR(VLOOKUP($B58,INSUMOS!$A:$D,4,0),IFERROR(VLOOKUP($B58,COTAÇÕES!$A:$J,9,0),"")))</f>
        <v/>
      </c>
      <c r="H58" s="465">
        <f>ROUND(IF($B58="",IFERROR(VLOOKUP($A58,SERVIÇOS!$A:$F,4,0),IFERROR(VLOOKUP($A58,$C:$J,6,0),)),IFERROR(VLOOKUP($B58,INSUMOS!$A:$D,4,0),IFERROR(VLOOKUP($B58,COTAÇÕES!$A:$J,9,0),)))*$F58,2)</f>
        <v>0</v>
      </c>
      <c r="I58" s="465">
        <f>ROUND(IF($B58="",IFERROR(VLOOKUP($A58,SERVIÇOS!$A:$F,5,0),IFERROR(VLOOKUP($A58,$C:$J,7,0),)),0)*$F58,2)</f>
        <v>0</v>
      </c>
      <c r="J58" s="466">
        <f t="shared" si="2"/>
        <v>0</v>
      </c>
      <c r="K58" s="515"/>
    </row>
    <row r="59" spans="1:11" s="41" customFormat="1">
      <c r="A59" s="459"/>
      <c r="B59" s="460"/>
      <c r="C59" s="461"/>
      <c r="D59" s="462" t="str">
        <f>IF($B59="",IFERROR(VLOOKUP($A59,SERVIÇOS!$A:$F,2,0),IFERROR(VLOOKUP($A59,$C:$J,2,0),"")),IFERROR(VLOOKUP($B59,INSUMOS!$A:$D,2,0),IFERROR(VLOOKUP($B59,COTAÇÕES!$A:$J,2,0),"")))</f>
        <v/>
      </c>
      <c r="E59" s="526" t="str">
        <f>IF($B59="",IFERROR(VLOOKUP($A59,SERVIÇOS!$A:$F,3,0),IFERROR(VLOOKUP($A59,$C:$J,3,0),"")),IFERROR(VLOOKUP($B59,INSUMOS!$A:$D,3,0),IFERROR(VLOOKUP($B59,COTAÇÕES!$A:$J,5,0),"")))</f>
        <v/>
      </c>
      <c r="F59" s="463"/>
      <c r="G59" s="464" t="str">
        <f>IF($B59="",IFERROR(VLOOKUP($A59,SERVIÇOS!$A:$F,6,0),IFERROR(VLOOKUP($A59,$C:$J,8,0),"")),IFERROR(VLOOKUP($B59,INSUMOS!$A:$D,4,0),IFERROR(VLOOKUP($B59,COTAÇÕES!$A:$J,9,0),"")))</f>
        <v/>
      </c>
      <c r="H59" s="465">
        <f>ROUND(IF($B59="",IFERROR(VLOOKUP($A59,SERVIÇOS!$A:$F,4,0),IFERROR(VLOOKUP($A59,$C:$J,6,0),)),IFERROR(VLOOKUP($B59,INSUMOS!$A:$D,4,0),IFERROR(VLOOKUP($B59,COTAÇÕES!$A:$J,9,0),)))*$F59,2)</f>
        <v>0</v>
      </c>
      <c r="I59" s="465">
        <f>ROUND(IF($B59="",IFERROR(VLOOKUP($A59,SERVIÇOS!$A:$F,5,0),IFERROR(VLOOKUP($A59,$C:$J,7,0),)),0)*$F59,2)</f>
        <v>0</v>
      </c>
      <c r="J59" s="466">
        <f t="shared" si="2"/>
        <v>0</v>
      </c>
      <c r="K59" s="515"/>
    </row>
    <row r="60" spans="1:11" s="41" customFormat="1">
      <c r="A60" s="459"/>
      <c r="B60" s="460"/>
      <c r="C60" s="461"/>
      <c r="D60" s="462" t="str">
        <f>IF($B60="",IFERROR(VLOOKUP($A60,SERVIÇOS!$A:$F,2,0),IFERROR(VLOOKUP($A60,$C:$J,2,0),"")),IFERROR(VLOOKUP($B60,INSUMOS!$A:$D,2,0),IFERROR(VLOOKUP($B60,COTAÇÕES!$A:$J,2,0),"")))</f>
        <v/>
      </c>
      <c r="E60" s="526" t="str">
        <f>IF($B60="",IFERROR(VLOOKUP($A60,SERVIÇOS!$A:$F,3,0),IFERROR(VLOOKUP($A60,$C:$J,3,0),"")),IFERROR(VLOOKUP($B60,INSUMOS!$A:$D,3,0),IFERROR(VLOOKUP($B60,COTAÇÕES!$A:$J,5,0),"")))</f>
        <v/>
      </c>
      <c r="F60" s="463"/>
      <c r="G60" s="464" t="str">
        <f>IF($B60="",IFERROR(VLOOKUP($A60,SERVIÇOS!$A:$F,6,0),IFERROR(VLOOKUP($A60,$C:$J,8,0),"")),IFERROR(VLOOKUP($B60,INSUMOS!$A:$D,4,0),IFERROR(VLOOKUP($B60,COTAÇÕES!$A:$J,9,0),"")))</f>
        <v/>
      </c>
      <c r="H60" s="465">
        <f>ROUND(IF($B60="",IFERROR(VLOOKUP($A60,SERVIÇOS!$A:$F,4,0),IFERROR(VLOOKUP($A60,$C:$J,6,0),)),IFERROR(VLOOKUP($B60,INSUMOS!$A:$D,4,0),IFERROR(VLOOKUP($B60,COTAÇÕES!$A:$J,9,0),)))*$F60,2)</f>
        <v>0</v>
      </c>
      <c r="I60" s="465">
        <f>ROUND(IF($B60="",IFERROR(VLOOKUP($A60,SERVIÇOS!$A:$F,5,0),IFERROR(VLOOKUP($A60,$C:$J,7,0),)),0)*$F60,2)</f>
        <v>0</v>
      </c>
      <c r="J60" s="466">
        <f t="shared" si="2"/>
        <v>0</v>
      </c>
      <c r="K60" s="515"/>
    </row>
    <row r="61" spans="1:11" s="41" customFormat="1">
      <c r="A61" s="459"/>
      <c r="B61" s="460"/>
      <c r="C61" s="461"/>
      <c r="D61" s="462" t="str">
        <f>IF($B61="",IFERROR(VLOOKUP($A61,SERVIÇOS!$A:$F,2,0),IFERROR(VLOOKUP($A61,$C:$J,2,0),"")),IFERROR(VLOOKUP($B61,INSUMOS!$A:$D,2,0),IFERROR(VLOOKUP($B61,COTAÇÕES!$A:$J,2,0),"")))</f>
        <v/>
      </c>
      <c r="E61" s="526" t="str">
        <f>IF($B61="",IFERROR(VLOOKUP($A61,SERVIÇOS!$A:$F,3,0),IFERROR(VLOOKUP($A61,$C:$J,3,0),"")),IFERROR(VLOOKUP($B61,INSUMOS!$A:$D,3,0),IFERROR(VLOOKUP($B61,COTAÇÕES!$A:$J,5,0),"")))</f>
        <v/>
      </c>
      <c r="F61" s="463"/>
      <c r="G61" s="464" t="str">
        <f>IF($B61="",IFERROR(VLOOKUP($A61,SERVIÇOS!$A:$F,6,0),IFERROR(VLOOKUP($A61,$C:$J,8,0),"")),IFERROR(VLOOKUP($B61,INSUMOS!$A:$D,4,0),IFERROR(VLOOKUP($B61,COTAÇÕES!$A:$J,9,0),"")))</f>
        <v/>
      </c>
      <c r="H61" s="465">
        <f>ROUND(IF($B61="",IFERROR(VLOOKUP($A61,SERVIÇOS!$A:$F,4,0),IFERROR(VLOOKUP($A61,$C:$J,6,0),)),IFERROR(VLOOKUP($B61,INSUMOS!$A:$D,4,0),IFERROR(VLOOKUP($B61,COTAÇÕES!$A:$J,9,0),)))*$F61,2)</f>
        <v>0</v>
      </c>
      <c r="I61" s="465">
        <f>ROUND(IF($B61="",IFERROR(VLOOKUP($A61,SERVIÇOS!$A:$F,5,0),IFERROR(VLOOKUP($A61,$C:$J,7,0),)),0)*$F61,2)</f>
        <v>0</v>
      </c>
      <c r="J61" s="466">
        <f t="shared" si="2"/>
        <v>0</v>
      </c>
      <c r="K61" s="515"/>
    </row>
    <row r="62" spans="1:11" s="41" customFormat="1">
      <c r="A62" s="459"/>
      <c r="B62" s="460"/>
      <c r="C62" s="461"/>
      <c r="D62" s="462" t="str">
        <f>IF($B62="",IFERROR(VLOOKUP($A62,SERVIÇOS!$A:$F,2,0),IFERROR(VLOOKUP($A62,$C:$J,2,0),"")),IFERROR(VLOOKUP($B62,INSUMOS!$A:$D,2,0),IFERROR(VLOOKUP($B62,COTAÇÕES!$A:$J,2,0),"")))</f>
        <v/>
      </c>
      <c r="E62" s="526" t="str">
        <f>IF($B62="",IFERROR(VLOOKUP($A62,SERVIÇOS!$A:$F,3,0),IFERROR(VLOOKUP($A62,$C:$J,3,0),"")),IFERROR(VLOOKUP($B62,INSUMOS!$A:$D,3,0),IFERROR(VLOOKUP($B62,COTAÇÕES!$A:$J,5,0),"")))</f>
        <v/>
      </c>
      <c r="F62" s="463"/>
      <c r="G62" s="464" t="str">
        <f>IF($B62="",IFERROR(VLOOKUP($A62,SERVIÇOS!$A:$F,6,0),IFERROR(VLOOKUP($A62,$C:$J,8,0),"")),IFERROR(VLOOKUP($B62,INSUMOS!$A:$D,4,0),IFERROR(VLOOKUP($B62,COTAÇÕES!$A:$J,9,0),"")))</f>
        <v/>
      </c>
      <c r="H62" s="465">
        <f>ROUND(IF($B62="",IFERROR(VLOOKUP($A62,SERVIÇOS!$A:$F,4,0),IFERROR(VLOOKUP($A62,$C:$J,6,0),)),IFERROR(VLOOKUP($B62,INSUMOS!$A:$D,4,0),IFERROR(VLOOKUP($B62,COTAÇÕES!$A:$J,9,0),)))*$F62,2)</f>
        <v>0</v>
      </c>
      <c r="I62" s="465">
        <f>ROUND(IF($B62="",IFERROR(VLOOKUP($A62,SERVIÇOS!$A:$F,5,0),IFERROR(VLOOKUP($A62,$C:$J,7,0),)),0)*$F62,2)</f>
        <v>0</v>
      </c>
      <c r="J62" s="466">
        <f t="shared" si="2"/>
        <v>0</v>
      </c>
      <c r="K62" s="515"/>
    </row>
    <row r="63" spans="1:11" s="41" customFormat="1">
      <c r="A63" s="459"/>
      <c r="B63" s="460"/>
      <c r="C63" s="461"/>
      <c r="D63" s="462" t="str">
        <f>IF($B63="",IFERROR(VLOOKUP($A63,SERVIÇOS!$A:$F,2,0),IFERROR(VLOOKUP($A63,$C:$J,2,0),"")),IFERROR(VLOOKUP($B63,INSUMOS!$A:$D,2,0),IFERROR(VLOOKUP($B63,COTAÇÕES!$A:$J,2,0),"")))</f>
        <v/>
      </c>
      <c r="E63" s="526" t="str">
        <f>IF($B63="",IFERROR(VLOOKUP($A63,SERVIÇOS!$A:$F,3,0),IFERROR(VLOOKUP($A63,$C:$J,3,0),"")),IFERROR(VLOOKUP($B63,INSUMOS!$A:$D,3,0),IFERROR(VLOOKUP($B63,COTAÇÕES!$A:$J,5,0),"")))</f>
        <v/>
      </c>
      <c r="F63" s="463"/>
      <c r="G63" s="464" t="str">
        <f>IF($B63="",IFERROR(VLOOKUP($A63,SERVIÇOS!$A:$F,6,0),IFERROR(VLOOKUP($A63,$C:$J,8,0),"")),IFERROR(VLOOKUP($B63,INSUMOS!$A:$D,4,0),IFERROR(VLOOKUP($B63,COTAÇÕES!$A:$J,9,0),"")))</f>
        <v/>
      </c>
      <c r="H63" s="465">
        <f>ROUND(IF($B63="",IFERROR(VLOOKUP($A63,SERVIÇOS!$A:$F,4,0),IFERROR(VLOOKUP($A63,$C:$J,6,0),)),IFERROR(VLOOKUP($B63,INSUMOS!$A:$D,4,0),IFERROR(VLOOKUP($B63,COTAÇÕES!$A:$J,9,0),)))*$F63,2)</f>
        <v>0</v>
      </c>
      <c r="I63" s="465">
        <f>ROUND(IF($B63="",IFERROR(VLOOKUP($A63,SERVIÇOS!$A:$F,5,0),IFERROR(VLOOKUP($A63,$C:$J,7,0),)),0)*$F63,2)</f>
        <v>0</v>
      </c>
      <c r="J63" s="466">
        <f t="shared" si="2"/>
        <v>0</v>
      </c>
      <c r="K63" s="515"/>
    </row>
    <row r="64" spans="1:11" s="41" customFormat="1">
      <c r="A64" s="459"/>
      <c r="B64" s="460"/>
      <c r="C64" s="461"/>
      <c r="D64" s="462" t="str">
        <f>IF($B64="",IFERROR(VLOOKUP($A64,SERVIÇOS!$A:$F,2,0),IFERROR(VLOOKUP($A64,$C:$J,2,0),"")),IFERROR(VLOOKUP($B64,INSUMOS!$A:$D,2,0),IFERROR(VLOOKUP($B64,COTAÇÕES!$A:$J,2,0),"")))</f>
        <v/>
      </c>
      <c r="E64" s="526" t="str">
        <f>IF($B64="",IFERROR(VLOOKUP($A64,SERVIÇOS!$A:$F,3,0),IFERROR(VLOOKUP($A64,$C:$J,3,0),"")),IFERROR(VLOOKUP($B64,INSUMOS!$A:$D,3,0),IFERROR(VLOOKUP($B64,COTAÇÕES!$A:$J,5,0),"")))</f>
        <v/>
      </c>
      <c r="F64" s="463"/>
      <c r="G64" s="464" t="str">
        <f>IF($B64="",IFERROR(VLOOKUP($A64,SERVIÇOS!$A:$F,6,0),IFERROR(VLOOKUP($A64,$C:$J,8,0),"")),IFERROR(VLOOKUP($B64,INSUMOS!$A:$D,4,0),IFERROR(VLOOKUP($B64,COTAÇÕES!$A:$J,9,0),"")))</f>
        <v/>
      </c>
      <c r="H64" s="465">
        <f>ROUND(IF($B64="",IFERROR(VLOOKUP($A64,SERVIÇOS!$A:$F,4,0),IFERROR(VLOOKUP($A64,$C:$J,6,0),)),IFERROR(VLOOKUP($B64,INSUMOS!$A:$D,4,0),IFERROR(VLOOKUP($B64,COTAÇÕES!$A:$J,9,0),)))*$F64,2)</f>
        <v>0</v>
      </c>
      <c r="I64" s="465">
        <f>ROUND(IF($B64="",IFERROR(VLOOKUP($A64,SERVIÇOS!$A:$F,5,0),IFERROR(VLOOKUP($A64,$C:$J,7,0),)),0)*$F64,2)</f>
        <v>0</v>
      </c>
      <c r="J64" s="466">
        <f t="shared" si="2"/>
        <v>0</v>
      </c>
      <c r="K64" s="515"/>
    </row>
    <row r="65" spans="1:11" s="41" customFormat="1">
      <c r="A65" s="459"/>
      <c r="B65" s="460"/>
      <c r="C65" s="461"/>
      <c r="D65" s="462" t="str">
        <f>IF($B65="",IFERROR(VLOOKUP($A65,SERVIÇOS!$A:$F,2,0),IFERROR(VLOOKUP($A65,$C:$J,2,0),"")),IFERROR(VLOOKUP($B65,INSUMOS!$A:$D,2,0),IFERROR(VLOOKUP($B65,COTAÇÕES!$A:$J,2,0),"")))</f>
        <v/>
      </c>
      <c r="E65" s="526" t="str">
        <f>IF($B65="",IFERROR(VLOOKUP($A65,SERVIÇOS!$A:$F,3,0),IFERROR(VLOOKUP($A65,$C:$J,3,0),"")),IFERROR(VLOOKUP($B65,INSUMOS!$A:$D,3,0),IFERROR(VLOOKUP($B65,COTAÇÕES!$A:$J,5,0),"")))</f>
        <v/>
      </c>
      <c r="F65" s="463"/>
      <c r="G65" s="464" t="str">
        <f>IF($B65="",IFERROR(VLOOKUP($A65,SERVIÇOS!$A:$F,6,0),IFERROR(VLOOKUP($A65,$C:$J,8,0),"")),IFERROR(VLOOKUP($B65,INSUMOS!$A:$D,4,0),IFERROR(VLOOKUP($B65,COTAÇÕES!$A:$J,9,0),"")))</f>
        <v/>
      </c>
      <c r="H65" s="465">
        <f>ROUND(IF($B65="",IFERROR(VLOOKUP($A65,SERVIÇOS!$A:$F,4,0),IFERROR(VLOOKUP($A65,$C:$J,6,0),)),IFERROR(VLOOKUP($B65,INSUMOS!$A:$D,4,0),IFERROR(VLOOKUP($B65,COTAÇÕES!$A:$J,9,0),)))*$F65,2)</f>
        <v>0</v>
      </c>
      <c r="I65" s="465">
        <f>ROUND(IF($B65="",IFERROR(VLOOKUP($A65,SERVIÇOS!$A:$F,5,0),IFERROR(VLOOKUP($A65,$C:$J,7,0),)),0)*$F65,2)</f>
        <v>0</v>
      </c>
      <c r="J65" s="466">
        <f t="shared" si="2"/>
        <v>0</v>
      </c>
      <c r="K65" s="515"/>
    </row>
    <row r="66" spans="1:11" s="41" customFormat="1">
      <c r="A66" s="459"/>
      <c r="B66" s="460"/>
      <c r="C66" s="461"/>
      <c r="D66" s="462" t="str">
        <f>IF($B66="",IFERROR(VLOOKUP($A66,SERVIÇOS!$A:$F,2,0),IFERROR(VLOOKUP($A66,$C:$J,2,0),"")),IFERROR(VLOOKUP($B66,INSUMOS!$A:$D,2,0),IFERROR(VLOOKUP($B66,COTAÇÕES!$A:$J,2,0),"")))</f>
        <v/>
      </c>
      <c r="E66" s="526" t="str">
        <f>IF($B66="",IFERROR(VLOOKUP($A66,SERVIÇOS!$A:$F,3,0),IFERROR(VLOOKUP($A66,$C:$J,3,0),"")),IFERROR(VLOOKUP($B66,INSUMOS!$A:$D,3,0),IFERROR(VLOOKUP($B66,COTAÇÕES!$A:$J,5,0),"")))</f>
        <v/>
      </c>
      <c r="F66" s="463"/>
      <c r="G66" s="464" t="str">
        <f>IF($B66="",IFERROR(VLOOKUP($A66,SERVIÇOS!$A:$F,6,0),IFERROR(VLOOKUP($A66,$C:$J,8,0),"")),IFERROR(VLOOKUP($B66,INSUMOS!$A:$D,4,0),IFERROR(VLOOKUP($B66,COTAÇÕES!$A:$J,9,0),"")))</f>
        <v/>
      </c>
      <c r="H66" s="465">
        <f>ROUND(IF($B66="",IFERROR(VLOOKUP($A66,SERVIÇOS!$A:$F,4,0),IFERROR(VLOOKUP($A66,$C:$J,6,0),)),IFERROR(VLOOKUP($B66,INSUMOS!$A:$D,4,0),IFERROR(VLOOKUP($B66,COTAÇÕES!$A:$J,9,0),)))*$F66,2)</f>
        <v>0</v>
      </c>
      <c r="I66" s="465">
        <f>ROUND(IF($B66="",IFERROR(VLOOKUP($A66,SERVIÇOS!$A:$F,5,0),IFERROR(VLOOKUP($A66,$C:$J,7,0),)),0)*$F66,2)</f>
        <v>0</v>
      </c>
      <c r="J66" s="466">
        <f t="shared" si="2"/>
        <v>0</v>
      </c>
      <c r="K66" s="515"/>
    </row>
    <row r="67" spans="1:11" s="41" customFormat="1">
      <c r="A67" s="459"/>
      <c r="B67" s="460"/>
      <c r="C67" s="461"/>
      <c r="D67" s="462" t="str">
        <f>IF($B67="",IFERROR(VLOOKUP($A67,SERVIÇOS!$A:$F,2,0),IFERROR(VLOOKUP($A67,$C:$J,2,0),"")),IFERROR(VLOOKUP($B67,INSUMOS!$A:$D,2,0),IFERROR(VLOOKUP($B67,COTAÇÕES!$A:$J,2,0),"")))</f>
        <v/>
      </c>
      <c r="E67" s="526" t="str">
        <f>IF($B67="",IFERROR(VLOOKUP($A67,SERVIÇOS!$A:$F,3,0),IFERROR(VLOOKUP($A67,$C:$J,3,0),"")),IFERROR(VLOOKUP($B67,INSUMOS!$A:$D,3,0),IFERROR(VLOOKUP($B67,COTAÇÕES!$A:$J,5,0),"")))</f>
        <v/>
      </c>
      <c r="F67" s="463"/>
      <c r="G67" s="464" t="str">
        <f>IF($B67="",IFERROR(VLOOKUP($A67,SERVIÇOS!$A:$F,6,0),IFERROR(VLOOKUP($A67,$C:$J,8,0),"")),IFERROR(VLOOKUP($B67,INSUMOS!$A:$D,4,0),IFERROR(VLOOKUP($B67,COTAÇÕES!$A:$J,9,0),"")))</f>
        <v/>
      </c>
      <c r="H67" s="465">
        <f>ROUND(IF($B67="",IFERROR(VLOOKUP($A67,SERVIÇOS!$A:$F,4,0),IFERROR(VLOOKUP($A67,$C:$J,6,0),)),IFERROR(VLOOKUP($B67,INSUMOS!$A:$D,4,0),IFERROR(VLOOKUP($B67,COTAÇÕES!$A:$J,9,0),)))*$F67,2)</f>
        <v>0</v>
      </c>
      <c r="I67" s="465">
        <f>ROUND(IF($B67="",IFERROR(VLOOKUP($A67,SERVIÇOS!$A:$F,5,0),IFERROR(VLOOKUP($A67,$C:$J,7,0),)),0)*$F67,2)</f>
        <v>0</v>
      </c>
      <c r="J67" s="466">
        <f t="shared" si="2"/>
        <v>0</v>
      </c>
      <c r="K67" s="515"/>
    </row>
    <row r="68" spans="1:11" s="41" customFormat="1">
      <c r="A68" s="459"/>
      <c r="B68" s="460"/>
      <c r="C68" s="461"/>
      <c r="D68" s="462" t="str">
        <f>IF($B68="",IFERROR(VLOOKUP($A68,SERVIÇOS!$A:$F,2,0),IFERROR(VLOOKUP($A68,$C:$J,2,0),"")),IFERROR(VLOOKUP($B68,INSUMOS!$A:$D,2,0),IFERROR(VLOOKUP($B68,COTAÇÕES!$A:$J,2,0),"")))</f>
        <v/>
      </c>
      <c r="E68" s="526" t="str">
        <f>IF($B68="",IFERROR(VLOOKUP($A68,SERVIÇOS!$A:$F,3,0),IFERROR(VLOOKUP($A68,$C:$J,3,0),"")),IFERROR(VLOOKUP($B68,INSUMOS!$A:$D,3,0),IFERROR(VLOOKUP($B68,COTAÇÕES!$A:$J,5,0),"")))</f>
        <v/>
      </c>
      <c r="F68" s="463"/>
      <c r="G68" s="464" t="str">
        <f>IF($B68="",IFERROR(VLOOKUP($A68,SERVIÇOS!$A:$F,6,0),IFERROR(VLOOKUP($A68,$C:$J,8,0),"")),IFERROR(VLOOKUP($B68,INSUMOS!$A:$D,4,0),IFERROR(VLOOKUP($B68,COTAÇÕES!$A:$J,9,0),"")))</f>
        <v/>
      </c>
      <c r="H68" s="465">
        <f>ROUND(IF($B68="",IFERROR(VLOOKUP($A68,SERVIÇOS!$A:$F,4,0),IFERROR(VLOOKUP($A68,$C:$J,6,0),)),IFERROR(VLOOKUP($B68,INSUMOS!$A:$D,4,0),IFERROR(VLOOKUP($B68,COTAÇÕES!$A:$J,9,0),)))*$F68,2)</f>
        <v>0</v>
      </c>
      <c r="I68" s="465">
        <f>ROUND(IF($B68="",IFERROR(VLOOKUP($A68,SERVIÇOS!$A:$F,5,0),IFERROR(VLOOKUP($A68,$C:$J,7,0),)),0)*$F68,2)</f>
        <v>0</v>
      </c>
      <c r="J68" s="466">
        <f t="shared" si="2"/>
        <v>0</v>
      </c>
      <c r="K68" s="515"/>
    </row>
    <row r="69" spans="1:11" s="41" customFormat="1">
      <c r="A69" s="459"/>
      <c r="B69" s="460"/>
      <c r="C69" s="461"/>
      <c r="D69" s="462" t="str">
        <f>IF($B69="",IFERROR(VLOOKUP($A69,SERVIÇOS!$A:$F,2,0),IFERROR(VLOOKUP($A69,$C:$J,2,0),"")),IFERROR(VLOOKUP($B69,INSUMOS!$A:$D,2,0),IFERROR(VLOOKUP($B69,COTAÇÕES!$A:$J,2,0),"")))</f>
        <v/>
      </c>
      <c r="E69" s="526" t="str">
        <f>IF($B69="",IFERROR(VLOOKUP($A69,SERVIÇOS!$A:$F,3,0),IFERROR(VLOOKUP($A69,$C:$J,3,0),"")),IFERROR(VLOOKUP($B69,INSUMOS!$A:$D,3,0),IFERROR(VLOOKUP($B69,COTAÇÕES!$A:$J,5,0),"")))</f>
        <v/>
      </c>
      <c r="F69" s="463"/>
      <c r="G69" s="464" t="str">
        <f>IF($B69="",IFERROR(VLOOKUP($A69,SERVIÇOS!$A:$F,6,0),IFERROR(VLOOKUP($A69,$C:$J,8,0),"")),IFERROR(VLOOKUP($B69,INSUMOS!$A:$D,4,0),IFERROR(VLOOKUP($B69,COTAÇÕES!$A:$J,9,0),"")))</f>
        <v/>
      </c>
      <c r="H69" s="465">
        <f>ROUND(IF($B69="",IFERROR(VLOOKUP($A69,SERVIÇOS!$A:$F,4,0),IFERROR(VLOOKUP($A69,$C:$J,6,0),)),IFERROR(VLOOKUP($B69,INSUMOS!$A:$D,4,0),IFERROR(VLOOKUP($B69,COTAÇÕES!$A:$J,9,0),)))*$F69,2)</f>
        <v>0</v>
      </c>
      <c r="I69" s="465">
        <f>ROUND(IF($B69="",IFERROR(VLOOKUP($A69,SERVIÇOS!$A:$F,5,0),IFERROR(VLOOKUP($A69,$C:$J,7,0),)),0)*$F69,2)</f>
        <v>0</v>
      </c>
      <c r="J69" s="466">
        <f t="shared" si="2"/>
        <v>0</v>
      </c>
      <c r="K69" s="515"/>
    </row>
    <row r="70" spans="1:11" s="41" customFormat="1">
      <c r="A70" s="459"/>
      <c r="B70" s="460"/>
      <c r="C70" s="461"/>
      <c r="D70" s="462" t="str">
        <f>IF($B70="",IFERROR(VLOOKUP($A70,SERVIÇOS!$A:$F,2,0),IFERROR(VLOOKUP($A70,$C:$J,2,0),"")),IFERROR(VLOOKUP($B70,INSUMOS!$A:$D,2,0),IFERROR(VLOOKUP($B70,COTAÇÕES!$A:$J,2,0),"")))</f>
        <v/>
      </c>
      <c r="E70" s="526" t="str">
        <f>IF($B70="",IFERROR(VLOOKUP($A70,SERVIÇOS!$A:$F,3,0),IFERROR(VLOOKUP($A70,$C:$J,3,0),"")),IFERROR(VLOOKUP($B70,INSUMOS!$A:$D,3,0),IFERROR(VLOOKUP($B70,COTAÇÕES!$A:$J,5,0),"")))</f>
        <v/>
      </c>
      <c r="F70" s="463"/>
      <c r="G70" s="464" t="str">
        <f>IF($B70="",IFERROR(VLOOKUP($A70,SERVIÇOS!$A:$F,6,0),IFERROR(VLOOKUP($A70,$C:$J,8,0),"")),IFERROR(VLOOKUP($B70,INSUMOS!$A:$D,4,0),IFERROR(VLOOKUP($B70,COTAÇÕES!$A:$J,9,0),"")))</f>
        <v/>
      </c>
      <c r="H70" s="465">
        <f>ROUND(IF($B70="",IFERROR(VLOOKUP($A70,SERVIÇOS!$A:$F,4,0),IFERROR(VLOOKUP($A70,$C:$J,6,0),)),IFERROR(VLOOKUP($B70,INSUMOS!$A:$D,4,0),IFERROR(VLOOKUP($B70,COTAÇÕES!$A:$J,9,0),)))*$F70,2)</f>
        <v>0</v>
      </c>
      <c r="I70" s="465">
        <f>ROUND(IF($B70="",IFERROR(VLOOKUP($A70,SERVIÇOS!$A:$F,5,0),IFERROR(VLOOKUP($A70,$C:$J,7,0),)),0)*$F70,2)</f>
        <v>0</v>
      </c>
      <c r="J70" s="466">
        <f t="shared" si="2"/>
        <v>0</v>
      </c>
      <c r="K70" s="515"/>
    </row>
    <row r="71" spans="1:11" s="41" customFormat="1">
      <c r="A71" s="459"/>
      <c r="B71" s="460"/>
      <c r="C71" s="461"/>
      <c r="D71" s="462" t="str">
        <f>IF($B71="",IFERROR(VLOOKUP($A71,SERVIÇOS!$A:$F,2,0),IFERROR(VLOOKUP($A71,$C:$J,2,0),"")),IFERROR(VLOOKUP($B71,INSUMOS!$A:$D,2,0),IFERROR(VLOOKUP($B71,COTAÇÕES!$A:$J,2,0),"")))</f>
        <v/>
      </c>
      <c r="E71" s="526" t="str">
        <f>IF($B71="",IFERROR(VLOOKUP($A71,SERVIÇOS!$A:$F,3,0),IFERROR(VLOOKUP($A71,$C:$J,3,0),"")),IFERROR(VLOOKUP($B71,INSUMOS!$A:$D,3,0),IFERROR(VLOOKUP($B71,COTAÇÕES!$A:$J,5,0),"")))</f>
        <v/>
      </c>
      <c r="F71" s="463"/>
      <c r="G71" s="464" t="str">
        <f>IF($B71="",IFERROR(VLOOKUP($A71,SERVIÇOS!$A:$F,6,0),IFERROR(VLOOKUP($A71,$C:$J,8,0),"")),IFERROR(VLOOKUP($B71,INSUMOS!$A:$D,4,0),IFERROR(VLOOKUP($B71,COTAÇÕES!$A:$J,9,0),"")))</f>
        <v/>
      </c>
      <c r="H71" s="465">
        <f>ROUND(IF($B71="",IFERROR(VLOOKUP($A71,SERVIÇOS!$A:$F,4,0),IFERROR(VLOOKUP($A71,$C:$J,6,0),)),IFERROR(VLOOKUP($B71,INSUMOS!$A:$D,4,0),IFERROR(VLOOKUP($B71,COTAÇÕES!$A:$J,9,0),)))*$F71,2)</f>
        <v>0</v>
      </c>
      <c r="I71" s="465">
        <f>ROUND(IF($B71="",IFERROR(VLOOKUP($A71,SERVIÇOS!$A:$F,5,0),IFERROR(VLOOKUP($A71,$C:$J,7,0),)),0)*$F71,2)</f>
        <v>0</v>
      </c>
      <c r="J71" s="466">
        <f t="shared" si="2"/>
        <v>0</v>
      </c>
      <c r="K71" s="515"/>
    </row>
    <row r="72" spans="1:11" s="41" customFormat="1">
      <c r="A72" s="459"/>
      <c r="B72" s="460"/>
      <c r="C72" s="461"/>
      <c r="D72" s="462" t="str">
        <f>IF($B72="",IFERROR(VLOOKUP($A72,SERVIÇOS!$A:$F,2,0),IFERROR(VLOOKUP($A72,$C:$J,2,0),"")),IFERROR(VLOOKUP($B72,INSUMOS!$A:$D,2,0),IFERROR(VLOOKUP($B72,COTAÇÕES!$A:$J,2,0),"")))</f>
        <v/>
      </c>
      <c r="E72" s="526" t="str">
        <f>IF($B72="",IFERROR(VLOOKUP($A72,SERVIÇOS!$A:$F,3,0),IFERROR(VLOOKUP($A72,$C:$J,3,0),"")),IFERROR(VLOOKUP($B72,INSUMOS!$A:$D,3,0),IFERROR(VLOOKUP($B72,COTAÇÕES!$A:$J,5,0),"")))</f>
        <v/>
      </c>
      <c r="F72" s="463"/>
      <c r="G72" s="464" t="str">
        <f>IF($B72="",IFERROR(VLOOKUP($A72,SERVIÇOS!$A:$F,6,0),IFERROR(VLOOKUP($A72,$C:$J,8,0),"")),IFERROR(VLOOKUP($B72,INSUMOS!$A:$D,4,0),IFERROR(VLOOKUP($B72,COTAÇÕES!$A:$J,9,0),"")))</f>
        <v/>
      </c>
      <c r="H72" s="465">
        <f>ROUND(IF($B72="",IFERROR(VLOOKUP($A72,SERVIÇOS!$A:$F,4,0),IFERROR(VLOOKUP($A72,$C:$J,6,0),)),IFERROR(VLOOKUP($B72,INSUMOS!$A:$D,4,0),IFERROR(VLOOKUP($B72,COTAÇÕES!$A:$J,9,0),)))*$F72,2)</f>
        <v>0</v>
      </c>
      <c r="I72" s="465">
        <f>ROUND(IF($B72="",IFERROR(VLOOKUP($A72,SERVIÇOS!$A:$F,5,0),IFERROR(VLOOKUP($A72,$C:$J,7,0),)),0)*$F72,2)</f>
        <v>0</v>
      </c>
      <c r="J72" s="466">
        <f t="shared" si="2"/>
        <v>0</v>
      </c>
      <c r="K72" s="515"/>
    </row>
    <row r="73" spans="1:11" s="41" customFormat="1">
      <c r="A73" s="459"/>
      <c r="B73" s="460"/>
      <c r="C73" s="461"/>
      <c r="D73" s="462" t="str">
        <f>IF($B73="",IFERROR(VLOOKUP($A73,SERVIÇOS!$A:$F,2,0),IFERROR(VLOOKUP($A73,$C:$J,2,0),"")),IFERROR(VLOOKUP($B73,INSUMOS!$A:$D,2,0),IFERROR(VLOOKUP($B73,COTAÇÕES!$A:$J,2,0),"")))</f>
        <v/>
      </c>
      <c r="E73" s="526" t="str">
        <f>IF($B73="",IFERROR(VLOOKUP($A73,SERVIÇOS!$A:$F,3,0),IFERROR(VLOOKUP($A73,$C:$J,3,0),"")),IFERROR(VLOOKUP($B73,INSUMOS!$A:$D,3,0),IFERROR(VLOOKUP($B73,COTAÇÕES!$A:$J,5,0),"")))</f>
        <v/>
      </c>
      <c r="F73" s="463"/>
      <c r="G73" s="464" t="str">
        <f>IF($B73="",IFERROR(VLOOKUP($A73,SERVIÇOS!$A:$F,6,0),IFERROR(VLOOKUP($A73,$C:$J,8,0),"")),IFERROR(VLOOKUP($B73,INSUMOS!$A:$D,4,0),IFERROR(VLOOKUP($B73,COTAÇÕES!$A:$J,9,0),"")))</f>
        <v/>
      </c>
      <c r="H73" s="465">
        <f>ROUND(IF($B73="",IFERROR(VLOOKUP($A73,SERVIÇOS!$A:$F,4,0),IFERROR(VLOOKUP($A73,$C:$J,6,0),)),IFERROR(VLOOKUP($B73,INSUMOS!$A:$D,4,0),IFERROR(VLOOKUP($B73,COTAÇÕES!$A:$J,9,0),)))*$F73,2)</f>
        <v>0</v>
      </c>
      <c r="I73" s="465">
        <f>ROUND(IF($B73="",IFERROR(VLOOKUP($A73,SERVIÇOS!$A:$F,5,0),IFERROR(VLOOKUP($A73,$C:$J,7,0),)),0)*$F73,2)</f>
        <v>0</v>
      </c>
      <c r="J73" s="466">
        <f t="shared" si="2"/>
        <v>0</v>
      </c>
      <c r="K73" s="515"/>
    </row>
    <row r="74" spans="1:11" s="41" customFormat="1">
      <c r="A74" s="459"/>
      <c r="B74" s="460"/>
      <c r="C74" s="461"/>
      <c r="D74" s="462" t="str">
        <f>IF($B74="",IFERROR(VLOOKUP($A74,SERVIÇOS!$A:$F,2,0),IFERROR(VLOOKUP($A74,$C:$J,2,0),"")),IFERROR(VLOOKUP($B74,INSUMOS!$A:$D,2,0),IFERROR(VLOOKUP($B74,COTAÇÕES!$A:$J,2,0),"")))</f>
        <v/>
      </c>
      <c r="E74" s="526" t="str">
        <f>IF($B74="",IFERROR(VLOOKUP($A74,SERVIÇOS!$A:$F,3,0),IFERROR(VLOOKUP($A74,$C:$J,3,0),"")),IFERROR(VLOOKUP($B74,INSUMOS!$A:$D,3,0),IFERROR(VLOOKUP($B74,COTAÇÕES!$A:$J,5,0),"")))</f>
        <v/>
      </c>
      <c r="F74" s="463"/>
      <c r="G74" s="464" t="str">
        <f>IF($B74="",IFERROR(VLOOKUP($A74,SERVIÇOS!$A:$F,6,0),IFERROR(VLOOKUP($A74,$C:$J,8,0),"")),IFERROR(VLOOKUP($B74,INSUMOS!$A:$D,4,0),IFERROR(VLOOKUP($B74,COTAÇÕES!$A:$J,9,0),"")))</f>
        <v/>
      </c>
      <c r="H74" s="465">
        <f>ROUND(IF($B74="",IFERROR(VLOOKUP($A74,SERVIÇOS!$A:$F,4,0),IFERROR(VLOOKUP($A74,$C:$J,6,0),)),IFERROR(VLOOKUP($B74,INSUMOS!$A:$D,4,0),IFERROR(VLOOKUP($B74,COTAÇÕES!$A:$J,9,0),)))*$F74,2)</f>
        <v>0</v>
      </c>
      <c r="I74" s="465">
        <f>ROUND(IF($B74="",IFERROR(VLOOKUP($A74,SERVIÇOS!$A:$F,5,0),IFERROR(VLOOKUP($A74,$C:$J,7,0),)),0)*$F74,2)</f>
        <v>0</v>
      </c>
      <c r="J74" s="466">
        <f t="shared" si="2"/>
        <v>0</v>
      </c>
      <c r="K74" s="515"/>
    </row>
    <row r="75" spans="1:11" s="41" customFormat="1">
      <c r="A75" s="459"/>
      <c r="B75" s="460"/>
      <c r="C75" s="461"/>
      <c r="D75" s="462" t="str">
        <f>IF($B75="",IFERROR(VLOOKUP($A75,SERVIÇOS!$A:$F,2,0),IFERROR(VLOOKUP($A75,$C:$J,2,0),"")),IFERROR(VLOOKUP($B75,INSUMOS!$A:$D,2,0),IFERROR(VLOOKUP($B75,COTAÇÕES!$A:$J,2,0),"")))</f>
        <v/>
      </c>
      <c r="E75" s="526" t="str">
        <f>IF($B75="",IFERROR(VLOOKUP($A75,SERVIÇOS!$A:$F,3,0),IFERROR(VLOOKUP($A75,$C:$J,3,0),"")),IFERROR(VLOOKUP($B75,INSUMOS!$A:$D,3,0),IFERROR(VLOOKUP($B75,COTAÇÕES!$A:$J,5,0),"")))</f>
        <v/>
      </c>
      <c r="F75" s="463"/>
      <c r="G75" s="464" t="str">
        <f>IF($B75="",IFERROR(VLOOKUP($A75,SERVIÇOS!$A:$F,6,0),IFERROR(VLOOKUP($A75,$C:$J,8,0),"")),IFERROR(VLOOKUP($B75,INSUMOS!$A:$D,4,0),IFERROR(VLOOKUP($B75,COTAÇÕES!$A:$J,9,0),"")))</f>
        <v/>
      </c>
      <c r="H75" s="465">
        <f>ROUND(IF($B75="",IFERROR(VLOOKUP($A75,SERVIÇOS!$A:$F,4,0),IFERROR(VLOOKUP($A75,$C:$J,6,0),)),IFERROR(VLOOKUP($B75,INSUMOS!$A:$D,4,0),IFERROR(VLOOKUP($B75,COTAÇÕES!$A:$J,9,0),)))*$F75,2)</f>
        <v>0</v>
      </c>
      <c r="I75" s="465">
        <f>ROUND(IF($B75="",IFERROR(VLOOKUP($A75,SERVIÇOS!$A:$F,5,0),IFERROR(VLOOKUP($A75,$C:$J,7,0),)),0)*$F75,2)</f>
        <v>0</v>
      </c>
      <c r="J75" s="466">
        <f t="shared" si="2"/>
        <v>0</v>
      </c>
      <c r="K75" s="515"/>
    </row>
    <row r="76" spans="1:11" s="41" customFormat="1">
      <c r="A76" s="459"/>
      <c r="B76" s="460"/>
      <c r="C76" s="461"/>
      <c r="D76" s="462" t="str">
        <f>IF($B76="",IFERROR(VLOOKUP($A76,SERVIÇOS!$A:$F,2,0),IFERROR(VLOOKUP($A76,$C:$J,2,0),"")),IFERROR(VLOOKUP($B76,INSUMOS!$A:$D,2,0),IFERROR(VLOOKUP($B76,COTAÇÕES!$A:$J,2,0),"")))</f>
        <v/>
      </c>
      <c r="E76" s="526" t="str">
        <f>IF($B76="",IFERROR(VLOOKUP($A76,SERVIÇOS!$A:$F,3,0),IFERROR(VLOOKUP($A76,$C:$J,3,0),"")),IFERROR(VLOOKUP($B76,INSUMOS!$A:$D,3,0),IFERROR(VLOOKUP($B76,COTAÇÕES!$A:$J,5,0),"")))</f>
        <v/>
      </c>
      <c r="F76" s="463"/>
      <c r="G76" s="464" t="str">
        <f>IF($B76="",IFERROR(VLOOKUP($A76,SERVIÇOS!$A:$F,6,0),IFERROR(VLOOKUP($A76,$C:$J,8,0),"")),IFERROR(VLOOKUP($B76,INSUMOS!$A:$D,4,0),IFERROR(VLOOKUP($B76,COTAÇÕES!$A:$J,9,0),"")))</f>
        <v/>
      </c>
      <c r="H76" s="465">
        <f>ROUND(IF($B76="",IFERROR(VLOOKUP($A76,SERVIÇOS!$A:$F,4,0),IFERROR(VLOOKUP($A76,$C:$J,6,0),)),IFERROR(VLOOKUP($B76,INSUMOS!$A:$D,4,0),IFERROR(VLOOKUP($B76,COTAÇÕES!$A:$J,9,0),)))*$F76,2)</f>
        <v>0</v>
      </c>
      <c r="I76" s="465">
        <f>ROUND(IF($B76="",IFERROR(VLOOKUP($A76,SERVIÇOS!$A:$F,5,0),IFERROR(VLOOKUP($A76,$C:$J,7,0),)),0)*$F76,2)</f>
        <v>0</v>
      </c>
      <c r="J76" s="466">
        <f t="shared" si="2"/>
        <v>0</v>
      </c>
      <c r="K76" s="515"/>
    </row>
    <row r="77" spans="1:11">
      <c r="A77" s="459"/>
      <c r="B77" s="460"/>
      <c r="C77" s="461"/>
      <c r="D77" s="462" t="str">
        <f>IF($B77="",IFERROR(VLOOKUP($A77,SERVIÇOS!$A:$F,2,0),IFERROR(VLOOKUP($A77,$C:$J,2,0),"")),IFERROR(VLOOKUP($B77,INSUMOS!$A:$D,2,0),IFERROR(VLOOKUP($B77,COTAÇÕES!$A:$J,2,0),"")))</f>
        <v/>
      </c>
      <c r="E77" s="526" t="str">
        <f>IF($B77="",IFERROR(VLOOKUP($A77,SERVIÇOS!$A:$F,3,0),IFERROR(VLOOKUP($A77,$C:$J,3,0),"")),IFERROR(VLOOKUP($B77,INSUMOS!$A:$D,3,0),IFERROR(VLOOKUP($B77,COTAÇÕES!$A:$J,5,0),"")))</f>
        <v/>
      </c>
      <c r="F77" s="463"/>
      <c r="G77" s="464" t="str">
        <f>IF($B77="",IFERROR(VLOOKUP($A77,SERVIÇOS!$A:$F,6,0),IFERROR(VLOOKUP($A77,$C:$J,8,0),"")),IFERROR(VLOOKUP($B77,INSUMOS!$A:$D,4,0),IFERROR(VLOOKUP($B77,COTAÇÕES!$A:$J,9,0),"")))</f>
        <v/>
      </c>
      <c r="H77" s="465">
        <f>ROUND(IF($B77="",IFERROR(VLOOKUP($A77,SERVIÇOS!$A:$F,4,0),IFERROR(VLOOKUP($A77,$C:$J,6,0),)),IFERROR(VLOOKUP($B77,INSUMOS!$A:$D,4,0),IFERROR(VLOOKUP($B77,COTAÇÕES!$A:$J,9,0),)))*$F77,2)</f>
        <v>0</v>
      </c>
      <c r="I77" s="465">
        <f>ROUND(IF($B77="",IFERROR(VLOOKUP($A77,SERVIÇOS!$A:$F,5,0),IFERROR(VLOOKUP($A77,$C:$J,7,0),)),0)*$F77,2)</f>
        <v>0</v>
      </c>
      <c r="J77" s="466">
        <f t="shared" si="2"/>
        <v>0</v>
      </c>
      <c r="K77" s="515"/>
    </row>
    <row r="78" spans="1:11">
      <c r="A78" s="459"/>
      <c r="B78" s="460"/>
      <c r="C78" s="461"/>
      <c r="D78" s="462" t="str">
        <f>IF($B78="",IFERROR(VLOOKUP($A78,SERVIÇOS!$A:$F,2,0),IFERROR(VLOOKUP($A78,$C:$J,2,0),"")),IFERROR(VLOOKUP($B78,INSUMOS!$A:$D,2,0),IFERROR(VLOOKUP($B78,COTAÇÕES!$A:$J,2,0),"")))</f>
        <v/>
      </c>
      <c r="E78" s="526" t="str">
        <f>IF($B78="",IFERROR(VLOOKUP($A78,SERVIÇOS!$A:$F,3,0),IFERROR(VLOOKUP($A78,$C:$J,3,0),"")),IFERROR(VLOOKUP($B78,INSUMOS!$A:$D,3,0),IFERROR(VLOOKUP($B78,COTAÇÕES!$A:$J,5,0),"")))</f>
        <v/>
      </c>
      <c r="F78" s="463"/>
      <c r="G78" s="464" t="str">
        <f>IF($B78="",IFERROR(VLOOKUP($A78,SERVIÇOS!$A:$F,6,0),IFERROR(VLOOKUP($A78,$C:$J,8,0),"")),IFERROR(VLOOKUP($B78,INSUMOS!$A:$D,4,0),IFERROR(VLOOKUP($B78,COTAÇÕES!$A:$J,9,0),"")))</f>
        <v/>
      </c>
      <c r="H78" s="465">
        <f>ROUND(IF($B78="",IFERROR(VLOOKUP($A78,SERVIÇOS!$A:$F,4,0),IFERROR(VLOOKUP($A78,$C:$J,6,0),)),IFERROR(VLOOKUP($B78,INSUMOS!$A:$D,4,0),IFERROR(VLOOKUP($B78,COTAÇÕES!$A:$J,9,0),)))*$F78,2)</f>
        <v>0</v>
      </c>
      <c r="I78" s="465">
        <f>ROUND(IF($B78="",IFERROR(VLOOKUP($A78,SERVIÇOS!$A:$F,5,0),IFERROR(VLOOKUP($A78,$C:$J,7,0),)),0)*$F78,2)</f>
        <v>0</v>
      </c>
      <c r="J78" s="466">
        <f t="shared" si="2"/>
        <v>0</v>
      </c>
      <c r="K78" s="515"/>
    </row>
    <row r="79" spans="1:11">
      <c r="A79" s="459"/>
      <c r="B79" s="460"/>
      <c r="C79" s="461"/>
      <c r="D79" s="462" t="str">
        <f>IF($B79="",IFERROR(VLOOKUP($A79,SERVIÇOS!$A:$F,2,0),IFERROR(VLOOKUP($A79,$C:$J,2,0),"")),IFERROR(VLOOKUP($B79,INSUMOS!$A:$D,2,0),IFERROR(VLOOKUP($B79,COTAÇÕES!$A:$J,2,0),"")))</f>
        <v/>
      </c>
      <c r="E79" s="526" t="str">
        <f>IF($B79="",IFERROR(VLOOKUP($A79,SERVIÇOS!$A:$F,3,0),IFERROR(VLOOKUP($A79,$C:$J,3,0),"")),IFERROR(VLOOKUP($B79,INSUMOS!$A:$D,3,0),IFERROR(VLOOKUP($B79,COTAÇÕES!$A:$J,5,0),"")))</f>
        <v/>
      </c>
      <c r="F79" s="463"/>
      <c r="G79" s="464" t="str">
        <f>IF($B79="",IFERROR(VLOOKUP($A79,SERVIÇOS!$A:$F,6,0),IFERROR(VLOOKUP($A79,$C:$J,8,0),"")),IFERROR(VLOOKUP($B79,INSUMOS!$A:$D,4,0),IFERROR(VLOOKUP($B79,COTAÇÕES!$A:$J,9,0),"")))</f>
        <v/>
      </c>
      <c r="H79" s="465">
        <f>ROUND(IF($B79="",IFERROR(VLOOKUP($A79,SERVIÇOS!$A:$F,4,0),IFERROR(VLOOKUP($A79,$C:$J,6,0),)),IFERROR(VLOOKUP($B79,INSUMOS!$A:$D,4,0),IFERROR(VLOOKUP($B79,COTAÇÕES!$A:$J,9,0),)))*$F79,2)</f>
        <v>0</v>
      </c>
      <c r="I79" s="465">
        <f>ROUND(IF($B79="",IFERROR(VLOOKUP($A79,SERVIÇOS!$A:$F,5,0),IFERROR(VLOOKUP($A79,$C:$J,7,0),)),0)*$F79,2)</f>
        <v>0</v>
      </c>
      <c r="J79" s="466">
        <f t="shared" si="2"/>
        <v>0</v>
      </c>
      <c r="K79" s="515"/>
    </row>
    <row r="80" spans="1:11">
      <c r="A80" s="459"/>
      <c r="B80" s="460"/>
      <c r="C80" s="461"/>
      <c r="D80" s="462" t="str">
        <f>IF($B80="",IFERROR(VLOOKUP($A80,SERVIÇOS!$A:$F,2,0),IFERROR(VLOOKUP($A80,$C:$J,2,0),"")),IFERROR(VLOOKUP($B80,INSUMOS!$A:$D,2,0),IFERROR(VLOOKUP($B80,COTAÇÕES!$A:$J,2,0),"")))</f>
        <v/>
      </c>
      <c r="E80" s="526" t="str">
        <f>IF($B80="",IFERROR(VLOOKUP($A80,SERVIÇOS!$A:$F,3,0),IFERROR(VLOOKUP($A80,$C:$J,3,0),"")),IFERROR(VLOOKUP($B80,INSUMOS!$A:$D,3,0),IFERROR(VLOOKUP($B80,COTAÇÕES!$A:$J,5,0),"")))</f>
        <v/>
      </c>
      <c r="F80" s="463"/>
      <c r="G80" s="464" t="str">
        <f>IF($B80="",IFERROR(VLOOKUP($A80,SERVIÇOS!$A:$F,6,0),IFERROR(VLOOKUP($A80,$C:$J,8,0),"")),IFERROR(VLOOKUP($B80,INSUMOS!$A:$D,4,0),IFERROR(VLOOKUP($B80,COTAÇÕES!$A:$J,9,0),"")))</f>
        <v/>
      </c>
      <c r="H80" s="465">
        <f>ROUND(IF($B80="",IFERROR(VLOOKUP($A80,SERVIÇOS!$A:$F,4,0),IFERROR(VLOOKUP($A80,$C:$J,6,0),)),IFERROR(VLOOKUP($B80,INSUMOS!$A:$D,4,0),IFERROR(VLOOKUP($B80,COTAÇÕES!$A:$J,9,0),)))*$F80,2)</f>
        <v>0</v>
      </c>
      <c r="I80" s="465">
        <f>ROUND(IF($B80="",IFERROR(VLOOKUP($A80,SERVIÇOS!$A:$F,5,0),IFERROR(VLOOKUP($A80,$C:$J,7,0),)),0)*$F80,2)</f>
        <v>0</v>
      </c>
      <c r="J80" s="466">
        <f t="shared" si="2"/>
        <v>0</v>
      </c>
      <c r="K80" s="515"/>
    </row>
    <row r="81" spans="1:11">
      <c r="A81" s="459"/>
      <c r="B81" s="460"/>
      <c r="C81" s="461"/>
      <c r="D81" s="462" t="str">
        <f>IF($B81="",IFERROR(VLOOKUP($A81,SERVIÇOS!$A:$F,2,0),IFERROR(VLOOKUP($A81,$C:$J,2,0),"")),IFERROR(VLOOKUP($B81,INSUMOS!$A:$D,2,0),IFERROR(VLOOKUP($B81,COTAÇÕES!$A:$J,2,0),"")))</f>
        <v/>
      </c>
      <c r="E81" s="526" t="str">
        <f>IF($B81="",IFERROR(VLOOKUP($A81,SERVIÇOS!$A:$F,3,0),IFERROR(VLOOKUP($A81,$C:$J,3,0),"")),IFERROR(VLOOKUP($B81,INSUMOS!$A:$D,3,0),IFERROR(VLOOKUP($B81,COTAÇÕES!$A:$J,5,0),"")))</f>
        <v/>
      </c>
      <c r="F81" s="463"/>
      <c r="G81" s="464" t="str">
        <f>IF($B81="",IFERROR(VLOOKUP($A81,SERVIÇOS!$A:$F,6,0),IFERROR(VLOOKUP($A81,$C:$J,8,0),"")),IFERROR(VLOOKUP($B81,INSUMOS!$A:$D,4,0),IFERROR(VLOOKUP($B81,COTAÇÕES!$A:$J,9,0),"")))</f>
        <v/>
      </c>
      <c r="H81" s="465">
        <f>ROUND(IF($B81="",IFERROR(VLOOKUP($A81,SERVIÇOS!$A:$F,4,0),IFERROR(VLOOKUP($A81,$C:$J,6,0),)),IFERROR(VLOOKUP($B81,INSUMOS!$A:$D,4,0),IFERROR(VLOOKUP($B81,COTAÇÕES!$A:$J,9,0),)))*$F81,2)</f>
        <v>0</v>
      </c>
      <c r="I81" s="465">
        <f>ROUND(IF($B81="",IFERROR(VLOOKUP($A81,SERVIÇOS!$A:$F,5,0),IFERROR(VLOOKUP($A81,$C:$J,7,0),)),0)*$F81,2)</f>
        <v>0</v>
      </c>
      <c r="J81" s="466">
        <f t="shared" si="2"/>
        <v>0</v>
      </c>
      <c r="K81" s="515"/>
    </row>
    <row r="82" spans="1:11">
      <c r="A82" s="459"/>
      <c r="B82" s="460"/>
      <c r="C82" s="461"/>
      <c r="D82" s="462" t="str">
        <f>IF($B82="",IFERROR(VLOOKUP($A82,SERVIÇOS!$A:$F,2,0),IFERROR(VLOOKUP($A82,$C:$J,2,0),"")),IFERROR(VLOOKUP($B82,INSUMOS!$A:$D,2,0),IFERROR(VLOOKUP($B82,COTAÇÕES!$A:$J,2,0),"")))</f>
        <v/>
      </c>
      <c r="E82" s="526" t="str">
        <f>IF($B82="",IFERROR(VLOOKUP($A82,SERVIÇOS!$A:$F,3,0),IFERROR(VLOOKUP($A82,$C:$J,3,0),"")),IFERROR(VLOOKUP($B82,INSUMOS!$A:$D,3,0),IFERROR(VLOOKUP($B82,COTAÇÕES!$A:$J,5,0),"")))</f>
        <v/>
      </c>
      <c r="F82" s="463"/>
      <c r="G82" s="464" t="str">
        <f>IF($B82="",IFERROR(VLOOKUP($A82,SERVIÇOS!$A:$F,6,0),IFERROR(VLOOKUP($A82,$C:$J,8,0),"")),IFERROR(VLOOKUP($B82,INSUMOS!$A:$D,4,0),IFERROR(VLOOKUP($B82,COTAÇÕES!$A:$J,9,0),"")))</f>
        <v/>
      </c>
      <c r="H82" s="465">
        <f>ROUND(IF($B82="",IFERROR(VLOOKUP($A82,SERVIÇOS!$A:$F,4,0),IFERROR(VLOOKUP($A82,$C:$J,6,0),)),IFERROR(VLOOKUP($B82,INSUMOS!$A:$D,4,0),IFERROR(VLOOKUP($B82,COTAÇÕES!$A:$J,9,0),)))*$F82,2)</f>
        <v>0</v>
      </c>
      <c r="I82" s="465">
        <f>ROUND(IF($B82="",IFERROR(VLOOKUP($A82,SERVIÇOS!$A:$F,5,0),IFERROR(VLOOKUP($A82,$C:$J,7,0),)),0)*$F82,2)</f>
        <v>0</v>
      </c>
      <c r="J82" s="466">
        <f t="shared" si="2"/>
        <v>0</v>
      </c>
      <c r="K82" s="515"/>
    </row>
    <row r="83" spans="1:11">
      <c r="A83" s="459"/>
      <c r="B83" s="460"/>
      <c r="C83" s="461"/>
      <c r="D83" s="462" t="str">
        <f>IF($B83="",IFERROR(VLOOKUP($A83,SERVIÇOS!$A:$F,2,0),IFERROR(VLOOKUP($A83,$C:$J,2,0),"")),IFERROR(VLOOKUP($B83,INSUMOS!$A:$D,2,0),IFERROR(VLOOKUP($B83,COTAÇÕES!$A:$J,2,0),"")))</f>
        <v/>
      </c>
      <c r="E83" s="526" t="str">
        <f>IF($B83="",IFERROR(VLOOKUP($A83,SERVIÇOS!$A:$F,3,0),IFERROR(VLOOKUP($A83,$C:$J,3,0),"")),IFERROR(VLOOKUP($B83,INSUMOS!$A:$D,3,0),IFERROR(VLOOKUP($B83,COTAÇÕES!$A:$J,5,0),"")))</f>
        <v/>
      </c>
      <c r="F83" s="463"/>
      <c r="G83" s="464" t="str">
        <f>IF($B83="",IFERROR(VLOOKUP($A83,SERVIÇOS!$A:$F,6,0),IFERROR(VLOOKUP($A83,$C:$J,8,0),"")),IFERROR(VLOOKUP($B83,INSUMOS!$A:$D,4,0),IFERROR(VLOOKUP($B83,COTAÇÕES!$A:$J,9,0),"")))</f>
        <v/>
      </c>
      <c r="H83" s="465">
        <f>ROUND(IF($B83="",IFERROR(VLOOKUP($A83,SERVIÇOS!$A:$F,4,0),IFERROR(VLOOKUP($A83,$C:$J,6,0),)),IFERROR(VLOOKUP($B83,INSUMOS!$A:$D,4,0),IFERROR(VLOOKUP($B83,COTAÇÕES!$A:$J,9,0),)))*$F83,2)</f>
        <v>0</v>
      </c>
      <c r="I83" s="465">
        <f>ROUND(IF($B83="",IFERROR(VLOOKUP($A83,SERVIÇOS!$A:$F,5,0),IFERROR(VLOOKUP($A83,$C:$J,7,0),)),0)*$F83,2)</f>
        <v>0</v>
      </c>
      <c r="J83" s="466">
        <f t="shared" si="2"/>
        <v>0</v>
      </c>
      <c r="K83" s="515"/>
    </row>
    <row r="84" spans="1:11">
      <c r="A84" s="459"/>
      <c r="B84" s="460"/>
      <c r="C84" s="461"/>
      <c r="D84" s="462" t="str">
        <f>IF($B84="",IFERROR(VLOOKUP($A84,SERVIÇOS!$A:$F,2,0),IFERROR(VLOOKUP($A84,$C:$J,2,0),"")),IFERROR(VLOOKUP($B84,INSUMOS!$A:$D,2,0),IFERROR(VLOOKUP($B84,COTAÇÕES!$A:$J,2,0),"")))</f>
        <v/>
      </c>
      <c r="E84" s="526" t="str">
        <f>IF($B84="",IFERROR(VLOOKUP($A84,SERVIÇOS!$A:$F,3,0),IFERROR(VLOOKUP($A84,$C:$J,3,0),"")),IFERROR(VLOOKUP($B84,INSUMOS!$A:$D,3,0),IFERROR(VLOOKUP($B84,COTAÇÕES!$A:$J,5,0),"")))</f>
        <v/>
      </c>
      <c r="F84" s="463"/>
      <c r="G84" s="464" t="str">
        <f>IF($B84="",IFERROR(VLOOKUP($A84,SERVIÇOS!$A:$F,6,0),IFERROR(VLOOKUP($A84,$C:$J,8,0),"")),IFERROR(VLOOKUP($B84,INSUMOS!$A:$D,4,0),IFERROR(VLOOKUP($B84,COTAÇÕES!$A:$J,9,0),"")))</f>
        <v/>
      </c>
      <c r="H84" s="465">
        <f>ROUND(IF($B84="",IFERROR(VLOOKUP($A84,SERVIÇOS!$A:$F,4,0),IFERROR(VLOOKUP($A84,$C:$J,6,0),)),IFERROR(VLOOKUP($B84,INSUMOS!$A:$D,4,0),IFERROR(VLOOKUP($B84,COTAÇÕES!$A:$J,9,0),)))*$F84,2)</f>
        <v>0</v>
      </c>
      <c r="I84" s="465">
        <f>ROUND(IF($B84="",IFERROR(VLOOKUP($A84,SERVIÇOS!$A:$F,5,0),IFERROR(VLOOKUP($A84,$C:$J,7,0),)),0)*$F84,2)</f>
        <v>0</v>
      </c>
      <c r="J84" s="466">
        <f t="shared" si="2"/>
        <v>0</v>
      </c>
      <c r="K84" s="515"/>
    </row>
    <row r="85" spans="1:11">
      <c r="A85" s="459"/>
      <c r="B85" s="460"/>
      <c r="C85" s="461"/>
      <c r="D85" s="462" t="str">
        <f>IF($B85="",IFERROR(VLOOKUP($A85,SERVIÇOS!$A:$F,2,0),IFERROR(VLOOKUP($A85,$C:$J,2,0),"")),IFERROR(VLOOKUP($B85,INSUMOS!$A:$D,2,0),IFERROR(VLOOKUP($B85,COTAÇÕES!$A:$J,2,0),"")))</f>
        <v/>
      </c>
      <c r="E85" s="526" t="str">
        <f>IF($B85="",IFERROR(VLOOKUP($A85,SERVIÇOS!$A:$F,3,0),IFERROR(VLOOKUP($A85,$C:$J,3,0),"")),IFERROR(VLOOKUP($B85,INSUMOS!$A:$D,3,0),IFERROR(VLOOKUP($B85,COTAÇÕES!$A:$J,5,0),"")))</f>
        <v/>
      </c>
      <c r="F85" s="463"/>
      <c r="G85" s="464" t="str">
        <f>IF($B85="",IFERROR(VLOOKUP($A85,SERVIÇOS!$A:$F,6,0),IFERROR(VLOOKUP($A85,$C:$J,8,0),"")),IFERROR(VLOOKUP($B85,INSUMOS!$A:$D,4,0),IFERROR(VLOOKUP($B85,COTAÇÕES!$A:$J,9,0),"")))</f>
        <v/>
      </c>
      <c r="H85" s="465">
        <f>ROUND(IF($B85="",IFERROR(VLOOKUP($A85,SERVIÇOS!$A:$F,4,0),IFERROR(VLOOKUP($A85,$C:$J,6,0),)),IFERROR(VLOOKUP($B85,INSUMOS!$A:$D,4,0),IFERROR(VLOOKUP($B85,COTAÇÕES!$A:$J,9,0),)))*$F85,2)</f>
        <v>0</v>
      </c>
      <c r="I85" s="465">
        <f>ROUND(IF($B85="",IFERROR(VLOOKUP($A85,SERVIÇOS!$A:$F,5,0),IFERROR(VLOOKUP($A85,$C:$J,7,0),)),0)*$F85,2)</f>
        <v>0</v>
      </c>
      <c r="J85" s="466">
        <f t="shared" si="2"/>
        <v>0</v>
      </c>
      <c r="K85" s="515"/>
    </row>
    <row r="86" spans="1:11">
      <c r="A86" s="459"/>
      <c r="B86" s="460"/>
      <c r="C86" s="461"/>
      <c r="D86" s="462" t="str">
        <f>IF($B86="",IFERROR(VLOOKUP($A86,SERVIÇOS!$A:$F,2,0),IFERROR(VLOOKUP($A86,$C:$J,2,0),"")),IFERROR(VLOOKUP($B86,INSUMOS!$A:$D,2,0),IFERROR(VLOOKUP($B86,COTAÇÕES!$A:$J,2,0),"")))</f>
        <v/>
      </c>
      <c r="E86" s="526" t="str">
        <f>IF($B86="",IFERROR(VLOOKUP($A86,SERVIÇOS!$A:$F,3,0),IFERROR(VLOOKUP($A86,$C:$J,3,0),"")),IFERROR(VLOOKUP($B86,INSUMOS!$A:$D,3,0),IFERROR(VLOOKUP($B86,COTAÇÕES!$A:$J,5,0),"")))</f>
        <v/>
      </c>
      <c r="F86" s="463"/>
      <c r="G86" s="464" t="str">
        <f>IF($B86="",IFERROR(VLOOKUP($A86,SERVIÇOS!$A:$F,6,0),IFERROR(VLOOKUP($A86,$C:$J,8,0),"")),IFERROR(VLOOKUP($B86,INSUMOS!$A:$D,4,0),IFERROR(VLOOKUP($B86,COTAÇÕES!$A:$J,9,0),"")))</f>
        <v/>
      </c>
      <c r="H86" s="465">
        <f>ROUND(IF($B86="",IFERROR(VLOOKUP($A86,SERVIÇOS!$A:$F,4,0),IFERROR(VLOOKUP($A86,$C:$J,6,0),)),IFERROR(VLOOKUP($B86,INSUMOS!$A:$D,4,0),IFERROR(VLOOKUP($B86,COTAÇÕES!$A:$J,9,0),)))*$F86,2)</f>
        <v>0</v>
      </c>
      <c r="I86" s="465">
        <f>ROUND(IF($B86="",IFERROR(VLOOKUP($A86,SERVIÇOS!$A:$F,5,0),IFERROR(VLOOKUP($A86,$C:$J,7,0),)),0)*$F86,2)</f>
        <v>0</v>
      </c>
      <c r="J86" s="466">
        <f t="shared" si="2"/>
        <v>0</v>
      </c>
      <c r="K86" s="515"/>
    </row>
    <row r="87" spans="1:11">
      <c r="A87" s="459"/>
      <c r="B87" s="460"/>
      <c r="C87" s="461"/>
      <c r="D87" s="462" t="str">
        <f>IF($B87="",IFERROR(VLOOKUP($A87,SERVIÇOS!$A:$F,2,0),IFERROR(VLOOKUP($A87,$C:$J,2,0),"")),IFERROR(VLOOKUP($B87,INSUMOS!$A:$D,2,0),IFERROR(VLOOKUP($B87,COTAÇÕES!$A:$J,2,0),"")))</f>
        <v/>
      </c>
      <c r="E87" s="526" t="str">
        <f>IF($B87="",IFERROR(VLOOKUP($A87,SERVIÇOS!$A:$F,3,0),IFERROR(VLOOKUP($A87,$C:$J,3,0),"")),IFERROR(VLOOKUP($B87,INSUMOS!$A:$D,3,0),IFERROR(VLOOKUP($B87,COTAÇÕES!$A:$J,5,0),"")))</f>
        <v/>
      </c>
      <c r="F87" s="463"/>
      <c r="G87" s="464" t="str">
        <f>IF($B87="",IFERROR(VLOOKUP($A87,SERVIÇOS!$A:$F,6,0),IFERROR(VLOOKUP($A87,$C:$J,8,0),"")),IFERROR(VLOOKUP($B87,INSUMOS!$A:$D,4,0),IFERROR(VLOOKUP($B87,COTAÇÕES!$A:$J,9,0),"")))</f>
        <v/>
      </c>
      <c r="H87" s="465">
        <f>ROUND(IF($B87="",IFERROR(VLOOKUP($A87,SERVIÇOS!$A:$F,4,0),IFERROR(VLOOKUP($A87,$C:$J,6,0),)),IFERROR(VLOOKUP($B87,INSUMOS!$A:$D,4,0),IFERROR(VLOOKUP($B87,COTAÇÕES!$A:$J,9,0),)))*$F87,2)</f>
        <v>0</v>
      </c>
      <c r="I87" s="465">
        <f>ROUND(IF($B87="",IFERROR(VLOOKUP($A87,SERVIÇOS!$A:$F,5,0),IFERROR(VLOOKUP($A87,$C:$J,7,0),)),0)*$F87,2)</f>
        <v>0</v>
      </c>
      <c r="J87" s="466">
        <f t="shared" si="2"/>
        <v>0</v>
      </c>
      <c r="K87" s="515"/>
    </row>
    <row r="88" spans="1:11">
      <c r="A88" s="459"/>
      <c r="B88" s="460"/>
      <c r="C88" s="461"/>
      <c r="D88" s="462" t="str">
        <f>IF($B88="",IFERROR(VLOOKUP($A88,SERVIÇOS!$A:$F,2,0),IFERROR(VLOOKUP($A88,$C:$J,2,0),"")),IFERROR(VLOOKUP($B88,INSUMOS!$A:$D,2,0),IFERROR(VLOOKUP($B88,COTAÇÕES!$A:$J,2,0),"")))</f>
        <v/>
      </c>
      <c r="E88" s="526" t="str">
        <f>IF($B88="",IFERROR(VLOOKUP($A88,SERVIÇOS!$A:$F,3,0),IFERROR(VLOOKUP($A88,$C:$J,3,0),"")),IFERROR(VLOOKUP($B88,INSUMOS!$A:$D,3,0),IFERROR(VLOOKUP($B88,COTAÇÕES!$A:$J,5,0),"")))</f>
        <v/>
      </c>
      <c r="F88" s="463"/>
      <c r="G88" s="464" t="str">
        <f>IF($B88="",IFERROR(VLOOKUP($A88,SERVIÇOS!$A:$F,6,0),IFERROR(VLOOKUP($A88,$C:$J,8,0),"")),IFERROR(VLOOKUP($B88,INSUMOS!$A:$D,4,0),IFERROR(VLOOKUP($B88,COTAÇÕES!$A:$J,9,0),"")))</f>
        <v/>
      </c>
      <c r="H88" s="465">
        <f>ROUND(IF($B88="",IFERROR(VLOOKUP($A88,SERVIÇOS!$A:$F,4,0),IFERROR(VLOOKUP($A88,$C:$J,6,0),)),IFERROR(VLOOKUP($B88,INSUMOS!$A:$D,4,0),IFERROR(VLOOKUP($B88,COTAÇÕES!$A:$J,9,0),)))*$F88,2)</f>
        <v>0</v>
      </c>
      <c r="I88" s="465">
        <f>ROUND(IF($B88="",IFERROR(VLOOKUP($A88,SERVIÇOS!$A:$F,5,0),IFERROR(VLOOKUP($A88,$C:$J,7,0),)),0)*$F88,2)</f>
        <v>0</v>
      </c>
      <c r="J88" s="466">
        <f t="shared" si="2"/>
        <v>0</v>
      </c>
      <c r="K88" s="515"/>
    </row>
    <row r="89" spans="1:11">
      <c r="A89" s="459"/>
      <c r="B89" s="460"/>
      <c r="C89" s="461"/>
      <c r="D89" s="462" t="str">
        <f>IF($B89="",IFERROR(VLOOKUP($A89,SERVIÇOS!$A:$F,2,0),IFERROR(VLOOKUP($A89,$C:$J,2,0),"")),IFERROR(VLOOKUP($B89,INSUMOS!$A:$D,2,0),IFERROR(VLOOKUP($B89,COTAÇÕES!$A:$J,2,0),"")))</f>
        <v/>
      </c>
      <c r="E89" s="526" t="str">
        <f>IF($B89="",IFERROR(VLOOKUP($A89,SERVIÇOS!$A:$F,3,0),IFERROR(VLOOKUP($A89,$C:$J,3,0),"")),IFERROR(VLOOKUP($B89,INSUMOS!$A:$D,3,0),IFERROR(VLOOKUP($B89,COTAÇÕES!$A:$J,5,0),"")))</f>
        <v/>
      </c>
      <c r="F89" s="463"/>
      <c r="G89" s="464" t="str">
        <f>IF($B89="",IFERROR(VLOOKUP($A89,SERVIÇOS!$A:$F,6,0),IFERROR(VLOOKUP($A89,$C:$J,8,0),"")),IFERROR(VLOOKUP($B89,INSUMOS!$A:$D,4,0),IFERROR(VLOOKUP($B89,COTAÇÕES!$A:$J,9,0),"")))</f>
        <v/>
      </c>
      <c r="H89" s="465">
        <f>ROUND(IF($B89="",IFERROR(VLOOKUP($A89,SERVIÇOS!$A:$F,4,0),IFERROR(VLOOKUP($A89,$C:$J,6,0),)),IFERROR(VLOOKUP($B89,INSUMOS!$A:$D,4,0),IFERROR(VLOOKUP($B89,COTAÇÕES!$A:$J,9,0),)))*$F89,2)</f>
        <v>0</v>
      </c>
      <c r="I89" s="465">
        <f>ROUND(IF($B89="",IFERROR(VLOOKUP($A89,SERVIÇOS!$A:$F,5,0),IFERROR(VLOOKUP($A89,$C:$J,7,0),)),0)*$F89,2)</f>
        <v>0</v>
      </c>
      <c r="J89" s="466">
        <f t="shared" si="2"/>
        <v>0</v>
      </c>
      <c r="K89" s="515"/>
    </row>
    <row r="90" spans="1:11">
      <c r="A90" s="459"/>
      <c r="B90" s="460"/>
      <c r="C90" s="461"/>
      <c r="D90" s="462" t="str">
        <f>IF($B90="",IFERROR(VLOOKUP($A90,SERVIÇOS!$A:$F,2,0),IFERROR(VLOOKUP($A90,$C:$J,2,0),"")),IFERROR(VLOOKUP($B90,INSUMOS!$A:$D,2,0),IFERROR(VLOOKUP($B90,COTAÇÕES!$A:$J,2,0),"")))</f>
        <v/>
      </c>
      <c r="E90" s="526" t="str">
        <f>IF($B90="",IFERROR(VLOOKUP($A90,SERVIÇOS!$A:$F,3,0),IFERROR(VLOOKUP($A90,$C:$J,3,0),"")),IFERROR(VLOOKUP($B90,INSUMOS!$A:$D,3,0),IFERROR(VLOOKUP($B90,COTAÇÕES!$A:$J,5,0),"")))</f>
        <v/>
      </c>
      <c r="F90" s="463"/>
      <c r="G90" s="464" t="str">
        <f>IF($B90="",IFERROR(VLOOKUP($A90,SERVIÇOS!$A:$F,6,0),IFERROR(VLOOKUP($A90,$C:$J,8,0),"")),IFERROR(VLOOKUP($B90,INSUMOS!$A:$D,4,0),IFERROR(VLOOKUP($B90,COTAÇÕES!$A:$J,9,0),"")))</f>
        <v/>
      </c>
      <c r="H90" s="465">
        <f>ROUND(IF($B90="",IFERROR(VLOOKUP($A90,SERVIÇOS!$A:$F,4,0),IFERROR(VLOOKUP($A90,$C:$J,6,0),)),IFERROR(VLOOKUP($B90,INSUMOS!$A:$D,4,0),IFERROR(VLOOKUP($B90,COTAÇÕES!$A:$J,9,0),)))*$F90,2)</f>
        <v>0</v>
      </c>
      <c r="I90" s="465">
        <f>ROUND(IF($B90="",IFERROR(VLOOKUP($A90,SERVIÇOS!$A:$F,5,0),IFERROR(VLOOKUP($A90,$C:$J,7,0),)),0)*$F90,2)</f>
        <v>0</v>
      </c>
      <c r="J90" s="466">
        <f t="shared" si="2"/>
        <v>0</v>
      </c>
      <c r="K90" s="515"/>
    </row>
    <row r="91" spans="1:11">
      <c r="A91" s="459"/>
      <c r="B91" s="460"/>
      <c r="C91" s="461"/>
      <c r="D91" s="462" t="str">
        <f>IF($B91="",IFERROR(VLOOKUP($A91,SERVIÇOS!$A:$F,2,0),IFERROR(VLOOKUP($A91,$C:$J,2,0),"")),IFERROR(VLOOKUP($B91,INSUMOS!$A:$D,2,0),IFERROR(VLOOKUP($B91,COTAÇÕES!$A:$J,2,0),"")))</f>
        <v/>
      </c>
      <c r="E91" s="526" t="str">
        <f>IF($B91="",IFERROR(VLOOKUP($A91,SERVIÇOS!$A:$F,3,0),IFERROR(VLOOKUP($A91,$C:$J,3,0),"")),IFERROR(VLOOKUP($B91,INSUMOS!$A:$D,3,0),IFERROR(VLOOKUP($B91,COTAÇÕES!$A:$J,5,0),"")))</f>
        <v/>
      </c>
      <c r="F91" s="463"/>
      <c r="G91" s="464" t="str">
        <f>IF($B91="",IFERROR(VLOOKUP($A91,SERVIÇOS!$A:$F,6,0),IFERROR(VLOOKUP($A91,$C:$J,8,0),"")),IFERROR(VLOOKUP($B91,INSUMOS!$A:$D,4,0),IFERROR(VLOOKUP($B91,COTAÇÕES!$A:$J,9,0),"")))</f>
        <v/>
      </c>
      <c r="H91" s="465">
        <f>ROUND(IF($B91="",IFERROR(VLOOKUP($A91,SERVIÇOS!$A:$F,4,0),IFERROR(VLOOKUP($A91,$C:$J,6,0),)),IFERROR(VLOOKUP($B91,INSUMOS!$A:$D,4,0),IFERROR(VLOOKUP($B91,COTAÇÕES!$A:$J,9,0),)))*$F91,2)</f>
        <v>0</v>
      </c>
      <c r="I91" s="465">
        <f>ROUND(IF($B91="",IFERROR(VLOOKUP($A91,SERVIÇOS!$A:$F,5,0),IFERROR(VLOOKUP($A91,$C:$J,7,0),)),0)*$F91,2)</f>
        <v>0</v>
      </c>
      <c r="J91" s="466">
        <f t="shared" si="2"/>
        <v>0</v>
      </c>
      <c r="K91" s="515"/>
    </row>
    <row r="92" spans="1:11">
      <c r="A92" s="459"/>
      <c r="B92" s="460"/>
      <c r="C92" s="461"/>
      <c r="D92" s="462" t="str">
        <f>IF($B92="",IFERROR(VLOOKUP($A92,SERVIÇOS!$A:$F,2,0),IFERROR(VLOOKUP($A92,$C:$J,2,0),"")),IFERROR(VLOOKUP($B92,INSUMOS!$A:$D,2,0),IFERROR(VLOOKUP($B92,COTAÇÕES!$A:$J,2,0),"")))</f>
        <v/>
      </c>
      <c r="E92" s="526" t="str">
        <f>IF($B92="",IFERROR(VLOOKUP($A92,SERVIÇOS!$A:$F,3,0),IFERROR(VLOOKUP($A92,$C:$J,3,0),"")),IFERROR(VLOOKUP($B92,INSUMOS!$A:$D,3,0),IFERROR(VLOOKUP($B92,COTAÇÕES!$A:$J,5,0),"")))</f>
        <v/>
      </c>
      <c r="F92" s="463"/>
      <c r="G92" s="464" t="str">
        <f>IF($B92="",IFERROR(VLOOKUP($A92,SERVIÇOS!$A:$F,6,0),IFERROR(VLOOKUP($A92,$C:$J,8,0),"")),IFERROR(VLOOKUP($B92,INSUMOS!$A:$D,4,0),IFERROR(VLOOKUP($B92,COTAÇÕES!$A:$J,9,0),"")))</f>
        <v/>
      </c>
      <c r="H92" s="465">
        <f>ROUND(IF($B92="",IFERROR(VLOOKUP($A92,SERVIÇOS!$A:$F,4,0),IFERROR(VLOOKUP($A92,$C:$J,6,0),)),IFERROR(VLOOKUP($B92,INSUMOS!$A:$D,4,0),IFERROR(VLOOKUP($B92,COTAÇÕES!$A:$J,9,0),)))*$F92,2)</f>
        <v>0</v>
      </c>
      <c r="I92" s="465">
        <f>ROUND(IF($B92="",IFERROR(VLOOKUP($A92,SERVIÇOS!$A:$F,5,0),IFERROR(VLOOKUP($A92,$C:$J,7,0),)),0)*$F92,2)</f>
        <v>0</v>
      </c>
      <c r="J92" s="466">
        <f t="shared" si="2"/>
        <v>0</v>
      </c>
      <c r="K92" s="515"/>
    </row>
    <row r="93" spans="1:11">
      <c r="A93" s="459"/>
      <c r="B93" s="460"/>
      <c r="C93" s="461"/>
      <c r="D93" s="462" t="str">
        <f>IF($B93="",IFERROR(VLOOKUP($A93,SERVIÇOS!$A:$F,2,0),IFERROR(VLOOKUP($A93,$C:$J,2,0),"")),IFERROR(VLOOKUP($B93,INSUMOS!$A:$D,2,0),IFERROR(VLOOKUP($B93,COTAÇÕES!$A:$J,2,0),"")))</f>
        <v/>
      </c>
      <c r="E93" s="526" t="str">
        <f>IF($B93="",IFERROR(VLOOKUP($A93,SERVIÇOS!$A:$F,3,0),IFERROR(VLOOKUP($A93,$C:$J,3,0),"")),IFERROR(VLOOKUP($B93,INSUMOS!$A:$D,3,0),IFERROR(VLOOKUP($B93,COTAÇÕES!$A:$J,5,0),"")))</f>
        <v/>
      </c>
      <c r="F93" s="463"/>
      <c r="G93" s="464" t="str">
        <f>IF($B93="",IFERROR(VLOOKUP($A93,SERVIÇOS!$A:$F,6,0),IFERROR(VLOOKUP($A93,$C:$J,8,0),"")),IFERROR(VLOOKUP($B93,INSUMOS!$A:$D,4,0),IFERROR(VLOOKUP($B93,COTAÇÕES!$A:$J,9,0),"")))</f>
        <v/>
      </c>
      <c r="H93" s="465">
        <f>ROUND(IF($B93="",IFERROR(VLOOKUP($A93,SERVIÇOS!$A:$F,4,0),IFERROR(VLOOKUP($A93,$C:$J,6,0),)),IFERROR(VLOOKUP($B93,INSUMOS!$A:$D,4,0),IFERROR(VLOOKUP($B93,COTAÇÕES!$A:$J,9,0),)))*$F93,2)</f>
        <v>0</v>
      </c>
      <c r="I93" s="465">
        <f>ROUND(IF($B93="",IFERROR(VLOOKUP($A93,SERVIÇOS!$A:$F,5,0),IFERROR(VLOOKUP($A93,$C:$J,7,0),)),0)*$F93,2)</f>
        <v>0</v>
      </c>
      <c r="J93" s="466">
        <f t="shared" si="2"/>
        <v>0</v>
      </c>
      <c r="K93" s="515"/>
    </row>
    <row r="94" spans="1:11">
      <c r="A94" s="459"/>
      <c r="B94" s="460"/>
      <c r="C94" s="461"/>
      <c r="D94" s="462" t="str">
        <f>IF($B94="",IFERROR(VLOOKUP($A94,SERVIÇOS!$A:$F,2,0),IFERROR(VLOOKUP($A94,$C:$J,2,0),"")),IFERROR(VLOOKUP($B94,INSUMOS!$A:$D,2,0),IFERROR(VLOOKUP($B94,COTAÇÕES!$A:$J,2,0),"")))</f>
        <v/>
      </c>
      <c r="E94" s="526" t="str">
        <f>IF($B94="",IFERROR(VLOOKUP($A94,SERVIÇOS!$A:$F,3,0),IFERROR(VLOOKUP($A94,$C:$J,3,0),"")),IFERROR(VLOOKUP($B94,INSUMOS!$A:$D,3,0),IFERROR(VLOOKUP($B94,COTAÇÕES!$A:$J,5,0),"")))</f>
        <v/>
      </c>
      <c r="F94" s="463"/>
      <c r="G94" s="464" t="str">
        <f>IF($B94="",IFERROR(VLOOKUP($A94,SERVIÇOS!$A:$F,6,0),IFERROR(VLOOKUP($A94,$C:$J,8,0),"")),IFERROR(VLOOKUP($B94,INSUMOS!$A:$D,4,0),IFERROR(VLOOKUP($B94,COTAÇÕES!$A:$J,9,0),"")))</f>
        <v/>
      </c>
      <c r="H94" s="465">
        <f>ROUND(IF($B94="",IFERROR(VLOOKUP($A94,SERVIÇOS!$A:$F,4,0),IFERROR(VLOOKUP($A94,$C:$J,6,0),)),IFERROR(VLOOKUP($B94,INSUMOS!$A:$D,4,0),IFERROR(VLOOKUP($B94,COTAÇÕES!$A:$J,9,0),)))*$F94,2)</f>
        <v>0</v>
      </c>
      <c r="I94" s="465">
        <f>ROUND(IF($B94="",IFERROR(VLOOKUP($A94,SERVIÇOS!$A:$F,5,0),IFERROR(VLOOKUP($A94,$C:$J,7,0),)),0)*$F94,2)</f>
        <v>0</v>
      </c>
      <c r="J94" s="466">
        <f t="shared" si="2"/>
        <v>0</v>
      </c>
      <c r="K94" s="515"/>
    </row>
    <row r="95" spans="1:11">
      <c r="A95" s="459"/>
      <c r="B95" s="460"/>
      <c r="C95" s="461"/>
      <c r="D95" s="462" t="str">
        <f>IF($B95="",IFERROR(VLOOKUP($A95,SERVIÇOS!$A:$F,2,0),IFERROR(VLOOKUP($A95,$C:$J,2,0),"")),IFERROR(VLOOKUP($B95,INSUMOS!$A:$D,2,0),IFERROR(VLOOKUP($B95,COTAÇÕES!$A:$J,2,0),"")))</f>
        <v/>
      </c>
      <c r="E95" s="526" t="str">
        <f>IF($B95="",IFERROR(VLOOKUP($A95,SERVIÇOS!$A:$F,3,0),IFERROR(VLOOKUP($A95,$C:$J,3,0),"")),IFERROR(VLOOKUP($B95,INSUMOS!$A:$D,3,0),IFERROR(VLOOKUP($B95,COTAÇÕES!$A:$J,5,0),"")))</f>
        <v/>
      </c>
      <c r="F95" s="463"/>
      <c r="G95" s="464" t="str">
        <f>IF($B95="",IFERROR(VLOOKUP($A95,SERVIÇOS!$A:$F,6,0),IFERROR(VLOOKUP($A95,$C:$J,8,0),"")),IFERROR(VLOOKUP($B95,INSUMOS!$A:$D,4,0),IFERROR(VLOOKUP($B95,COTAÇÕES!$A:$J,9,0),"")))</f>
        <v/>
      </c>
      <c r="H95" s="465">
        <f>ROUND(IF($B95="",IFERROR(VLOOKUP($A95,SERVIÇOS!$A:$F,4,0),IFERROR(VLOOKUP($A95,$C:$J,6,0),)),IFERROR(VLOOKUP($B95,INSUMOS!$A:$D,4,0),IFERROR(VLOOKUP($B95,COTAÇÕES!$A:$J,9,0),)))*$F95,2)</f>
        <v>0</v>
      </c>
      <c r="I95" s="465">
        <f>ROUND(IF($B95="",IFERROR(VLOOKUP($A95,SERVIÇOS!$A:$F,5,0),IFERROR(VLOOKUP($A95,$C:$J,7,0),)),0)*$F95,2)</f>
        <v>0</v>
      </c>
      <c r="J95" s="466">
        <f t="shared" si="2"/>
        <v>0</v>
      </c>
      <c r="K95" s="515"/>
    </row>
    <row r="96" spans="1:11">
      <c r="A96" s="459"/>
      <c r="B96" s="460"/>
      <c r="C96" s="461"/>
      <c r="D96" s="462" t="str">
        <f>IF($B96="",IFERROR(VLOOKUP($A96,SERVIÇOS!$A:$F,2,0),IFERROR(VLOOKUP($A96,$C:$J,2,0),"")),IFERROR(VLOOKUP($B96,INSUMOS!$A:$D,2,0),IFERROR(VLOOKUP($B96,COTAÇÕES!$A:$J,2,0),"")))</f>
        <v/>
      </c>
      <c r="E96" s="526" t="str">
        <f>IF($B96="",IFERROR(VLOOKUP($A96,SERVIÇOS!$A:$F,3,0),IFERROR(VLOOKUP($A96,$C:$J,3,0),"")),IFERROR(VLOOKUP($B96,INSUMOS!$A:$D,3,0),IFERROR(VLOOKUP($B96,COTAÇÕES!$A:$J,5,0),"")))</f>
        <v/>
      </c>
      <c r="F96" s="463"/>
      <c r="G96" s="464" t="str">
        <f>IF($B96="",IFERROR(VLOOKUP($A96,SERVIÇOS!$A:$F,6,0),IFERROR(VLOOKUP($A96,$C:$J,8,0),"")),IFERROR(VLOOKUP($B96,INSUMOS!$A:$D,4,0),IFERROR(VLOOKUP($B96,COTAÇÕES!$A:$J,9,0),"")))</f>
        <v/>
      </c>
      <c r="H96" s="465">
        <f>ROUND(IF($B96="",IFERROR(VLOOKUP($A96,SERVIÇOS!$A:$F,4,0),IFERROR(VLOOKUP($A96,$C:$J,6,0),)),IFERROR(VLOOKUP($B96,INSUMOS!$A:$D,4,0),IFERROR(VLOOKUP($B96,COTAÇÕES!$A:$J,9,0),)))*$F96,2)</f>
        <v>0</v>
      </c>
      <c r="I96" s="465">
        <f>ROUND(IF($B96="",IFERROR(VLOOKUP($A96,SERVIÇOS!$A:$F,5,0),IFERROR(VLOOKUP($A96,$C:$J,7,0),)),0)*$F96,2)</f>
        <v>0</v>
      </c>
      <c r="J96" s="466">
        <f t="shared" si="2"/>
        <v>0</v>
      </c>
      <c r="K96" s="515"/>
    </row>
    <row r="97" spans="1:11">
      <c r="A97" s="459"/>
      <c r="B97" s="460"/>
      <c r="C97" s="461"/>
      <c r="D97" s="462" t="str">
        <f>IF($B97="",IFERROR(VLOOKUP($A97,SERVIÇOS!$A:$F,2,0),IFERROR(VLOOKUP($A97,$C:$J,2,0),"")),IFERROR(VLOOKUP($B97,INSUMOS!$A:$D,2,0),IFERROR(VLOOKUP($B97,COTAÇÕES!$A:$J,2,0),"")))</f>
        <v/>
      </c>
      <c r="E97" s="526" t="str">
        <f>IF($B97="",IFERROR(VLOOKUP($A97,SERVIÇOS!$A:$F,3,0),IFERROR(VLOOKUP($A97,$C:$J,3,0),"")),IFERROR(VLOOKUP($B97,INSUMOS!$A:$D,3,0),IFERROR(VLOOKUP($B97,COTAÇÕES!$A:$J,5,0),"")))</f>
        <v/>
      </c>
      <c r="F97" s="463"/>
      <c r="G97" s="464" t="str">
        <f>IF($B97="",IFERROR(VLOOKUP($A97,SERVIÇOS!$A:$F,6,0),IFERROR(VLOOKUP($A97,$C:$J,8,0),"")),IFERROR(VLOOKUP($B97,INSUMOS!$A:$D,4,0),IFERROR(VLOOKUP($B97,COTAÇÕES!$A:$J,9,0),"")))</f>
        <v/>
      </c>
      <c r="H97" s="465">
        <f>ROUND(IF($B97="",IFERROR(VLOOKUP($A97,SERVIÇOS!$A:$F,4,0),IFERROR(VLOOKUP($A97,$C:$J,6,0),)),IFERROR(VLOOKUP($B97,INSUMOS!$A:$D,4,0),IFERROR(VLOOKUP($B97,COTAÇÕES!$A:$J,9,0),)))*$F97,2)</f>
        <v>0</v>
      </c>
      <c r="I97" s="465">
        <f>ROUND(IF($B97="",IFERROR(VLOOKUP($A97,SERVIÇOS!$A:$F,5,0),IFERROR(VLOOKUP($A97,$C:$J,7,0),)),0)*$F97,2)</f>
        <v>0</v>
      </c>
      <c r="J97" s="466">
        <f t="shared" si="2"/>
        <v>0</v>
      </c>
      <c r="K97" s="515"/>
    </row>
    <row r="98" spans="1:11">
      <c r="A98" s="459"/>
      <c r="B98" s="460"/>
      <c r="C98" s="461"/>
      <c r="D98" s="462" t="str">
        <f>IF($B98="",IFERROR(VLOOKUP($A98,SERVIÇOS!$A:$F,2,0),IFERROR(VLOOKUP($A98,$C:$J,2,0),"")),IFERROR(VLOOKUP($B98,INSUMOS!$A:$D,2,0),IFERROR(VLOOKUP($B98,COTAÇÕES!$A:$J,2,0),"")))</f>
        <v/>
      </c>
      <c r="E98" s="526" t="str">
        <f>IF($B98="",IFERROR(VLOOKUP($A98,SERVIÇOS!$A:$F,3,0),IFERROR(VLOOKUP($A98,$C:$J,3,0),"")),IFERROR(VLOOKUP($B98,INSUMOS!$A:$D,3,0),IFERROR(VLOOKUP($B98,COTAÇÕES!$A:$J,5,0),"")))</f>
        <v/>
      </c>
      <c r="F98" s="463"/>
      <c r="G98" s="464" t="str">
        <f>IF($B98="",IFERROR(VLOOKUP($A98,SERVIÇOS!$A:$F,6,0),IFERROR(VLOOKUP($A98,$C:$J,8,0),"")),IFERROR(VLOOKUP($B98,INSUMOS!$A:$D,4,0),IFERROR(VLOOKUP($B98,COTAÇÕES!$A:$J,9,0),"")))</f>
        <v/>
      </c>
      <c r="H98" s="465">
        <f>ROUND(IF($B98="",IFERROR(VLOOKUP($A98,SERVIÇOS!$A:$F,4,0),IFERROR(VLOOKUP($A98,$C:$J,6,0),)),IFERROR(VLOOKUP($B98,INSUMOS!$A:$D,4,0),IFERROR(VLOOKUP($B98,COTAÇÕES!$A:$J,9,0),)))*$F98,2)</f>
        <v>0</v>
      </c>
      <c r="I98" s="465">
        <f>ROUND(IF($B98="",IFERROR(VLOOKUP($A98,SERVIÇOS!$A:$F,5,0),IFERROR(VLOOKUP($A98,$C:$J,7,0),)),0)*$F98,2)</f>
        <v>0</v>
      </c>
      <c r="J98" s="466">
        <f t="shared" ref="J98:J161" si="3">H98+I98</f>
        <v>0</v>
      </c>
      <c r="K98" s="515"/>
    </row>
    <row r="99" spans="1:11">
      <c r="A99" s="459"/>
      <c r="B99" s="460"/>
      <c r="C99" s="461"/>
      <c r="D99" s="462" t="str">
        <f>IF($B99="",IFERROR(VLOOKUP($A99,SERVIÇOS!$A:$F,2,0),IFERROR(VLOOKUP($A99,$C:$J,2,0),"")),IFERROR(VLOOKUP($B99,INSUMOS!$A:$D,2,0),IFERROR(VLOOKUP($B99,COTAÇÕES!$A:$J,2,0),"")))</f>
        <v/>
      </c>
      <c r="E99" s="526" t="str">
        <f>IF($B99="",IFERROR(VLOOKUP($A99,SERVIÇOS!$A:$F,3,0),IFERROR(VLOOKUP($A99,$C:$J,3,0),"")),IFERROR(VLOOKUP($B99,INSUMOS!$A:$D,3,0),IFERROR(VLOOKUP($B99,COTAÇÕES!$A:$J,5,0),"")))</f>
        <v/>
      </c>
      <c r="F99" s="463"/>
      <c r="G99" s="464" t="str">
        <f>IF($B99="",IFERROR(VLOOKUP($A99,SERVIÇOS!$A:$F,6,0),IFERROR(VLOOKUP($A99,$C:$J,8,0),"")),IFERROR(VLOOKUP($B99,INSUMOS!$A:$D,4,0),IFERROR(VLOOKUP($B99,COTAÇÕES!$A:$J,9,0),"")))</f>
        <v/>
      </c>
      <c r="H99" s="465">
        <f>ROUND(IF($B99="",IFERROR(VLOOKUP($A99,SERVIÇOS!$A:$F,4,0),IFERROR(VLOOKUP($A99,$C:$J,6,0),)),IFERROR(VLOOKUP($B99,INSUMOS!$A:$D,4,0),IFERROR(VLOOKUP($B99,COTAÇÕES!$A:$J,9,0),)))*$F99,2)</f>
        <v>0</v>
      </c>
      <c r="I99" s="465">
        <f>ROUND(IF($B99="",IFERROR(VLOOKUP($A99,SERVIÇOS!$A:$F,5,0),IFERROR(VLOOKUP($A99,$C:$J,7,0),)),0)*$F99,2)</f>
        <v>0</v>
      </c>
      <c r="J99" s="466">
        <f t="shared" si="3"/>
        <v>0</v>
      </c>
      <c r="K99" s="515"/>
    </row>
    <row r="100" spans="1:11">
      <c r="A100" s="459"/>
      <c r="B100" s="460"/>
      <c r="C100" s="461"/>
      <c r="D100" s="462" t="str">
        <f>IF($B100="",IFERROR(VLOOKUP($A100,SERVIÇOS!$A:$F,2,0),IFERROR(VLOOKUP($A100,$C:$J,2,0),"")),IFERROR(VLOOKUP($B100,INSUMOS!$A:$D,2,0),IFERROR(VLOOKUP($B100,COTAÇÕES!$A:$J,2,0),"")))</f>
        <v/>
      </c>
      <c r="E100" s="526" t="str">
        <f>IF($B100="",IFERROR(VLOOKUP($A100,SERVIÇOS!$A:$F,3,0),IFERROR(VLOOKUP($A100,$C:$J,3,0),"")),IFERROR(VLOOKUP($B100,INSUMOS!$A:$D,3,0),IFERROR(VLOOKUP($B100,COTAÇÕES!$A:$J,5,0),"")))</f>
        <v/>
      </c>
      <c r="F100" s="463"/>
      <c r="G100" s="464" t="str">
        <f>IF($B100="",IFERROR(VLOOKUP($A100,SERVIÇOS!$A:$F,6,0),IFERROR(VLOOKUP($A100,$C:$J,8,0),"")),IFERROR(VLOOKUP($B100,INSUMOS!$A:$D,4,0),IFERROR(VLOOKUP($B100,COTAÇÕES!$A:$J,9,0),"")))</f>
        <v/>
      </c>
      <c r="H100" s="465">
        <f>ROUND(IF($B100="",IFERROR(VLOOKUP($A100,SERVIÇOS!$A:$F,4,0),IFERROR(VLOOKUP($A100,$C:$J,6,0),)),IFERROR(VLOOKUP($B100,INSUMOS!$A:$D,4,0),IFERROR(VLOOKUP($B100,COTAÇÕES!$A:$J,9,0),)))*$F100,2)</f>
        <v>0</v>
      </c>
      <c r="I100" s="465">
        <f>ROUND(IF($B100="",IFERROR(VLOOKUP($A100,SERVIÇOS!$A:$F,5,0),IFERROR(VLOOKUP($A100,$C:$J,7,0),)),0)*$F100,2)</f>
        <v>0</v>
      </c>
      <c r="J100" s="466">
        <f t="shared" si="3"/>
        <v>0</v>
      </c>
      <c r="K100" s="515"/>
    </row>
    <row r="101" spans="1:11">
      <c r="A101" s="459"/>
      <c r="B101" s="460"/>
      <c r="C101" s="461"/>
      <c r="D101" s="462" t="str">
        <f>IF($B101="",IFERROR(VLOOKUP($A101,SERVIÇOS!$A:$F,2,0),IFERROR(VLOOKUP($A101,$C:$J,2,0),"")),IFERROR(VLOOKUP($B101,INSUMOS!$A:$D,2,0),IFERROR(VLOOKUP($B101,COTAÇÕES!$A:$J,2,0),"")))</f>
        <v/>
      </c>
      <c r="E101" s="526" t="str">
        <f>IF($B101="",IFERROR(VLOOKUP($A101,SERVIÇOS!$A:$F,3,0),IFERROR(VLOOKUP($A101,$C:$J,3,0),"")),IFERROR(VLOOKUP($B101,INSUMOS!$A:$D,3,0),IFERROR(VLOOKUP($B101,COTAÇÕES!$A:$J,5,0),"")))</f>
        <v/>
      </c>
      <c r="F101" s="463"/>
      <c r="G101" s="464" t="str">
        <f>IF($B101="",IFERROR(VLOOKUP($A101,SERVIÇOS!$A:$F,6,0),IFERROR(VLOOKUP($A101,$C:$J,8,0),"")),IFERROR(VLOOKUP($B101,INSUMOS!$A:$D,4,0),IFERROR(VLOOKUP($B101,COTAÇÕES!$A:$J,9,0),"")))</f>
        <v/>
      </c>
      <c r="H101" s="465">
        <f>ROUND(IF($B101="",IFERROR(VLOOKUP($A101,SERVIÇOS!$A:$F,4,0),IFERROR(VLOOKUP($A101,$C:$J,6,0),)),IFERROR(VLOOKUP($B101,INSUMOS!$A:$D,4,0),IFERROR(VLOOKUP($B101,COTAÇÕES!$A:$J,9,0),)))*$F101,2)</f>
        <v>0</v>
      </c>
      <c r="I101" s="465">
        <f>ROUND(IF($B101="",IFERROR(VLOOKUP($A101,SERVIÇOS!$A:$F,5,0),IFERROR(VLOOKUP($A101,$C:$J,7,0),)),0)*$F101,2)</f>
        <v>0</v>
      </c>
      <c r="J101" s="466">
        <f t="shared" si="3"/>
        <v>0</v>
      </c>
      <c r="K101" s="515"/>
    </row>
    <row r="102" spans="1:11">
      <c r="A102" s="459"/>
      <c r="B102" s="460"/>
      <c r="C102" s="461"/>
      <c r="D102" s="462" t="str">
        <f>IF($B102="",IFERROR(VLOOKUP($A102,SERVIÇOS!$A:$F,2,0),IFERROR(VLOOKUP($A102,$C:$J,2,0),"")),IFERROR(VLOOKUP($B102,INSUMOS!$A:$D,2,0),IFERROR(VLOOKUP($B102,COTAÇÕES!$A:$J,2,0),"")))</f>
        <v/>
      </c>
      <c r="E102" s="526" t="str">
        <f>IF($B102="",IFERROR(VLOOKUP($A102,SERVIÇOS!$A:$F,3,0),IFERROR(VLOOKUP($A102,$C:$J,3,0),"")),IFERROR(VLOOKUP($B102,INSUMOS!$A:$D,3,0),IFERROR(VLOOKUP($B102,COTAÇÕES!$A:$J,5,0),"")))</f>
        <v/>
      </c>
      <c r="F102" s="463"/>
      <c r="G102" s="464" t="str">
        <f>IF($B102="",IFERROR(VLOOKUP($A102,SERVIÇOS!$A:$F,6,0),IFERROR(VLOOKUP($A102,$C:$J,8,0),"")),IFERROR(VLOOKUP($B102,INSUMOS!$A:$D,4,0),IFERROR(VLOOKUP($B102,COTAÇÕES!$A:$J,9,0),"")))</f>
        <v/>
      </c>
      <c r="H102" s="465">
        <f>ROUND(IF($B102="",IFERROR(VLOOKUP($A102,SERVIÇOS!$A:$F,4,0),IFERROR(VLOOKUP($A102,$C:$J,6,0),)),IFERROR(VLOOKUP($B102,INSUMOS!$A:$D,4,0),IFERROR(VLOOKUP($B102,COTAÇÕES!$A:$J,9,0),)))*$F102,2)</f>
        <v>0</v>
      </c>
      <c r="I102" s="465">
        <f>ROUND(IF($B102="",IFERROR(VLOOKUP($A102,SERVIÇOS!$A:$F,5,0),IFERROR(VLOOKUP($A102,$C:$J,7,0),)),0)*$F102,2)</f>
        <v>0</v>
      </c>
      <c r="J102" s="466">
        <f t="shared" si="3"/>
        <v>0</v>
      </c>
      <c r="K102" s="515"/>
    </row>
    <row r="103" spans="1:11">
      <c r="A103" s="459"/>
      <c r="B103" s="460"/>
      <c r="C103" s="461"/>
      <c r="D103" s="462" t="str">
        <f>IF($B103="",IFERROR(VLOOKUP($A103,SERVIÇOS!$A:$F,2,0),IFERROR(VLOOKUP($A103,$C:$J,2,0),"")),IFERROR(VLOOKUP($B103,INSUMOS!$A:$D,2,0),IFERROR(VLOOKUP($B103,COTAÇÕES!$A:$J,2,0),"")))</f>
        <v/>
      </c>
      <c r="E103" s="526" t="str">
        <f>IF($B103="",IFERROR(VLOOKUP($A103,SERVIÇOS!$A:$F,3,0),IFERROR(VLOOKUP($A103,$C:$J,3,0),"")),IFERROR(VLOOKUP($B103,INSUMOS!$A:$D,3,0),IFERROR(VLOOKUP($B103,COTAÇÕES!$A:$J,5,0),"")))</f>
        <v/>
      </c>
      <c r="F103" s="463"/>
      <c r="G103" s="464" t="str">
        <f>IF($B103="",IFERROR(VLOOKUP($A103,SERVIÇOS!$A:$F,6,0),IFERROR(VLOOKUP($A103,$C:$J,8,0),"")),IFERROR(VLOOKUP($B103,INSUMOS!$A:$D,4,0),IFERROR(VLOOKUP($B103,COTAÇÕES!$A:$J,9,0),"")))</f>
        <v/>
      </c>
      <c r="H103" s="465">
        <f>ROUND(IF($B103="",IFERROR(VLOOKUP($A103,SERVIÇOS!$A:$F,4,0),IFERROR(VLOOKUP($A103,$C:$J,6,0),)),IFERROR(VLOOKUP($B103,INSUMOS!$A:$D,4,0),IFERROR(VLOOKUP($B103,COTAÇÕES!$A:$J,9,0),)))*$F103,2)</f>
        <v>0</v>
      </c>
      <c r="I103" s="465">
        <f>ROUND(IF($B103="",IFERROR(VLOOKUP($A103,SERVIÇOS!$A:$F,5,0),IFERROR(VLOOKUP($A103,$C:$J,7,0),)),0)*$F103,2)</f>
        <v>0</v>
      </c>
      <c r="J103" s="466">
        <f t="shared" si="3"/>
        <v>0</v>
      </c>
      <c r="K103" s="515"/>
    </row>
    <row r="104" spans="1:11">
      <c r="A104" s="459"/>
      <c r="B104" s="460"/>
      <c r="C104" s="461"/>
      <c r="D104" s="462" t="str">
        <f>IF($B104="",IFERROR(VLOOKUP($A104,SERVIÇOS!$A:$F,2,0),IFERROR(VLOOKUP($A104,$C:$J,2,0),"")),IFERROR(VLOOKUP($B104,INSUMOS!$A:$D,2,0),IFERROR(VLOOKUP($B104,COTAÇÕES!$A:$J,2,0),"")))</f>
        <v/>
      </c>
      <c r="E104" s="526" t="str">
        <f>IF($B104="",IFERROR(VLOOKUP($A104,SERVIÇOS!$A:$F,3,0),IFERROR(VLOOKUP($A104,$C:$J,3,0),"")),IFERROR(VLOOKUP($B104,INSUMOS!$A:$D,3,0),IFERROR(VLOOKUP($B104,COTAÇÕES!$A:$J,5,0),"")))</f>
        <v/>
      </c>
      <c r="F104" s="463"/>
      <c r="G104" s="464" t="str">
        <f>IF($B104="",IFERROR(VLOOKUP($A104,SERVIÇOS!$A:$F,6,0),IFERROR(VLOOKUP($A104,$C:$J,8,0),"")),IFERROR(VLOOKUP($B104,INSUMOS!$A:$D,4,0),IFERROR(VLOOKUP($B104,COTAÇÕES!$A:$J,9,0),"")))</f>
        <v/>
      </c>
      <c r="H104" s="465">
        <f>ROUND(IF($B104="",IFERROR(VLOOKUP($A104,SERVIÇOS!$A:$F,4,0),IFERROR(VLOOKUP($A104,$C:$J,6,0),)),IFERROR(VLOOKUP($B104,INSUMOS!$A:$D,4,0),IFERROR(VLOOKUP($B104,COTAÇÕES!$A:$J,9,0),)))*$F104,2)</f>
        <v>0</v>
      </c>
      <c r="I104" s="465">
        <f>ROUND(IF($B104="",IFERROR(VLOOKUP($A104,SERVIÇOS!$A:$F,5,0),IFERROR(VLOOKUP($A104,$C:$J,7,0),)),0)*$F104,2)</f>
        <v>0</v>
      </c>
      <c r="J104" s="466">
        <f t="shared" si="3"/>
        <v>0</v>
      </c>
      <c r="K104" s="515"/>
    </row>
    <row r="105" spans="1:11">
      <c r="A105" s="459"/>
      <c r="B105" s="460"/>
      <c r="C105" s="461"/>
      <c r="D105" s="462" t="str">
        <f>IF($B105="",IFERROR(VLOOKUP($A105,SERVIÇOS!$A:$F,2,0),IFERROR(VLOOKUP($A105,$C:$J,2,0),"")),IFERROR(VLOOKUP($B105,INSUMOS!$A:$D,2,0),IFERROR(VLOOKUP($B105,COTAÇÕES!$A:$J,2,0),"")))</f>
        <v/>
      </c>
      <c r="E105" s="526" t="str">
        <f>IF($B105="",IFERROR(VLOOKUP($A105,SERVIÇOS!$A:$F,3,0),IFERROR(VLOOKUP($A105,$C:$J,3,0),"")),IFERROR(VLOOKUP($B105,INSUMOS!$A:$D,3,0),IFERROR(VLOOKUP($B105,COTAÇÕES!$A:$J,5,0),"")))</f>
        <v/>
      </c>
      <c r="F105" s="463"/>
      <c r="G105" s="464" t="str">
        <f>IF($B105="",IFERROR(VLOOKUP($A105,SERVIÇOS!$A:$F,6,0),IFERROR(VLOOKUP($A105,$C:$J,8,0),"")),IFERROR(VLOOKUP($B105,INSUMOS!$A:$D,4,0),IFERROR(VLOOKUP($B105,COTAÇÕES!$A:$J,9,0),"")))</f>
        <v/>
      </c>
      <c r="H105" s="465">
        <f>ROUND(IF($B105="",IFERROR(VLOOKUP($A105,SERVIÇOS!$A:$F,4,0),IFERROR(VLOOKUP($A105,$C:$J,6,0),)),IFERROR(VLOOKUP($B105,INSUMOS!$A:$D,4,0),IFERROR(VLOOKUP($B105,COTAÇÕES!$A:$J,9,0),)))*$F105,2)</f>
        <v>0</v>
      </c>
      <c r="I105" s="465">
        <f>ROUND(IF($B105="",IFERROR(VLOOKUP($A105,SERVIÇOS!$A:$F,5,0),IFERROR(VLOOKUP($A105,$C:$J,7,0),)),0)*$F105,2)</f>
        <v>0</v>
      </c>
      <c r="J105" s="466">
        <f t="shared" si="3"/>
        <v>0</v>
      </c>
      <c r="K105" s="515"/>
    </row>
    <row r="106" spans="1:11">
      <c r="A106" s="459"/>
      <c r="B106" s="460"/>
      <c r="C106" s="461"/>
      <c r="D106" s="462" t="str">
        <f>IF($B106="",IFERROR(VLOOKUP($A106,SERVIÇOS!$A:$F,2,0),IFERROR(VLOOKUP($A106,$C:$J,2,0),"")),IFERROR(VLOOKUP($B106,INSUMOS!$A:$D,2,0),IFERROR(VLOOKUP($B106,COTAÇÕES!$A:$J,2,0),"")))</f>
        <v/>
      </c>
      <c r="E106" s="526" t="str">
        <f>IF($B106="",IFERROR(VLOOKUP($A106,SERVIÇOS!$A:$F,3,0),IFERROR(VLOOKUP($A106,$C:$J,3,0),"")),IFERROR(VLOOKUP($B106,INSUMOS!$A:$D,3,0),IFERROR(VLOOKUP($B106,COTAÇÕES!$A:$J,5,0),"")))</f>
        <v/>
      </c>
      <c r="F106" s="463"/>
      <c r="G106" s="464" t="str">
        <f>IF($B106="",IFERROR(VLOOKUP($A106,SERVIÇOS!$A:$F,6,0),IFERROR(VLOOKUP($A106,$C:$J,8,0),"")),IFERROR(VLOOKUP($B106,INSUMOS!$A:$D,4,0),IFERROR(VLOOKUP($B106,COTAÇÕES!$A:$J,9,0),"")))</f>
        <v/>
      </c>
      <c r="H106" s="465">
        <f>ROUND(IF($B106="",IFERROR(VLOOKUP($A106,SERVIÇOS!$A:$F,4,0),IFERROR(VLOOKUP($A106,$C:$J,6,0),)),IFERROR(VLOOKUP($B106,INSUMOS!$A:$D,4,0),IFERROR(VLOOKUP($B106,COTAÇÕES!$A:$J,9,0),)))*$F106,2)</f>
        <v>0</v>
      </c>
      <c r="I106" s="465">
        <f>ROUND(IF($B106="",IFERROR(VLOOKUP($A106,SERVIÇOS!$A:$F,5,0),IFERROR(VLOOKUP($A106,$C:$J,7,0),)),0)*$F106,2)</f>
        <v>0</v>
      </c>
      <c r="J106" s="466">
        <f t="shared" si="3"/>
        <v>0</v>
      </c>
      <c r="K106" s="515"/>
    </row>
    <row r="107" spans="1:11">
      <c r="A107" s="459"/>
      <c r="B107" s="460"/>
      <c r="C107" s="461"/>
      <c r="D107" s="462" t="str">
        <f>IF($B107="",IFERROR(VLOOKUP($A107,SERVIÇOS!$A:$F,2,0),IFERROR(VLOOKUP($A107,$C:$J,2,0),"")),IFERROR(VLOOKUP($B107,INSUMOS!$A:$D,2,0),IFERROR(VLOOKUP($B107,COTAÇÕES!$A:$J,2,0),"")))</f>
        <v/>
      </c>
      <c r="E107" s="526" t="str">
        <f>IF($B107="",IFERROR(VLOOKUP($A107,SERVIÇOS!$A:$F,3,0),IFERROR(VLOOKUP($A107,$C:$J,3,0),"")),IFERROR(VLOOKUP($B107,INSUMOS!$A:$D,3,0),IFERROR(VLOOKUP($B107,COTAÇÕES!$A:$J,5,0),"")))</f>
        <v/>
      </c>
      <c r="F107" s="463"/>
      <c r="G107" s="464" t="str">
        <f>IF($B107="",IFERROR(VLOOKUP($A107,SERVIÇOS!$A:$F,6,0),IFERROR(VLOOKUP($A107,$C:$J,8,0),"")),IFERROR(VLOOKUP($B107,INSUMOS!$A:$D,4,0),IFERROR(VLOOKUP($B107,COTAÇÕES!$A:$J,9,0),"")))</f>
        <v/>
      </c>
      <c r="H107" s="465">
        <f>ROUND(IF($B107="",IFERROR(VLOOKUP($A107,SERVIÇOS!$A:$F,4,0),IFERROR(VLOOKUP($A107,$C:$J,6,0),)),IFERROR(VLOOKUP($B107,INSUMOS!$A:$D,4,0),IFERROR(VLOOKUP($B107,COTAÇÕES!$A:$J,9,0),)))*$F107,2)</f>
        <v>0</v>
      </c>
      <c r="I107" s="465">
        <f>ROUND(IF($B107="",IFERROR(VLOOKUP($A107,SERVIÇOS!$A:$F,5,0),IFERROR(VLOOKUP($A107,$C:$J,7,0),)),0)*$F107,2)</f>
        <v>0</v>
      </c>
      <c r="J107" s="466">
        <f t="shared" si="3"/>
        <v>0</v>
      </c>
      <c r="K107" s="515"/>
    </row>
    <row r="108" spans="1:11">
      <c r="A108" s="459"/>
      <c r="B108" s="460"/>
      <c r="C108" s="461"/>
      <c r="D108" s="462" t="str">
        <f>IF($B108="",IFERROR(VLOOKUP($A108,SERVIÇOS!$A:$F,2,0),IFERROR(VLOOKUP($A108,$C:$J,2,0),"")),IFERROR(VLOOKUP($B108,INSUMOS!$A:$D,2,0),IFERROR(VLOOKUP($B108,COTAÇÕES!$A:$J,2,0),"")))</f>
        <v/>
      </c>
      <c r="E108" s="526" t="str">
        <f>IF($B108="",IFERROR(VLOOKUP($A108,SERVIÇOS!$A:$F,3,0),IFERROR(VLOOKUP($A108,$C:$J,3,0),"")),IFERROR(VLOOKUP($B108,INSUMOS!$A:$D,3,0),IFERROR(VLOOKUP($B108,COTAÇÕES!$A:$J,5,0),"")))</f>
        <v/>
      </c>
      <c r="F108" s="463"/>
      <c r="G108" s="464" t="str">
        <f>IF($B108="",IFERROR(VLOOKUP($A108,SERVIÇOS!$A:$F,6,0),IFERROR(VLOOKUP($A108,$C:$J,8,0),"")),IFERROR(VLOOKUP($B108,INSUMOS!$A:$D,4,0),IFERROR(VLOOKUP($B108,COTAÇÕES!$A:$J,9,0),"")))</f>
        <v/>
      </c>
      <c r="H108" s="465">
        <f>ROUND(IF($B108="",IFERROR(VLOOKUP($A108,SERVIÇOS!$A:$F,4,0),IFERROR(VLOOKUP($A108,$C:$J,6,0),)),IFERROR(VLOOKUP($B108,INSUMOS!$A:$D,4,0),IFERROR(VLOOKUP($B108,COTAÇÕES!$A:$J,9,0),)))*$F108,2)</f>
        <v>0</v>
      </c>
      <c r="I108" s="465">
        <f>ROUND(IF($B108="",IFERROR(VLOOKUP($A108,SERVIÇOS!$A:$F,5,0),IFERROR(VLOOKUP($A108,$C:$J,7,0),)),0)*$F108,2)</f>
        <v>0</v>
      </c>
      <c r="J108" s="466">
        <f t="shared" si="3"/>
        <v>0</v>
      </c>
      <c r="K108" s="515"/>
    </row>
    <row r="109" spans="1:11">
      <c r="A109" s="459"/>
      <c r="B109" s="460"/>
      <c r="C109" s="461"/>
      <c r="D109" s="462" t="str">
        <f>IF($B109="",IFERROR(VLOOKUP($A109,SERVIÇOS!$A:$F,2,0),IFERROR(VLOOKUP($A109,$C:$J,2,0),"")),IFERROR(VLOOKUP($B109,INSUMOS!$A:$D,2,0),IFERROR(VLOOKUP($B109,COTAÇÕES!$A:$J,2,0),"")))</f>
        <v/>
      </c>
      <c r="E109" s="526" t="str">
        <f>IF($B109="",IFERROR(VLOOKUP($A109,SERVIÇOS!$A:$F,3,0),IFERROR(VLOOKUP($A109,$C:$J,3,0),"")),IFERROR(VLOOKUP($B109,INSUMOS!$A:$D,3,0),IFERROR(VLOOKUP($B109,COTAÇÕES!$A:$J,5,0),"")))</f>
        <v/>
      </c>
      <c r="F109" s="463"/>
      <c r="G109" s="464" t="str">
        <f>IF($B109="",IFERROR(VLOOKUP($A109,SERVIÇOS!$A:$F,6,0),IFERROR(VLOOKUP($A109,$C:$J,8,0),"")),IFERROR(VLOOKUP($B109,INSUMOS!$A:$D,4,0),IFERROR(VLOOKUP($B109,COTAÇÕES!$A:$J,9,0),"")))</f>
        <v/>
      </c>
      <c r="H109" s="465">
        <f>ROUND(IF($B109="",IFERROR(VLOOKUP($A109,SERVIÇOS!$A:$F,4,0),IFERROR(VLOOKUP($A109,$C:$J,6,0),)),IFERROR(VLOOKUP($B109,INSUMOS!$A:$D,4,0),IFERROR(VLOOKUP($B109,COTAÇÕES!$A:$J,9,0),)))*$F109,2)</f>
        <v>0</v>
      </c>
      <c r="I109" s="465">
        <f>ROUND(IF($B109="",IFERROR(VLOOKUP($A109,SERVIÇOS!$A:$F,5,0),IFERROR(VLOOKUP($A109,$C:$J,7,0),)),0)*$F109,2)</f>
        <v>0</v>
      </c>
      <c r="J109" s="466">
        <f t="shared" si="3"/>
        <v>0</v>
      </c>
      <c r="K109" s="515"/>
    </row>
    <row r="110" spans="1:11">
      <c r="A110" s="459"/>
      <c r="B110" s="460"/>
      <c r="C110" s="461"/>
      <c r="D110" s="462" t="str">
        <f>IF($B110="",IFERROR(VLOOKUP($A110,SERVIÇOS!$A:$F,2,0),IFERROR(VLOOKUP($A110,$C:$J,2,0),"")),IFERROR(VLOOKUP($B110,INSUMOS!$A:$D,2,0),IFERROR(VLOOKUP($B110,COTAÇÕES!$A:$J,2,0),"")))</f>
        <v/>
      </c>
      <c r="E110" s="526" t="str">
        <f>IF($B110="",IFERROR(VLOOKUP($A110,SERVIÇOS!$A:$F,3,0),IFERROR(VLOOKUP($A110,$C:$J,3,0),"")),IFERROR(VLOOKUP($B110,INSUMOS!$A:$D,3,0),IFERROR(VLOOKUP($B110,COTAÇÕES!$A:$J,5,0),"")))</f>
        <v/>
      </c>
      <c r="F110" s="463"/>
      <c r="G110" s="464" t="str">
        <f>IF($B110="",IFERROR(VLOOKUP($A110,SERVIÇOS!$A:$F,6,0),IFERROR(VLOOKUP($A110,$C:$J,8,0),"")),IFERROR(VLOOKUP($B110,INSUMOS!$A:$D,4,0),IFERROR(VLOOKUP($B110,COTAÇÕES!$A:$J,9,0),"")))</f>
        <v/>
      </c>
      <c r="H110" s="465">
        <f>ROUND(IF($B110="",IFERROR(VLOOKUP($A110,SERVIÇOS!$A:$F,4,0),IFERROR(VLOOKUP($A110,$C:$J,6,0),)),IFERROR(VLOOKUP($B110,INSUMOS!$A:$D,4,0),IFERROR(VLOOKUP($B110,COTAÇÕES!$A:$J,9,0),)))*$F110,2)</f>
        <v>0</v>
      </c>
      <c r="I110" s="465">
        <f>ROUND(IF($B110="",IFERROR(VLOOKUP($A110,SERVIÇOS!$A:$F,5,0),IFERROR(VLOOKUP($A110,$C:$J,7,0),)),0)*$F110,2)</f>
        <v>0</v>
      </c>
      <c r="J110" s="466">
        <f t="shared" si="3"/>
        <v>0</v>
      </c>
      <c r="K110" s="515"/>
    </row>
    <row r="111" spans="1:11">
      <c r="A111" s="459"/>
      <c r="B111" s="460"/>
      <c r="C111" s="461"/>
      <c r="D111" s="462" t="str">
        <f>IF($B111="",IFERROR(VLOOKUP($A111,SERVIÇOS!$A:$F,2,0),IFERROR(VLOOKUP($A111,$C:$J,2,0),"")),IFERROR(VLOOKUP($B111,INSUMOS!$A:$D,2,0),IFERROR(VLOOKUP($B111,COTAÇÕES!$A:$J,2,0),"")))</f>
        <v/>
      </c>
      <c r="E111" s="526" t="str">
        <f>IF($B111="",IFERROR(VLOOKUP($A111,SERVIÇOS!$A:$F,3,0),IFERROR(VLOOKUP($A111,$C:$J,3,0),"")),IFERROR(VLOOKUP($B111,INSUMOS!$A:$D,3,0),IFERROR(VLOOKUP($B111,COTAÇÕES!$A:$J,5,0),"")))</f>
        <v/>
      </c>
      <c r="F111" s="463"/>
      <c r="G111" s="464" t="str">
        <f>IF($B111="",IFERROR(VLOOKUP($A111,SERVIÇOS!$A:$F,6,0),IFERROR(VLOOKUP($A111,$C:$J,8,0),"")),IFERROR(VLOOKUP($B111,INSUMOS!$A:$D,4,0),IFERROR(VLOOKUP($B111,COTAÇÕES!$A:$J,9,0),"")))</f>
        <v/>
      </c>
      <c r="H111" s="465">
        <f>ROUND(IF($B111="",IFERROR(VLOOKUP($A111,SERVIÇOS!$A:$F,4,0),IFERROR(VLOOKUP($A111,$C:$J,6,0),)),IFERROR(VLOOKUP($B111,INSUMOS!$A:$D,4,0),IFERROR(VLOOKUP($B111,COTAÇÕES!$A:$J,9,0),)))*$F111,2)</f>
        <v>0</v>
      </c>
      <c r="I111" s="465">
        <f>ROUND(IF($B111="",IFERROR(VLOOKUP($A111,SERVIÇOS!$A:$F,5,0),IFERROR(VLOOKUP($A111,$C:$J,7,0),)),0)*$F111,2)</f>
        <v>0</v>
      </c>
      <c r="J111" s="466">
        <f t="shared" si="3"/>
        <v>0</v>
      </c>
      <c r="K111" s="515"/>
    </row>
    <row r="112" spans="1:11">
      <c r="A112" s="459"/>
      <c r="B112" s="460"/>
      <c r="C112" s="461"/>
      <c r="D112" s="462" t="str">
        <f>IF($B112="",IFERROR(VLOOKUP($A112,SERVIÇOS!$A:$F,2,0),IFERROR(VLOOKUP($A112,$C:$J,2,0),"")),IFERROR(VLOOKUP($B112,INSUMOS!$A:$D,2,0),IFERROR(VLOOKUP($B112,COTAÇÕES!$A:$J,2,0),"")))</f>
        <v/>
      </c>
      <c r="E112" s="526" t="str">
        <f>IF($B112="",IFERROR(VLOOKUP($A112,SERVIÇOS!$A:$F,3,0),IFERROR(VLOOKUP($A112,$C:$J,3,0),"")),IFERROR(VLOOKUP($B112,INSUMOS!$A:$D,3,0),IFERROR(VLOOKUP($B112,COTAÇÕES!$A:$J,5,0),"")))</f>
        <v/>
      </c>
      <c r="F112" s="463"/>
      <c r="G112" s="464" t="str">
        <f>IF($B112="",IFERROR(VLOOKUP($A112,SERVIÇOS!$A:$F,6,0),IFERROR(VLOOKUP($A112,$C:$J,8,0),"")),IFERROR(VLOOKUP($B112,INSUMOS!$A:$D,4,0),IFERROR(VLOOKUP($B112,COTAÇÕES!$A:$J,9,0),"")))</f>
        <v/>
      </c>
      <c r="H112" s="465">
        <f>ROUND(IF($B112="",IFERROR(VLOOKUP($A112,SERVIÇOS!$A:$F,4,0),IFERROR(VLOOKUP($A112,$C:$J,6,0),)),IFERROR(VLOOKUP($B112,INSUMOS!$A:$D,4,0),IFERROR(VLOOKUP($B112,COTAÇÕES!$A:$J,9,0),)))*$F112,2)</f>
        <v>0</v>
      </c>
      <c r="I112" s="465">
        <f>ROUND(IF($B112="",IFERROR(VLOOKUP($A112,SERVIÇOS!$A:$F,5,0),IFERROR(VLOOKUP($A112,$C:$J,7,0),)),0)*$F112,2)</f>
        <v>0</v>
      </c>
      <c r="J112" s="466">
        <f t="shared" si="3"/>
        <v>0</v>
      </c>
      <c r="K112" s="515"/>
    </row>
    <row r="113" spans="1:11">
      <c r="A113" s="459"/>
      <c r="B113" s="460"/>
      <c r="C113" s="461"/>
      <c r="D113" s="462" t="str">
        <f>IF($B113="",IFERROR(VLOOKUP($A113,SERVIÇOS!$A:$F,2,0),IFERROR(VLOOKUP($A113,$C:$J,2,0),"")),IFERROR(VLOOKUP($B113,INSUMOS!$A:$D,2,0),IFERROR(VLOOKUP($B113,COTAÇÕES!$A:$J,2,0),"")))</f>
        <v/>
      </c>
      <c r="E113" s="526" t="str">
        <f>IF($B113="",IFERROR(VLOOKUP($A113,SERVIÇOS!$A:$F,3,0),IFERROR(VLOOKUP($A113,$C:$J,3,0),"")),IFERROR(VLOOKUP($B113,INSUMOS!$A:$D,3,0),IFERROR(VLOOKUP($B113,COTAÇÕES!$A:$J,5,0),"")))</f>
        <v/>
      </c>
      <c r="F113" s="463"/>
      <c r="G113" s="464" t="str">
        <f>IF($B113="",IFERROR(VLOOKUP($A113,SERVIÇOS!$A:$F,6,0),IFERROR(VLOOKUP($A113,$C:$J,8,0),"")),IFERROR(VLOOKUP($B113,INSUMOS!$A:$D,4,0),IFERROR(VLOOKUP($B113,COTAÇÕES!$A:$J,9,0),"")))</f>
        <v/>
      </c>
      <c r="H113" s="465">
        <f>ROUND(IF($B113="",IFERROR(VLOOKUP($A113,SERVIÇOS!$A:$F,4,0),IFERROR(VLOOKUP($A113,$C:$J,6,0),)),IFERROR(VLOOKUP($B113,INSUMOS!$A:$D,4,0),IFERROR(VLOOKUP($B113,COTAÇÕES!$A:$J,9,0),)))*$F113,2)</f>
        <v>0</v>
      </c>
      <c r="I113" s="465">
        <f>ROUND(IF($B113="",IFERROR(VLOOKUP($A113,SERVIÇOS!$A:$F,5,0),IFERROR(VLOOKUP($A113,$C:$J,7,0),)),0)*$F113,2)</f>
        <v>0</v>
      </c>
      <c r="J113" s="466">
        <f t="shared" si="3"/>
        <v>0</v>
      </c>
      <c r="K113" s="515"/>
    </row>
    <row r="114" spans="1:11">
      <c r="A114" s="459"/>
      <c r="B114" s="460"/>
      <c r="C114" s="461"/>
      <c r="D114" s="462" t="str">
        <f>IF($B114="",IFERROR(VLOOKUP($A114,SERVIÇOS!$A:$F,2,0),IFERROR(VLOOKUP($A114,$C:$J,2,0),"")),IFERROR(VLOOKUP($B114,INSUMOS!$A:$D,2,0),IFERROR(VLOOKUP($B114,COTAÇÕES!$A:$J,2,0),"")))</f>
        <v/>
      </c>
      <c r="E114" s="526" t="str">
        <f>IF($B114="",IFERROR(VLOOKUP($A114,SERVIÇOS!$A:$F,3,0),IFERROR(VLOOKUP($A114,$C:$J,3,0),"")),IFERROR(VLOOKUP($B114,INSUMOS!$A:$D,3,0),IFERROR(VLOOKUP($B114,COTAÇÕES!$A:$J,5,0),"")))</f>
        <v/>
      </c>
      <c r="F114" s="463"/>
      <c r="G114" s="464" t="str">
        <f>IF($B114="",IFERROR(VLOOKUP($A114,SERVIÇOS!$A:$F,6,0),IFERROR(VLOOKUP($A114,$C:$J,8,0),"")),IFERROR(VLOOKUP($B114,INSUMOS!$A:$D,4,0),IFERROR(VLOOKUP($B114,COTAÇÕES!$A:$J,9,0),"")))</f>
        <v/>
      </c>
      <c r="H114" s="465">
        <f>ROUND(IF($B114="",IFERROR(VLOOKUP($A114,SERVIÇOS!$A:$F,4,0),IFERROR(VLOOKUP($A114,$C:$J,6,0),)),IFERROR(VLOOKUP($B114,INSUMOS!$A:$D,4,0),IFERROR(VLOOKUP($B114,COTAÇÕES!$A:$J,9,0),)))*$F114,2)</f>
        <v>0</v>
      </c>
      <c r="I114" s="465">
        <f>ROUND(IF($B114="",IFERROR(VLOOKUP($A114,SERVIÇOS!$A:$F,5,0),IFERROR(VLOOKUP($A114,$C:$J,7,0),)),0)*$F114,2)</f>
        <v>0</v>
      </c>
      <c r="J114" s="466">
        <f t="shared" si="3"/>
        <v>0</v>
      </c>
      <c r="K114" s="515"/>
    </row>
    <row r="115" spans="1:11">
      <c r="A115" s="459"/>
      <c r="B115" s="460"/>
      <c r="C115" s="461"/>
      <c r="D115" s="462" t="str">
        <f>IF($B115="",IFERROR(VLOOKUP($A115,SERVIÇOS!$A:$F,2,0),IFERROR(VLOOKUP($A115,$C:$J,2,0),"")),IFERROR(VLOOKUP($B115,INSUMOS!$A:$D,2,0),IFERROR(VLOOKUP($B115,COTAÇÕES!$A:$J,2,0),"")))</f>
        <v/>
      </c>
      <c r="E115" s="526" t="str">
        <f>IF($B115="",IFERROR(VLOOKUP($A115,SERVIÇOS!$A:$F,3,0),IFERROR(VLOOKUP($A115,$C:$J,3,0),"")),IFERROR(VLOOKUP($B115,INSUMOS!$A:$D,3,0),IFERROR(VLOOKUP($B115,COTAÇÕES!$A:$J,5,0),"")))</f>
        <v/>
      </c>
      <c r="F115" s="463"/>
      <c r="G115" s="464" t="str">
        <f>IF($B115="",IFERROR(VLOOKUP($A115,SERVIÇOS!$A:$F,6,0),IFERROR(VLOOKUP($A115,$C:$J,8,0),"")),IFERROR(VLOOKUP($B115,INSUMOS!$A:$D,4,0),IFERROR(VLOOKUP($B115,COTAÇÕES!$A:$J,9,0),"")))</f>
        <v/>
      </c>
      <c r="H115" s="465">
        <f>ROUND(IF($B115="",IFERROR(VLOOKUP($A115,SERVIÇOS!$A:$F,4,0),IFERROR(VLOOKUP($A115,$C:$J,6,0),)),IFERROR(VLOOKUP($B115,INSUMOS!$A:$D,4,0),IFERROR(VLOOKUP($B115,COTAÇÕES!$A:$J,9,0),)))*$F115,2)</f>
        <v>0</v>
      </c>
      <c r="I115" s="465">
        <f>ROUND(IF($B115="",IFERROR(VLOOKUP($A115,SERVIÇOS!$A:$F,5,0),IFERROR(VLOOKUP($A115,$C:$J,7,0),)),0)*$F115,2)</f>
        <v>0</v>
      </c>
      <c r="J115" s="466">
        <f t="shared" si="3"/>
        <v>0</v>
      </c>
      <c r="K115" s="515"/>
    </row>
    <row r="116" spans="1:11">
      <c r="A116" s="459"/>
      <c r="B116" s="460"/>
      <c r="C116" s="461"/>
      <c r="D116" s="462" t="str">
        <f>IF($B116="",IFERROR(VLOOKUP($A116,SERVIÇOS!$A:$F,2,0),IFERROR(VLOOKUP($A116,$C:$J,2,0),"")),IFERROR(VLOOKUP($B116,INSUMOS!$A:$D,2,0),IFERROR(VLOOKUP($B116,COTAÇÕES!$A:$J,2,0),"")))</f>
        <v/>
      </c>
      <c r="E116" s="526" t="str">
        <f>IF($B116="",IFERROR(VLOOKUP($A116,SERVIÇOS!$A:$F,3,0),IFERROR(VLOOKUP($A116,$C:$J,3,0),"")),IFERROR(VLOOKUP($B116,INSUMOS!$A:$D,3,0),IFERROR(VLOOKUP($B116,COTAÇÕES!$A:$J,5,0),"")))</f>
        <v/>
      </c>
      <c r="F116" s="463"/>
      <c r="G116" s="464" t="str">
        <f>IF($B116="",IFERROR(VLOOKUP($A116,SERVIÇOS!$A:$F,6,0),IFERROR(VLOOKUP($A116,$C:$J,8,0),"")),IFERROR(VLOOKUP($B116,INSUMOS!$A:$D,4,0),IFERROR(VLOOKUP($B116,COTAÇÕES!$A:$J,9,0),"")))</f>
        <v/>
      </c>
      <c r="H116" s="465">
        <f>ROUND(IF($B116="",IFERROR(VLOOKUP($A116,SERVIÇOS!$A:$F,4,0),IFERROR(VLOOKUP($A116,$C:$J,6,0),)),IFERROR(VLOOKUP($B116,INSUMOS!$A:$D,4,0),IFERROR(VLOOKUP($B116,COTAÇÕES!$A:$J,9,0),)))*$F116,2)</f>
        <v>0</v>
      </c>
      <c r="I116" s="465">
        <f>ROUND(IF($B116="",IFERROR(VLOOKUP($A116,SERVIÇOS!$A:$F,5,0),IFERROR(VLOOKUP($A116,$C:$J,7,0),)),0)*$F116,2)</f>
        <v>0</v>
      </c>
      <c r="J116" s="466">
        <f t="shared" si="3"/>
        <v>0</v>
      </c>
      <c r="K116" s="515"/>
    </row>
    <row r="117" spans="1:11">
      <c r="A117" s="459"/>
      <c r="B117" s="460"/>
      <c r="C117" s="461"/>
      <c r="D117" s="462" t="str">
        <f>IF($B117="",IFERROR(VLOOKUP($A117,SERVIÇOS!$A:$F,2,0),IFERROR(VLOOKUP($A117,$C:$J,2,0),"")),IFERROR(VLOOKUP($B117,INSUMOS!$A:$D,2,0),IFERROR(VLOOKUP($B117,COTAÇÕES!$A:$J,2,0),"")))</f>
        <v/>
      </c>
      <c r="E117" s="526" t="str">
        <f>IF($B117="",IFERROR(VLOOKUP($A117,SERVIÇOS!$A:$F,3,0),IFERROR(VLOOKUP($A117,$C:$J,3,0),"")),IFERROR(VLOOKUP($B117,INSUMOS!$A:$D,3,0),IFERROR(VLOOKUP($B117,COTAÇÕES!$A:$J,5,0),"")))</f>
        <v/>
      </c>
      <c r="F117" s="463"/>
      <c r="G117" s="464" t="str">
        <f>IF($B117="",IFERROR(VLOOKUP($A117,SERVIÇOS!$A:$F,6,0),IFERROR(VLOOKUP($A117,$C:$J,8,0),"")),IFERROR(VLOOKUP($B117,INSUMOS!$A:$D,4,0),IFERROR(VLOOKUP($B117,COTAÇÕES!$A:$J,9,0),"")))</f>
        <v/>
      </c>
      <c r="H117" s="465">
        <f>ROUND(IF($B117="",IFERROR(VLOOKUP($A117,SERVIÇOS!$A:$F,4,0),IFERROR(VLOOKUP($A117,$C:$J,6,0),)),IFERROR(VLOOKUP($B117,INSUMOS!$A:$D,4,0),IFERROR(VLOOKUP($B117,COTAÇÕES!$A:$J,9,0),)))*$F117,2)</f>
        <v>0</v>
      </c>
      <c r="I117" s="465">
        <f>ROUND(IF($B117="",IFERROR(VLOOKUP($A117,SERVIÇOS!$A:$F,5,0),IFERROR(VLOOKUP($A117,$C:$J,7,0),)),0)*$F117,2)</f>
        <v>0</v>
      </c>
      <c r="J117" s="466">
        <f t="shared" si="3"/>
        <v>0</v>
      </c>
      <c r="K117" s="515"/>
    </row>
    <row r="118" spans="1:11">
      <c r="A118" s="459"/>
      <c r="B118" s="460"/>
      <c r="C118" s="461"/>
      <c r="D118" s="462" t="str">
        <f>IF($B118="",IFERROR(VLOOKUP($A118,SERVIÇOS!$A:$F,2,0),IFERROR(VLOOKUP($A118,$C:$J,2,0),"")),IFERROR(VLOOKUP($B118,INSUMOS!$A:$D,2,0),IFERROR(VLOOKUP($B118,COTAÇÕES!$A:$J,2,0),"")))</f>
        <v/>
      </c>
      <c r="E118" s="526" t="str">
        <f>IF($B118="",IFERROR(VLOOKUP($A118,SERVIÇOS!$A:$F,3,0),IFERROR(VLOOKUP($A118,$C:$J,3,0),"")),IFERROR(VLOOKUP($B118,INSUMOS!$A:$D,3,0),IFERROR(VLOOKUP($B118,COTAÇÕES!$A:$J,5,0),"")))</f>
        <v/>
      </c>
      <c r="F118" s="463"/>
      <c r="G118" s="464" t="str">
        <f>IF($B118="",IFERROR(VLOOKUP($A118,SERVIÇOS!$A:$F,6,0),IFERROR(VLOOKUP($A118,$C:$J,8,0),"")),IFERROR(VLOOKUP($B118,INSUMOS!$A:$D,4,0),IFERROR(VLOOKUP($B118,COTAÇÕES!$A:$J,9,0),"")))</f>
        <v/>
      </c>
      <c r="H118" s="465">
        <f>ROUND(IF($B118="",IFERROR(VLOOKUP($A118,SERVIÇOS!$A:$F,4,0),IFERROR(VLOOKUP($A118,$C:$J,6,0),)),IFERROR(VLOOKUP($B118,INSUMOS!$A:$D,4,0),IFERROR(VLOOKUP($B118,COTAÇÕES!$A:$J,9,0),)))*$F118,2)</f>
        <v>0</v>
      </c>
      <c r="I118" s="465">
        <f>ROUND(IF($B118="",IFERROR(VLOOKUP($A118,SERVIÇOS!$A:$F,5,0),IFERROR(VLOOKUP($A118,$C:$J,7,0),)),0)*$F118,2)</f>
        <v>0</v>
      </c>
      <c r="J118" s="466">
        <f t="shared" si="3"/>
        <v>0</v>
      </c>
      <c r="K118" s="515"/>
    </row>
    <row r="119" spans="1:11">
      <c r="A119" s="459"/>
      <c r="B119" s="460"/>
      <c r="C119" s="461"/>
      <c r="D119" s="462" t="str">
        <f>IF($B119="",IFERROR(VLOOKUP($A119,SERVIÇOS!$A:$F,2,0),IFERROR(VLOOKUP($A119,$C:$J,2,0),"")),IFERROR(VLOOKUP($B119,INSUMOS!$A:$D,2,0),IFERROR(VLOOKUP($B119,COTAÇÕES!$A:$J,2,0),"")))</f>
        <v/>
      </c>
      <c r="E119" s="526" t="str">
        <f>IF($B119="",IFERROR(VLOOKUP($A119,SERVIÇOS!$A:$F,3,0),IFERROR(VLOOKUP($A119,$C:$J,3,0),"")),IFERROR(VLOOKUP($B119,INSUMOS!$A:$D,3,0),IFERROR(VLOOKUP($B119,COTAÇÕES!$A:$J,5,0),"")))</f>
        <v/>
      </c>
      <c r="F119" s="463"/>
      <c r="G119" s="464" t="str">
        <f>IF($B119="",IFERROR(VLOOKUP($A119,SERVIÇOS!$A:$F,6,0),IFERROR(VLOOKUP($A119,$C:$J,8,0),"")),IFERROR(VLOOKUP($B119,INSUMOS!$A:$D,4,0),IFERROR(VLOOKUP($B119,COTAÇÕES!$A:$J,9,0),"")))</f>
        <v/>
      </c>
      <c r="H119" s="465">
        <f>ROUND(IF($B119="",IFERROR(VLOOKUP($A119,SERVIÇOS!$A:$F,4,0),IFERROR(VLOOKUP($A119,$C:$J,6,0),)),IFERROR(VLOOKUP($B119,INSUMOS!$A:$D,4,0),IFERROR(VLOOKUP($B119,COTAÇÕES!$A:$J,9,0),)))*$F119,2)</f>
        <v>0</v>
      </c>
      <c r="I119" s="465">
        <f>ROUND(IF($B119="",IFERROR(VLOOKUP($A119,SERVIÇOS!$A:$F,5,0),IFERROR(VLOOKUP($A119,$C:$J,7,0),)),0)*$F119,2)</f>
        <v>0</v>
      </c>
      <c r="J119" s="466">
        <f t="shared" si="3"/>
        <v>0</v>
      </c>
      <c r="K119" s="515"/>
    </row>
    <row r="120" spans="1:11">
      <c r="A120" s="459"/>
      <c r="B120" s="460"/>
      <c r="C120" s="461"/>
      <c r="D120" s="462" t="str">
        <f>IF($B120="",IFERROR(VLOOKUP($A120,SERVIÇOS!$A:$F,2,0),IFERROR(VLOOKUP($A120,$C:$J,2,0),"")),IFERROR(VLOOKUP($B120,INSUMOS!$A:$D,2,0),IFERROR(VLOOKUP($B120,COTAÇÕES!$A:$J,2,0),"")))</f>
        <v/>
      </c>
      <c r="E120" s="526" t="str">
        <f>IF($B120="",IFERROR(VLOOKUP($A120,SERVIÇOS!$A:$F,3,0),IFERROR(VLOOKUP($A120,$C:$J,3,0),"")),IFERROR(VLOOKUP($B120,INSUMOS!$A:$D,3,0),IFERROR(VLOOKUP($B120,COTAÇÕES!$A:$J,5,0),"")))</f>
        <v/>
      </c>
      <c r="F120" s="463"/>
      <c r="G120" s="464" t="str">
        <f>IF($B120="",IFERROR(VLOOKUP($A120,SERVIÇOS!$A:$F,6,0),IFERROR(VLOOKUP($A120,$C:$J,8,0),"")),IFERROR(VLOOKUP($B120,INSUMOS!$A:$D,4,0),IFERROR(VLOOKUP($B120,COTAÇÕES!$A:$J,9,0),"")))</f>
        <v/>
      </c>
      <c r="H120" s="465">
        <f>ROUND(IF($B120="",IFERROR(VLOOKUP($A120,SERVIÇOS!$A:$F,4,0),IFERROR(VLOOKUP($A120,$C:$J,6,0),)),IFERROR(VLOOKUP($B120,INSUMOS!$A:$D,4,0),IFERROR(VLOOKUP($B120,COTAÇÕES!$A:$J,9,0),)))*$F120,2)</f>
        <v>0</v>
      </c>
      <c r="I120" s="465">
        <f>ROUND(IF($B120="",IFERROR(VLOOKUP($A120,SERVIÇOS!$A:$F,5,0),IFERROR(VLOOKUP($A120,$C:$J,7,0),)),0)*$F120,2)</f>
        <v>0</v>
      </c>
      <c r="J120" s="466">
        <f t="shared" si="3"/>
        <v>0</v>
      </c>
      <c r="K120" s="515"/>
    </row>
    <row r="121" spans="1:11">
      <c r="A121" s="459"/>
      <c r="B121" s="460"/>
      <c r="C121" s="461"/>
      <c r="D121" s="462" t="str">
        <f>IF($B121="",IFERROR(VLOOKUP($A121,SERVIÇOS!$A:$F,2,0),IFERROR(VLOOKUP($A121,$C:$J,2,0),"")),IFERROR(VLOOKUP($B121,INSUMOS!$A:$D,2,0),IFERROR(VLOOKUP($B121,COTAÇÕES!$A:$J,2,0),"")))</f>
        <v/>
      </c>
      <c r="E121" s="526" t="str">
        <f>IF($B121="",IFERROR(VLOOKUP($A121,SERVIÇOS!$A:$F,3,0),IFERROR(VLOOKUP($A121,$C:$J,3,0),"")),IFERROR(VLOOKUP($B121,INSUMOS!$A:$D,3,0),IFERROR(VLOOKUP($B121,COTAÇÕES!$A:$J,5,0),"")))</f>
        <v/>
      </c>
      <c r="F121" s="463"/>
      <c r="G121" s="464" t="str">
        <f>IF($B121="",IFERROR(VLOOKUP($A121,SERVIÇOS!$A:$F,6,0),IFERROR(VLOOKUP($A121,$C:$J,8,0),"")),IFERROR(VLOOKUP($B121,INSUMOS!$A:$D,4,0),IFERROR(VLOOKUP($B121,COTAÇÕES!$A:$J,9,0),"")))</f>
        <v/>
      </c>
      <c r="H121" s="465">
        <f>ROUND(IF($B121="",IFERROR(VLOOKUP($A121,SERVIÇOS!$A:$F,4,0),IFERROR(VLOOKUP($A121,$C:$J,6,0),)),IFERROR(VLOOKUP($B121,INSUMOS!$A:$D,4,0),IFERROR(VLOOKUP($B121,COTAÇÕES!$A:$J,9,0),)))*$F121,2)</f>
        <v>0</v>
      </c>
      <c r="I121" s="465">
        <f>ROUND(IF($B121="",IFERROR(VLOOKUP($A121,SERVIÇOS!$A:$F,5,0),IFERROR(VLOOKUP($A121,$C:$J,7,0),)),0)*$F121,2)</f>
        <v>0</v>
      </c>
      <c r="J121" s="466">
        <f t="shared" si="3"/>
        <v>0</v>
      </c>
      <c r="K121" s="515"/>
    </row>
    <row r="122" spans="1:11">
      <c r="A122" s="459"/>
      <c r="B122" s="460"/>
      <c r="C122" s="461"/>
      <c r="D122" s="462" t="str">
        <f>IF($B122="",IFERROR(VLOOKUP($A122,SERVIÇOS!$A:$F,2,0),IFERROR(VLOOKUP($A122,$C:$J,2,0),"")),IFERROR(VLOOKUP($B122,INSUMOS!$A:$D,2,0),IFERROR(VLOOKUP($B122,COTAÇÕES!$A:$J,2,0),"")))</f>
        <v/>
      </c>
      <c r="E122" s="526" t="str">
        <f>IF($B122="",IFERROR(VLOOKUP($A122,SERVIÇOS!$A:$F,3,0),IFERROR(VLOOKUP($A122,$C:$J,3,0),"")),IFERROR(VLOOKUP($B122,INSUMOS!$A:$D,3,0),IFERROR(VLOOKUP($B122,COTAÇÕES!$A:$J,5,0),"")))</f>
        <v/>
      </c>
      <c r="F122" s="463"/>
      <c r="G122" s="464" t="str">
        <f>IF($B122="",IFERROR(VLOOKUP($A122,SERVIÇOS!$A:$F,6,0),IFERROR(VLOOKUP($A122,$C:$J,8,0),"")),IFERROR(VLOOKUP($B122,INSUMOS!$A:$D,4,0),IFERROR(VLOOKUP($B122,COTAÇÕES!$A:$J,9,0),"")))</f>
        <v/>
      </c>
      <c r="H122" s="465">
        <f>ROUND(IF($B122="",IFERROR(VLOOKUP($A122,SERVIÇOS!$A:$F,4,0),IFERROR(VLOOKUP($A122,$C:$J,6,0),)),IFERROR(VLOOKUP($B122,INSUMOS!$A:$D,4,0),IFERROR(VLOOKUP($B122,COTAÇÕES!$A:$J,9,0),)))*$F122,2)</f>
        <v>0</v>
      </c>
      <c r="I122" s="465">
        <f>ROUND(IF($B122="",IFERROR(VLOOKUP($A122,SERVIÇOS!$A:$F,5,0),IFERROR(VLOOKUP($A122,$C:$J,7,0),)),0)*$F122,2)</f>
        <v>0</v>
      </c>
      <c r="J122" s="466">
        <f t="shared" si="3"/>
        <v>0</v>
      </c>
      <c r="K122" s="515"/>
    </row>
    <row r="123" spans="1:11">
      <c r="A123" s="459"/>
      <c r="B123" s="460"/>
      <c r="C123" s="461"/>
      <c r="D123" s="462" t="str">
        <f>IF($B123="",IFERROR(VLOOKUP($A123,SERVIÇOS!$A:$F,2,0),IFERROR(VLOOKUP($A123,$C:$J,2,0),"")),IFERROR(VLOOKUP($B123,INSUMOS!$A:$D,2,0),IFERROR(VLOOKUP($B123,COTAÇÕES!$A:$J,2,0),"")))</f>
        <v/>
      </c>
      <c r="E123" s="526" t="str">
        <f>IF($B123="",IFERROR(VLOOKUP($A123,SERVIÇOS!$A:$F,3,0),IFERROR(VLOOKUP($A123,$C:$J,3,0),"")),IFERROR(VLOOKUP($B123,INSUMOS!$A:$D,3,0),IFERROR(VLOOKUP($B123,COTAÇÕES!$A:$J,5,0),"")))</f>
        <v/>
      </c>
      <c r="F123" s="463"/>
      <c r="G123" s="464" t="str">
        <f>IF($B123="",IFERROR(VLOOKUP($A123,SERVIÇOS!$A:$F,6,0),IFERROR(VLOOKUP($A123,$C:$J,8,0),"")),IFERROR(VLOOKUP($B123,INSUMOS!$A:$D,4,0),IFERROR(VLOOKUP($B123,COTAÇÕES!$A:$J,9,0),"")))</f>
        <v/>
      </c>
      <c r="H123" s="465">
        <f>ROUND(IF($B123="",IFERROR(VLOOKUP($A123,SERVIÇOS!$A:$F,4,0),IFERROR(VLOOKUP($A123,$C:$J,6,0),)),IFERROR(VLOOKUP($B123,INSUMOS!$A:$D,4,0),IFERROR(VLOOKUP($B123,COTAÇÕES!$A:$J,9,0),)))*$F123,2)</f>
        <v>0</v>
      </c>
      <c r="I123" s="465">
        <f>ROUND(IF($B123="",IFERROR(VLOOKUP($A123,SERVIÇOS!$A:$F,5,0),IFERROR(VLOOKUP($A123,$C:$J,7,0),)),0)*$F123,2)</f>
        <v>0</v>
      </c>
      <c r="J123" s="466">
        <f t="shared" si="3"/>
        <v>0</v>
      </c>
      <c r="K123" s="515"/>
    </row>
    <row r="124" spans="1:11">
      <c r="A124" s="459"/>
      <c r="B124" s="460"/>
      <c r="C124" s="461"/>
      <c r="D124" s="462" t="str">
        <f>IF($B124="",IFERROR(VLOOKUP($A124,SERVIÇOS!$A:$F,2,0),IFERROR(VLOOKUP($A124,$C:$J,2,0),"")),IFERROR(VLOOKUP($B124,INSUMOS!$A:$D,2,0),IFERROR(VLOOKUP($B124,COTAÇÕES!$A:$J,2,0),"")))</f>
        <v/>
      </c>
      <c r="E124" s="526" t="str">
        <f>IF($B124="",IFERROR(VLOOKUP($A124,SERVIÇOS!$A:$F,3,0),IFERROR(VLOOKUP($A124,$C:$J,3,0),"")),IFERROR(VLOOKUP($B124,INSUMOS!$A:$D,3,0),IFERROR(VLOOKUP($B124,COTAÇÕES!$A:$J,5,0),"")))</f>
        <v/>
      </c>
      <c r="F124" s="463"/>
      <c r="G124" s="464" t="str">
        <f>IF($B124="",IFERROR(VLOOKUP($A124,SERVIÇOS!$A:$F,6,0),IFERROR(VLOOKUP($A124,$C:$J,8,0),"")),IFERROR(VLOOKUP($B124,INSUMOS!$A:$D,4,0),IFERROR(VLOOKUP($B124,COTAÇÕES!$A:$J,9,0),"")))</f>
        <v/>
      </c>
      <c r="H124" s="465">
        <f>ROUND(IF($B124="",IFERROR(VLOOKUP($A124,SERVIÇOS!$A:$F,4,0),IFERROR(VLOOKUP($A124,$C:$J,6,0),)),IFERROR(VLOOKUP($B124,INSUMOS!$A:$D,4,0),IFERROR(VLOOKUP($B124,COTAÇÕES!$A:$J,9,0),)))*$F124,2)</f>
        <v>0</v>
      </c>
      <c r="I124" s="465">
        <f>ROUND(IF($B124="",IFERROR(VLOOKUP($A124,SERVIÇOS!$A:$F,5,0),IFERROR(VLOOKUP($A124,$C:$J,7,0),)),0)*$F124,2)</f>
        <v>0</v>
      </c>
      <c r="J124" s="466">
        <f t="shared" si="3"/>
        <v>0</v>
      </c>
      <c r="K124" s="515"/>
    </row>
    <row r="125" spans="1:11">
      <c r="A125" s="459"/>
      <c r="B125" s="460"/>
      <c r="C125" s="461"/>
      <c r="D125" s="462" t="str">
        <f>IF($B125="",IFERROR(VLOOKUP($A125,SERVIÇOS!$A:$F,2,0),IFERROR(VLOOKUP($A125,$C:$J,2,0),"")),IFERROR(VLOOKUP($B125,INSUMOS!$A:$D,2,0),IFERROR(VLOOKUP($B125,COTAÇÕES!$A:$J,2,0),"")))</f>
        <v/>
      </c>
      <c r="E125" s="526" t="str">
        <f>IF($B125="",IFERROR(VLOOKUP($A125,SERVIÇOS!$A:$F,3,0),IFERROR(VLOOKUP($A125,$C:$J,3,0),"")),IFERROR(VLOOKUP($B125,INSUMOS!$A:$D,3,0),IFERROR(VLOOKUP($B125,COTAÇÕES!$A:$J,5,0),"")))</f>
        <v/>
      </c>
      <c r="F125" s="463"/>
      <c r="G125" s="464" t="str">
        <f>IF($B125="",IFERROR(VLOOKUP($A125,SERVIÇOS!$A:$F,6,0),IFERROR(VLOOKUP($A125,$C:$J,8,0),"")),IFERROR(VLOOKUP($B125,INSUMOS!$A:$D,4,0),IFERROR(VLOOKUP($B125,COTAÇÕES!$A:$J,9,0),"")))</f>
        <v/>
      </c>
      <c r="H125" s="465">
        <f>ROUND(IF($B125="",IFERROR(VLOOKUP($A125,SERVIÇOS!$A:$F,4,0),IFERROR(VLOOKUP($A125,$C:$J,6,0),)),IFERROR(VLOOKUP($B125,INSUMOS!$A:$D,4,0),IFERROR(VLOOKUP($B125,COTAÇÕES!$A:$J,9,0),)))*$F125,2)</f>
        <v>0</v>
      </c>
      <c r="I125" s="465">
        <f>ROUND(IF($B125="",IFERROR(VLOOKUP($A125,SERVIÇOS!$A:$F,5,0),IFERROR(VLOOKUP($A125,$C:$J,7,0),)),0)*$F125,2)</f>
        <v>0</v>
      </c>
      <c r="J125" s="466">
        <f t="shared" si="3"/>
        <v>0</v>
      </c>
      <c r="K125" s="515"/>
    </row>
    <row r="126" spans="1:11">
      <c r="A126" s="459"/>
      <c r="B126" s="460"/>
      <c r="C126" s="461"/>
      <c r="D126" s="462" t="str">
        <f>IF($B126="",IFERROR(VLOOKUP($A126,SERVIÇOS!$A:$F,2,0),IFERROR(VLOOKUP($A126,$C:$J,2,0),"")),IFERROR(VLOOKUP($B126,INSUMOS!$A:$D,2,0),IFERROR(VLOOKUP($B126,COTAÇÕES!$A:$J,2,0),"")))</f>
        <v/>
      </c>
      <c r="E126" s="526" t="str">
        <f>IF($B126="",IFERROR(VLOOKUP($A126,SERVIÇOS!$A:$F,3,0),IFERROR(VLOOKUP($A126,$C:$J,3,0),"")),IFERROR(VLOOKUP($B126,INSUMOS!$A:$D,3,0),IFERROR(VLOOKUP($B126,COTAÇÕES!$A:$J,5,0),"")))</f>
        <v/>
      </c>
      <c r="F126" s="463"/>
      <c r="G126" s="464" t="str">
        <f>IF($B126="",IFERROR(VLOOKUP($A126,SERVIÇOS!$A:$F,6,0),IFERROR(VLOOKUP($A126,$C:$J,8,0),"")),IFERROR(VLOOKUP($B126,INSUMOS!$A:$D,4,0),IFERROR(VLOOKUP($B126,COTAÇÕES!$A:$J,9,0),"")))</f>
        <v/>
      </c>
      <c r="H126" s="465">
        <f>ROUND(IF($B126="",IFERROR(VLOOKUP($A126,SERVIÇOS!$A:$F,4,0),IFERROR(VLOOKUP($A126,$C:$J,6,0),)),IFERROR(VLOOKUP($B126,INSUMOS!$A:$D,4,0),IFERROR(VLOOKUP($B126,COTAÇÕES!$A:$J,9,0),)))*$F126,2)</f>
        <v>0</v>
      </c>
      <c r="I126" s="465">
        <f>ROUND(IF($B126="",IFERROR(VLOOKUP($A126,SERVIÇOS!$A:$F,5,0),IFERROR(VLOOKUP($A126,$C:$J,7,0),)),0)*$F126,2)</f>
        <v>0</v>
      </c>
      <c r="J126" s="466">
        <f t="shared" si="3"/>
        <v>0</v>
      </c>
      <c r="K126" s="515"/>
    </row>
    <row r="127" spans="1:11">
      <c r="A127" s="459"/>
      <c r="B127" s="460"/>
      <c r="C127" s="461"/>
      <c r="D127" s="462" t="str">
        <f>IF($B127="",IFERROR(VLOOKUP($A127,SERVIÇOS!$A:$F,2,0),IFERROR(VLOOKUP($A127,$C:$J,2,0),"")),IFERROR(VLOOKUP($B127,INSUMOS!$A:$D,2,0),IFERROR(VLOOKUP($B127,COTAÇÕES!$A:$J,2,0),"")))</f>
        <v/>
      </c>
      <c r="E127" s="526" t="str">
        <f>IF($B127="",IFERROR(VLOOKUP($A127,SERVIÇOS!$A:$F,3,0),IFERROR(VLOOKUP($A127,$C:$J,3,0),"")),IFERROR(VLOOKUP($B127,INSUMOS!$A:$D,3,0),IFERROR(VLOOKUP($B127,COTAÇÕES!$A:$J,5,0),"")))</f>
        <v/>
      </c>
      <c r="F127" s="463"/>
      <c r="G127" s="464" t="str">
        <f>IF($B127="",IFERROR(VLOOKUP($A127,SERVIÇOS!$A:$F,6,0),IFERROR(VLOOKUP($A127,$C:$J,8,0),"")),IFERROR(VLOOKUP($B127,INSUMOS!$A:$D,4,0),IFERROR(VLOOKUP($B127,COTAÇÕES!$A:$J,9,0),"")))</f>
        <v/>
      </c>
      <c r="H127" s="465">
        <f>ROUND(IF($B127="",IFERROR(VLOOKUP($A127,SERVIÇOS!$A:$F,4,0),IFERROR(VLOOKUP($A127,$C:$J,6,0),)),IFERROR(VLOOKUP($B127,INSUMOS!$A:$D,4,0),IFERROR(VLOOKUP($B127,COTAÇÕES!$A:$J,9,0),)))*$F127,2)</f>
        <v>0</v>
      </c>
      <c r="I127" s="465">
        <f>ROUND(IF($B127="",IFERROR(VLOOKUP($A127,SERVIÇOS!$A:$F,5,0),IFERROR(VLOOKUP($A127,$C:$J,7,0),)),0)*$F127,2)</f>
        <v>0</v>
      </c>
      <c r="J127" s="466">
        <f t="shared" si="3"/>
        <v>0</v>
      </c>
      <c r="K127" s="515"/>
    </row>
    <row r="128" spans="1:11">
      <c r="A128" s="459"/>
      <c r="B128" s="460"/>
      <c r="C128" s="461"/>
      <c r="D128" s="462" t="str">
        <f>IF($B128="",IFERROR(VLOOKUP($A128,SERVIÇOS!$A:$F,2,0),IFERROR(VLOOKUP($A128,$C:$J,2,0),"")),IFERROR(VLOOKUP($B128,INSUMOS!$A:$D,2,0),IFERROR(VLOOKUP($B128,COTAÇÕES!$A:$J,2,0),"")))</f>
        <v/>
      </c>
      <c r="E128" s="526" t="str">
        <f>IF($B128="",IFERROR(VLOOKUP($A128,SERVIÇOS!$A:$F,3,0),IFERROR(VLOOKUP($A128,$C:$J,3,0),"")),IFERROR(VLOOKUP($B128,INSUMOS!$A:$D,3,0),IFERROR(VLOOKUP($B128,COTAÇÕES!$A:$J,5,0),"")))</f>
        <v/>
      </c>
      <c r="F128" s="463"/>
      <c r="G128" s="464" t="str">
        <f>IF($B128="",IFERROR(VLOOKUP($A128,SERVIÇOS!$A:$F,6,0),IFERROR(VLOOKUP($A128,$C:$J,8,0),"")),IFERROR(VLOOKUP($B128,INSUMOS!$A:$D,4,0),IFERROR(VLOOKUP($B128,COTAÇÕES!$A:$J,9,0),"")))</f>
        <v/>
      </c>
      <c r="H128" s="465">
        <f>ROUND(IF($B128="",IFERROR(VLOOKUP($A128,SERVIÇOS!$A:$F,4,0),IFERROR(VLOOKUP($A128,$C:$J,6,0),)),IFERROR(VLOOKUP($B128,INSUMOS!$A:$D,4,0),IFERROR(VLOOKUP($B128,COTAÇÕES!$A:$J,9,0),)))*$F128,2)</f>
        <v>0</v>
      </c>
      <c r="I128" s="465">
        <f>ROUND(IF($B128="",IFERROR(VLOOKUP($A128,SERVIÇOS!$A:$F,5,0),IFERROR(VLOOKUP($A128,$C:$J,7,0),)),0)*$F128,2)</f>
        <v>0</v>
      </c>
      <c r="J128" s="466">
        <f t="shared" si="3"/>
        <v>0</v>
      </c>
      <c r="K128" s="515"/>
    </row>
    <row r="129" spans="1:11">
      <c r="A129" s="459"/>
      <c r="B129" s="460"/>
      <c r="C129" s="461"/>
      <c r="D129" s="462" t="str">
        <f>IF($B129="",IFERROR(VLOOKUP($A129,SERVIÇOS!$A:$F,2,0),IFERROR(VLOOKUP($A129,$C:$J,2,0),"")),IFERROR(VLOOKUP($B129,INSUMOS!$A:$D,2,0),IFERROR(VLOOKUP($B129,COTAÇÕES!$A:$J,2,0),"")))</f>
        <v/>
      </c>
      <c r="E129" s="526" t="str">
        <f>IF($B129="",IFERROR(VLOOKUP($A129,SERVIÇOS!$A:$F,3,0),IFERROR(VLOOKUP($A129,$C:$J,3,0),"")),IFERROR(VLOOKUP($B129,INSUMOS!$A:$D,3,0),IFERROR(VLOOKUP($B129,COTAÇÕES!$A:$J,5,0),"")))</f>
        <v/>
      </c>
      <c r="F129" s="463"/>
      <c r="G129" s="464" t="str">
        <f>IF($B129="",IFERROR(VLOOKUP($A129,SERVIÇOS!$A:$F,6,0),IFERROR(VLOOKUP($A129,$C:$J,8,0),"")),IFERROR(VLOOKUP($B129,INSUMOS!$A:$D,4,0),IFERROR(VLOOKUP($B129,COTAÇÕES!$A:$J,9,0),"")))</f>
        <v/>
      </c>
      <c r="H129" s="465">
        <f>ROUND(IF($B129="",IFERROR(VLOOKUP($A129,SERVIÇOS!$A:$F,4,0),IFERROR(VLOOKUP($A129,$C:$J,6,0),)),IFERROR(VLOOKUP($B129,INSUMOS!$A:$D,4,0),IFERROR(VLOOKUP($B129,COTAÇÕES!$A:$J,9,0),)))*$F129,2)</f>
        <v>0</v>
      </c>
      <c r="I129" s="465">
        <f>ROUND(IF($B129="",IFERROR(VLOOKUP($A129,SERVIÇOS!$A:$F,5,0),IFERROR(VLOOKUP($A129,$C:$J,7,0),)),0)*$F129,2)</f>
        <v>0</v>
      </c>
      <c r="J129" s="466">
        <f t="shared" si="3"/>
        <v>0</v>
      </c>
      <c r="K129" s="515"/>
    </row>
    <row r="130" spans="1:11">
      <c r="A130" s="459"/>
      <c r="B130" s="460"/>
      <c r="C130" s="461"/>
      <c r="D130" s="462" t="str">
        <f>IF($B130="",IFERROR(VLOOKUP($A130,SERVIÇOS!$A:$F,2,0),IFERROR(VLOOKUP($A130,$C:$J,2,0),"")),IFERROR(VLOOKUP($B130,INSUMOS!$A:$D,2,0),IFERROR(VLOOKUP($B130,COTAÇÕES!$A:$J,2,0),"")))</f>
        <v/>
      </c>
      <c r="E130" s="526" t="str">
        <f>IF($B130="",IFERROR(VLOOKUP($A130,SERVIÇOS!$A:$F,3,0),IFERROR(VLOOKUP($A130,$C:$J,3,0),"")),IFERROR(VLOOKUP($B130,INSUMOS!$A:$D,3,0),IFERROR(VLOOKUP($B130,COTAÇÕES!$A:$J,5,0),"")))</f>
        <v/>
      </c>
      <c r="F130" s="463"/>
      <c r="G130" s="464" t="str">
        <f>IF($B130="",IFERROR(VLOOKUP($A130,SERVIÇOS!$A:$F,6,0),IFERROR(VLOOKUP($A130,$C:$J,8,0),"")),IFERROR(VLOOKUP($B130,INSUMOS!$A:$D,4,0),IFERROR(VLOOKUP($B130,COTAÇÕES!$A:$J,9,0),"")))</f>
        <v/>
      </c>
      <c r="H130" s="465">
        <f>ROUND(IF($B130="",IFERROR(VLOOKUP($A130,SERVIÇOS!$A:$F,4,0),IFERROR(VLOOKUP($A130,$C:$J,6,0),)),IFERROR(VLOOKUP($B130,INSUMOS!$A:$D,4,0),IFERROR(VLOOKUP($B130,COTAÇÕES!$A:$J,9,0),)))*$F130,2)</f>
        <v>0</v>
      </c>
      <c r="I130" s="465">
        <f>ROUND(IF($B130="",IFERROR(VLOOKUP($A130,SERVIÇOS!$A:$F,5,0),IFERROR(VLOOKUP($A130,$C:$J,7,0),)),0)*$F130,2)</f>
        <v>0</v>
      </c>
      <c r="J130" s="466">
        <f t="shared" si="3"/>
        <v>0</v>
      </c>
      <c r="K130" s="515"/>
    </row>
    <row r="131" spans="1:11">
      <c r="A131" s="459"/>
      <c r="B131" s="460"/>
      <c r="C131" s="461"/>
      <c r="D131" s="462" t="str">
        <f>IF($B131="",IFERROR(VLOOKUP($A131,SERVIÇOS!$A:$F,2,0),IFERROR(VLOOKUP($A131,$C:$J,2,0),"")),IFERROR(VLOOKUP($B131,INSUMOS!$A:$D,2,0),IFERROR(VLOOKUP($B131,COTAÇÕES!$A:$J,2,0),"")))</f>
        <v/>
      </c>
      <c r="E131" s="526" t="str">
        <f>IF($B131="",IFERROR(VLOOKUP($A131,SERVIÇOS!$A:$F,3,0),IFERROR(VLOOKUP($A131,$C:$J,3,0),"")),IFERROR(VLOOKUP($B131,INSUMOS!$A:$D,3,0),IFERROR(VLOOKUP($B131,COTAÇÕES!$A:$J,5,0),"")))</f>
        <v/>
      </c>
      <c r="F131" s="463"/>
      <c r="G131" s="464" t="str">
        <f>IF($B131="",IFERROR(VLOOKUP($A131,SERVIÇOS!$A:$F,6,0),IFERROR(VLOOKUP($A131,$C:$J,8,0),"")),IFERROR(VLOOKUP($B131,INSUMOS!$A:$D,4,0),IFERROR(VLOOKUP($B131,COTAÇÕES!$A:$J,9,0),"")))</f>
        <v/>
      </c>
      <c r="H131" s="465">
        <f>ROUND(IF($B131="",IFERROR(VLOOKUP($A131,SERVIÇOS!$A:$F,4,0),IFERROR(VLOOKUP($A131,$C:$J,6,0),)),IFERROR(VLOOKUP($B131,INSUMOS!$A:$D,4,0),IFERROR(VLOOKUP($B131,COTAÇÕES!$A:$J,9,0),)))*$F131,2)</f>
        <v>0</v>
      </c>
      <c r="I131" s="465">
        <f>ROUND(IF($B131="",IFERROR(VLOOKUP($A131,SERVIÇOS!$A:$F,5,0),IFERROR(VLOOKUP($A131,$C:$J,7,0),)),0)*$F131,2)</f>
        <v>0</v>
      </c>
      <c r="J131" s="466">
        <f t="shared" si="3"/>
        <v>0</v>
      </c>
      <c r="K131" s="515"/>
    </row>
    <row r="132" spans="1:11">
      <c r="A132" s="459"/>
      <c r="B132" s="460"/>
      <c r="C132" s="461"/>
      <c r="D132" s="462" t="str">
        <f>IF($B132="",IFERROR(VLOOKUP($A132,SERVIÇOS!$A:$F,2,0),IFERROR(VLOOKUP($A132,$C:$J,2,0),"")),IFERROR(VLOOKUP($B132,INSUMOS!$A:$D,2,0),IFERROR(VLOOKUP($B132,COTAÇÕES!$A:$J,2,0),"")))</f>
        <v/>
      </c>
      <c r="E132" s="526" t="str">
        <f>IF($B132="",IFERROR(VLOOKUP($A132,SERVIÇOS!$A:$F,3,0),IFERROR(VLOOKUP($A132,$C:$J,3,0),"")),IFERROR(VLOOKUP($B132,INSUMOS!$A:$D,3,0),IFERROR(VLOOKUP($B132,COTAÇÕES!$A:$J,5,0),"")))</f>
        <v/>
      </c>
      <c r="F132" s="463"/>
      <c r="G132" s="464" t="str">
        <f>IF($B132="",IFERROR(VLOOKUP($A132,SERVIÇOS!$A:$F,6,0),IFERROR(VLOOKUP($A132,$C:$J,8,0),"")),IFERROR(VLOOKUP($B132,INSUMOS!$A:$D,4,0),IFERROR(VLOOKUP($B132,COTAÇÕES!$A:$J,9,0),"")))</f>
        <v/>
      </c>
      <c r="H132" s="465">
        <f>ROUND(IF($B132="",IFERROR(VLOOKUP($A132,SERVIÇOS!$A:$F,4,0),IFERROR(VLOOKUP($A132,$C:$J,6,0),)),IFERROR(VLOOKUP($B132,INSUMOS!$A:$D,4,0),IFERROR(VLOOKUP($B132,COTAÇÕES!$A:$J,9,0),)))*$F132,2)</f>
        <v>0</v>
      </c>
      <c r="I132" s="465">
        <f>ROUND(IF($B132="",IFERROR(VLOOKUP($A132,SERVIÇOS!$A:$F,5,0),IFERROR(VLOOKUP($A132,$C:$J,7,0),)),0)*$F132,2)</f>
        <v>0</v>
      </c>
      <c r="J132" s="466">
        <f t="shared" si="3"/>
        <v>0</v>
      </c>
      <c r="K132" s="515"/>
    </row>
    <row r="133" spans="1:11">
      <c r="A133" s="459"/>
      <c r="B133" s="460"/>
      <c r="C133" s="461"/>
      <c r="D133" s="462" t="str">
        <f>IF($B133="",IFERROR(VLOOKUP($A133,SERVIÇOS!$A:$F,2,0),IFERROR(VLOOKUP($A133,$C:$J,2,0),"")),IFERROR(VLOOKUP($B133,INSUMOS!$A:$D,2,0),IFERROR(VLOOKUP($B133,COTAÇÕES!$A:$J,2,0),"")))</f>
        <v/>
      </c>
      <c r="E133" s="526" t="str">
        <f>IF($B133="",IFERROR(VLOOKUP($A133,SERVIÇOS!$A:$F,3,0),IFERROR(VLOOKUP($A133,$C:$J,3,0),"")),IFERROR(VLOOKUP($B133,INSUMOS!$A:$D,3,0),IFERROR(VLOOKUP($B133,COTAÇÕES!$A:$J,5,0),"")))</f>
        <v/>
      </c>
      <c r="F133" s="463"/>
      <c r="G133" s="464" t="str">
        <f>IF($B133="",IFERROR(VLOOKUP($A133,SERVIÇOS!$A:$F,6,0),IFERROR(VLOOKUP($A133,$C:$J,8,0),"")),IFERROR(VLOOKUP($B133,INSUMOS!$A:$D,4,0),IFERROR(VLOOKUP($B133,COTAÇÕES!$A:$J,9,0),"")))</f>
        <v/>
      </c>
      <c r="H133" s="465">
        <f>ROUND(IF($B133="",IFERROR(VLOOKUP($A133,SERVIÇOS!$A:$F,4,0),IFERROR(VLOOKUP($A133,$C:$J,6,0),)),IFERROR(VLOOKUP($B133,INSUMOS!$A:$D,4,0),IFERROR(VLOOKUP($B133,COTAÇÕES!$A:$J,9,0),)))*$F133,2)</f>
        <v>0</v>
      </c>
      <c r="I133" s="465">
        <f>ROUND(IF($B133="",IFERROR(VLOOKUP($A133,SERVIÇOS!$A:$F,5,0),IFERROR(VLOOKUP($A133,$C:$J,7,0),)),0)*$F133,2)</f>
        <v>0</v>
      </c>
      <c r="J133" s="466">
        <f t="shared" si="3"/>
        <v>0</v>
      </c>
      <c r="K133" s="515"/>
    </row>
    <row r="134" spans="1:11">
      <c r="A134" s="459"/>
      <c r="B134" s="460"/>
      <c r="C134" s="461"/>
      <c r="D134" s="462" t="str">
        <f>IF($B134="",IFERROR(VLOOKUP($A134,SERVIÇOS!$A:$F,2,0),IFERROR(VLOOKUP($A134,$C:$J,2,0),"")),IFERROR(VLOOKUP($B134,INSUMOS!$A:$D,2,0),IFERROR(VLOOKUP($B134,COTAÇÕES!$A:$J,2,0),"")))</f>
        <v/>
      </c>
      <c r="E134" s="526" t="str">
        <f>IF($B134="",IFERROR(VLOOKUP($A134,SERVIÇOS!$A:$F,3,0),IFERROR(VLOOKUP($A134,$C:$J,3,0),"")),IFERROR(VLOOKUP($B134,INSUMOS!$A:$D,3,0),IFERROR(VLOOKUP($B134,COTAÇÕES!$A:$J,5,0),"")))</f>
        <v/>
      </c>
      <c r="F134" s="463"/>
      <c r="G134" s="464" t="str">
        <f>IF($B134="",IFERROR(VLOOKUP($A134,SERVIÇOS!$A:$F,6,0),IFERROR(VLOOKUP($A134,$C:$J,8,0),"")),IFERROR(VLOOKUP($B134,INSUMOS!$A:$D,4,0),IFERROR(VLOOKUP($B134,COTAÇÕES!$A:$J,9,0),"")))</f>
        <v/>
      </c>
      <c r="H134" s="465">
        <f>ROUND(IF($B134="",IFERROR(VLOOKUP($A134,SERVIÇOS!$A:$F,4,0),IFERROR(VLOOKUP($A134,$C:$J,6,0),)),IFERROR(VLOOKUP($B134,INSUMOS!$A:$D,4,0),IFERROR(VLOOKUP($B134,COTAÇÕES!$A:$J,9,0),)))*$F134,2)</f>
        <v>0</v>
      </c>
      <c r="I134" s="465">
        <f>ROUND(IF($B134="",IFERROR(VLOOKUP($A134,SERVIÇOS!$A:$F,5,0),IFERROR(VLOOKUP($A134,$C:$J,7,0),)),0)*$F134,2)</f>
        <v>0</v>
      </c>
      <c r="J134" s="466">
        <f t="shared" si="3"/>
        <v>0</v>
      </c>
      <c r="K134" s="515"/>
    </row>
    <row r="135" spans="1:11">
      <c r="A135" s="459"/>
      <c r="B135" s="460"/>
      <c r="C135" s="461"/>
      <c r="D135" s="462" t="str">
        <f>IF($B135="",IFERROR(VLOOKUP($A135,SERVIÇOS!$A:$F,2,0),IFERROR(VLOOKUP($A135,$C:$J,2,0),"")),IFERROR(VLOOKUP($B135,INSUMOS!$A:$D,2,0),IFERROR(VLOOKUP($B135,COTAÇÕES!$A:$J,2,0),"")))</f>
        <v/>
      </c>
      <c r="E135" s="526" t="str">
        <f>IF($B135="",IFERROR(VLOOKUP($A135,SERVIÇOS!$A:$F,3,0),IFERROR(VLOOKUP($A135,$C:$J,3,0),"")),IFERROR(VLOOKUP($B135,INSUMOS!$A:$D,3,0),IFERROR(VLOOKUP($B135,COTAÇÕES!$A:$J,5,0),"")))</f>
        <v/>
      </c>
      <c r="F135" s="463"/>
      <c r="G135" s="464" t="str">
        <f>IF($B135="",IFERROR(VLOOKUP($A135,SERVIÇOS!$A:$F,6,0),IFERROR(VLOOKUP($A135,$C:$J,8,0),"")),IFERROR(VLOOKUP($B135,INSUMOS!$A:$D,4,0),IFERROR(VLOOKUP($B135,COTAÇÕES!$A:$J,9,0),"")))</f>
        <v/>
      </c>
      <c r="H135" s="465">
        <f>ROUND(IF($B135="",IFERROR(VLOOKUP($A135,SERVIÇOS!$A:$F,4,0),IFERROR(VLOOKUP($A135,$C:$J,6,0),)),IFERROR(VLOOKUP($B135,INSUMOS!$A:$D,4,0),IFERROR(VLOOKUP($B135,COTAÇÕES!$A:$J,9,0),)))*$F135,2)</f>
        <v>0</v>
      </c>
      <c r="I135" s="465">
        <f>ROUND(IF($B135="",IFERROR(VLOOKUP($A135,SERVIÇOS!$A:$F,5,0),IFERROR(VLOOKUP($A135,$C:$J,7,0),)),0)*$F135,2)</f>
        <v>0</v>
      </c>
      <c r="J135" s="466">
        <f t="shared" si="3"/>
        <v>0</v>
      </c>
      <c r="K135" s="515"/>
    </row>
    <row r="136" spans="1:11">
      <c r="A136" s="459"/>
      <c r="B136" s="460"/>
      <c r="C136" s="461"/>
      <c r="D136" s="462" t="str">
        <f>IF($B136="",IFERROR(VLOOKUP($A136,SERVIÇOS!$A:$F,2,0),IFERROR(VLOOKUP($A136,$C:$J,2,0),"")),IFERROR(VLOOKUP($B136,INSUMOS!$A:$D,2,0),IFERROR(VLOOKUP($B136,COTAÇÕES!$A:$J,2,0),"")))</f>
        <v/>
      </c>
      <c r="E136" s="526" t="str">
        <f>IF($B136="",IFERROR(VLOOKUP($A136,SERVIÇOS!$A:$F,3,0),IFERROR(VLOOKUP($A136,$C:$J,3,0),"")),IFERROR(VLOOKUP($B136,INSUMOS!$A:$D,3,0),IFERROR(VLOOKUP($B136,COTAÇÕES!$A:$J,5,0),"")))</f>
        <v/>
      </c>
      <c r="F136" s="463"/>
      <c r="G136" s="464" t="str">
        <f>IF($B136="",IFERROR(VLOOKUP($A136,SERVIÇOS!$A:$F,6,0),IFERROR(VLOOKUP($A136,$C:$J,8,0),"")),IFERROR(VLOOKUP($B136,INSUMOS!$A:$D,4,0),IFERROR(VLOOKUP($B136,COTAÇÕES!$A:$J,9,0),"")))</f>
        <v/>
      </c>
      <c r="H136" s="465">
        <f>ROUND(IF($B136="",IFERROR(VLOOKUP($A136,SERVIÇOS!$A:$F,4,0),IFERROR(VLOOKUP($A136,$C:$J,6,0),)),IFERROR(VLOOKUP($B136,INSUMOS!$A:$D,4,0),IFERROR(VLOOKUP($B136,COTAÇÕES!$A:$J,9,0),)))*$F136,2)</f>
        <v>0</v>
      </c>
      <c r="I136" s="465">
        <f>ROUND(IF($B136="",IFERROR(VLOOKUP($A136,SERVIÇOS!$A:$F,5,0),IFERROR(VLOOKUP($A136,$C:$J,7,0),)),0)*$F136,2)</f>
        <v>0</v>
      </c>
      <c r="J136" s="466">
        <f t="shared" si="3"/>
        <v>0</v>
      </c>
      <c r="K136" s="515"/>
    </row>
    <row r="137" spans="1:11">
      <c r="A137" s="459"/>
      <c r="B137" s="460"/>
      <c r="C137" s="461"/>
      <c r="D137" s="462" t="str">
        <f>IF($B137="",IFERROR(VLOOKUP($A137,SERVIÇOS!$A:$F,2,0),IFERROR(VLOOKUP($A137,$C:$J,2,0),"")),IFERROR(VLOOKUP($B137,INSUMOS!$A:$D,2,0),IFERROR(VLOOKUP($B137,COTAÇÕES!$A:$J,2,0),"")))</f>
        <v/>
      </c>
      <c r="E137" s="526" t="str">
        <f>IF($B137="",IFERROR(VLOOKUP($A137,SERVIÇOS!$A:$F,3,0),IFERROR(VLOOKUP($A137,$C:$J,3,0),"")),IFERROR(VLOOKUP($B137,INSUMOS!$A:$D,3,0),IFERROR(VLOOKUP($B137,COTAÇÕES!$A:$J,5,0),"")))</f>
        <v/>
      </c>
      <c r="F137" s="463"/>
      <c r="G137" s="464" t="str">
        <f>IF($B137="",IFERROR(VLOOKUP($A137,SERVIÇOS!$A:$F,6,0),IFERROR(VLOOKUP($A137,$C:$J,8,0),"")),IFERROR(VLOOKUP($B137,INSUMOS!$A:$D,4,0),IFERROR(VLOOKUP($B137,COTAÇÕES!$A:$J,9,0),"")))</f>
        <v/>
      </c>
      <c r="H137" s="465">
        <f>ROUND(IF($B137="",IFERROR(VLOOKUP($A137,SERVIÇOS!$A:$F,4,0),IFERROR(VLOOKUP($A137,$C:$J,6,0),)),IFERROR(VLOOKUP($B137,INSUMOS!$A:$D,4,0),IFERROR(VLOOKUP($B137,COTAÇÕES!$A:$J,9,0),)))*$F137,2)</f>
        <v>0</v>
      </c>
      <c r="I137" s="465">
        <f>ROUND(IF($B137="",IFERROR(VLOOKUP($A137,SERVIÇOS!$A:$F,5,0),IFERROR(VLOOKUP($A137,$C:$J,7,0),)),0)*$F137,2)</f>
        <v>0</v>
      </c>
      <c r="J137" s="466">
        <f t="shared" si="3"/>
        <v>0</v>
      </c>
      <c r="K137" s="515"/>
    </row>
    <row r="138" spans="1:11">
      <c r="A138" s="459"/>
      <c r="B138" s="460"/>
      <c r="C138" s="461"/>
      <c r="D138" s="462" t="str">
        <f>IF($B138="",IFERROR(VLOOKUP($A138,SERVIÇOS!$A:$F,2,0),IFERROR(VLOOKUP($A138,$C:$J,2,0),"")),IFERROR(VLOOKUP($B138,INSUMOS!$A:$D,2,0),IFERROR(VLOOKUP($B138,COTAÇÕES!$A:$J,2,0),"")))</f>
        <v/>
      </c>
      <c r="E138" s="526" t="str">
        <f>IF($B138="",IFERROR(VLOOKUP($A138,SERVIÇOS!$A:$F,3,0),IFERROR(VLOOKUP($A138,$C:$J,3,0),"")),IFERROR(VLOOKUP($B138,INSUMOS!$A:$D,3,0),IFERROR(VLOOKUP($B138,COTAÇÕES!$A:$J,5,0),"")))</f>
        <v/>
      </c>
      <c r="F138" s="463"/>
      <c r="G138" s="464" t="str">
        <f>IF($B138="",IFERROR(VLOOKUP($A138,SERVIÇOS!$A:$F,6,0),IFERROR(VLOOKUP($A138,$C:$J,8,0),"")),IFERROR(VLOOKUP($B138,INSUMOS!$A:$D,4,0),IFERROR(VLOOKUP($B138,COTAÇÕES!$A:$J,9,0),"")))</f>
        <v/>
      </c>
      <c r="H138" s="465">
        <f>ROUND(IF($B138="",IFERROR(VLOOKUP($A138,SERVIÇOS!$A:$F,4,0),IFERROR(VLOOKUP($A138,$C:$J,6,0),)),IFERROR(VLOOKUP($B138,INSUMOS!$A:$D,4,0),IFERROR(VLOOKUP($B138,COTAÇÕES!$A:$J,9,0),)))*$F138,2)</f>
        <v>0</v>
      </c>
      <c r="I138" s="465">
        <f>ROUND(IF($B138="",IFERROR(VLOOKUP($A138,SERVIÇOS!$A:$F,5,0),IFERROR(VLOOKUP($A138,$C:$J,7,0),)),0)*$F138,2)</f>
        <v>0</v>
      </c>
      <c r="J138" s="466">
        <f t="shared" si="3"/>
        <v>0</v>
      </c>
      <c r="K138" s="515"/>
    </row>
    <row r="139" spans="1:11">
      <c r="A139" s="459"/>
      <c r="B139" s="460"/>
      <c r="C139" s="461"/>
      <c r="D139" s="462" t="str">
        <f>IF($B139="",IFERROR(VLOOKUP($A139,SERVIÇOS!$A:$F,2,0),IFERROR(VLOOKUP($A139,$C:$J,2,0),"")),IFERROR(VLOOKUP($B139,INSUMOS!$A:$D,2,0),IFERROR(VLOOKUP($B139,COTAÇÕES!$A:$J,2,0),"")))</f>
        <v/>
      </c>
      <c r="E139" s="526" t="str">
        <f>IF($B139="",IFERROR(VLOOKUP($A139,SERVIÇOS!$A:$F,3,0),IFERROR(VLOOKUP($A139,$C:$J,3,0),"")),IFERROR(VLOOKUP($B139,INSUMOS!$A:$D,3,0),IFERROR(VLOOKUP($B139,COTAÇÕES!$A:$J,5,0),"")))</f>
        <v/>
      </c>
      <c r="F139" s="463"/>
      <c r="G139" s="464" t="str">
        <f>IF($B139="",IFERROR(VLOOKUP($A139,SERVIÇOS!$A:$F,6,0),IFERROR(VLOOKUP($A139,$C:$J,8,0),"")),IFERROR(VLOOKUP($B139,INSUMOS!$A:$D,4,0),IFERROR(VLOOKUP($B139,COTAÇÕES!$A:$J,9,0),"")))</f>
        <v/>
      </c>
      <c r="H139" s="465">
        <f>ROUND(IF($B139="",IFERROR(VLOOKUP($A139,SERVIÇOS!$A:$F,4,0),IFERROR(VLOOKUP($A139,$C:$J,6,0),)),IFERROR(VLOOKUP($B139,INSUMOS!$A:$D,4,0),IFERROR(VLOOKUP($B139,COTAÇÕES!$A:$J,9,0),)))*$F139,2)</f>
        <v>0</v>
      </c>
      <c r="I139" s="465">
        <f>ROUND(IF($B139="",IFERROR(VLOOKUP($A139,SERVIÇOS!$A:$F,5,0),IFERROR(VLOOKUP($A139,$C:$J,7,0),)),0)*$F139,2)</f>
        <v>0</v>
      </c>
      <c r="J139" s="466">
        <f t="shared" si="3"/>
        <v>0</v>
      </c>
      <c r="K139" s="515"/>
    </row>
    <row r="140" spans="1:11">
      <c r="A140" s="459"/>
      <c r="B140" s="460"/>
      <c r="C140" s="461"/>
      <c r="D140" s="462" t="str">
        <f>IF($B140="",IFERROR(VLOOKUP($A140,SERVIÇOS!$A:$F,2,0),IFERROR(VLOOKUP($A140,$C:$J,2,0),"")),IFERROR(VLOOKUP($B140,INSUMOS!$A:$D,2,0),IFERROR(VLOOKUP($B140,COTAÇÕES!$A:$J,2,0),"")))</f>
        <v/>
      </c>
      <c r="E140" s="526" t="str">
        <f>IF($B140="",IFERROR(VLOOKUP($A140,SERVIÇOS!$A:$F,3,0),IFERROR(VLOOKUP($A140,$C:$J,3,0),"")),IFERROR(VLOOKUP($B140,INSUMOS!$A:$D,3,0),IFERROR(VLOOKUP($B140,COTAÇÕES!$A:$J,5,0),"")))</f>
        <v/>
      </c>
      <c r="F140" s="463"/>
      <c r="G140" s="464" t="str">
        <f>IF($B140="",IFERROR(VLOOKUP($A140,SERVIÇOS!$A:$F,6,0),IFERROR(VLOOKUP($A140,$C:$J,8,0),"")),IFERROR(VLOOKUP($B140,INSUMOS!$A:$D,4,0),IFERROR(VLOOKUP($B140,COTAÇÕES!$A:$J,9,0),"")))</f>
        <v/>
      </c>
      <c r="H140" s="465">
        <f>ROUND(IF($B140="",IFERROR(VLOOKUP($A140,SERVIÇOS!$A:$F,4,0),IFERROR(VLOOKUP($A140,$C:$J,6,0),)),IFERROR(VLOOKUP($B140,INSUMOS!$A:$D,4,0),IFERROR(VLOOKUP($B140,COTAÇÕES!$A:$J,9,0),)))*$F140,2)</f>
        <v>0</v>
      </c>
      <c r="I140" s="465">
        <f>ROUND(IF($B140="",IFERROR(VLOOKUP($A140,SERVIÇOS!$A:$F,5,0),IFERROR(VLOOKUP($A140,$C:$J,7,0),)),0)*$F140,2)</f>
        <v>0</v>
      </c>
      <c r="J140" s="466">
        <f t="shared" si="3"/>
        <v>0</v>
      </c>
      <c r="K140" s="515"/>
    </row>
    <row r="141" spans="1:11">
      <c r="A141" s="459"/>
      <c r="B141" s="460"/>
      <c r="C141" s="461"/>
      <c r="D141" s="462" t="str">
        <f>IF($B141="",IFERROR(VLOOKUP($A141,SERVIÇOS!$A:$F,2,0),IFERROR(VLOOKUP($A141,$C:$J,2,0),"")),IFERROR(VLOOKUP($B141,INSUMOS!$A:$D,2,0),IFERROR(VLOOKUP($B141,COTAÇÕES!$A:$J,2,0),"")))</f>
        <v/>
      </c>
      <c r="E141" s="526" t="str">
        <f>IF($B141="",IFERROR(VLOOKUP($A141,SERVIÇOS!$A:$F,3,0),IFERROR(VLOOKUP($A141,$C:$J,3,0),"")),IFERROR(VLOOKUP($B141,INSUMOS!$A:$D,3,0),IFERROR(VLOOKUP($B141,COTAÇÕES!$A:$J,5,0),"")))</f>
        <v/>
      </c>
      <c r="F141" s="463"/>
      <c r="G141" s="464" t="str">
        <f>IF($B141="",IFERROR(VLOOKUP($A141,SERVIÇOS!$A:$F,6,0),IFERROR(VLOOKUP($A141,$C:$J,8,0),"")),IFERROR(VLOOKUP($B141,INSUMOS!$A:$D,4,0),IFERROR(VLOOKUP($B141,COTAÇÕES!$A:$J,9,0),"")))</f>
        <v/>
      </c>
      <c r="H141" s="465">
        <f>ROUND(IF($B141="",IFERROR(VLOOKUP($A141,SERVIÇOS!$A:$F,4,0),IFERROR(VLOOKUP($A141,$C:$J,6,0),)),IFERROR(VLOOKUP($B141,INSUMOS!$A:$D,4,0),IFERROR(VLOOKUP($B141,COTAÇÕES!$A:$J,9,0),)))*$F141,2)</f>
        <v>0</v>
      </c>
      <c r="I141" s="465">
        <f>ROUND(IF($B141="",IFERROR(VLOOKUP($A141,SERVIÇOS!$A:$F,5,0),IFERROR(VLOOKUP($A141,$C:$J,7,0),)),0)*$F141,2)</f>
        <v>0</v>
      </c>
      <c r="J141" s="466">
        <f t="shared" si="3"/>
        <v>0</v>
      </c>
      <c r="K141" s="515"/>
    </row>
    <row r="142" spans="1:11">
      <c r="A142" s="459"/>
      <c r="B142" s="460"/>
      <c r="C142" s="461"/>
      <c r="D142" s="462" t="str">
        <f>IF($B142="",IFERROR(VLOOKUP($A142,SERVIÇOS!$A:$F,2,0),IFERROR(VLOOKUP($A142,$C:$J,2,0),"")),IFERROR(VLOOKUP($B142,INSUMOS!$A:$D,2,0),IFERROR(VLOOKUP($B142,COTAÇÕES!$A:$J,2,0),"")))</f>
        <v/>
      </c>
      <c r="E142" s="526" t="str">
        <f>IF($B142="",IFERROR(VLOOKUP($A142,SERVIÇOS!$A:$F,3,0),IFERROR(VLOOKUP($A142,$C:$J,3,0),"")),IFERROR(VLOOKUP($B142,INSUMOS!$A:$D,3,0),IFERROR(VLOOKUP($B142,COTAÇÕES!$A:$J,5,0),"")))</f>
        <v/>
      </c>
      <c r="F142" s="463"/>
      <c r="G142" s="464" t="str">
        <f>IF($B142="",IFERROR(VLOOKUP($A142,SERVIÇOS!$A:$F,6,0),IFERROR(VLOOKUP($A142,$C:$J,8,0),"")),IFERROR(VLOOKUP($B142,INSUMOS!$A:$D,4,0),IFERROR(VLOOKUP($B142,COTAÇÕES!$A:$J,9,0),"")))</f>
        <v/>
      </c>
      <c r="H142" s="465">
        <f>ROUND(IF($B142="",IFERROR(VLOOKUP($A142,SERVIÇOS!$A:$F,4,0),IFERROR(VLOOKUP($A142,$C:$J,6,0),)),IFERROR(VLOOKUP($B142,INSUMOS!$A:$D,4,0),IFERROR(VLOOKUP($B142,COTAÇÕES!$A:$J,9,0),)))*$F142,2)</f>
        <v>0</v>
      </c>
      <c r="I142" s="465">
        <f>ROUND(IF($B142="",IFERROR(VLOOKUP($A142,SERVIÇOS!$A:$F,5,0),IFERROR(VLOOKUP($A142,$C:$J,7,0),)),0)*$F142,2)</f>
        <v>0</v>
      </c>
      <c r="J142" s="466">
        <f t="shared" si="3"/>
        <v>0</v>
      </c>
      <c r="K142" s="515"/>
    </row>
    <row r="143" spans="1:11">
      <c r="A143" s="459"/>
      <c r="B143" s="460"/>
      <c r="C143" s="461"/>
      <c r="D143" s="462" t="str">
        <f>IF($B143="",IFERROR(VLOOKUP($A143,SERVIÇOS!$A:$F,2,0),IFERROR(VLOOKUP($A143,$C:$J,2,0),"")),IFERROR(VLOOKUP($B143,INSUMOS!$A:$D,2,0),IFERROR(VLOOKUP($B143,COTAÇÕES!$A:$J,2,0),"")))</f>
        <v/>
      </c>
      <c r="E143" s="526" t="str">
        <f>IF($B143="",IFERROR(VLOOKUP($A143,SERVIÇOS!$A:$F,3,0),IFERROR(VLOOKUP($A143,$C:$J,3,0),"")),IFERROR(VLOOKUP($B143,INSUMOS!$A:$D,3,0),IFERROR(VLOOKUP($B143,COTAÇÕES!$A:$J,5,0),"")))</f>
        <v/>
      </c>
      <c r="F143" s="463"/>
      <c r="G143" s="464" t="str">
        <f>IF($B143="",IFERROR(VLOOKUP($A143,SERVIÇOS!$A:$F,6,0),IFERROR(VLOOKUP($A143,$C:$J,8,0),"")),IFERROR(VLOOKUP($B143,INSUMOS!$A:$D,4,0),IFERROR(VLOOKUP($B143,COTAÇÕES!$A:$J,9,0),"")))</f>
        <v/>
      </c>
      <c r="H143" s="465">
        <f>ROUND(IF($B143="",IFERROR(VLOOKUP($A143,SERVIÇOS!$A:$F,4,0),IFERROR(VLOOKUP($A143,$C:$J,6,0),)),IFERROR(VLOOKUP($B143,INSUMOS!$A:$D,4,0),IFERROR(VLOOKUP($B143,COTAÇÕES!$A:$J,9,0),)))*$F143,2)</f>
        <v>0</v>
      </c>
      <c r="I143" s="465">
        <f>ROUND(IF($B143="",IFERROR(VLOOKUP($A143,SERVIÇOS!$A:$F,5,0),IFERROR(VLOOKUP($A143,$C:$J,7,0),)),0)*$F143,2)</f>
        <v>0</v>
      </c>
      <c r="J143" s="466">
        <f t="shared" si="3"/>
        <v>0</v>
      </c>
      <c r="K143" s="515"/>
    </row>
    <row r="144" spans="1:11">
      <c r="A144" s="459"/>
      <c r="B144" s="460"/>
      <c r="C144" s="461"/>
      <c r="D144" s="462" t="str">
        <f>IF($B144="",IFERROR(VLOOKUP($A144,SERVIÇOS!$A:$F,2,0),IFERROR(VLOOKUP($A144,$C:$J,2,0),"")),IFERROR(VLOOKUP($B144,INSUMOS!$A:$D,2,0),IFERROR(VLOOKUP($B144,COTAÇÕES!$A:$J,2,0),"")))</f>
        <v/>
      </c>
      <c r="E144" s="526" t="str">
        <f>IF($B144="",IFERROR(VLOOKUP($A144,SERVIÇOS!$A:$F,3,0),IFERROR(VLOOKUP($A144,$C:$J,3,0),"")),IFERROR(VLOOKUP($B144,INSUMOS!$A:$D,3,0),IFERROR(VLOOKUP($B144,COTAÇÕES!$A:$J,5,0),"")))</f>
        <v/>
      </c>
      <c r="F144" s="463"/>
      <c r="G144" s="464" t="str">
        <f>IF($B144="",IFERROR(VLOOKUP($A144,SERVIÇOS!$A:$F,6,0),IFERROR(VLOOKUP($A144,$C:$J,8,0),"")),IFERROR(VLOOKUP($B144,INSUMOS!$A:$D,4,0),IFERROR(VLOOKUP($B144,COTAÇÕES!$A:$J,9,0),"")))</f>
        <v/>
      </c>
      <c r="H144" s="465">
        <f>ROUND(IF($B144="",IFERROR(VLOOKUP($A144,SERVIÇOS!$A:$F,4,0),IFERROR(VLOOKUP($A144,$C:$J,6,0),)),IFERROR(VLOOKUP($B144,INSUMOS!$A:$D,4,0),IFERROR(VLOOKUP($B144,COTAÇÕES!$A:$J,9,0),)))*$F144,2)</f>
        <v>0</v>
      </c>
      <c r="I144" s="465">
        <f>ROUND(IF($B144="",IFERROR(VLOOKUP($A144,SERVIÇOS!$A:$F,5,0),IFERROR(VLOOKUP($A144,$C:$J,7,0),)),0)*$F144,2)</f>
        <v>0</v>
      </c>
      <c r="J144" s="466">
        <f t="shared" si="3"/>
        <v>0</v>
      </c>
      <c r="K144" s="515"/>
    </row>
    <row r="145" spans="1:11">
      <c r="A145" s="459"/>
      <c r="B145" s="460"/>
      <c r="C145" s="461"/>
      <c r="D145" s="462" t="str">
        <f>IF($B145="",IFERROR(VLOOKUP($A145,SERVIÇOS!$A:$F,2,0),IFERROR(VLOOKUP($A145,$C:$J,2,0),"")),IFERROR(VLOOKUP($B145,INSUMOS!$A:$D,2,0),IFERROR(VLOOKUP($B145,COTAÇÕES!$A:$J,2,0),"")))</f>
        <v/>
      </c>
      <c r="E145" s="526" t="str">
        <f>IF($B145="",IFERROR(VLOOKUP($A145,SERVIÇOS!$A:$F,3,0),IFERROR(VLOOKUP($A145,$C:$J,3,0),"")),IFERROR(VLOOKUP($B145,INSUMOS!$A:$D,3,0),IFERROR(VLOOKUP($B145,COTAÇÕES!$A:$J,5,0),"")))</f>
        <v/>
      </c>
      <c r="F145" s="463"/>
      <c r="G145" s="464" t="str">
        <f>IF($B145="",IFERROR(VLOOKUP($A145,SERVIÇOS!$A:$F,6,0),IFERROR(VLOOKUP($A145,$C:$J,8,0),"")),IFERROR(VLOOKUP($B145,INSUMOS!$A:$D,4,0),IFERROR(VLOOKUP($B145,COTAÇÕES!$A:$J,9,0),"")))</f>
        <v/>
      </c>
      <c r="H145" s="465">
        <f>ROUND(IF($B145="",IFERROR(VLOOKUP($A145,SERVIÇOS!$A:$F,4,0),IFERROR(VLOOKUP($A145,$C:$J,6,0),)),IFERROR(VLOOKUP($B145,INSUMOS!$A:$D,4,0),IFERROR(VLOOKUP($B145,COTAÇÕES!$A:$J,9,0),)))*$F145,2)</f>
        <v>0</v>
      </c>
      <c r="I145" s="465">
        <f>ROUND(IF($B145="",IFERROR(VLOOKUP($A145,SERVIÇOS!$A:$F,5,0),IFERROR(VLOOKUP($A145,$C:$J,7,0),)),0)*$F145,2)</f>
        <v>0</v>
      </c>
      <c r="J145" s="466">
        <f t="shared" si="3"/>
        <v>0</v>
      </c>
      <c r="K145" s="515"/>
    </row>
    <row r="146" spans="1:11">
      <c r="A146" s="459"/>
      <c r="B146" s="460"/>
      <c r="C146" s="461"/>
      <c r="D146" s="462" t="str">
        <f>IF($B146="",IFERROR(VLOOKUP($A146,SERVIÇOS!$A:$F,2,0),IFERROR(VLOOKUP($A146,$C:$J,2,0),"")),IFERROR(VLOOKUP($B146,INSUMOS!$A:$D,2,0),IFERROR(VLOOKUP($B146,COTAÇÕES!$A:$J,2,0),"")))</f>
        <v/>
      </c>
      <c r="E146" s="526" t="str">
        <f>IF($B146="",IFERROR(VLOOKUP($A146,SERVIÇOS!$A:$F,3,0),IFERROR(VLOOKUP($A146,$C:$J,3,0),"")),IFERROR(VLOOKUP($B146,INSUMOS!$A:$D,3,0),IFERROR(VLOOKUP($B146,COTAÇÕES!$A:$J,5,0),"")))</f>
        <v/>
      </c>
      <c r="F146" s="463"/>
      <c r="G146" s="464" t="str">
        <f>IF($B146="",IFERROR(VLOOKUP($A146,SERVIÇOS!$A:$F,6,0),IFERROR(VLOOKUP($A146,$C:$J,8,0),"")),IFERROR(VLOOKUP($B146,INSUMOS!$A:$D,4,0),IFERROR(VLOOKUP($B146,COTAÇÕES!$A:$J,9,0),"")))</f>
        <v/>
      </c>
      <c r="H146" s="465">
        <f>ROUND(IF($B146="",IFERROR(VLOOKUP($A146,SERVIÇOS!$A:$F,4,0),IFERROR(VLOOKUP($A146,$C:$J,6,0),)),IFERROR(VLOOKUP($B146,INSUMOS!$A:$D,4,0),IFERROR(VLOOKUP($B146,COTAÇÕES!$A:$J,9,0),)))*$F146,2)</f>
        <v>0</v>
      </c>
      <c r="I146" s="465">
        <f>ROUND(IF($B146="",IFERROR(VLOOKUP($A146,SERVIÇOS!$A:$F,5,0),IFERROR(VLOOKUP($A146,$C:$J,7,0),)),0)*$F146,2)</f>
        <v>0</v>
      </c>
      <c r="J146" s="466">
        <f t="shared" si="3"/>
        <v>0</v>
      </c>
      <c r="K146" s="515"/>
    </row>
    <row r="147" spans="1:11">
      <c r="A147" s="459"/>
      <c r="B147" s="460"/>
      <c r="C147" s="461"/>
      <c r="D147" s="462" t="str">
        <f>IF($B147="",IFERROR(VLOOKUP($A147,SERVIÇOS!$A:$F,2,0),IFERROR(VLOOKUP($A147,$C:$J,2,0),"")),IFERROR(VLOOKUP($B147,INSUMOS!$A:$D,2,0),IFERROR(VLOOKUP($B147,COTAÇÕES!$A:$J,2,0),"")))</f>
        <v/>
      </c>
      <c r="E147" s="526" t="str">
        <f>IF($B147="",IFERROR(VLOOKUP($A147,SERVIÇOS!$A:$F,3,0),IFERROR(VLOOKUP($A147,$C:$J,3,0),"")),IFERROR(VLOOKUP($B147,INSUMOS!$A:$D,3,0),IFERROR(VLOOKUP($B147,COTAÇÕES!$A:$J,5,0),"")))</f>
        <v/>
      </c>
      <c r="F147" s="463"/>
      <c r="G147" s="464" t="str">
        <f>IF($B147="",IFERROR(VLOOKUP($A147,SERVIÇOS!$A:$F,6,0),IFERROR(VLOOKUP($A147,$C:$J,8,0),"")),IFERROR(VLOOKUP($B147,INSUMOS!$A:$D,4,0),IFERROR(VLOOKUP($B147,COTAÇÕES!$A:$J,9,0),"")))</f>
        <v/>
      </c>
      <c r="H147" s="465">
        <f>ROUND(IF($B147="",IFERROR(VLOOKUP($A147,SERVIÇOS!$A:$F,4,0),IFERROR(VLOOKUP($A147,$C:$J,6,0),)),IFERROR(VLOOKUP($B147,INSUMOS!$A:$D,4,0),IFERROR(VLOOKUP($B147,COTAÇÕES!$A:$J,9,0),)))*$F147,2)</f>
        <v>0</v>
      </c>
      <c r="I147" s="465">
        <f>ROUND(IF($B147="",IFERROR(VLOOKUP($A147,SERVIÇOS!$A:$F,5,0),IFERROR(VLOOKUP($A147,$C:$J,7,0),)),0)*$F147,2)</f>
        <v>0</v>
      </c>
      <c r="J147" s="466">
        <f t="shared" si="3"/>
        <v>0</v>
      </c>
      <c r="K147" s="515"/>
    </row>
    <row r="148" spans="1:11">
      <c r="A148" s="459"/>
      <c r="B148" s="460"/>
      <c r="C148" s="461"/>
      <c r="D148" s="462" t="str">
        <f>IF($B148="",IFERROR(VLOOKUP($A148,SERVIÇOS!$A:$F,2,0),IFERROR(VLOOKUP($A148,$C:$J,2,0),"")),IFERROR(VLOOKUP($B148,INSUMOS!$A:$D,2,0),IFERROR(VLOOKUP($B148,COTAÇÕES!$A:$J,2,0),"")))</f>
        <v/>
      </c>
      <c r="E148" s="526" t="str">
        <f>IF($B148="",IFERROR(VLOOKUP($A148,SERVIÇOS!$A:$F,3,0),IFERROR(VLOOKUP($A148,$C:$J,3,0),"")),IFERROR(VLOOKUP($B148,INSUMOS!$A:$D,3,0),IFERROR(VLOOKUP($B148,COTAÇÕES!$A:$J,5,0),"")))</f>
        <v/>
      </c>
      <c r="F148" s="463"/>
      <c r="G148" s="464" t="str">
        <f>IF($B148="",IFERROR(VLOOKUP($A148,SERVIÇOS!$A:$F,6,0),IFERROR(VLOOKUP($A148,$C:$J,8,0),"")),IFERROR(VLOOKUP($B148,INSUMOS!$A:$D,4,0),IFERROR(VLOOKUP($B148,COTAÇÕES!$A:$J,9,0),"")))</f>
        <v/>
      </c>
      <c r="H148" s="465">
        <f>ROUND(IF($B148="",IFERROR(VLOOKUP($A148,SERVIÇOS!$A:$F,4,0),IFERROR(VLOOKUP($A148,$C:$J,6,0),)),IFERROR(VLOOKUP($B148,INSUMOS!$A:$D,4,0),IFERROR(VLOOKUP($B148,COTAÇÕES!$A:$J,9,0),)))*$F148,2)</f>
        <v>0</v>
      </c>
      <c r="I148" s="465">
        <f>ROUND(IF($B148="",IFERROR(VLOOKUP($A148,SERVIÇOS!$A:$F,5,0),IFERROR(VLOOKUP($A148,$C:$J,7,0),)),0)*$F148,2)</f>
        <v>0</v>
      </c>
      <c r="J148" s="466">
        <f t="shared" si="3"/>
        <v>0</v>
      </c>
      <c r="K148" s="515"/>
    </row>
    <row r="149" spans="1:11">
      <c r="A149" s="459"/>
      <c r="B149" s="460"/>
      <c r="C149" s="461"/>
      <c r="D149" s="462" t="str">
        <f>IF($B149="",IFERROR(VLOOKUP($A149,SERVIÇOS!$A:$F,2,0),IFERROR(VLOOKUP($A149,$C:$J,2,0),"")),IFERROR(VLOOKUP($B149,INSUMOS!$A:$D,2,0),IFERROR(VLOOKUP($B149,COTAÇÕES!$A:$J,2,0),"")))</f>
        <v/>
      </c>
      <c r="E149" s="526" t="str">
        <f>IF($B149="",IFERROR(VLOOKUP($A149,SERVIÇOS!$A:$F,3,0),IFERROR(VLOOKUP($A149,$C:$J,3,0),"")),IFERROR(VLOOKUP($B149,INSUMOS!$A:$D,3,0),IFERROR(VLOOKUP($B149,COTAÇÕES!$A:$J,5,0),"")))</f>
        <v/>
      </c>
      <c r="F149" s="463"/>
      <c r="G149" s="464" t="str">
        <f>IF($B149="",IFERROR(VLOOKUP($A149,SERVIÇOS!$A:$F,6,0),IFERROR(VLOOKUP($A149,$C:$J,8,0),"")),IFERROR(VLOOKUP($B149,INSUMOS!$A:$D,4,0),IFERROR(VLOOKUP($B149,COTAÇÕES!$A:$J,9,0),"")))</f>
        <v/>
      </c>
      <c r="H149" s="465">
        <f>ROUND(IF($B149="",IFERROR(VLOOKUP($A149,SERVIÇOS!$A:$F,4,0),IFERROR(VLOOKUP($A149,$C:$J,6,0),)),IFERROR(VLOOKUP($B149,INSUMOS!$A:$D,4,0),IFERROR(VLOOKUP($B149,COTAÇÕES!$A:$J,9,0),)))*$F149,2)</f>
        <v>0</v>
      </c>
      <c r="I149" s="465">
        <f>ROUND(IF($B149="",IFERROR(VLOOKUP($A149,SERVIÇOS!$A:$F,5,0),IFERROR(VLOOKUP($A149,$C:$J,7,0),)),0)*$F149,2)</f>
        <v>0</v>
      </c>
      <c r="J149" s="466">
        <f t="shared" si="3"/>
        <v>0</v>
      </c>
      <c r="K149" s="515"/>
    </row>
    <row r="150" spans="1:11">
      <c r="A150" s="459"/>
      <c r="B150" s="460"/>
      <c r="C150" s="461"/>
      <c r="D150" s="462" t="str">
        <f>IF($B150="",IFERROR(VLOOKUP($A150,SERVIÇOS!$A:$F,2,0),IFERROR(VLOOKUP($A150,$C:$J,2,0),"")),IFERROR(VLOOKUP($B150,INSUMOS!$A:$D,2,0),IFERROR(VLOOKUP($B150,COTAÇÕES!$A:$J,2,0),"")))</f>
        <v/>
      </c>
      <c r="E150" s="526" t="str">
        <f>IF($B150="",IFERROR(VLOOKUP($A150,SERVIÇOS!$A:$F,3,0),IFERROR(VLOOKUP($A150,$C:$J,3,0),"")),IFERROR(VLOOKUP($B150,INSUMOS!$A:$D,3,0),IFERROR(VLOOKUP($B150,COTAÇÕES!$A:$J,5,0),"")))</f>
        <v/>
      </c>
      <c r="F150" s="463"/>
      <c r="G150" s="464" t="str">
        <f>IF($B150="",IFERROR(VLOOKUP($A150,SERVIÇOS!$A:$F,6,0),IFERROR(VLOOKUP($A150,$C:$J,8,0),"")),IFERROR(VLOOKUP($B150,INSUMOS!$A:$D,4,0),IFERROR(VLOOKUP($B150,COTAÇÕES!$A:$J,9,0),"")))</f>
        <v/>
      </c>
      <c r="H150" s="465">
        <f>ROUND(IF($B150="",IFERROR(VLOOKUP($A150,SERVIÇOS!$A:$F,4,0),IFERROR(VLOOKUP($A150,$C:$J,6,0),)),IFERROR(VLOOKUP($B150,INSUMOS!$A:$D,4,0),IFERROR(VLOOKUP($B150,COTAÇÕES!$A:$J,9,0),)))*$F150,2)</f>
        <v>0</v>
      </c>
      <c r="I150" s="465">
        <f>ROUND(IF($B150="",IFERROR(VLOOKUP($A150,SERVIÇOS!$A:$F,5,0),IFERROR(VLOOKUP($A150,$C:$J,7,0),)),0)*$F150,2)</f>
        <v>0</v>
      </c>
      <c r="J150" s="466">
        <f t="shared" si="3"/>
        <v>0</v>
      </c>
      <c r="K150" s="515"/>
    </row>
    <row r="151" spans="1:11">
      <c r="A151" s="459"/>
      <c r="B151" s="460"/>
      <c r="C151" s="461"/>
      <c r="D151" s="462" t="str">
        <f>IF($B151="",IFERROR(VLOOKUP($A151,SERVIÇOS!$A:$F,2,0),IFERROR(VLOOKUP($A151,$C:$J,2,0),"")),IFERROR(VLOOKUP($B151,INSUMOS!$A:$D,2,0),IFERROR(VLOOKUP($B151,COTAÇÕES!$A:$J,2,0),"")))</f>
        <v/>
      </c>
      <c r="E151" s="526" t="str">
        <f>IF($B151="",IFERROR(VLOOKUP($A151,SERVIÇOS!$A:$F,3,0),IFERROR(VLOOKUP($A151,$C:$J,3,0),"")),IFERROR(VLOOKUP($B151,INSUMOS!$A:$D,3,0),IFERROR(VLOOKUP($B151,COTAÇÕES!$A:$J,5,0),"")))</f>
        <v/>
      </c>
      <c r="F151" s="463"/>
      <c r="G151" s="464" t="str">
        <f>IF($B151="",IFERROR(VLOOKUP($A151,SERVIÇOS!$A:$F,6,0),IFERROR(VLOOKUP($A151,$C:$J,8,0),"")),IFERROR(VLOOKUP($B151,INSUMOS!$A:$D,4,0),IFERROR(VLOOKUP($B151,COTAÇÕES!$A:$J,9,0),"")))</f>
        <v/>
      </c>
      <c r="H151" s="465">
        <f>ROUND(IF($B151="",IFERROR(VLOOKUP($A151,SERVIÇOS!$A:$F,4,0),IFERROR(VLOOKUP($A151,$C:$J,6,0),)),IFERROR(VLOOKUP($B151,INSUMOS!$A:$D,4,0),IFERROR(VLOOKUP($B151,COTAÇÕES!$A:$J,9,0),)))*$F151,2)</f>
        <v>0</v>
      </c>
      <c r="I151" s="465">
        <f>ROUND(IF($B151="",IFERROR(VLOOKUP($A151,SERVIÇOS!$A:$F,5,0),IFERROR(VLOOKUP($A151,$C:$J,7,0),)),0)*$F151,2)</f>
        <v>0</v>
      </c>
      <c r="J151" s="466">
        <f t="shared" si="3"/>
        <v>0</v>
      </c>
      <c r="K151" s="515"/>
    </row>
    <row r="152" spans="1:11">
      <c r="A152" s="459"/>
      <c r="B152" s="460"/>
      <c r="C152" s="461"/>
      <c r="D152" s="462" t="str">
        <f>IF($B152="",IFERROR(VLOOKUP($A152,SERVIÇOS!$A:$F,2,0),IFERROR(VLOOKUP($A152,$C:$J,2,0),"")),IFERROR(VLOOKUP($B152,INSUMOS!$A:$D,2,0),IFERROR(VLOOKUP($B152,COTAÇÕES!$A:$J,2,0),"")))</f>
        <v/>
      </c>
      <c r="E152" s="526" t="str">
        <f>IF($B152="",IFERROR(VLOOKUP($A152,SERVIÇOS!$A:$F,3,0),IFERROR(VLOOKUP($A152,$C:$J,3,0),"")),IFERROR(VLOOKUP($B152,INSUMOS!$A:$D,3,0),IFERROR(VLOOKUP($B152,COTAÇÕES!$A:$J,5,0),"")))</f>
        <v/>
      </c>
      <c r="F152" s="463"/>
      <c r="G152" s="464" t="str">
        <f>IF($B152="",IFERROR(VLOOKUP($A152,SERVIÇOS!$A:$F,6,0),IFERROR(VLOOKUP($A152,$C:$J,8,0),"")),IFERROR(VLOOKUP($B152,INSUMOS!$A:$D,4,0),IFERROR(VLOOKUP($B152,COTAÇÕES!$A:$J,9,0),"")))</f>
        <v/>
      </c>
      <c r="H152" s="465">
        <f>ROUND(IF($B152="",IFERROR(VLOOKUP($A152,SERVIÇOS!$A:$F,4,0),IFERROR(VLOOKUP($A152,$C:$J,6,0),)),IFERROR(VLOOKUP($B152,INSUMOS!$A:$D,4,0),IFERROR(VLOOKUP($B152,COTAÇÕES!$A:$J,9,0),)))*$F152,2)</f>
        <v>0</v>
      </c>
      <c r="I152" s="465">
        <f>ROUND(IF($B152="",IFERROR(VLOOKUP($A152,SERVIÇOS!$A:$F,5,0),IFERROR(VLOOKUP($A152,$C:$J,7,0),)),0)*$F152,2)</f>
        <v>0</v>
      </c>
      <c r="J152" s="466">
        <f t="shared" si="3"/>
        <v>0</v>
      </c>
      <c r="K152" s="515"/>
    </row>
    <row r="153" spans="1:11">
      <c r="A153" s="459"/>
      <c r="B153" s="460"/>
      <c r="C153" s="461"/>
      <c r="D153" s="462" t="str">
        <f>IF($B153="",IFERROR(VLOOKUP($A153,SERVIÇOS!$A:$F,2,0),IFERROR(VLOOKUP($A153,$C:$J,2,0),"")),IFERROR(VLOOKUP($B153,INSUMOS!$A:$D,2,0),IFERROR(VLOOKUP($B153,COTAÇÕES!$A:$J,2,0),"")))</f>
        <v/>
      </c>
      <c r="E153" s="526" t="str">
        <f>IF($B153="",IFERROR(VLOOKUP($A153,SERVIÇOS!$A:$F,3,0),IFERROR(VLOOKUP($A153,$C:$J,3,0),"")),IFERROR(VLOOKUP($B153,INSUMOS!$A:$D,3,0),IFERROR(VLOOKUP($B153,COTAÇÕES!$A:$J,5,0),"")))</f>
        <v/>
      </c>
      <c r="F153" s="463"/>
      <c r="G153" s="464" t="str">
        <f>IF($B153="",IFERROR(VLOOKUP($A153,SERVIÇOS!$A:$F,6,0),IFERROR(VLOOKUP($A153,$C:$J,8,0),"")),IFERROR(VLOOKUP($B153,INSUMOS!$A:$D,4,0),IFERROR(VLOOKUP($B153,COTAÇÕES!$A:$J,9,0),"")))</f>
        <v/>
      </c>
      <c r="H153" s="465">
        <f>ROUND(IF($B153="",IFERROR(VLOOKUP($A153,SERVIÇOS!$A:$F,4,0),IFERROR(VLOOKUP($A153,$C:$J,6,0),)),IFERROR(VLOOKUP($B153,INSUMOS!$A:$D,4,0),IFERROR(VLOOKUP($B153,COTAÇÕES!$A:$J,9,0),)))*$F153,2)</f>
        <v>0</v>
      </c>
      <c r="I153" s="465">
        <f>ROUND(IF($B153="",IFERROR(VLOOKUP($A153,SERVIÇOS!$A:$F,5,0),IFERROR(VLOOKUP($A153,$C:$J,7,0),)),0)*$F153,2)</f>
        <v>0</v>
      </c>
      <c r="J153" s="466">
        <f t="shared" si="3"/>
        <v>0</v>
      </c>
      <c r="K153" s="515"/>
    </row>
    <row r="154" spans="1:11">
      <c r="A154" s="459"/>
      <c r="B154" s="460"/>
      <c r="C154" s="461"/>
      <c r="D154" s="462" t="str">
        <f>IF($B154="",IFERROR(VLOOKUP($A154,SERVIÇOS!$A:$F,2,0),IFERROR(VLOOKUP($A154,$C:$J,2,0),"")),IFERROR(VLOOKUP($B154,INSUMOS!$A:$D,2,0),IFERROR(VLOOKUP($B154,COTAÇÕES!$A:$J,2,0),"")))</f>
        <v/>
      </c>
      <c r="E154" s="526" t="str">
        <f>IF($B154="",IFERROR(VLOOKUP($A154,SERVIÇOS!$A:$F,3,0),IFERROR(VLOOKUP($A154,$C:$J,3,0),"")),IFERROR(VLOOKUP($B154,INSUMOS!$A:$D,3,0),IFERROR(VLOOKUP($B154,COTAÇÕES!$A:$J,5,0),"")))</f>
        <v/>
      </c>
      <c r="F154" s="463"/>
      <c r="G154" s="464" t="str">
        <f>IF($B154="",IFERROR(VLOOKUP($A154,SERVIÇOS!$A:$F,6,0),IFERROR(VLOOKUP($A154,$C:$J,8,0),"")),IFERROR(VLOOKUP($B154,INSUMOS!$A:$D,4,0),IFERROR(VLOOKUP($B154,COTAÇÕES!$A:$J,9,0),"")))</f>
        <v/>
      </c>
      <c r="H154" s="465">
        <f>ROUND(IF($B154="",IFERROR(VLOOKUP($A154,SERVIÇOS!$A:$F,4,0),IFERROR(VLOOKUP($A154,$C:$J,6,0),)),IFERROR(VLOOKUP($B154,INSUMOS!$A:$D,4,0),IFERROR(VLOOKUP($B154,COTAÇÕES!$A:$J,9,0),)))*$F154,2)</f>
        <v>0</v>
      </c>
      <c r="I154" s="465">
        <f>ROUND(IF($B154="",IFERROR(VLOOKUP($A154,SERVIÇOS!$A:$F,5,0),IFERROR(VLOOKUP($A154,$C:$J,7,0),)),0)*$F154,2)</f>
        <v>0</v>
      </c>
      <c r="J154" s="466">
        <f t="shared" si="3"/>
        <v>0</v>
      </c>
      <c r="K154" s="515"/>
    </row>
    <row r="155" spans="1:11">
      <c r="A155" s="459"/>
      <c r="B155" s="460"/>
      <c r="C155" s="461"/>
      <c r="D155" s="462" t="str">
        <f>IF($B155="",IFERROR(VLOOKUP($A155,SERVIÇOS!$A:$F,2,0),IFERROR(VLOOKUP($A155,$C:$J,2,0),"")),IFERROR(VLOOKUP($B155,INSUMOS!$A:$D,2,0),IFERROR(VLOOKUP($B155,COTAÇÕES!$A:$J,2,0),"")))</f>
        <v/>
      </c>
      <c r="E155" s="526" t="str">
        <f>IF($B155="",IFERROR(VLOOKUP($A155,SERVIÇOS!$A:$F,3,0),IFERROR(VLOOKUP($A155,$C:$J,3,0),"")),IFERROR(VLOOKUP($B155,INSUMOS!$A:$D,3,0),IFERROR(VLOOKUP($B155,COTAÇÕES!$A:$J,5,0),"")))</f>
        <v/>
      </c>
      <c r="F155" s="463"/>
      <c r="G155" s="464" t="str">
        <f>IF($B155="",IFERROR(VLOOKUP($A155,SERVIÇOS!$A:$F,6,0),IFERROR(VLOOKUP($A155,$C:$J,8,0),"")),IFERROR(VLOOKUP($B155,INSUMOS!$A:$D,4,0),IFERROR(VLOOKUP($B155,COTAÇÕES!$A:$J,9,0),"")))</f>
        <v/>
      </c>
      <c r="H155" s="465">
        <f>ROUND(IF($B155="",IFERROR(VLOOKUP($A155,SERVIÇOS!$A:$F,4,0),IFERROR(VLOOKUP($A155,$C:$J,6,0),)),IFERROR(VLOOKUP($B155,INSUMOS!$A:$D,4,0),IFERROR(VLOOKUP($B155,COTAÇÕES!$A:$J,9,0),)))*$F155,2)</f>
        <v>0</v>
      </c>
      <c r="I155" s="465">
        <f>ROUND(IF($B155="",IFERROR(VLOOKUP($A155,SERVIÇOS!$A:$F,5,0),IFERROR(VLOOKUP($A155,$C:$J,7,0),)),0)*$F155,2)</f>
        <v>0</v>
      </c>
      <c r="J155" s="466">
        <f t="shared" si="3"/>
        <v>0</v>
      </c>
      <c r="K155" s="515"/>
    </row>
    <row r="156" spans="1:11">
      <c r="A156" s="459"/>
      <c r="B156" s="460"/>
      <c r="C156" s="461"/>
      <c r="D156" s="462" t="str">
        <f>IF($B156="",IFERROR(VLOOKUP($A156,SERVIÇOS!$A:$F,2,0),IFERROR(VLOOKUP($A156,$C:$J,2,0),"")),IFERROR(VLOOKUP($B156,INSUMOS!$A:$D,2,0),IFERROR(VLOOKUP($B156,COTAÇÕES!$A:$J,2,0),"")))</f>
        <v/>
      </c>
      <c r="E156" s="526" t="str">
        <f>IF($B156="",IFERROR(VLOOKUP($A156,SERVIÇOS!$A:$F,3,0),IFERROR(VLOOKUP($A156,$C:$J,3,0),"")),IFERROR(VLOOKUP($B156,INSUMOS!$A:$D,3,0),IFERROR(VLOOKUP($B156,COTAÇÕES!$A:$J,5,0),"")))</f>
        <v/>
      </c>
      <c r="F156" s="463"/>
      <c r="G156" s="464" t="str">
        <f>IF($B156="",IFERROR(VLOOKUP($A156,SERVIÇOS!$A:$F,6,0),IFERROR(VLOOKUP($A156,$C:$J,8,0),"")),IFERROR(VLOOKUP($B156,INSUMOS!$A:$D,4,0),IFERROR(VLOOKUP($B156,COTAÇÕES!$A:$J,9,0),"")))</f>
        <v/>
      </c>
      <c r="H156" s="465">
        <f>ROUND(IF($B156="",IFERROR(VLOOKUP($A156,SERVIÇOS!$A:$F,4,0),IFERROR(VLOOKUP($A156,$C:$J,6,0),)),IFERROR(VLOOKUP($B156,INSUMOS!$A:$D,4,0),IFERROR(VLOOKUP($B156,COTAÇÕES!$A:$J,9,0),)))*$F156,2)</f>
        <v>0</v>
      </c>
      <c r="I156" s="465">
        <f>ROUND(IF($B156="",IFERROR(VLOOKUP($A156,SERVIÇOS!$A:$F,5,0),IFERROR(VLOOKUP($A156,$C:$J,7,0),)),0)*$F156,2)</f>
        <v>0</v>
      </c>
      <c r="J156" s="466">
        <f t="shared" si="3"/>
        <v>0</v>
      </c>
      <c r="K156" s="515"/>
    </row>
    <row r="157" spans="1:11">
      <c r="A157" s="459"/>
      <c r="B157" s="460"/>
      <c r="C157" s="461"/>
      <c r="D157" s="462" t="str">
        <f>IF($B157="",IFERROR(VLOOKUP($A157,SERVIÇOS!$A:$F,2,0),IFERROR(VLOOKUP($A157,$C:$J,2,0),"")),IFERROR(VLOOKUP($B157,INSUMOS!$A:$D,2,0),IFERROR(VLOOKUP($B157,COTAÇÕES!$A:$J,2,0),"")))</f>
        <v/>
      </c>
      <c r="E157" s="526" t="str">
        <f>IF($B157="",IFERROR(VLOOKUP($A157,SERVIÇOS!$A:$F,3,0),IFERROR(VLOOKUP($A157,$C:$J,3,0),"")),IFERROR(VLOOKUP($B157,INSUMOS!$A:$D,3,0),IFERROR(VLOOKUP($B157,COTAÇÕES!$A:$J,5,0),"")))</f>
        <v/>
      </c>
      <c r="F157" s="463"/>
      <c r="G157" s="464" t="str">
        <f>IF($B157="",IFERROR(VLOOKUP($A157,SERVIÇOS!$A:$F,6,0),IFERROR(VLOOKUP($A157,$C:$J,8,0),"")),IFERROR(VLOOKUP($B157,INSUMOS!$A:$D,4,0),IFERROR(VLOOKUP($B157,COTAÇÕES!$A:$J,9,0),"")))</f>
        <v/>
      </c>
      <c r="H157" s="465">
        <f>ROUND(IF($B157="",IFERROR(VLOOKUP($A157,SERVIÇOS!$A:$F,4,0),IFERROR(VLOOKUP($A157,$C:$J,6,0),)),IFERROR(VLOOKUP($B157,INSUMOS!$A:$D,4,0),IFERROR(VLOOKUP($B157,COTAÇÕES!$A:$J,9,0),)))*$F157,2)</f>
        <v>0</v>
      </c>
      <c r="I157" s="465">
        <f>ROUND(IF($B157="",IFERROR(VLOOKUP($A157,SERVIÇOS!$A:$F,5,0),IFERROR(VLOOKUP($A157,$C:$J,7,0),)),0)*$F157,2)</f>
        <v>0</v>
      </c>
      <c r="J157" s="466">
        <f t="shared" si="3"/>
        <v>0</v>
      </c>
      <c r="K157" s="515"/>
    </row>
    <row r="158" spans="1:11">
      <c r="A158" s="459"/>
      <c r="B158" s="460"/>
      <c r="C158" s="461"/>
      <c r="D158" s="462" t="str">
        <f>IF($B158="",IFERROR(VLOOKUP($A158,SERVIÇOS!$A:$F,2,0),IFERROR(VLOOKUP($A158,$C:$J,2,0),"")),IFERROR(VLOOKUP($B158,INSUMOS!$A:$D,2,0),IFERROR(VLOOKUP($B158,COTAÇÕES!$A:$J,2,0),"")))</f>
        <v/>
      </c>
      <c r="E158" s="526" t="str">
        <f>IF($B158="",IFERROR(VLOOKUP($A158,SERVIÇOS!$A:$F,3,0),IFERROR(VLOOKUP($A158,$C:$J,3,0),"")),IFERROR(VLOOKUP($B158,INSUMOS!$A:$D,3,0),IFERROR(VLOOKUP($B158,COTAÇÕES!$A:$J,5,0),"")))</f>
        <v/>
      </c>
      <c r="F158" s="463"/>
      <c r="G158" s="464" t="str">
        <f>IF($B158="",IFERROR(VLOOKUP($A158,SERVIÇOS!$A:$F,6,0),IFERROR(VLOOKUP($A158,$C:$J,8,0),"")),IFERROR(VLOOKUP($B158,INSUMOS!$A:$D,4,0),IFERROR(VLOOKUP($B158,COTAÇÕES!$A:$J,9,0),"")))</f>
        <v/>
      </c>
      <c r="H158" s="465">
        <f>ROUND(IF($B158="",IFERROR(VLOOKUP($A158,SERVIÇOS!$A:$F,4,0),IFERROR(VLOOKUP($A158,$C:$J,6,0),)),IFERROR(VLOOKUP($B158,INSUMOS!$A:$D,4,0),IFERROR(VLOOKUP($B158,COTAÇÕES!$A:$J,9,0),)))*$F158,2)</f>
        <v>0</v>
      </c>
      <c r="I158" s="465">
        <f>ROUND(IF($B158="",IFERROR(VLOOKUP($A158,SERVIÇOS!$A:$F,5,0),IFERROR(VLOOKUP($A158,$C:$J,7,0),)),0)*$F158,2)</f>
        <v>0</v>
      </c>
      <c r="J158" s="466">
        <f t="shared" si="3"/>
        <v>0</v>
      </c>
      <c r="K158" s="515"/>
    </row>
    <row r="159" spans="1:11">
      <c r="A159" s="459"/>
      <c r="B159" s="460"/>
      <c r="C159" s="461"/>
      <c r="D159" s="462" t="str">
        <f>IF($B159="",IFERROR(VLOOKUP($A159,SERVIÇOS!$A:$F,2,0),IFERROR(VLOOKUP($A159,$C:$J,2,0),"")),IFERROR(VLOOKUP($B159,INSUMOS!$A:$D,2,0),IFERROR(VLOOKUP($B159,COTAÇÕES!$A:$J,2,0),"")))</f>
        <v/>
      </c>
      <c r="E159" s="526" t="str">
        <f>IF($B159="",IFERROR(VLOOKUP($A159,SERVIÇOS!$A:$F,3,0),IFERROR(VLOOKUP($A159,$C:$J,3,0),"")),IFERROR(VLOOKUP($B159,INSUMOS!$A:$D,3,0),IFERROR(VLOOKUP($B159,COTAÇÕES!$A:$J,5,0),"")))</f>
        <v/>
      </c>
      <c r="F159" s="463"/>
      <c r="G159" s="464" t="str">
        <f>IF($B159="",IFERROR(VLOOKUP($A159,SERVIÇOS!$A:$F,6,0),IFERROR(VLOOKUP($A159,$C:$J,8,0),"")),IFERROR(VLOOKUP($B159,INSUMOS!$A:$D,4,0),IFERROR(VLOOKUP($B159,COTAÇÕES!$A:$J,9,0),"")))</f>
        <v/>
      </c>
      <c r="H159" s="465">
        <f>ROUND(IF($B159="",IFERROR(VLOOKUP($A159,SERVIÇOS!$A:$F,4,0),IFERROR(VLOOKUP($A159,$C:$J,6,0),)),IFERROR(VLOOKUP($B159,INSUMOS!$A:$D,4,0),IFERROR(VLOOKUP($B159,COTAÇÕES!$A:$J,9,0),)))*$F159,2)</f>
        <v>0</v>
      </c>
      <c r="I159" s="465">
        <f>ROUND(IF($B159="",IFERROR(VLOOKUP($A159,SERVIÇOS!$A:$F,5,0),IFERROR(VLOOKUP($A159,$C:$J,7,0),)),0)*$F159,2)</f>
        <v>0</v>
      </c>
      <c r="J159" s="466">
        <f t="shared" si="3"/>
        <v>0</v>
      </c>
      <c r="K159" s="515"/>
    </row>
    <row r="160" spans="1:11">
      <c r="A160" s="459"/>
      <c r="B160" s="460"/>
      <c r="C160" s="461"/>
      <c r="D160" s="462" t="str">
        <f>IF($B160="",IFERROR(VLOOKUP($A160,SERVIÇOS!$A:$F,2,0),IFERROR(VLOOKUP($A160,$C:$J,2,0),"")),IFERROR(VLOOKUP($B160,INSUMOS!$A:$D,2,0),IFERROR(VLOOKUP($B160,COTAÇÕES!$A:$J,2,0),"")))</f>
        <v/>
      </c>
      <c r="E160" s="526" t="str">
        <f>IF($B160="",IFERROR(VLOOKUP($A160,SERVIÇOS!$A:$F,3,0),IFERROR(VLOOKUP($A160,$C:$J,3,0),"")),IFERROR(VLOOKUP($B160,INSUMOS!$A:$D,3,0),IFERROR(VLOOKUP($B160,COTAÇÕES!$A:$J,5,0),"")))</f>
        <v/>
      </c>
      <c r="F160" s="463"/>
      <c r="G160" s="464" t="str">
        <f>IF($B160="",IFERROR(VLOOKUP($A160,SERVIÇOS!$A:$F,6,0),IFERROR(VLOOKUP($A160,$C:$J,8,0),"")),IFERROR(VLOOKUP($B160,INSUMOS!$A:$D,4,0),IFERROR(VLOOKUP($B160,COTAÇÕES!$A:$J,9,0),"")))</f>
        <v/>
      </c>
      <c r="H160" s="465">
        <f>ROUND(IF($B160="",IFERROR(VLOOKUP($A160,SERVIÇOS!$A:$F,4,0),IFERROR(VLOOKUP($A160,$C:$J,6,0),)),IFERROR(VLOOKUP($B160,INSUMOS!$A:$D,4,0),IFERROR(VLOOKUP($B160,COTAÇÕES!$A:$J,9,0),)))*$F160,2)</f>
        <v>0</v>
      </c>
      <c r="I160" s="465">
        <f>ROUND(IF($B160="",IFERROR(VLOOKUP($A160,SERVIÇOS!$A:$F,5,0),IFERROR(VLOOKUP($A160,$C:$J,7,0),)),0)*$F160,2)</f>
        <v>0</v>
      </c>
      <c r="J160" s="466">
        <f t="shared" si="3"/>
        <v>0</v>
      </c>
      <c r="K160" s="515"/>
    </row>
    <row r="161" spans="1:11">
      <c r="A161" s="459"/>
      <c r="B161" s="460"/>
      <c r="C161" s="461"/>
      <c r="D161" s="462" t="str">
        <f>IF($B161="",IFERROR(VLOOKUP($A161,SERVIÇOS!$A:$F,2,0),IFERROR(VLOOKUP($A161,$C:$J,2,0),"")),IFERROR(VLOOKUP($B161,INSUMOS!$A:$D,2,0),IFERROR(VLOOKUP($B161,COTAÇÕES!$A:$J,2,0),"")))</f>
        <v/>
      </c>
      <c r="E161" s="526" t="str">
        <f>IF($B161="",IFERROR(VLOOKUP($A161,SERVIÇOS!$A:$F,3,0),IFERROR(VLOOKUP($A161,$C:$J,3,0),"")),IFERROR(VLOOKUP($B161,INSUMOS!$A:$D,3,0),IFERROR(VLOOKUP($B161,COTAÇÕES!$A:$J,5,0),"")))</f>
        <v/>
      </c>
      <c r="F161" s="463"/>
      <c r="G161" s="464" t="str">
        <f>IF($B161="",IFERROR(VLOOKUP($A161,SERVIÇOS!$A:$F,6,0),IFERROR(VLOOKUP($A161,$C:$J,8,0),"")),IFERROR(VLOOKUP($B161,INSUMOS!$A:$D,4,0),IFERROR(VLOOKUP($B161,COTAÇÕES!$A:$J,9,0),"")))</f>
        <v/>
      </c>
      <c r="H161" s="465">
        <f>ROUND(IF($B161="",IFERROR(VLOOKUP($A161,SERVIÇOS!$A:$F,4,0),IFERROR(VLOOKUP($A161,$C:$J,6,0),)),IFERROR(VLOOKUP($B161,INSUMOS!$A:$D,4,0),IFERROR(VLOOKUP($B161,COTAÇÕES!$A:$J,9,0),)))*$F161,2)</f>
        <v>0</v>
      </c>
      <c r="I161" s="465">
        <f>ROUND(IF($B161="",IFERROR(VLOOKUP($A161,SERVIÇOS!$A:$F,5,0),IFERROR(VLOOKUP($A161,$C:$J,7,0),)),0)*$F161,2)</f>
        <v>0</v>
      </c>
      <c r="J161" s="466">
        <f t="shared" si="3"/>
        <v>0</v>
      </c>
      <c r="K161" s="515"/>
    </row>
    <row r="162" spans="1:11">
      <c r="A162" s="459"/>
      <c r="B162" s="460"/>
      <c r="C162" s="461"/>
      <c r="D162" s="462" t="str">
        <f>IF($B162="",IFERROR(VLOOKUP($A162,SERVIÇOS!$A:$F,2,0),IFERROR(VLOOKUP($A162,$C:$J,2,0),"")),IFERROR(VLOOKUP($B162,INSUMOS!$A:$D,2,0),IFERROR(VLOOKUP($B162,COTAÇÕES!$A:$J,2,0),"")))</f>
        <v/>
      </c>
      <c r="E162" s="526" t="str">
        <f>IF($B162="",IFERROR(VLOOKUP($A162,SERVIÇOS!$A:$F,3,0),IFERROR(VLOOKUP($A162,$C:$J,3,0),"")),IFERROR(VLOOKUP($B162,INSUMOS!$A:$D,3,0),IFERROR(VLOOKUP($B162,COTAÇÕES!$A:$J,5,0),"")))</f>
        <v/>
      </c>
      <c r="F162" s="463"/>
      <c r="G162" s="464" t="str">
        <f>IF($B162="",IFERROR(VLOOKUP($A162,SERVIÇOS!$A:$F,6,0),IFERROR(VLOOKUP($A162,$C:$J,8,0),"")),IFERROR(VLOOKUP($B162,INSUMOS!$A:$D,4,0),IFERROR(VLOOKUP($B162,COTAÇÕES!$A:$J,9,0),"")))</f>
        <v/>
      </c>
      <c r="H162" s="465">
        <f>ROUND(IF($B162="",IFERROR(VLOOKUP($A162,SERVIÇOS!$A:$F,4,0),IFERROR(VLOOKUP($A162,$C:$J,6,0),)),IFERROR(VLOOKUP($B162,INSUMOS!$A:$D,4,0),IFERROR(VLOOKUP($B162,COTAÇÕES!$A:$J,9,0),)))*$F162,2)</f>
        <v>0</v>
      </c>
      <c r="I162" s="465">
        <f>ROUND(IF($B162="",IFERROR(VLOOKUP($A162,SERVIÇOS!$A:$F,5,0),IFERROR(VLOOKUP($A162,$C:$J,7,0),)),0)*$F162,2)</f>
        <v>0</v>
      </c>
      <c r="J162" s="466">
        <f t="shared" ref="J162:J199" si="4">H162+I162</f>
        <v>0</v>
      </c>
      <c r="K162" s="515"/>
    </row>
    <row r="163" spans="1:11">
      <c r="A163" s="459"/>
      <c r="B163" s="460"/>
      <c r="C163" s="461"/>
      <c r="D163" s="462" t="str">
        <f>IF($B163="",IFERROR(VLOOKUP($A163,SERVIÇOS!$A:$F,2,0),IFERROR(VLOOKUP($A163,$C:$J,2,0),"")),IFERROR(VLOOKUP($B163,INSUMOS!$A:$D,2,0),IFERROR(VLOOKUP($B163,COTAÇÕES!$A:$J,2,0),"")))</f>
        <v/>
      </c>
      <c r="E163" s="526" t="str">
        <f>IF($B163="",IFERROR(VLOOKUP($A163,SERVIÇOS!$A:$F,3,0),IFERROR(VLOOKUP($A163,$C:$J,3,0),"")),IFERROR(VLOOKUP($B163,INSUMOS!$A:$D,3,0),IFERROR(VLOOKUP($B163,COTAÇÕES!$A:$J,5,0),"")))</f>
        <v/>
      </c>
      <c r="F163" s="463"/>
      <c r="G163" s="464" t="str">
        <f>IF($B163="",IFERROR(VLOOKUP($A163,SERVIÇOS!$A:$F,6,0),IFERROR(VLOOKUP($A163,$C:$J,8,0),"")),IFERROR(VLOOKUP($B163,INSUMOS!$A:$D,4,0),IFERROR(VLOOKUP($B163,COTAÇÕES!$A:$J,9,0),"")))</f>
        <v/>
      </c>
      <c r="H163" s="465">
        <f>ROUND(IF($B163="",IFERROR(VLOOKUP($A163,SERVIÇOS!$A:$F,4,0),IFERROR(VLOOKUP($A163,$C:$J,6,0),)),IFERROR(VLOOKUP($B163,INSUMOS!$A:$D,4,0),IFERROR(VLOOKUP($B163,COTAÇÕES!$A:$J,9,0),)))*$F163,2)</f>
        <v>0</v>
      </c>
      <c r="I163" s="465">
        <f>ROUND(IF($B163="",IFERROR(VLOOKUP($A163,SERVIÇOS!$A:$F,5,0),IFERROR(VLOOKUP($A163,$C:$J,7,0),)),0)*$F163,2)</f>
        <v>0</v>
      </c>
      <c r="J163" s="466">
        <f t="shared" si="4"/>
        <v>0</v>
      </c>
      <c r="K163" s="515"/>
    </row>
    <row r="164" spans="1:11">
      <c r="A164" s="459"/>
      <c r="B164" s="460"/>
      <c r="C164" s="461"/>
      <c r="D164" s="462" t="str">
        <f>IF($B164="",IFERROR(VLOOKUP($A164,SERVIÇOS!$A:$F,2,0),IFERROR(VLOOKUP($A164,$C:$J,2,0),"")),IFERROR(VLOOKUP($B164,INSUMOS!$A:$D,2,0),IFERROR(VLOOKUP($B164,COTAÇÕES!$A:$J,2,0),"")))</f>
        <v/>
      </c>
      <c r="E164" s="526" t="str">
        <f>IF($B164="",IFERROR(VLOOKUP($A164,SERVIÇOS!$A:$F,3,0),IFERROR(VLOOKUP($A164,$C:$J,3,0),"")),IFERROR(VLOOKUP($B164,INSUMOS!$A:$D,3,0),IFERROR(VLOOKUP($B164,COTAÇÕES!$A:$J,5,0),"")))</f>
        <v/>
      </c>
      <c r="F164" s="463"/>
      <c r="G164" s="464" t="str">
        <f>IF($B164="",IFERROR(VLOOKUP($A164,SERVIÇOS!$A:$F,6,0),IFERROR(VLOOKUP($A164,$C:$J,8,0),"")),IFERROR(VLOOKUP($B164,INSUMOS!$A:$D,4,0),IFERROR(VLOOKUP($B164,COTAÇÕES!$A:$J,9,0),"")))</f>
        <v/>
      </c>
      <c r="H164" s="465">
        <f>ROUND(IF($B164="",IFERROR(VLOOKUP($A164,SERVIÇOS!$A:$F,4,0),IFERROR(VLOOKUP($A164,$C:$J,6,0),)),IFERROR(VLOOKUP($B164,INSUMOS!$A:$D,4,0),IFERROR(VLOOKUP($B164,COTAÇÕES!$A:$J,9,0),)))*$F164,2)</f>
        <v>0</v>
      </c>
      <c r="I164" s="465">
        <f>ROUND(IF($B164="",IFERROR(VLOOKUP($A164,SERVIÇOS!$A:$F,5,0),IFERROR(VLOOKUP($A164,$C:$J,7,0),)),0)*$F164,2)</f>
        <v>0</v>
      </c>
      <c r="J164" s="466">
        <f t="shared" si="4"/>
        <v>0</v>
      </c>
      <c r="K164" s="515"/>
    </row>
    <row r="165" spans="1:11">
      <c r="A165" s="459"/>
      <c r="B165" s="460"/>
      <c r="C165" s="461"/>
      <c r="D165" s="462" t="str">
        <f>IF($B165="",IFERROR(VLOOKUP($A165,SERVIÇOS!$A:$F,2,0),IFERROR(VLOOKUP($A165,$C:$J,2,0),"")),IFERROR(VLOOKUP($B165,INSUMOS!$A:$D,2,0),IFERROR(VLOOKUP($B165,COTAÇÕES!$A:$J,2,0),"")))</f>
        <v/>
      </c>
      <c r="E165" s="526" t="str">
        <f>IF($B165="",IFERROR(VLOOKUP($A165,SERVIÇOS!$A:$F,3,0),IFERROR(VLOOKUP($A165,$C:$J,3,0),"")),IFERROR(VLOOKUP($B165,INSUMOS!$A:$D,3,0),IFERROR(VLOOKUP($B165,COTAÇÕES!$A:$J,5,0),"")))</f>
        <v/>
      </c>
      <c r="F165" s="463"/>
      <c r="G165" s="464" t="str">
        <f>IF($B165="",IFERROR(VLOOKUP($A165,SERVIÇOS!$A:$F,6,0),IFERROR(VLOOKUP($A165,$C:$J,8,0),"")),IFERROR(VLOOKUP($B165,INSUMOS!$A:$D,4,0),IFERROR(VLOOKUP($B165,COTAÇÕES!$A:$J,9,0),"")))</f>
        <v/>
      </c>
      <c r="H165" s="465">
        <f>ROUND(IF($B165="",IFERROR(VLOOKUP($A165,SERVIÇOS!$A:$F,4,0),IFERROR(VLOOKUP($A165,$C:$J,6,0),)),IFERROR(VLOOKUP($B165,INSUMOS!$A:$D,4,0),IFERROR(VLOOKUP($B165,COTAÇÕES!$A:$J,9,0),)))*$F165,2)</f>
        <v>0</v>
      </c>
      <c r="I165" s="465">
        <f>ROUND(IF($B165="",IFERROR(VLOOKUP($A165,SERVIÇOS!$A:$F,5,0),IFERROR(VLOOKUP($A165,$C:$J,7,0),)),0)*$F165,2)</f>
        <v>0</v>
      </c>
      <c r="J165" s="466">
        <f t="shared" si="4"/>
        <v>0</v>
      </c>
      <c r="K165" s="515"/>
    </row>
    <row r="166" spans="1:11">
      <c r="A166" s="459"/>
      <c r="B166" s="460"/>
      <c r="C166" s="461"/>
      <c r="D166" s="462" t="str">
        <f>IF($B166="",IFERROR(VLOOKUP($A166,SERVIÇOS!$A:$F,2,0),IFERROR(VLOOKUP($A166,$C:$J,2,0),"")),IFERROR(VLOOKUP($B166,INSUMOS!$A:$D,2,0),IFERROR(VLOOKUP($B166,COTAÇÕES!$A:$J,2,0),"")))</f>
        <v/>
      </c>
      <c r="E166" s="526" t="str">
        <f>IF($B166="",IFERROR(VLOOKUP($A166,SERVIÇOS!$A:$F,3,0),IFERROR(VLOOKUP($A166,$C:$J,3,0),"")),IFERROR(VLOOKUP($B166,INSUMOS!$A:$D,3,0),IFERROR(VLOOKUP($B166,COTAÇÕES!$A:$J,5,0),"")))</f>
        <v/>
      </c>
      <c r="F166" s="463"/>
      <c r="G166" s="464" t="str">
        <f>IF($B166="",IFERROR(VLOOKUP($A166,SERVIÇOS!$A:$F,6,0),IFERROR(VLOOKUP($A166,$C:$J,8,0),"")),IFERROR(VLOOKUP($B166,INSUMOS!$A:$D,4,0),IFERROR(VLOOKUP($B166,COTAÇÕES!$A:$J,9,0),"")))</f>
        <v/>
      </c>
      <c r="H166" s="465">
        <f>ROUND(IF($B166="",IFERROR(VLOOKUP($A166,SERVIÇOS!$A:$F,4,0),IFERROR(VLOOKUP($A166,$C:$J,6,0),)),IFERROR(VLOOKUP($B166,INSUMOS!$A:$D,4,0),IFERROR(VLOOKUP($B166,COTAÇÕES!$A:$J,9,0),)))*$F166,2)</f>
        <v>0</v>
      </c>
      <c r="I166" s="465">
        <f>ROUND(IF($B166="",IFERROR(VLOOKUP($A166,SERVIÇOS!$A:$F,5,0),IFERROR(VLOOKUP($A166,$C:$J,7,0),)),0)*$F166,2)</f>
        <v>0</v>
      </c>
      <c r="J166" s="466">
        <f t="shared" si="4"/>
        <v>0</v>
      </c>
      <c r="K166" s="515"/>
    </row>
    <row r="167" spans="1:11">
      <c r="A167" s="459"/>
      <c r="B167" s="460"/>
      <c r="C167" s="461"/>
      <c r="D167" s="462" t="str">
        <f>IF($B167="",IFERROR(VLOOKUP($A167,SERVIÇOS!$A:$F,2,0),IFERROR(VLOOKUP($A167,$C:$J,2,0),"")),IFERROR(VLOOKUP($B167,INSUMOS!$A:$D,2,0),IFERROR(VLOOKUP($B167,COTAÇÕES!$A:$J,2,0),"")))</f>
        <v/>
      </c>
      <c r="E167" s="526" t="str">
        <f>IF($B167="",IFERROR(VLOOKUP($A167,SERVIÇOS!$A:$F,3,0),IFERROR(VLOOKUP($A167,$C:$J,3,0),"")),IFERROR(VLOOKUP($B167,INSUMOS!$A:$D,3,0),IFERROR(VLOOKUP($B167,COTAÇÕES!$A:$J,5,0),"")))</f>
        <v/>
      </c>
      <c r="F167" s="463"/>
      <c r="G167" s="464" t="str">
        <f>IF($B167="",IFERROR(VLOOKUP($A167,SERVIÇOS!$A:$F,6,0),IFERROR(VLOOKUP($A167,$C:$J,8,0),"")),IFERROR(VLOOKUP($B167,INSUMOS!$A:$D,4,0),IFERROR(VLOOKUP($B167,COTAÇÕES!$A:$J,9,0),"")))</f>
        <v/>
      </c>
      <c r="H167" s="465">
        <f>ROUND(IF($B167="",IFERROR(VLOOKUP($A167,SERVIÇOS!$A:$F,4,0),IFERROR(VLOOKUP($A167,$C:$J,6,0),)),IFERROR(VLOOKUP($B167,INSUMOS!$A:$D,4,0),IFERROR(VLOOKUP($B167,COTAÇÕES!$A:$J,9,0),)))*$F167,2)</f>
        <v>0</v>
      </c>
      <c r="I167" s="465">
        <f>ROUND(IF($B167="",IFERROR(VLOOKUP($A167,SERVIÇOS!$A:$F,5,0),IFERROR(VLOOKUP($A167,$C:$J,7,0),)),0)*$F167,2)</f>
        <v>0</v>
      </c>
      <c r="J167" s="466">
        <f t="shared" si="4"/>
        <v>0</v>
      </c>
      <c r="K167" s="515"/>
    </row>
    <row r="168" spans="1:11">
      <c r="A168" s="459"/>
      <c r="B168" s="460"/>
      <c r="C168" s="461"/>
      <c r="D168" s="462" t="str">
        <f>IF($B168="",IFERROR(VLOOKUP($A168,SERVIÇOS!$A:$F,2,0),IFERROR(VLOOKUP($A168,$C:$J,2,0),"")),IFERROR(VLOOKUP($B168,INSUMOS!$A:$D,2,0),IFERROR(VLOOKUP($B168,COTAÇÕES!$A:$J,2,0),"")))</f>
        <v/>
      </c>
      <c r="E168" s="526" t="str">
        <f>IF($B168="",IFERROR(VLOOKUP($A168,SERVIÇOS!$A:$F,3,0),IFERROR(VLOOKUP($A168,$C:$J,3,0),"")),IFERROR(VLOOKUP($B168,INSUMOS!$A:$D,3,0),IFERROR(VLOOKUP($B168,COTAÇÕES!$A:$J,5,0),"")))</f>
        <v/>
      </c>
      <c r="F168" s="463"/>
      <c r="G168" s="464" t="str">
        <f>IF($B168="",IFERROR(VLOOKUP($A168,SERVIÇOS!$A:$F,6,0),IFERROR(VLOOKUP($A168,$C:$J,8,0),"")),IFERROR(VLOOKUP($B168,INSUMOS!$A:$D,4,0),IFERROR(VLOOKUP($B168,COTAÇÕES!$A:$J,9,0),"")))</f>
        <v/>
      </c>
      <c r="H168" s="465">
        <f>ROUND(IF($B168="",IFERROR(VLOOKUP($A168,SERVIÇOS!$A:$F,4,0),IFERROR(VLOOKUP($A168,$C:$J,6,0),)),IFERROR(VLOOKUP($B168,INSUMOS!$A:$D,4,0),IFERROR(VLOOKUP($B168,COTAÇÕES!$A:$J,9,0),)))*$F168,2)</f>
        <v>0</v>
      </c>
      <c r="I168" s="465">
        <f>ROUND(IF($B168="",IFERROR(VLOOKUP($A168,SERVIÇOS!$A:$F,5,0),IFERROR(VLOOKUP($A168,$C:$J,7,0),)),0)*$F168,2)</f>
        <v>0</v>
      </c>
      <c r="J168" s="466">
        <f t="shared" si="4"/>
        <v>0</v>
      </c>
      <c r="K168" s="515"/>
    </row>
    <row r="169" spans="1:11">
      <c r="A169" s="459"/>
      <c r="B169" s="460"/>
      <c r="C169" s="461"/>
      <c r="D169" s="462" t="str">
        <f>IF($B169="",IFERROR(VLOOKUP($A169,SERVIÇOS!$A:$F,2,0),IFERROR(VLOOKUP($A169,$C:$J,2,0),"")),IFERROR(VLOOKUP($B169,INSUMOS!$A:$D,2,0),IFERROR(VLOOKUP($B169,COTAÇÕES!$A:$J,2,0),"")))</f>
        <v/>
      </c>
      <c r="E169" s="526" t="str">
        <f>IF($B169="",IFERROR(VLOOKUP($A169,SERVIÇOS!$A:$F,3,0),IFERROR(VLOOKUP($A169,$C:$J,3,0),"")),IFERROR(VLOOKUP($B169,INSUMOS!$A:$D,3,0),IFERROR(VLOOKUP($B169,COTAÇÕES!$A:$J,5,0),"")))</f>
        <v/>
      </c>
      <c r="F169" s="463"/>
      <c r="G169" s="464" t="str">
        <f>IF($B169="",IFERROR(VLOOKUP($A169,SERVIÇOS!$A:$F,6,0),IFERROR(VLOOKUP($A169,$C:$J,8,0),"")),IFERROR(VLOOKUP($B169,INSUMOS!$A:$D,4,0),IFERROR(VLOOKUP($B169,COTAÇÕES!$A:$J,9,0),"")))</f>
        <v/>
      </c>
      <c r="H169" s="465">
        <f>ROUND(IF($B169="",IFERROR(VLOOKUP($A169,SERVIÇOS!$A:$F,4,0),IFERROR(VLOOKUP($A169,$C:$J,6,0),)),IFERROR(VLOOKUP($B169,INSUMOS!$A:$D,4,0),IFERROR(VLOOKUP($B169,COTAÇÕES!$A:$J,9,0),)))*$F169,2)</f>
        <v>0</v>
      </c>
      <c r="I169" s="465">
        <f>ROUND(IF($B169="",IFERROR(VLOOKUP($A169,SERVIÇOS!$A:$F,5,0),IFERROR(VLOOKUP($A169,$C:$J,7,0),)),0)*$F169,2)</f>
        <v>0</v>
      </c>
      <c r="J169" s="466">
        <f t="shared" si="4"/>
        <v>0</v>
      </c>
      <c r="K169" s="515"/>
    </row>
    <row r="170" spans="1:11">
      <c r="A170" s="459"/>
      <c r="B170" s="460"/>
      <c r="C170" s="461"/>
      <c r="D170" s="462" t="str">
        <f>IF($B170="",IFERROR(VLOOKUP($A170,SERVIÇOS!$A:$F,2,0),IFERROR(VLOOKUP($A170,$C:$J,2,0),"")),IFERROR(VLOOKUP($B170,INSUMOS!$A:$D,2,0),IFERROR(VLOOKUP($B170,COTAÇÕES!$A:$J,2,0),"")))</f>
        <v/>
      </c>
      <c r="E170" s="526" t="str">
        <f>IF($B170="",IFERROR(VLOOKUP($A170,SERVIÇOS!$A:$F,3,0),IFERROR(VLOOKUP($A170,$C:$J,3,0),"")),IFERROR(VLOOKUP($B170,INSUMOS!$A:$D,3,0),IFERROR(VLOOKUP($B170,COTAÇÕES!$A:$J,5,0),"")))</f>
        <v/>
      </c>
      <c r="F170" s="463"/>
      <c r="G170" s="464" t="str">
        <f>IF($B170="",IFERROR(VLOOKUP($A170,SERVIÇOS!$A:$F,6,0),IFERROR(VLOOKUP($A170,$C:$J,8,0),"")),IFERROR(VLOOKUP($B170,INSUMOS!$A:$D,4,0),IFERROR(VLOOKUP($B170,COTAÇÕES!$A:$J,9,0),"")))</f>
        <v/>
      </c>
      <c r="H170" s="465">
        <f>ROUND(IF($B170="",IFERROR(VLOOKUP($A170,SERVIÇOS!$A:$F,4,0),IFERROR(VLOOKUP($A170,$C:$J,6,0),)),IFERROR(VLOOKUP($B170,INSUMOS!$A:$D,4,0),IFERROR(VLOOKUP($B170,COTAÇÕES!$A:$J,9,0),)))*$F170,2)</f>
        <v>0</v>
      </c>
      <c r="I170" s="465">
        <f>ROUND(IF($B170="",IFERROR(VLOOKUP($A170,SERVIÇOS!$A:$F,5,0),IFERROR(VLOOKUP($A170,$C:$J,7,0),)),0)*$F170,2)</f>
        <v>0</v>
      </c>
      <c r="J170" s="466">
        <f t="shared" si="4"/>
        <v>0</v>
      </c>
      <c r="K170" s="515"/>
    </row>
    <row r="171" spans="1:11">
      <c r="A171" s="459"/>
      <c r="B171" s="460"/>
      <c r="C171" s="461"/>
      <c r="D171" s="462" t="str">
        <f>IF($B171="",IFERROR(VLOOKUP($A171,SERVIÇOS!$A:$F,2,0),IFERROR(VLOOKUP($A171,$C:$J,2,0),"")),IFERROR(VLOOKUP($B171,INSUMOS!$A:$D,2,0),IFERROR(VLOOKUP($B171,COTAÇÕES!$A:$J,2,0),"")))</f>
        <v/>
      </c>
      <c r="E171" s="526" t="str">
        <f>IF($B171="",IFERROR(VLOOKUP($A171,SERVIÇOS!$A:$F,3,0),IFERROR(VLOOKUP($A171,$C:$J,3,0),"")),IFERROR(VLOOKUP($B171,INSUMOS!$A:$D,3,0),IFERROR(VLOOKUP($B171,COTAÇÕES!$A:$J,5,0),"")))</f>
        <v/>
      </c>
      <c r="F171" s="463"/>
      <c r="G171" s="464" t="str">
        <f>IF($B171="",IFERROR(VLOOKUP($A171,SERVIÇOS!$A:$F,6,0),IFERROR(VLOOKUP($A171,$C:$J,8,0),"")),IFERROR(VLOOKUP($B171,INSUMOS!$A:$D,4,0),IFERROR(VLOOKUP($B171,COTAÇÕES!$A:$J,9,0),"")))</f>
        <v/>
      </c>
      <c r="H171" s="465">
        <f>ROUND(IF($B171="",IFERROR(VLOOKUP($A171,SERVIÇOS!$A:$F,4,0),IFERROR(VLOOKUP($A171,$C:$J,6,0),)),IFERROR(VLOOKUP($B171,INSUMOS!$A:$D,4,0),IFERROR(VLOOKUP($B171,COTAÇÕES!$A:$J,9,0),)))*$F171,2)</f>
        <v>0</v>
      </c>
      <c r="I171" s="465">
        <f>ROUND(IF($B171="",IFERROR(VLOOKUP($A171,SERVIÇOS!$A:$F,5,0),IFERROR(VLOOKUP($A171,$C:$J,7,0),)),0)*$F171,2)</f>
        <v>0</v>
      </c>
      <c r="J171" s="466">
        <f t="shared" si="4"/>
        <v>0</v>
      </c>
      <c r="K171" s="515"/>
    </row>
    <row r="172" spans="1:11">
      <c r="A172" s="459"/>
      <c r="B172" s="460"/>
      <c r="C172" s="461"/>
      <c r="D172" s="462" t="str">
        <f>IF($B172="",IFERROR(VLOOKUP($A172,SERVIÇOS!$A:$F,2,0),IFERROR(VLOOKUP($A172,$C:$J,2,0),"")),IFERROR(VLOOKUP($B172,INSUMOS!$A:$D,2,0),IFERROR(VLOOKUP($B172,COTAÇÕES!$A:$J,2,0),"")))</f>
        <v/>
      </c>
      <c r="E172" s="526" t="str">
        <f>IF($B172="",IFERROR(VLOOKUP($A172,SERVIÇOS!$A:$F,3,0),IFERROR(VLOOKUP($A172,$C:$J,3,0),"")),IFERROR(VLOOKUP($B172,INSUMOS!$A:$D,3,0),IFERROR(VLOOKUP($B172,COTAÇÕES!$A:$J,5,0),"")))</f>
        <v/>
      </c>
      <c r="F172" s="463"/>
      <c r="G172" s="464" t="str">
        <f>IF($B172="",IFERROR(VLOOKUP($A172,SERVIÇOS!$A:$F,6,0),IFERROR(VLOOKUP($A172,$C:$J,8,0),"")),IFERROR(VLOOKUP($B172,INSUMOS!$A:$D,4,0),IFERROR(VLOOKUP($B172,COTAÇÕES!$A:$J,9,0),"")))</f>
        <v/>
      </c>
      <c r="H172" s="465">
        <f>ROUND(IF($B172="",IFERROR(VLOOKUP($A172,SERVIÇOS!$A:$F,4,0),IFERROR(VLOOKUP($A172,$C:$J,6,0),)),IFERROR(VLOOKUP($B172,INSUMOS!$A:$D,4,0),IFERROR(VLOOKUP($B172,COTAÇÕES!$A:$J,9,0),)))*$F172,2)</f>
        <v>0</v>
      </c>
      <c r="I172" s="465">
        <f>ROUND(IF($B172="",IFERROR(VLOOKUP($A172,SERVIÇOS!$A:$F,5,0),IFERROR(VLOOKUP($A172,$C:$J,7,0),)),0)*$F172,2)</f>
        <v>0</v>
      </c>
      <c r="J172" s="466">
        <f t="shared" si="4"/>
        <v>0</v>
      </c>
      <c r="K172" s="515"/>
    </row>
    <row r="173" spans="1:11">
      <c r="A173" s="459"/>
      <c r="B173" s="460"/>
      <c r="C173" s="461"/>
      <c r="D173" s="462" t="str">
        <f>IF($B173="",IFERROR(VLOOKUP($A173,SERVIÇOS!$A:$F,2,0),IFERROR(VLOOKUP($A173,$C:$J,2,0),"")),IFERROR(VLOOKUP($B173,INSUMOS!$A:$D,2,0),IFERROR(VLOOKUP($B173,COTAÇÕES!$A:$J,2,0),"")))</f>
        <v/>
      </c>
      <c r="E173" s="526" t="str">
        <f>IF($B173="",IFERROR(VLOOKUP($A173,SERVIÇOS!$A:$F,3,0),IFERROR(VLOOKUP($A173,$C:$J,3,0),"")),IFERROR(VLOOKUP($B173,INSUMOS!$A:$D,3,0),IFERROR(VLOOKUP($B173,COTAÇÕES!$A:$J,5,0),"")))</f>
        <v/>
      </c>
      <c r="F173" s="463"/>
      <c r="G173" s="464" t="str">
        <f>IF($B173="",IFERROR(VLOOKUP($A173,SERVIÇOS!$A:$F,6,0),IFERROR(VLOOKUP($A173,$C:$J,8,0),"")),IFERROR(VLOOKUP($B173,INSUMOS!$A:$D,4,0),IFERROR(VLOOKUP($B173,COTAÇÕES!$A:$J,9,0),"")))</f>
        <v/>
      </c>
      <c r="H173" s="465">
        <f>ROUND(IF($B173="",IFERROR(VLOOKUP($A173,SERVIÇOS!$A:$F,4,0),IFERROR(VLOOKUP($A173,$C:$J,6,0),)),IFERROR(VLOOKUP($B173,INSUMOS!$A:$D,4,0),IFERROR(VLOOKUP($B173,COTAÇÕES!$A:$J,9,0),)))*$F173,2)</f>
        <v>0</v>
      </c>
      <c r="I173" s="465">
        <f>ROUND(IF($B173="",IFERROR(VLOOKUP($A173,SERVIÇOS!$A:$F,5,0),IFERROR(VLOOKUP($A173,$C:$J,7,0),)),0)*$F173,2)</f>
        <v>0</v>
      </c>
      <c r="J173" s="466">
        <f t="shared" si="4"/>
        <v>0</v>
      </c>
      <c r="K173" s="515"/>
    </row>
    <row r="174" spans="1:11">
      <c r="A174" s="459"/>
      <c r="B174" s="460"/>
      <c r="C174" s="461"/>
      <c r="D174" s="462" t="str">
        <f>IF($B174="",IFERROR(VLOOKUP($A174,SERVIÇOS!$A:$F,2,0),IFERROR(VLOOKUP($A174,$C:$J,2,0),"")),IFERROR(VLOOKUP($B174,INSUMOS!$A:$D,2,0),IFERROR(VLOOKUP($B174,COTAÇÕES!$A:$J,2,0),"")))</f>
        <v/>
      </c>
      <c r="E174" s="526" t="str">
        <f>IF($B174="",IFERROR(VLOOKUP($A174,SERVIÇOS!$A:$F,3,0),IFERROR(VLOOKUP($A174,$C:$J,3,0),"")),IFERROR(VLOOKUP($B174,INSUMOS!$A:$D,3,0),IFERROR(VLOOKUP($B174,COTAÇÕES!$A:$J,5,0),"")))</f>
        <v/>
      </c>
      <c r="F174" s="463"/>
      <c r="G174" s="464" t="str">
        <f>IF($B174="",IFERROR(VLOOKUP($A174,SERVIÇOS!$A:$F,6,0),IFERROR(VLOOKUP($A174,$C:$J,8,0),"")),IFERROR(VLOOKUP($B174,INSUMOS!$A:$D,4,0),IFERROR(VLOOKUP($B174,COTAÇÕES!$A:$J,9,0),"")))</f>
        <v/>
      </c>
      <c r="H174" s="465">
        <f>ROUND(IF($B174="",IFERROR(VLOOKUP($A174,SERVIÇOS!$A:$F,4,0),IFERROR(VLOOKUP($A174,$C:$J,6,0),)),IFERROR(VLOOKUP($B174,INSUMOS!$A:$D,4,0),IFERROR(VLOOKUP($B174,COTAÇÕES!$A:$J,9,0),)))*$F174,2)</f>
        <v>0</v>
      </c>
      <c r="I174" s="465">
        <f>ROUND(IF($B174="",IFERROR(VLOOKUP($A174,SERVIÇOS!$A:$F,5,0),IFERROR(VLOOKUP($A174,$C:$J,7,0),)),0)*$F174,2)</f>
        <v>0</v>
      </c>
      <c r="J174" s="466">
        <f t="shared" si="4"/>
        <v>0</v>
      </c>
      <c r="K174" s="515"/>
    </row>
    <row r="175" spans="1:11">
      <c r="A175" s="459"/>
      <c r="B175" s="460"/>
      <c r="C175" s="461"/>
      <c r="D175" s="462" t="str">
        <f>IF($B175="",IFERROR(VLOOKUP($A175,SERVIÇOS!$A:$F,2,0),IFERROR(VLOOKUP($A175,$C:$J,2,0),"")),IFERROR(VLOOKUP($B175,INSUMOS!$A:$D,2,0),IFERROR(VLOOKUP($B175,COTAÇÕES!$A:$J,2,0),"")))</f>
        <v/>
      </c>
      <c r="E175" s="526" t="str">
        <f>IF($B175="",IFERROR(VLOOKUP($A175,SERVIÇOS!$A:$F,3,0),IFERROR(VLOOKUP($A175,$C:$J,3,0),"")),IFERROR(VLOOKUP($B175,INSUMOS!$A:$D,3,0),IFERROR(VLOOKUP($B175,COTAÇÕES!$A:$J,5,0),"")))</f>
        <v/>
      </c>
      <c r="F175" s="463"/>
      <c r="G175" s="464" t="str">
        <f>IF($B175="",IFERROR(VLOOKUP($A175,SERVIÇOS!$A:$F,6,0),IFERROR(VLOOKUP($A175,$C:$J,8,0),"")),IFERROR(VLOOKUP($B175,INSUMOS!$A:$D,4,0),IFERROR(VLOOKUP($B175,COTAÇÕES!$A:$J,9,0),"")))</f>
        <v/>
      </c>
      <c r="H175" s="465">
        <f>ROUND(IF($B175="",IFERROR(VLOOKUP($A175,SERVIÇOS!$A:$F,4,0),IFERROR(VLOOKUP($A175,$C:$J,6,0),)),IFERROR(VLOOKUP($B175,INSUMOS!$A:$D,4,0),IFERROR(VLOOKUP($B175,COTAÇÕES!$A:$J,9,0),)))*$F175,2)</f>
        <v>0</v>
      </c>
      <c r="I175" s="465">
        <f>ROUND(IF($B175="",IFERROR(VLOOKUP($A175,SERVIÇOS!$A:$F,5,0),IFERROR(VLOOKUP($A175,$C:$J,7,0),)),0)*$F175,2)</f>
        <v>0</v>
      </c>
      <c r="J175" s="466">
        <f t="shared" si="4"/>
        <v>0</v>
      </c>
      <c r="K175" s="515"/>
    </row>
    <row r="176" spans="1:11">
      <c r="A176" s="459"/>
      <c r="B176" s="460"/>
      <c r="C176" s="461"/>
      <c r="D176" s="462" t="str">
        <f>IF($B176="",IFERROR(VLOOKUP($A176,SERVIÇOS!$A:$F,2,0),IFERROR(VLOOKUP($A176,$C:$J,2,0),"")),IFERROR(VLOOKUP($B176,INSUMOS!$A:$D,2,0),IFERROR(VLOOKUP($B176,COTAÇÕES!$A:$J,2,0),"")))</f>
        <v/>
      </c>
      <c r="E176" s="526" t="str">
        <f>IF($B176="",IFERROR(VLOOKUP($A176,SERVIÇOS!$A:$F,3,0),IFERROR(VLOOKUP($A176,$C:$J,3,0),"")),IFERROR(VLOOKUP($B176,INSUMOS!$A:$D,3,0),IFERROR(VLOOKUP($B176,COTAÇÕES!$A:$J,5,0),"")))</f>
        <v/>
      </c>
      <c r="F176" s="463"/>
      <c r="G176" s="464" t="str">
        <f>IF($B176="",IFERROR(VLOOKUP($A176,SERVIÇOS!$A:$F,6,0),IFERROR(VLOOKUP($A176,$C:$J,8,0),"")),IFERROR(VLOOKUP($B176,INSUMOS!$A:$D,4,0),IFERROR(VLOOKUP($B176,COTAÇÕES!$A:$J,9,0),"")))</f>
        <v/>
      </c>
      <c r="H176" s="465">
        <f>ROUND(IF($B176="",IFERROR(VLOOKUP($A176,SERVIÇOS!$A:$F,4,0),IFERROR(VLOOKUP($A176,$C:$J,6,0),)),IFERROR(VLOOKUP($B176,INSUMOS!$A:$D,4,0),IFERROR(VLOOKUP($B176,COTAÇÕES!$A:$J,9,0),)))*$F176,2)</f>
        <v>0</v>
      </c>
      <c r="I176" s="465">
        <f>ROUND(IF($B176="",IFERROR(VLOOKUP($A176,SERVIÇOS!$A:$F,5,0),IFERROR(VLOOKUP($A176,$C:$J,7,0),)),0)*$F176,2)</f>
        <v>0</v>
      </c>
      <c r="J176" s="466">
        <f t="shared" si="4"/>
        <v>0</v>
      </c>
      <c r="K176" s="515"/>
    </row>
    <row r="177" spans="1:11">
      <c r="A177" s="459"/>
      <c r="B177" s="460"/>
      <c r="C177" s="461"/>
      <c r="D177" s="462" t="str">
        <f>IF($B177="",IFERROR(VLOOKUP($A177,SERVIÇOS!$A:$F,2,0),IFERROR(VLOOKUP($A177,$C:$J,2,0),"")),IFERROR(VLOOKUP($B177,INSUMOS!$A:$D,2,0),IFERROR(VLOOKUP($B177,COTAÇÕES!$A:$J,2,0),"")))</f>
        <v/>
      </c>
      <c r="E177" s="526" t="str">
        <f>IF($B177="",IFERROR(VLOOKUP($A177,SERVIÇOS!$A:$F,3,0),IFERROR(VLOOKUP($A177,$C:$J,3,0),"")),IFERROR(VLOOKUP($B177,INSUMOS!$A:$D,3,0),IFERROR(VLOOKUP($B177,COTAÇÕES!$A:$J,5,0),"")))</f>
        <v/>
      </c>
      <c r="F177" s="463"/>
      <c r="G177" s="464" t="str">
        <f>IF($B177="",IFERROR(VLOOKUP($A177,SERVIÇOS!$A:$F,6,0),IFERROR(VLOOKUP($A177,$C:$J,8,0),"")),IFERROR(VLOOKUP($B177,INSUMOS!$A:$D,4,0),IFERROR(VLOOKUP($B177,COTAÇÕES!$A:$J,9,0),"")))</f>
        <v/>
      </c>
      <c r="H177" s="465">
        <f>ROUND(IF($B177="",IFERROR(VLOOKUP($A177,SERVIÇOS!$A:$F,4,0),IFERROR(VLOOKUP($A177,$C:$J,6,0),)),IFERROR(VLOOKUP($B177,INSUMOS!$A:$D,4,0),IFERROR(VLOOKUP($B177,COTAÇÕES!$A:$J,9,0),)))*$F177,2)</f>
        <v>0</v>
      </c>
      <c r="I177" s="465">
        <f>ROUND(IF($B177="",IFERROR(VLOOKUP($A177,SERVIÇOS!$A:$F,5,0),IFERROR(VLOOKUP($A177,$C:$J,7,0),)),0)*$F177,2)</f>
        <v>0</v>
      </c>
      <c r="J177" s="466">
        <f t="shared" si="4"/>
        <v>0</v>
      </c>
      <c r="K177" s="515"/>
    </row>
    <row r="178" spans="1:11">
      <c r="A178" s="459"/>
      <c r="B178" s="460"/>
      <c r="C178" s="461"/>
      <c r="D178" s="462" t="str">
        <f>IF($B178="",IFERROR(VLOOKUP($A178,SERVIÇOS!$A:$F,2,0),IFERROR(VLOOKUP($A178,$C:$J,2,0),"")),IFERROR(VLOOKUP($B178,INSUMOS!$A:$D,2,0),IFERROR(VLOOKUP($B178,COTAÇÕES!$A:$J,2,0),"")))</f>
        <v/>
      </c>
      <c r="E178" s="526" t="str">
        <f>IF($B178="",IFERROR(VLOOKUP($A178,SERVIÇOS!$A:$F,3,0),IFERROR(VLOOKUP($A178,$C:$J,3,0),"")),IFERROR(VLOOKUP($B178,INSUMOS!$A:$D,3,0),IFERROR(VLOOKUP($B178,COTAÇÕES!$A:$J,5,0),"")))</f>
        <v/>
      </c>
      <c r="F178" s="463"/>
      <c r="G178" s="464" t="str">
        <f>IF($B178="",IFERROR(VLOOKUP($A178,SERVIÇOS!$A:$F,6,0),IFERROR(VLOOKUP($A178,$C:$J,8,0),"")),IFERROR(VLOOKUP($B178,INSUMOS!$A:$D,4,0),IFERROR(VLOOKUP($B178,COTAÇÕES!$A:$J,9,0),"")))</f>
        <v/>
      </c>
      <c r="H178" s="465">
        <f>ROUND(IF($B178="",IFERROR(VLOOKUP($A178,SERVIÇOS!$A:$F,4,0),IFERROR(VLOOKUP($A178,$C:$J,6,0),)),IFERROR(VLOOKUP($B178,INSUMOS!$A:$D,4,0),IFERROR(VLOOKUP($B178,COTAÇÕES!$A:$J,9,0),)))*$F178,2)</f>
        <v>0</v>
      </c>
      <c r="I178" s="465">
        <f>ROUND(IF($B178="",IFERROR(VLOOKUP($A178,SERVIÇOS!$A:$F,5,0),IFERROR(VLOOKUP($A178,$C:$J,7,0),)),0)*$F178,2)</f>
        <v>0</v>
      </c>
      <c r="J178" s="466">
        <f t="shared" si="4"/>
        <v>0</v>
      </c>
      <c r="K178" s="515"/>
    </row>
    <row r="179" spans="1:11">
      <c r="A179" s="459"/>
      <c r="B179" s="460"/>
      <c r="C179" s="461"/>
      <c r="D179" s="462" t="str">
        <f>IF($B179="",IFERROR(VLOOKUP($A179,SERVIÇOS!$A:$F,2,0),IFERROR(VLOOKUP($A179,$C:$J,2,0),"")),IFERROR(VLOOKUP($B179,INSUMOS!$A:$D,2,0),IFERROR(VLOOKUP($B179,COTAÇÕES!$A:$J,2,0),"")))</f>
        <v/>
      </c>
      <c r="E179" s="526" t="str">
        <f>IF($B179="",IFERROR(VLOOKUP($A179,SERVIÇOS!$A:$F,3,0),IFERROR(VLOOKUP($A179,$C:$J,3,0),"")),IFERROR(VLOOKUP($B179,INSUMOS!$A:$D,3,0),IFERROR(VLOOKUP($B179,COTAÇÕES!$A:$J,5,0),"")))</f>
        <v/>
      </c>
      <c r="F179" s="463"/>
      <c r="G179" s="464" t="str">
        <f>IF($B179="",IFERROR(VLOOKUP($A179,SERVIÇOS!$A:$F,6,0),IFERROR(VLOOKUP($A179,$C:$J,8,0),"")),IFERROR(VLOOKUP($B179,INSUMOS!$A:$D,4,0),IFERROR(VLOOKUP($B179,COTAÇÕES!$A:$J,9,0),"")))</f>
        <v/>
      </c>
      <c r="H179" s="465">
        <f>ROUND(IF($B179="",IFERROR(VLOOKUP($A179,SERVIÇOS!$A:$F,4,0),IFERROR(VLOOKUP($A179,$C:$J,6,0),)),IFERROR(VLOOKUP($B179,INSUMOS!$A:$D,4,0),IFERROR(VLOOKUP($B179,COTAÇÕES!$A:$J,9,0),)))*$F179,2)</f>
        <v>0</v>
      </c>
      <c r="I179" s="465">
        <f>ROUND(IF($B179="",IFERROR(VLOOKUP($A179,SERVIÇOS!$A:$F,5,0),IFERROR(VLOOKUP($A179,$C:$J,7,0),)),0)*$F179,2)</f>
        <v>0</v>
      </c>
      <c r="J179" s="466">
        <f t="shared" si="4"/>
        <v>0</v>
      </c>
      <c r="K179" s="515"/>
    </row>
    <row r="180" spans="1:11">
      <c r="A180" s="459"/>
      <c r="B180" s="460"/>
      <c r="C180" s="461"/>
      <c r="D180" s="462" t="str">
        <f>IF($B180="",IFERROR(VLOOKUP($A180,SERVIÇOS!$A:$F,2,0),IFERROR(VLOOKUP($A180,$C:$J,2,0),"")),IFERROR(VLOOKUP($B180,INSUMOS!$A:$D,2,0),IFERROR(VLOOKUP($B180,COTAÇÕES!$A:$J,2,0),"")))</f>
        <v/>
      </c>
      <c r="E180" s="526" t="str">
        <f>IF($B180="",IFERROR(VLOOKUP($A180,SERVIÇOS!$A:$F,3,0),IFERROR(VLOOKUP($A180,$C:$J,3,0),"")),IFERROR(VLOOKUP($B180,INSUMOS!$A:$D,3,0),IFERROR(VLOOKUP($B180,COTAÇÕES!$A:$J,5,0),"")))</f>
        <v/>
      </c>
      <c r="F180" s="463"/>
      <c r="G180" s="464" t="str">
        <f>IF($B180="",IFERROR(VLOOKUP($A180,SERVIÇOS!$A:$F,6,0),IFERROR(VLOOKUP($A180,$C:$J,8,0),"")),IFERROR(VLOOKUP($B180,INSUMOS!$A:$D,4,0),IFERROR(VLOOKUP($B180,COTAÇÕES!$A:$J,9,0),"")))</f>
        <v/>
      </c>
      <c r="H180" s="465">
        <f>ROUND(IF($B180="",IFERROR(VLOOKUP($A180,SERVIÇOS!$A:$F,4,0),IFERROR(VLOOKUP($A180,$C:$J,6,0),)),IFERROR(VLOOKUP($B180,INSUMOS!$A:$D,4,0),IFERROR(VLOOKUP($B180,COTAÇÕES!$A:$J,9,0),)))*$F180,2)</f>
        <v>0</v>
      </c>
      <c r="I180" s="465">
        <f>ROUND(IF($B180="",IFERROR(VLOOKUP($A180,SERVIÇOS!$A:$F,5,0),IFERROR(VLOOKUP($A180,$C:$J,7,0),)),0)*$F180,2)</f>
        <v>0</v>
      </c>
      <c r="J180" s="466">
        <f t="shared" si="4"/>
        <v>0</v>
      </c>
      <c r="K180" s="515"/>
    </row>
    <row r="181" spans="1:11">
      <c r="A181" s="459"/>
      <c r="B181" s="460"/>
      <c r="C181" s="461"/>
      <c r="D181" s="462" t="str">
        <f>IF($B181="",IFERROR(VLOOKUP($A181,SERVIÇOS!$A:$F,2,0),IFERROR(VLOOKUP($A181,$C:$J,2,0),"")),IFERROR(VLOOKUP($B181,INSUMOS!$A:$D,2,0),IFERROR(VLOOKUP($B181,COTAÇÕES!$A:$J,2,0),"")))</f>
        <v/>
      </c>
      <c r="E181" s="526" t="str">
        <f>IF($B181="",IFERROR(VLOOKUP($A181,SERVIÇOS!$A:$F,3,0),IFERROR(VLOOKUP($A181,$C:$J,3,0),"")),IFERROR(VLOOKUP($B181,INSUMOS!$A:$D,3,0),IFERROR(VLOOKUP($B181,COTAÇÕES!$A:$J,5,0),"")))</f>
        <v/>
      </c>
      <c r="F181" s="463"/>
      <c r="G181" s="464" t="str">
        <f>IF($B181="",IFERROR(VLOOKUP($A181,SERVIÇOS!$A:$F,6,0),IFERROR(VLOOKUP($A181,$C:$J,8,0),"")),IFERROR(VLOOKUP($B181,INSUMOS!$A:$D,4,0),IFERROR(VLOOKUP($B181,COTAÇÕES!$A:$J,9,0),"")))</f>
        <v/>
      </c>
      <c r="H181" s="465">
        <f>ROUND(IF($B181="",IFERROR(VLOOKUP($A181,SERVIÇOS!$A:$F,4,0),IFERROR(VLOOKUP($A181,$C:$J,6,0),)),IFERROR(VLOOKUP($B181,INSUMOS!$A:$D,4,0),IFERROR(VLOOKUP($B181,COTAÇÕES!$A:$J,9,0),)))*$F181,2)</f>
        <v>0</v>
      </c>
      <c r="I181" s="465">
        <f>ROUND(IF($B181="",IFERROR(VLOOKUP($A181,SERVIÇOS!$A:$F,5,0),IFERROR(VLOOKUP($A181,$C:$J,7,0),)),0)*$F181,2)</f>
        <v>0</v>
      </c>
      <c r="J181" s="466">
        <f t="shared" si="4"/>
        <v>0</v>
      </c>
      <c r="K181" s="515"/>
    </row>
    <row r="182" spans="1:11">
      <c r="A182" s="459"/>
      <c r="B182" s="460"/>
      <c r="C182" s="461"/>
      <c r="D182" s="462" t="str">
        <f>IF($B182="",IFERROR(VLOOKUP($A182,SERVIÇOS!$A:$F,2,0),IFERROR(VLOOKUP($A182,$C:$J,2,0),"")),IFERROR(VLOOKUP($B182,INSUMOS!$A:$D,2,0),IFERROR(VLOOKUP($B182,COTAÇÕES!$A:$J,2,0),"")))</f>
        <v/>
      </c>
      <c r="E182" s="526" t="str">
        <f>IF($B182="",IFERROR(VLOOKUP($A182,SERVIÇOS!$A:$F,3,0),IFERROR(VLOOKUP($A182,$C:$J,3,0),"")),IFERROR(VLOOKUP($B182,INSUMOS!$A:$D,3,0),IFERROR(VLOOKUP($B182,COTAÇÕES!$A:$J,5,0),"")))</f>
        <v/>
      </c>
      <c r="F182" s="463"/>
      <c r="G182" s="464" t="str">
        <f>IF($B182="",IFERROR(VLOOKUP($A182,SERVIÇOS!$A:$F,6,0),IFERROR(VLOOKUP($A182,$C:$J,8,0),"")),IFERROR(VLOOKUP($B182,INSUMOS!$A:$D,4,0),IFERROR(VLOOKUP($B182,COTAÇÕES!$A:$J,9,0),"")))</f>
        <v/>
      </c>
      <c r="H182" s="465">
        <f>ROUND(IF($B182="",IFERROR(VLOOKUP($A182,SERVIÇOS!$A:$F,4,0),IFERROR(VLOOKUP($A182,$C:$J,6,0),)),IFERROR(VLOOKUP($B182,INSUMOS!$A:$D,4,0),IFERROR(VLOOKUP($B182,COTAÇÕES!$A:$J,9,0),)))*$F182,2)</f>
        <v>0</v>
      </c>
      <c r="I182" s="465">
        <f>ROUND(IF($B182="",IFERROR(VLOOKUP($A182,SERVIÇOS!$A:$F,5,0),IFERROR(VLOOKUP($A182,$C:$J,7,0),)),0)*$F182,2)</f>
        <v>0</v>
      </c>
      <c r="J182" s="466">
        <f t="shared" si="4"/>
        <v>0</v>
      </c>
      <c r="K182" s="515"/>
    </row>
    <row r="183" spans="1:11">
      <c r="A183" s="459"/>
      <c r="B183" s="460"/>
      <c r="C183" s="461"/>
      <c r="D183" s="462" t="str">
        <f>IF($B183="",IFERROR(VLOOKUP($A183,SERVIÇOS!$A:$F,2,0),IFERROR(VLOOKUP($A183,$C:$J,2,0),"")),IFERROR(VLOOKUP($B183,INSUMOS!$A:$D,2,0),IFERROR(VLOOKUP($B183,COTAÇÕES!$A:$J,2,0),"")))</f>
        <v/>
      </c>
      <c r="E183" s="526" t="str">
        <f>IF($B183="",IFERROR(VLOOKUP($A183,SERVIÇOS!$A:$F,3,0),IFERROR(VLOOKUP($A183,$C:$J,3,0),"")),IFERROR(VLOOKUP($B183,INSUMOS!$A:$D,3,0),IFERROR(VLOOKUP($B183,COTAÇÕES!$A:$J,5,0),"")))</f>
        <v/>
      </c>
      <c r="F183" s="463"/>
      <c r="G183" s="464" t="str">
        <f>IF($B183="",IFERROR(VLOOKUP($A183,SERVIÇOS!$A:$F,6,0),IFERROR(VLOOKUP($A183,$C:$J,8,0),"")),IFERROR(VLOOKUP($B183,INSUMOS!$A:$D,4,0),IFERROR(VLOOKUP($B183,COTAÇÕES!$A:$J,9,0),"")))</f>
        <v/>
      </c>
      <c r="H183" s="465">
        <f>ROUND(IF($B183="",IFERROR(VLOOKUP($A183,SERVIÇOS!$A:$F,4,0),IFERROR(VLOOKUP($A183,$C:$J,6,0),)),IFERROR(VLOOKUP($B183,INSUMOS!$A:$D,4,0),IFERROR(VLOOKUP($B183,COTAÇÕES!$A:$J,9,0),)))*$F183,2)</f>
        <v>0</v>
      </c>
      <c r="I183" s="465">
        <f>ROUND(IF($B183="",IFERROR(VLOOKUP($A183,SERVIÇOS!$A:$F,5,0),IFERROR(VLOOKUP($A183,$C:$J,7,0),)),0)*$F183,2)</f>
        <v>0</v>
      </c>
      <c r="J183" s="466">
        <f t="shared" si="4"/>
        <v>0</v>
      </c>
      <c r="K183" s="515"/>
    </row>
    <row r="184" spans="1:11">
      <c r="A184" s="459"/>
      <c r="B184" s="460"/>
      <c r="C184" s="461"/>
      <c r="D184" s="462" t="str">
        <f>IF($B184="",IFERROR(VLOOKUP($A184,SERVIÇOS!$A:$F,2,0),IFERROR(VLOOKUP($A184,$C:$J,2,0),"")),IFERROR(VLOOKUP($B184,INSUMOS!$A:$D,2,0),IFERROR(VLOOKUP($B184,COTAÇÕES!$A:$J,2,0),"")))</f>
        <v/>
      </c>
      <c r="E184" s="526" t="str">
        <f>IF($B184="",IFERROR(VLOOKUP($A184,SERVIÇOS!$A:$F,3,0),IFERROR(VLOOKUP($A184,$C:$J,3,0),"")),IFERROR(VLOOKUP($B184,INSUMOS!$A:$D,3,0),IFERROR(VLOOKUP($B184,COTAÇÕES!$A:$J,5,0),"")))</f>
        <v/>
      </c>
      <c r="F184" s="463"/>
      <c r="G184" s="464" t="str">
        <f>IF($B184="",IFERROR(VLOOKUP($A184,SERVIÇOS!$A:$F,6,0),IFERROR(VLOOKUP($A184,$C:$J,8,0),"")),IFERROR(VLOOKUP($B184,INSUMOS!$A:$D,4,0),IFERROR(VLOOKUP($B184,COTAÇÕES!$A:$J,9,0),"")))</f>
        <v/>
      </c>
      <c r="H184" s="465">
        <f>ROUND(IF($B184="",IFERROR(VLOOKUP($A184,SERVIÇOS!$A:$F,4,0),IFERROR(VLOOKUP($A184,$C:$J,6,0),)),IFERROR(VLOOKUP($B184,INSUMOS!$A:$D,4,0),IFERROR(VLOOKUP($B184,COTAÇÕES!$A:$J,9,0),)))*$F184,2)</f>
        <v>0</v>
      </c>
      <c r="I184" s="465">
        <f>ROUND(IF($B184="",IFERROR(VLOOKUP($A184,SERVIÇOS!$A:$F,5,0),IFERROR(VLOOKUP($A184,$C:$J,7,0),)),0)*$F184,2)</f>
        <v>0</v>
      </c>
      <c r="J184" s="466">
        <f t="shared" si="4"/>
        <v>0</v>
      </c>
      <c r="K184" s="515"/>
    </row>
    <row r="185" spans="1:11">
      <c r="A185" s="459"/>
      <c r="B185" s="460"/>
      <c r="C185" s="461"/>
      <c r="D185" s="462" t="str">
        <f>IF($B185="",IFERROR(VLOOKUP($A185,SERVIÇOS!$A:$F,2,0),IFERROR(VLOOKUP($A185,$C:$J,2,0),"")),IFERROR(VLOOKUP($B185,INSUMOS!$A:$D,2,0),IFERROR(VLOOKUP($B185,COTAÇÕES!$A:$J,2,0),"")))</f>
        <v/>
      </c>
      <c r="E185" s="526" t="str">
        <f>IF($B185="",IFERROR(VLOOKUP($A185,SERVIÇOS!$A:$F,3,0),IFERROR(VLOOKUP($A185,$C:$J,3,0),"")),IFERROR(VLOOKUP($B185,INSUMOS!$A:$D,3,0),IFERROR(VLOOKUP($B185,COTAÇÕES!$A:$J,5,0),"")))</f>
        <v/>
      </c>
      <c r="F185" s="463"/>
      <c r="G185" s="464" t="str">
        <f>IF($B185="",IFERROR(VLOOKUP($A185,SERVIÇOS!$A:$F,6,0),IFERROR(VLOOKUP($A185,$C:$J,8,0),"")),IFERROR(VLOOKUP($B185,INSUMOS!$A:$D,4,0),IFERROR(VLOOKUP($B185,COTAÇÕES!$A:$J,9,0),"")))</f>
        <v/>
      </c>
      <c r="H185" s="465">
        <f>ROUND(IF($B185="",IFERROR(VLOOKUP($A185,SERVIÇOS!$A:$F,4,0),IFERROR(VLOOKUP($A185,$C:$J,6,0),)),IFERROR(VLOOKUP($B185,INSUMOS!$A:$D,4,0),IFERROR(VLOOKUP($B185,COTAÇÕES!$A:$J,9,0),)))*$F185,2)</f>
        <v>0</v>
      </c>
      <c r="I185" s="465">
        <f>ROUND(IF($B185="",IFERROR(VLOOKUP($A185,SERVIÇOS!$A:$F,5,0),IFERROR(VLOOKUP($A185,$C:$J,7,0),)),0)*$F185,2)</f>
        <v>0</v>
      </c>
      <c r="J185" s="466">
        <f t="shared" si="4"/>
        <v>0</v>
      </c>
      <c r="K185" s="515"/>
    </row>
    <row r="186" spans="1:11">
      <c r="A186" s="459"/>
      <c r="B186" s="460"/>
      <c r="C186" s="461"/>
      <c r="D186" s="462" t="str">
        <f>IF($B186="",IFERROR(VLOOKUP($A186,SERVIÇOS!$A:$F,2,0),IFERROR(VLOOKUP($A186,$C:$J,2,0),"")),IFERROR(VLOOKUP($B186,INSUMOS!$A:$D,2,0),IFERROR(VLOOKUP($B186,COTAÇÕES!$A:$J,2,0),"")))</f>
        <v/>
      </c>
      <c r="E186" s="526" t="str">
        <f>IF($B186="",IFERROR(VLOOKUP($A186,SERVIÇOS!$A:$F,3,0),IFERROR(VLOOKUP($A186,$C:$J,3,0),"")),IFERROR(VLOOKUP($B186,INSUMOS!$A:$D,3,0),IFERROR(VLOOKUP($B186,COTAÇÕES!$A:$J,5,0),"")))</f>
        <v/>
      </c>
      <c r="F186" s="463"/>
      <c r="G186" s="464" t="str">
        <f>IF($B186="",IFERROR(VLOOKUP($A186,SERVIÇOS!$A:$F,6,0),IFERROR(VLOOKUP($A186,$C:$J,8,0),"")),IFERROR(VLOOKUP($B186,INSUMOS!$A:$D,4,0),IFERROR(VLOOKUP($B186,COTAÇÕES!$A:$J,9,0),"")))</f>
        <v/>
      </c>
      <c r="H186" s="465">
        <f>ROUND(IF($B186="",IFERROR(VLOOKUP($A186,SERVIÇOS!$A:$F,4,0),IFERROR(VLOOKUP($A186,$C:$J,6,0),)),IFERROR(VLOOKUP($B186,INSUMOS!$A:$D,4,0),IFERROR(VLOOKUP($B186,COTAÇÕES!$A:$J,9,0),)))*$F186,2)</f>
        <v>0</v>
      </c>
      <c r="I186" s="465">
        <f>ROUND(IF($B186="",IFERROR(VLOOKUP($A186,SERVIÇOS!$A:$F,5,0),IFERROR(VLOOKUP($A186,$C:$J,7,0),)),0)*$F186,2)</f>
        <v>0</v>
      </c>
      <c r="J186" s="466">
        <f t="shared" si="4"/>
        <v>0</v>
      </c>
      <c r="K186" s="515"/>
    </row>
    <row r="187" spans="1:11">
      <c r="A187" s="459"/>
      <c r="B187" s="460"/>
      <c r="C187" s="461"/>
      <c r="D187" s="462" t="str">
        <f>IF($B187="",IFERROR(VLOOKUP($A187,SERVIÇOS!$A:$F,2,0),IFERROR(VLOOKUP($A187,$C:$J,2,0),"")),IFERROR(VLOOKUP($B187,INSUMOS!$A:$D,2,0),IFERROR(VLOOKUP($B187,COTAÇÕES!$A:$J,2,0),"")))</f>
        <v/>
      </c>
      <c r="E187" s="526" t="str">
        <f>IF($B187="",IFERROR(VLOOKUP($A187,SERVIÇOS!$A:$F,3,0),IFERROR(VLOOKUP($A187,$C:$J,3,0),"")),IFERROR(VLOOKUP($B187,INSUMOS!$A:$D,3,0),IFERROR(VLOOKUP($B187,COTAÇÕES!$A:$J,5,0),"")))</f>
        <v/>
      </c>
      <c r="F187" s="463"/>
      <c r="G187" s="464" t="str">
        <f>IF($B187="",IFERROR(VLOOKUP($A187,SERVIÇOS!$A:$F,6,0),IFERROR(VLOOKUP($A187,$C:$J,8,0),"")),IFERROR(VLOOKUP($B187,INSUMOS!$A:$D,4,0),IFERROR(VLOOKUP($B187,COTAÇÕES!$A:$J,9,0),"")))</f>
        <v/>
      </c>
      <c r="H187" s="465">
        <f>ROUND(IF($B187="",IFERROR(VLOOKUP($A187,SERVIÇOS!$A:$F,4,0),IFERROR(VLOOKUP($A187,$C:$J,6,0),)),IFERROR(VLOOKUP($B187,INSUMOS!$A:$D,4,0),IFERROR(VLOOKUP($B187,COTAÇÕES!$A:$J,9,0),)))*$F187,2)</f>
        <v>0</v>
      </c>
      <c r="I187" s="465">
        <f>ROUND(IF($B187="",IFERROR(VLOOKUP($A187,SERVIÇOS!$A:$F,5,0),IFERROR(VLOOKUP($A187,$C:$J,7,0),)),0)*$F187,2)</f>
        <v>0</v>
      </c>
      <c r="J187" s="466">
        <f t="shared" si="4"/>
        <v>0</v>
      </c>
      <c r="K187" s="515"/>
    </row>
    <row r="188" spans="1:11">
      <c r="A188" s="459"/>
      <c r="B188" s="460"/>
      <c r="C188" s="461"/>
      <c r="D188" s="462" t="str">
        <f>IF($B188="",IFERROR(VLOOKUP($A188,SERVIÇOS!$A:$F,2,0),IFERROR(VLOOKUP($A188,$C:$J,2,0),"")),IFERROR(VLOOKUP($B188,INSUMOS!$A:$D,2,0),IFERROR(VLOOKUP($B188,COTAÇÕES!$A:$J,2,0),"")))</f>
        <v/>
      </c>
      <c r="E188" s="526" t="str">
        <f>IF($B188="",IFERROR(VLOOKUP($A188,SERVIÇOS!$A:$F,3,0),IFERROR(VLOOKUP($A188,$C:$J,3,0),"")),IFERROR(VLOOKUP($B188,INSUMOS!$A:$D,3,0),IFERROR(VLOOKUP($B188,COTAÇÕES!$A:$J,5,0),"")))</f>
        <v/>
      </c>
      <c r="F188" s="463"/>
      <c r="G188" s="464" t="str">
        <f>IF($B188="",IFERROR(VLOOKUP($A188,SERVIÇOS!$A:$F,6,0),IFERROR(VLOOKUP($A188,$C:$J,8,0),"")),IFERROR(VLOOKUP($B188,INSUMOS!$A:$D,4,0),IFERROR(VLOOKUP($B188,COTAÇÕES!$A:$J,9,0),"")))</f>
        <v/>
      </c>
      <c r="H188" s="465">
        <f>ROUND(IF($B188="",IFERROR(VLOOKUP($A188,SERVIÇOS!$A:$F,4,0),IFERROR(VLOOKUP($A188,$C:$J,6,0),)),IFERROR(VLOOKUP($B188,INSUMOS!$A:$D,4,0),IFERROR(VLOOKUP($B188,COTAÇÕES!$A:$J,9,0),)))*$F188,2)</f>
        <v>0</v>
      </c>
      <c r="I188" s="465">
        <f>ROUND(IF($B188="",IFERROR(VLOOKUP($A188,SERVIÇOS!$A:$F,5,0),IFERROR(VLOOKUP($A188,$C:$J,7,0),)),0)*$F188,2)</f>
        <v>0</v>
      </c>
      <c r="J188" s="466">
        <f t="shared" si="4"/>
        <v>0</v>
      </c>
      <c r="K188" s="515"/>
    </row>
    <row r="189" spans="1:11">
      <c r="A189" s="459"/>
      <c r="B189" s="460"/>
      <c r="C189" s="461"/>
      <c r="D189" s="462" t="str">
        <f>IF($B189="",IFERROR(VLOOKUP($A189,SERVIÇOS!$A:$F,2,0),IFERROR(VLOOKUP($A189,$C:$J,2,0),"")),IFERROR(VLOOKUP($B189,INSUMOS!$A:$D,2,0),IFERROR(VLOOKUP($B189,COTAÇÕES!$A:$J,2,0),"")))</f>
        <v/>
      </c>
      <c r="E189" s="526" t="str">
        <f>IF($B189="",IFERROR(VLOOKUP($A189,SERVIÇOS!$A:$F,3,0),IFERROR(VLOOKUP($A189,$C:$J,3,0),"")),IFERROR(VLOOKUP($B189,INSUMOS!$A:$D,3,0),IFERROR(VLOOKUP($B189,COTAÇÕES!$A:$J,5,0),"")))</f>
        <v/>
      </c>
      <c r="F189" s="463"/>
      <c r="G189" s="464" t="str">
        <f>IF($B189="",IFERROR(VLOOKUP($A189,SERVIÇOS!$A:$F,6,0),IFERROR(VLOOKUP($A189,$C:$J,8,0),"")),IFERROR(VLOOKUP($B189,INSUMOS!$A:$D,4,0),IFERROR(VLOOKUP($B189,COTAÇÕES!$A:$J,9,0),"")))</f>
        <v/>
      </c>
      <c r="H189" s="465">
        <f>ROUND(IF($B189="",IFERROR(VLOOKUP($A189,SERVIÇOS!$A:$F,4,0),IFERROR(VLOOKUP($A189,$C:$J,6,0),)),IFERROR(VLOOKUP($B189,INSUMOS!$A:$D,4,0),IFERROR(VLOOKUP($B189,COTAÇÕES!$A:$J,9,0),)))*$F189,2)</f>
        <v>0</v>
      </c>
      <c r="I189" s="465">
        <f>ROUND(IF($B189="",IFERROR(VLOOKUP($A189,SERVIÇOS!$A:$F,5,0),IFERROR(VLOOKUP($A189,$C:$J,7,0),)),0)*$F189,2)</f>
        <v>0</v>
      </c>
      <c r="J189" s="466">
        <f t="shared" si="4"/>
        <v>0</v>
      </c>
      <c r="K189" s="515"/>
    </row>
    <row r="190" spans="1:11">
      <c r="A190" s="459"/>
      <c r="B190" s="460"/>
      <c r="C190" s="461"/>
      <c r="D190" s="462" t="str">
        <f>IF($B190="",IFERROR(VLOOKUP($A190,SERVIÇOS!$A:$F,2,0),IFERROR(VLOOKUP($A190,$C:$J,2,0),"")),IFERROR(VLOOKUP($B190,INSUMOS!$A:$D,2,0),IFERROR(VLOOKUP($B190,COTAÇÕES!$A:$J,2,0),"")))</f>
        <v/>
      </c>
      <c r="E190" s="526" t="str">
        <f>IF($B190="",IFERROR(VLOOKUP($A190,SERVIÇOS!$A:$F,3,0),IFERROR(VLOOKUP($A190,$C:$J,3,0),"")),IFERROR(VLOOKUP($B190,INSUMOS!$A:$D,3,0),IFERROR(VLOOKUP($B190,COTAÇÕES!$A:$J,5,0),"")))</f>
        <v/>
      </c>
      <c r="F190" s="463"/>
      <c r="G190" s="464" t="str">
        <f>IF($B190="",IFERROR(VLOOKUP($A190,SERVIÇOS!$A:$F,6,0),IFERROR(VLOOKUP($A190,$C:$J,8,0),"")),IFERROR(VLOOKUP($B190,INSUMOS!$A:$D,4,0),IFERROR(VLOOKUP($B190,COTAÇÕES!$A:$J,9,0),"")))</f>
        <v/>
      </c>
      <c r="H190" s="465">
        <f>ROUND(IF($B190="",IFERROR(VLOOKUP($A190,SERVIÇOS!$A:$F,4,0),IFERROR(VLOOKUP($A190,$C:$J,6,0),)),IFERROR(VLOOKUP($B190,INSUMOS!$A:$D,4,0),IFERROR(VLOOKUP($B190,COTAÇÕES!$A:$J,9,0),)))*$F190,2)</f>
        <v>0</v>
      </c>
      <c r="I190" s="465">
        <f>ROUND(IF($B190="",IFERROR(VLOOKUP($A190,SERVIÇOS!$A:$F,5,0),IFERROR(VLOOKUP($A190,$C:$J,7,0),)),0)*$F190,2)</f>
        <v>0</v>
      </c>
      <c r="J190" s="466">
        <f t="shared" si="4"/>
        <v>0</v>
      </c>
      <c r="K190" s="515"/>
    </row>
    <row r="191" spans="1:11">
      <c r="A191" s="459"/>
      <c r="B191" s="460"/>
      <c r="C191" s="461"/>
      <c r="D191" s="462" t="str">
        <f>IF($B191="",IFERROR(VLOOKUP($A191,SERVIÇOS!$A:$F,2,0),IFERROR(VLOOKUP($A191,$C:$J,2,0),"")),IFERROR(VLOOKUP($B191,INSUMOS!$A:$D,2,0),IFERROR(VLOOKUP($B191,COTAÇÕES!$A:$J,2,0),"")))</f>
        <v/>
      </c>
      <c r="E191" s="526" t="str">
        <f>IF($B191="",IFERROR(VLOOKUP($A191,SERVIÇOS!$A:$F,3,0),IFERROR(VLOOKUP($A191,$C:$J,3,0),"")),IFERROR(VLOOKUP($B191,INSUMOS!$A:$D,3,0),IFERROR(VLOOKUP($B191,COTAÇÕES!$A:$J,5,0),"")))</f>
        <v/>
      </c>
      <c r="F191" s="463"/>
      <c r="G191" s="464" t="str">
        <f>IF($B191="",IFERROR(VLOOKUP($A191,SERVIÇOS!$A:$F,6,0),IFERROR(VLOOKUP($A191,$C:$J,8,0),"")),IFERROR(VLOOKUP($B191,INSUMOS!$A:$D,4,0),IFERROR(VLOOKUP($B191,COTAÇÕES!$A:$J,9,0),"")))</f>
        <v/>
      </c>
      <c r="H191" s="465">
        <f>ROUND(IF($B191="",IFERROR(VLOOKUP($A191,SERVIÇOS!$A:$F,4,0),IFERROR(VLOOKUP($A191,$C:$J,6,0),)),IFERROR(VLOOKUP($B191,INSUMOS!$A:$D,4,0),IFERROR(VLOOKUP($B191,COTAÇÕES!$A:$J,9,0),)))*$F191,2)</f>
        <v>0</v>
      </c>
      <c r="I191" s="465">
        <f>ROUND(IF($B191="",IFERROR(VLOOKUP($A191,SERVIÇOS!$A:$F,5,0),IFERROR(VLOOKUP($A191,$C:$J,7,0),)),0)*$F191,2)</f>
        <v>0</v>
      </c>
      <c r="J191" s="466">
        <f t="shared" si="4"/>
        <v>0</v>
      </c>
      <c r="K191" s="515"/>
    </row>
    <row r="192" spans="1:11">
      <c r="A192" s="459"/>
      <c r="B192" s="460"/>
      <c r="C192" s="461"/>
      <c r="D192" s="462" t="str">
        <f>IF($B192="",IFERROR(VLOOKUP($A192,SERVIÇOS!$A:$F,2,0),IFERROR(VLOOKUP($A192,$C:$J,2,0),"")),IFERROR(VLOOKUP($B192,INSUMOS!$A:$D,2,0),IFERROR(VLOOKUP($B192,COTAÇÕES!$A:$J,2,0),"")))</f>
        <v/>
      </c>
      <c r="E192" s="526" t="str">
        <f>IF($B192="",IFERROR(VLOOKUP($A192,SERVIÇOS!$A:$F,3,0),IFERROR(VLOOKUP($A192,$C:$J,3,0),"")),IFERROR(VLOOKUP($B192,INSUMOS!$A:$D,3,0),IFERROR(VLOOKUP($B192,COTAÇÕES!$A:$J,5,0),"")))</f>
        <v/>
      </c>
      <c r="F192" s="463"/>
      <c r="G192" s="464" t="str">
        <f>IF($B192="",IFERROR(VLOOKUP($A192,SERVIÇOS!$A:$F,6,0),IFERROR(VLOOKUP($A192,$C:$J,8,0),"")),IFERROR(VLOOKUP($B192,INSUMOS!$A:$D,4,0),IFERROR(VLOOKUP($B192,COTAÇÕES!$A:$J,9,0),"")))</f>
        <v/>
      </c>
      <c r="H192" s="465">
        <f>ROUND(IF($B192="",IFERROR(VLOOKUP($A192,SERVIÇOS!$A:$F,4,0),IFERROR(VLOOKUP($A192,$C:$J,6,0),)),IFERROR(VLOOKUP($B192,INSUMOS!$A:$D,4,0),IFERROR(VLOOKUP($B192,COTAÇÕES!$A:$J,9,0),)))*$F192,2)</f>
        <v>0</v>
      </c>
      <c r="I192" s="465">
        <f>ROUND(IF($B192="",IFERROR(VLOOKUP($A192,SERVIÇOS!$A:$F,5,0),IFERROR(VLOOKUP($A192,$C:$J,7,0),)),0)*$F192,2)</f>
        <v>0</v>
      </c>
      <c r="J192" s="466">
        <f t="shared" si="4"/>
        <v>0</v>
      </c>
      <c r="K192" s="515"/>
    </row>
    <row r="193" spans="1:11">
      <c r="A193" s="459"/>
      <c r="B193" s="460"/>
      <c r="C193" s="461"/>
      <c r="D193" s="462" t="str">
        <f>IF($B193="",IFERROR(VLOOKUP($A193,SERVIÇOS!$A:$F,2,0),IFERROR(VLOOKUP($A193,$C:$J,2,0),"")),IFERROR(VLOOKUP($B193,INSUMOS!$A:$D,2,0),IFERROR(VLOOKUP($B193,COTAÇÕES!$A:$J,2,0),"")))</f>
        <v/>
      </c>
      <c r="E193" s="526" t="str">
        <f>IF($B193="",IFERROR(VLOOKUP($A193,SERVIÇOS!$A:$F,3,0),IFERROR(VLOOKUP($A193,$C:$J,3,0),"")),IFERROR(VLOOKUP($B193,INSUMOS!$A:$D,3,0),IFERROR(VLOOKUP($B193,COTAÇÕES!$A:$J,5,0),"")))</f>
        <v/>
      </c>
      <c r="F193" s="463"/>
      <c r="G193" s="464" t="str">
        <f>IF($B193="",IFERROR(VLOOKUP($A193,SERVIÇOS!$A:$F,6,0),IFERROR(VLOOKUP($A193,$C:$J,8,0),"")),IFERROR(VLOOKUP($B193,INSUMOS!$A:$D,4,0),IFERROR(VLOOKUP($B193,COTAÇÕES!$A:$J,9,0),"")))</f>
        <v/>
      </c>
      <c r="H193" s="465">
        <f>ROUND(IF($B193="",IFERROR(VLOOKUP($A193,SERVIÇOS!$A:$F,4,0),IFERROR(VLOOKUP($A193,$C:$J,6,0),)),IFERROR(VLOOKUP($B193,INSUMOS!$A:$D,4,0),IFERROR(VLOOKUP($B193,COTAÇÕES!$A:$J,9,0),)))*$F193,2)</f>
        <v>0</v>
      </c>
      <c r="I193" s="465">
        <f>ROUND(IF($B193="",IFERROR(VLOOKUP($A193,SERVIÇOS!$A:$F,5,0),IFERROR(VLOOKUP($A193,$C:$J,7,0),)),0)*$F193,2)</f>
        <v>0</v>
      </c>
      <c r="J193" s="466">
        <f t="shared" si="4"/>
        <v>0</v>
      </c>
      <c r="K193" s="515"/>
    </row>
    <row r="194" spans="1:11">
      <c r="A194" s="459"/>
      <c r="B194" s="460"/>
      <c r="C194" s="461"/>
      <c r="D194" s="462" t="str">
        <f>IF($B194="",IFERROR(VLOOKUP($A194,SERVIÇOS!$A:$F,2,0),IFERROR(VLOOKUP($A194,$C:$J,2,0),"")),IFERROR(VLOOKUP($B194,INSUMOS!$A:$D,2,0),IFERROR(VLOOKUP($B194,COTAÇÕES!$A:$J,2,0),"")))</f>
        <v/>
      </c>
      <c r="E194" s="526" t="str">
        <f>IF($B194="",IFERROR(VLOOKUP($A194,SERVIÇOS!$A:$F,3,0),IFERROR(VLOOKUP($A194,$C:$J,3,0),"")),IFERROR(VLOOKUP($B194,INSUMOS!$A:$D,3,0),IFERROR(VLOOKUP($B194,COTAÇÕES!$A:$J,5,0),"")))</f>
        <v/>
      </c>
      <c r="F194" s="463"/>
      <c r="G194" s="464" t="str">
        <f>IF($B194="",IFERROR(VLOOKUP($A194,SERVIÇOS!$A:$F,6,0),IFERROR(VLOOKUP($A194,$C:$J,8,0),"")),IFERROR(VLOOKUP($B194,INSUMOS!$A:$D,4,0),IFERROR(VLOOKUP($B194,COTAÇÕES!$A:$J,9,0),"")))</f>
        <v/>
      </c>
      <c r="H194" s="465">
        <f>ROUND(IF($B194="",IFERROR(VLOOKUP($A194,SERVIÇOS!$A:$F,4,0),IFERROR(VLOOKUP($A194,$C:$J,6,0),)),IFERROR(VLOOKUP($B194,INSUMOS!$A:$D,4,0),IFERROR(VLOOKUP($B194,COTAÇÕES!$A:$J,9,0),)))*$F194,2)</f>
        <v>0</v>
      </c>
      <c r="I194" s="465">
        <f>ROUND(IF($B194="",IFERROR(VLOOKUP($A194,SERVIÇOS!$A:$F,5,0),IFERROR(VLOOKUP($A194,$C:$J,7,0),)),0)*$F194,2)</f>
        <v>0</v>
      </c>
      <c r="J194" s="466">
        <f t="shared" si="4"/>
        <v>0</v>
      </c>
      <c r="K194" s="515"/>
    </row>
    <row r="195" spans="1:11">
      <c r="A195" s="459"/>
      <c r="B195" s="460"/>
      <c r="C195" s="461"/>
      <c r="D195" s="462" t="str">
        <f>IF($B195="",IFERROR(VLOOKUP($A195,SERVIÇOS!$A:$F,2,0),IFERROR(VLOOKUP($A195,$C:$J,2,0),"")),IFERROR(VLOOKUP($B195,INSUMOS!$A:$D,2,0),IFERROR(VLOOKUP($B195,COTAÇÕES!$A:$J,2,0),"")))</f>
        <v/>
      </c>
      <c r="E195" s="526" t="str">
        <f>IF($B195="",IFERROR(VLOOKUP($A195,SERVIÇOS!$A:$F,3,0),IFERROR(VLOOKUP($A195,$C:$J,3,0),"")),IFERROR(VLOOKUP($B195,INSUMOS!$A:$D,3,0),IFERROR(VLOOKUP($B195,COTAÇÕES!$A:$J,5,0),"")))</f>
        <v/>
      </c>
      <c r="F195" s="463"/>
      <c r="G195" s="464" t="str">
        <f>IF($B195="",IFERROR(VLOOKUP($A195,SERVIÇOS!$A:$F,6,0),IFERROR(VLOOKUP($A195,$C:$J,8,0),"")),IFERROR(VLOOKUP($B195,INSUMOS!$A:$D,4,0),IFERROR(VLOOKUP($B195,COTAÇÕES!$A:$J,9,0),"")))</f>
        <v/>
      </c>
      <c r="H195" s="465">
        <f>ROUND(IF($B195="",IFERROR(VLOOKUP($A195,SERVIÇOS!$A:$F,4,0),IFERROR(VLOOKUP($A195,$C:$J,6,0),)),IFERROR(VLOOKUP($B195,INSUMOS!$A:$D,4,0),IFERROR(VLOOKUP($B195,COTAÇÕES!$A:$J,9,0),)))*$F195,2)</f>
        <v>0</v>
      </c>
      <c r="I195" s="465">
        <f>ROUND(IF($B195="",IFERROR(VLOOKUP($A195,SERVIÇOS!$A:$F,5,0),IFERROR(VLOOKUP($A195,$C:$J,7,0),)),0)*$F195,2)</f>
        <v>0</v>
      </c>
      <c r="J195" s="466">
        <f t="shared" si="4"/>
        <v>0</v>
      </c>
      <c r="K195" s="515"/>
    </row>
    <row r="196" spans="1:11">
      <c r="A196" s="459"/>
      <c r="B196" s="460"/>
      <c r="C196" s="461"/>
      <c r="D196" s="462" t="str">
        <f>IF($B196="",IFERROR(VLOOKUP($A196,SERVIÇOS!$A:$F,2,0),IFERROR(VLOOKUP($A196,$C:$J,2,0),"")),IFERROR(VLOOKUP($B196,INSUMOS!$A:$D,2,0),IFERROR(VLOOKUP($B196,COTAÇÕES!$A:$J,2,0),"")))</f>
        <v/>
      </c>
      <c r="E196" s="526" t="str">
        <f>IF($B196="",IFERROR(VLOOKUP($A196,SERVIÇOS!$A:$F,3,0),IFERROR(VLOOKUP($A196,$C:$J,3,0),"")),IFERROR(VLOOKUP($B196,INSUMOS!$A:$D,3,0),IFERROR(VLOOKUP($B196,COTAÇÕES!$A:$J,5,0),"")))</f>
        <v/>
      </c>
      <c r="F196" s="463"/>
      <c r="G196" s="464" t="str">
        <f>IF($B196="",IFERROR(VLOOKUP($A196,SERVIÇOS!$A:$F,6,0),IFERROR(VLOOKUP($A196,$C:$J,8,0),"")),IFERROR(VLOOKUP($B196,INSUMOS!$A:$D,4,0),IFERROR(VLOOKUP($B196,COTAÇÕES!$A:$J,9,0),"")))</f>
        <v/>
      </c>
      <c r="H196" s="465">
        <f>ROUND(IF($B196="",IFERROR(VLOOKUP($A196,SERVIÇOS!$A:$F,4,0),IFERROR(VLOOKUP($A196,$C:$J,6,0),)),IFERROR(VLOOKUP($B196,INSUMOS!$A:$D,4,0),IFERROR(VLOOKUP($B196,COTAÇÕES!$A:$J,9,0),)))*$F196,2)</f>
        <v>0</v>
      </c>
      <c r="I196" s="465">
        <f>ROUND(IF($B196="",IFERROR(VLOOKUP($A196,SERVIÇOS!$A:$F,5,0),IFERROR(VLOOKUP($A196,$C:$J,7,0),)),0)*$F196,2)</f>
        <v>0</v>
      </c>
      <c r="J196" s="466">
        <f t="shared" si="4"/>
        <v>0</v>
      </c>
      <c r="K196" s="515"/>
    </row>
    <row r="197" spans="1:11">
      <c r="A197" s="459"/>
      <c r="B197" s="460"/>
      <c r="C197" s="461"/>
      <c r="D197" s="462" t="str">
        <f>IF($B197="",IFERROR(VLOOKUP($A197,SERVIÇOS!$A:$F,2,0),IFERROR(VLOOKUP($A197,$C:$J,2,0),"")),IFERROR(VLOOKUP($B197,INSUMOS!$A:$D,2,0),IFERROR(VLOOKUP($B197,COTAÇÕES!$A:$J,2,0),"")))</f>
        <v/>
      </c>
      <c r="E197" s="526" t="str">
        <f>IF($B197="",IFERROR(VLOOKUP($A197,SERVIÇOS!$A:$F,3,0),IFERROR(VLOOKUP($A197,$C:$J,3,0),"")),IFERROR(VLOOKUP($B197,INSUMOS!$A:$D,3,0),IFERROR(VLOOKUP($B197,COTAÇÕES!$A:$J,5,0),"")))</f>
        <v/>
      </c>
      <c r="F197" s="463"/>
      <c r="G197" s="464" t="str">
        <f>IF($B197="",IFERROR(VLOOKUP($A197,SERVIÇOS!$A:$F,6,0),IFERROR(VLOOKUP($A197,$C:$J,8,0),"")),IFERROR(VLOOKUP($B197,INSUMOS!$A:$D,4,0),IFERROR(VLOOKUP($B197,COTAÇÕES!$A:$J,9,0),"")))</f>
        <v/>
      </c>
      <c r="H197" s="465">
        <f>ROUND(IF($B197="",IFERROR(VLOOKUP($A197,SERVIÇOS!$A:$F,4,0),IFERROR(VLOOKUP($A197,$C:$J,6,0),)),IFERROR(VLOOKUP($B197,INSUMOS!$A:$D,4,0),IFERROR(VLOOKUP($B197,COTAÇÕES!$A:$J,9,0),)))*$F197,2)</f>
        <v>0</v>
      </c>
      <c r="I197" s="465">
        <f>ROUND(IF($B197="",IFERROR(VLOOKUP($A197,SERVIÇOS!$A:$F,5,0),IFERROR(VLOOKUP($A197,$C:$J,7,0),)),0)*$F197,2)</f>
        <v>0</v>
      </c>
      <c r="J197" s="466">
        <f t="shared" si="4"/>
        <v>0</v>
      </c>
      <c r="K197" s="515"/>
    </row>
    <row r="198" spans="1:11">
      <c r="A198" s="459"/>
      <c r="B198" s="460"/>
      <c r="C198" s="461"/>
      <c r="D198" s="462" t="str">
        <f>IF($B198="",IFERROR(VLOOKUP($A198,SERVIÇOS!$A:$F,2,0),IFERROR(VLOOKUP($A198,$C:$J,2,0),"")),IFERROR(VLOOKUP($B198,INSUMOS!$A:$D,2,0),IFERROR(VLOOKUP($B198,COTAÇÕES!$A:$J,2,0),"")))</f>
        <v/>
      </c>
      <c r="E198" s="526" t="str">
        <f>IF($B198="",IFERROR(VLOOKUP($A198,SERVIÇOS!$A:$F,3,0),IFERROR(VLOOKUP($A198,$C:$J,3,0),"")),IFERROR(VLOOKUP($B198,INSUMOS!$A:$D,3,0),IFERROR(VLOOKUP($B198,COTAÇÕES!$A:$J,5,0),"")))</f>
        <v/>
      </c>
      <c r="F198" s="463"/>
      <c r="G198" s="464" t="str">
        <f>IF($B198="",IFERROR(VLOOKUP($A198,SERVIÇOS!$A:$F,6,0),IFERROR(VLOOKUP($A198,$C:$J,8,0),"")),IFERROR(VLOOKUP($B198,INSUMOS!$A:$D,4,0),IFERROR(VLOOKUP($B198,COTAÇÕES!$A:$J,9,0),"")))</f>
        <v/>
      </c>
      <c r="H198" s="465">
        <f>ROUND(IF($B198="",IFERROR(VLOOKUP($A198,SERVIÇOS!$A:$F,4,0),IFERROR(VLOOKUP($A198,$C:$J,6,0),)),IFERROR(VLOOKUP($B198,INSUMOS!$A:$D,4,0),IFERROR(VLOOKUP($B198,COTAÇÕES!$A:$J,9,0),)))*$F198,2)</f>
        <v>0</v>
      </c>
      <c r="I198" s="465">
        <f>ROUND(IF($B198="",IFERROR(VLOOKUP($A198,SERVIÇOS!$A:$F,5,0),IFERROR(VLOOKUP($A198,$C:$J,7,0),)),0)*$F198,2)</f>
        <v>0</v>
      </c>
      <c r="J198" s="466">
        <f t="shared" si="4"/>
        <v>0</v>
      </c>
      <c r="K198" s="515"/>
    </row>
    <row r="199" spans="1:11">
      <c r="A199" s="459"/>
      <c r="B199" s="460"/>
      <c r="C199" s="461"/>
      <c r="D199" s="462" t="str">
        <f>IF($B199="",IFERROR(VLOOKUP($A199,SERVIÇOS!$A:$F,2,0),IFERROR(VLOOKUP($A199,$C:$J,2,0),"")),IFERROR(VLOOKUP($B199,INSUMOS!$A:$D,2,0),IFERROR(VLOOKUP($B199,COTAÇÕES!$A:$J,2,0),"")))</f>
        <v/>
      </c>
      <c r="E199" s="526" t="str">
        <f>IF($B199="",IFERROR(VLOOKUP($A199,SERVIÇOS!$A:$F,3,0),IFERROR(VLOOKUP($A199,$C:$J,3,0),"")),IFERROR(VLOOKUP($B199,INSUMOS!$A:$D,3,0),IFERROR(VLOOKUP($B199,COTAÇÕES!$A:$J,5,0),"")))</f>
        <v/>
      </c>
      <c r="F199" s="463"/>
      <c r="G199" s="464" t="str">
        <f>IF($B199="",IFERROR(VLOOKUP($A199,SERVIÇOS!$A:$F,6,0),IFERROR(VLOOKUP($A199,$C:$J,8,0),"")),IFERROR(VLOOKUP($B199,INSUMOS!$A:$D,4,0),IFERROR(VLOOKUP($B199,COTAÇÕES!$A:$J,9,0),"")))</f>
        <v/>
      </c>
      <c r="H199" s="465">
        <f>ROUND(IF($B199="",IFERROR(VLOOKUP($A199,SERVIÇOS!$A:$F,4,0),IFERROR(VLOOKUP($A199,$C:$J,6,0),)),IFERROR(VLOOKUP($B199,INSUMOS!$A:$D,4,0),IFERROR(VLOOKUP($B199,COTAÇÕES!$A:$J,9,0),)))*$F199,2)</f>
        <v>0</v>
      </c>
      <c r="I199" s="465">
        <f>ROUND(IF($B199="",IFERROR(VLOOKUP($A199,SERVIÇOS!$A:$F,5,0),IFERROR(VLOOKUP($A199,$C:$J,7,0),)),0)*$F199,2)</f>
        <v>0</v>
      </c>
      <c r="J199" s="466">
        <f t="shared" si="4"/>
        <v>0</v>
      </c>
      <c r="K199" s="515"/>
    </row>
    <row r="200" spans="1:11">
      <c r="A200" s="455"/>
    </row>
    <row r="201" spans="1:11">
      <c r="A201" s="455"/>
    </row>
    <row r="202" spans="1:11">
      <c r="A202" s="455"/>
    </row>
    <row r="203" spans="1:11">
      <c r="A203" s="455"/>
    </row>
    <row r="204" spans="1:11">
      <c r="A204" s="455"/>
    </row>
    <row r="205" spans="1:11">
      <c r="A205" s="455"/>
    </row>
    <row r="206" spans="1:11">
      <c r="A206" s="455"/>
    </row>
    <row r="207" spans="1:11">
      <c r="A207" s="455"/>
    </row>
    <row r="208" spans="1:11">
      <c r="A208" s="455"/>
    </row>
    <row r="209" spans="1:1">
      <c r="A209" s="455"/>
    </row>
    <row r="210" spans="1:1">
      <c r="A210" s="455"/>
    </row>
    <row r="211" spans="1:1">
      <c r="A211" s="455"/>
    </row>
    <row r="212" spans="1:1">
      <c r="A212" s="455"/>
    </row>
    <row r="213" spans="1:1">
      <c r="A213" s="455"/>
    </row>
    <row r="214" spans="1:1">
      <c r="A214" s="455"/>
    </row>
    <row r="215" spans="1:1">
      <c r="A215" s="455"/>
    </row>
    <row r="216" spans="1:1">
      <c r="A216" s="455"/>
    </row>
    <row r="217" spans="1:1">
      <c r="A217" s="455"/>
    </row>
    <row r="218" spans="1:1">
      <c r="A218" s="455"/>
    </row>
    <row r="219" spans="1:1">
      <c r="A219" s="455"/>
    </row>
    <row r="220" spans="1:1">
      <c r="A220" s="455"/>
    </row>
    <row r="221" spans="1:1">
      <c r="A221" s="455"/>
    </row>
    <row r="222" spans="1:1">
      <c r="A222" s="455"/>
    </row>
    <row r="223" spans="1:1">
      <c r="A223" s="455"/>
    </row>
    <row r="224" spans="1:1">
      <c r="A224" s="455"/>
    </row>
    <row r="225" spans="1:1">
      <c r="A225" s="455"/>
    </row>
    <row r="226" spans="1:1">
      <c r="A226" s="455"/>
    </row>
    <row r="227" spans="1:1">
      <c r="A227" s="455"/>
    </row>
    <row r="228" spans="1:1">
      <c r="A228" s="455"/>
    </row>
    <row r="229" spans="1:1">
      <c r="A229" s="455"/>
    </row>
    <row r="230" spans="1:1">
      <c r="A230" s="455"/>
    </row>
    <row r="231" spans="1:1">
      <c r="A231" s="455"/>
    </row>
    <row r="232" spans="1:1">
      <c r="A232" s="455"/>
    </row>
    <row r="233" spans="1:1">
      <c r="A233" s="455"/>
    </row>
    <row r="234" spans="1:1">
      <c r="A234" s="455"/>
    </row>
    <row r="235" spans="1:1">
      <c r="A235" s="455"/>
    </row>
    <row r="236" spans="1:1">
      <c r="A236" s="455"/>
    </row>
    <row r="237" spans="1:1">
      <c r="A237" s="455"/>
    </row>
    <row r="238" spans="1:1">
      <c r="A238" s="455"/>
    </row>
    <row r="239" spans="1:1">
      <c r="A239" s="455"/>
    </row>
    <row r="240" spans="1:1">
      <c r="A240" s="455"/>
    </row>
    <row r="241" spans="1:1">
      <c r="A241" s="455"/>
    </row>
    <row r="242" spans="1:1">
      <c r="A242" s="455"/>
    </row>
    <row r="243" spans="1:1">
      <c r="A243" s="455"/>
    </row>
    <row r="244" spans="1:1">
      <c r="A244" s="455"/>
    </row>
    <row r="245" spans="1:1">
      <c r="A245" s="455"/>
    </row>
    <row r="246" spans="1:1">
      <c r="A246" s="455"/>
    </row>
    <row r="247" spans="1:1">
      <c r="A247" s="455"/>
    </row>
    <row r="248" spans="1:1">
      <c r="A248" s="455"/>
    </row>
    <row r="249" spans="1:1">
      <c r="A249" s="455"/>
    </row>
    <row r="250" spans="1:1">
      <c r="A250" s="455"/>
    </row>
    <row r="251" spans="1:1">
      <c r="A251" s="455"/>
    </row>
    <row r="252" spans="1:1">
      <c r="A252" s="455"/>
    </row>
    <row r="253" spans="1:1">
      <c r="A253" s="455"/>
    </row>
    <row r="254" spans="1:1">
      <c r="A254" s="455"/>
    </row>
    <row r="255" spans="1:1">
      <c r="A255" s="455"/>
    </row>
    <row r="256" spans="1:1">
      <c r="A256" s="455"/>
    </row>
    <row r="257" spans="1:1">
      <c r="A257" s="455"/>
    </row>
    <row r="258" spans="1:1">
      <c r="A258" s="455"/>
    </row>
    <row r="259" spans="1:1">
      <c r="A259" s="455"/>
    </row>
    <row r="260" spans="1:1">
      <c r="A260" s="455"/>
    </row>
    <row r="261" spans="1:1">
      <c r="A261" s="455"/>
    </row>
    <row r="262" spans="1:1">
      <c r="A262" s="455"/>
    </row>
    <row r="263" spans="1:1">
      <c r="A263" s="455"/>
    </row>
    <row r="264" spans="1:1">
      <c r="A264" s="455"/>
    </row>
    <row r="265" spans="1:1">
      <c r="A265" s="455"/>
    </row>
    <row r="266" spans="1:1">
      <c r="A266" s="455"/>
    </row>
    <row r="267" spans="1:1">
      <c r="A267" s="455"/>
    </row>
    <row r="268" spans="1:1">
      <c r="A268" s="455"/>
    </row>
    <row r="269" spans="1:1">
      <c r="A269" s="455"/>
    </row>
    <row r="270" spans="1:1">
      <c r="A270" s="455"/>
    </row>
    <row r="271" spans="1:1">
      <c r="A271" s="455"/>
    </row>
    <row r="272" spans="1:1">
      <c r="A272" s="455"/>
    </row>
    <row r="273" spans="1:1">
      <c r="A273" s="455"/>
    </row>
    <row r="274" spans="1:1">
      <c r="A274" s="455"/>
    </row>
    <row r="275" spans="1:1">
      <c r="A275" s="455"/>
    </row>
    <row r="276" spans="1:1">
      <c r="A276" s="455"/>
    </row>
    <row r="277" spans="1:1">
      <c r="A277" s="455"/>
    </row>
    <row r="278" spans="1:1">
      <c r="A278" s="455"/>
    </row>
    <row r="279" spans="1:1">
      <c r="A279" s="455"/>
    </row>
    <row r="280" spans="1:1">
      <c r="A280" s="455"/>
    </row>
    <row r="281" spans="1:1">
      <c r="A281" s="455"/>
    </row>
    <row r="282" spans="1:1">
      <c r="A282" s="455"/>
    </row>
    <row r="283" spans="1:1">
      <c r="A283" s="455"/>
    </row>
    <row r="284" spans="1:1">
      <c r="A284" s="455"/>
    </row>
    <row r="285" spans="1:1">
      <c r="A285" s="455"/>
    </row>
    <row r="286" spans="1:1">
      <c r="A286" s="455"/>
    </row>
    <row r="287" spans="1:1">
      <c r="A287" s="455"/>
    </row>
    <row r="288" spans="1:1">
      <c r="A288" s="455"/>
    </row>
    <row r="289" spans="1:1">
      <c r="A289" s="455"/>
    </row>
    <row r="290" spans="1:1">
      <c r="A290" s="455"/>
    </row>
    <row r="291" spans="1:1">
      <c r="A291" s="455"/>
    </row>
    <row r="292" spans="1:1">
      <c r="A292" s="455"/>
    </row>
    <row r="293" spans="1:1">
      <c r="A293" s="455"/>
    </row>
    <row r="294" spans="1:1">
      <c r="A294" s="455"/>
    </row>
    <row r="295" spans="1:1">
      <c r="A295" s="455"/>
    </row>
    <row r="296" spans="1:1">
      <c r="A296" s="455"/>
    </row>
    <row r="297" spans="1:1">
      <c r="A297" s="455"/>
    </row>
    <row r="298" spans="1:1">
      <c r="A298" s="455"/>
    </row>
    <row r="299" spans="1:1">
      <c r="A299" s="455"/>
    </row>
    <row r="300" spans="1:1">
      <c r="A300" s="455"/>
    </row>
    <row r="301" spans="1:1">
      <c r="A301" s="455"/>
    </row>
    <row r="302" spans="1:1">
      <c r="A302" s="455"/>
    </row>
    <row r="303" spans="1:1">
      <c r="A303" s="455"/>
    </row>
    <row r="304" spans="1:1">
      <c r="A304" s="455"/>
    </row>
    <row r="305" spans="1:1">
      <c r="A305" s="455"/>
    </row>
    <row r="306" spans="1:1">
      <c r="A306" s="455"/>
    </row>
    <row r="307" spans="1:1">
      <c r="A307" s="455"/>
    </row>
    <row r="308" spans="1:1">
      <c r="A308" s="455"/>
    </row>
    <row r="309" spans="1:1">
      <c r="A309" s="455"/>
    </row>
    <row r="310" spans="1:1">
      <c r="A310" s="455"/>
    </row>
    <row r="311" spans="1:1">
      <c r="A311" s="455"/>
    </row>
    <row r="312" spans="1:1">
      <c r="A312" s="455"/>
    </row>
    <row r="313" spans="1:1">
      <c r="A313" s="455"/>
    </row>
    <row r="314" spans="1:1">
      <c r="A314" s="455"/>
    </row>
    <row r="315" spans="1:1">
      <c r="A315" s="455"/>
    </row>
    <row r="316" spans="1:1">
      <c r="A316" s="455"/>
    </row>
    <row r="317" spans="1:1">
      <c r="A317" s="455"/>
    </row>
    <row r="318" spans="1:1">
      <c r="A318" s="455"/>
    </row>
    <row r="319" spans="1:1">
      <c r="A319" s="455"/>
    </row>
    <row r="320" spans="1:1">
      <c r="A320" s="455"/>
    </row>
    <row r="321" spans="1:1">
      <c r="A321" s="455"/>
    </row>
    <row r="322" spans="1:1">
      <c r="A322" s="455"/>
    </row>
    <row r="323" spans="1:1">
      <c r="A323" s="455"/>
    </row>
    <row r="324" spans="1:1">
      <c r="A324" s="455"/>
    </row>
    <row r="325" spans="1:1">
      <c r="A325" s="455"/>
    </row>
    <row r="326" spans="1:1">
      <c r="A326" s="455"/>
    </row>
    <row r="327" spans="1:1">
      <c r="A327" s="455"/>
    </row>
    <row r="328" spans="1:1">
      <c r="A328" s="455"/>
    </row>
    <row r="329" spans="1:1">
      <c r="A329" s="455"/>
    </row>
    <row r="330" spans="1:1">
      <c r="A330" s="455"/>
    </row>
    <row r="331" spans="1:1">
      <c r="A331" s="455"/>
    </row>
    <row r="332" spans="1:1">
      <c r="A332" s="455"/>
    </row>
    <row r="333" spans="1:1">
      <c r="A333" s="455"/>
    </row>
    <row r="334" spans="1:1">
      <c r="A334" s="455"/>
    </row>
    <row r="335" spans="1:1">
      <c r="A335" s="455"/>
    </row>
    <row r="336" spans="1:1">
      <c r="A336" s="455"/>
    </row>
    <row r="337" spans="1:1">
      <c r="A337" s="455"/>
    </row>
    <row r="338" spans="1:1">
      <c r="A338" s="455"/>
    </row>
    <row r="339" spans="1:1">
      <c r="A339" s="455"/>
    </row>
    <row r="340" spans="1:1">
      <c r="A340" s="455"/>
    </row>
    <row r="341" spans="1:1">
      <c r="A341" s="455"/>
    </row>
    <row r="342" spans="1:1">
      <c r="A342" s="455"/>
    </row>
    <row r="343" spans="1:1">
      <c r="A343" s="455"/>
    </row>
    <row r="344" spans="1:1">
      <c r="A344" s="455"/>
    </row>
    <row r="345" spans="1:1">
      <c r="A345" s="455"/>
    </row>
    <row r="346" spans="1:1">
      <c r="A346" s="455"/>
    </row>
    <row r="347" spans="1:1">
      <c r="A347" s="455"/>
    </row>
    <row r="348" spans="1:1">
      <c r="A348" s="455"/>
    </row>
    <row r="349" spans="1:1">
      <c r="A349" s="455"/>
    </row>
    <row r="350" spans="1:1">
      <c r="A350" s="455"/>
    </row>
    <row r="351" spans="1:1">
      <c r="A351" s="455"/>
    </row>
    <row r="352" spans="1:1">
      <c r="A352" s="455"/>
    </row>
    <row r="353" spans="1:1">
      <c r="A353" s="455"/>
    </row>
    <row r="354" spans="1:1">
      <c r="A354" s="455"/>
    </row>
    <row r="355" spans="1:1">
      <c r="A355" s="455"/>
    </row>
    <row r="356" spans="1:1">
      <c r="A356" s="455"/>
    </row>
    <row r="357" spans="1:1">
      <c r="A357" s="455"/>
    </row>
    <row r="358" spans="1:1">
      <c r="A358" s="455"/>
    </row>
    <row r="359" spans="1:1">
      <c r="A359" s="455"/>
    </row>
    <row r="360" spans="1:1">
      <c r="A360" s="455"/>
    </row>
    <row r="361" spans="1:1">
      <c r="A361" s="455"/>
    </row>
    <row r="362" spans="1:1">
      <c r="A362" s="455"/>
    </row>
    <row r="363" spans="1:1">
      <c r="A363" s="455"/>
    </row>
    <row r="364" spans="1:1">
      <c r="A364" s="455"/>
    </row>
    <row r="365" spans="1:1">
      <c r="A365" s="455"/>
    </row>
    <row r="366" spans="1:1">
      <c r="A366" s="455"/>
    </row>
    <row r="367" spans="1:1">
      <c r="A367" s="455"/>
    </row>
    <row r="368" spans="1:1">
      <c r="A368" s="455"/>
    </row>
    <row r="369" spans="1:1">
      <c r="A369" s="455"/>
    </row>
    <row r="370" spans="1:1">
      <c r="A370" s="455"/>
    </row>
    <row r="371" spans="1:1">
      <c r="A371" s="455"/>
    </row>
    <row r="372" spans="1:1">
      <c r="A372" s="455"/>
    </row>
    <row r="373" spans="1:1">
      <c r="A373" s="455"/>
    </row>
    <row r="374" spans="1:1">
      <c r="A374" s="455"/>
    </row>
    <row r="375" spans="1:1">
      <c r="A375" s="455"/>
    </row>
    <row r="376" spans="1:1">
      <c r="A376" s="455"/>
    </row>
    <row r="377" spans="1:1">
      <c r="A377" s="455"/>
    </row>
    <row r="378" spans="1:1">
      <c r="A378" s="455"/>
    </row>
    <row r="379" spans="1:1">
      <c r="A379" s="455"/>
    </row>
    <row r="380" spans="1:1">
      <c r="A380" s="455"/>
    </row>
    <row r="381" spans="1:1">
      <c r="A381" s="455"/>
    </row>
    <row r="382" spans="1:1">
      <c r="A382" s="455"/>
    </row>
    <row r="383" spans="1:1">
      <c r="A383" s="455"/>
    </row>
    <row r="384" spans="1:1">
      <c r="A384" s="455"/>
    </row>
    <row r="385" spans="1:1">
      <c r="A385" s="455"/>
    </row>
    <row r="386" spans="1:1">
      <c r="A386" s="455"/>
    </row>
    <row r="387" spans="1:1">
      <c r="A387" s="455"/>
    </row>
    <row r="388" spans="1:1">
      <c r="A388" s="455"/>
    </row>
    <row r="389" spans="1:1">
      <c r="A389" s="455"/>
    </row>
    <row r="390" spans="1:1">
      <c r="A390" s="455"/>
    </row>
    <row r="391" spans="1:1">
      <c r="A391" s="455"/>
    </row>
    <row r="392" spans="1:1">
      <c r="A392" s="455"/>
    </row>
    <row r="393" spans="1:1">
      <c r="A393" s="455"/>
    </row>
    <row r="394" spans="1:1">
      <c r="A394" s="455"/>
    </row>
    <row r="395" spans="1:1">
      <c r="A395" s="455"/>
    </row>
    <row r="396" spans="1:1">
      <c r="A396" s="455"/>
    </row>
    <row r="397" spans="1:1">
      <c r="A397" s="455"/>
    </row>
    <row r="398" spans="1:1">
      <c r="A398" s="455"/>
    </row>
    <row r="399" spans="1:1">
      <c r="A399" s="455"/>
    </row>
    <row r="400" spans="1:1">
      <c r="A400" s="455"/>
    </row>
    <row r="401" spans="1:1">
      <c r="A401" s="455"/>
    </row>
    <row r="402" spans="1:1">
      <c r="A402" s="455"/>
    </row>
    <row r="403" spans="1:1">
      <c r="A403" s="455"/>
    </row>
    <row r="404" spans="1:1">
      <c r="A404" s="455"/>
    </row>
    <row r="405" spans="1:1">
      <c r="A405" s="455"/>
    </row>
    <row r="406" spans="1:1">
      <c r="A406" s="455"/>
    </row>
    <row r="407" spans="1:1">
      <c r="A407" s="455"/>
    </row>
    <row r="408" spans="1:1">
      <c r="A408" s="455"/>
    </row>
    <row r="409" spans="1:1">
      <c r="A409" s="455"/>
    </row>
    <row r="410" spans="1:1">
      <c r="A410" s="455"/>
    </row>
    <row r="411" spans="1:1">
      <c r="A411" s="455"/>
    </row>
    <row r="412" spans="1:1">
      <c r="A412" s="455"/>
    </row>
    <row r="413" spans="1:1">
      <c r="A413" s="455"/>
    </row>
    <row r="414" spans="1:1">
      <c r="A414" s="455"/>
    </row>
    <row r="415" spans="1:1">
      <c r="A415" s="455"/>
    </row>
    <row r="416" spans="1:1">
      <c r="A416" s="455"/>
    </row>
    <row r="417" spans="1:1">
      <c r="A417" s="455"/>
    </row>
    <row r="418" spans="1:1">
      <c r="A418" s="455"/>
    </row>
    <row r="419" spans="1:1">
      <c r="A419" s="455"/>
    </row>
    <row r="420" spans="1:1">
      <c r="A420" s="455"/>
    </row>
    <row r="421" spans="1:1">
      <c r="A421" s="455"/>
    </row>
    <row r="422" spans="1:1">
      <c r="A422" s="455"/>
    </row>
    <row r="423" spans="1:1">
      <c r="A423" s="455"/>
    </row>
    <row r="424" spans="1:1">
      <c r="A424" s="455"/>
    </row>
    <row r="425" spans="1:1">
      <c r="A425" s="455"/>
    </row>
    <row r="426" spans="1:1">
      <c r="A426" s="455"/>
    </row>
    <row r="427" spans="1:1">
      <c r="A427" s="455"/>
    </row>
    <row r="428" spans="1:1">
      <c r="A428" s="455"/>
    </row>
    <row r="429" spans="1:1">
      <c r="A429" s="455"/>
    </row>
    <row r="430" spans="1:1">
      <c r="A430" s="455"/>
    </row>
    <row r="431" spans="1:1">
      <c r="A431" s="455"/>
    </row>
    <row r="432" spans="1:1">
      <c r="A432" s="455"/>
    </row>
    <row r="433" spans="1:1">
      <c r="A433" s="455"/>
    </row>
    <row r="434" spans="1:1">
      <c r="A434" s="455"/>
    </row>
    <row r="435" spans="1:1">
      <c r="A435" s="455"/>
    </row>
    <row r="436" spans="1:1">
      <c r="A436" s="455"/>
    </row>
    <row r="437" spans="1:1">
      <c r="A437" s="455"/>
    </row>
    <row r="438" spans="1:1">
      <c r="A438" s="455"/>
    </row>
    <row r="439" spans="1:1">
      <c r="A439" s="455"/>
    </row>
    <row r="440" spans="1:1">
      <c r="A440" s="455"/>
    </row>
    <row r="441" spans="1:1">
      <c r="A441" s="455"/>
    </row>
    <row r="442" spans="1:1">
      <c r="A442" s="455"/>
    </row>
    <row r="443" spans="1:1">
      <c r="A443" s="455"/>
    </row>
    <row r="444" spans="1:1">
      <c r="A444" s="455"/>
    </row>
    <row r="445" spans="1:1">
      <c r="A445" s="455"/>
    </row>
    <row r="446" spans="1:1">
      <c r="A446" s="455"/>
    </row>
    <row r="447" spans="1:1">
      <c r="A447" s="455"/>
    </row>
    <row r="448" spans="1:1">
      <c r="A448" s="455"/>
    </row>
    <row r="449" spans="1:1">
      <c r="A449" s="455"/>
    </row>
    <row r="450" spans="1:1">
      <c r="A450" s="455"/>
    </row>
    <row r="451" spans="1:1">
      <c r="A451" s="455"/>
    </row>
    <row r="452" spans="1:1">
      <c r="A452" s="455"/>
    </row>
    <row r="453" spans="1:1">
      <c r="A453" s="455"/>
    </row>
    <row r="454" spans="1:1">
      <c r="A454" s="455"/>
    </row>
    <row r="455" spans="1:1">
      <c r="A455" s="455"/>
    </row>
    <row r="456" spans="1:1">
      <c r="A456" s="455"/>
    </row>
    <row r="457" spans="1:1">
      <c r="A457" s="455"/>
    </row>
    <row r="458" spans="1:1">
      <c r="A458" s="455"/>
    </row>
    <row r="459" spans="1:1">
      <c r="A459" s="455"/>
    </row>
    <row r="460" spans="1:1">
      <c r="A460" s="455"/>
    </row>
    <row r="461" spans="1:1">
      <c r="A461" s="455"/>
    </row>
    <row r="462" spans="1:1">
      <c r="A462" s="455"/>
    </row>
    <row r="463" spans="1:1">
      <c r="A463" s="455"/>
    </row>
    <row r="464" spans="1:1">
      <c r="A464" s="455"/>
    </row>
    <row r="465" spans="1:1">
      <c r="A465" s="455"/>
    </row>
    <row r="466" spans="1:1">
      <c r="A466" s="455"/>
    </row>
    <row r="467" spans="1:1">
      <c r="A467" s="455"/>
    </row>
    <row r="468" spans="1:1">
      <c r="A468" s="455"/>
    </row>
    <row r="469" spans="1:1">
      <c r="A469" s="455"/>
    </row>
    <row r="470" spans="1:1">
      <c r="A470" s="455"/>
    </row>
    <row r="471" spans="1:1">
      <c r="A471" s="455"/>
    </row>
    <row r="472" spans="1:1">
      <c r="A472" s="455"/>
    </row>
    <row r="473" spans="1:1">
      <c r="A473" s="455"/>
    </row>
    <row r="474" spans="1:1">
      <c r="A474" s="455"/>
    </row>
    <row r="475" spans="1:1">
      <c r="A475" s="455"/>
    </row>
    <row r="476" spans="1:1">
      <c r="A476" s="455"/>
    </row>
    <row r="477" spans="1:1">
      <c r="A477" s="455"/>
    </row>
    <row r="478" spans="1:1">
      <c r="A478" s="455"/>
    </row>
    <row r="479" spans="1:1">
      <c r="A479" s="455"/>
    </row>
    <row r="480" spans="1:1">
      <c r="A480" s="455"/>
    </row>
    <row r="481" spans="1:1">
      <c r="A481" s="455"/>
    </row>
    <row r="482" spans="1:1">
      <c r="A482" s="455"/>
    </row>
    <row r="483" spans="1:1">
      <c r="A483" s="455"/>
    </row>
    <row r="484" spans="1:1">
      <c r="A484" s="455"/>
    </row>
    <row r="485" spans="1:1">
      <c r="A485" s="455"/>
    </row>
    <row r="486" spans="1:1">
      <c r="A486" s="455"/>
    </row>
    <row r="487" spans="1:1">
      <c r="A487" s="455"/>
    </row>
    <row r="488" spans="1:1">
      <c r="A488" s="455"/>
    </row>
    <row r="489" spans="1:1">
      <c r="A489" s="455"/>
    </row>
    <row r="490" spans="1:1">
      <c r="A490" s="455"/>
    </row>
    <row r="491" spans="1:1">
      <c r="A491" s="455"/>
    </row>
    <row r="492" spans="1:1">
      <c r="A492" s="455"/>
    </row>
    <row r="493" spans="1:1">
      <c r="A493" s="455"/>
    </row>
    <row r="494" spans="1:1">
      <c r="A494" s="455"/>
    </row>
    <row r="495" spans="1:1">
      <c r="A495" s="455"/>
    </row>
    <row r="496" spans="1:1">
      <c r="A496" s="455"/>
    </row>
    <row r="497" spans="1:1">
      <c r="A497" s="455"/>
    </row>
    <row r="498" spans="1:1">
      <c r="A498" s="455"/>
    </row>
    <row r="499" spans="1:1">
      <c r="A499" s="455"/>
    </row>
    <row r="500" spans="1:1">
      <c r="A500" s="455"/>
    </row>
    <row r="501" spans="1:1">
      <c r="A501" s="455"/>
    </row>
    <row r="502" spans="1:1">
      <c r="A502" s="455"/>
    </row>
    <row r="503" spans="1:1">
      <c r="A503" s="455"/>
    </row>
    <row r="504" spans="1:1">
      <c r="A504" s="455"/>
    </row>
    <row r="505" spans="1:1">
      <c r="A505" s="455"/>
    </row>
    <row r="506" spans="1:1">
      <c r="A506" s="455"/>
    </row>
    <row r="507" spans="1:1">
      <c r="A507" s="455"/>
    </row>
    <row r="508" spans="1:1">
      <c r="A508" s="455"/>
    </row>
    <row r="509" spans="1:1">
      <c r="A509" s="455"/>
    </row>
    <row r="510" spans="1:1">
      <c r="A510" s="455"/>
    </row>
    <row r="511" spans="1:1">
      <c r="A511" s="455"/>
    </row>
    <row r="512" spans="1:1">
      <c r="A512" s="455"/>
    </row>
    <row r="513" spans="1:1">
      <c r="A513" s="455"/>
    </row>
    <row r="514" spans="1:1">
      <c r="A514" s="455"/>
    </row>
    <row r="515" spans="1:1">
      <c r="A515" s="455"/>
    </row>
    <row r="516" spans="1:1">
      <c r="A516" s="455"/>
    </row>
    <row r="517" spans="1:1">
      <c r="A517" s="455"/>
    </row>
    <row r="518" spans="1:1">
      <c r="A518" s="455"/>
    </row>
    <row r="519" spans="1:1">
      <c r="A519" s="455"/>
    </row>
    <row r="520" spans="1:1">
      <c r="A520" s="455"/>
    </row>
    <row r="521" spans="1:1">
      <c r="A521" s="455"/>
    </row>
    <row r="522" spans="1:1">
      <c r="A522" s="455"/>
    </row>
    <row r="523" spans="1:1">
      <c r="A523" s="455"/>
    </row>
    <row r="524" spans="1:1">
      <c r="A524" s="455"/>
    </row>
    <row r="525" spans="1:1">
      <c r="A525" s="455"/>
    </row>
    <row r="526" spans="1:1">
      <c r="A526" s="455"/>
    </row>
    <row r="527" spans="1:1">
      <c r="A527" s="455"/>
    </row>
    <row r="528" spans="1:1">
      <c r="A528" s="455"/>
    </row>
    <row r="529" spans="1:1">
      <c r="A529" s="455"/>
    </row>
    <row r="530" spans="1:1">
      <c r="A530" s="455"/>
    </row>
    <row r="531" spans="1:1">
      <c r="A531" s="455"/>
    </row>
    <row r="532" spans="1:1">
      <c r="A532" s="455"/>
    </row>
    <row r="533" spans="1:1">
      <c r="A533" s="455"/>
    </row>
    <row r="534" spans="1:1">
      <c r="A534" s="455"/>
    </row>
    <row r="535" spans="1:1">
      <c r="A535" s="455"/>
    </row>
    <row r="536" spans="1:1">
      <c r="A536" s="455"/>
    </row>
    <row r="537" spans="1:1">
      <c r="A537" s="455"/>
    </row>
    <row r="538" spans="1:1">
      <c r="A538" s="455"/>
    </row>
    <row r="539" spans="1:1">
      <c r="A539" s="455"/>
    </row>
    <row r="540" spans="1:1">
      <c r="A540" s="455"/>
    </row>
    <row r="541" spans="1:1">
      <c r="A541" s="455"/>
    </row>
    <row r="542" spans="1:1">
      <c r="A542" s="455"/>
    </row>
    <row r="543" spans="1:1">
      <c r="A543" s="455"/>
    </row>
    <row r="544" spans="1:1">
      <c r="A544" s="455"/>
    </row>
    <row r="545" spans="1:1">
      <c r="A545" s="455"/>
    </row>
    <row r="546" spans="1:1">
      <c r="A546" s="455"/>
    </row>
    <row r="547" spans="1:1">
      <c r="A547" s="455"/>
    </row>
    <row r="548" spans="1:1">
      <c r="A548" s="455"/>
    </row>
    <row r="549" spans="1:1">
      <c r="A549" s="455"/>
    </row>
    <row r="550" spans="1:1">
      <c r="A550" s="455"/>
    </row>
    <row r="551" spans="1:1">
      <c r="A551" s="455"/>
    </row>
    <row r="552" spans="1:1">
      <c r="A552" s="455"/>
    </row>
    <row r="553" spans="1:1">
      <c r="A553" s="455"/>
    </row>
    <row r="554" spans="1:1">
      <c r="A554" s="455"/>
    </row>
    <row r="555" spans="1:1">
      <c r="A555" s="455"/>
    </row>
    <row r="556" spans="1:1">
      <c r="A556" s="455"/>
    </row>
    <row r="557" spans="1:1">
      <c r="A557" s="455"/>
    </row>
    <row r="558" spans="1:1">
      <c r="A558" s="455"/>
    </row>
    <row r="559" spans="1:1">
      <c r="A559" s="455"/>
    </row>
    <row r="560" spans="1:1">
      <c r="A560" s="455"/>
    </row>
    <row r="561" spans="1:1">
      <c r="A561" s="455"/>
    </row>
    <row r="562" spans="1:1">
      <c r="A562" s="455"/>
    </row>
    <row r="563" spans="1:1">
      <c r="A563" s="455"/>
    </row>
    <row r="564" spans="1:1">
      <c r="A564" s="455"/>
    </row>
    <row r="565" spans="1:1">
      <c r="A565" s="455"/>
    </row>
    <row r="566" spans="1:1">
      <c r="A566" s="455"/>
    </row>
    <row r="567" spans="1:1">
      <c r="A567" s="455"/>
    </row>
    <row r="568" spans="1:1">
      <c r="A568" s="455"/>
    </row>
    <row r="569" spans="1:1">
      <c r="A569" s="455"/>
    </row>
    <row r="570" spans="1:1">
      <c r="A570" s="455"/>
    </row>
    <row r="571" spans="1:1">
      <c r="A571" s="455"/>
    </row>
    <row r="572" spans="1:1">
      <c r="A572" s="455"/>
    </row>
    <row r="573" spans="1:1">
      <c r="A573" s="455"/>
    </row>
    <row r="574" spans="1:1">
      <c r="A574" s="455"/>
    </row>
    <row r="575" spans="1:1">
      <c r="A575" s="455"/>
    </row>
    <row r="576" spans="1:1">
      <c r="A576" s="455"/>
    </row>
    <row r="577" spans="1:1">
      <c r="A577" s="455"/>
    </row>
    <row r="578" spans="1:1">
      <c r="A578" s="455"/>
    </row>
    <row r="579" spans="1:1">
      <c r="A579" s="455"/>
    </row>
    <row r="580" spans="1:1">
      <c r="A580" s="455"/>
    </row>
    <row r="581" spans="1:1">
      <c r="A581" s="455"/>
    </row>
    <row r="582" spans="1:1">
      <c r="A582" s="455"/>
    </row>
    <row r="583" spans="1:1">
      <c r="A583" s="455"/>
    </row>
    <row r="584" spans="1:1">
      <c r="A584" s="455"/>
    </row>
    <row r="585" spans="1:1">
      <c r="A585" s="455"/>
    </row>
    <row r="586" spans="1:1">
      <c r="A586" s="455"/>
    </row>
    <row r="587" spans="1:1">
      <c r="A587" s="455"/>
    </row>
    <row r="588" spans="1:1">
      <c r="A588" s="455"/>
    </row>
    <row r="589" spans="1:1">
      <c r="A589" s="455"/>
    </row>
    <row r="590" spans="1:1">
      <c r="A590" s="455"/>
    </row>
    <row r="591" spans="1:1">
      <c r="A591" s="455"/>
    </row>
    <row r="592" spans="1:1">
      <c r="A592" s="455"/>
    </row>
    <row r="593" spans="1:1">
      <c r="A593" s="455"/>
    </row>
    <row r="594" spans="1:1">
      <c r="A594" s="455"/>
    </row>
    <row r="595" spans="1:1">
      <c r="A595" s="455"/>
    </row>
    <row r="596" spans="1:1">
      <c r="A596" s="455"/>
    </row>
    <row r="597" spans="1:1">
      <c r="A597" s="455"/>
    </row>
    <row r="598" spans="1:1">
      <c r="A598" s="455"/>
    </row>
    <row r="599" spans="1:1">
      <c r="A599" s="455"/>
    </row>
    <row r="600" spans="1:1">
      <c r="A600" s="455"/>
    </row>
    <row r="601" spans="1:1">
      <c r="A601" s="455"/>
    </row>
    <row r="602" spans="1:1">
      <c r="A602" s="455"/>
    </row>
    <row r="603" spans="1:1">
      <c r="A603" s="455"/>
    </row>
    <row r="604" spans="1:1">
      <c r="A604" s="455"/>
    </row>
    <row r="605" spans="1:1">
      <c r="A605" s="455"/>
    </row>
    <row r="606" spans="1:1">
      <c r="A606" s="455"/>
    </row>
    <row r="607" spans="1:1">
      <c r="A607" s="455"/>
    </row>
    <row r="608" spans="1:1">
      <c r="A608" s="455"/>
    </row>
    <row r="609" spans="1:1">
      <c r="A609" s="455"/>
    </row>
    <row r="610" spans="1:1">
      <c r="A610" s="455"/>
    </row>
    <row r="611" spans="1:1">
      <c r="A611" s="455"/>
    </row>
    <row r="612" spans="1:1">
      <c r="A612" s="455"/>
    </row>
    <row r="613" spans="1:1">
      <c r="A613" s="455"/>
    </row>
    <row r="614" spans="1:1">
      <c r="A614" s="455"/>
    </row>
    <row r="615" spans="1:1">
      <c r="A615" s="455"/>
    </row>
    <row r="616" spans="1:1">
      <c r="A616" s="455"/>
    </row>
    <row r="617" spans="1:1">
      <c r="A617" s="455"/>
    </row>
    <row r="618" spans="1:1">
      <c r="A618" s="455"/>
    </row>
    <row r="619" spans="1:1">
      <c r="A619" s="455"/>
    </row>
    <row r="620" spans="1:1">
      <c r="A620" s="455"/>
    </row>
    <row r="621" spans="1:1">
      <c r="A621" s="455"/>
    </row>
    <row r="622" spans="1:1">
      <c r="A622" s="455"/>
    </row>
    <row r="623" spans="1:1">
      <c r="A623" s="455"/>
    </row>
    <row r="624" spans="1:1">
      <c r="A624" s="455"/>
    </row>
    <row r="625" spans="1:1">
      <c r="A625" s="455"/>
    </row>
    <row r="626" spans="1:1">
      <c r="A626" s="455"/>
    </row>
    <row r="627" spans="1:1">
      <c r="A627" s="455"/>
    </row>
    <row r="628" spans="1:1">
      <c r="A628" s="455"/>
    </row>
    <row r="629" spans="1:1">
      <c r="A629" s="455"/>
    </row>
    <row r="630" spans="1:1">
      <c r="A630" s="455"/>
    </row>
    <row r="631" spans="1:1">
      <c r="A631" s="455"/>
    </row>
    <row r="632" spans="1:1">
      <c r="A632" s="455"/>
    </row>
    <row r="633" spans="1:1">
      <c r="A633" s="455"/>
    </row>
    <row r="634" spans="1:1">
      <c r="A634" s="455"/>
    </row>
    <row r="635" spans="1:1">
      <c r="A635" s="455"/>
    </row>
    <row r="636" spans="1:1">
      <c r="A636" s="455"/>
    </row>
    <row r="637" spans="1:1">
      <c r="A637" s="455"/>
    </row>
    <row r="638" spans="1:1">
      <c r="A638" s="455"/>
    </row>
    <row r="639" spans="1:1">
      <c r="A639" s="455"/>
    </row>
    <row r="640" spans="1:1">
      <c r="A640" s="455"/>
    </row>
    <row r="641" spans="1:1">
      <c r="A641" s="455"/>
    </row>
    <row r="642" spans="1:1">
      <c r="A642" s="455"/>
    </row>
    <row r="643" spans="1:1">
      <c r="A643" s="455"/>
    </row>
    <row r="644" spans="1:1">
      <c r="A644" s="455"/>
    </row>
    <row r="645" spans="1:1">
      <c r="A645" s="455"/>
    </row>
    <row r="646" spans="1:1">
      <c r="A646" s="455"/>
    </row>
    <row r="647" spans="1:1">
      <c r="A647" s="455"/>
    </row>
    <row r="648" spans="1:1">
      <c r="A648" s="455"/>
    </row>
    <row r="649" spans="1:1">
      <c r="A649" s="455"/>
    </row>
    <row r="650" spans="1:1">
      <c r="A650" s="455"/>
    </row>
    <row r="651" spans="1:1">
      <c r="A651" s="455"/>
    </row>
    <row r="652" spans="1:1">
      <c r="A652" s="455"/>
    </row>
    <row r="653" spans="1:1">
      <c r="A653" s="455"/>
    </row>
    <row r="654" spans="1:1">
      <c r="A654" s="455"/>
    </row>
    <row r="655" spans="1:1">
      <c r="A655" s="455"/>
    </row>
    <row r="656" spans="1:1">
      <c r="A656" s="455"/>
    </row>
    <row r="657" spans="1:1">
      <c r="A657" s="455"/>
    </row>
    <row r="658" spans="1:1">
      <c r="A658" s="455"/>
    </row>
    <row r="659" spans="1:1">
      <c r="A659" s="455"/>
    </row>
    <row r="660" spans="1:1">
      <c r="A660" s="455"/>
    </row>
    <row r="661" spans="1:1">
      <c r="A661" s="455"/>
    </row>
    <row r="662" spans="1:1">
      <c r="A662" s="455"/>
    </row>
    <row r="663" spans="1:1">
      <c r="A663" s="455"/>
    </row>
    <row r="664" spans="1:1">
      <c r="A664" s="455"/>
    </row>
    <row r="665" spans="1:1">
      <c r="A665" s="455"/>
    </row>
    <row r="666" spans="1:1">
      <c r="A666" s="455"/>
    </row>
    <row r="667" spans="1:1">
      <c r="A667" s="455"/>
    </row>
    <row r="668" spans="1:1">
      <c r="A668" s="455"/>
    </row>
    <row r="669" spans="1:1">
      <c r="A669" s="455"/>
    </row>
    <row r="670" spans="1:1">
      <c r="A670" s="455"/>
    </row>
    <row r="671" spans="1:1">
      <c r="A671" s="455"/>
    </row>
    <row r="672" spans="1:1">
      <c r="A672" s="455"/>
    </row>
    <row r="673" spans="1:1">
      <c r="A673" s="455"/>
    </row>
    <row r="674" spans="1:1">
      <c r="A674" s="455"/>
    </row>
    <row r="675" spans="1:1">
      <c r="A675" s="455"/>
    </row>
    <row r="676" spans="1:1">
      <c r="A676" s="455"/>
    </row>
    <row r="677" spans="1:1">
      <c r="A677" s="455"/>
    </row>
    <row r="678" spans="1:1">
      <c r="A678" s="455"/>
    </row>
    <row r="679" spans="1:1">
      <c r="A679" s="455"/>
    </row>
    <row r="680" spans="1:1">
      <c r="A680" s="455"/>
    </row>
    <row r="681" spans="1:1">
      <c r="A681" s="455"/>
    </row>
    <row r="682" spans="1:1">
      <c r="A682" s="455"/>
    </row>
    <row r="683" spans="1:1">
      <c r="A683" s="455"/>
    </row>
    <row r="684" spans="1:1">
      <c r="A684" s="455"/>
    </row>
    <row r="685" spans="1:1">
      <c r="A685" s="455"/>
    </row>
    <row r="686" spans="1:1">
      <c r="A686" s="455"/>
    </row>
    <row r="687" spans="1:1">
      <c r="A687" s="455"/>
    </row>
    <row r="688" spans="1:1">
      <c r="A688" s="455"/>
    </row>
    <row r="689" spans="1:1">
      <c r="A689" s="455"/>
    </row>
    <row r="690" spans="1:1">
      <c r="A690" s="455"/>
    </row>
    <row r="691" spans="1:1">
      <c r="A691" s="455"/>
    </row>
    <row r="692" spans="1:1">
      <c r="A692" s="455"/>
    </row>
    <row r="693" spans="1:1">
      <c r="A693" s="455"/>
    </row>
    <row r="694" spans="1:1">
      <c r="A694" s="455"/>
    </row>
    <row r="695" spans="1:1">
      <c r="A695" s="455"/>
    </row>
    <row r="696" spans="1:1">
      <c r="A696" s="455"/>
    </row>
    <row r="697" spans="1:1">
      <c r="A697" s="455"/>
    </row>
    <row r="698" spans="1:1">
      <c r="A698" s="455"/>
    </row>
    <row r="699" spans="1:1">
      <c r="A699" s="455"/>
    </row>
    <row r="700" spans="1:1">
      <c r="A700" s="455"/>
    </row>
    <row r="701" spans="1:1">
      <c r="A701" s="455"/>
    </row>
    <row r="702" spans="1:1">
      <c r="A702" s="455"/>
    </row>
    <row r="703" spans="1:1">
      <c r="A703" s="455"/>
    </row>
    <row r="704" spans="1:1">
      <c r="A704" s="455"/>
    </row>
    <row r="705" spans="1:1">
      <c r="A705" s="455"/>
    </row>
    <row r="706" spans="1:1">
      <c r="A706" s="455"/>
    </row>
    <row r="707" spans="1:1">
      <c r="A707" s="455"/>
    </row>
    <row r="708" spans="1:1">
      <c r="A708" s="455"/>
    </row>
    <row r="709" spans="1:1">
      <c r="A709" s="455"/>
    </row>
    <row r="710" spans="1:1">
      <c r="A710" s="455"/>
    </row>
    <row r="711" spans="1:1">
      <c r="A711" s="455"/>
    </row>
    <row r="712" spans="1:1">
      <c r="A712" s="455"/>
    </row>
    <row r="713" spans="1:1">
      <c r="A713" s="455"/>
    </row>
    <row r="714" spans="1:1">
      <c r="A714" s="455"/>
    </row>
    <row r="715" spans="1:1">
      <c r="A715" s="455"/>
    </row>
    <row r="716" spans="1:1">
      <c r="A716" s="455"/>
    </row>
    <row r="717" spans="1:1">
      <c r="A717" s="455"/>
    </row>
    <row r="718" spans="1:1">
      <c r="A718" s="455"/>
    </row>
    <row r="719" spans="1:1">
      <c r="A719" s="455"/>
    </row>
    <row r="720" spans="1:1">
      <c r="A720" s="455"/>
    </row>
    <row r="721" spans="1:1">
      <c r="A721" s="455"/>
    </row>
    <row r="722" spans="1:1">
      <c r="A722" s="455"/>
    </row>
    <row r="723" spans="1:1">
      <c r="A723" s="455"/>
    </row>
    <row r="724" spans="1:1">
      <c r="A724" s="455"/>
    </row>
    <row r="725" spans="1:1">
      <c r="A725" s="455"/>
    </row>
    <row r="726" spans="1:1">
      <c r="A726" s="455"/>
    </row>
    <row r="727" spans="1:1">
      <c r="A727" s="455"/>
    </row>
    <row r="728" spans="1:1">
      <c r="A728" s="455"/>
    </row>
    <row r="729" spans="1:1">
      <c r="A729" s="455"/>
    </row>
    <row r="730" spans="1:1">
      <c r="A730" s="455"/>
    </row>
    <row r="731" spans="1:1">
      <c r="A731" s="455"/>
    </row>
    <row r="732" spans="1:1">
      <c r="A732" s="455"/>
    </row>
    <row r="733" spans="1:1">
      <c r="A733" s="455"/>
    </row>
    <row r="734" spans="1:1">
      <c r="A734" s="455"/>
    </row>
    <row r="735" spans="1:1">
      <c r="A735" s="455"/>
    </row>
    <row r="736" spans="1:1">
      <c r="A736" s="455"/>
    </row>
    <row r="737" spans="1:1">
      <c r="A737" s="455"/>
    </row>
    <row r="738" spans="1:1">
      <c r="A738" s="455"/>
    </row>
    <row r="739" spans="1:1">
      <c r="A739" s="455"/>
    </row>
    <row r="740" spans="1:1">
      <c r="A740" s="455"/>
    </row>
    <row r="741" spans="1:1">
      <c r="A741" s="455"/>
    </row>
    <row r="742" spans="1:1">
      <c r="A742" s="455"/>
    </row>
    <row r="743" spans="1:1">
      <c r="A743" s="455"/>
    </row>
    <row r="744" spans="1:1">
      <c r="A744" s="455"/>
    </row>
    <row r="745" spans="1:1">
      <c r="A745" s="455"/>
    </row>
    <row r="746" spans="1:1">
      <c r="A746" s="455"/>
    </row>
    <row r="747" spans="1:1">
      <c r="A747" s="455"/>
    </row>
    <row r="748" spans="1:1">
      <c r="A748" s="455"/>
    </row>
    <row r="749" spans="1:1">
      <c r="A749" s="455"/>
    </row>
    <row r="750" spans="1:1">
      <c r="A750" s="455"/>
    </row>
    <row r="751" spans="1:1">
      <c r="A751" s="455"/>
    </row>
    <row r="752" spans="1:1">
      <c r="A752" s="455"/>
    </row>
    <row r="753" spans="1:1">
      <c r="A753" s="455"/>
    </row>
    <row r="754" spans="1:1">
      <c r="A754" s="455"/>
    </row>
    <row r="755" spans="1:1">
      <c r="A755" s="455"/>
    </row>
    <row r="756" spans="1:1">
      <c r="A756" s="455"/>
    </row>
    <row r="757" spans="1:1">
      <c r="A757" s="455"/>
    </row>
    <row r="758" spans="1:1">
      <c r="A758" s="455"/>
    </row>
    <row r="759" spans="1:1">
      <c r="A759" s="455"/>
    </row>
    <row r="760" spans="1:1">
      <c r="A760" s="455"/>
    </row>
    <row r="761" spans="1:1">
      <c r="A761" s="455"/>
    </row>
    <row r="762" spans="1:1">
      <c r="A762" s="455"/>
    </row>
    <row r="763" spans="1:1">
      <c r="A763" s="455"/>
    </row>
    <row r="764" spans="1:1">
      <c r="A764" s="455"/>
    </row>
    <row r="765" spans="1:1">
      <c r="A765" s="455"/>
    </row>
    <row r="766" spans="1:1">
      <c r="A766" s="455"/>
    </row>
    <row r="767" spans="1:1">
      <c r="A767" s="455"/>
    </row>
    <row r="768" spans="1:1">
      <c r="A768" s="455"/>
    </row>
    <row r="769" spans="1:1">
      <c r="A769" s="455"/>
    </row>
    <row r="770" spans="1:1">
      <c r="A770" s="455"/>
    </row>
    <row r="771" spans="1:1">
      <c r="A771" s="455"/>
    </row>
    <row r="772" spans="1:1">
      <c r="A772" s="455"/>
    </row>
    <row r="773" spans="1:1">
      <c r="A773" s="455"/>
    </row>
    <row r="774" spans="1:1">
      <c r="A774" s="455"/>
    </row>
    <row r="775" spans="1:1">
      <c r="A775" s="455"/>
    </row>
    <row r="776" spans="1:1">
      <c r="A776" s="455"/>
    </row>
    <row r="777" spans="1:1">
      <c r="A777" s="455"/>
    </row>
    <row r="778" spans="1:1">
      <c r="A778" s="455"/>
    </row>
    <row r="779" spans="1:1">
      <c r="A779" s="455"/>
    </row>
    <row r="780" spans="1:1">
      <c r="A780" s="455"/>
    </row>
    <row r="781" spans="1:1">
      <c r="A781" s="455"/>
    </row>
    <row r="782" spans="1:1">
      <c r="A782" s="455"/>
    </row>
    <row r="783" spans="1:1">
      <c r="A783" s="455"/>
    </row>
    <row r="784" spans="1:1">
      <c r="A784" s="455"/>
    </row>
    <row r="785" spans="1:1">
      <c r="A785" s="455"/>
    </row>
    <row r="786" spans="1:1">
      <c r="A786" s="455"/>
    </row>
    <row r="787" spans="1:1">
      <c r="A787" s="455"/>
    </row>
    <row r="788" spans="1:1">
      <c r="A788" s="455"/>
    </row>
    <row r="789" spans="1:1">
      <c r="A789" s="455"/>
    </row>
    <row r="790" spans="1:1">
      <c r="A790" s="455"/>
    </row>
    <row r="791" spans="1:1">
      <c r="A791" s="455"/>
    </row>
    <row r="792" spans="1:1">
      <c r="A792" s="455"/>
    </row>
    <row r="793" spans="1:1">
      <c r="A793" s="455"/>
    </row>
    <row r="794" spans="1:1">
      <c r="A794" s="455"/>
    </row>
    <row r="795" spans="1:1">
      <c r="A795" s="455"/>
    </row>
    <row r="796" spans="1:1">
      <c r="A796" s="455"/>
    </row>
    <row r="797" spans="1:1">
      <c r="A797" s="455"/>
    </row>
    <row r="798" spans="1:1">
      <c r="A798" s="455"/>
    </row>
    <row r="799" spans="1:1">
      <c r="A799" s="455"/>
    </row>
    <row r="800" spans="1:1">
      <c r="A800" s="455"/>
    </row>
    <row r="801" spans="1:1">
      <c r="A801" s="455"/>
    </row>
    <row r="802" spans="1:1">
      <c r="A802" s="455"/>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2">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H22" sqref="H22"/>
    </sheetView>
  </sheetViews>
  <sheetFormatPr defaultColWidth="8.85546875" defaultRowHeight="15"/>
  <cols>
    <col min="1" max="1" width="7.42578125" bestFit="1" customWidth="1"/>
    <col min="4" max="4" width="38.28515625" customWidth="1"/>
    <col min="5" max="5" width="7" customWidth="1"/>
    <col min="6" max="6" width="20" bestFit="1" customWidth="1"/>
    <col min="7" max="7" width="19.42578125" bestFit="1" customWidth="1"/>
    <col min="8" max="8" width="18.85546875" bestFit="1" customWidth="1"/>
    <col min="9" max="9" width="16.7109375" customWidth="1"/>
  </cols>
  <sheetData>
    <row r="1" spans="1:9">
      <c r="A1" s="802"/>
      <c r="B1" s="803"/>
      <c r="C1" s="803"/>
      <c r="D1" s="803"/>
      <c r="E1" s="803"/>
      <c r="F1" s="803"/>
      <c r="G1" s="803"/>
      <c r="H1" s="803"/>
      <c r="I1" s="804"/>
    </row>
    <row r="2" spans="1:9">
      <c r="A2" s="805"/>
      <c r="B2" s="806"/>
      <c r="C2" s="806"/>
      <c r="D2" s="806"/>
      <c r="E2" s="806"/>
      <c r="F2" s="806"/>
      <c r="G2" s="806"/>
      <c r="H2" s="806"/>
      <c r="I2" s="807"/>
    </row>
    <row r="3" spans="1:9">
      <c r="A3" s="805"/>
      <c r="B3" s="806"/>
      <c r="C3" s="806"/>
      <c r="D3" s="806"/>
      <c r="E3" s="806"/>
      <c r="F3" s="806"/>
      <c r="G3" s="806"/>
      <c r="H3" s="806"/>
      <c r="I3" s="807"/>
    </row>
    <row r="4" spans="1:9">
      <c r="A4" s="805"/>
      <c r="B4" s="806"/>
      <c r="C4" s="806"/>
      <c r="D4" s="806"/>
      <c r="E4" s="806"/>
      <c r="F4" s="806"/>
      <c r="G4" s="806"/>
      <c r="H4" s="806"/>
      <c r="I4" s="807"/>
    </row>
    <row r="5" spans="1:9" ht="15.75" thickBot="1">
      <c r="A5" s="805"/>
      <c r="B5" s="806"/>
      <c r="C5" s="806"/>
      <c r="D5" s="806"/>
      <c r="E5" s="806"/>
      <c r="F5" s="806"/>
      <c r="G5" s="806"/>
      <c r="H5" s="806"/>
      <c r="I5" s="807"/>
    </row>
    <row r="6" spans="1:9" ht="18" thickBot="1">
      <c r="A6" s="808" t="s">
        <v>21023</v>
      </c>
      <c r="B6" s="809"/>
      <c r="C6" s="809"/>
      <c r="D6" s="809"/>
      <c r="E6" s="809"/>
      <c r="F6" s="809"/>
      <c r="G6" s="809"/>
      <c r="H6" s="809"/>
      <c r="I6" s="810"/>
    </row>
    <row r="7" spans="1:9" ht="15.75" customHeight="1" thickBot="1"/>
    <row r="8" spans="1:9" ht="15.75" customHeight="1" thickBot="1">
      <c r="D8" s="78"/>
      <c r="E8" s="78"/>
      <c r="F8" s="79" t="s">
        <v>2829</v>
      </c>
      <c r="G8" s="80" t="s">
        <v>2830</v>
      </c>
      <c r="H8" s="80" t="s">
        <v>2831</v>
      </c>
      <c r="I8" s="811" t="s">
        <v>2832</v>
      </c>
    </row>
    <row r="9" spans="1:9" ht="15.75" customHeight="1">
      <c r="D9" s="543" t="s">
        <v>21019</v>
      </c>
      <c r="E9" s="544"/>
      <c r="F9" s="545"/>
      <c r="G9" s="548"/>
      <c r="H9" s="551"/>
      <c r="I9" s="812"/>
    </row>
    <row r="10" spans="1:9" ht="15.75" customHeight="1">
      <c r="D10" s="473" t="s">
        <v>2833</v>
      </c>
      <c r="E10" s="477"/>
      <c r="F10" s="546"/>
      <c r="G10" s="549"/>
      <c r="H10" s="552"/>
      <c r="I10" s="812"/>
    </row>
    <row r="11" spans="1:9" ht="15.75" customHeight="1">
      <c r="C11" s="76"/>
      <c r="D11" s="473" t="s">
        <v>2834</v>
      </c>
      <c r="E11" s="477"/>
      <c r="F11" s="546"/>
      <c r="G11" s="549"/>
      <c r="H11" s="552"/>
      <c r="I11" s="812"/>
    </row>
    <row r="12" spans="1:9" ht="15.75" customHeight="1" thickBot="1">
      <c r="C12" s="76"/>
      <c r="D12" s="474" t="s">
        <v>2566</v>
      </c>
      <c r="E12" s="478"/>
      <c r="F12" s="547"/>
      <c r="G12" s="550"/>
      <c r="H12" s="553"/>
      <c r="I12" s="813"/>
    </row>
    <row r="13" spans="1:9" ht="15.75" thickBot="1">
      <c r="A13" s="81" t="s">
        <v>2710</v>
      </c>
      <c r="B13" s="797" t="s">
        <v>2567</v>
      </c>
      <c r="C13" s="798"/>
      <c r="D13" s="799"/>
      <c r="E13" s="475" t="s">
        <v>189</v>
      </c>
      <c r="F13" s="83" t="s">
        <v>2565</v>
      </c>
      <c r="G13" s="83" t="s">
        <v>2565</v>
      </c>
      <c r="H13" s="83" t="s">
        <v>2565</v>
      </c>
      <c r="I13" s="85"/>
    </row>
    <row r="14" spans="1:9" s="77" customFormat="1" ht="15.75" customHeight="1" thickBot="1">
      <c r="A14" s="467" t="s">
        <v>21020</v>
      </c>
      <c r="B14" s="800" t="s">
        <v>5765</v>
      </c>
      <c r="C14" s="801"/>
      <c r="D14" s="801"/>
      <c r="E14" s="476"/>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811" t="s">
        <v>2832</v>
      </c>
    </row>
    <row r="17" spans="1:9" ht="15.75" customHeight="1">
      <c r="D17" s="543" t="s">
        <v>21019</v>
      </c>
      <c r="E17" s="544"/>
      <c r="F17" s="545"/>
      <c r="G17" s="548"/>
      <c r="H17" s="551"/>
      <c r="I17" s="812"/>
    </row>
    <row r="18" spans="1:9" ht="15.75" customHeight="1">
      <c r="D18" s="473" t="s">
        <v>2833</v>
      </c>
      <c r="E18" s="477"/>
      <c r="F18" s="546"/>
      <c r="G18" s="549"/>
      <c r="H18" s="552"/>
      <c r="I18" s="812"/>
    </row>
    <row r="19" spans="1:9" ht="15.75" customHeight="1">
      <c r="C19" s="76"/>
      <c r="D19" s="473" t="s">
        <v>2834</v>
      </c>
      <c r="E19" s="477"/>
      <c r="F19" s="546"/>
      <c r="G19" s="549"/>
      <c r="H19" s="552"/>
      <c r="I19" s="812"/>
    </row>
    <row r="20" spans="1:9" ht="15.75" customHeight="1" thickBot="1">
      <c r="C20" s="76"/>
      <c r="D20" s="474" t="s">
        <v>2566</v>
      </c>
      <c r="E20" s="478"/>
      <c r="F20" s="547"/>
      <c r="G20" s="550"/>
      <c r="H20" s="553"/>
      <c r="I20" s="813"/>
    </row>
    <row r="21" spans="1:9" ht="15.75" thickBot="1">
      <c r="A21" s="81" t="s">
        <v>2710</v>
      </c>
      <c r="B21" s="797" t="s">
        <v>2567</v>
      </c>
      <c r="C21" s="798"/>
      <c r="D21" s="799"/>
      <c r="E21" s="475" t="s">
        <v>189</v>
      </c>
      <c r="F21" s="83" t="s">
        <v>2565</v>
      </c>
      <c r="G21" s="83" t="s">
        <v>2565</v>
      </c>
      <c r="H21" s="83" t="s">
        <v>2565</v>
      </c>
      <c r="I21" s="85"/>
    </row>
    <row r="22" spans="1:9" s="77" customFormat="1" ht="15.75" customHeight="1" thickBot="1">
      <c r="A22" s="467" t="s">
        <v>21021</v>
      </c>
      <c r="B22" s="800"/>
      <c r="C22" s="801"/>
      <c r="D22" s="801"/>
      <c r="E22" s="476"/>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11" t="s">
        <v>2832</v>
      </c>
    </row>
    <row r="25" spans="1:9" ht="15.75" customHeight="1">
      <c r="D25" s="543" t="s">
        <v>21019</v>
      </c>
      <c r="E25" s="544"/>
      <c r="F25" s="545"/>
      <c r="G25" s="548"/>
      <c r="H25" s="551"/>
      <c r="I25" s="812"/>
    </row>
    <row r="26" spans="1:9" ht="15.75" customHeight="1">
      <c r="D26" s="473" t="s">
        <v>2833</v>
      </c>
      <c r="E26" s="477"/>
      <c r="F26" s="546"/>
      <c r="G26" s="549"/>
      <c r="H26" s="552"/>
      <c r="I26" s="812"/>
    </row>
    <row r="27" spans="1:9" ht="15.75" customHeight="1">
      <c r="C27" s="76"/>
      <c r="D27" s="473" t="s">
        <v>2834</v>
      </c>
      <c r="E27" s="477"/>
      <c r="F27" s="546"/>
      <c r="G27" s="549"/>
      <c r="H27" s="552"/>
      <c r="I27" s="812"/>
    </row>
    <row r="28" spans="1:9" ht="15.75" customHeight="1" thickBot="1">
      <c r="C28" s="76"/>
      <c r="D28" s="474" t="s">
        <v>2566</v>
      </c>
      <c r="E28" s="478"/>
      <c r="F28" s="547"/>
      <c r="G28" s="550"/>
      <c r="H28" s="553"/>
      <c r="I28" s="813"/>
    </row>
    <row r="29" spans="1:9" ht="15.75" thickBot="1">
      <c r="A29" s="81" t="s">
        <v>2710</v>
      </c>
      <c r="B29" s="797" t="s">
        <v>2567</v>
      </c>
      <c r="C29" s="798"/>
      <c r="D29" s="799"/>
      <c r="E29" s="475" t="s">
        <v>189</v>
      </c>
      <c r="F29" s="83" t="s">
        <v>2565</v>
      </c>
      <c r="G29" s="83" t="s">
        <v>2565</v>
      </c>
      <c r="H29" s="83" t="s">
        <v>2565</v>
      </c>
      <c r="I29" s="85"/>
    </row>
    <row r="30" spans="1:9" s="77" customFormat="1" ht="15.75" customHeight="1" thickBot="1">
      <c r="A30" s="467" t="s">
        <v>21022</v>
      </c>
      <c r="B30" s="800"/>
      <c r="C30" s="801"/>
      <c r="D30" s="801"/>
      <c r="E30" s="476"/>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11" t="s">
        <v>2832</v>
      </c>
    </row>
    <row r="33" spans="1:9" ht="15.75" customHeight="1">
      <c r="D33" s="543" t="s">
        <v>21019</v>
      </c>
      <c r="E33" s="544"/>
      <c r="F33" s="545"/>
      <c r="G33" s="548"/>
      <c r="H33" s="551"/>
      <c r="I33" s="812"/>
    </row>
    <row r="34" spans="1:9" ht="15.75" customHeight="1">
      <c r="D34" s="473" t="s">
        <v>2833</v>
      </c>
      <c r="E34" s="477"/>
      <c r="F34" s="546"/>
      <c r="G34" s="549"/>
      <c r="H34" s="552"/>
      <c r="I34" s="812"/>
    </row>
    <row r="35" spans="1:9" ht="15.75" customHeight="1">
      <c r="C35" s="76"/>
      <c r="D35" s="473" t="s">
        <v>2834</v>
      </c>
      <c r="E35" s="477"/>
      <c r="F35" s="546"/>
      <c r="G35" s="549"/>
      <c r="H35" s="552"/>
      <c r="I35" s="812"/>
    </row>
    <row r="36" spans="1:9" ht="15.75" customHeight="1" thickBot="1">
      <c r="C36" s="76"/>
      <c r="D36" s="474" t="s">
        <v>2566</v>
      </c>
      <c r="E36" s="478"/>
      <c r="F36" s="547"/>
      <c r="G36" s="550"/>
      <c r="H36" s="553"/>
      <c r="I36" s="813"/>
    </row>
    <row r="37" spans="1:9" ht="15.75" thickBot="1">
      <c r="A37" s="81" t="s">
        <v>2710</v>
      </c>
      <c r="B37" s="797" t="s">
        <v>2567</v>
      </c>
      <c r="C37" s="798"/>
      <c r="D37" s="799"/>
      <c r="E37" s="475" t="s">
        <v>189</v>
      </c>
      <c r="F37" s="83" t="s">
        <v>2565</v>
      </c>
      <c r="G37" s="83" t="s">
        <v>2565</v>
      </c>
      <c r="H37" s="83" t="s">
        <v>2565</v>
      </c>
      <c r="I37" s="85"/>
    </row>
    <row r="38" spans="1:9" s="77" customFormat="1" ht="15.75" customHeight="1" thickBot="1">
      <c r="A38" s="467" t="s">
        <v>21022</v>
      </c>
      <c r="B38" s="800"/>
      <c r="C38" s="801"/>
      <c r="D38" s="801"/>
      <c r="E38" s="476"/>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11" t="s">
        <v>2832</v>
      </c>
    </row>
    <row r="41" spans="1:9" ht="15.75" customHeight="1">
      <c r="D41" s="543" t="s">
        <v>21019</v>
      </c>
      <c r="E41" s="544"/>
      <c r="F41" s="545"/>
      <c r="G41" s="548"/>
      <c r="H41" s="551"/>
      <c r="I41" s="812"/>
    </row>
    <row r="42" spans="1:9" ht="15.75" customHeight="1">
      <c r="D42" s="473" t="s">
        <v>2833</v>
      </c>
      <c r="E42" s="477"/>
      <c r="F42" s="546"/>
      <c r="G42" s="549"/>
      <c r="H42" s="552"/>
      <c r="I42" s="812"/>
    </row>
    <row r="43" spans="1:9" ht="15.75" customHeight="1">
      <c r="C43" s="76"/>
      <c r="D43" s="473" t="s">
        <v>2834</v>
      </c>
      <c r="E43" s="477"/>
      <c r="F43" s="546"/>
      <c r="G43" s="549"/>
      <c r="H43" s="552"/>
      <c r="I43" s="812"/>
    </row>
    <row r="44" spans="1:9" ht="15.75" customHeight="1" thickBot="1">
      <c r="C44" s="76"/>
      <c r="D44" s="474" t="s">
        <v>2566</v>
      </c>
      <c r="E44" s="478"/>
      <c r="F44" s="547"/>
      <c r="G44" s="550"/>
      <c r="H44" s="553"/>
      <c r="I44" s="813"/>
    </row>
    <row r="45" spans="1:9" ht="15.75" thickBot="1">
      <c r="A45" s="81" t="s">
        <v>2710</v>
      </c>
      <c r="B45" s="797" t="s">
        <v>2567</v>
      </c>
      <c r="C45" s="798"/>
      <c r="D45" s="799"/>
      <c r="E45" s="475" t="s">
        <v>189</v>
      </c>
      <c r="F45" s="83" t="s">
        <v>2565</v>
      </c>
      <c r="G45" s="83" t="s">
        <v>2565</v>
      </c>
      <c r="H45" s="83" t="s">
        <v>2565</v>
      </c>
      <c r="I45" s="85"/>
    </row>
    <row r="46" spans="1:9" s="77" customFormat="1" ht="15.75" customHeight="1" thickBot="1">
      <c r="A46" s="467" t="s">
        <v>21022</v>
      </c>
      <c r="B46" s="800"/>
      <c r="C46" s="801"/>
      <c r="D46" s="801"/>
      <c r="E46" s="476"/>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11" t="s">
        <v>2832</v>
      </c>
    </row>
    <row r="49" spans="1:9" ht="15.75" customHeight="1">
      <c r="D49" s="543" t="s">
        <v>21019</v>
      </c>
      <c r="E49" s="544"/>
      <c r="F49" s="545"/>
      <c r="G49" s="548"/>
      <c r="H49" s="551"/>
      <c r="I49" s="812"/>
    </row>
    <row r="50" spans="1:9" ht="15.75" customHeight="1">
      <c r="D50" s="473" t="s">
        <v>2833</v>
      </c>
      <c r="E50" s="477"/>
      <c r="F50" s="546"/>
      <c r="G50" s="549"/>
      <c r="H50" s="552"/>
      <c r="I50" s="812"/>
    </row>
    <row r="51" spans="1:9" ht="15.75" customHeight="1">
      <c r="C51" s="76"/>
      <c r="D51" s="473" t="s">
        <v>2834</v>
      </c>
      <c r="E51" s="477"/>
      <c r="F51" s="546"/>
      <c r="G51" s="549"/>
      <c r="H51" s="552"/>
      <c r="I51" s="812"/>
    </row>
    <row r="52" spans="1:9" ht="15.75" customHeight="1" thickBot="1">
      <c r="C52" s="76"/>
      <c r="D52" s="474" t="s">
        <v>2566</v>
      </c>
      <c r="E52" s="478"/>
      <c r="F52" s="547"/>
      <c r="G52" s="550"/>
      <c r="H52" s="553"/>
      <c r="I52" s="813"/>
    </row>
    <row r="53" spans="1:9" ht="15.75" thickBot="1">
      <c r="A53" s="81" t="s">
        <v>2710</v>
      </c>
      <c r="B53" s="797" t="s">
        <v>2567</v>
      </c>
      <c r="C53" s="798"/>
      <c r="D53" s="799"/>
      <c r="E53" s="475" t="s">
        <v>189</v>
      </c>
      <c r="F53" s="83" t="s">
        <v>2565</v>
      </c>
      <c r="G53" s="83" t="s">
        <v>2565</v>
      </c>
      <c r="H53" s="83" t="s">
        <v>2565</v>
      </c>
      <c r="I53" s="85"/>
    </row>
    <row r="54" spans="1:9" s="77" customFormat="1" ht="15.75" customHeight="1" thickBot="1">
      <c r="A54" s="467" t="s">
        <v>21022</v>
      </c>
      <c r="B54" s="800"/>
      <c r="C54" s="801"/>
      <c r="D54" s="801"/>
      <c r="E54" s="476"/>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11" t="s">
        <v>2832</v>
      </c>
    </row>
    <row r="57" spans="1:9" ht="15.75" customHeight="1">
      <c r="D57" s="543" t="s">
        <v>21019</v>
      </c>
      <c r="E57" s="544"/>
      <c r="F57" s="545"/>
      <c r="G57" s="548"/>
      <c r="H57" s="551"/>
      <c r="I57" s="812"/>
    </row>
    <row r="58" spans="1:9" ht="15.75" customHeight="1">
      <c r="D58" s="473" t="s">
        <v>2833</v>
      </c>
      <c r="E58" s="477"/>
      <c r="F58" s="546"/>
      <c r="G58" s="549"/>
      <c r="H58" s="552"/>
      <c r="I58" s="812"/>
    </row>
    <row r="59" spans="1:9" ht="15.75" customHeight="1">
      <c r="C59" s="76"/>
      <c r="D59" s="473" t="s">
        <v>2834</v>
      </c>
      <c r="E59" s="477"/>
      <c r="F59" s="546"/>
      <c r="G59" s="549"/>
      <c r="H59" s="552"/>
      <c r="I59" s="812"/>
    </row>
    <row r="60" spans="1:9" ht="15.75" customHeight="1" thickBot="1">
      <c r="C60" s="76"/>
      <c r="D60" s="474" t="s">
        <v>2566</v>
      </c>
      <c r="E60" s="478"/>
      <c r="F60" s="547"/>
      <c r="G60" s="550"/>
      <c r="H60" s="553"/>
      <c r="I60" s="813"/>
    </row>
    <row r="61" spans="1:9" ht="15.75" thickBot="1">
      <c r="A61" s="81" t="s">
        <v>2710</v>
      </c>
      <c r="B61" s="797" t="s">
        <v>2567</v>
      </c>
      <c r="C61" s="798"/>
      <c r="D61" s="799"/>
      <c r="E61" s="475" t="s">
        <v>189</v>
      </c>
      <c r="F61" s="83" t="s">
        <v>2565</v>
      </c>
      <c r="G61" s="83" t="s">
        <v>2565</v>
      </c>
      <c r="H61" s="83" t="s">
        <v>2565</v>
      </c>
      <c r="I61" s="85"/>
    </row>
    <row r="62" spans="1:9" s="77" customFormat="1" ht="15.75" customHeight="1" thickBot="1">
      <c r="A62" s="467" t="s">
        <v>21022</v>
      </c>
      <c r="B62" s="800"/>
      <c r="C62" s="801"/>
      <c r="D62" s="801"/>
      <c r="E62" s="476"/>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11" t="s">
        <v>2832</v>
      </c>
    </row>
    <row r="65" spans="1:9" ht="15.75" customHeight="1">
      <c r="D65" s="543" t="s">
        <v>21019</v>
      </c>
      <c r="E65" s="544"/>
      <c r="F65" s="545"/>
      <c r="G65" s="548"/>
      <c r="H65" s="551"/>
      <c r="I65" s="812"/>
    </row>
    <row r="66" spans="1:9" ht="15.75" customHeight="1">
      <c r="D66" s="473" t="s">
        <v>2833</v>
      </c>
      <c r="E66" s="477"/>
      <c r="F66" s="546"/>
      <c r="G66" s="549"/>
      <c r="H66" s="552"/>
      <c r="I66" s="812"/>
    </row>
    <row r="67" spans="1:9" ht="15.75" customHeight="1">
      <c r="C67" s="76"/>
      <c r="D67" s="473" t="s">
        <v>2834</v>
      </c>
      <c r="E67" s="477"/>
      <c r="F67" s="546"/>
      <c r="G67" s="549"/>
      <c r="H67" s="552"/>
      <c r="I67" s="812"/>
    </row>
    <row r="68" spans="1:9" ht="15.75" customHeight="1" thickBot="1">
      <c r="C68" s="76"/>
      <c r="D68" s="474" t="s">
        <v>2566</v>
      </c>
      <c r="E68" s="478"/>
      <c r="F68" s="547"/>
      <c r="G68" s="550"/>
      <c r="H68" s="553"/>
      <c r="I68" s="813"/>
    </row>
    <row r="69" spans="1:9" ht="15.75" thickBot="1">
      <c r="A69" s="81" t="s">
        <v>2710</v>
      </c>
      <c r="B69" s="797" t="s">
        <v>2567</v>
      </c>
      <c r="C69" s="798"/>
      <c r="D69" s="799"/>
      <c r="E69" s="475" t="s">
        <v>189</v>
      </c>
      <c r="F69" s="83" t="s">
        <v>2565</v>
      </c>
      <c r="G69" s="83" t="s">
        <v>2565</v>
      </c>
      <c r="H69" s="83" t="s">
        <v>2565</v>
      </c>
      <c r="I69" s="85"/>
    </row>
    <row r="70" spans="1:9" s="77" customFormat="1" ht="15.75" customHeight="1" thickBot="1">
      <c r="A70" s="467" t="s">
        <v>21022</v>
      </c>
      <c r="B70" s="800"/>
      <c r="C70" s="801"/>
      <c r="D70" s="801"/>
      <c r="E70" s="476"/>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11" t="s">
        <v>2832</v>
      </c>
    </row>
    <row r="73" spans="1:9" ht="15.75" customHeight="1">
      <c r="D73" s="543" t="s">
        <v>21019</v>
      </c>
      <c r="E73" s="544"/>
      <c r="F73" s="545"/>
      <c r="G73" s="548"/>
      <c r="H73" s="551"/>
      <c r="I73" s="812"/>
    </row>
    <row r="74" spans="1:9" ht="15.75" customHeight="1">
      <c r="D74" s="473" t="s">
        <v>2833</v>
      </c>
      <c r="E74" s="477"/>
      <c r="F74" s="546"/>
      <c r="G74" s="549"/>
      <c r="H74" s="552"/>
      <c r="I74" s="812"/>
    </row>
    <row r="75" spans="1:9" ht="15.75" customHeight="1">
      <c r="C75" s="76"/>
      <c r="D75" s="473" t="s">
        <v>2834</v>
      </c>
      <c r="E75" s="477"/>
      <c r="F75" s="546"/>
      <c r="G75" s="549"/>
      <c r="H75" s="552"/>
      <c r="I75" s="812"/>
    </row>
    <row r="76" spans="1:9" ht="15.75" customHeight="1" thickBot="1">
      <c r="C76" s="76"/>
      <c r="D76" s="474" t="s">
        <v>2566</v>
      </c>
      <c r="E76" s="478"/>
      <c r="F76" s="547"/>
      <c r="G76" s="550"/>
      <c r="H76" s="553"/>
      <c r="I76" s="813"/>
    </row>
    <row r="77" spans="1:9" ht="15.75" thickBot="1">
      <c r="A77" s="81" t="s">
        <v>2710</v>
      </c>
      <c r="B77" s="797" t="s">
        <v>2567</v>
      </c>
      <c r="C77" s="798"/>
      <c r="D77" s="799"/>
      <c r="E77" s="475" t="s">
        <v>189</v>
      </c>
      <c r="F77" s="83" t="s">
        <v>2565</v>
      </c>
      <c r="G77" s="83" t="s">
        <v>2565</v>
      </c>
      <c r="H77" s="83" t="s">
        <v>2565</v>
      </c>
      <c r="I77" s="85"/>
    </row>
    <row r="78" spans="1:9" s="77" customFormat="1" ht="15.75" customHeight="1" thickBot="1">
      <c r="A78" s="467" t="s">
        <v>21022</v>
      </c>
      <c r="B78" s="800"/>
      <c r="C78" s="801"/>
      <c r="D78" s="801"/>
      <c r="E78" s="476"/>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11" t="s">
        <v>2832</v>
      </c>
    </row>
    <row r="81" spans="1:9" ht="15.75" customHeight="1">
      <c r="D81" s="543" t="s">
        <v>21019</v>
      </c>
      <c r="E81" s="544"/>
      <c r="F81" s="545"/>
      <c r="G81" s="548"/>
      <c r="H81" s="551"/>
      <c r="I81" s="812"/>
    </row>
    <row r="82" spans="1:9" ht="15.75" customHeight="1">
      <c r="D82" s="473" t="s">
        <v>2833</v>
      </c>
      <c r="E82" s="477"/>
      <c r="F82" s="546"/>
      <c r="G82" s="549"/>
      <c r="H82" s="552"/>
      <c r="I82" s="812"/>
    </row>
    <row r="83" spans="1:9" ht="15.75" customHeight="1">
      <c r="C83" s="76"/>
      <c r="D83" s="473" t="s">
        <v>2834</v>
      </c>
      <c r="E83" s="477"/>
      <c r="F83" s="546"/>
      <c r="G83" s="549"/>
      <c r="H83" s="552"/>
      <c r="I83" s="812"/>
    </row>
    <row r="84" spans="1:9" ht="15.75" customHeight="1" thickBot="1">
      <c r="C84" s="76"/>
      <c r="D84" s="474" t="s">
        <v>2566</v>
      </c>
      <c r="E84" s="478"/>
      <c r="F84" s="547"/>
      <c r="G84" s="550"/>
      <c r="H84" s="553"/>
      <c r="I84" s="813"/>
    </row>
    <row r="85" spans="1:9" ht="15.75" thickBot="1">
      <c r="A85" s="81" t="s">
        <v>2710</v>
      </c>
      <c r="B85" s="797" t="s">
        <v>2567</v>
      </c>
      <c r="C85" s="798"/>
      <c r="D85" s="799"/>
      <c r="E85" s="475" t="s">
        <v>189</v>
      </c>
      <c r="F85" s="83" t="s">
        <v>2565</v>
      </c>
      <c r="G85" s="83" t="s">
        <v>2565</v>
      </c>
      <c r="H85" s="83" t="s">
        <v>2565</v>
      </c>
      <c r="I85" s="85"/>
    </row>
    <row r="86" spans="1:9" s="77" customFormat="1" ht="15.75" customHeight="1" thickBot="1">
      <c r="A86" s="467" t="s">
        <v>21022</v>
      </c>
      <c r="B86" s="800"/>
      <c r="C86" s="801"/>
      <c r="D86" s="801"/>
      <c r="E86" s="476"/>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ColWidth="8.85546875" defaultRowHeight="15"/>
  <cols>
    <col min="1" max="8" width="11.7109375" customWidth="1"/>
    <col min="9" max="9" width="13.28515625" customWidth="1"/>
  </cols>
  <sheetData>
    <row r="1" spans="1:10" s="31" customFormat="1" ht="61.5" customHeight="1">
      <c r="A1" s="819"/>
      <c r="B1" s="820"/>
      <c r="C1" s="820"/>
      <c r="D1" s="820"/>
      <c r="E1" s="820"/>
      <c r="F1" s="820"/>
      <c r="G1" s="820"/>
      <c r="H1" s="821"/>
      <c r="I1" s="36"/>
      <c r="J1" s="30"/>
    </row>
    <row r="2" spans="1:10" s="31" customFormat="1" ht="15" customHeight="1">
      <c r="A2" s="822"/>
      <c r="B2" s="823"/>
      <c r="C2" s="823"/>
      <c r="D2" s="823"/>
      <c r="E2" s="823"/>
      <c r="F2" s="823"/>
      <c r="G2" s="823"/>
      <c r="H2" s="824"/>
      <c r="I2" s="36"/>
      <c r="J2" s="30"/>
    </row>
    <row r="3" spans="1:10" s="31" customFormat="1" ht="15" customHeight="1">
      <c r="A3" s="140"/>
      <c r="B3" s="344" t="s">
        <v>2704</v>
      </c>
      <c r="C3" s="828" t="str">
        <f>IF(DADOS!D12&lt;&gt;"",DADOS!D12," ")</f>
        <v>CONSTRUÇÃO DE BANHEIRO</v>
      </c>
      <c r="D3" s="828"/>
      <c r="E3" s="828"/>
      <c r="F3" s="828"/>
      <c r="G3" s="828"/>
      <c r="H3" s="142"/>
      <c r="I3" s="36"/>
      <c r="J3" s="30"/>
    </row>
    <row r="4" spans="1:10" s="31" customFormat="1" ht="15" customHeight="1">
      <c r="A4" s="143"/>
      <c r="B4" s="184" t="s">
        <v>2721</v>
      </c>
      <c r="C4" s="828" t="str">
        <f>IF(DADOS!$D$16&lt;&gt;"",DADOS!$D$16," ")</f>
        <v>CATANDUVAS</v>
      </c>
      <c r="D4" s="828"/>
      <c r="E4" s="828"/>
      <c r="F4" s="828"/>
      <c r="G4" s="828"/>
      <c r="H4" s="144"/>
      <c r="I4" s="36"/>
      <c r="J4" s="30"/>
    </row>
    <row r="5" spans="1:10" s="31" customFormat="1" ht="15" customHeight="1">
      <c r="A5" s="143"/>
      <c r="B5" s="344" t="s">
        <v>1263</v>
      </c>
      <c r="C5" s="828" t="str">
        <f>IF(DADOS!D32&lt;&gt;"",DADOS!D32," ")</f>
        <v xml:space="preserve"> </v>
      </c>
      <c r="D5" s="828"/>
      <c r="E5" s="828"/>
      <c r="F5" s="828"/>
      <c r="G5" s="828"/>
      <c r="H5" s="144"/>
      <c r="I5" s="36"/>
      <c r="J5" s="30"/>
    </row>
    <row r="6" spans="1:10" s="31" customFormat="1" ht="15" customHeight="1" thickBot="1">
      <c r="A6" s="145"/>
      <c r="B6" s="30"/>
      <c r="C6" s="146"/>
      <c r="D6" s="35"/>
      <c r="E6" s="35"/>
      <c r="F6" s="35"/>
      <c r="G6" s="147"/>
      <c r="H6" s="148"/>
      <c r="I6" s="36"/>
      <c r="J6" s="30"/>
    </row>
    <row r="7" spans="1:10" ht="15" customHeight="1" thickBot="1">
      <c r="A7" s="825"/>
      <c r="B7" s="826"/>
      <c r="C7" s="826"/>
      <c r="D7" s="826"/>
      <c r="E7" s="826"/>
      <c r="F7" s="826"/>
      <c r="G7" s="826"/>
      <c r="H7" s="827"/>
    </row>
    <row r="8" spans="1:10" ht="15" customHeight="1">
      <c r="A8" s="367"/>
      <c r="B8" s="368"/>
      <c r="C8" s="368"/>
      <c r="D8" s="368"/>
      <c r="E8" s="368"/>
      <c r="F8" s="368"/>
      <c r="G8" s="368"/>
      <c r="H8" s="369"/>
    </row>
    <row r="9" spans="1:10" ht="15" customHeight="1">
      <c r="A9" s="371"/>
      <c r="B9" s="372"/>
      <c r="C9" s="372"/>
      <c r="D9" s="372"/>
      <c r="E9" s="372"/>
      <c r="F9" s="372"/>
      <c r="G9" s="372"/>
      <c r="H9" s="373"/>
    </row>
    <row r="10" spans="1:10" s="86" customFormat="1" ht="15" customHeight="1">
      <c r="A10" s="371"/>
      <c r="B10" s="372"/>
      <c r="C10" s="372"/>
      <c r="D10" s="372"/>
      <c r="E10" s="372"/>
      <c r="F10" s="372"/>
      <c r="G10" s="372"/>
      <c r="H10" s="373"/>
    </row>
    <row r="11" spans="1:10" ht="15" customHeight="1">
      <c r="A11" s="371"/>
      <c r="B11" s="372"/>
      <c r="C11" s="815" t="s">
        <v>5743</v>
      </c>
      <c r="D11" s="815"/>
      <c r="E11" s="815"/>
      <c r="F11" s="815"/>
      <c r="G11" s="372"/>
      <c r="H11" s="373"/>
    </row>
    <row r="12" spans="1:10" ht="15" customHeight="1">
      <c r="A12" s="371"/>
      <c r="B12" s="372"/>
      <c r="C12" s="372"/>
      <c r="D12" s="372"/>
      <c r="E12" s="372"/>
      <c r="F12" s="372"/>
      <c r="G12" s="372"/>
      <c r="H12" s="373"/>
    </row>
    <row r="13" spans="1:10" ht="118.5" customHeight="1">
      <c r="A13" s="371"/>
      <c r="B13" s="816" t="s">
        <v>5744</v>
      </c>
      <c r="C13" s="816"/>
      <c r="D13" s="816"/>
      <c r="E13" s="816"/>
      <c r="F13" s="816"/>
      <c r="G13" s="816"/>
      <c r="H13" s="373"/>
    </row>
    <row r="14" spans="1:10" ht="15" customHeight="1">
      <c r="A14" s="371"/>
      <c r="B14" s="817" t="s">
        <v>5747</v>
      </c>
      <c r="C14" s="817"/>
      <c r="D14" s="817"/>
      <c r="E14" s="818" t="str">
        <f>IF(DADOS!$D$30&lt;&gt;"",DADOS!$D$30," ")</f>
        <v xml:space="preserve"> </v>
      </c>
      <c r="F14" s="818"/>
      <c r="G14" s="818"/>
      <c r="H14" s="373"/>
    </row>
    <row r="15" spans="1:10" ht="15" customHeight="1">
      <c r="A15" s="371"/>
      <c r="B15" s="817" t="s">
        <v>5748</v>
      </c>
      <c r="C15" s="817"/>
      <c r="D15" s="817"/>
      <c r="E15" s="818" t="str">
        <f>IF(DADOS!$D$28&lt;&gt;"",DADOS!$D$28," ")</f>
        <v>PR-89858/D</v>
      </c>
      <c r="F15" s="818"/>
      <c r="G15" s="818"/>
      <c r="H15" s="373"/>
    </row>
    <row r="16" spans="1:10" ht="15" customHeight="1">
      <c r="A16" s="371"/>
      <c r="B16" s="372"/>
      <c r="C16" s="372"/>
      <c r="D16" s="372"/>
      <c r="E16" s="372"/>
      <c r="F16" s="372"/>
      <c r="G16" s="372"/>
      <c r="H16" s="373"/>
    </row>
    <row r="17" spans="1:11" ht="15" customHeight="1">
      <c r="A17" s="371"/>
      <c r="B17" s="372"/>
      <c r="C17" s="372"/>
      <c r="D17" s="372"/>
      <c r="E17" s="372"/>
      <c r="F17" s="372"/>
      <c r="G17" s="372"/>
      <c r="H17" s="373"/>
    </row>
    <row r="18" spans="1:11" ht="15" customHeight="1">
      <c r="A18" s="371"/>
      <c r="B18" s="372"/>
      <c r="C18" s="372"/>
      <c r="D18" s="372"/>
      <c r="E18" s="372"/>
      <c r="F18" s="372"/>
      <c r="G18" s="372"/>
      <c r="H18" s="373"/>
    </row>
    <row r="19" spans="1:11" ht="15" customHeight="1">
      <c r="A19" s="371"/>
      <c r="B19" s="372"/>
      <c r="C19" s="372"/>
      <c r="D19" s="372"/>
      <c r="E19" s="372"/>
      <c r="F19" s="372"/>
      <c r="G19" s="372"/>
      <c r="H19" s="373"/>
    </row>
    <row r="20" spans="1:11" ht="15" customHeight="1">
      <c r="A20" s="371"/>
      <c r="B20" s="372"/>
      <c r="C20" s="372"/>
      <c r="D20" s="372"/>
      <c r="E20" s="372" t="s">
        <v>5745</v>
      </c>
      <c r="F20" s="372"/>
      <c r="G20" s="372"/>
      <c r="H20" s="373"/>
    </row>
    <row r="21" spans="1:11" ht="15" customHeight="1">
      <c r="A21" s="371"/>
      <c r="B21" s="372"/>
      <c r="C21" s="372"/>
      <c r="D21" s="372"/>
      <c r="E21" s="814" t="str">
        <f>IF(DADOS!$D$24&lt;&gt;"",DADOS!$D$24," ")</f>
        <v xml:space="preserve">LUCAS MATHIAS DOS SANTOS SILVA </v>
      </c>
      <c r="F21" s="814"/>
      <c r="G21" s="814"/>
      <c r="H21" s="373"/>
    </row>
    <row r="22" spans="1:11" ht="15" customHeight="1">
      <c r="A22" s="371"/>
      <c r="B22" s="372"/>
      <c r="C22" s="372"/>
      <c r="D22" s="372"/>
      <c r="E22" s="387"/>
      <c r="F22" s="387"/>
      <c r="G22" s="387"/>
      <c r="H22" s="373"/>
    </row>
    <row r="23" spans="1:11" ht="15" customHeight="1">
      <c r="A23" s="371"/>
      <c r="B23" s="372"/>
      <c r="C23" s="372"/>
      <c r="D23" s="372"/>
      <c r="E23" s="372"/>
      <c r="F23" s="372"/>
      <c r="G23" s="374"/>
      <c r="H23" s="373"/>
    </row>
    <row r="24" spans="1:11" ht="15" customHeight="1">
      <c r="A24" s="371"/>
      <c r="B24" s="372"/>
      <c r="C24" s="372"/>
      <c r="D24" s="372"/>
      <c r="E24" s="372"/>
      <c r="F24" s="372"/>
      <c r="G24" s="374"/>
      <c r="H24" s="373"/>
    </row>
    <row r="25" spans="1:11" ht="15" customHeight="1">
      <c r="A25" s="371"/>
      <c r="B25" s="372"/>
      <c r="C25" s="372"/>
      <c r="D25" s="372"/>
      <c r="E25" s="372"/>
      <c r="F25" s="372"/>
      <c r="G25" s="374"/>
      <c r="H25" s="373"/>
    </row>
    <row r="26" spans="1:11" ht="15" customHeight="1">
      <c r="A26" s="371"/>
      <c r="B26" s="372"/>
      <c r="C26" s="372"/>
      <c r="D26" s="372"/>
      <c r="E26" s="372"/>
      <c r="F26" s="372"/>
      <c r="G26" s="372"/>
      <c r="H26" s="373"/>
    </row>
    <row r="27" spans="1:11" ht="15" customHeight="1">
      <c r="A27" s="371"/>
      <c r="B27" s="815" t="s">
        <v>133</v>
      </c>
      <c r="C27" s="815"/>
      <c r="D27" s="815"/>
      <c r="E27" s="815"/>
      <c r="F27" s="815"/>
      <c r="G27" s="815"/>
      <c r="H27" s="373"/>
      <c r="J27" s="88"/>
      <c r="K27" s="88"/>
    </row>
    <row r="28" spans="1:11" s="112" customFormat="1" ht="15" customHeight="1">
      <c r="A28" s="371"/>
      <c r="B28" s="372"/>
      <c r="C28" s="372"/>
      <c r="D28" s="372"/>
      <c r="E28" s="372"/>
      <c r="F28" s="372"/>
      <c r="G28" s="372"/>
      <c r="H28" s="373"/>
      <c r="J28" s="366"/>
      <c r="K28" s="366"/>
    </row>
    <row r="29" spans="1:11" ht="69.75" customHeight="1">
      <c r="A29" s="371"/>
      <c r="B29" s="816" t="s">
        <v>5749</v>
      </c>
      <c r="C29" s="816"/>
      <c r="D29" s="816"/>
      <c r="E29" s="816"/>
      <c r="F29" s="816"/>
      <c r="G29" s="816"/>
      <c r="H29" s="373"/>
    </row>
    <row r="30" spans="1:11" ht="15" customHeight="1">
      <c r="A30" s="371"/>
      <c r="B30" s="817" t="s">
        <v>5747</v>
      </c>
      <c r="C30" s="817"/>
      <c r="D30" s="817"/>
      <c r="E30" s="818" t="str">
        <f>IF(DADOS!$D$30&lt;&gt;"",DADOS!$D$30," ")</f>
        <v xml:space="preserve"> </v>
      </c>
      <c r="F30" s="818"/>
      <c r="G30" s="818"/>
      <c r="H30" s="373"/>
    </row>
    <row r="31" spans="1:11" ht="15" customHeight="1">
      <c r="A31" s="371"/>
      <c r="B31" s="817" t="s">
        <v>5748</v>
      </c>
      <c r="C31" s="817"/>
      <c r="D31" s="817"/>
      <c r="E31" s="818" t="str">
        <f>IF(DADOS!$D$28&lt;&gt;"",DADOS!$D$28," ")</f>
        <v>PR-89858/D</v>
      </c>
      <c r="F31" s="818"/>
      <c r="G31" s="818"/>
      <c r="H31" s="373"/>
      <c r="J31" s="88"/>
      <c r="K31" s="88"/>
    </row>
    <row r="32" spans="1:11" ht="15" customHeight="1">
      <c r="A32" s="371"/>
      <c r="B32" s="372"/>
      <c r="C32" s="372"/>
      <c r="D32" s="372"/>
      <c r="E32" s="372"/>
      <c r="F32" s="372"/>
      <c r="G32" s="372"/>
      <c r="H32" s="373"/>
    </row>
    <row r="33" spans="1:11" ht="15" customHeight="1">
      <c r="A33" s="371"/>
      <c r="B33" s="372"/>
      <c r="C33" s="372"/>
      <c r="D33" s="372"/>
      <c r="E33" s="372"/>
      <c r="F33" s="372"/>
      <c r="G33" s="372"/>
      <c r="H33" s="373"/>
    </row>
    <row r="34" spans="1:11" ht="15" customHeight="1">
      <c r="A34" s="371"/>
      <c r="B34" s="372"/>
      <c r="C34" s="372"/>
      <c r="D34" s="372"/>
      <c r="E34" s="372"/>
      <c r="F34" s="372"/>
      <c r="G34" s="372"/>
      <c r="H34" s="373"/>
    </row>
    <row r="35" spans="1:11" ht="15" customHeight="1">
      <c r="A35" s="371"/>
      <c r="B35" s="372"/>
      <c r="C35" s="372"/>
      <c r="D35" s="372"/>
      <c r="E35" s="372"/>
      <c r="F35" s="372"/>
      <c r="G35" s="372"/>
      <c r="H35" s="373"/>
    </row>
    <row r="36" spans="1:11" ht="15" customHeight="1">
      <c r="A36" s="371"/>
      <c r="B36" s="372"/>
      <c r="C36" s="372"/>
      <c r="D36" s="372"/>
      <c r="E36" s="372" t="s">
        <v>5745</v>
      </c>
      <c r="F36" s="372"/>
      <c r="G36" s="372"/>
      <c r="H36" s="373"/>
    </row>
    <row r="37" spans="1:11" ht="15" customHeight="1">
      <c r="A37" s="371"/>
      <c r="B37" s="372"/>
      <c r="C37" s="372"/>
      <c r="D37" s="372"/>
      <c r="E37" s="814" t="str">
        <f>IF(DADOS!$D$24&lt;&gt;"",DADOS!$D$24," ")</f>
        <v xml:space="preserve">LUCAS MATHIAS DOS SANTOS SILVA </v>
      </c>
      <c r="F37" s="814"/>
      <c r="G37" s="814"/>
      <c r="H37" s="373"/>
    </row>
    <row r="38" spans="1:11" ht="15" customHeight="1">
      <c r="A38" s="371"/>
      <c r="B38" s="372"/>
      <c r="C38" s="372"/>
      <c r="D38" s="372"/>
      <c r="E38" s="372"/>
      <c r="F38" s="372"/>
      <c r="G38" s="372"/>
      <c r="H38" s="373"/>
    </row>
    <row r="39" spans="1:11" ht="15" customHeight="1">
      <c r="A39" s="371"/>
      <c r="B39" s="372"/>
      <c r="C39" s="372"/>
      <c r="D39" s="372"/>
      <c r="E39" s="372"/>
      <c r="F39" s="372"/>
      <c r="G39" s="372"/>
      <c r="H39" s="373"/>
      <c r="I39" s="78"/>
    </row>
    <row r="40" spans="1:11" ht="15" customHeight="1">
      <c r="A40" s="371"/>
      <c r="B40" s="372"/>
      <c r="C40" s="372"/>
      <c r="D40" s="372"/>
      <c r="E40" s="372"/>
      <c r="F40" s="372"/>
      <c r="G40" s="372"/>
      <c r="H40" s="373"/>
      <c r="I40" s="78"/>
    </row>
    <row r="41" spans="1:11" ht="15" customHeight="1">
      <c r="A41" s="371"/>
      <c r="B41" s="372"/>
      <c r="C41" s="372"/>
      <c r="D41" s="372"/>
      <c r="E41" s="372"/>
      <c r="F41" s="372"/>
      <c r="G41" s="372"/>
      <c r="H41" s="373"/>
      <c r="I41" s="78"/>
    </row>
    <row r="42" spans="1:11" ht="15" customHeight="1" thickBot="1">
      <c r="A42" s="375"/>
      <c r="B42" s="376"/>
      <c r="C42" s="376"/>
      <c r="D42" s="376"/>
      <c r="E42" s="376"/>
      <c r="F42" s="376"/>
      <c r="G42" s="376"/>
      <c r="H42" s="377"/>
      <c r="I42" s="78"/>
    </row>
    <row r="43" spans="1:11" s="112" customFormat="1" ht="15" customHeight="1">
      <c r="A43" s="39"/>
      <c r="B43" s="39"/>
      <c r="C43" s="39"/>
      <c r="D43" s="39"/>
      <c r="E43" s="39"/>
      <c r="F43" s="39"/>
      <c r="G43" s="39"/>
      <c r="H43" s="39"/>
      <c r="I43" s="370"/>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70"/>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D18" sqref="D18"/>
    </sheetView>
  </sheetViews>
  <sheetFormatPr defaultColWidth="8.85546875" defaultRowHeight="15"/>
  <cols>
    <col min="1" max="1" width="7.7109375" customWidth="1"/>
    <col min="2" max="2" width="12.42578125" customWidth="1"/>
    <col min="3" max="3" width="10.28515625" customWidth="1"/>
    <col min="4" max="4" width="47.7109375" bestFit="1" customWidth="1"/>
    <col min="5" max="5" width="16.42578125" bestFit="1" customWidth="1"/>
  </cols>
  <sheetData>
    <row r="1" spans="1:36" s="177" customFormat="1" ht="15" customHeight="1">
      <c r="A1" s="302"/>
      <c r="B1" s="173"/>
      <c r="C1" s="834" t="s">
        <v>21025</v>
      </c>
      <c r="D1" s="835"/>
      <c r="E1" s="835"/>
      <c r="F1" s="835"/>
      <c r="G1" s="835"/>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42" t="s">
        <v>21024</v>
      </c>
      <c r="D2" s="841"/>
      <c r="E2" s="841"/>
      <c r="F2" s="841"/>
      <c r="G2" s="841"/>
      <c r="K2" s="329"/>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41" t="s">
        <v>2295</v>
      </c>
      <c r="D3" s="841"/>
      <c r="E3" s="841"/>
      <c r="F3" s="841"/>
      <c r="G3" s="841"/>
      <c r="K3" s="329"/>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4" t="s">
        <v>2704</v>
      </c>
      <c r="D4" s="345" t="str">
        <f>IF(DADOS!D12&lt;&gt;"",DADOS!D12," ")</f>
        <v>CONSTRUÇÃO DE BANHEIRO</v>
      </c>
      <c r="E4" s="331" t="s">
        <v>343</v>
      </c>
      <c r="F4" s="837" t="str">
        <f>IF(DADOS!D24&lt;&gt;"",DADOS!D24," ")</f>
        <v xml:space="preserve">LUCAS MATHIAS DOS SANTOS SILVA </v>
      </c>
      <c r="G4" s="837"/>
      <c r="H4" s="837"/>
      <c r="K4" s="330"/>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5" t="str">
        <f>IF(DADOS!$D$16&lt;&gt;"",DADOS!$D$16," ")</f>
        <v>CATANDUVAS</v>
      </c>
      <c r="E5" s="331" t="s">
        <v>2700</v>
      </c>
      <c r="F5" s="836" t="str">
        <f>IF(DADOS!D30&lt;&gt;"",DADOS!D30," ")</f>
        <v xml:space="preserve"> </v>
      </c>
      <c r="G5" s="836"/>
      <c r="H5" s="836"/>
      <c r="I5" s="829"/>
      <c r="J5" s="829"/>
      <c r="K5" s="330"/>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49" t="str">
        <f>IF('FOLHA FECHAMENTO'!K12&lt;&gt;"",'FOLHA FECHAMENTO'!K12," ")</f>
        <v xml:space="preserve"> </v>
      </c>
      <c r="E6" s="184" t="s">
        <v>2709</v>
      </c>
      <c r="F6" s="837" t="str">
        <f>IF(DADOS!D28&lt;&gt;"",DADOS!D28," ")</f>
        <v>PR-89858/D</v>
      </c>
      <c r="G6" s="837"/>
      <c r="H6" s="837"/>
      <c r="I6" s="829"/>
      <c r="J6" s="829"/>
      <c r="K6" s="332"/>
      <c r="L6" s="190"/>
    </row>
    <row r="7" spans="1:36" s="176" customFormat="1" ht="12.75">
      <c r="A7" s="173"/>
      <c r="B7" s="173"/>
      <c r="C7" s="184" t="s">
        <v>2294</v>
      </c>
      <c r="D7" s="830" t="str">
        <f>IF(DADOS!M12&lt;&gt;"",DADOS!M12," ")</f>
        <v>P. M. DE CATANDUVAS</v>
      </c>
      <c r="E7" s="830"/>
      <c r="F7" s="333"/>
      <c r="G7" s="333"/>
      <c r="H7" s="184"/>
      <c r="I7" s="829"/>
      <c r="J7" s="829"/>
      <c r="K7" s="334"/>
      <c r="L7" s="192"/>
    </row>
    <row r="8" spans="1:36" ht="25.5">
      <c r="A8" s="335" t="s">
        <v>344</v>
      </c>
      <c r="B8" s="336" t="s">
        <v>345</v>
      </c>
      <c r="C8" s="336" t="s">
        <v>346</v>
      </c>
      <c r="D8" s="335" t="s">
        <v>347</v>
      </c>
      <c r="E8" s="335" t="s">
        <v>348</v>
      </c>
      <c r="F8" s="336" t="s">
        <v>349</v>
      </c>
      <c r="G8" s="831" t="s">
        <v>350</v>
      </c>
      <c r="H8" s="831"/>
      <c r="I8" s="832" t="s">
        <v>5769</v>
      </c>
      <c r="J8" s="833"/>
      <c r="K8" s="337"/>
    </row>
    <row r="9" spans="1:36">
      <c r="A9" s="838" t="s">
        <v>5768</v>
      </c>
      <c r="B9" s="839"/>
      <c r="C9" s="839"/>
      <c r="D9" s="839"/>
      <c r="E9" s="839"/>
      <c r="F9" s="840"/>
      <c r="G9" s="338" t="s">
        <v>2938</v>
      </c>
      <c r="H9" s="338" t="s">
        <v>2939</v>
      </c>
      <c r="I9" s="338" t="s">
        <v>2938</v>
      </c>
      <c r="J9" s="338" t="s">
        <v>2939</v>
      </c>
      <c r="K9" s="339"/>
    </row>
    <row r="10" spans="1:36">
      <c r="A10" s="340"/>
      <c r="B10" s="341"/>
      <c r="C10" s="342"/>
      <c r="D10" s="340"/>
      <c r="E10" s="343"/>
      <c r="F10" s="343"/>
      <c r="G10" s="340"/>
      <c r="H10" s="340"/>
      <c r="I10" s="340"/>
      <c r="J10" s="340"/>
      <c r="K10" s="89"/>
    </row>
    <row r="11" spans="1:36">
      <c r="A11" s="340"/>
      <c r="B11" s="341"/>
      <c r="C11" s="342"/>
      <c r="D11" s="340"/>
      <c r="E11" s="343"/>
      <c r="F11" s="343"/>
      <c r="G11" s="340"/>
      <c r="H11" s="340"/>
      <c r="I11" s="340"/>
      <c r="J11" s="340"/>
      <c r="K11" s="89"/>
    </row>
    <row r="12" spans="1:36">
      <c r="A12" s="340"/>
      <c r="B12" s="341"/>
      <c r="C12" s="342"/>
      <c r="D12" s="340"/>
      <c r="E12" s="343"/>
      <c r="F12" s="343"/>
      <c r="G12" s="340"/>
      <c r="H12" s="340"/>
      <c r="I12" s="340"/>
      <c r="J12" s="340"/>
      <c r="K12" s="89"/>
    </row>
    <row r="13" spans="1:36">
      <c r="A13" s="340"/>
      <c r="B13" s="341"/>
      <c r="C13" s="342"/>
      <c r="D13" s="340"/>
      <c r="E13" s="343"/>
      <c r="F13" s="343"/>
      <c r="G13" s="340"/>
      <c r="H13" s="340"/>
      <c r="I13" s="340"/>
      <c r="J13" s="340"/>
      <c r="K13" s="89"/>
    </row>
    <row r="14" spans="1:36">
      <c r="A14" s="340"/>
      <c r="B14" s="341"/>
      <c r="C14" s="342"/>
      <c r="D14" s="340"/>
      <c r="E14" s="343"/>
      <c r="F14" s="343"/>
      <c r="G14" s="340"/>
      <c r="H14" s="340"/>
      <c r="I14" s="340"/>
      <c r="J14" s="340"/>
      <c r="K14" s="89"/>
    </row>
    <row r="15" spans="1:36">
      <c r="A15" s="340"/>
      <c r="B15" s="341"/>
      <c r="C15" s="342"/>
      <c r="D15" s="340"/>
      <c r="E15" s="343"/>
      <c r="F15" s="343"/>
      <c r="G15" s="340"/>
      <c r="H15" s="340"/>
      <c r="I15" s="340"/>
      <c r="J15" s="340"/>
      <c r="K15" s="89"/>
    </row>
    <row r="16" spans="1:36">
      <c r="A16" s="340"/>
      <c r="B16" s="341"/>
      <c r="C16" s="342"/>
      <c r="D16" s="340"/>
      <c r="E16" s="343"/>
      <c r="F16" s="343"/>
      <c r="G16" s="340"/>
      <c r="H16" s="340"/>
      <c r="I16" s="340"/>
      <c r="J16" s="340"/>
    </row>
    <row r="17" spans="1:10">
      <c r="A17" s="838" t="s">
        <v>5774</v>
      </c>
      <c r="B17" s="839"/>
      <c r="C17" s="839"/>
      <c r="D17" s="839"/>
      <c r="E17" s="839"/>
      <c r="F17" s="840"/>
      <c r="G17" s="338" t="s">
        <v>2938</v>
      </c>
      <c r="H17" s="338" t="s">
        <v>2939</v>
      </c>
      <c r="I17" s="338" t="s">
        <v>2938</v>
      </c>
      <c r="J17" s="338" t="s">
        <v>2939</v>
      </c>
    </row>
    <row r="18" spans="1:10">
      <c r="A18" s="340"/>
      <c r="B18" s="341"/>
      <c r="C18" s="342"/>
      <c r="D18" s="340"/>
      <c r="E18" s="343"/>
      <c r="F18" s="343"/>
      <c r="G18" s="340"/>
      <c r="H18" s="340"/>
      <c r="I18" s="340"/>
      <c r="J18" s="340"/>
    </row>
    <row r="19" spans="1:10">
      <c r="A19" s="340"/>
      <c r="B19" s="341"/>
      <c r="C19" s="342"/>
      <c r="D19" s="340"/>
      <c r="E19" s="343"/>
      <c r="F19" s="343"/>
      <c r="G19" s="340"/>
      <c r="H19" s="340"/>
      <c r="I19" s="340"/>
      <c r="J19" s="340"/>
    </row>
    <row r="20" spans="1:10">
      <c r="A20" s="340"/>
      <c r="B20" s="341"/>
      <c r="C20" s="342"/>
      <c r="D20" s="340"/>
      <c r="E20" s="343"/>
      <c r="F20" s="343"/>
      <c r="G20" s="340"/>
      <c r="H20" s="340"/>
      <c r="I20" s="340"/>
      <c r="J20" s="340"/>
    </row>
    <row r="21" spans="1:10">
      <c r="A21" s="340"/>
      <c r="B21" s="341"/>
      <c r="C21" s="342"/>
      <c r="D21" s="340"/>
      <c r="E21" s="343"/>
      <c r="F21" s="343"/>
      <c r="G21" s="340"/>
      <c r="H21" s="340"/>
      <c r="I21" s="340"/>
      <c r="J21" s="340"/>
    </row>
    <row r="22" spans="1:10">
      <c r="A22" s="340"/>
      <c r="B22" s="341"/>
      <c r="C22" s="342"/>
      <c r="D22" s="340"/>
      <c r="E22" s="343"/>
      <c r="F22" s="343"/>
      <c r="G22" s="340"/>
      <c r="H22" s="340"/>
      <c r="I22" s="340"/>
      <c r="J22" s="340"/>
    </row>
    <row r="23" spans="1:10">
      <c r="A23" s="340"/>
      <c r="B23" s="341"/>
      <c r="C23" s="342"/>
      <c r="D23" s="340"/>
      <c r="E23" s="343"/>
      <c r="F23" s="343"/>
      <c r="G23" s="340"/>
      <c r="H23" s="340"/>
      <c r="I23" s="340"/>
      <c r="J23" s="340"/>
    </row>
    <row r="24" spans="1:10">
      <c r="A24" s="340"/>
      <c r="B24" s="341"/>
      <c r="C24" s="342"/>
      <c r="D24" s="340"/>
      <c r="E24" s="343"/>
      <c r="F24" s="343"/>
      <c r="G24" s="340"/>
      <c r="H24" s="340"/>
      <c r="I24" s="340"/>
      <c r="J24" s="340"/>
    </row>
    <row r="25" spans="1:10">
      <c r="A25" s="340"/>
      <c r="B25" s="341"/>
      <c r="C25" s="342"/>
      <c r="D25" s="340"/>
      <c r="E25" s="343"/>
      <c r="F25" s="343"/>
      <c r="G25" s="340"/>
      <c r="H25" s="340"/>
      <c r="I25" s="340"/>
      <c r="J25" s="34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A22" sqref="A22:H22"/>
    </sheetView>
  </sheetViews>
  <sheetFormatPr defaultColWidth="8.85546875" defaultRowHeight="15"/>
  <cols>
    <col min="6" max="6" width="18" customWidth="1"/>
    <col min="8" max="8" width="12" customWidth="1"/>
  </cols>
  <sheetData>
    <row r="1" spans="1:10" s="31" customFormat="1" ht="61.5" customHeight="1">
      <c r="A1" s="819"/>
      <c r="B1" s="820"/>
      <c r="C1" s="820"/>
      <c r="D1" s="820"/>
      <c r="E1" s="820"/>
      <c r="F1" s="820"/>
      <c r="G1" s="820"/>
      <c r="H1" s="821"/>
      <c r="I1" s="36"/>
      <c r="J1" s="30"/>
    </row>
    <row r="2" spans="1:10" s="31" customFormat="1" ht="15" customHeight="1">
      <c r="A2" s="822" t="s">
        <v>1154</v>
      </c>
      <c r="B2" s="823"/>
      <c r="C2" s="823"/>
      <c r="D2" s="823"/>
      <c r="E2" s="823"/>
      <c r="F2" s="823"/>
      <c r="G2" s="823"/>
      <c r="H2" s="824"/>
      <c r="I2" s="36"/>
      <c r="J2" s="30"/>
    </row>
    <row r="3" spans="1:10" s="31" customFormat="1" ht="15" customHeight="1">
      <c r="A3" s="140"/>
      <c r="B3" s="141"/>
      <c r="C3" s="141"/>
      <c r="D3" s="141"/>
      <c r="E3" s="141"/>
      <c r="F3" s="141"/>
      <c r="G3" s="141"/>
      <c r="H3" s="142"/>
      <c r="I3" s="36"/>
      <c r="J3" s="30"/>
    </row>
    <row r="4" spans="1:10" s="31" customFormat="1" ht="15" customHeight="1">
      <c r="A4" s="554" t="s">
        <v>21026</v>
      </c>
      <c r="B4" s="555"/>
      <c r="C4" s="555"/>
      <c r="D4" s="555"/>
      <c r="E4" s="141"/>
      <c r="F4" s="141"/>
      <c r="G4" s="141"/>
      <c r="H4" s="144" t="s">
        <v>21009</v>
      </c>
      <c r="I4" s="36"/>
      <c r="J4" s="30"/>
    </row>
    <row r="5" spans="1:10" s="31" customFormat="1" ht="15" customHeight="1" thickBot="1">
      <c r="A5" s="145"/>
      <c r="B5" s="30"/>
      <c r="C5" s="146"/>
      <c r="D5" s="35"/>
      <c r="E5" s="35"/>
      <c r="F5" s="35"/>
      <c r="G5" s="147"/>
      <c r="H5" s="148"/>
      <c r="I5" s="36"/>
      <c r="J5" s="30"/>
    </row>
    <row r="6" spans="1:10" ht="15.75" thickBot="1">
      <c r="A6" s="825" t="s">
        <v>1150</v>
      </c>
      <c r="B6" s="826"/>
      <c r="C6" s="826"/>
      <c r="D6" s="826"/>
      <c r="E6" s="826"/>
      <c r="F6" s="826"/>
      <c r="G6" s="826"/>
      <c r="H6" s="827"/>
    </row>
    <row r="7" spans="1:10" ht="8.1" customHeight="1" thickBot="1">
      <c r="A7" s="149"/>
      <c r="B7" s="39"/>
      <c r="C7" s="39"/>
      <c r="D7" s="39"/>
      <c r="E7" s="39"/>
      <c r="F7" s="39"/>
      <c r="G7" s="39"/>
      <c r="H7" s="150"/>
    </row>
    <row r="8" spans="1:10" s="86" customFormat="1" ht="24.75" customHeight="1" thickBot="1">
      <c r="A8" s="119" t="s">
        <v>1155</v>
      </c>
      <c r="B8" s="867" t="s">
        <v>2299</v>
      </c>
      <c r="C8" s="868"/>
      <c r="D8" s="868"/>
      <c r="E8" s="868"/>
      <c r="F8" s="869"/>
      <c r="G8" s="120" t="s">
        <v>1156</v>
      </c>
      <c r="H8" s="120" t="s">
        <v>1157</v>
      </c>
    </row>
    <row r="9" spans="1:10" ht="8.1" customHeight="1" thickBot="1">
      <c r="A9" s="149"/>
      <c r="B9" s="39"/>
      <c r="C9" s="39"/>
      <c r="D9" s="39"/>
      <c r="E9" s="39"/>
      <c r="F9" s="39"/>
      <c r="G9" s="39"/>
      <c r="H9" s="150"/>
    </row>
    <row r="10" spans="1:10" ht="15.75" thickBot="1">
      <c r="A10" s="861" t="s">
        <v>1151</v>
      </c>
      <c r="B10" s="862"/>
      <c r="C10" s="862"/>
      <c r="D10" s="862"/>
      <c r="E10" s="862"/>
      <c r="F10" s="862"/>
      <c r="G10" s="862"/>
      <c r="H10" s="863"/>
    </row>
    <row r="11" spans="1:10" ht="15.75" thickBot="1">
      <c r="A11" s="121" t="s">
        <v>1158</v>
      </c>
      <c r="B11" s="864" t="s">
        <v>1167</v>
      </c>
      <c r="C11" s="865"/>
      <c r="D11" s="865"/>
      <c r="E11" s="865"/>
      <c r="F11" s="866"/>
      <c r="G11" s="122">
        <v>0</v>
      </c>
      <c r="H11" s="122">
        <v>0</v>
      </c>
    </row>
    <row r="12" spans="1:10" ht="15.75" thickBot="1">
      <c r="A12" s="121" t="s">
        <v>1159</v>
      </c>
      <c r="B12" s="851" t="s">
        <v>1168</v>
      </c>
      <c r="C12" s="851"/>
      <c r="D12" s="851"/>
      <c r="E12" s="851"/>
      <c r="F12" s="851"/>
      <c r="G12" s="122">
        <v>1.5</v>
      </c>
      <c r="H12" s="122">
        <v>1.5</v>
      </c>
    </row>
    <row r="13" spans="1:10" ht="15.75" thickBot="1">
      <c r="A13" s="121" t="s">
        <v>1160</v>
      </c>
      <c r="B13" s="851" t="s">
        <v>1169</v>
      </c>
      <c r="C13" s="851"/>
      <c r="D13" s="851"/>
      <c r="E13" s="851"/>
      <c r="F13" s="851"/>
      <c r="G13" s="122">
        <v>1</v>
      </c>
      <c r="H13" s="122">
        <v>1</v>
      </c>
    </row>
    <row r="14" spans="1:10" ht="15.75" thickBot="1">
      <c r="A14" s="121" t="s">
        <v>1161</v>
      </c>
      <c r="B14" s="851" t="s">
        <v>1170</v>
      </c>
      <c r="C14" s="851"/>
      <c r="D14" s="851"/>
      <c r="E14" s="851"/>
      <c r="F14" s="851"/>
      <c r="G14" s="122">
        <v>0.2</v>
      </c>
      <c r="H14" s="122">
        <v>0.2</v>
      </c>
    </row>
    <row r="15" spans="1:10" ht="15.75" thickBot="1">
      <c r="A15" s="121" t="s">
        <v>1162</v>
      </c>
      <c r="B15" s="851" t="s">
        <v>1171</v>
      </c>
      <c r="C15" s="851"/>
      <c r="D15" s="851"/>
      <c r="E15" s="851"/>
      <c r="F15" s="851"/>
      <c r="G15" s="122">
        <v>0.6</v>
      </c>
      <c r="H15" s="122">
        <v>0.6</v>
      </c>
    </row>
    <row r="16" spans="1:10" ht="15.75" thickBot="1">
      <c r="A16" s="121" t="s">
        <v>1163</v>
      </c>
      <c r="B16" s="851" t="s">
        <v>1172</v>
      </c>
      <c r="C16" s="851"/>
      <c r="D16" s="851"/>
      <c r="E16" s="851"/>
      <c r="F16" s="851"/>
      <c r="G16" s="122">
        <v>2.5</v>
      </c>
      <c r="H16" s="122">
        <v>2.5</v>
      </c>
    </row>
    <row r="17" spans="1:11" ht="15.75" thickBot="1">
      <c r="A17" s="121" t="s">
        <v>1164</v>
      </c>
      <c r="B17" s="851" t="s">
        <v>1173</v>
      </c>
      <c r="C17" s="851"/>
      <c r="D17" s="851"/>
      <c r="E17" s="851"/>
      <c r="F17" s="851"/>
      <c r="G17" s="122">
        <v>3</v>
      </c>
      <c r="H17" s="122">
        <v>3</v>
      </c>
    </row>
    <row r="18" spans="1:11" ht="15.75" thickBot="1">
      <c r="A18" s="121" t="s">
        <v>1165</v>
      </c>
      <c r="B18" s="851" t="s">
        <v>1174</v>
      </c>
      <c r="C18" s="851"/>
      <c r="D18" s="851"/>
      <c r="E18" s="851"/>
      <c r="F18" s="851"/>
      <c r="G18" s="122">
        <v>8</v>
      </c>
      <c r="H18" s="122">
        <v>8</v>
      </c>
    </row>
    <row r="19" spans="1:11" ht="15.75" thickBot="1">
      <c r="A19" s="121" t="s">
        <v>1166</v>
      </c>
      <c r="B19" s="864" t="s">
        <v>1175</v>
      </c>
      <c r="C19" s="865"/>
      <c r="D19" s="865"/>
      <c r="E19" s="865"/>
      <c r="F19" s="866"/>
      <c r="G19" s="122">
        <v>1</v>
      </c>
      <c r="H19" s="122">
        <v>1</v>
      </c>
      <c r="J19" s="88"/>
      <c r="K19" s="88"/>
    </row>
    <row r="20" spans="1:11" s="112" customFormat="1" ht="15.75" thickBot="1">
      <c r="A20" s="364" t="s">
        <v>1176</v>
      </c>
      <c r="B20" s="858" t="s">
        <v>1177</v>
      </c>
      <c r="C20" s="859"/>
      <c r="D20" s="859"/>
      <c r="E20" s="859"/>
      <c r="F20" s="860"/>
      <c r="G20" s="365">
        <v>17.8</v>
      </c>
      <c r="H20" s="365">
        <v>17.8</v>
      </c>
      <c r="J20" s="366"/>
      <c r="K20" s="366"/>
    </row>
    <row r="21" spans="1:11" ht="8.1" customHeight="1" thickBot="1">
      <c r="A21" s="151"/>
      <c r="B21" s="152"/>
      <c r="C21" s="152"/>
      <c r="D21" s="152"/>
      <c r="E21" s="152"/>
      <c r="F21" s="152"/>
      <c r="G21" s="152"/>
      <c r="H21" s="153"/>
    </row>
    <row r="22" spans="1:11" ht="15.75" thickBot="1">
      <c r="A22" s="861" t="s">
        <v>1152</v>
      </c>
      <c r="B22" s="862"/>
      <c r="C22" s="862"/>
      <c r="D22" s="862"/>
      <c r="E22" s="862"/>
      <c r="F22" s="862"/>
      <c r="G22" s="862"/>
      <c r="H22" s="863"/>
    </row>
    <row r="23" spans="1:11" ht="15.75" thickBot="1">
      <c r="A23" s="121" t="s">
        <v>1178</v>
      </c>
      <c r="B23" s="864" t="s">
        <v>1189</v>
      </c>
      <c r="C23" s="865"/>
      <c r="D23" s="865"/>
      <c r="E23" s="865"/>
      <c r="F23" s="866"/>
      <c r="G23" s="122">
        <v>17.940000000000001</v>
      </c>
      <c r="H23" s="122" t="s">
        <v>2362</v>
      </c>
      <c r="J23" s="88"/>
      <c r="K23" s="88"/>
    </row>
    <row r="24" spans="1:11" ht="15.75" thickBot="1">
      <c r="A24" s="121" t="s">
        <v>1179</v>
      </c>
      <c r="B24" s="851" t="s">
        <v>1190</v>
      </c>
      <c r="C24" s="851"/>
      <c r="D24" s="851"/>
      <c r="E24" s="851"/>
      <c r="F24" s="851"/>
      <c r="G24" s="122">
        <v>3.98</v>
      </c>
      <c r="H24" s="122" t="s">
        <v>2362</v>
      </c>
    </row>
    <row r="25" spans="1:11" ht="15.75" thickBot="1">
      <c r="A25" s="121" t="s">
        <v>1180</v>
      </c>
      <c r="B25" s="851" t="s">
        <v>2643</v>
      </c>
      <c r="C25" s="851"/>
      <c r="D25" s="851"/>
      <c r="E25" s="851"/>
      <c r="F25" s="851"/>
      <c r="G25" s="122">
        <v>0.93</v>
      </c>
      <c r="H25" s="122">
        <v>0.71</v>
      </c>
    </row>
    <row r="26" spans="1:11" ht="15.75" thickBot="1">
      <c r="A26" s="121" t="s">
        <v>1181</v>
      </c>
      <c r="B26" s="851" t="s">
        <v>2644</v>
      </c>
      <c r="C26" s="851"/>
      <c r="D26" s="851"/>
      <c r="E26" s="851"/>
      <c r="F26" s="851"/>
      <c r="G26" s="122">
        <v>10.88</v>
      </c>
      <c r="H26" s="122">
        <v>8.33</v>
      </c>
    </row>
    <row r="27" spans="1:11" ht="15.75" thickBot="1">
      <c r="A27" s="121" t="s">
        <v>1182</v>
      </c>
      <c r="B27" s="851" t="s">
        <v>2645</v>
      </c>
      <c r="C27" s="851"/>
      <c r="D27" s="851"/>
      <c r="E27" s="851"/>
      <c r="F27" s="851"/>
      <c r="G27" s="122">
        <v>7.0000000000000007E-2</v>
      </c>
      <c r="H27" s="122">
        <v>0.06</v>
      </c>
    </row>
    <row r="28" spans="1:11" ht="15.75" thickBot="1">
      <c r="A28" s="121" t="s">
        <v>1183</v>
      </c>
      <c r="B28" s="851" t="s">
        <v>2646</v>
      </c>
      <c r="C28" s="851"/>
      <c r="D28" s="851"/>
      <c r="E28" s="851"/>
      <c r="F28" s="851"/>
      <c r="G28" s="122">
        <v>0.73</v>
      </c>
      <c r="H28" s="122">
        <v>0.56000000000000005</v>
      </c>
    </row>
    <row r="29" spans="1:11" ht="15.75" thickBot="1">
      <c r="A29" s="121" t="s">
        <v>1184</v>
      </c>
      <c r="B29" s="851" t="s">
        <v>2647</v>
      </c>
      <c r="C29" s="851"/>
      <c r="D29" s="851"/>
      <c r="E29" s="851"/>
      <c r="F29" s="851"/>
      <c r="G29" s="122">
        <v>1.81</v>
      </c>
      <c r="H29" s="122" t="s">
        <v>2362</v>
      </c>
    </row>
    <row r="30" spans="1:11" ht="15.75" thickBot="1">
      <c r="A30" s="121" t="s">
        <v>1185</v>
      </c>
      <c r="B30" s="851" t="s">
        <v>2648</v>
      </c>
      <c r="C30" s="851"/>
      <c r="D30" s="851"/>
      <c r="E30" s="851"/>
      <c r="F30" s="851"/>
      <c r="G30" s="122">
        <v>0.11</v>
      </c>
      <c r="H30" s="122">
        <v>0.09</v>
      </c>
    </row>
    <row r="31" spans="1:11" ht="15.75" thickBot="1">
      <c r="A31" s="121" t="s">
        <v>1186</v>
      </c>
      <c r="B31" s="864" t="s">
        <v>2649</v>
      </c>
      <c r="C31" s="865"/>
      <c r="D31" s="865"/>
      <c r="E31" s="865"/>
      <c r="F31" s="866"/>
      <c r="G31" s="122">
        <v>9.1</v>
      </c>
      <c r="H31" s="122">
        <v>6.97</v>
      </c>
    </row>
    <row r="32" spans="1:11" ht="15.75" thickBot="1">
      <c r="A32" s="121" t="s">
        <v>1187</v>
      </c>
      <c r="B32" s="864" t="s">
        <v>2650</v>
      </c>
      <c r="C32" s="865"/>
      <c r="D32" s="865"/>
      <c r="E32" s="865"/>
      <c r="F32" s="866"/>
      <c r="G32" s="122">
        <v>0.03</v>
      </c>
      <c r="H32" s="122">
        <v>0.02</v>
      </c>
    </row>
    <row r="33" spans="1:11" s="112" customFormat="1" ht="15.75" thickBot="1">
      <c r="A33" s="364" t="s">
        <v>1188</v>
      </c>
      <c r="B33" s="858" t="s">
        <v>2670</v>
      </c>
      <c r="C33" s="859"/>
      <c r="D33" s="859"/>
      <c r="E33" s="859"/>
      <c r="F33" s="860"/>
      <c r="G33" s="365">
        <v>45.58</v>
      </c>
      <c r="H33" s="365">
        <v>16.739999999999998</v>
      </c>
    </row>
    <row r="34" spans="1:11" ht="8.1" customHeight="1" thickBot="1">
      <c r="A34" s="151"/>
      <c r="B34" s="152"/>
      <c r="C34" s="152"/>
      <c r="D34" s="152"/>
      <c r="E34" s="152"/>
      <c r="F34" s="152"/>
      <c r="G34" s="152"/>
      <c r="H34" s="153"/>
    </row>
    <row r="35" spans="1:11" ht="15.75" thickBot="1">
      <c r="A35" s="861" t="s">
        <v>1153</v>
      </c>
      <c r="B35" s="862"/>
      <c r="C35" s="862"/>
      <c r="D35" s="862"/>
      <c r="E35" s="862"/>
      <c r="F35" s="862"/>
      <c r="G35" s="862"/>
      <c r="H35" s="863"/>
      <c r="J35" s="88"/>
      <c r="K35" s="88"/>
    </row>
    <row r="36" spans="1:11" ht="15.75" thickBot="1">
      <c r="A36" s="121" t="s">
        <v>2651</v>
      </c>
      <c r="B36" s="864" t="s">
        <v>2657</v>
      </c>
      <c r="C36" s="865"/>
      <c r="D36" s="865"/>
      <c r="E36" s="865"/>
      <c r="F36" s="866"/>
      <c r="G36" s="122">
        <v>5.65</v>
      </c>
      <c r="H36" s="122">
        <v>4.33</v>
      </c>
    </row>
    <row r="37" spans="1:11" ht="15.75" thickBot="1">
      <c r="A37" s="121" t="s">
        <v>2652</v>
      </c>
      <c r="B37" s="851" t="s">
        <v>2658</v>
      </c>
      <c r="C37" s="851"/>
      <c r="D37" s="851"/>
      <c r="E37" s="851"/>
      <c r="F37" s="851"/>
      <c r="G37" s="122">
        <v>0.13</v>
      </c>
      <c r="H37" s="122">
        <v>0.1</v>
      </c>
    </row>
    <row r="38" spans="1:11" ht="15.75" thickBot="1">
      <c r="A38" s="121" t="s">
        <v>2653</v>
      </c>
      <c r="B38" s="851" t="s">
        <v>2659</v>
      </c>
      <c r="C38" s="851"/>
      <c r="D38" s="851"/>
      <c r="E38" s="851"/>
      <c r="F38" s="851"/>
      <c r="G38" s="122">
        <v>4.4400000000000004</v>
      </c>
      <c r="H38" s="122">
        <v>3.4</v>
      </c>
    </row>
    <row r="39" spans="1:11" ht="15.75" thickBot="1">
      <c r="A39" s="121" t="s">
        <v>2654</v>
      </c>
      <c r="B39" s="851" t="s">
        <v>2660</v>
      </c>
      <c r="C39" s="851"/>
      <c r="D39" s="851"/>
      <c r="E39" s="851"/>
      <c r="F39" s="851"/>
      <c r="G39" s="122">
        <v>4.92</v>
      </c>
      <c r="H39" s="122">
        <v>3.77</v>
      </c>
    </row>
    <row r="40" spans="1:11" ht="15.75" thickBot="1">
      <c r="A40" s="121" t="s">
        <v>2655</v>
      </c>
      <c r="B40" s="864" t="s">
        <v>2661</v>
      </c>
      <c r="C40" s="865"/>
      <c r="D40" s="865"/>
      <c r="E40" s="865"/>
      <c r="F40" s="866"/>
      <c r="G40" s="122">
        <v>0.48</v>
      </c>
      <c r="H40" s="122">
        <v>0.36</v>
      </c>
    </row>
    <row r="41" spans="1:11" s="112" customFormat="1" ht="15.75" thickBot="1">
      <c r="A41" s="364" t="s">
        <v>2656</v>
      </c>
      <c r="B41" s="858" t="s">
        <v>2671</v>
      </c>
      <c r="C41" s="859"/>
      <c r="D41" s="859"/>
      <c r="E41" s="859"/>
      <c r="F41" s="860"/>
      <c r="G41" s="365">
        <v>15.62</v>
      </c>
      <c r="H41" s="365">
        <v>11.96</v>
      </c>
    </row>
    <row r="42" spans="1:11" ht="8.1" customHeight="1" thickBot="1">
      <c r="A42" s="151"/>
      <c r="B42" s="152"/>
      <c r="C42" s="152"/>
      <c r="D42" s="152"/>
      <c r="E42" s="152"/>
      <c r="F42" s="152"/>
      <c r="G42" s="152"/>
      <c r="H42" s="153"/>
    </row>
    <row r="43" spans="1:11" ht="15.75" thickBot="1">
      <c r="A43" s="861" t="s">
        <v>2662</v>
      </c>
      <c r="B43" s="862"/>
      <c r="C43" s="862"/>
      <c r="D43" s="862"/>
      <c r="E43" s="862"/>
      <c r="F43" s="862"/>
      <c r="G43" s="862"/>
      <c r="H43" s="863"/>
    </row>
    <row r="44" spans="1:11" ht="15.75" thickBot="1">
      <c r="A44" s="121" t="s">
        <v>2663</v>
      </c>
      <c r="B44" s="850" t="s">
        <v>2665</v>
      </c>
      <c r="C44" s="851"/>
      <c r="D44" s="851"/>
      <c r="E44" s="851"/>
      <c r="F44" s="852"/>
      <c r="G44" s="122">
        <v>8.11</v>
      </c>
      <c r="H44" s="122">
        <v>2.98</v>
      </c>
      <c r="J44" s="88"/>
      <c r="K44" s="88"/>
    </row>
    <row r="45" spans="1:11">
      <c r="A45" s="848" t="s">
        <v>2664</v>
      </c>
      <c r="B45" s="850" t="s">
        <v>2666</v>
      </c>
      <c r="C45" s="851"/>
      <c r="D45" s="851"/>
      <c r="E45" s="851"/>
      <c r="F45" s="852"/>
      <c r="G45" s="853">
        <v>0.48</v>
      </c>
      <c r="H45" s="853">
        <v>0.36</v>
      </c>
    </row>
    <row r="46" spans="1:11" ht="15.75" thickBot="1">
      <c r="A46" s="849"/>
      <c r="B46" s="855" t="s">
        <v>2667</v>
      </c>
      <c r="C46" s="856"/>
      <c r="D46" s="856"/>
      <c r="E46" s="856"/>
      <c r="F46" s="857"/>
      <c r="G46" s="854"/>
      <c r="H46" s="854"/>
    </row>
    <row r="47" spans="1:11" s="112" customFormat="1" ht="15.75" thickBot="1">
      <c r="A47" s="364" t="s">
        <v>2668</v>
      </c>
      <c r="B47" s="858" t="s">
        <v>2669</v>
      </c>
      <c r="C47" s="859"/>
      <c r="D47" s="859"/>
      <c r="E47" s="859"/>
      <c r="F47" s="860"/>
      <c r="G47" s="365">
        <v>8.59</v>
      </c>
      <c r="H47" s="365">
        <v>3.34</v>
      </c>
    </row>
    <row r="48" spans="1:11" ht="8.1" customHeight="1" thickBot="1">
      <c r="A48" s="151"/>
      <c r="B48" s="152"/>
      <c r="C48" s="152"/>
      <c r="D48" s="152"/>
      <c r="E48" s="152"/>
      <c r="F48" s="152"/>
      <c r="G48" s="152"/>
      <c r="H48" s="153"/>
    </row>
    <row r="49" spans="1:8" ht="16.5" thickBot="1">
      <c r="A49" s="843" t="s">
        <v>1191</v>
      </c>
      <c r="B49" s="844"/>
      <c r="C49" s="844"/>
      <c r="D49" s="844"/>
      <c r="E49" s="844"/>
      <c r="F49" s="844"/>
      <c r="G49" s="87">
        <v>87.59</v>
      </c>
      <c r="H49" s="87">
        <v>49.84</v>
      </c>
    </row>
    <row r="50" spans="1:8">
      <c r="A50" s="154"/>
      <c r="B50" s="78"/>
      <c r="C50" s="78"/>
      <c r="D50" s="78"/>
      <c r="E50" s="78"/>
      <c r="F50" s="78"/>
      <c r="G50" s="78"/>
      <c r="H50" s="155"/>
    </row>
    <row r="51" spans="1:8" ht="15.75" thickBot="1">
      <c r="A51" s="845" t="s">
        <v>2363</v>
      </c>
      <c r="B51" s="846"/>
      <c r="C51" s="846"/>
      <c r="D51" s="846"/>
      <c r="E51" s="846"/>
      <c r="F51" s="846"/>
      <c r="G51" s="846"/>
      <c r="H51" s="847"/>
    </row>
  </sheetData>
  <sheetProtection algorithmName="SHA-512" hashValue="wcHBtfIaM6yC2rMPwrSZgzzOe+sWKbGTOCiCmIem0P/TlhiiEcynql+bfo1SNSLqglzT51kH5bQe64QpqlmHaA==" saltValue="AywKUe0KVCLD0FZBbrfH6w=="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7" zoomScale="93" zoomScaleNormal="93" zoomScaleSheetLayoutView="93" workbookViewId="0">
      <selection activeCell="F32" sqref="F32"/>
    </sheetView>
  </sheetViews>
  <sheetFormatPr defaultColWidth="10.42578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42578125" style="3" customWidth="1"/>
    <col min="14" max="14" width="6.42578125" style="3" customWidth="1"/>
    <col min="15" max="15" width="24.85546875" style="3" hidden="1" customWidth="1"/>
    <col min="17" max="21" width="8.28515625" style="3" customWidth="1"/>
    <col min="22" max="16384" width="10.42578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6175</v>
      </c>
    </row>
    <row r="5" spans="1:22">
      <c r="A5" s="48"/>
      <c r="B5" s="5"/>
      <c r="C5" s="7"/>
      <c r="D5" s="6"/>
      <c r="E5" s="6"/>
      <c r="F5" s="6"/>
      <c r="G5" s="6"/>
      <c r="H5" s="6"/>
      <c r="I5" s="6"/>
      <c r="J5" s="6"/>
      <c r="K5" s="6"/>
      <c r="L5" s="6"/>
      <c r="M5" s="68"/>
      <c r="O5" s="3" t="s">
        <v>6176</v>
      </c>
      <c r="V5" s="8"/>
    </row>
    <row r="6" spans="1:22">
      <c r="A6" s="69"/>
      <c r="B6" s="28"/>
      <c r="C6" s="9"/>
      <c r="D6" s="29"/>
      <c r="E6" s="9"/>
      <c r="F6" s="9"/>
      <c r="G6" s="9"/>
      <c r="H6" s="9"/>
      <c r="I6" s="9"/>
      <c r="J6" s="9"/>
      <c r="K6" s="9"/>
      <c r="L6" s="7"/>
      <c r="M6" s="68"/>
      <c r="N6" s="1"/>
      <c r="O6" s="3" t="s">
        <v>6177</v>
      </c>
      <c r="Q6" s="1"/>
      <c r="R6" s="1"/>
      <c r="S6" s="1"/>
      <c r="T6" s="1"/>
      <c r="U6" s="1"/>
    </row>
    <row r="7" spans="1:22" ht="15.75" thickBot="1">
      <c r="A7" s="70"/>
      <c r="B7" s="71"/>
      <c r="C7" s="72"/>
      <c r="D7" s="73"/>
      <c r="E7" s="72"/>
      <c r="F7" s="72"/>
      <c r="G7" s="72"/>
      <c r="H7" s="72"/>
      <c r="I7" s="72"/>
      <c r="J7" s="72"/>
      <c r="K7" s="72"/>
      <c r="L7" s="72"/>
      <c r="M7" s="74"/>
      <c r="N7" s="1"/>
      <c r="O7" s="1" t="s">
        <v>6178</v>
      </c>
      <c r="Q7" s="1"/>
      <c r="R7" s="1"/>
      <c r="S7" s="1"/>
      <c r="T7" s="1"/>
      <c r="U7" s="1"/>
      <c r="V7" s="10"/>
    </row>
    <row r="8" spans="1:22" ht="16.5" thickBot="1">
      <c r="A8" s="2"/>
      <c r="B8" s="2"/>
      <c r="C8" s="7"/>
      <c r="D8" s="7"/>
      <c r="E8" s="7"/>
      <c r="F8" s="7"/>
      <c r="G8" s="7"/>
      <c r="H8" s="7"/>
      <c r="I8" s="7"/>
      <c r="J8" s="7"/>
      <c r="K8" s="7"/>
      <c r="L8" s="7"/>
      <c r="M8" s="7"/>
      <c r="N8" s="1"/>
      <c r="O8" s="1" t="s">
        <v>6179</v>
      </c>
      <c r="Q8" s="1"/>
      <c r="R8" s="1"/>
      <c r="S8" s="1"/>
      <c r="T8" s="1"/>
      <c r="U8" s="1"/>
      <c r="V8" s="11"/>
    </row>
    <row r="9" spans="1:22">
      <c r="A9" s="649" t="s">
        <v>2720</v>
      </c>
      <c r="B9" s="650"/>
      <c r="C9" s="650"/>
      <c r="D9" s="650"/>
      <c r="E9" s="650"/>
      <c r="F9" s="650"/>
      <c r="G9" s="650"/>
      <c r="H9" s="650"/>
      <c r="I9" s="650"/>
      <c r="J9" s="650"/>
      <c r="K9" s="468" t="s">
        <v>2707</v>
      </c>
      <c r="L9" s="654">
        <f>IF(DADOS!D20&lt;&gt;"",DADOS!D20," ")</f>
        <v>43629</v>
      </c>
      <c r="M9" s="655"/>
      <c r="N9" s="1"/>
      <c r="O9" s="1" t="s">
        <v>6180</v>
      </c>
      <c r="Q9" s="1"/>
      <c r="R9" s="1"/>
      <c r="S9" s="1"/>
      <c r="T9" s="1"/>
      <c r="U9" s="1"/>
    </row>
    <row r="10" spans="1:22" ht="15" customHeight="1">
      <c r="A10" s="133" t="s">
        <v>2704</v>
      </c>
      <c r="B10" s="469"/>
      <c r="C10" s="656" t="str">
        <f>IF(DADOS!$D$12&lt;&gt;"",DADOS!$D$12," ")</f>
        <v>CONSTRUÇÃO DE BANHEIRO</v>
      </c>
      <c r="D10" s="656"/>
      <c r="E10" s="656"/>
      <c r="F10" s="656"/>
      <c r="G10" s="656"/>
      <c r="H10" s="527"/>
      <c r="I10" s="132"/>
      <c r="J10" s="307" t="s">
        <v>6186</v>
      </c>
      <c r="K10" s="646" t="s">
        <v>817</v>
      </c>
      <c r="L10" s="647"/>
      <c r="M10" s="648"/>
      <c r="O10" s="1" t="s">
        <v>6181</v>
      </c>
      <c r="Q10" s="1"/>
    </row>
    <row r="11" spans="1:22">
      <c r="A11" s="133" t="s">
        <v>2703</v>
      </c>
      <c r="B11" s="469"/>
      <c r="C11" s="629" t="str">
        <f>IF(DADOS!D14&lt;&gt;"",DADOS!D14," ")</f>
        <v>RUA DOM PEDRO II - PROXIMO AO CRAS</v>
      </c>
      <c r="D11" s="629"/>
      <c r="E11" s="629"/>
      <c r="F11" s="629"/>
      <c r="G11" s="629"/>
      <c r="H11" s="629"/>
      <c r="I11" s="132"/>
      <c r="J11" s="131" t="s">
        <v>2721</v>
      </c>
      <c r="K11" s="651" t="str">
        <f>IF(DADOS!$D$16&lt;&gt;"",DADOS!$D$16," ")</f>
        <v>CATANDUVAS</v>
      </c>
      <c r="L11" s="652"/>
      <c r="M11" s="653"/>
      <c r="O11" s="3" t="s">
        <v>6182</v>
      </c>
      <c r="Q11" s="1"/>
    </row>
    <row r="12" spans="1:22">
      <c r="A12" s="133" t="s">
        <v>2294</v>
      </c>
      <c r="B12" s="469"/>
      <c r="C12" s="629" t="str">
        <f>IF(DADOS!M12&lt;&gt;"",DADOS!M12," ")</f>
        <v>P. M. DE CATANDUVAS</v>
      </c>
      <c r="D12" s="629"/>
      <c r="E12" s="629"/>
      <c r="F12" s="629"/>
      <c r="G12" s="629"/>
      <c r="H12" s="629"/>
      <c r="I12" s="132"/>
      <c r="J12" s="131" t="s">
        <v>2722</v>
      </c>
      <c r="K12" s="646"/>
      <c r="L12" s="647"/>
      <c r="M12" s="648"/>
      <c r="O12" s="3" t="s">
        <v>6183</v>
      </c>
      <c r="Q12" s="1"/>
    </row>
    <row r="13" spans="1:22">
      <c r="A13" s="305"/>
      <c r="B13" s="306"/>
      <c r="C13" s="638"/>
      <c r="D13" s="638"/>
      <c r="E13" s="638"/>
      <c r="F13" s="638"/>
      <c r="G13" s="638"/>
      <c r="H13" s="638"/>
      <c r="I13" s="306"/>
      <c r="J13" s="5"/>
      <c r="K13" s="629"/>
      <c r="L13" s="629"/>
      <c r="M13" s="630"/>
      <c r="O13" s="3" t="s">
        <v>6184</v>
      </c>
      <c r="Q13" s="1"/>
    </row>
    <row r="14" spans="1:22">
      <c r="A14" s="305"/>
      <c r="B14" s="306"/>
      <c r="C14" s="306"/>
      <c r="D14" s="306"/>
      <c r="E14" s="306"/>
      <c r="F14" s="306"/>
      <c r="G14" s="306"/>
      <c r="H14" s="306"/>
      <c r="I14" s="132"/>
      <c r="J14" s="307"/>
      <c r="K14" s="469"/>
      <c r="L14" s="469"/>
      <c r="M14" s="472"/>
      <c r="O14" s="3" t="s">
        <v>828</v>
      </c>
      <c r="Q14" s="1"/>
    </row>
    <row r="15" spans="1:22">
      <c r="A15" s="134" t="s">
        <v>2723</v>
      </c>
      <c r="B15" s="132"/>
      <c r="C15" s="603" t="s">
        <v>21029</v>
      </c>
      <c r="D15" s="135"/>
      <c r="E15" s="132"/>
      <c r="F15" s="131" t="s">
        <v>2724</v>
      </c>
      <c r="G15" s="643" t="s">
        <v>21070</v>
      </c>
      <c r="H15" s="636"/>
      <c r="I15" s="636"/>
      <c r="J15" s="469"/>
      <c r="K15" s="130"/>
      <c r="L15" s="641"/>
      <c r="M15" s="642"/>
      <c r="O15" s="3" t="s">
        <v>6185</v>
      </c>
      <c r="Q15" s="1"/>
    </row>
    <row r="16" spans="1:22">
      <c r="A16" s="134"/>
      <c r="B16" s="132"/>
      <c r="C16" s="135"/>
      <c r="D16" s="135"/>
      <c r="E16" s="132"/>
      <c r="F16" s="131" t="s">
        <v>2708</v>
      </c>
      <c r="G16" s="634" t="str">
        <f>IF(DADOS!D24&lt;&gt;"",DADOS!D24," ")</f>
        <v xml:space="preserve">LUCAS MATHIAS DOS SANTOS SILVA </v>
      </c>
      <c r="H16" s="634"/>
      <c r="I16" s="634"/>
      <c r="J16" s="469"/>
      <c r="K16" s="130" t="s">
        <v>2306</v>
      </c>
      <c r="L16" s="470" t="str">
        <f>IF(DADOS!D28&lt;&gt;"",DADOS!D28," ")</f>
        <v>PR-89858/D</v>
      </c>
      <c r="M16" s="471"/>
      <c r="Q16" s="1"/>
    </row>
    <row r="17" spans="1:17">
      <c r="A17" s="134"/>
      <c r="B17" s="132"/>
      <c r="C17" s="132"/>
      <c r="D17" s="132"/>
      <c r="E17" s="132"/>
      <c r="F17" s="307" t="s">
        <v>829</v>
      </c>
      <c r="G17" s="636"/>
      <c r="H17" s="636"/>
      <c r="I17" s="636"/>
      <c r="J17" s="132"/>
      <c r="K17" s="131" t="s">
        <v>2293</v>
      </c>
      <c r="L17" s="639" t="str">
        <f>IF(DADOS!D30&lt;&gt;"",DADOS!D30," ")</f>
        <v xml:space="preserve"> </v>
      </c>
      <c r="M17" s="640"/>
      <c r="O17" s="3" t="s">
        <v>830</v>
      </c>
      <c r="Q17" s="1"/>
    </row>
    <row r="18" spans="1:17">
      <c r="A18" s="379" t="s">
        <v>2725</v>
      </c>
      <c r="B18" s="5"/>
      <c r="C18" s="378"/>
      <c r="D18" s="378"/>
      <c r="E18" s="378"/>
      <c r="F18" s="378"/>
      <c r="G18" s="378"/>
      <c r="H18" s="378"/>
      <c r="I18" s="378"/>
      <c r="J18" s="378"/>
      <c r="K18" s="378"/>
      <c r="L18" s="378"/>
      <c r="M18" s="381"/>
      <c r="O18" s="3" t="s">
        <v>831</v>
      </c>
      <c r="Q18" s="1"/>
    </row>
    <row r="19" spans="1:17" ht="15.75" thickBot="1">
      <c r="A19" s="382"/>
      <c r="B19" s="310"/>
      <c r="C19" s="310"/>
      <c r="D19" s="310"/>
      <c r="E19" s="310"/>
      <c r="F19" s="310"/>
      <c r="G19" s="310"/>
      <c r="H19" s="310"/>
      <c r="I19" s="310"/>
      <c r="J19" s="310"/>
      <c r="K19" s="310"/>
      <c r="L19" s="310"/>
      <c r="M19" s="311"/>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7">
        <f>RESUMO!H37</f>
        <v>36379.61</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31">
        <f>BDI!$D$27</f>
        <v>0.25920149250197011</v>
      </c>
      <c r="E25" s="631"/>
      <c r="F25" s="14" t="s">
        <v>2729</v>
      </c>
      <c r="G25" s="17">
        <f>G23*D25</f>
        <v>9429.6492086395974</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45809.259208639596</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2">
        <v>90</v>
      </c>
      <c r="G31" s="635" t="s">
        <v>2737</v>
      </c>
      <c r="H31" s="635"/>
      <c r="I31" s="635"/>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32" t="s">
        <v>2733</v>
      </c>
      <c r="G34" s="633"/>
      <c r="H34" s="637">
        <f>IF(RESUMO!F38&lt;&gt;"",RESUMO!F38," ")</f>
        <v>0.74360967585963689</v>
      </c>
      <c r="I34" s="637"/>
      <c r="J34" s="21"/>
      <c r="K34" s="13"/>
      <c r="L34" s="13"/>
      <c r="M34" s="62"/>
      <c r="Q34" s="1"/>
    </row>
    <row r="35" spans="1:17" ht="15.75">
      <c r="A35" s="63"/>
      <c r="B35" s="13"/>
      <c r="C35" s="13"/>
      <c r="D35" s="13"/>
      <c r="E35" s="13"/>
      <c r="F35" s="22"/>
      <c r="G35" s="22"/>
      <c r="H35" s="483"/>
      <c r="I35" s="483"/>
      <c r="J35" s="13"/>
      <c r="K35" s="13"/>
      <c r="L35" s="13"/>
      <c r="M35" s="62"/>
      <c r="Q35" s="1"/>
    </row>
    <row r="36" spans="1:17" ht="15.75">
      <c r="A36" s="63"/>
      <c r="B36" s="13"/>
      <c r="C36" s="14"/>
      <c r="D36" s="14"/>
      <c r="E36" s="14"/>
      <c r="F36" s="632" t="s">
        <v>2734</v>
      </c>
      <c r="G36" s="633"/>
      <c r="H36" s="637">
        <f>IF(H34=0,"",1-H34)</f>
        <v>0.25639032414036311</v>
      </c>
      <c r="I36" s="637"/>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45" t="s">
        <v>2735</v>
      </c>
      <c r="B40" s="632"/>
      <c r="C40" s="632"/>
      <c r="D40" s="632"/>
      <c r="E40" s="14"/>
      <c r="F40" s="20" t="s">
        <v>2719</v>
      </c>
      <c r="G40" s="627" t="s">
        <v>6187</v>
      </c>
      <c r="H40" s="627"/>
      <c r="I40" s="627"/>
      <c r="J40" s="627"/>
      <c r="K40" s="627"/>
      <c r="L40" s="627"/>
      <c r="M40" s="628"/>
      <c r="Q40" s="1"/>
    </row>
    <row r="41" spans="1:17" ht="15.75">
      <c r="A41" s="63"/>
      <c r="B41" s="13"/>
      <c r="C41" s="13"/>
      <c r="D41" s="13"/>
      <c r="E41" s="13"/>
      <c r="F41" s="13"/>
      <c r="G41" s="13"/>
      <c r="H41" s="13"/>
      <c r="I41" s="23"/>
      <c r="J41" s="13"/>
      <c r="K41" s="13"/>
      <c r="L41" s="13"/>
      <c r="M41" s="62"/>
      <c r="Q41" s="1"/>
    </row>
    <row r="42" spans="1:17" ht="15.75">
      <c r="A42" s="645" t="s">
        <v>2736</v>
      </c>
      <c r="B42" s="632"/>
      <c r="C42" s="632"/>
      <c r="D42" s="632"/>
      <c r="E42" s="14"/>
      <c r="F42" s="24" t="s">
        <v>2719</v>
      </c>
      <c r="G42" s="624" t="s">
        <v>21027</v>
      </c>
      <c r="H42" s="624"/>
      <c r="I42" s="624"/>
      <c r="J42" s="624"/>
      <c r="K42" s="624"/>
      <c r="L42" s="624"/>
      <c r="M42" s="625"/>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24" t="s">
        <v>21026</v>
      </c>
      <c r="H44" s="624"/>
      <c r="I44" s="624"/>
      <c r="J44" s="624"/>
      <c r="K44" s="624"/>
      <c r="L44" s="624"/>
      <c r="M44" s="625"/>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22" t="s">
        <v>2880</v>
      </c>
      <c r="C54" s="622"/>
      <c r="D54" s="622"/>
      <c r="E54" s="622"/>
      <c r="F54" s="5"/>
      <c r="G54" s="622" t="s">
        <v>2881</v>
      </c>
      <c r="H54" s="622"/>
      <c r="I54" s="622" t="s">
        <v>2882</v>
      </c>
      <c r="J54" s="622"/>
      <c r="K54" s="622"/>
      <c r="L54" s="622"/>
      <c r="M54" s="644"/>
      <c r="Q54" s="1"/>
    </row>
    <row r="55" spans="1:17">
      <c r="A55" s="48"/>
      <c r="B55" s="626" t="str">
        <f>IF(DADOS!$D$24&lt;&gt;"",DADOS!$D$24," ")</f>
        <v xml:space="preserve">LUCAS MATHIAS DOS SANTOS SILVA </v>
      </c>
      <c r="C55" s="626"/>
      <c r="D55" s="626"/>
      <c r="E55" s="626"/>
      <c r="F55" s="129"/>
      <c r="G55" s="622"/>
      <c r="H55" s="622"/>
      <c r="I55" s="622"/>
      <c r="J55" s="622"/>
      <c r="K55" s="622"/>
      <c r="L55" s="622"/>
      <c r="M55" s="644"/>
      <c r="Q55" s="1"/>
    </row>
    <row r="56" spans="1:17">
      <c r="A56" s="48"/>
      <c r="B56" s="621" t="s">
        <v>2947</v>
      </c>
      <c r="C56" s="621"/>
      <c r="D56" s="621"/>
      <c r="E56" s="621"/>
      <c r="F56" s="128"/>
      <c r="G56" s="622" t="s">
        <v>6189</v>
      </c>
      <c r="H56" s="622"/>
      <c r="I56" s="622" t="s">
        <v>5084</v>
      </c>
      <c r="J56" s="622"/>
      <c r="K56" s="622"/>
      <c r="L56" s="622"/>
      <c r="M56" s="644"/>
      <c r="Q56" s="1"/>
    </row>
    <row r="57" spans="1:17">
      <c r="A57" s="48"/>
      <c r="B57" s="621" t="s">
        <v>2738</v>
      </c>
      <c r="C57" s="621"/>
      <c r="D57" s="621"/>
      <c r="E57" s="621"/>
      <c r="F57" s="128"/>
      <c r="G57" s="622" t="s">
        <v>2738</v>
      </c>
      <c r="H57" s="622"/>
      <c r="I57" s="621" t="s">
        <v>2738</v>
      </c>
      <c r="J57" s="621"/>
      <c r="K57" s="621"/>
      <c r="L57" s="621"/>
      <c r="M57" s="623"/>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H10" sqref="H10:I10"/>
    </sheetView>
  </sheetViews>
  <sheetFormatPr defaultColWidth="9.140625" defaultRowHeight="12.75"/>
  <cols>
    <col min="1" max="1" width="13.28515625" style="411" customWidth="1"/>
    <col min="2" max="2" width="37.85546875" style="411" customWidth="1"/>
    <col min="3" max="3" width="15.140625" style="411" bestFit="1" customWidth="1"/>
    <col min="4" max="4" width="11" style="411" bestFit="1" customWidth="1"/>
    <col min="5" max="5" width="14" style="440" customWidth="1"/>
    <col min="6" max="6" width="23.42578125" style="411" customWidth="1"/>
    <col min="7" max="8" width="12" style="411" bestFit="1" customWidth="1"/>
    <col min="9" max="9" width="15.140625" style="411" bestFit="1" customWidth="1"/>
    <col min="10" max="10" width="9.140625" style="411"/>
    <col min="11" max="11" width="25.140625" style="411" bestFit="1" customWidth="1"/>
    <col min="12" max="16384" width="9.140625" style="411"/>
  </cols>
  <sheetData>
    <row r="1" spans="1:11" s="404" customFormat="1">
      <c r="E1" s="405"/>
    </row>
    <row r="2" spans="1:11" s="404" customFormat="1">
      <c r="E2" s="405"/>
    </row>
    <row r="3" spans="1:11" s="404" customFormat="1">
      <c r="B3" s="663"/>
      <c r="C3" s="663"/>
      <c r="D3" s="663"/>
      <c r="E3" s="663"/>
      <c r="F3" s="663"/>
      <c r="G3" s="663"/>
      <c r="H3" s="663"/>
    </row>
    <row r="4" spans="1:11" s="404" customFormat="1">
      <c r="B4" s="663"/>
      <c r="C4" s="663"/>
      <c r="D4" s="663"/>
      <c r="E4" s="663"/>
      <c r="F4" s="663"/>
      <c r="G4" s="663"/>
      <c r="H4" s="663"/>
    </row>
    <row r="5" spans="1:11" s="404" customFormat="1">
      <c r="B5" s="663"/>
      <c r="C5" s="663"/>
      <c r="D5" s="663"/>
      <c r="E5" s="663"/>
      <c r="F5" s="663"/>
      <c r="G5" s="663"/>
      <c r="H5" s="663"/>
    </row>
    <row r="6" spans="1:11" s="404" customFormat="1">
      <c r="B6" s="663"/>
      <c r="C6" s="663"/>
      <c r="D6" s="663"/>
      <c r="E6" s="663"/>
      <c r="F6" s="663"/>
      <c r="G6" s="663"/>
      <c r="H6" s="663"/>
    </row>
    <row r="7" spans="1:11" s="404" customFormat="1">
      <c r="B7" s="663"/>
      <c r="C7" s="663"/>
      <c r="D7" s="663"/>
      <c r="E7" s="663"/>
      <c r="F7" s="663"/>
      <c r="G7" s="663"/>
      <c r="H7" s="663"/>
    </row>
    <row r="8" spans="1:11" s="404" customFormat="1" ht="15">
      <c r="B8" s="406"/>
      <c r="C8" s="537" t="s">
        <v>2704</v>
      </c>
      <c r="D8" s="407" t="str">
        <f>IF(DADOS!$D$12&lt;&gt;"",DADOS!$D$12," ")</f>
        <v>CONSTRUÇÃO DE BANHEIRO</v>
      </c>
      <c r="E8" s="407"/>
      <c r="F8" s="407"/>
      <c r="G8" s="407"/>
      <c r="H8" s="407"/>
      <c r="I8" s="407"/>
    </row>
    <row r="9" spans="1:11" s="404" customFormat="1" ht="15">
      <c r="B9" s="406"/>
      <c r="C9" s="537" t="s">
        <v>5136</v>
      </c>
      <c r="D9" s="556">
        <f>IF('FOLHA FECHAMENTO'!F31&lt;&gt;"",'FOLHA FECHAMENTO'!F31," ")</f>
        <v>90</v>
      </c>
      <c r="E9" s="407" t="s">
        <v>2737</v>
      </c>
      <c r="F9" s="407"/>
      <c r="G9" s="407"/>
      <c r="H9" s="407"/>
      <c r="I9" s="407"/>
    </row>
    <row r="10" spans="1:11" s="404" customFormat="1" ht="15.75">
      <c r="A10" s="408"/>
      <c r="B10" s="409"/>
      <c r="C10" s="410" t="s">
        <v>5085</v>
      </c>
      <c r="E10" s="405"/>
      <c r="H10" s="664" t="s">
        <v>21129</v>
      </c>
      <c r="I10" s="664"/>
    </row>
    <row r="11" spans="1:11" s="404" customFormat="1" ht="13.5" thickBot="1">
      <c r="E11" s="405"/>
    </row>
    <row r="12" spans="1:11" ht="13.5" thickBot="1">
      <c r="A12" s="665" t="s">
        <v>5086</v>
      </c>
      <c r="B12" s="666"/>
      <c r="C12" s="666"/>
      <c r="D12" s="666"/>
      <c r="E12" s="666"/>
      <c r="F12" s="666"/>
      <c r="G12" s="666"/>
      <c r="H12" s="667"/>
      <c r="I12" s="484">
        <f>'FOLHA FECHAMENTO'!$G$23</f>
        <v>36379.61</v>
      </c>
    </row>
    <row r="13" spans="1:11" s="413" customFormat="1" ht="18" customHeight="1" thickBot="1">
      <c r="A13" s="659" t="s">
        <v>2710</v>
      </c>
      <c r="B13" s="659" t="s">
        <v>5087</v>
      </c>
      <c r="C13" s="659" t="s">
        <v>5088</v>
      </c>
      <c r="D13" s="659" t="s">
        <v>5089</v>
      </c>
      <c r="E13" s="668" t="s">
        <v>5090</v>
      </c>
      <c r="F13" s="668" t="s">
        <v>5091</v>
      </c>
      <c r="G13" s="659" t="s">
        <v>5092</v>
      </c>
      <c r="H13" s="659"/>
      <c r="I13" s="659"/>
    </row>
    <row r="14" spans="1:11" s="413" customFormat="1" ht="30" customHeight="1" thickBot="1">
      <c r="A14" s="659"/>
      <c r="B14" s="659"/>
      <c r="C14" s="659"/>
      <c r="D14" s="659"/>
      <c r="E14" s="669"/>
      <c r="F14" s="669"/>
      <c r="G14" s="412" t="s">
        <v>5093</v>
      </c>
      <c r="H14" s="412" t="s">
        <v>5094</v>
      </c>
      <c r="I14" s="412" t="s">
        <v>5095</v>
      </c>
    </row>
    <row r="15" spans="1:11" ht="15.95" customHeight="1" thickBot="1">
      <c r="A15" s="380">
        <v>1</v>
      </c>
      <c r="B15" s="414" t="s">
        <v>5096</v>
      </c>
      <c r="C15" s="415">
        <f>D15*$I$12</f>
        <v>1091.3883000000001</v>
      </c>
      <c r="D15" s="416">
        <v>0.03</v>
      </c>
      <c r="E15" s="380"/>
      <c r="F15" s="380" t="str">
        <f>IF(AND(D15&gt;=G15,D15&lt;=I15),"OK","DIFERE")</f>
        <v>OK</v>
      </c>
      <c r="G15" s="417">
        <v>0.03</v>
      </c>
      <c r="H15" s="417">
        <v>0.04</v>
      </c>
      <c r="I15" s="417">
        <v>5.5E-2</v>
      </c>
      <c r="J15" s="411" t="s">
        <v>5097</v>
      </c>
      <c r="K15" s="411" t="s">
        <v>5098</v>
      </c>
    </row>
    <row r="16" spans="1:11" ht="15.95" customHeight="1" thickBot="1">
      <c r="A16" s="380">
        <v>2</v>
      </c>
      <c r="B16" s="414" t="s">
        <v>5099</v>
      </c>
      <c r="C16" s="415">
        <f>D16*$I$12</f>
        <v>291.03688</v>
      </c>
      <c r="D16" s="418">
        <v>8.0000000000000002E-3</v>
      </c>
      <c r="E16" s="380"/>
      <c r="F16" s="380" t="str">
        <f>IF(AND(D16&gt;=G16,D16&lt;=I16),"OK","DIFERE")</f>
        <v>OK</v>
      </c>
      <c r="G16" s="417">
        <v>8.0000000000000002E-3</v>
      </c>
      <c r="H16" s="417">
        <v>8.0000000000000002E-3</v>
      </c>
      <c r="I16" s="417">
        <v>0.01</v>
      </c>
      <c r="J16" s="411" t="s">
        <v>5100</v>
      </c>
      <c r="K16" s="411" t="s">
        <v>5101</v>
      </c>
    </row>
    <row r="17" spans="1:11" ht="15.95" customHeight="1" thickBot="1">
      <c r="A17" s="380">
        <v>3</v>
      </c>
      <c r="B17" s="414" t="s">
        <v>5102</v>
      </c>
      <c r="C17" s="415">
        <f>D17*$I$12</f>
        <v>352.88221700000003</v>
      </c>
      <c r="D17" s="418">
        <v>9.7000000000000003E-3</v>
      </c>
      <c r="E17" s="380"/>
      <c r="F17" s="380" t="str">
        <f>IF(AND(D17&gt;=G17,D17&lt;=I17),"OK","DIFERE")</f>
        <v>OK</v>
      </c>
      <c r="G17" s="417">
        <v>9.7000000000000003E-3</v>
      </c>
      <c r="H17" s="417">
        <v>1.2699999999999999E-2</v>
      </c>
      <c r="I17" s="417">
        <v>1.2699999999999999E-2</v>
      </c>
      <c r="J17" s="411" t="s">
        <v>5103</v>
      </c>
      <c r="K17" s="411" t="s">
        <v>5104</v>
      </c>
    </row>
    <row r="18" spans="1:11" ht="15.95" customHeight="1" thickBot="1">
      <c r="A18" s="380">
        <v>4</v>
      </c>
      <c r="B18" s="414" t="s">
        <v>5105</v>
      </c>
      <c r="C18" s="415">
        <f>D18*($I$12+C15+C16+C17)</f>
        <v>224.87801264229998</v>
      </c>
      <c r="D18" s="418">
        <v>5.8999999999999999E-3</v>
      </c>
      <c r="E18" s="380"/>
      <c r="F18" s="380" t="str">
        <f>IF(AND(D18&gt;=G18,D18&lt;=I18),"OK","DIFERE")</f>
        <v>OK</v>
      </c>
      <c r="G18" s="417">
        <v>5.8999999999999999E-3</v>
      </c>
      <c r="H18" s="417">
        <v>1.23E-2</v>
      </c>
      <c r="I18" s="417">
        <v>1.3899999999999999E-2</v>
      </c>
      <c r="J18" s="411" t="s">
        <v>5106</v>
      </c>
      <c r="K18" s="411" t="s">
        <v>5107</v>
      </c>
    </row>
    <row r="19" spans="1:11" ht="15.95" customHeight="1" thickBot="1">
      <c r="A19" s="380">
        <v>5</v>
      </c>
      <c r="B19" s="414" t="s">
        <v>5108</v>
      </c>
      <c r="C19" s="415">
        <f>D19*($I$12+C15+C16+C17+C18)</f>
        <v>2361.7313972339657</v>
      </c>
      <c r="D19" s="418">
        <v>6.1600000000000002E-2</v>
      </c>
      <c r="E19" s="380"/>
      <c r="F19" s="380" t="str">
        <f>IF(AND(D19&gt;=G19,D19&lt;=I19),"OK","DIFERE")</f>
        <v>OK</v>
      </c>
      <c r="G19" s="417">
        <v>6.1600000000000002E-2</v>
      </c>
      <c r="H19" s="417">
        <v>7.3999999999999996E-2</v>
      </c>
      <c r="I19" s="417">
        <v>8.9599999999999999E-2</v>
      </c>
      <c r="J19" s="411" t="s">
        <v>3003</v>
      </c>
      <c r="K19" s="411" t="s">
        <v>5109</v>
      </c>
    </row>
    <row r="20" spans="1:11" ht="15.95" customHeight="1" thickBot="1">
      <c r="A20" s="380">
        <v>6</v>
      </c>
      <c r="B20" s="419" t="s">
        <v>5110</v>
      </c>
      <c r="C20" s="420">
        <f>D20*$I$12*(1+D27)</f>
        <v>5107.7324017633155</v>
      </c>
      <c r="D20" s="421">
        <f>SUM(D21:D24)</f>
        <v>0.1115</v>
      </c>
      <c r="E20" s="422"/>
      <c r="F20" s="409"/>
      <c r="G20" s="423"/>
      <c r="H20" s="423"/>
      <c r="I20" s="424"/>
      <c r="J20" s="411" t="s">
        <v>5111</v>
      </c>
      <c r="K20" s="411" t="s">
        <v>5112</v>
      </c>
    </row>
    <row r="21" spans="1:11" ht="15.95" customHeight="1" thickBot="1">
      <c r="A21" s="425" t="s">
        <v>5113</v>
      </c>
      <c r="B21" s="670" t="s">
        <v>5114</v>
      </c>
      <c r="C21" s="671"/>
      <c r="D21" s="418">
        <v>6.4999999999999997E-3</v>
      </c>
      <c r="E21" s="422"/>
      <c r="F21" s="409"/>
      <c r="G21" s="409"/>
      <c r="H21" s="409"/>
      <c r="I21" s="426"/>
    </row>
    <row r="22" spans="1:11" ht="15.95" customHeight="1" thickBot="1">
      <c r="A22" s="425" t="s">
        <v>5115</v>
      </c>
      <c r="B22" s="670" t="s">
        <v>5116</v>
      </c>
      <c r="C22" s="671"/>
      <c r="D22" s="418">
        <v>0.03</v>
      </c>
      <c r="E22" s="422"/>
      <c r="F22" s="409"/>
      <c r="G22" s="409"/>
      <c r="H22" s="409"/>
      <c r="I22" s="426"/>
    </row>
    <row r="23" spans="1:11" ht="15.95" customHeight="1" thickBot="1">
      <c r="A23" s="425" t="s">
        <v>5117</v>
      </c>
      <c r="B23" s="670" t="s">
        <v>5118</v>
      </c>
      <c r="C23" s="671"/>
      <c r="D23" s="418">
        <v>0.03</v>
      </c>
      <c r="E23" s="422"/>
      <c r="F23" s="409"/>
      <c r="G23" s="409"/>
      <c r="H23" s="409"/>
      <c r="I23" s="426"/>
    </row>
    <row r="24" spans="1:11" ht="15.95" customHeight="1" thickBot="1">
      <c r="A24" s="425" t="s">
        <v>5119</v>
      </c>
      <c r="B24" s="670" t="s">
        <v>5120</v>
      </c>
      <c r="C24" s="672"/>
      <c r="D24" s="427">
        <v>4.4999999999999998E-2</v>
      </c>
      <c r="E24" s="422"/>
      <c r="F24" s="409"/>
      <c r="G24" s="409"/>
      <c r="H24" s="409"/>
      <c r="I24" s="426"/>
    </row>
    <row r="25" spans="1:11" ht="15.95" customHeight="1" thickBot="1">
      <c r="A25" s="657" t="s">
        <v>5121</v>
      </c>
      <c r="B25" s="657"/>
      <c r="C25" s="428">
        <f>SUM(C15:C20)</f>
        <v>9429.649208639581</v>
      </c>
      <c r="D25" s="380"/>
      <c r="E25" s="380"/>
      <c r="F25" s="660" t="s">
        <v>5122</v>
      </c>
      <c r="G25" s="661"/>
      <c r="H25" s="661"/>
      <c r="I25" s="662"/>
    </row>
    <row r="26" spans="1:11" ht="15.95" customHeight="1" thickBot="1">
      <c r="A26" s="657" t="s">
        <v>5123</v>
      </c>
      <c r="B26" s="657"/>
      <c r="C26" s="428">
        <f>C25+I12</f>
        <v>45809.259208639582</v>
      </c>
      <c r="D26" s="380"/>
      <c r="E26" s="380"/>
      <c r="F26" s="429" t="s">
        <v>5124</v>
      </c>
      <c r="G26" s="417">
        <v>0.2034</v>
      </c>
      <c r="H26" s="417">
        <v>0.22120000000000001</v>
      </c>
      <c r="I26" s="417">
        <v>0.25</v>
      </c>
      <c r="K26" s="430"/>
    </row>
    <row r="27" spans="1:11" ht="15.95" customHeight="1" thickBot="1">
      <c r="A27" s="657" t="s">
        <v>5125</v>
      </c>
      <c r="B27" s="657"/>
      <c r="C27" s="657"/>
      <c r="D27" s="485">
        <f>(((1+$D15+$D16+$D17)*(1+$D18)*(1+$D19)/(1-$D20)))-1</f>
        <v>0.25920149250197011</v>
      </c>
      <c r="E27" s="380" t="str">
        <f>IF(AND($D27&gt;=$G27,$D27&lt;=$I27),"OK","DIFERE")</f>
        <v>DIFERE</v>
      </c>
      <c r="F27" s="429" t="s">
        <v>5126</v>
      </c>
      <c r="G27" s="417">
        <f>((G26+1)*(1-E30))/((1-E30)-D24)-1</f>
        <v>0.2601047120418849</v>
      </c>
      <c r="H27" s="417">
        <f>((H26+1)*(1-E30))/((1-E30)-D24)-1</f>
        <v>0.27874345549738222</v>
      </c>
      <c r="I27" s="417">
        <f>((I26+1)*(1-E30))/((1-E30)-D24)-1</f>
        <v>0.30890052356020958</v>
      </c>
    </row>
    <row r="28" spans="1:11" ht="13.5" thickBot="1">
      <c r="A28" s="431"/>
      <c r="B28" s="431"/>
      <c r="C28" s="431"/>
      <c r="D28" s="431"/>
      <c r="E28" s="432"/>
      <c r="F28" s="431"/>
      <c r="G28" s="431"/>
      <c r="H28" s="431"/>
      <c r="I28" s="431"/>
    </row>
    <row r="29" spans="1:11">
      <c r="A29" s="431"/>
      <c r="B29" s="431"/>
      <c r="C29" s="431"/>
      <c r="D29" s="431"/>
      <c r="E29" s="432"/>
      <c r="F29" s="433" t="s">
        <v>5127</v>
      </c>
      <c r="G29" s="434"/>
      <c r="H29" s="434"/>
      <c r="I29" s="435"/>
    </row>
    <row r="30" spans="1:11">
      <c r="A30" s="431"/>
      <c r="B30" s="431"/>
      <c r="C30" s="431"/>
      <c r="D30" s="431"/>
      <c r="E30" s="432"/>
      <c r="F30" s="436"/>
      <c r="G30" s="409"/>
      <c r="H30" s="409"/>
      <c r="I30" s="426"/>
    </row>
    <row r="31" spans="1:11">
      <c r="A31" s="431"/>
      <c r="B31" s="431"/>
      <c r="C31" s="431"/>
      <c r="D31" s="431"/>
      <c r="E31" s="432"/>
      <c r="F31" s="436"/>
      <c r="G31" s="409"/>
      <c r="H31" s="409"/>
      <c r="I31" s="426"/>
    </row>
    <row r="32" spans="1:11">
      <c r="A32" s="431"/>
      <c r="B32" s="431"/>
      <c r="C32" s="431"/>
      <c r="D32" s="431"/>
      <c r="E32" s="432"/>
      <c r="F32" s="436"/>
      <c r="G32" s="409"/>
      <c r="H32" s="409"/>
      <c r="I32" s="426"/>
    </row>
    <row r="33" spans="1:9">
      <c r="A33" s="431" t="s">
        <v>5128</v>
      </c>
      <c r="B33" s="431"/>
      <c r="C33" s="431"/>
      <c r="D33" s="431"/>
      <c r="E33" s="432"/>
      <c r="F33" s="436"/>
      <c r="G33" s="409"/>
      <c r="H33" s="409"/>
      <c r="I33" s="426"/>
    </row>
    <row r="34" spans="1:9">
      <c r="A34" s="431" t="s">
        <v>5129</v>
      </c>
      <c r="B34" s="431"/>
      <c r="C34" s="431"/>
      <c r="D34" s="431"/>
      <c r="E34" s="432"/>
      <c r="F34" s="436"/>
      <c r="G34" s="409"/>
      <c r="H34" s="409"/>
      <c r="I34" s="426"/>
    </row>
    <row r="35" spans="1:9">
      <c r="A35" s="431" t="s">
        <v>5130</v>
      </c>
      <c r="B35" s="431"/>
      <c r="C35" s="431"/>
      <c r="D35" s="431"/>
      <c r="E35" s="432"/>
      <c r="F35" s="436"/>
      <c r="G35" s="409"/>
      <c r="H35" s="409"/>
      <c r="I35" s="426"/>
    </row>
    <row r="36" spans="1:9" ht="13.5" thickBot="1">
      <c r="A36" s="431" t="s">
        <v>5131</v>
      </c>
      <c r="B36" s="431"/>
      <c r="C36" s="431"/>
      <c r="D36" s="431"/>
      <c r="E36" s="432"/>
      <c r="F36" s="437"/>
      <c r="G36" s="438"/>
      <c r="H36" s="438"/>
      <c r="I36" s="439"/>
    </row>
    <row r="37" spans="1:9">
      <c r="A37" s="431" t="s">
        <v>5132</v>
      </c>
      <c r="B37" s="431"/>
      <c r="C37" s="431"/>
      <c r="D37" s="431"/>
      <c r="E37" s="432"/>
      <c r="F37" s="431"/>
      <c r="G37" s="431"/>
      <c r="H37" s="431"/>
      <c r="I37" s="431"/>
    </row>
    <row r="38" spans="1:9">
      <c r="A38" s="431" t="s">
        <v>5133</v>
      </c>
      <c r="B38" s="431"/>
      <c r="C38" s="431"/>
      <c r="D38" s="431"/>
      <c r="E38" s="432"/>
      <c r="F38" s="431"/>
      <c r="G38" s="431"/>
      <c r="H38" s="431"/>
      <c r="I38" s="431"/>
    </row>
    <row r="39" spans="1:9">
      <c r="A39" s="431" t="s">
        <v>5134</v>
      </c>
      <c r="B39" s="431"/>
      <c r="C39" s="431"/>
      <c r="D39" s="431"/>
      <c r="E39" s="432"/>
      <c r="F39" s="431"/>
      <c r="G39" s="431"/>
      <c r="H39" s="431"/>
      <c r="I39" s="431"/>
    </row>
    <row r="40" spans="1:9" ht="13.5" thickBot="1">
      <c r="A40" s="431" t="s">
        <v>5135</v>
      </c>
      <c r="B40" s="431"/>
      <c r="C40" s="431"/>
      <c r="D40" s="431"/>
      <c r="E40" s="432"/>
      <c r="F40" s="113"/>
      <c r="G40" s="114"/>
      <c r="H40" s="114"/>
      <c r="I40" s="431"/>
    </row>
    <row r="41" spans="1:9" ht="19.5" customHeight="1">
      <c r="A41" s="431"/>
      <c r="B41" s="431"/>
      <c r="C41" s="431"/>
      <c r="D41" s="431"/>
      <c r="E41" s="432"/>
      <c r="F41" s="658" t="str">
        <f>IF(DADOS!$D$24&lt;&gt;"",DADOS!$D$24," ")</f>
        <v xml:space="preserve">LUCAS MATHIAS DOS SANTOS SILVA </v>
      </c>
      <c r="G41" s="658"/>
      <c r="H41" s="658"/>
      <c r="I41" s="431"/>
    </row>
    <row r="42" spans="1:9">
      <c r="A42" s="431"/>
      <c r="B42" s="431"/>
      <c r="C42" s="431"/>
      <c r="D42" s="431"/>
      <c r="E42" s="432"/>
      <c r="F42" s="616" t="s">
        <v>2947</v>
      </c>
      <c r="G42" s="616"/>
      <c r="H42" s="616"/>
      <c r="I42" s="431"/>
    </row>
    <row r="43" spans="1:9" ht="15" customHeight="1">
      <c r="A43" s="431"/>
      <c r="B43" s="557"/>
      <c r="C43" s="557"/>
      <c r="D43" s="557"/>
      <c r="E43" s="558"/>
      <c r="F43" s="616" t="s">
        <v>2738</v>
      </c>
      <c r="G43" s="616"/>
      <c r="H43" s="616"/>
      <c r="I43" s="431"/>
    </row>
    <row r="44" spans="1:9">
      <c r="A44" s="431"/>
      <c r="B44" s="431"/>
      <c r="C44" s="431"/>
      <c r="D44" s="431"/>
      <c r="E44" s="432"/>
      <c r="F44" s="431"/>
      <c r="G44" s="431"/>
      <c r="H44" s="431"/>
      <c r="I44" s="43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6"/>
  <sheetViews>
    <sheetView tabSelected="1" view="pageBreakPreview" zoomScaleNormal="100" zoomScaleSheetLayoutView="100" workbookViewId="0">
      <selection activeCell="F47" sqref="F47"/>
    </sheetView>
  </sheetViews>
  <sheetFormatPr defaultColWidth="9.140625"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42578125" style="253" customWidth="1"/>
    <col min="12" max="16384" width="9.140625" style="253"/>
  </cols>
  <sheetData>
    <row r="1" spans="1:13" s="254" customFormat="1" ht="36.950000000000003" customHeight="1">
      <c r="B1" s="255"/>
      <c r="C1" s="256"/>
      <c r="D1" s="257"/>
      <c r="E1" s="693"/>
      <c r="F1" s="693"/>
      <c r="G1" s="693"/>
      <c r="H1" s="693"/>
      <c r="I1" s="693"/>
      <c r="J1" s="694"/>
    </row>
    <row r="2" spans="1:13" s="254" customFormat="1" ht="30" customHeight="1">
      <c r="B2" s="695" t="s">
        <v>21130</v>
      </c>
      <c r="C2" s="696"/>
      <c r="D2" s="696"/>
      <c r="E2" s="696"/>
      <c r="F2" s="696"/>
      <c r="G2" s="696"/>
      <c r="H2" s="696"/>
      <c r="I2" s="696"/>
      <c r="J2" s="697"/>
      <c r="K2" s="673"/>
      <c r="L2" s="673"/>
    </row>
    <row r="3" spans="1:13" s="254" customFormat="1" ht="22.5" customHeight="1">
      <c r="B3" s="695"/>
      <c r="C3" s="696"/>
      <c r="D3" s="696"/>
      <c r="E3" s="696"/>
      <c r="F3" s="696"/>
      <c r="G3" s="696"/>
      <c r="H3" s="696"/>
      <c r="I3" s="696"/>
      <c r="J3" s="697"/>
      <c r="K3" s="673"/>
      <c r="L3" s="673"/>
    </row>
    <row r="4" spans="1:13" s="254" customFormat="1" ht="22.5" customHeight="1">
      <c r="B4" s="695"/>
      <c r="C4" s="696"/>
      <c r="D4" s="696"/>
      <c r="E4" s="696"/>
      <c r="F4" s="696"/>
      <c r="G4" s="696"/>
      <c r="H4" s="696"/>
      <c r="I4" s="696"/>
      <c r="J4" s="697"/>
    </row>
    <row r="5" spans="1:13" s="254" customFormat="1" ht="22.5" customHeight="1">
      <c r="B5" s="695"/>
      <c r="C5" s="696"/>
      <c r="D5" s="696"/>
      <c r="E5" s="696"/>
      <c r="F5" s="696"/>
      <c r="G5" s="696"/>
      <c r="H5" s="696"/>
      <c r="I5" s="696"/>
      <c r="J5" s="697"/>
    </row>
    <row r="6" spans="1:13" s="254" customFormat="1" ht="15.75" customHeight="1">
      <c r="B6" s="698"/>
      <c r="C6" s="699"/>
      <c r="D6" s="699"/>
      <c r="E6" s="699"/>
      <c r="F6" s="699"/>
      <c r="G6" s="699"/>
      <c r="H6" s="699"/>
      <c r="I6" s="699"/>
      <c r="J6" s="700"/>
    </row>
    <row r="7" spans="1:13" s="254" customFormat="1" ht="15.75">
      <c r="A7" s="258"/>
      <c r="B7" s="259"/>
      <c r="C7" s="534" t="s">
        <v>2703</v>
      </c>
      <c r="D7" s="674" t="str">
        <f>IF(DADOS!D14&lt;&gt;"",DADOS!D14," ")</f>
        <v>RUA DOM PEDRO II - PROXIMO AO CRAS</v>
      </c>
      <c r="E7" s="674"/>
      <c r="F7" s="674"/>
      <c r="G7" s="535" t="s">
        <v>2707</v>
      </c>
      <c r="H7" s="675">
        <f>IF(DADOS!$D$20&lt;&gt;"",DADOS!$D$20," ")</f>
        <v>43629</v>
      </c>
      <c r="I7" s="675"/>
      <c r="J7" s="393"/>
    </row>
    <row r="8" spans="1:13" s="254" customFormat="1" ht="15.75">
      <c r="A8" s="258"/>
      <c r="B8" s="259"/>
      <c r="C8" s="535" t="s">
        <v>2721</v>
      </c>
      <c r="D8" s="706" t="str">
        <f>IF(DADOS!$D$16&lt;&gt;"",DADOS!$D$16," ")</f>
        <v>CATANDUVAS</v>
      </c>
      <c r="E8" s="706"/>
      <c r="F8" s="260"/>
      <c r="G8" s="535" t="s">
        <v>6186</v>
      </c>
      <c r="H8" s="711" t="str">
        <f>IF('FOLHA FECHAMENTO'!K10&lt;&gt;"",'FOLHA FECHAMENTO'!K10," ")</f>
        <v>CONSTRUÇÃO</v>
      </c>
      <c r="I8" s="711"/>
      <c r="J8" s="394"/>
      <c r="K8" s="261"/>
      <c r="L8" s="261"/>
      <c r="M8" s="261"/>
    </row>
    <row r="9" spans="1:13" s="254" customFormat="1" ht="15.75">
      <c r="A9" s="258"/>
      <c r="B9" s="259"/>
      <c r="C9" s="535" t="s">
        <v>21005</v>
      </c>
      <c r="D9" s="706" t="str">
        <f>IF(DADOS!D12&lt;&gt;"",DADOS!D12," ")</f>
        <v>CONSTRUÇÃO DE BANHEIRO</v>
      </c>
      <c r="E9" s="706"/>
      <c r="F9" s="706"/>
      <c r="G9" s="535" t="s">
        <v>21007</v>
      </c>
      <c r="H9" s="709" t="str">
        <f>IF(DADOS!$D$24&lt;&gt;"",DADOS!$D$24," ")</f>
        <v xml:space="preserve">LUCAS MATHIAS DOS SANTOS SILVA </v>
      </c>
      <c r="I9" s="709"/>
      <c r="J9" s="710"/>
      <c r="K9" s="261"/>
      <c r="L9" s="261"/>
      <c r="M9" s="261"/>
    </row>
    <row r="10" spans="1:13" s="254" customFormat="1" ht="15.75">
      <c r="A10" s="258"/>
      <c r="B10" s="259"/>
      <c r="C10" s="535" t="s">
        <v>21006</v>
      </c>
      <c r="D10" s="706" t="str">
        <f>IF(DADOS!M12&lt;&gt;"",DADOS!M12," ")</f>
        <v>P. M. DE CATANDUVAS</v>
      </c>
      <c r="E10" s="706"/>
      <c r="F10" s="260"/>
      <c r="G10" s="534" t="s">
        <v>818</v>
      </c>
      <c r="H10" s="687">
        <f>IF('FOLHA FECHAMENTO'!D25&lt;&gt;"",'FOLHA FECHAMENTO'!D25," ")</f>
        <v>0.25920149250197011</v>
      </c>
      <c r="I10" s="687"/>
      <c r="J10" s="395"/>
      <c r="K10" s="261"/>
      <c r="L10" s="261"/>
      <c r="M10" s="261"/>
    </row>
    <row r="11" spans="1:13" s="254" customFormat="1" ht="6" customHeight="1">
      <c r="A11" s="258"/>
      <c r="B11" s="262"/>
      <c r="C11" s="535"/>
      <c r="D11" s="263"/>
      <c r="E11" s="264"/>
      <c r="F11" s="264"/>
      <c r="G11" s="264"/>
      <c r="H11" s="264"/>
      <c r="I11" s="264"/>
      <c r="J11" s="265"/>
      <c r="K11" s="261"/>
      <c r="L11" s="261"/>
    </row>
    <row r="12" spans="1:13" s="267" customFormat="1" ht="18.75" customHeight="1">
      <c r="A12" s="266"/>
      <c r="B12" s="701" t="s">
        <v>2710</v>
      </c>
      <c r="C12" s="681" t="s">
        <v>2299</v>
      </c>
      <c r="D12" s="682"/>
      <c r="E12" s="683"/>
      <c r="F12" s="678" t="s">
        <v>819</v>
      </c>
      <c r="G12" s="679"/>
      <c r="H12" s="680"/>
      <c r="I12" s="707" t="s">
        <v>820</v>
      </c>
      <c r="J12" s="676" t="s">
        <v>821</v>
      </c>
      <c r="K12" s="261"/>
    </row>
    <row r="13" spans="1:13" s="267" customFormat="1" ht="15.75">
      <c r="A13" s="266"/>
      <c r="B13" s="702"/>
      <c r="C13" s="684"/>
      <c r="D13" s="685"/>
      <c r="E13" s="686"/>
      <c r="F13" s="268" t="s">
        <v>2715</v>
      </c>
      <c r="G13" s="269" t="s">
        <v>2716</v>
      </c>
      <c r="H13" s="270" t="s">
        <v>2701</v>
      </c>
      <c r="I13" s="708"/>
      <c r="J13" s="677"/>
      <c r="K13" s="261"/>
    </row>
    <row r="14" spans="1:13" s="261" customFormat="1" ht="15.75" customHeight="1">
      <c r="A14" s="271"/>
      <c r="B14" s="272">
        <v>1</v>
      </c>
      <c r="C14" s="703" t="str">
        <f>PLANILHA_SINTÉTICA!C9</f>
        <v>BANHEIRO EXTERNO TOTAL</v>
      </c>
      <c r="D14" s="704"/>
      <c r="E14" s="705"/>
      <c r="F14" s="273">
        <f>PLANILHA_SINTÉTICA!I9</f>
        <v>12015.59</v>
      </c>
      <c r="G14" s="273">
        <f>PLANILHA_SINTÉTICA!J9</f>
        <v>4633.0800000000008</v>
      </c>
      <c r="H14" s="273">
        <f>F14+G14</f>
        <v>16648.670000000002</v>
      </c>
      <c r="I14" s="273">
        <f>IF($B14&lt;&gt;"",ROUND((1+$H$10)*$H14,2)," ")</f>
        <v>20964.03</v>
      </c>
      <c r="J14" s="274">
        <f>IF($B14&lt;&gt;"",IF(OR($B14="",H14=0),0,$I14/$I$37),"")</f>
        <v>0.45763738597829351</v>
      </c>
    </row>
    <row r="15" spans="1:13" s="261" customFormat="1" ht="15.75" customHeight="1">
      <c r="A15" s="271"/>
      <c r="B15" s="275">
        <v>2</v>
      </c>
      <c r="C15" s="712" t="str">
        <f>PLANILHA_SINTÉTICA!C59</f>
        <v>BANHEIRO EXTERNO PARCIAL</v>
      </c>
      <c r="D15" s="691"/>
      <c r="E15" s="692"/>
      <c r="F15" s="273">
        <f>PLANILHA_SINTÉTICA!I59</f>
        <v>8553.92</v>
      </c>
      <c r="G15" s="273">
        <f>PLANILHA_SINTÉTICA!J59</f>
        <v>2533.1200000000003</v>
      </c>
      <c r="H15" s="273">
        <f>F15+G15</f>
        <v>11087.04</v>
      </c>
      <c r="I15" s="273">
        <f t="shared" ref="I15:I36" si="0">IF($B15&lt;&gt;"",ROUND((1+$H$10)*$H15,2)," ")</f>
        <v>13960.82</v>
      </c>
      <c r="J15" s="274">
        <f t="shared" ref="J15:J36" si="1">IF($B15&lt;&gt;"",IF(OR($B15="",H15=0),0,$I15/$I$37),"")</f>
        <v>0.30475978000954396</v>
      </c>
    </row>
    <row r="16" spans="1:13" s="261" customFormat="1" ht="15.75" customHeight="1">
      <c r="A16" s="271"/>
      <c r="B16" s="275">
        <v>3</v>
      </c>
      <c r="C16" s="712" t="str">
        <f>PLANILHA_SINTÉTICA!C92</f>
        <v>EQUIPAMENTOS E COMPLEMENTOS BANHEIROS</v>
      </c>
      <c r="D16" s="691"/>
      <c r="E16" s="692"/>
      <c r="F16" s="273">
        <f>PLANILHA_SINTÉTICA!I92</f>
        <v>6482.7199999999993</v>
      </c>
      <c r="G16" s="273">
        <f>PLANILHA_SINTÉTICA!J92</f>
        <v>2161.1799999999998</v>
      </c>
      <c r="H16" s="273">
        <f>F16+G16</f>
        <v>8643.9</v>
      </c>
      <c r="I16" s="273">
        <f t="shared" si="0"/>
        <v>10884.41</v>
      </c>
      <c r="J16" s="274">
        <f t="shared" si="1"/>
        <v>0.23760283401216262</v>
      </c>
    </row>
    <row r="17" spans="1:10" s="261" customFormat="1" ht="15.75" customHeight="1">
      <c r="A17" s="271"/>
      <c r="B17" s="275"/>
      <c r="C17" s="690" t="str">
        <f>IF($B17&lt;&gt;"",VLOOKUP($B17,PLANILHA_SINTÉTICA!$A$9:$L$966,3,0),"")</f>
        <v/>
      </c>
      <c r="D17" s="691"/>
      <c r="E17" s="692"/>
      <c r="F17" s="273" t="str">
        <f>IF($B17&lt;&gt;"",VLOOKUP($B17,PLANILHA_SINTÉTICA!$A$9:$L$966,9,0),"")</f>
        <v/>
      </c>
      <c r="G17" s="273" t="str">
        <f>IF($B17&lt;&gt;"",VLOOKUP($B17,PLANILHA_SINTÉTICA!$A$9:$L$966,10,0),"")</f>
        <v/>
      </c>
      <c r="H17" s="273" t="str">
        <f>IF($B17&lt;&gt;"",VLOOKUP($B17,PLANILHA_SINTÉTICA!$A$9:$L$966,12,0),"")</f>
        <v/>
      </c>
      <c r="I17" s="273" t="str">
        <f t="shared" si="0"/>
        <v xml:space="preserve"> </v>
      </c>
      <c r="J17" s="274" t="str">
        <f t="shared" si="1"/>
        <v/>
      </c>
    </row>
    <row r="18" spans="1:10" s="261" customFormat="1" ht="15.75" customHeight="1">
      <c r="A18" s="271"/>
      <c r="B18" s="275"/>
      <c r="C18" s="690" t="str">
        <f>IF($B18&lt;&gt;"",VLOOKUP($B18,PLANILHA_SINTÉTICA!$A$9:$L$966,3,0),"")</f>
        <v/>
      </c>
      <c r="D18" s="691"/>
      <c r="E18" s="692"/>
      <c r="F18" s="273" t="str">
        <f>IF($B18&lt;&gt;"",VLOOKUP($B18,PLANILHA_SINTÉTICA!$A$9:$L$966,9,0),"")</f>
        <v/>
      </c>
      <c r="G18" s="273" t="str">
        <f>IF($B18&lt;&gt;"",VLOOKUP($B18,PLANILHA_SINTÉTICA!$A$9:$L$966,10,0),"")</f>
        <v/>
      </c>
      <c r="H18" s="273" t="str">
        <f>IF($B18&lt;&gt;"",VLOOKUP($B18,PLANILHA_SINTÉTICA!$A$9:$L$966,12,0),"")</f>
        <v/>
      </c>
      <c r="I18" s="273" t="str">
        <f t="shared" si="0"/>
        <v xml:space="preserve"> </v>
      </c>
      <c r="J18" s="274" t="str">
        <f t="shared" si="1"/>
        <v/>
      </c>
    </row>
    <row r="19" spans="1:10" s="261" customFormat="1" ht="15.75" customHeight="1">
      <c r="A19" s="271"/>
      <c r="B19" s="275"/>
      <c r="C19" s="690" t="str">
        <f>IF($B19&lt;&gt;"",VLOOKUP($B19,PLANILHA_SINTÉTICA!$A$9:$L$966,3,0),"")</f>
        <v/>
      </c>
      <c r="D19" s="691"/>
      <c r="E19" s="692"/>
      <c r="F19" s="273" t="str">
        <f>IF($B19&lt;&gt;"",VLOOKUP($B19,PLANILHA_SINTÉTICA!$A$9:$L$966,9,0),"")</f>
        <v/>
      </c>
      <c r="G19" s="273" t="str">
        <f>IF($B19&lt;&gt;"",VLOOKUP($B19,PLANILHA_SINTÉTICA!$A$9:$L$966,10,0),"")</f>
        <v/>
      </c>
      <c r="H19" s="273" t="str">
        <f>IF($B19&lt;&gt;"",VLOOKUP($B19,PLANILHA_SINTÉTICA!$A$9:$L$966,12,0),"")</f>
        <v/>
      </c>
      <c r="I19" s="273" t="str">
        <f t="shared" si="0"/>
        <v xml:space="preserve"> </v>
      </c>
      <c r="J19" s="274" t="str">
        <f t="shared" si="1"/>
        <v/>
      </c>
    </row>
    <row r="20" spans="1:10" s="261" customFormat="1" ht="15.75" customHeight="1">
      <c r="A20" s="271"/>
      <c r="B20" s="275"/>
      <c r="C20" s="690" t="str">
        <f>IF($B20&lt;&gt;"",VLOOKUP($B20,PLANILHA_SINTÉTICA!$A$9:$L$966,3,0),"")</f>
        <v/>
      </c>
      <c r="D20" s="691"/>
      <c r="E20" s="692"/>
      <c r="F20" s="273" t="str">
        <f>IF($B20&lt;&gt;"",VLOOKUP($B20,PLANILHA_SINTÉTICA!$A$9:$L$966,9,0),"")</f>
        <v/>
      </c>
      <c r="G20" s="273" t="str">
        <f>IF($B20&lt;&gt;"",VLOOKUP($B20,PLANILHA_SINTÉTICA!$A$9:$L$966,10,0),"")</f>
        <v/>
      </c>
      <c r="H20" s="273" t="str">
        <f>IF($B20&lt;&gt;"",VLOOKUP($B20,PLANILHA_SINTÉTICA!$A$9:$L$966,12,0),"")</f>
        <v/>
      </c>
      <c r="I20" s="273" t="str">
        <f t="shared" si="0"/>
        <v xml:space="preserve"> </v>
      </c>
      <c r="J20" s="274" t="str">
        <f t="shared" si="1"/>
        <v/>
      </c>
    </row>
    <row r="21" spans="1:10" s="261" customFormat="1" ht="15.75" customHeight="1">
      <c r="A21" s="271"/>
      <c r="B21" s="275"/>
      <c r="C21" s="690" t="str">
        <f>IF($B21&lt;&gt;"",VLOOKUP($B21,PLANILHA_SINTÉTICA!$A$9:$L$966,3,0),"")</f>
        <v/>
      </c>
      <c r="D21" s="691"/>
      <c r="E21" s="692"/>
      <c r="F21" s="273" t="str">
        <f>IF($B21&lt;&gt;"",VLOOKUP($B21,PLANILHA_SINTÉTICA!$A$9:$L$966,9,0),"")</f>
        <v/>
      </c>
      <c r="G21" s="273" t="str">
        <f>IF($B21&lt;&gt;"",VLOOKUP($B21,PLANILHA_SINTÉTICA!$A$9:$L$966,10,0),"")</f>
        <v/>
      </c>
      <c r="H21" s="273" t="str">
        <f>IF($B21&lt;&gt;"",VLOOKUP($B21,PLANILHA_SINTÉTICA!$A$9:$L$966,12,0),"")</f>
        <v/>
      </c>
      <c r="I21" s="273" t="str">
        <f t="shared" si="0"/>
        <v xml:space="preserve"> </v>
      </c>
      <c r="J21" s="274" t="str">
        <f t="shared" si="1"/>
        <v/>
      </c>
    </row>
    <row r="22" spans="1:10" s="261" customFormat="1" ht="15.75" customHeight="1">
      <c r="A22" s="271"/>
      <c r="B22" s="275"/>
      <c r="C22" s="690" t="str">
        <f>IF($B22&lt;&gt;"",VLOOKUP($B22,PLANILHA_SINTÉTICA!$A$9:$L$966,3,0),"")</f>
        <v/>
      </c>
      <c r="D22" s="691"/>
      <c r="E22" s="692"/>
      <c r="F22" s="273" t="str">
        <f>IF($B22&lt;&gt;"",VLOOKUP($B22,PLANILHA_SINTÉTICA!$A$9:$L$966,9,0),"")</f>
        <v/>
      </c>
      <c r="G22" s="273" t="str">
        <f>IF($B22&lt;&gt;"",VLOOKUP($B22,PLANILHA_SINTÉTICA!$A$9:$L$966,10,0),"")</f>
        <v/>
      </c>
      <c r="H22" s="273" t="str">
        <f>IF($B22&lt;&gt;"",VLOOKUP($B22,PLANILHA_SINTÉTICA!$A$9:$L$966,12,0),"")</f>
        <v/>
      </c>
      <c r="I22" s="273" t="str">
        <f t="shared" si="0"/>
        <v xml:space="preserve"> </v>
      </c>
      <c r="J22" s="274" t="str">
        <f t="shared" si="1"/>
        <v/>
      </c>
    </row>
    <row r="23" spans="1:10" s="261" customFormat="1" ht="15.75" customHeight="1">
      <c r="A23" s="271"/>
      <c r="B23" s="275"/>
      <c r="C23" s="690" t="str">
        <f>IF($B23&lt;&gt;"",VLOOKUP($B23,PLANILHA_SINTÉTICA!$A$9:$L$966,3,0),"")</f>
        <v/>
      </c>
      <c r="D23" s="691"/>
      <c r="E23" s="692"/>
      <c r="F23" s="273" t="str">
        <f>IF($B23&lt;&gt;"",VLOOKUP($B23,PLANILHA_SINTÉTICA!$A$9:$L$966,9,0),"")</f>
        <v/>
      </c>
      <c r="G23" s="273" t="str">
        <f>IF($B23&lt;&gt;"",VLOOKUP($B23,PLANILHA_SINTÉTICA!$A$9:$L$966,10,0),"")</f>
        <v/>
      </c>
      <c r="H23" s="273" t="str">
        <f>IF($B23&lt;&gt;"",VLOOKUP($B23,PLANILHA_SINTÉTICA!$A$9:$L$966,12,0),"")</f>
        <v/>
      </c>
      <c r="I23" s="273" t="str">
        <f t="shared" si="0"/>
        <v xml:space="preserve"> </v>
      </c>
      <c r="J23" s="274" t="str">
        <f t="shared" si="1"/>
        <v/>
      </c>
    </row>
    <row r="24" spans="1:10" s="261" customFormat="1" ht="15.75" customHeight="1">
      <c r="A24" s="271"/>
      <c r="B24" s="275"/>
      <c r="C24" s="690" t="str">
        <f>IF($B24&lt;&gt;"",VLOOKUP($B24,PLANILHA_SINTÉTICA!$A$9:$L$966,3,0),"")</f>
        <v/>
      </c>
      <c r="D24" s="691"/>
      <c r="E24" s="692"/>
      <c r="F24" s="273" t="str">
        <f>IF($B24&lt;&gt;"",VLOOKUP($B24,PLANILHA_SINTÉTICA!$A$9:$L$966,9,0),"")</f>
        <v/>
      </c>
      <c r="G24" s="273" t="str">
        <f>IF($B24&lt;&gt;"",VLOOKUP($B24,PLANILHA_SINTÉTICA!$A$9:$L$966,10,0),"")</f>
        <v/>
      </c>
      <c r="H24" s="273" t="str">
        <f>IF($B24&lt;&gt;"",VLOOKUP($B24,PLANILHA_SINTÉTICA!$A$9:$L$966,12,0),"")</f>
        <v/>
      </c>
      <c r="I24" s="273" t="str">
        <f t="shared" si="0"/>
        <v xml:space="preserve"> </v>
      </c>
      <c r="J24" s="274" t="str">
        <f t="shared" si="1"/>
        <v/>
      </c>
    </row>
    <row r="25" spans="1:10" s="261" customFormat="1" ht="15.75" customHeight="1">
      <c r="A25" s="271"/>
      <c r="B25" s="275"/>
      <c r="C25" s="690" t="str">
        <f>IF($B25&lt;&gt;"",VLOOKUP($B25,PLANILHA_SINTÉTICA!$A$9:$L$966,3,0),"")</f>
        <v/>
      </c>
      <c r="D25" s="691"/>
      <c r="E25" s="692"/>
      <c r="F25" s="273" t="str">
        <f>IF($B25&lt;&gt;"",VLOOKUP($B25,PLANILHA_SINTÉTICA!$A$9:$L$966,9,0),"")</f>
        <v/>
      </c>
      <c r="G25" s="273" t="str">
        <f>IF($B25&lt;&gt;"",VLOOKUP($B25,PLANILHA_SINTÉTICA!$A$9:$L$966,10,0),"")</f>
        <v/>
      </c>
      <c r="H25" s="273" t="str">
        <f>IF($B25&lt;&gt;"",VLOOKUP($B25,PLANILHA_SINTÉTICA!$A$9:$L$966,12,0),"")</f>
        <v/>
      </c>
      <c r="I25" s="273" t="str">
        <f t="shared" si="0"/>
        <v xml:space="preserve"> </v>
      </c>
      <c r="J25" s="274" t="str">
        <f t="shared" si="1"/>
        <v/>
      </c>
    </row>
    <row r="26" spans="1:10" s="261" customFormat="1" ht="15.75" customHeight="1">
      <c r="A26" s="271"/>
      <c r="B26" s="275"/>
      <c r="C26" s="690" t="str">
        <f>IF($B26&lt;&gt;"",VLOOKUP($B26,PLANILHA_SINTÉTICA!$A$9:$L$966,3,0),"")</f>
        <v/>
      </c>
      <c r="D26" s="691"/>
      <c r="E26" s="692"/>
      <c r="F26" s="273" t="str">
        <f>IF($B26&lt;&gt;"",VLOOKUP($B26,PLANILHA_SINTÉTICA!$A$9:$L$966,9,0),"")</f>
        <v/>
      </c>
      <c r="G26" s="273" t="str">
        <f>IF($B26&lt;&gt;"",VLOOKUP($B26,PLANILHA_SINTÉTICA!$A$9:$L$966,10,0),"")</f>
        <v/>
      </c>
      <c r="H26" s="273" t="str">
        <f>IF($B26&lt;&gt;"",VLOOKUP($B26,PLANILHA_SINTÉTICA!$A$9:$L$966,12,0),"")</f>
        <v/>
      </c>
      <c r="I26" s="273" t="str">
        <f t="shared" si="0"/>
        <v xml:space="preserve"> </v>
      </c>
      <c r="J26" s="274" t="str">
        <f t="shared" si="1"/>
        <v/>
      </c>
    </row>
    <row r="27" spans="1:10" s="261" customFormat="1" ht="15.75">
      <c r="A27" s="271"/>
      <c r="B27" s="275"/>
      <c r="C27" s="690" t="str">
        <f>IF($B27&lt;&gt;"",VLOOKUP($B27,PLANILHA_SINTÉTICA!$A$9:$L$966,3,0),"")</f>
        <v/>
      </c>
      <c r="D27" s="691"/>
      <c r="E27" s="692"/>
      <c r="F27" s="273" t="str">
        <f>IF($B27&lt;&gt;"",VLOOKUP($B27,PLANILHA_SINTÉTICA!$A$9:$L$966,9,0),"")</f>
        <v/>
      </c>
      <c r="G27" s="273" t="str">
        <f>IF($B27&lt;&gt;"",VLOOKUP($B27,PLANILHA_SINTÉTICA!$A$9:$L$966,10,0),"")</f>
        <v/>
      </c>
      <c r="H27" s="273" t="str">
        <f>IF($B27&lt;&gt;"",VLOOKUP($B27,PLANILHA_SINTÉTICA!$A$9:$L$966,12,0),"")</f>
        <v/>
      </c>
      <c r="I27" s="273" t="str">
        <f t="shared" si="0"/>
        <v xml:space="preserve"> </v>
      </c>
      <c r="J27" s="274" t="str">
        <f t="shared" si="1"/>
        <v/>
      </c>
    </row>
    <row r="28" spans="1:10" s="261" customFormat="1" ht="15.75">
      <c r="A28" s="271"/>
      <c r="B28" s="275"/>
      <c r="C28" s="690" t="str">
        <f>IF($B28&lt;&gt;"",VLOOKUP($B28,PLANILHA_SINTÉTICA!$A$9:$L$966,3,0),"")</f>
        <v/>
      </c>
      <c r="D28" s="691"/>
      <c r="E28" s="692"/>
      <c r="F28" s="273" t="str">
        <f>IF($B28&lt;&gt;"",VLOOKUP($B28,PLANILHA_SINTÉTICA!$A$9:$L$966,9,0),"")</f>
        <v/>
      </c>
      <c r="G28" s="273" t="str">
        <f>IF($B28&lt;&gt;"",VLOOKUP($B28,PLANILHA_SINTÉTICA!$A$9:$L$966,10,0),"")</f>
        <v/>
      </c>
      <c r="H28" s="273" t="str">
        <f>IF($B28&lt;&gt;"",VLOOKUP($B28,PLANILHA_SINTÉTICA!$A$9:$L$966,12,0),"")</f>
        <v/>
      </c>
      <c r="I28" s="273" t="str">
        <f t="shared" si="0"/>
        <v xml:space="preserve"> </v>
      </c>
      <c r="J28" s="274" t="str">
        <f t="shared" si="1"/>
        <v/>
      </c>
    </row>
    <row r="29" spans="1:10" s="261" customFormat="1" ht="15.75" customHeight="1">
      <c r="A29" s="271"/>
      <c r="B29" s="275"/>
      <c r="C29" s="690" t="str">
        <f>IF($B29&lt;&gt;"",VLOOKUP($B29,PLANILHA_SINTÉTICA!$A$9:$L$966,3,0),"")</f>
        <v/>
      </c>
      <c r="D29" s="691"/>
      <c r="E29" s="692"/>
      <c r="F29" s="273" t="str">
        <f>IF($B29&lt;&gt;"",VLOOKUP($B29,PLANILHA_SINTÉTICA!$A$9:$L$966,9,0),"")</f>
        <v/>
      </c>
      <c r="G29" s="273" t="str">
        <f>IF($B29&lt;&gt;"",VLOOKUP($B29,PLANILHA_SINTÉTICA!$A$9:$L$966,10,0),"")</f>
        <v/>
      </c>
      <c r="H29" s="273" t="str">
        <f>IF($B29&lt;&gt;"",VLOOKUP($B29,PLANILHA_SINTÉTICA!$A$9:$L$966,12,0),"")</f>
        <v/>
      </c>
      <c r="I29" s="273" t="str">
        <f t="shared" si="0"/>
        <v xml:space="preserve"> </v>
      </c>
      <c r="J29" s="274" t="str">
        <f t="shared" si="1"/>
        <v/>
      </c>
    </row>
    <row r="30" spans="1:10" s="261" customFormat="1" ht="15.75">
      <c r="A30" s="271"/>
      <c r="B30" s="275"/>
      <c r="C30" s="690" t="str">
        <f>IF($B30&lt;&gt;"",VLOOKUP($B30,PLANILHA_SINTÉTICA!$A$9:$L$966,3,0),"")</f>
        <v/>
      </c>
      <c r="D30" s="691"/>
      <c r="E30" s="692"/>
      <c r="F30" s="273" t="str">
        <f>IF($B30&lt;&gt;"",VLOOKUP($B30,PLANILHA_SINTÉTICA!$A$9:$L$966,9,0),"")</f>
        <v/>
      </c>
      <c r="G30" s="273" t="str">
        <f>IF($B30&lt;&gt;"",VLOOKUP($B30,PLANILHA_SINTÉTICA!$A$9:$L$966,10,0),"")</f>
        <v/>
      </c>
      <c r="H30" s="273" t="str">
        <f>IF($B30&lt;&gt;"",VLOOKUP($B30,PLANILHA_SINTÉTICA!$A$9:$L$966,12,0),"")</f>
        <v/>
      </c>
      <c r="I30" s="273" t="str">
        <f t="shared" si="0"/>
        <v xml:space="preserve"> </v>
      </c>
      <c r="J30" s="274" t="str">
        <f t="shared" si="1"/>
        <v/>
      </c>
    </row>
    <row r="31" spans="1:10" s="261" customFormat="1" ht="15.75" customHeight="1">
      <c r="A31" s="271"/>
      <c r="B31" s="275"/>
      <c r="C31" s="690" t="str">
        <f>IF($B31&lt;&gt;"",VLOOKUP($B31,PLANILHA_SINTÉTICA!$A$9:$L$966,3,0),"")</f>
        <v/>
      </c>
      <c r="D31" s="691"/>
      <c r="E31" s="692"/>
      <c r="F31" s="273" t="str">
        <f>IF($B31&lt;&gt;"",VLOOKUP($B31,PLANILHA_SINTÉTICA!$A$9:$L$966,9,0),"")</f>
        <v/>
      </c>
      <c r="G31" s="273" t="str">
        <f>IF($B31&lt;&gt;"",VLOOKUP($B31,PLANILHA_SINTÉTICA!$A$9:$L$966,10,0),"")</f>
        <v/>
      </c>
      <c r="H31" s="273" t="str">
        <f>IF($B31&lt;&gt;"",VLOOKUP($B31,PLANILHA_SINTÉTICA!$A$9:$L$966,12,0),"")</f>
        <v/>
      </c>
      <c r="I31" s="273" t="str">
        <f t="shared" si="0"/>
        <v xml:space="preserve"> </v>
      </c>
      <c r="J31" s="274" t="str">
        <f t="shared" si="1"/>
        <v/>
      </c>
    </row>
    <row r="32" spans="1:10" s="261" customFormat="1" ht="15.75" customHeight="1">
      <c r="A32" s="271"/>
      <c r="B32" s="275"/>
      <c r="C32" s="690" t="str">
        <f>IF($B32&lt;&gt;"",VLOOKUP($B32,PLANILHA_SINTÉTICA!$A$9:$L$966,3,0),"")</f>
        <v/>
      </c>
      <c r="D32" s="691"/>
      <c r="E32" s="692"/>
      <c r="F32" s="273" t="str">
        <f>IF($B32&lt;&gt;"",VLOOKUP($B32,PLANILHA_SINTÉTICA!$A$9:$L$966,9,0),"")</f>
        <v/>
      </c>
      <c r="G32" s="273" t="str">
        <f>IF($B32&lt;&gt;"",VLOOKUP($B32,PLANILHA_SINTÉTICA!$A$9:$L$966,10,0),"")</f>
        <v/>
      </c>
      <c r="H32" s="273" t="str">
        <f>IF($B32&lt;&gt;"",VLOOKUP($B32,PLANILHA_SINTÉTICA!$A$9:$L$966,12,0),"")</f>
        <v/>
      </c>
      <c r="I32" s="273" t="str">
        <f t="shared" si="0"/>
        <v xml:space="preserve"> </v>
      </c>
      <c r="J32" s="274" t="str">
        <f t="shared" si="1"/>
        <v/>
      </c>
    </row>
    <row r="33" spans="1:10" s="261" customFormat="1" ht="15.75" customHeight="1">
      <c r="A33" s="271"/>
      <c r="B33" s="275"/>
      <c r="C33" s="690" t="str">
        <f>IF($B33&lt;&gt;"",VLOOKUP($B33,PLANILHA_SINTÉTICA!$A$9:$L$966,3,0),"")</f>
        <v/>
      </c>
      <c r="D33" s="691"/>
      <c r="E33" s="692"/>
      <c r="F33" s="273" t="str">
        <f>IF($B33&lt;&gt;"",VLOOKUP($B33,PLANILHA_SINTÉTICA!$A$9:$L$966,9,0),"")</f>
        <v/>
      </c>
      <c r="G33" s="273" t="str">
        <f>IF($B33&lt;&gt;"",VLOOKUP($B33,PLANILHA_SINTÉTICA!$A$9:$L$966,10,0),"")</f>
        <v/>
      </c>
      <c r="H33" s="273" t="str">
        <f>IF($B33&lt;&gt;"",VLOOKUP($B33,PLANILHA_SINTÉTICA!$A$9:$L$966,12,0),"")</f>
        <v/>
      </c>
      <c r="I33" s="273" t="str">
        <f t="shared" si="0"/>
        <v xml:space="preserve"> </v>
      </c>
      <c r="J33" s="274" t="str">
        <f t="shared" si="1"/>
        <v/>
      </c>
    </row>
    <row r="34" spans="1:10" s="261" customFormat="1" ht="15.75" customHeight="1">
      <c r="A34" s="271"/>
      <c r="B34" s="275"/>
      <c r="C34" s="690" t="str">
        <f>IF($B34&lt;&gt;"",VLOOKUP($B34,PLANILHA_SINTÉTICA!$A$9:$L$966,3,0),"")</f>
        <v/>
      </c>
      <c r="D34" s="691"/>
      <c r="E34" s="692"/>
      <c r="F34" s="273" t="str">
        <f>IF($B34&lt;&gt;"",VLOOKUP($B34,PLANILHA_SINTÉTICA!$A$9:$L$966,9,0),"")</f>
        <v/>
      </c>
      <c r="G34" s="273" t="str">
        <f>IF($B34&lt;&gt;"",VLOOKUP($B34,PLANILHA_SINTÉTICA!$A$9:$L$966,10,0),"")</f>
        <v/>
      </c>
      <c r="H34" s="273" t="str">
        <f>IF($B34&lt;&gt;"",VLOOKUP($B34,PLANILHA_SINTÉTICA!$A$9:$L$966,12,0),"")</f>
        <v/>
      </c>
      <c r="I34" s="273" t="str">
        <f t="shared" si="0"/>
        <v xml:space="preserve"> </v>
      </c>
      <c r="J34" s="274" t="str">
        <f t="shared" si="1"/>
        <v/>
      </c>
    </row>
    <row r="35" spans="1:10" s="261" customFormat="1" ht="15.75" customHeight="1">
      <c r="A35" s="271"/>
      <c r="B35" s="275"/>
      <c r="C35" s="690" t="str">
        <f>IF($B35&lt;&gt;"",VLOOKUP($B35,PLANILHA_SINTÉTICA!$A$9:$L$966,3,0),"")</f>
        <v/>
      </c>
      <c r="D35" s="691"/>
      <c r="E35" s="692"/>
      <c r="F35" s="273" t="str">
        <f>IF($B35&lt;&gt;"",VLOOKUP($B35,PLANILHA_SINTÉTICA!$A$9:$L$966,9,0),"")</f>
        <v/>
      </c>
      <c r="G35" s="273" t="str">
        <f>IF($B35&lt;&gt;"",VLOOKUP($B35,PLANILHA_SINTÉTICA!$A$9:$L$966,10,0),"")</f>
        <v/>
      </c>
      <c r="H35" s="273" t="str">
        <f>IF($B35&lt;&gt;"",VLOOKUP($B35,PLANILHA_SINTÉTICA!$A$9:$L$966,12,0),"")</f>
        <v/>
      </c>
      <c r="I35" s="273" t="str">
        <f t="shared" si="0"/>
        <v xml:space="preserve"> </v>
      </c>
      <c r="J35" s="274" t="str">
        <f t="shared" si="1"/>
        <v/>
      </c>
    </row>
    <row r="36" spans="1:10" s="261" customFormat="1" ht="15.75" customHeight="1">
      <c r="A36" s="271"/>
      <c r="B36" s="275"/>
      <c r="C36" s="690" t="str">
        <f>IF($B36&lt;&gt;"",VLOOKUP($B36,PLANILHA_SINTÉTICA!$A$9:$L$966,3,0),"")</f>
        <v/>
      </c>
      <c r="D36" s="691"/>
      <c r="E36" s="692"/>
      <c r="F36" s="273" t="str">
        <f>IF($B36&lt;&gt;"",VLOOKUP($B36,PLANILHA_SINTÉTICA!$A$9:$L$966,9,0),"")</f>
        <v/>
      </c>
      <c r="G36" s="273" t="str">
        <f>IF($B36&lt;&gt;"",VLOOKUP($B36,PLANILHA_SINTÉTICA!$A$9:$L$966,10,0),"")</f>
        <v/>
      </c>
      <c r="H36" s="273" t="str">
        <f>IF($B36&lt;&gt;"",VLOOKUP($B36,PLANILHA_SINTÉTICA!$A$9:$L$966,12,0),"")</f>
        <v/>
      </c>
      <c r="I36" s="273" t="str">
        <f t="shared" si="0"/>
        <v xml:space="preserve"> </v>
      </c>
      <c r="J36" s="274" t="str">
        <f t="shared" si="1"/>
        <v/>
      </c>
    </row>
    <row r="37" spans="1:10" s="282" customFormat="1" ht="20.100000000000001" customHeight="1">
      <c r="A37" s="276"/>
      <c r="B37" s="277" t="s">
        <v>822</v>
      </c>
      <c r="C37" s="278"/>
      <c r="D37" s="278"/>
      <c r="E37" s="278"/>
      <c r="F37" s="279">
        <f>SUMIF(F14:F36,"&gt;0",F14:F36)</f>
        <v>27052.230000000003</v>
      </c>
      <c r="G37" s="279">
        <f>SUMIF(G14:G36,"&gt;0",G14:G36)</f>
        <v>9327.380000000001</v>
      </c>
      <c r="H37" s="279">
        <f>SUMIF(H14:H36,"&gt;0",H14:H36)</f>
        <v>36379.61</v>
      </c>
      <c r="I37" s="280">
        <f>SUM(I14:I36)</f>
        <v>45809.259999999995</v>
      </c>
      <c r="J37" s="281">
        <f>SUM(J14:J36)</f>
        <v>1</v>
      </c>
    </row>
    <row r="38" spans="1:10" s="287" customFormat="1" ht="20.100000000000001" customHeight="1">
      <c r="A38" s="283"/>
      <c r="B38" s="277" t="s">
        <v>823</v>
      </c>
      <c r="C38" s="278"/>
      <c r="D38" s="278"/>
      <c r="E38" s="278"/>
      <c r="F38" s="284">
        <f>IF(H37=0,0,F37/$H$37)</f>
        <v>0.74360967585963689</v>
      </c>
      <c r="G38" s="284">
        <f>IF(H37=0,0,G37/$H$37)</f>
        <v>0.25639032414036328</v>
      </c>
      <c r="H38" s="284">
        <f>F38+G38</f>
        <v>1.0000000000000002</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88" t="s">
        <v>5742</v>
      </c>
      <c r="C40" s="689"/>
      <c r="D40" s="689"/>
      <c r="E40" s="363">
        <f>IF('FOLHA FECHAMENTO'!F31&lt;&gt;"",'FOLHA FECHAMENTO'!F31," ")</f>
        <v>90</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871" t="str">
        <f>IF(DADOS!$D$24&lt;&gt;"",DADOS!$D$24," ")</f>
        <v xml:space="preserve">LUCAS MATHIAS DOS SANTOS SILVA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K2:L3"/>
    <mergeCell ref="D7:F7"/>
    <mergeCell ref="H7:I7"/>
    <mergeCell ref="J12:J13"/>
    <mergeCell ref="F12:H12"/>
    <mergeCell ref="C12:E13"/>
    <mergeCell ref="H10:I10"/>
  </mergeCells>
  <conditionalFormatting sqref="B40">
    <cfRule type="cellIs" dxfId="5" priority="3" operator="equal">
      <formula>"PREENCHER PRAZO NA FOLHA DE FECHAMENTO!"</formula>
    </cfRule>
  </conditionalFormatting>
  <conditionalFormatting sqref="J37">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24"/>
  <sheetViews>
    <sheetView zoomScaleNormal="100" zoomScaleSheetLayoutView="90" workbookViewId="0">
      <pane ySplit="8" topLeftCell="A9" activePane="bottomLeft" state="frozen"/>
      <selection activeCell="D37" sqref="D37"/>
      <selection pane="bottomLeft" activeCell="C5" sqref="C5"/>
    </sheetView>
  </sheetViews>
  <sheetFormatPr defaultColWidth="10.42578125" defaultRowHeight="15"/>
  <cols>
    <col min="1" max="1" width="6.85546875" style="169" customWidth="1"/>
    <col min="2" max="2" width="10.140625" style="353" bestFit="1" customWidth="1"/>
    <col min="3" max="3" width="79.42578125" style="166" customWidth="1"/>
    <col min="4" max="4" width="9.42578125" style="163" customWidth="1"/>
    <col min="5" max="5" width="8.42578125" style="164" customWidth="1"/>
    <col min="6" max="6" width="10.85546875" style="170" customWidth="1"/>
    <col min="7" max="7" width="9.42578125" style="168" customWidth="1"/>
    <col min="8" max="8" width="9.7109375" style="170" customWidth="1"/>
    <col min="9" max="9" width="16.140625" style="170" customWidth="1"/>
    <col min="10" max="10" width="14.7109375" style="170" customWidth="1"/>
    <col min="11" max="11" width="20.42578125" style="170" customWidth="1"/>
    <col min="12" max="12" width="27.7109375" style="165" customWidth="1"/>
    <col min="13" max="13" width="17.7109375" style="161" customWidth="1"/>
    <col min="14" max="36" width="10.42578125" style="161" customWidth="1"/>
    <col min="37" max="16384" width="10.42578125" style="162"/>
  </cols>
  <sheetData>
    <row r="1" spans="1:38" s="177" customFormat="1" ht="12.75">
      <c r="A1" s="302"/>
      <c r="B1" s="351"/>
      <c r="C1" s="174"/>
      <c r="D1" s="533" t="s">
        <v>21004</v>
      </c>
      <c r="E1" s="175"/>
      <c r="F1" s="175"/>
      <c r="G1" s="175"/>
      <c r="H1" s="175"/>
      <c r="I1" s="401"/>
      <c r="J1" s="401"/>
      <c r="K1" s="401"/>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2"/>
      <c r="C2" s="532" t="s">
        <v>21126</v>
      </c>
      <c r="D2" s="500"/>
      <c r="E2" s="501"/>
      <c r="F2" s="502"/>
      <c r="G2" s="502"/>
      <c r="H2" s="502"/>
      <c r="I2" s="502" t="s">
        <v>2702</v>
      </c>
      <c r="J2" s="719" t="str">
        <f>IF('FOLHA FECHAMENTO'!K12&lt;&gt;"",'FOLHA FECHAMENTO'!K12," ")</f>
        <v xml:space="preserve"> </v>
      </c>
      <c r="K2" s="719"/>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 r="A3" s="303"/>
      <c r="B3" s="352"/>
      <c r="C3" s="870" t="s">
        <v>21127</v>
      </c>
      <c r="D3" s="503" t="s">
        <v>2703</v>
      </c>
      <c r="E3" s="713" t="str">
        <f>IF(DADOS!D14&lt;&gt;"",DADOS!D14," ")</f>
        <v>RUA DOM PEDRO II - PROXIMO AO CRAS</v>
      </c>
      <c r="F3" s="713"/>
      <c r="G3" s="713"/>
      <c r="H3" s="713"/>
      <c r="I3" s="504" t="s">
        <v>2294</v>
      </c>
      <c r="J3" s="722" t="str">
        <f>IF(DADOS!M12&lt;&gt;"",DADOS!M12," ")</f>
        <v>P. M. DE CATANDUVAS</v>
      </c>
      <c r="K3" s="722"/>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c r="A4" s="178"/>
      <c r="B4" s="352"/>
      <c r="C4" s="511" t="str">
        <f>IF(DADOS!D12&lt;&gt;"",DADOS!D12," ")</f>
        <v>CONSTRUÇÃO DE BANHEIRO</v>
      </c>
      <c r="D4" s="503" t="s">
        <v>2705</v>
      </c>
      <c r="E4" s="715" t="str">
        <f>IF(DADOS!$D$16&lt;&gt;"",DADOS!$D$16," ")</f>
        <v>CATANDUVAS</v>
      </c>
      <c r="F4" s="715"/>
      <c r="G4" s="715"/>
      <c r="H4" s="505"/>
      <c r="I4" s="506" t="s">
        <v>6186</v>
      </c>
      <c r="J4" s="720" t="str">
        <f>IF('FOLHA FECHAMENTO'!K10&lt;&gt;"",'FOLHA FECHAMENTO'!K10," ")</f>
        <v>CONSTRUÇÃO</v>
      </c>
      <c r="K4" s="720"/>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75">
      <c r="A5" s="178"/>
      <c r="B5" s="352"/>
      <c r="C5" s="507" t="s">
        <v>6188</v>
      </c>
      <c r="D5" s="714" t="s">
        <v>2706</v>
      </c>
      <c r="E5" s="714"/>
      <c r="F5" s="718" t="str">
        <f>IF('FOLHA FECHAMENTO'!C15&lt;&gt;"",'FOLHA FECHAMENTO'!C15," ")</f>
        <v>1</v>
      </c>
      <c r="G5" s="718"/>
      <c r="H5" s="718"/>
      <c r="I5" s="508" t="s">
        <v>2700</v>
      </c>
      <c r="J5" s="721" t="str">
        <f>IF(DADOS!D30&lt;&gt;"",DADOS!D30," ")</f>
        <v xml:space="preserve"> </v>
      </c>
      <c r="K5" s="721"/>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2"/>
      <c r="C6" s="509">
        <f>IF(DADOS!D20&lt;&gt;"",DADOS!D20," ")</f>
        <v>43629</v>
      </c>
      <c r="D6" s="716" t="s">
        <v>2708</v>
      </c>
      <c r="E6" s="716"/>
      <c r="F6" s="717" t="str">
        <f>IF(DADOS!D24&lt;&gt;"",DADOS!D24," ")</f>
        <v xml:space="preserve">LUCAS MATHIAS DOS SANTOS SILVA </v>
      </c>
      <c r="G6" s="717"/>
      <c r="H6" s="717"/>
      <c r="I6" s="510" t="s">
        <v>2709</v>
      </c>
      <c r="J6" s="717" t="str">
        <f>IF(DADOS!D28&lt;&gt;"",DADOS!D28," ")</f>
        <v>PR-89858/D</v>
      </c>
      <c r="K6" s="717"/>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2"/>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9" t="s">
        <v>2710</v>
      </c>
      <c r="B8" s="490" t="s">
        <v>2711</v>
      </c>
      <c r="C8" s="491" t="s">
        <v>2712</v>
      </c>
      <c r="D8" s="491" t="s">
        <v>2713</v>
      </c>
      <c r="E8" s="492" t="s">
        <v>2714</v>
      </c>
      <c r="F8" s="492" t="s">
        <v>2715</v>
      </c>
      <c r="G8" s="492" t="s">
        <v>2716</v>
      </c>
      <c r="H8" s="492" t="s">
        <v>2717</v>
      </c>
      <c r="I8" s="492" t="s">
        <v>2715</v>
      </c>
      <c r="J8" s="492" t="s">
        <v>2716</v>
      </c>
      <c r="K8" s="492" t="s">
        <v>5756</v>
      </c>
      <c r="L8" s="493" t="s">
        <v>5770</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5" customFormat="1">
      <c r="A9" s="560" t="s">
        <v>21029</v>
      </c>
      <c r="B9" s="560"/>
      <c r="C9" s="561" t="s">
        <v>21030</v>
      </c>
      <c r="D9" s="562"/>
      <c r="E9" s="562"/>
      <c r="F9" s="563" t="str">
        <f>IF(OR(B9="",D9=0),"",VLOOKUP(B9,[3]SERVIÇOS!A$1:F$6102,4,0))</f>
        <v/>
      </c>
      <c r="G9" s="563" t="str">
        <f>IF(OR(B9="",D9=0),"",VLOOKUP(B9,[3]SERVIÇOS!A$1:F$6102,5,0))</f>
        <v/>
      </c>
      <c r="H9" s="564" t="str">
        <f>IF(E9="","",F9+G9)</f>
        <v/>
      </c>
      <c r="I9" s="565">
        <f>I10+I13+I18+I22+I26+I31+I36+I42+I47+I52+I56</f>
        <v>12015.59</v>
      </c>
      <c r="J9" s="565">
        <f>J10+J13+J18+J22+J26+J31+J36+J42+J47+J52+J56</f>
        <v>4633.0800000000008</v>
      </c>
      <c r="K9" s="565">
        <f>K10+K13+K18+K22+K26+K31+K36+K42+K47+K52+K56</f>
        <v>16648.62</v>
      </c>
      <c r="L9" s="488"/>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4"/>
      <c r="AL9" s="324"/>
    </row>
    <row r="10" spans="1:38" s="325" customFormat="1">
      <c r="A10" s="566" t="s">
        <v>5761</v>
      </c>
      <c r="B10" s="567"/>
      <c r="C10" s="568" t="s">
        <v>21031</v>
      </c>
      <c r="D10" s="569" t="str">
        <f>IF(B10&lt;&gt;"",VLOOKUP(B10,[3]SERVIÇOS!A$1:F$6102,3,0),"")</f>
        <v/>
      </c>
      <c r="E10" s="569"/>
      <c r="F10" s="570" t="str">
        <f>IF(OR(B10="",D10=0),"",VLOOKUP(B10,[3]SERVIÇOS!A$1:F$6102,4,0))</f>
        <v/>
      </c>
      <c r="G10" s="570" t="str">
        <f>IF(OR(B10="",D10=0),"",VLOOKUP(B10,[3]SERVIÇOS!A$1:F$6102,5,0))</f>
        <v/>
      </c>
      <c r="H10" s="571" t="str">
        <f>IF(E10="","",F10+G10)</f>
        <v/>
      </c>
      <c r="I10" s="572">
        <f>I11</f>
        <v>162.41999999999999</v>
      </c>
      <c r="J10" s="572">
        <f>J11</f>
        <v>129.30000000000001</v>
      </c>
      <c r="K10" s="573">
        <f>K11</f>
        <v>291.72000000000003</v>
      </c>
      <c r="L10" s="499"/>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4">
        <f t="shared" ref="AK10:AK34" si="0">B10-AL10</f>
        <v>0</v>
      </c>
      <c r="AL10" s="324">
        <v>0</v>
      </c>
    </row>
    <row r="11" spans="1:38" s="325" customFormat="1" ht="30">
      <c r="A11" s="494" t="s">
        <v>21032</v>
      </c>
      <c r="B11" s="559">
        <v>98228</v>
      </c>
      <c r="C11" s="496" t="str">
        <f>IF($B11="","",IFERROR(VLOOKUP($B11,SERVIÇOS!$A:$F,2,0),IFERROR(VLOOKUP($B11,'COMPOSIÇÕES COMPLEMENTARES '!$C:$K,2,0),"")))</f>
        <v>ESTACA BROCA DE CONCRETO, DIÃMETRO DE 20 CM, PROFUNDIDADE DE ATÉ 3 M, ESCAVAÇÃO MANUAL COM TRADO CONCHA, NÃO ARMADA. AF_03/2018</v>
      </c>
      <c r="D11" s="497" t="str">
        <f>IF($B11="","",IFERROR(VLOOKUP($B11,SERVIÇOS!$A:$F,3,0),IFERROR(VLOOKUP($B11,'COMPOSIÇÕES COMPLEMENTARES '!$C:$K,3,0),"")))</f>
        <v>M</v>
      </c>
      <c r="E11" s="498">
        <v>6</v>
      </c>
      <c r="F11" s="499">
        <f>IF($B11="","",IFERROR(VLOOKUP($B11,SERVIÇOS!$A:$F,4,0),IFERROR(VLOOKUP($B11,'COMPOSIÇÕES COMPLEMENTARES '!$C:$K,6,0),"")))</f>
        <v>27.069999999999997</v>
      </c>
      <c r="G11" s="499">
        <f>IF($B11="","",IFERROR(VLOOKUP($B11,SERVIÇOS!$A:$F,5,0),IFERROR(VLOOKUP($B11,'COMPOSIÇÕES COMPLEMENTARES '!$C:$K,7,0),"")))</f>
        <v>21.55</v>
      </c>
      <c r="H11" s="499">
        <f t="shared" ref="H11:H74" si="1">IF(E11="","",F11+G11)</f>
        <v>48.62</v>
      </c>
      <c r="I11" s="499">
        <f t="shared" ref="I11:I74" si="2">IF(E11="","",ROUND((E11*F11),2))</f>
        <v>162.41999999999999</v>
      </c>
      <c r="J11" s="499">
        <f t="shared" ref="J11:J74" si="3">IF(E11="","",ROUND((E11*G11),2))</f>
        <v>129.30000000000001</v>
      </c>
      <c r="K11" s="499">
        <f t="shared" ref="K11:K74" si="4">IF(E11="","",ROUND((E11*H11),2))</f>
        <v>291.72000000000003</v>
      </c>
      <c r="L11" s="499"/>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f t="shared" si="0"/>
        <v>98228</v>
      </c>
      <c r="AL11" s="324">
        <v>0</v>
      </c>
    </row>
    <row r="12" spans="1:38" s="325" customFormat="1">
      <c r="A12" s="494"/>
      <c r="B12" s="495"/>
      <c r="C12" s="496" t="str">
        <f>IF($B12="","",IFERROR(VLOOKUP($B12,SERVIÇOS!$A:$F,2,0),IFERROR(VLOOKUP($B12,'COMPOSIÇÕES COMPLEMENTARES '!$C:$K,2,0),"")))</f>
        <v/>
      </c>
      <c r="D12" s="497" t="str">
        <f>IF($B12="","",IFERROR(VLOOKUP($B12,SERVIÇOS!$A:$F,3,0),IFERROR(VLOOKUP($B12,'COMPOSIÇÕES COMPLEMENTARES '!$C:$K,3,0),"")))</f>
        <v/>
      </c>
      <c r="E12" s="498"/>
      <c r="F12" s="499" t="str">
        <f>IF($B12="","",IFERROR(VLOOKUP($B12,SERVIÇOS!$A:$F,4,0),IFERROR(VLOOKUP($B12,'COMPOSIÇÕES COMPLEMENTARES '!$C:$K,6,0),"")))</f>
        <v/>
      </c>
      <c r="G12" s="499" t="str">
        <f>IF($B12="","",IFERROR(VLOOKUP($B12,SERVIÇOS!$A:$F,5,0),IFERROR(VLOOKUP($B12,'COMPOSIÇÕES COMPLEMENTARES '!$C:$K,7,0),"")))</f>
        <v/>
      </c>
      <c r="H12" s="499" t="str">
        <f t="shared" si="1"/>
        <v/>
      </c>
      <c r="I12" s="499" t="str">
        <f t="shared" si="2"/>
        <v/>
      </c>
      <c r="J12" s="499" t="str">
        <f t="shared" si="3"/>
        <v/>
      </c>
      <c r="K12" s="499" t="str">
        <f t="shared" si="4"/>
        <v/>
      </c>
      <c r="L12" s="499"/>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f t="shared" si="0"/>
        <v>0</v>
      </c>
      <c r="AL12" s="324">
        <v>0</v>
      </c>
    </row>
    <row r="13" spans="1:38" s="577" customFormat="1">
      <c r="A13" s="566" t="s">
        <v>5763</v>
      </c>
      <c r="B13" s="567"/>
      <c r="C13" s="568" t="s">
        <v>2334</v>
      </c>
      <c r="D13" s="569" t="str">
        <f>IF(B13&lt;&gt;"",VLOOKUP(B13,[3]SERVIÇOS!A$1:F$6102,3,0),"")</f>
        <v/>
      </c>
      <c r="E13" s="569"/>
      <c r="F13" s="570" t="str">
        <f>IF(OR(B13="",D13=0),"",VLOOKUP(B13,[3]SERVIÇOS!A$1:F$6102,4,0))</f>
        <v/>
      </c>
      <c r="G13" s="570" t="str">
        <f>IF(OR(B13="",D13=0),"",VLOOKUP(B13,[3]SERVIÇOS!A$1:F$6102,5,0))</f>
        <v/>
      </c>
      <c r="H13" s="571" t="str">
        <f>IF(E13="","",F13+G13)</f>
        <v/>
      </c>
      <c r="I13" s="572">
        <f>SUM(I14:I16)</f>
        <v>682.73</v>
      </c>
      <c r="J13" s="572">
        <f>SUM(J14:J16)</f>
        <v>563.05999999999995</v>
      </c>
      <c r="K13" s="573">
        <f>SUM(K14:K16)</f>
        <v>1245.79</v>
      </c>
      <c r="L13" s="570"/>
      <c r="M13" s="574"/>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6">
        <f>B13-AL13</f>
        <v>0</v>
      </c>
      <c r="AL13" s="576">
        <v>0</v>
      </c>
    </row>
    <row r="14" spans="1:38" s="325" customFormat="1" ht="45">
      <c r="A14" s="494" t="s">
        <v>21071</v>
      </c>
      <c r="B14" s="559">
        <v>92410</v>
      </c>
      <c r="C14" s="496" t="str">
        <f>IF($B14="","",IFERROR(VLOOKUP($B14,SERVIÇOS!$A:$F,2,0),IFERROR(VLOOKUP($B14,'COMPOSIÇÕES COMPLEMENTARES '!$C:$K,2,0),"")))</f>
        <v>MONTAGEM E DESMONTAGEM DE FÔRMA DE PILARES RETANGULARES E ESTRUTURAS SIMILARES COM ÁREA MÉDIA DAS SEÇÕES MENOR OU IGUAL A 0,25 M², PÉ-DIREITO SIMPLES, EM MADEIRA SERRADA, 2 UTILIZAÇÕES. AF_12/2015</v>
      </c>
      <c r="D14" s="497" t="str">
        <f>IF($B14="","",IFERROR(VLOOKUP($B14,SERVIÇOS!$A:$F,3,0),IFERROR(VLOOKUP($B14,'COMPOSIÇÕES COMPLEMENTARES '!$C:$K,3,0),"")))</f>
        <v>M2</v>
      </c>
      <c r="E14" s="498">
        <v>2.4300000000000002</v>
      </c>
      <c r="F14" s="499">
        <f>IF($B14="","",IFERROR(VLOOKUP($B14,SERVIÇOS!$A:$F,4,0),IFERROR(VLOOKUP($B14,'COMPOSIÇÕES COMPLEMENTARES '!$C:$K,6,0),"")))</f>
        <v>50.470000000000006</v>
      </c>
      <c r="G14" s="499">
        <f>IF($B14="","",IFERROR(VLOOKUP($B14,SERVIÇOS!$A:$F,5,0),IFERROR(VLOOKUP($B14,'COMPOSIÇÕES COMPLEMENTARES '!$C:$K,7,0),"")))</f>
        <v>63.68</v>
      </c>
      <c r="H14" s="499">
        <f t="shared" si="1"/>
        <v>114.15</v>
      </c>
      <c r="I14" s="499">
        <f t="shared" si="2"/>
        <v>122.64</v>
      </c>
      <c r="J14" s="499">
        <f t="shared" si="3"/>
        <v>154.74</v>
      </c>
      <c r="K14" s="499">
        <f t="shared" si="4"/>
        <v>277.38</v>
      </c>
      <c r="L14" s="499"/>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f t="shared" si="0"/>
        <v>92410</v>
      </c>
      <c r="AL14" s="324">
        <v>0</v>
      </c>
    </row>
    <row r="15" spans="1:38" s="325" customFormat="1" ht="30">
      <c r="A15" s="494" t="s">
        <v>21072</v>
      </c>
      <c r="B15" s="559">
        <v>92446</v>
      </c>
      <c r="C15" s="496" t="str">
        <f>IF($B15="","",IFERROR(VLOOKUP($B15,SERVIÇOS!$A:$F,2,0),IFERROR(VLOOKUP($B15,'COMPOSIÇÕES COMPLEMENTARES '!$C:$K,2,0),"")))</f>
        <v>MONTAGEM E DESMONTAGEM DE FÔRMA DE VIGA, ESCORAMENTO COM PONTALETE DE MADEIRA, PÉ-DIREITO SIMPLES, EM MADEIRA SERRADA, 1 UTILIZAÇÃO. AF_12/2015</v>
      </c>
      <c r="D15" s="497" t="str">
        <f>IF($B15="","",IFERROR(VLOOKUP($B15,SERVIÇOS!$A:$F,3,0),IFERROR(VLOOKUP($B15,'COMPOSIÇÕES COMPLEMENTARES '!$C:$K,3,0),"")))</f>
        <v>M2</v>
      </c>
      <c r="E15" s="498">
        <v>6.63</v>
      </c>
      <c r="F15" s="499">
        <f>IF($B15="","",IFERROR(VLOOKUP($B15,SERVIÇOS!$A:$F,4,0),IFERROR(VLOOKUP($B15,'COMPOSIÇÕES COMPLEMENTARES '!$C:$K,6,0),"")))</f>
        <v>82.93</v>
      </c>
      <c r="G15" s="499">
        <f>IF($B15="","",IFERROR(VLOOKUP($B15,SERVIÇOS!$A:$F,5,0),IFERROR(VLOOKUP($B15,'COMPOSIÇÕES COMPLEMENTARES '!$C:$K,7,0),"")))</f>
        <v>58.23</v>
      </c>
      <c r="H15" s="499">
        <f t="shared" si="1"/>
        <v>141.16</v>
      </c>
      <c r="I15" s="499">
        <f t="shared" si="2"/>
        <v>549.83000000000004</v>
      </c>
      <c r="J15" s="499">
        <f t="shared" si="3"/>
        <v>386.06</v>
      </c>
      <c r="K15" s="499">
        <f t="shared" si="4"/>
        <v>935.89</v>
      </c>
      <c r="L15" s="499"/>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f t="shared" si="0"/>
        <v>92446</v>
      </c>
      <c r="AL15" s="324">
        <v>0</v>
      </c>
    </row>
    <row r="16" spans="1:38" s="325" customFormat="1" ht="30">
      <c r="A16" s="494" t="s">
        <v>21073</v>
      </c>
      <c r="B16" s="559">
        <v>93358</v>
      </c>
      <c r="C16" s="496" t="str">
        <f>IF($B16="","",IFERROR(VLOOKUP($B16,SERVIÇOS!$A:$F,2,0),IFERROR(VLOOKUP($B16,'COMPOSIÇÕES COMPLEMENTARES '!$C:$K,2,0),"")))</f>
        <v>ESCAVAÇÃO MANUAL DE VALA COM PROFUNDIDADE MENOR OU IGUAL A 1,30 M. AF_03/2016</v>
      </c>
      <c r="D16" s="497" t="str">
        <f>IF($B16="","",IFERROR(VLOOKUP($B16,SERVIÇOS!$A:$F,3,0),IFERROR(VLOOKUP($B16,'COMPOSIÇÕES COMPLEMENTARES '!$C:$K,3,0),"")))</f>
        <v>M3</v>
      </c>
      <c r="E16" s="498">
        <v>0.49049999999999999</v>
      </c>
      <c r="F16" s="499">
        <f>IF($B16="","",IFERROR(VLOOKUP($B16,SERVIÇOS!$A:$F,4,0),IFERROR(VLOOKUP($B16,'COMPOSIÇÕES COMPLEMENTARES '!$C:$K,6,0),"")))</f>
        <v>20.919999999999995</v>
      </c>
      <c r="G16" s="499">
        <f>IF($B16="","",IFERROR(VLOOKUP($B16,SERVIÇOS!$A:$F,5,0),IFERROR(VLOOKUP($B16,'COMPOSIÇÕES COMPLEMENTARES '!$C:$K,7,0),"")))</f>
        <v>45.38</v>
      </c>
      <c r="H16" s="499">
        <f t="shared" si="1"/>
        <v>66.3</v>
      </c>
      <c r="I16" s="499">
        <f t="shared" si="2"/>
        <v>10.26</v>
      </c>
      <c r="J16" s="499">
        <f t="shared" si="3"/>
        <v>22.26</v>
      </c>
      <c r="K16" s="499">
        <f t="shared" si="4"/>
        <v>32.520000000000003</v>
      </c>
      <c r="L16" s="499"/>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f t="shared" si="0"/>
        <v>93358</v>
      </c>
      <c r="AL16" s="324">
        <v>0</v>
      </c>
    </row>
    <row r="17" spans="1:38" s="325" customFormat="1">
      <c r="A17" s="494"/>
      <c r="B17" s="495"/>
      <c r="C17" s="496" t="str">
        <f>IF($B17="","",IFERROR(VLOOKUP($B17,SERVIÇOS!$A:$F,2,0),IFERROR(VLOOKUP($B17,'COMPOSIÇÕES COMPLEMENTARES '!$C:$K,2,0),"")))</f>
        <v/>
      </c>
      <c r="D17" s="497" t="str">
        <f>IF($B17="","",IFERROR(VLOOKUP($B17,SERVIÇOS!$A:$F,3,0),IFERROR(VLOOKUP($B17,'COMPOSIÇÕES COMPLEMENTARES '!$C:$K,3,0),"")))</f>
        <v/>
      </c>
      <c r="E17" s="498"/>
      <c r="F17" s="499" t="str">
        <f>IF($B17="","",IFERROR(VLOOKUP($B17,SERVIÇOS!$A:$F,4,0),IFERROR(VLOOKUP($B17,'COMPOSIÇÕES COMPLEMENTARES '!$C:$K,6,0),"")))</f>
        <v/>
      </c>
      <c r="G17" s="499" t="str">
        <f>IF($B17="","",IFERROR(VLOOKUP($B17,SERVIÇOS!$A:$F,5,0),IFERROR(VLOOKUP($B17,'COMPOSIÇÕES COMPLEMENTARES '!$C:$K,7,0),"")))</f>
        <v/>
      </c>
      <c r="H17" s="499" t="str">
        <f t="shared" si="1"/>
        <v/>
      </c>
      <c r="I17" s="499" t="str">
        <f t="shared" si="2"/>
        <v/>
      </c>
      <c r="J17" s="499" t="str">
        <f t="shared" si="3"/>
        <v/>
      </c>
      <c r="K17" s="499" t="str">
        <f t="shared" si="4"/>
        <v/>
      </c>
      <c r="L17" s="499"/>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f t="shared" si="0"/>
        <v>0</v>
      </c>
      <c r="AL17" s="324">
        <v>0</v>
      </c>
    </row>
    <row r="18" spans="1:38" s="577" customFormat="1">
      <c r="A18" s="566" t="s">
        <v>21033</v>
      </c>
      <c r="B18" s="567"/>
      <c r="C18" s="568" t="s">
        <v>21034</v>
      </c>
      <c r="D18" s="569" t="str">
        <f>IF(B18&lt;&gt;"",VLOOKUP(B18,[3]SERVIÇOS!A$1:F$6102,3,0),"")</f>
        <v/>
      </c>
      <c r="E18" s="569"/>
      <c r="F18" s="570" t="str">
        <f>IF(OR(B18="",D18=0),"",VLOOKUP(B18,[3]SERVIÇOS!A$1:F$6102,4,0))</f>
        <v/>
      </c>
      <c r="G18" s="570" t="str">
        <f>IF(OR(B18="",D18=0),"",VLOOKUP(B18,[3]SERVIÇOS!A$1:F$6102,5,0))</f>
        <v/>
      </c>
      <c r="H18" s="571" t="str">
        <f>IF(E18="","",F18+G18)</f>
        <v/>
      </c>
      <c r="I18" s="572">
        <f>SUM(I19:I20)</f>
        <v>383.23</v>
      </c>
      <c r="J18" s="572">
        <f>SUM(J19:J20)</f>
        <v>278.51</v>
      </c>
      <c r="K18" s="573">
        <f>SUM(K19:K20)</f>
        <v>661.74</v>
      </c>
      <c r="L18" s="570"/>
      <c r="M18" s="574"/>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6">
        <f>B18-AL18</f>
        <v>0</v>
      </c>
      <c r="AL18" s="576">
        <v>0</v>
      </c>
    </row>
    <row r="19" spans="1:38" s="325" customFormat="1" ht="45">
      <c r="A19" s="494" t="s">
        <v>21074</v>
      </c>
      <c r="B19" s="559">
        <v>92778</v>
      </c>
      <c r="C19" s="496" t="str">
        <f>IF($B19="","",IFERROR(VLOOKUP($B19,SERVIÇOS!$A:$F,2,0),IFERROR(VLOOKUP($B19,'COMPOSIÇÕES COMPLEMENTARES '!$C:$K,2,0),"")))</f>
        <v>ARMAÇÃO DE PILAR OU VIGA DE UMA ESTRUTURA CONVENCIONAL DE CONCRETO ARMADO EM UMA EDIFICAÇÃO TÉRREA OU SOBRADO UTILIZANDO AÇO CA-50 DE 10,0 MM - MONTAGEM. AF_12/2015</v>
      </c>
      <c r="D19" s="497" t="str">
        <f>IF($B19="","",IFERROR(VLOOKUP($B19,SERVIÇOS!$A:$F,3,0),IFERROR(VLOOKUP($B19,'COMPOSIÇÕES COMPLEMENTARES '!$C:$K,3,0),"")))</f>
        <v>KG</v>
      </c>
      <c r="E19" s="498">
        <v>5.4</v>
      </c>
      <c r="F19" s="499">
        <f>IF($B19="","",IFERROR(VLOOKUP($B19,SERVIÇOS!$A:$F,4,0),IFERROR(VLOOKUP($B19,'COMPOSIÇÕES COMPLEMENTARES '!$C:$K,6,0),"")))</f>
        <v>6.18</v>
      </c>
      <c r="G19" s="499">
        <f>IF($B19="","",IFERROR(VLOOKUP($B19,SERVIÇOS!$A:$F,5,0),IFERROR(VLOOKUP($B19,'COMPOSIÇÕES COMPLEMENTARES '!$C:$K,7,0),"")))</f>
        <v>1.94</v>
      </c>
      <c r="H19" s="499">
        <f t="shared" si="1"/>
        <v>8.1199999999999992</v>
      </c>
      <c r="I19" s="499">
        <f t="shared" si="2"/>
        <v>33.369999999999997</v>
      </c>
      <c r="J19" s="499">
        <f t="shared" si="3"/>
        <v>10.48</v>
      </c>
      <c r="K19" s="499">
        <f t="shared" si="4"/>
        <v>43.85</v>
      </c>
      <c r="L19" s="499"/>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f t="shared" si="0"/>
        <v>92778</v>
      </c>
      <c r="AL19" s="324">
        <v>0</v>
      </c>
    </row>
    <row r="20" spans="1:38" s="325" customFormat="1" ht="45">
      <c r="A20" s="494" t="s">
        <v>21075</v>
      </c>
      <c r="B20" s="559">
        <v>92775</v>
      </c>
      <c r="C20" s="496" t="str">
        <f>IF($B20="","",IFERROR(VLOOKUP($B20,SERVIÇOS!$A:$F,2,0),IFERROR(VLOOKUP($B20,'COMPOSIÇÕES COMPLEMENTARES '!$C:$K,2,0),"")))</f>
        <v>ARMAÇÃO DE PILAR OU VIGA DE UMA ESTRUTURA CONVENCIONAL DE CONCRETO ARMADO EM UMA EDIFICAÇÃO TÉRREA OU SOBRADO UTILIZANDO AÇO CA-60 DE 5,0 MM - MONTAGEM. AF_12/2015</v>
      </c>
      <c r="D20" s="497" t="str">
        <f>IF($B20="","",IFERROR(VLOOKUP($B20,SERVIÇOS!$A:$F,3,0),IFERROR(VLOOKUP($B20,'COMPOSIÇÕES COMPLEMENTARES '!$C:$K,3,0),"")))</f>
        <v>KG</v>
      </c>
      <c r="E20" s="498">
        <v>49</v>
      </c>
      <c r="F20" s="499">
        <f>IF($B20="","",IFERROR(VLOOKUP($B20,SERVIÇOS!$A:$F,4,0),IFERROR(VLOOKUP($B20,'COMPOSIÇÕES COMPLEMENTARES '!$C:$K,6,0),"")))</f>
        <v>7.14</v>
      </c>
      <c r="G20" s="499">
        <f>IF($B20="","",IFERROR(VLOOKUP($B20,SERVIÇOS!$A:$F,5,0),IFERROR(VLOOKUP($B20,'COMPOSIÇÕES COMPLEMENTARES '!$C:$K,7,0),"")))</f>
        <v>5.47</v>
      </c>
      <c r="H20" s="499">
        <f t="shared" si="1"/>
        <v>12.61</v>
      </c>
      <c r="I20" s="499">
        <f t="shared" si="2"/>
        <v>349.86</v>
      </c>
      <c r="J20" s="499">
        <f t="shared" si="3"/>
        <v>268.02999999999997</v>
      </c>
      <c r="K20" s="499">
        <f t="shared" si="4"/>
        <v>617.89</v>
      </c>
      <c r="L20" s="499"/>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f t="shared" si="0"/>
        <v>92775</v>
      </c>
      <c r="AL20" s="324">
        <v>0</v>
      </c>
    </row>
    <row r="21" spans="1:38" s="325" customFormat="1">
      <c r="A21" s="494"/>
      <c r="B21" s="495"/>
      <c r="C21" s="496" t="str">
        <f>IF($B21="","",IFERROR(VLOOKUP($B21,SERVIÇOS!$A:$F,2,0),IFERROR(VLOOKUP($B21,'COMPOSIÇÕES COMPLEMENTARES '!$C:$K,2,0),"")))</f>
        <v/>
      </c>
      <c r="D21" s="497" t="str">
        <f>IF($B21="","",IFERROR(VLOOKUP($B21,SERVIÇOS!$A:$F,3,0),IFERROR(VLOOKUP($B21,'COMPOSIÇÕES COMPLEMENTARES '!$C:$K,3,0),"")))</f>
        <v/>
      </c>
      <c r="E21" s="498"/>
      <c r="F21" s="499" t="str">
        <f>IF($B21="","",IFERROR(VLOOKUP($B21,SERVIÇOS!$A:$F,4,0),IFERROR(VLOOKUP($B21,'COMPOSIÇÕES COMPLEMENTARES '!$C:$K,6,0),"")))</f>
        <v/>
      </c>
      <c r="G21" s="499" t="str">
        <f>IF($B21="","",IFERROR(VLOOKUP($B21,SERVIÇOS!$A:$F,5,0),IFERROR(VLOOKUP($B21,'COMPOSIÇÕES COMPLEMENTARES '!$C:$K,7,0),"")))</f>
        <v/>
      </c>
      <c r="H21" s="499" t="str">
        <f t="shared" si="1"/>
        <v/>
      </c>
      <c r="I21" s="499" t="str">
        <f t="shared" si="2"/>
        <v/>
      </c>
      <c r="J21" s="499" t="str">
        <f t="shared" si="3"/>
        <v/>
      </c>
      <c r="K21" s="499" t="str">
        <f t="shared" si="4"/>
        <v/>
      </c>
      <c r="L21" s="499"/>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f t="shared" si="0"/>
        <v>0</v>
      </c>
      <c r="AL21" s="324">
        <v>0</v>
      </c>
    </row>
    <row r="22" spans="1:38" s="577" customFormat="1">
      <c r="A22" s="578" t="s">
        <v>21035</v>
      </c>
      <c r="B22" s="579"/>
      <c r="C22" s="568" t="s">
        <v>21036</v>
      </c>
      <c r="D22" s="569" t="str">
        <f>IF(B22&lt;&gt;"",VLOOKUP(B22,[4]SERVIÇOS!A$1:F$6102,3,0),"")</f>
        <v/>
      </c>
      <c r="E22" s="569"/>
      <c r="F22" s="570" t="str">
        <f>IF(OR(B22="",D22=0),"",VLOOKUP(B22,[4]SERVIÇOS!A$1:F$6102,4,0))</f>
        <v/>
      </c>
      <c r="G22" s="570" t="str">
        <f>IF(OR(B22="",D22=0),"",VLOOKUP(B22,[4]SERVIÇOS!A$1:F$6102,5,0))</f>
        <v/>
      </c>
      <c r="H22" s="571" t="str">
        <f>IF(E22="","",F22+G22)</f>
        <v/>
      </c>
      <c r="I22" s="580">
        <f>SUM(I23:I24)</f>
        <v>368.06</v>
      </c>
      <c r="J22" s="580">
        <f>SUM(J23:J24)</f>
        <v>23.27</v>
      </c>
      <c r="K22" s="580">
        <f>SUM(K23:K24)</f>
        <v>391.32</v>
      </c>
      <c r="L22" s="581"/>
      <c r="M22" s="582"/>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6"/>
      <c r="AL22" s="576"/>
    </row>
    <row r="23" spans="1:38" s="325" customFormat="1" ht="45">
      <c r="A23" s="494" t="s">
        <v>21076</v>
      </c>
      <c r="B23" s="559">
        <v>92720</v>
      </c>
      <c r="C23" s="496" t="str">
        <f>IF($B23="","",IFERROR(VLOOKUP($B23,SERVIÇOS!$A:$F,2,0),IFERROR(VLOOKUP($B23,'COMPOSIÇÕES COMPLEMENTARES '!$C:$K,2,0),"")))</f>
        <v>CONCRETAGEM DE PILARES, FCK = 25 MPA, COM USO DE BOMBA EM EDIFICAÇÃO COM SEÇÃO MÉDIA DE PILARES MENOR OU IGUAL A 0,25 M² - LANÇAMENTO, ADENSAMENTO E ACABAMENTO. AF_12/2015</v>
      </c>
      <c r="D23" s="497" t="str">
        <f>IF($B23="","",IFERROR(VLOOKUP($B23,SERVIÇOS!$A:$F,3,0),IFERROR(VLOOKUP($B23,'COMPOSIÇÕES COMPLEMENTARES '!$C:$K,3,0),"")))</f>
        <v>M3</v>
      </c>
      <c r="E23" s="498">
        <v>0.36</v>
      </c>
      <c r="F23" s="499">
        <f>IF($B23="","",IFERROR(VLOOKUP($B23,SERVIÇOS!$A:$F,4,0),IFERROR(VLOOKUP($B23,'COMPOSIÇÕES COMPLEMENTARES '!$C:$K,6,0),"")))</f>
        <v>284.41000000000003</v>
      </c>
      <c r="G23" s="499">
        <f>IF($B23="","",IFERROR(VLOOKUP($B23,SERVIÇOS!$A:$F,5,0),IFERROR(VLOOKUP($B23,'COMPOSIÇÕES COMPLEMENTARES '!$C:$K,7,0),"")))</f>
        <v>20.07</v>
      </c>
      <c r="H23" s="499">
        <f t="shared" si="1"/>
        <v>304.48</v>
      </c>
      <c r="I23" s="499">
        <f t="shared" si="2"/>
        <v>102.39</v>
      </c>
      <c r="J23" s="499">
        <f t="shared" si="3"/>
        <v>7.23</v>
      </c>
      <c r="K23" s="499">
        <f t="shared" si="4"/>
        <v>109.61</v>
      </c>
      <c r="L23" s="499"/>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f t="shared" si="0"/>
        <v>92720</v>
      </c>
      <c r="AL23" s="324">
        <v>0</v>
      </c>
    </row>
    <row r="24" spans="1:38" s="325" customFormat="1" ht="45">
      <c r="A24" s="494" t="s">
        <v>21077</v>
      </c>
      <c r="B24" s="559">
        <v>92726</v>
      </c>
      <c r="C24" s="496" t="str">
        <f>IF($B24="","",IFERROR(VLOOKUP($B24,SERVIÇOS!$A:$F,2,0),IFERROR(VLOOKUP($B24,'COMPOSIÇÕES COMPLEMENTARES '!$C:$K,2,0),"")))</f>
        <v>CONCRETAGEM DE VIGAS E LAJES, FCK=20 MPA, PARA LAJES MACIÇAS OU NERVURADAS COM USO DE BOMBA EM EDIFICAÇÃO COM ÁREA MÉDIA DE LAJES MAIOR QUE 20 M² - LANÇAMENTO, ADENSAMENTO E ACABAMENTO. AF_12/2015</v>
      </c>
      <c r="D24" s="497" t="str">
        <f>IF($B24="","",IFERROR(VLOOKUP($B24,SERVIÇOS!$A:$F,3,0),IFERROR(VLOOKUP($B24,'COMPOSIÇÕES COMPLEMENTARES '!$C:$K,3,0),"")))</f>
        <v>M3</v>
      </c>
      <c r="E24" s="498">
        <v>0.98</v>
      </c>
      <c r="F24" s="499">
        <f>IF($B24="","",IFERROR(VLOOKUP($B24,SERVIÇOS!$A:$F,4,0),IFERROR(VLOOKUP($B24,'COMPOSIÇÕES COMPLEMENTARES '!$C:$K,6,0),"")))</f>
        <v>271.08999999999997</v>
      </c>
      <c r="G24" s="499">
        <f>IF($B24="","",IFERROR(VLOOKUP($B24,SERVIÇOS!$A:$F,5,0),IFERROR(VLOOKUP($B24,'COMPOSIÇÕES COMPLEMENTARES '!$C:$K,7,0),"")))</f>
        <v>16.37</v>
      </c>
      <c r="H24" s="499">
        <f t="shared" si="1"/>
        <v>287.45999999999998</v>
      </c>
      <c r="I24" s="499">
        <f t="shared" si="2"/>
        <v>265.67</v>
      </c>
      <c r="J24" s="499">
        <f t="shared" si="3"/>
        <v>16.04</v>
      </c>
      <c r="K24" s="499">
        <f t="shared" si="4"/>
        <v>281.70999999999998</v>
      </c>
      <c r="L24" s="499"/>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c r="A25" s="494"/>
      <c r="B25" s="495"/>
      <c r="C25" s="496" t="str">
        <f>IF($B25="","",IFERROR(VLOOKUP($B25,SERVIÇOS!$A:$F,2,0),IFERROR(VLOOKUP($B25,'COMPOSIÇÕES COMPLEMENTARES '!$C:$K,2,0),"")))</f>
        <v/>
      </c>
      <c r="D25" s="497" t="str">
        <f>IF($B25="","",IFERROR(VLOOKUP($B25,SERVIÇOS!$A:$F,3,0),IFERROR(VLOOKUP($B25,'COMPOSIÇÕES COMPLEMENTARES '!$C:$K,3,0),"")))</f>
        <v/>
      </c>
      <c r="E25" s="498"/>
      <c r="F25" s="499" t="str">
        <f>IF($B25="","",IFERROR(VLOOKUP($B25,SERVIÇOS!$A:$F,4,0),IFERROR(VLOOKUP($B25,'COMPOSIÇÕES COMPLEMENTARES '!$C:$K,6,0),"")))</f>
        <v/>
      </c>
      <c r="G25" s="499" t="str">
        <f>IF($B25="","",IFERROR(VLOOKUP($B25,SERVIÇOS!$A:$F,5,0),IFERROR(VLOOKUP($B25,'COMPOSIÇÕES COMPLEMENTARES '!$C:$K,7,0),"")))</f>
        <v/>
      </c>
      <c r="H25" s="499" t="str">
        <f t="shared" si="1"/>
        <v/>
      </c>
      <c r="I25" s="499" t="str">
        <f t="shared" si="2"/>
        <v/>
      </c>
      <c r="J25" s="499" t="str">
        <f t="shared" si="3"/>
        <v/>
      </c>
      <c r="K25" s="499" t="str">
        <f t="shared" si="4"/>
        <v/>
      </c>
      <c r="L25" s="499"/>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f t="shared" si="0"/>
        <v>0</v>
      </c>
      <c r="AL25" s="324">
        <v>0</v>
      </c>
    </row>
    <row r="26" spans="1:38" s="577" customFormat="1">
      <c r="A26" s="578" t="s">
        <v>21037</v>
      </c>
      <c r="B26" s="579"/>
      <c r="C26" s="568" t="s">
        <v>21038</v>
      </c>
      <c r="D26" s="569" t="str">
        <f>IF(B26&lt;&gt;"",VLOOKUP(B26,[4]SERVIÇOS!A$1:F$6102,3,0),"")</f>
        <v/>
      </c>
      <c r="E26" s="569"/>
      <c r="F26" s="570" t="str">
        <f>IF(OR(B26="",D26=0),"",VLOOKUP(B26,[4]SERVIÇOS!A$1:F$6102,4,0))</f>
        <v/>
      </c>
      <c r="G26" s="570" t="str">
        <f>IF(OR(B26="",D26=0),"",VLOOKUP(B26,[4]SERVIÇOS!A$1:F$6102,5,0))</f>
        <v/>
      </c>
      <c r="H26" s="571" t="str">
        <f>IF(E26="","",F26+G26)</f>
        <v/>
      </c>
      <c r="I26" s="580">
        <f>SUM(I27:I29)</f>
        <v>1751.92</v>
      </c>
      <c r="J26" s="580">
        <f>SUM(J27:J29)</f>
        <v>1356.0700000000002</v>
      </c>
      <c r="K26" s="580">
        <f>SUM(K27:K29)</f>
        <v>3107.98</v>
      </c>
      <c r="L26" s="581"/>
      <c r="M26" s="582"/>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6"/>
      <c r="AL26" s="576"/>
    </row>
    <row r="27" spans="1:38" s="325" customFormat="1" ht="45">
      <c r="A27" s="494" t="s">
        <v>21078</v>
      </c>
      <c r="B27" s="559">
        <v>89169</v>
      </c>
      <c r="C27" s="496" t="str">
        <f>IF($B27="","",IFERROR(VLOOKUP($B27,SERVIÇOS!$A:$F,2,0),IFERROR(VLOOKUP($B27,'COMPOSIÇÕES COMPLEMENTARES '!$C:$K,2,0),"")))</f>
        <v>(COMPOSIÇÃO REPRESENTATIVA) DO SERVIÇO DE ALVENARIA DE VEDAÇÃO DE BLOCOS VAZADOS DE CONCRETO DE 9X19X39CM (ESPESSURA 9CM), PARA EDIFICAÇÃO HABITACIONAL UNIFAMILIAR (CASA) E EDIFICAÇÃO PÚBLICA PADRÃO. AF_11/2014</v>
      </c>
      <c r="D27" s="497" t="str">
        <f>IF($B27="","",IFERROR(VLOOKUP($B27,SERVIÇOS!$A:$F,3,0),IFERROR(VLOOKUP($B27,'COMPOSIÇÕES COMPLEMENTARES '!$C:$K,3,0),"")))</f>
        <v>M2</v>
      </c>
      <c r="E27" s="498">
        <v>29.83</v>
      </c>
      <c r="F27" s="499">
        <f>IF($B27="","",IFERROR(VLOOKUP($B27,SERVIÇOS!$A:$F,4,0),IFERROR(VLOOKUP($B27,'COMPOSIÇÕES COMPLEMENTARES '!$C:$K,6,0),"")))</f>
        <v>32.31</v>
      </c>
      <c r="G27" s="499">
        <f>IF($B27="","",IFERROR(VLOOKUP($B27,SERVIÇOS!$A:$F,5,0),IFERROR(VLOOKUP($B27,'COMPOSIÇÕES COMPLEMENTARES '!$C:$K,7,0),"")))</f>
        <v>17.34</v>
      </c>
      <c r="H27" s="499">
        <f t="shared" si="1"/>
        <v>49.650000000000006</v>
      </c>
      <c r="I27" s="499">
        <f t="shared" si="2"/>
        <v>963.81</v>
      </c>
      <c r="J27" s="499">
        <f t="shared" si="3"/>
        <v>517.25</v>
      </c>
      <c r="K27" s="499">
        <f t="shared" si="4"/>
        <v>1481.06</v>
      </c>
      <c r="L27" s="499"/>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f t="shared" si="0"/>
        <v>89169</v>
      </c>
      <c r="AL27" s="324">
        <v>0</v>
      </c>
    </row>
    <row r="28" spans="1:38" s="325" customFormat="1" ht="30">
      <c r="A28" s="494" t="s">
        <v>21079</v>
      </c>
      <c r="B28" s="559">
        <v>87878</v>
      </c>
      <c r="C28" s="496" t="str">
        <f>IF($B28="","",IFERROR(VLOOKUP($B28,SERVIÇOS!$A:$F,2,0),IFERROR(VLOOKUP($B28,'COMPOSIÇÕES COMPLEMENTARES '!$C:$K,2,0),"")))</f>
        <v>CHAPISCO APLICADO EM ALVENARIAS E ESTRUTURAS DE CONCRETO INTERNAS, COM COLHER DE PEDREIRO.  ARGAMASSA TRAÇO 1:3 COM PREPARO MANUAL. AF_06/2014</v>
      </c>
      <c r="D28" s="497" t="str">
        <f>IF($B28="","",IFERROR(VLOOKUP($B28,SERVIÇOS!$A:$F,3,0),IFERROR(VLOOKUP($B28,'COMPOSIÇÕES COMPLEMENTARES '!$C:$K,3,0),"")))</f>
        <v>M2</v>
      </c>
      <c r="E28" s="498">
        <v>59.66</v>
      </c>
      <c r="F28" s="499">
        <f>IF($B28="","",IFERROR(VLOOKUP($B28,SERVIÇOS!$A:$F,4,0),IFERROR(VLOOKUP($B28,'COMPOSIÇÕES COMPLEMENTARES '!$C:$K,6,0),"")))</f>
        <v>1.5199999999999998</v>
      </c>
      <c r="G28" s="499">
        <f>IF($B28="","",IFERROR(VLOOKUP($B28,SERVIÇOS!$A:$F,5,0),IFERROR(VLOOKUP($B28,'COMPOSIÇÕES COMPLEMENTARES '!$C:$K,7,0),"")))</f>
        <v>1.82</v>
      </c>
      <c r="H28" s="499">
        <f t="shared" si="1"/>
        <v>3.34</v>
      </c>
      <c r="I28" s="499">
        <f t="shared" si="2"/>
        <v>90.68</v>
      </c>
      <c r="J28" s="499">
        <f t="shared" si="3"/>
        <v>108.58</v>
      </c>
      <c r="K28" s="499">
        <f t="shared" si="4"/>
        <v>199.26</v>
      </c>
      <c r="L28" s="499"/>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f t="shared" si="0"/>
        <v>87878</v>
      </c>
      <c r="AL28" s="324">
        <v>0</v>
      </c>
    </row>
    <row r="29" spans="1:38" s="325" customFormat="1" ht="60">
      <c r="A29" s="494" t="s">
        <v>21080</v>
      </c>
      <c r="B29" s="559">
        <v>89173</v>
      </c>
      <c r="C29" s="496" t="str">
        <f>IF($B29="","",IFERROR(VLOOKUP($B29,SERVIÇOS!$A:$F,2,0),IFERROR(VLOOKUP($B29,'COMPOSIÇÕES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29" s="497" t="str">
        <f>IF($B29="","",IFERROR(VLOOKUP($B29,SERVIÇOS!$A:$F,3,0),IFERROR(VLOOKUP($B29,'COMPOSIÇÕES COMPLEMENTARES '!$C:$K,3,0),"")))</f>
        <v>M2</v>
      </c>
      <c r="E29" s="498">
        <v>59.66</v>
      </c>
      <c r="F29" s="499">
        <f>IF($B29="","",IFERROR(VLOOKUP($B29,SERVIÇOS!$A:$F,4,0),IFERROR(VLOOKUP($B29,'COMPOSIÇÕES COMPLEMENTARES '!$C:$K,6,0),"")))</f>
        <v>11.69</v>
      </c>
      <c r="G29" s="499">
        <f>IF($B29="","",IFERROR(VLOOKUP($B29,SERVIÇOS!$A:$F,5,0),IFERROR(VLOOKUP($B29,'COMPOSIÇÕES COMPLEMENTARES '!$C:$K,7,0),"")))</f>
        <v>12.24</v>
      </c>
      <c r="H29" s="499">
        <f t="shared" si="1"/>
        <v>23.93</v>
      </c>
      <c r="I29" s="499">
        <f t="shared" si="2"/>
        <v>697.43</v>
      </c>
      <c r="J29" s="499">
        <f t="shared" si="3"/>
        <v>730.24</v>
      </c>
      <c r="K29" s="499">
        <f t="shared" si="4"/>
        <v>1427.66</v>
      </c>
      <c r="L29" s="499"/>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f t="shared" si="0"/>
        <v>89173</v>
      </c>
      <c r="AL29" s="324">
        <v>0</v>
      </c>
    </row>
    <row r="30" spans="1:38" s="325" customFormat="1">
      <c r="A30" s="494"/>
      <c r="B30" s="495"/>
      <c r="C30" s="496" t="str">
        <f>IF($B30="","",IFERROR(VLOOKUP($B30,SERVIÇOS!$A:$F,2,0),IFERROR(VLOOKUP($B30,'COMPOSIÇÕES COMPLEMENTARES '!$C:$K,2,0),"")))</f>
        <v/>
      </c>
      <c r="D30" s="497" t="str">
        <f>IF($B30="","",IFERROR(VLOOKUP($B30,SERVIÇOS!$A:$F,3,0),IFERROR(VLOOKUP($B30,'COMPOSIÇÕES COMPLEMENTARES '!$C:$K,3,0),"")))</f>
        <v/>
      </c>
      <c r="E30" s="498"/>
      <c r="F30" s="499" t="str">
        <f>IF($B30="","",IFERROR(VLOOKUP($B30,SERVIÇOS!$A:$F,4,0),IFERROR(VLOOKUP($B30,'COMPOSIÇÕES COMPLEMENTARES '!$C:$K,6,0),"")))</f>
        <v/>
      </c>
      <c r="G30" s="499" t="str">
        <f>IF($B30="","",IFERROR(VLOOKUP($B30,SERVIÇOS!$A:$F,5,0),IFERROR(VLOOKUP($B30,'COMPOSIÇÕES COMPLEMENTARES '!$C:$K,7,0),"")))</f>
        <v/>
      </c>
      <c r="H30" s="499" t="str">
        <f t="shared" si="1"/>
        <v/>
      </c>
      <c r="I30" s="499" t="str">
        <f t="shared" si="2"/>
        <v/>
      </c>
      <c r="J30" s="499" t="str">
        <f t="shared" si="3"/>
        <v/>
      </c>
      <c r="K30" s="499" t="str">
        <f t="shared" si="4"/>
        <v/>
      </c>
      <c r="L30" s="499"/>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f t="shared" si="0"/>
        <v>0</v>
      </c>
      <c r="AL30" s="324">
        <v>0</v>
      </c>
    </row>
    <row r="31" spans="1:38" s="577" customFormat="1">
      <c r="A31" s="578" t="s">
        <v>21039</v>
      </c>
      <c r="B31" s="579"/>
      <c r="C31" s="568" t="s">
        <v>21040</v>
      </c>
      <c r="D31" s="569" t="str">
        <f>IF(B31&lt;&gt;"",VLOOKUP(B31,[4]SERVIÇOS!A$1:F$6102,3,0),"")</f>
        <v/>
      </c>
      <c r="E31" s="569"/>
      <c r="F31" s="570" t="str">
        <f>IF(OR(B31="",D31=0),"",VLOOKUP(B31,[4]SERVIÇOS!A$1:F$6102,4,0))</f>
        <v/>
      </c>
      <c r="G31" s="570" t="str">
        <f>IF(OR(B31="",D31=0),"",VLOOKUP(B31,[4]SERVIÇOS!A$1:F$6102,5,0))</f>
        <v/>
      </c>
      <c r="H31" s="571" t="str">
        <f>IF(E31="","",F31+G31)</f>
        <v/>
      </c>
      <c r="I31" s="580">
        <f>SUM(I32:I34)</f>
        <v>1922.9</v>
      </c>
      <c r="J31" s="580">
        <f>SUM(J32:J34)</f>
        <v>968.19</v>
      </c>
      <c r="K31" s="580">
        <f>SUM(K32:K34)</f>
        <v>2891.07</v>
      </c>
      <c r="L31" s="581"/>
      <c r="M31" s="582"/>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6"/>
      <c r="AL31" s="576"/>
    </row>
    <row r="32" spans="1:38" s="325" customFormat="1" ht="45">
      <c r="A32" s="494" t="s">
        <v>21081</v>
      </c>
      <c r="B32" s="559">
        <v>87755</v>
      </c>
      <c r="C32" s="496" t="str">
        <f>IF($B32="","",IFERROR(VLOOKUP($B32,SERVIÇOS!$A:$F,2,0),IFERROR(VLOOKUP($B32,'COMPOSIÇÕES COMPLEMENTARES '!$C:$K,2,0),"")))</f>
        <v>CONTRAPISO EM ARGAMASSA TRAÇO 1:4 (CIMENTO E AREIA), PREPARO MECÂNICO COM BETONEIRA 400 L, APLICADO EM ÁREAS MOLHADAS SOBRE IMPERMEABILIZAÇÃO, ESPESSURA 3CM. AF_06/2014</v>
      </c>
      <c r="D32" s="497" t="str">
        <f>IF($B32="","",IFERROR(VLOOKUP($B32,SERVIÇOS!$A:$F,3,0),IFERROR(VLOOKUP($B32,'COMPOSIÇÕES COMPLEMENTARES '!$C:$K,3,0),"")))</f>
        <v>M2</v>
      </c>
      <c r="E32" s="498">
        <v>12.87</v>
      </c>
      <c r="F32" s="499">
        <f>IF($B32="","",IFERROR(VLOOKUP($B32,SERVIÇOS!$A:$F,4,0),IFERROR(VLOOKUP($B32,'COMPOSIÇÕES COMPLEMENTARES '!$C:$K,6,0),"")))</f>
        <v>18.25</v>
      </c>
      <c r="G32" s="499">
        <f>IF($B32="","",IFERROR(VLOOKUP($B32,SERVIÇOS!$A:$F,5,0),IFERROR(VLOOKUP($B32,'COMPOSIÇÕES COMPLEMENTARES '!$C:$K,7,0),"")))</f>
        <v>17.18</v>
      </c>
      <c r="H32" s="499">
        <f t="shared" si="1"/>
        <v>35.43</v>
      </c>
      <c r="I32" s="499">
        <f t="shared" si="2"/>
        <v>234.88</v>
      </c>
      <c r="J32" s="499">
        <f t="shared" si="3"/>
        <v>221.11</v>
      </c>
      <c r="K32" s="499">
        <f t="shared" si="4"/>
        <v>455.98</v>
      </c>
      <c r="L32" s="499"/>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f t="shared" si="0"/>
        <v>87755</v>
      </c>
      <c r="AL32" s="324">
        <v>0</v>
      </c>
    </row>
    <row r="33" spans="1:38" s="325" customFormat="1" ht="45">
      <c r="A33" s="494" t="s">
        <v>21082</v>
      </c>
      <c r="B33" s="559">
        <v>87248</v>
      </c>
      <c r="C33" s="496" t="str">
        <f>IF($B33="","",IFERROR(VLOOKUP($B33,SERVIÇOS!$A:$F,2,0),IFERROR(VLOOKUP($B33,'COMPOSIÇÕES COMPLEMENTARES '!$C:$K,2,0),"")))</f>
        <v>REVESTIMENTO CERÂMICO PARA PISO COM PLACAS TIPO ESMALTADA EXTRA DE DIMENSÕES 35X35 CM APLICADA EM AMBIENTES DE ÁREA MAIOR QUE 10 M2. AF_06/2014</v>
      </c>
      <c r="D33" s="497" t="str">
        <f>IF($B33="","",IFERROR(VLOOKUP($B33,SERVIÇOS!$A:$F,3,0),IFERROR(VLOOKUP($B33,'COMPOSIÇÕES COMPLEMENTARES '!$C:$K,3,0),"")))</f>
        <v>M2</v>
      </c>
      <c r="E33" s="498">
        <v>12.87</v>
      </c>
      <c r="F33" s="499">
        <f>IF($B33="","",IFERROR(VLOOKUP($B33,SERVIÇOS!$A:$F,4,0),IFERROR(VLOOKUP($B33,'COMPOSIÇÕES COMPLEMENTARES '!$C:$K,6,0),"")))</f>
        <v>21.54</v>
      </c>
      <c r="G33" s="499">
        <f>IF($B33="","",IFERROR(VLOOKUP($B33,SERVIÇOS!$A:$F,5,0),IFERROR(VLOOKUP($B33,'COMPOSIÇÕES COMPLEMENTARES '!$C:$K,7,0),"")))</f>
        <v>5.6</v>
      </c>
      <c r="H33" s="499">
        <f t="shared" si="1"/>
        <v>27.14</v>
      </c>
      <c r="I33" s="499">
        <f t="shared" si="2"/>
        <v>277.22000000000003</v>
      </c>
      <c r="J33" s="499">
        <f t="shared" si="3"/>
        <v>72.069999999999993</v>
      </c>
      <c r="K33" s="499">
        <f t="shared" si="4"/>
        <v>349.29</v>
      </c>
      <c r="L33" s="499"/>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f t="shared" si="0"/>
        <v>87248</v>
      </c>
      <c r="AL33" s="324">
        <v>0</v>
      </c>
    </row>
    <row r="34" spans="1:38" s="325" customFormat="1" ht="45">
      <c r="A34" s="494" t="s">
        <v>21083</v>
      </c>
      <c r="B34" s="559">
        <v>87269</v>
      </c>
      <c r="C34" s="496" t="str">
        <f>IF($B34="","",IFERROR(VLOOKUP($B34,SERVIÇOS!$A:$F,2,0),IFERROR(VLOOKUP($B34,'COMPOSIÇÕES COMPLEMENTARES '!$C:$K,2,0),"")))</f>
        <v>REVESTIMENTO CERÂMICO PARA PAREDES INTERNAS COM PLACAS TIPO ESMALTADA EXTRA DE DIMENSÕES 25X35 CM APLICADAS EM AMBIENTES DE ÁREA MAIOR QUE 5 M² NA ALTURA INTEIRA DAS PAREDES. AF_06/2014</v>
      </c>
      <c r="D34" s="497" t="str">
        <f>IF($B34="","",IFERROR(VLOOKUP($B34,SERVIÇOS!$A:$F,3,0),IFERROR(VLOOKUP($B34,'COMPOSIÇÕES COMPLEMENTARES '!$C:$K,3,0),"")))</f>
        <v>M2</v>
      </c>
      <c r="E34" s="498">
        <v>49.02</v>
      </c>
      <c r="F34" s="499">
        <f>IF($B34="","",IFERROR(VLOOKUP($B34,SERVIÇOS!$A:$F,4,0),IFERROR(VLOOKUP($B34,'COMPOSIÇÕES COMPLEMENTARES '!$C:$K,6,0),"")))</f>
        <v>28.779999999999998</v>
      </c>
      <c r="G34" s="499">
        <f>IF($B34="","",IFERROR(VLOOKUP($B34,SERVIÇOS!$A:$F,5,0),IFERROR(VLOOKUP($B34,'COMPOSIÇÕES COMPLEMENTARES '!$C:$K,7,0),"")))</f>
        <v>13.77</v>
      </c>
      <c r="H34" s="499">
        <f t="shared" si="1"/>
        <v>42.55</v>
      </c>
      <c r="I34" s="499">
        <f t="shared" si="2"/>
        <v>1410.8</v>
      </c>
      <c r="J34" s="499">
        <f t="shared" si="3"/>
        <v>675.01</v>
      </c>
      <c r="K34" s="499">
        <f t="shared" si="4"/>
        <v>2085.8000000000002</v>
      </c>
      <c r="L34" s="499"/>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f t="shared" si="0"/>
        <v>87269</v>
      </c>
      <c r="AL34" s="324">
        <v>0</v>
      </c>
    </row>
    <row r="35" spans="1:38" s="325" customFormat="1">
      <c r="A35" s="494"/>
      <c r="B35" s="495"/>
      <c r="C35" s="496" t="str">
        <f>IF($B35="","",IFERROR(VLOOKUP($B35,SERVIÇOS!$A:$F,2,0),IFERROR(VLOOKUP($B35,'COMPOSIÇÕES COMPLEMENTARES '!$C:$K,2,0),"")))</f>
        <v/>
      </c>
      <c r="D35" s="497" t="str">
        <f>IF($B35="","",IFERROR(VLOOKUP($B35,SERVIÇOS!$A:$F,3,0),IFERROR(VLOOKUP($B35,'COMPOSIÇÕES COMPLEMENTARES '!$C:$K,3,0),"")))</f>
        <v/>
      </c>
      <c r="E35" s="498"/>
      <c r="F35" s="499" t="str">
        <f>IF($B35="","",IFERROR(VLOOKUP($B35,SERVIÇOS!$A:$F,4,0),IFERROR(VLOOKUP($B35,'COMPOSIÇÕES COMPLEMENTARES '!$C:$K,6,0),"")))</f>
        <v/>
      </c>
      <c r="G35" s="499" t="str">
        <f>IF($B35="","",IFERROR(VLOOKUP($B35,SERVIÇOS!$A:$F,5,0),IFERROR(VLOOKUP($B35,'COMPOSIÇÕES COMPLEMENTARES '!$C:$K,7,0),"")))</f>
        <v/>
      </c>
      <c r="H35" s="499" t="str">
        <f t="shared" si="1"/>
        <v/>
      </c>
      <c r="I35" s="499" t="str">
        <f t="shared" si="2"/>
        <v/>
      </c>
      <c r="J35" s="499" t="str">
        <f t="shared" si="3"/>
        <v/>
      </c>
      <c r="K35" s="499" t="str">
        <f t="shared" si="4"/>
        <v/>
      </c>
      <c r="L35" s="499"/>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f t="shared" ref="AK35:AK98" si="5">B35-AL35</f>
        <v>0</v>
      </c>
      <c r="AL35" s="324">
        <v>0</v>
      </c>
    </row>
    <row r="36" spans="1:38" s="577" customFormat="1">
      <c r="A36" s="578" t="s">
        <v>21041</v>
      </c>
      <c r="B36" s="579"/>
      <c r="C36" s="568" t="s">
        <v>21042</v>
      </c>
      <c r="D36" s="569" t="str">
        <f>IF(B36&lt;&gt;"",VLOOKUP(B36,[4]SERVIÇOS!A$1:F$6102,3,0),"")</f>
        <v/>
      </c>
      <c r="E36" s="569"/>
      <c r="F36" s="570" t="str">
        <f>IF(OR(B36="",D36=0),"",VLOOKUP(B36,[4]SERVIÇOS!A$1:F$6102,4,0))</f>
        <v/>
      </c>
      <c r="G36" s="570" t="str">
        <f>IF(OR(B36="",D36=0),"",VLOOKUP(B36,[4]SERVIÇOS!A$1:F$6102,5,0))</f>
        <v/>
      </c>
      <c r="H36" s="571" t="str">
        <f>IF(E36="","",F36+G36)</f>
        <v/>
      </c>
      <c r="I36" s="580">
        <f>SUM(I37:I40)</f>
        <v>718.62</v>
      </c>
      <c r="J36" s="580">
        <f>SUM(J37:J40)</f>
        <v>274.94</v>
      </c>
      <c r="K36" s="580">
        <f>SUM(K37:K40)</f>
        <v>993.56</v>
      </c>
      <c r="L36" s="581"/>
      <c r="M36" s="582"/>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6"/>
      <c r="AL36" s="576"/>
    </row>
    <row r="37" spans="1:38" s="325" customFormat="1" ht="30">
      <c r="A37" s="494" t="s">
        <v>21084</v>
      </c>
      <c r="B37" s="559">
        <v>93143</v>
      </c>
      <c r="C37" s="496" t="str">
        <f>IF($B37="","",IFERROR(VLOOKUP($B37,SERVIÇOS!$A:$F,2,0),IFERROR(VLOOKUP($B37,'COMPOSIÇÕES COMPLEMENTARES '!$C:$K,2,0),"")))</f>
        <v>PONTO DE TOMADA RESIDENCIAL INCLUINDO TOMADA 20A/250V, CAIXA ELÉTRICA, ELETRODUTO, CABO, RASGO, QUEBRA E CHUMBAMENTO. AF_01/2016</v>
      </c>
      <c r="D37" s="497" t="str">
        <f>IF($B37="","",IFERROR(VLOOKUP($B37,SERVIÇOS!$A:$F,3,0),IFERROR(VLOOKUP($B37,'COMPOSIÇÕES COMPLEMENTARES '!$C:$K,3,0),"")))</f>
        <v>UN</v>
      </c>
      <c r="E37" s="498">
        <v>2</v>
      </c>
      <c r="F37" s="499">
        <f>IF($B37="","",IFERROR(VLOOKUP($B37,SERVIÇOS!$A:$F,4,0),IFERROR(VLOOKUP($B37,'COMPOSIÇÕES COMPLEMENTARES '!$C:$K,6,0),"")))</f>
        <v>64.100000000000009</v>
      </c>
      <c r="G37" s="499">
        <f>IF($B37="","",IFERROR(VLOOKUP($B37,SERVIÇOS!$A:$F,5,0),IFERROR(VLOOKUP($B37,'COMPOSIÇÕES COMPLEMENTARES '!$C:$K,7,0),"")))</f>
        <v>70.64</v>
      </c>
      <c r="H37" s="499">
        <f t="shared" si="1"/>
        <v>134.74</v>
      </c>
      <c r="I37" s="499">
        <f t="shared" si="2"/>
        <v>128.19999999999999</v>
      </c>
      <c r="J37" s="499">
        <f t="shared" si="3"/>
        <v>141.28</v>
      </c>
      <c r="K37" s="499">
        <f t="shared" si="4"/>
        <v>269.48</v>
      </c>
      <c r="L37" s="499"/>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f t="shared" si="5"/>
        <v>93143</v>
      </c>
      <c r="AL37" s="324">
        <v>0</v>
      </c>
    </row>
    <row r="38" spans="1:38" s="325" customFormat="1" ht="30">
      <c r="A38" s="494" t="s">
        <v>21085</v>
      </c>
      <c r="B38" s="559">
        <v>93663</v>
      </c>
      <c r="C38" s="496" t="str">
        <f>IF($B38="","",IFERROR(VLOOKUP($B38,SERVIÇOS!$A:$F,2,0),IFERROR(VLOOKUP($B38,'COMPOSIÇÕES COMPLEMENTARES '!$C:$K,2,0),"")))</f>
        <v>DISJUNTOR BIPOLAR TIPO DIN, CORRENTE NOMINAL DE 25A - FORNECIMENTO E INSTALAÇÃO. AF_04/2016</v>
      </c>
      <c r="D38" s="497" t="str">
        <f>IF($B38="","",IFERROR(VLOOKUP($B38,SERVIÇOS!$A:$F,3,0),IFERROR(VLOOKUP($B38,'COMPOSIÇÕES COMPLEMENTARES '!$C:$K,3,0),"")))</f>
        <v>UN</v>
      </c>
      <c r="E38" s="498">
        <v>1</v>
      </c>
      <c r="F38" s="499">
        <f>IF($B38="","",IFERROR(VLOOKUP($B38,SERVIÇOS!$A:$F,4,0),IFERROR(VLOOKUP($B38,'COMPOSIÇÕES COMPLEMENTARES '!$C:$K,6,0),"")))</f>
        <v>51.57</v>
      </c>
      <c r="G38" s="499">
        <f>IF($B38="","",IFERROR(VLOOKUP($B38,SERVIÇOS!$A:$F,5,0),IFERROR(VLOOKUP($B38,'COMPOSIÇÕES COMPLEMENTARES '!$C:$K,7,0),"")))</f>
        <v>3.71</v>
      </c>
      <c r="H38" s="499">
        <f t="shared" si="1"/>
        <v>55.28</v>
      </c>
      <c r="I38" s="499">
        <f t="shared" si="2"/>
        <v>51.57</v>
      </c>
      <c r="J38" s="499">
        <f t="shared" si="3"/>
        <v>3.71</v>
      </c>
      <c r="K38" s="499">
        <f t="shared" si="4"/>
        <v>55.28</v>
      </c>
      <c r="L38" s="499"/>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f t="shared" si="5"/>
        <v>93663</v>
      </c>
      <c r="AL38" s="324">
        <v>0</v>
      </c>
    </row>
    <row r="39" spans="1:38" s="325" customFormat="1" ht="30">
      <c r="A39" s="494" t="s">
        <v>21086</v>
      </c>
      <c r="B39" s="559">
        <v>95746</v>
      </c>
      <c r="C39" s="496" t="str">
        <f>IF($B39="","",IFERROR(VLOOKUP($B39,SERVIÇOS!$A:$F,2,0),IFERROR(VLOOKUP($B39,'COMPOSIÇÕES COMPLEMENTARES '!$C:$K,2,0),"")))</f>
        <v>ELETRODUTO DE AÇO GALVANIZADO, CLASSE LEVE, DN 25 MM (1), APARENTE, INSTALADO EM TETO - FORNECIMENTO E INSTALAÇÃO. AF_11/2016_P</v>
      </c>
      <c r="D39" s="497" t="str">
        <f>IF($B39="","",IFERROR(VLOOKUP($B39,SERVIÇOS!$A:$F,3,0),IFERROR(VLOOKUP($B39,'COMPOSIÇÕES COMPLEMENTARES '!$C:$K,3,0),"")))</f>
        <v>M</v>
      </c>
      <c r="E39" s="498">
        <v>15</v>
      </c>
      <c r="F39" s="499">
        <f>IF($B39="","",IFERROR(VLOOKUP($B39,SERVIÇOS!$A:$F,4,0),IFERROR(VLOOKUP($B39,'COMPOSIÇÕES COMPLEMENTARES '!$C:$K,6,0),"")))</f>
        <v>14.469999999999999</v>
      </c>
      <c r="G39" s="499">
        <f>IF($B39="","",IFERROR(VLOOKUP($B39,SERVIÇOS!$A:$F,5,0),IFERROR(VLOOKUP($B39,'COMPOSIÇÕES COMPLEMENTARES '!$C:$K,7,0),"")))</f>
        <v>5.48</v>
      </c>
      <c r="H39" s="499">
        <f t="shared" si="1"/>
        <v>19.95</v>
      </c>
      <c r="I39" s="499">
        <f t="shared" si="2"/>
        <v>217.05</v>
      </c>
      <c r="J39" s="499">
        <f t="shared" si="3"/>
        <v>82.2</v>
      </c>
      <c r="K39" s="499">
        <f t="shared" si="4"/>
        <v>299.25</v>
      </c>
      <c r="L39" s="499"/>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f t="shared" si="5"/>
        <v>95746</v>
      </c>
      <c r="AL39" s="324">
        <v>0</v>
      </c>
    </row>
    <row r="40" spans="1:38" s="325" customFormat="1" ht="30">
      <c r="A40" s="494" t="s">
        <v>21087</v>
      </c>
      <c r="B40" s="559">
        <v>97593</v>
      </c>
      <c r="C40" s="496" t="str">
        <f>IF($B40="","",IFERROR(VLOOKUP($B40,SERVIÇOS!$A:$F,2,0),IFERROR(VLOOKUP($B40,'COMPOSIÇÕES COMPLEMENTARES '!$C:$K,2,0),"")))</f>
        <v>LUMINÁRIA TIPO SPOT, DE SOBREPOR, COM 1 LÂMPADA DE 15 W - FORNECIMENTO E INSTALAÇÃO. AF_11/2017</v>
      </c>
      <c r="D40" s="497" t="str">
        <f>IF($B40="","",IFERROR(VLOOKUP($B40,SERVIÇOS!$A:$F,3,0),IFERROR(VLOOKUP($B40,'COMPOSIÇÕES COMPLEMENTARES '!$C:$K,3,0),"")))</f>
        <v>UN</v>
      </c>
      <c r="E40" s="498">
        <v>5</v>
      </c>
      <c r="F40" s="499">
        <f>IF($B40="","",IFERROR(VLOOKUP($B40,SERVIÇOS!$A:$F,4,0),IFERROR(VLOOKUP($B40,'COMPOSIÇÕES COMPLEMENTARES '!$C:$K,6,0),"")))</f>
        <v>64.36</v>
      </c>
      <c r="G40" s="499">
        <f>IF($B40="","",IFERROR(VLOOKUP($B40,SERVIÇOS!$A:$F,5,0),IFERROR(VLOOKUP($B40,'COMPOSIÇÕES COMPLEMENTARES '!$C:$K,7,0),"")))</f>
        <v>9.5500000000000007</v>
      </c>
      <c r="H40" s="499">
        <f t="shared" si="1"/>
        <v>73.91</v>
      </c>
      <c r="I40" s="499">
        <f t="shared" si="2"/>
        <v>321.8</v>
      </c>
      <c r="J40" s="499">
        <f t="shared" si="3"/>
        <v>47.75</v>
      </c>
      <c r="K40" s="499">
        <f t="shared" si="4"/>
        <v>369.55</v>
      </c>
      <c r="L40" s="499"/>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f t="shared" si="5"/>
        <v>97593</v>
      </c>
      <c r="AL40" s="324">
        <v>0</v>
      </c>
    </row>
    <row r="41" spans="1:38" s="325" customFormat="1">
      <c r="A41" s="494"/>
      <c r="B41" s="495"/>
      <c r="C41" s="496" t="str">
        <f>IF($B41="","",IFERROR(VLOOKUP($B41,SERVIÇOS!$A:$F,2,0),IFERROR(VLOOKUP($B41,'COMPOSIÇÕES COMPLEMENTARES '!$C:$K,2,0),"")))</f>
        <v/>
      </c>
      <c r="D41" s="497" t="str">
        <f>IF($B41="","",IFERROR(VLOOKUP($B41,SERVIÇOS!$A:$F,3,0),IFERROR(VLOOKUP($B41,'COMPOSIÇÕES COMPLEMENTARES '!$C:$K,3,0),"")))</f>
        <v/>
      </c>
      <c r="E41" s="498"/>
      <c r="F41" s="499" t="str">
        <f>IF($B41="","",IFERROR(VLOOKUP($B41,SERVIÇOS!$A:$F,4,0),IFERROR(VLOOKUP($B41,'COMPOSIÇÕES COMPLEMENTARES '!$C:$K,6,0),"")))</f>
        <v/>
      </c>
      <c r="G41" s="499" t="str">
        <f>IF($B41="","",IFERROR(VLOOKUP($B41,SERVIÇOS!$A:$F,5,0),IFERROR(VLOOKUP($B41,'COMPOSIÇÕES COMPLEMENTARES '!$C:$K,7,0),"")))</f>
        <v/>
      </c>
      <c r="H41" s="499" t="str">
        <f t="shared" si="1"/>
        <v/>
      </c>
      <c r="I41" s="499" t="str">
        <f t="shared" si="2"/>
        <v/>
      </c>
      <c r="J41" s="499" t="str">
        <f t="shared" si="3"/>
        <v/>
      </c>
      <c r="K41" s="499" t="str">
        <f t="shared" si="4"/>
        <v/>
      </c>
      <c r="L41" s="499"/>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f t="shared" si="5"/>
        <v>0</v>
      </c>
      <c r="AL41" s="324">
        <v>0</v>
      </c>
    </row>
    <row r="42" spans="1:38" s="577" customFormat="1">
      <c r="A42" s="578" t="s">
        <v>21043</v>
      </c>
      <c r="B42" s="579"/>
      <c r="C42" s="568" t="s">
        <v>2986</v>
      </c>
      <c r="D42" s="569" t="str">
        <f>IF(B42&lt;&gt;"",VLOOKUP(B42,[4]SERVIÇOS!A$1:F$6102,3,0),"")</f>
        <v/>
      </c>
      <c r="E42" s="569"/>
      <c r="F42" s="570" t="str">
        <f>IF(OR(B42="",D42=0),"",VLOOKUP(B42,[4]SERVIÇOS!A$1:F$6102,4,0))</f>
        <v/>
      </c>
      <c r="G42" s="570" t="str">
        <f>IF(OR(B42="",D42=0),"",VLOOKUP(B42,[4]SERVIÇOS!A$1:F$6102,5,0))</f>
        <v/>
      </c>
      <c r="H42" s="571" t="str">
        <f>IF(E42="","",F42+G42)</f>
        <v/>
      </c>
      <c r="I42" s="580">
        <f>SUM(I43:I45)</f>
        <v>2935.92</v>
      </c>
      <c r="J42" s="580">
        <f>SUM(J43:J45)</f>
        <v>574.73</v>
      </c>
      <c r="K42" s="580">
        <f>SUM(K43:K45)</f>
        <v>3510.65</v>
      </c>
      <c r="L42" s="581"/>
      <c r="M42" s="582"/>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6"/>
      <c r="AL42" s="576"/>
    </row>
    <row r="43" spans="1:38" s="325" customFormat="1" ht="30">
      <c r="A43" s="494" t="s">
        <v>21088</v>
      </c>
      <c r="B43" s="559">
        <v>96111</v>
      </c>
      <c r="C43" s="496" t="str">
        <f>IF($B43="","",IFERROR(VLOOKUP($B43,SERVIÇOS!$A:$F,2,0),IFERROR(VLOOKUP($B43,'COMPOSIÇÕES COMPLEMENTARES '!$C:$K,2,0),"")))</f>
        <v>FORRO EM RÉGUAS DE PVC, FRISADO, PARA AMBIENTES RESIDENCIAIS, INCLUSIVE ESTRUTURA DE FIXAÇÃO. AF_05/2017_P</v>
      </c>
      <c r="D43" s="497" t="str">
        <f>IF($B43="","",IFERROR(VLOOKUP($B43,SERVIÇOS!$A:$F,3,0),IFERROR(VLOOKUP($B43,'COMPOSIÇÕES COMPLEMENTARES '!$C:$K,3,0),"")))</f>
        <v>M2</v>
      </c>
      <c r="E43" s="498">
        <v>22.98</v>
      </c>
      <c r="F43" s="499">
        <f>IF($B43="","",IFERROR(VLOOKUP($B43,SERVIÇOS!$A:$F,4,0),IFERROR(VLOOKUP($B43,'COMPOSIÇÕES COMPLEMENTARES '!$C:$K,6,0),"")))</f>
        <v>28.35</v>
      </c>
      <c r="G43" s="499">
        <f>IF($B43="","",IFERROR(VLOOKUP($B43,SERVIÇOS!$A:$F,5,0),IFERROR(VLOOKUP($B43,'COMPOSIÇÕES COMPLEMENTARES '!$C:$K,7,0),"")))</f>
        <v>8.61</v>
      </c>
      <c r="H43" s="499">
        <f t="shared" si="1"/>
        <v>36.96</v>
      </c>
      <c r="I43" s="499">
        <f t="shared" si="2"/>
        <v>651.48</v>
      </c>
      <c r="J43" s="499">
        <f t="shared" si="3"/>
        <v>197.86</v>
      </c>
      <c r="K43" s="499">
        <f t="shared" si="4"/>
        <v>849.34</v>
      </c>
      <c r="L43" s="499"/>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f t="shared" si="5"/>
        <v>96111</v>
      </c>
      <c r="AL43" s="324">
        <v>0</v>
      </c>
    </row>
    <row r="44" spans="1:38" s="325" customFormat="1" ht="45">
      <c r="A44" s="494" t="s">
        <v>21089</v>
      </c>
      <c r="B44" s="559">
        <v>92539</v>
      </c>
      <c r="C44" s="496" t="str">
        <f>IF($B44="","",IFERROR(VLOOKUP($B44,SERVIÇOS!$A:$F,2,0),IFERROR(VLOOKUP($B44,'COMPOSIÇÕES COMPLEMENTARES '!$C:$K,2,0),"")))</f>
        <v>TRAMA DE MADEIRA COMPOSTA POR RIPAS, CAIBROS E TERÇAS PARA TELHADOS DE ATÉ 2 ÁGUAS PARA TELHA DE ENCAIXE DE CERÂMICA OU DE CONCRETO, INCLUSO TRANSPORTE VERTICAL. AF_12/2015</v>
      </c>
      <c r="D44" s="497" t="str">
        <f>IF($B44="","",IFERROR(VLOOKUP($B44,SERVIÇOS!$A:$F,3,0),IFERROR(VLOOKUP($B44,'COMPOSIÇÕES COMPLEMENTARES '!$C:$K,3,0),"")))</f>
        <v>M2</v>
      </c>
      <c r="E44" s="498">
        <v>22.98</v>
      </c>
      <c r="F44" s="499">
        <f>IF($B44="","",IFERROR(VLOOKUP($B44,SERVIÇOS!$A:$F,4,0),IFERROR(VLOOKUP($B44,'COMPOSIÇÕES COMPLEMENTARES '!$C:$K,6,0),"")))</f>
        <v>34.459999999999994</v>
      </c>
      <c r="G44" s="499">
        <f>IF($B44="","",IFERROR(VLOOKUP($B44,SERVIÇOS!$A:$F,5,0),IFERROR(VLOOKUP($B44,'COMPOSIÇÕES COMPLEMENTARES '!$C:$K,7,0),"")))</f>
        <v>12.48</v>
      </c>
      <c r="H44" s="499">
        <f t="shared" si="1"/>
        <v>46.94</v>
      </c>
      <c r="I44" s="499">
        <f t="shared" si="2"/>
        <v>791.89</v>
      </c>
      <c r="J44" s="499">
        <f t="shared" si="3"/>
        <v>286.79000000000002</v>
      </c>
      <c r="K44" s="499">
        <f t="shared" si="4"/>
        <v>1078.68</v>
      </c>
      <c r="L44" s="499"/>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f t="shared" si="5"/>
        <v>92539</v>
      </c>
      <c r="AL44" s="324">
        <v>0</v>
      </c>
    </row>
    <row r="45" spans="1:38" s="325" customFormat="1" ht="30">
      <c r="A45" s="494" t="s">
        <v>21090</v>
      </c>
      <c r="B45" s="559">
        <v>94218</v>
      </c>
      <c r="C45" s="496" t="str">
        <f>IF($B45="","",IFERROR(VLOOKUP($B45,SERVIÇOS!$A:$F,2,0),IFERROR(VLOOKUP($B45,'COMPOSIÇÕES COMPLEMENTARES '!$C:$K,2,0),"")))</f>
        <v>TELHAMENTO COM TELHA ESTRUTURAL DE FIBROCIMENTO E= 6 MM, COM ATÉ 2 ÁGUAS, INCLUSO IÇAMENTO. AF_06/2016</v>
      </c>
      <c r="D45" s="497" t="str">
        <f>IF($B45="","",IFERROR(VLOOKUP($B45,SERVIÇOS!$A:$F,3,0),IFERROR(VLOOKUP($B45,'COMPOSIÇÕES COMPLEMENTARES '!$C:$K,3,0),"")))</f>
        <v>M2</v>
      </c>
      <c r="E45" s="498">
        <v>22.98</v>
      </c>
      <c r="F45" s="499">
        <f>IF($B45="","",IFERROR(VLOOKUP($B45,SERVIÇOS!$A:$F,4,0),IFERROR(VLOOKUP($B45,'COMPOSIÇÕES COMPLEMENTARES '!$C:$K,6,0),"")))</f>
        <v>64.95</v>
      </c>
      <c r="G45" s="499">
        <f>IF($B45="","",IFERROR(VLOOKUP($B45,SERVIÇOS!$A:$F,5,0),IFERROR(VLOOKUP($B45,'COMPOSIÇÕES COMPLEMENTARES '!$C:$K,7,0),"")))</f>
        <v>3.92</v>
      </c>
      <c r="H45" s="499">
        <f t="shared" si="1"/>
        <v>68.87</v>
      </c>
      <c r="I45" s="499">
        <f t="shared" si="2"/>
        <v>1492.55</v>
      </c>
      <c r="J45" s="499">
        <f t="shared" si="3"/>
        <v>90.08</v>
      </c>
      <c r="K45" s="499">
        <f t="shared" si="4"/>
        <v>1582.63</v>
      </c>
      <c r="L45" s="499"/>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f t="shared" si="5"/>
        <v>94218</v>
      </c>
      <c r="AL45" s="324">
        <v>0</v>
      </c>
    </row>
    <row r="46" spans="1:38" s="325" customFormat="1">
      <c r="A46" s="494"/>
      <c r="B46" s="495"/>
      <c r="C46" s="496" t="str">
        <f>IF($B46="","",IFERROR(VLOOKUP($B46,SERVIÇOS!$A:$F,2,0),IFERROR(VLOOKUP($B46,'COMPOSIÇÕES COMPLEMENTARES '!$C:$K,2,0),"")))</f>
        <v/>
      </c>
      <c r="D46" s="497" t="str">
        <f>IF($B46="","",IFERROR(VLOOKUP($B46,SERVIÇOS!$A:$F,3,0),IFERROR(VLOOKUP($B46,'COMPOSIÇÕES COMPLEMENTARES '!$C:$K,3,0),"")))</f>
        <v/>
      </c>
      <c r="E46" s="498"/>
      <c r="F46" s="499" t="str">
        <f>IF($B46="","",IFERROR(VLOOKUP($B46,SERVIÇOS!$A:$F,4,0),IFERROR(VLOOKUP($B46,'COMPOSIÇÕES COMPLEMENTARES '!$C:$K,6,0),"")))</f>
        <v/>
      </c>
      <c r="G46" s="499" t="str">
        <f>IF($B46="","",IFERROR(VLOOKUP($B46,SERVIÇOS!$A:$F,5,0),IFERROR(VLOOKUP($B46,'COMPOSIÇÕES COMPLEMENTARES '!$C:$K,7,0),"")))</f>
        <v/>
      </c>
      <c r="H46" s="499" t="str">
        <f t="shared" si="1"/>
        <v/>
      </c>
      <c r="I46" s="499" t="str">
        <f t="shared" si="2"/>
        <v/>
      </c>
      <c r="J46" s="499" t="str">
        <f t="shared" si="3"/>
        <v/>
      </c>
      <c r="K46" s="499" t="str">
        <f t="shared" si="4"/>
        <v/>
      </c>
      <c r="L46" s="499"/>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f t="shared" si="5"/>
        <v>0</v>
      </c>
      <c r="AL46" s="324">
        <v>0</v>
      </c>
    </row>
    <row r="47" spans="1:38" s="577" customFormat="1">
      <c r="A47" s="578" t="s">
        <v>21044</v>
      </c>
      <c r="B47" s="579"/>
      <c r="C47" s="568" t="s">
        <v>21045</v>
      </c>
      <c r="D47" s="569" t="str">
        <f>IF(B47&lt;&gt;"",VLOOKUP(B47,[4]SERVIÇOS!A$1:F$6102,3,0),"")</f>
        <v/>
      </c>
      <c r="E47" s="569"/>
      <c r="F47" s="570" t="str">
        <f>IF(OR(B47="",D47=0),"",VLOOKUP(B47,[4]SERVIÇOS!A$1:F$6102,4,0))</f>
        <v/>
      </c>
      <c r="G47" s="570" t="str">
        <f>IF(OR(B47="",D47=0),"",VLOOKUP(B47,[4]SERVIÇOS!A$1:F$6102,5,0))</f>
        <v/>
      </c>
      <c r="H47" s="571" t="str">
        <f>IF(E47="","",F47+G47)</f>
        <v/>
      </c>
      <c r="I47" s="580">
        <f>SUM(I48:I50)</f>
        <v>2757.5199999999995</v>
      </c>
      <c r="J47" s="580">
        <f>SUM(J48:J50)</f>
        <v>162.05999999999997</v>
      </c>
      <c r="K47" s="580">
        <f>SUM(K48:K50)</f>
        <v>2919.57</v>
      </c>
      <c r="L47" s="581"/>
      <c r="M47" s="582"/>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6"/>
      <c r="AL47" s="576"/>
    </row>
    <row r="48" spans="1:38" s="325" customFormat="1" ht="30">
      <c r="A48" s="494" t="s">
        <v>21091</v>
      </c>
      <c r="B48" s="559">
        <v>91341</v>
      </c>
      <c r="C48" s="496" t="str">
        <f>IF($B48="","",IFERROR(VLOOKUP($B48,SERVIÇOS!$A:$F,2,0),IFERROR(VLOOKUP($B48,'COMPOSIÇÕES COMPLEMENTARES '!$C:$K,2,0),"")))</f>
        <v>PORTA EM ALUMÍNIO DE ABRIR TIPO VENEZIANA COM GUARNIÇÃO, FIXAÇÃO COM PARAFUSOS - FORNECIMENTO E INSTALAÇÃO. AF_08/2015</v>
      </c>
      <c r="D48" s="497" t="str">
        <f>IF($B48="","",IFERROR(VLOOKUP($B48,SERVIÇOS!$A:$F,3,0),IFERROR(VLOOKUP($B48,'COMPOSIÇÕES COMPLEMENTARES '!$C:$K,3,0),"")))</f>
        <v>M2</v>
      </c>
      <c r="E48" s="498">
        <v>3.24</v>
      </c>
      <c r="F48" s="499">
        <f>IF($B48="","",IFERROR(VLOOKUP($B48,SERVIÇOS!$A:$F,4,0),IFERROR(VLOOKUP($B48,'COMPOSIÇÕES COMPLEMENTARES '!$C:$K,6,0),"")))</f>
        <v>641.16999999999996</v>
      </c>
      <c r="G48" s="499">
        <f>IF($B48="","",IFERROR(VLOOKUP($B48,SERVIÇOS!$A:$F,5,0),IFERROR(VLOOKUP($B48,'COMPOSIÇÕES COMPLEMENTARES '!$C:$K,7,0),"")))</f>
        <v>8.36</v>
      </c>
      <c r="H48" s="499">
        <f t="shared" si="1"/>
        <v>649.53</v>
      </c>
      <c r="I48" s="499">
        <f t="shared" si="2"/>
        <v>2077.39</v>
      </c>
      <c r="J48" s="499">
        <f t="shared" si="3"/>
        <v>27.09</v>
      </c>
      <c r="K48" s="499">
        <f t="shared" si="4"/>
        <v>2104.48</v>
      </c>
      <c r="L48" s="499"/>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f t="shared" si="5"/>
        <v>91341</v>
      </c>
      <c r="AL48" s="324">
        <v>0</v>
      </c>
    </row>
    <row r="49" spans="1:38" s="325" customFormat="1" ht="30">
      <c r="A49" s="494" t="s">
        <v>21092</v>
      </c>
      <c r="B49" s="559">
        <v>94559</v>
      </c>
      <c r="C49" s="496" t="str">
        <f>IF($B49="","",IFERROR(VLOOKUP($B49,SERVIÇOS!$A:$F,2,0),IFERROR(VLOOKUP($B49,'COMPOSIÇÕES COMPLEMENTARES '!$C:$K,2,0),"")))</f>
        <v>JANELA DE AÇO BASCULANTE, FIXAÇÃO COM ARGAMASSA, SEM VIDROS, PADRONIZADA. AF_07/2016</v>
      </c>
      <c r="D49" s="497" t="str">
        <f>IF($B49="","",IFERROR(VLOOKUP($B49,SERVIÇOS!$A:$F,3,0),IFERROR(VLOOKUP($B49,'COMPOSIÇÕES COMPLEMENTARES '!$C:$K,3,0),"")))</f>
        <v>M2</v>
      </c>
      <c r="E49" s="498">
        <v>1.1599999999999999</v>
      </c>
      <c r="F49" s="499">
        <f>IF($B49="","",IFERROR(VLOOKUP($B49,SERVIÇOS!$A:$F,4,0),IFERROR(VLOOKUP($B49,'COMPOSIÇÕES COMPLEMENTARES '!$C:$K,6,0),"")))</f>
        <v>482.47999999999996</v>
      </c>
      <c r="G49" s="499">
        <f>IF($B49="","",IFERROR(VLOOKUP($B49,SERVIÇOS!$A:$F,5,0),IFERROR(VLOOKUP($B49,'COMPOSIÇÕES COMPLEMENTARES '!$C:$K,7,0),"")))</f>
        <v>102.55</v>
      </c>
      <c r="H49" s="499">
        <f t="shared" si="1"/>
        <v>585.03</v>
      </c>
      <c r="I49" s="499">
        <f t="shared" si="2"/>
        <v>559.67999999999995</v>
      </c>
      <c r="J49" s="499">
        <f t="shared" si="3"/>
        <v>118.96</v>
      </c>
      <c r="K49" s="499">
        <f t="shared" si="4"/>
        <v>678.63</v>
      </c>
      <c r="L49" s="499"/>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f t="shared" si="5"/>
        <v>94559</v>
      </c>
      <c r="AL49" s="324">
        <v>0</v>
      </c>
    </row>
    <row r="50" spans="1:38" s="325" customFormat="1">
      <c r="A50" s="494" t="s">
        <v>21122</v>
      </c>
      <c r="B50" s="559">
        <v>72122</v>
      </c>
      <c r="C50" s="496" t="str">
        <f>IF($B50="","",IFERROR(VLOOKUP($B50,SERVIÇOS!$A:$F,2,0),IFERROR(VLOOKUP($B50,'COMPOSIÇÕES COMPLEMENTARES '!$C:$K,2,0),"")))</f>
        <v>VIDRO FANTASIA TIPO CANELADO, ESPESSURA 4MM</v>
      </c>
      <c r="D50" s="497" t="str">
        <f>IF($B50="","",IFERROR(VLOOKUP($B50,SERVIÇOS!$A:$F,3,0),IFERROR(VLOOKUP($B50,'COMPOSIÇÕES COMPLEMENTARES '!$C:$K,3,0),"")))</f>
        <v>M2</v>
      </c>
      <c r="E50" s="498">
        <v>1.1599999999999999</v>
      </c>
      <c r="F50" s="499">
        <f>IF($B50="","",IFERROR(VLOOKUP($B50,SERVIÇOS!$A:$F,4,0),IFERROR(VLOOKUP($B50,'COMPOSIÇÕES COMPLEMENTARES '!$C:$K,6,0),"")))</f>
        <v>103.84</v>
      </c>
      <c r="G50" s="499">
        <f>IF($B50="","",IFERROR(VLOOKUP($B50,SERVIÇOS!$A:$F,5,0),IFERROR(VLOOKUP($B50,'COMPOSIÇÕES COMPLEMENTARES '!$C:$K,7,0),"")))</f>
        <v>13.8</v>
      </c>
      <c r="H50" s="499">
        <f t="shared" ref="H50" si="6">IF(E50="","",F50+G50)</f>
        <v>117.64</v>
      </c>
      <c r="I50" s="499">
        <f t="shared" ref="I50" si="7">IF(E50="","",ROUND((E50*F50),2))</f>
        <v>120.45</v>
      </c>
      <c r="J50" s="499">
        <f t="shared" ref="J50" si="8">IF(E50="","",ROUND((E50*G50),2))</f>
        <v>16.010000000000002</v>
      </c>
      <c r="K50" s="499">
        <f t="shared" ref="K50" si="9">IF(E50="","",ROUND((E50*H50),2))</f>
        <v>136.46</v>
      </c>
      <c r="L50" s="499"/>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c r="AL50" s="324"/>
    </row>
    <row r="51" spans="1:38" s="325" customFormat="1">
      <c r="A51" s="494"/>
      <c r="B51" s="495"/>
      <c r="C51" s="496" t="str">
        <f>IF($B51="","",IFERROR(VLOOKUP($B51,SERVIÇOS!$A:$F,2,0),IFERROR(VLOOKUP($B51,'COMPOSIÇÕES COMPLEMENTARES '!$C:$K,2,0),"")))</f>
        <v/>
      </c>
      <c r="D51" s="497" t="str">
        <f>IF($B51="","",IFERROR(VLOOKUP($B51,SERVIÇOS!$A:$F,3,0),IFERROR(VLOOKUP($B51,'COMPOSIÇÕES COMPLEMENTARES '!$C:$K,3,0),"")))</f>
        <v/>
      </c>
      <c r="E51" s="498"/>
      <c r="F51" s="499" t="str">
        <f>IF($B51="","",IFERROR(VLOOKUP($B51,SERVIÇOS!$A:$F,4,0),IFERROR(VLOOKUP($B51,'COMPOSIÇÕES COMPLEMENTARES '!$C:$K,6,0),"")))</f>
        <v/>
      </c>
      <c r="G51" s="499" t="str">
        <f>IF($B51="","",IFERROR(VLOOKUP($B51,SERVIÇOS!$A:$F,5,0),IFERROR(VLOOKUP($B51,'COMPOSIÇÕES COMPLEMENTARES '!$C:$K,7,0),"")))</f>
        <v/>
      </c>
      <c r="H51" s="499" t="str">
        <f t="shared" si="1"/>
        <v/>
      </c>
      <c r="I51" s="499" t="str">
        <f t="shared" si="2"/>
        <v/>
      </c>
      <c r="J51" s="499" t="str">
        <f t="shared" si="3"/>
        <v/>
      </c>
      <c r="K51" s="499" t="str">
        <f t="shared" si="4"/>
        <v/>
      </c>
      <c r="L51" s="499"/>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f t="shared" si="5"/>
        <v>0</v>
      </c>
      <c r="AL51" s="324">
        <v>0</v>
      </c>
    </row>
    <row r="52" spans="1:38" s="577" customFormat="1">
      <c r="A52" s="578" t="s">
        <v>21046</v>
      </c>
      <c r="B52" s="579"/>
      <c r="C52" s="568" t="s">
        <v>21047</v>
      </c>
      <c r="D52" s="569" t="str">
        <f>IF(B52&lt;&gt;"",VLOOKUP(B52,[4]SERVIÇOS!A$1:F$6102,3,0),"")</f>
        <v/>
      </c>
      <c r="E52" s="569"/>
      <c r="F52" s="570" t="str">
        <f>IF(OR(B52="",D52=0),"",VLOOKUP(B52,[4]SERVIÇOS!A$1:F$6102,4,0))</f>
        <v/>
      </c>
      <c r="G52" s="570" t="str">
        <f>IF(OR(B52="",D52=0),"",VLOOKUP(B52,[4]SERVIÇOS!A$1:F$6102,5,0))</f>
        <v/>
      </c>
      <c r="H52" s="571" t="str">
        <f>IF(E52="","",F52+G52)</f>
        <v/>
      </c>
      <c r="I52" s="580">
        <f>SUM(I53:I54)</f>
        <v>231.10999999999999</v>
      </c>
      <c r="J52" s="580">
        <f>SUM(J53:J54)</f>
        <v>125.6</v>
      </c>
      <c r="K52" s="580">
        <f>SUM(K53:K54)</f>
        <v>356.71</v>
      </c>
      <c r="L52" s="581"/>
      <c r="M52" s="582"/>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6"/>
      <c r="AL52" s="576"/>
    </row>
    <row r="53" spans="1:38" s="325" customFormat="1">
      <c r="A53" s="494" t="s">
        <v>21093</v>
      </c>
      <c r="B53" s="559">
        <v>88485</v>
      </c>
      <c r="C53" s="496" t="str">
        <f>IF($B53="","",IFERROR(VLOOKUP($B53,SERVIÇOS!$A:$F,2,0),IFERROR(VLOOKUP($B53,'COMPOSIÇÕES COMPLEMENTARES '!$C:$K,2,0),"")))</f>
        <v>APLICAÇÃO DE FUNDO SELADOR ACRÍLICO EM PAREDES, UMA DEMÃO. AF_06/2014</v>
      </c>
      <c r="D53" s="497" t="str">
        <f>IF($B53="","",IFERROR(VLOOKUP($B53,SERVIÇOS!$A:$F,3,0),IFERROR(VLOOKUP($B53,'COMPOSIÇÕES COMPLEMENTARES '!$C:$K,3,0),"")))</f>
        <v>M2</v>
      </c>
      <c r="E53" s="498">
        <v>26.78</v>
      </c>
      <c r="F53" s="499">
        <f>IF($B53="","",IFERROR(VLOOKUP($B53,SERVIÇOS!$A:$F,4,0),IFERROR(VLOOKUP($B53,'COMPOSIÇÕES COMPLEMENTARES '!$C:$K,6,0),"")))</f>
        <v>1.27</v>
      </c>
      <c r="G53" s="499">
        <f>IF($B53="","",IFERROR(VLOOKUP($B53,SERVIÇOS!$A:$F,5,0),IFERROR(VLOOKUP($B53,'COMPOSIÇÕES COMPLEMENTARES '!$C:$K,7,0),"")))</f>
        <v>0.81</v>
      </c>
      <c r="H53" s="499">
        <f t="shared" si="1"/>
        <v>2.08</v>
      </c>
      <c r="I53" s="499">
        <f t="shared" si="2"/>
        <v>34.01</v>
      </c>
      <c r="J53" s="499">
        <f t="shared" si="3"/>
        <v>21.69</v>
      </c>
      <c r="K53" s="499">
        <f t="shared" si="4"/>
        <v>55.7</v>
      </c>
      <c r="L53" s="499"/>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f t="shared" si="5"/>
        <v>88485</v>
      </c>
      <c r="AL53" s="324">
        <v>0</v>
      </c>
    </row>
    <row r="54" spans="1:38" s="325" customFormat="1">
      <c r="A54" s="494" t="s">
        <v>21094</v>
      </c>
      <c r="B54" s="559">
        <v>95305</v>
      </c>
      <c r="C54" s="496" t="str">
        <f>IF($B54="","",IFERROR(VLOOKUP($B54,SERVIÇOS!$A:$F,2,0),IFERROR(VLOOKUP($B54,'COMPOSIÇÕES COMPLEMENTARES '!$C:$K,2,0),"")))</f>
        <v>TEXTURA ACRÍLICA, APLICAÇÃO MANUAL EM PAREDE, UMA DEMÃO. AF_09/2016</v>
      </c>
      <c r="D54" s="497" t="str">
        <f>IF($B54="","",IFERROR(VLOOKUP($B54,SERVIÇOS!$A:$F,3,0),IFERROR(VLOOKUP($B54,'COMPOSIÇÕES COMPLEMENTARES '!$C:$K,3,0),"")))</f>
        <v>M2</v>
      </c>
      <c r="E54" s="498">
        <v>26.78</v>
      </c>
      <c r="F54" s="499">
        <f>IF($B54="","",IFERROR(VLOOKUP($B54,SERVIÇOS!$A:$F,4,0),IFERROR(VLOOKUP($B54,'COMPOSIÇÕES COMPLEMENTARES '!$C:$K,6,0),"")))</f>
        <v>7.36</v>
      </c>
      <c r="G54" s="499">
        <f>IF($B54="","",IFERROR(VLOOKUP($B54,SERVIÇOS!$A:$F,5,0),IFERROR(VLOOKUP($B54,'COMPOSIÇÕES COMPLEMENTARES '!$C:$K,7,0),"")))</f>
        <v>3.88</v>
      </c>
      <c r="H54" s="499">
        <f t="shared" si="1"/>
        <v>11.24</v>
      </c>
      <c r="I54" s="499">
        <f t="shared" si="2"/>
        <v>197.1</v>
      </c>
      <c r="J54" s="499">
        <f t="shared" si="3"/>
        <v>103.91</v>
      </c>
      <c r="K54" s="499">
        <f t="shared" si="4"/>
        <v>301.01</v>
      </c>
      <c r="L54" s="499"/>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f t="shared" si="5"/>
        <v>95305</v>
      </c>
      <c r="AL54" s="324">
        <v>0</v>
      </c>
    </row>
    <row r="55" spans="1:38" s="325" customFormat="1">
      <c r="A55" s="494"/>
      <c r="B55" s="495"/>
      <c r="C55" s="496" t="str">
        <f>IF($B55="","",IFERROR(VLOOKUP($B55,SERVIÇOS!$A:$F,2,0),IFERROR(VLOOKUP($B55,'COMPOSIÇÕES COMPLEMENTARES '!$C:$K,2,0),"")))</f>
        <v/>
      </c>
      <c r="D55" s="497" t="str">
        <f>IF($B55="","",IFERROR(VLOOKUP($B55,SERVIÇOS!$A:$F,3,0),IFERROR(VLOOKUP($B55,'COMPOSIÇÕES COMPLEMENTARES '!$C:$K,3,0),"")))</f>
        <v/>
      </c>
      <c r="E55" s="498"/>
      <c r="F55" s="499" t="str">
        <f>IF($B55="","",IFERROR(VLOOKUP($B55,SERVIÇOS!$A:$F,4,0),IFERROR(VLOOKUP($B55,'COMPOSIÇÕES COMPLEMENTARES '!$C:$K,6,0),"")))</f>
        <v/>
      </c>
      <c r="G55" s="499" t="str">
        <f>IF($B55="","",IFERROR(VLOOKUP($B55,SERVIÇOS!$A:$F,5,0),IFERROR(VLOOKUP($B55,'COMPOSIÇÕES COMPLEMENTARES '!$C:$K,7,0),"")))</f>
        <v/>
      </c>
      <c r="H55" s="499" t="str">
        <f t="shared" si="1"/>
        <v/>
      </c>
      <c r="I55" s="499" t="str">
        <f t="shared" si="2"/>
        <v/>
      </c>
      <c r="J55" s="499" t="str">
        <f t="shared" si="3"/>
        <v/>
      </c>
      <c r="K55" s="499" t="str">
        <f t="shared" si="4"/>
        <v/>
      </c>
      <c r="L55" s="499"/>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f t="shared" si="5"/>
        <v>0</v>
      </c>
      <c r="AL55" s="324">
        <v>0</v>
      </c>
    </row>
    <row r="56" spans="1:38" s="577" customFormat="1">
      <c r="A56" s="578" t="s">
        <v>21048</v>
      </c>
      <c r="B56" s="579"/>
      <c r="C56" s="568" t="s">
        <v>21049</v>
      </c>
      <c r="D56" s="569" t="str">
        <f>IF(B56&lt;&gt;"",VLOOKUP(B56,[4]SERVIÇOS!A$1:F$6102,3,0),"")</f>
        <v/>
      </c>
      <c r="E56" s="569"/>
      <c r="F56" s="570" t="str">
        <f>IF(OR(B56="",D56=0),"",VLOOKUP(B56,[4]SERVIÇOS!A$1:F$6102,4,0))</f>
        <v/>
      </c>
      <c r="G56" s="570" t="str">
        <f>IF(OR(B56="",D56=0),"",VLOOKUP(B56,[4]SERVIÇOS!A$1:F$6102,5,0))</f>
        <v/>
      </c>
      <c r="H56" s="571" t="str">
        <f>IF(E56="","",F56+G56)</f>
        <v/>
      </c>
      <c r="I56" s="580">
        <f>SUM(I57:I57)</f>
        <v>101.16</v>
      </c>
      <c r="J56" s="580">
        <f>SUM(J57:J57)</f>
        <v>177.35</v>
      </c>
      <c r="K56" s="580">
        <f>SUM(K57:K57)</f>
        <v>278.51</v>
      </c>
      <c r="L56" s="581"/>
      <c r="M56" s="582"/>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6"/>
      <c r="AL56" s="576"/>
    </row>
    <row r="57" spans="1:38" s="325" customFormat="1">
      <c r="A57" s="494" t="s">
        <v>21095</v>
      </c>
      <c r="B57" s="559" t="s">
        <v>2256</v>
      </c>
      <c r="C57" s="496" t="str">
        <f>IF($B57="","",IFERROR(VLOOKUP($B57,SERVIÇOS!$A:$F,2,0),IFERROR(VLOOKUP($B57,'COMPOSIÇÕES COMPLEMENTARES '!$C:$K,2,0),"")))</f>
        <v>LIMPEZA PISO CERAMICO</v>
      </c>
      <c r="D57" s="497" t="str">
        <f>IF($B57="","",IFERROR(VLOOKUP($B57,SERVIÇOS!$A:$F,3,0),IFERROR(VLOOKUP($B57,'COMPOSIÇÕES COMPLEMENTARES '!$C:$K,3,0),"")))</f>
        <v>M2</v>
      </c>
      <c r="E57" s="498">
        <v>12.87</v>
      </c>
      <c r="F57" s="499">
        <f>IF($B57="","",IFERROR(VLOOKUP($B57,SERVIÇOS!$A:$F,4,0),IFERROR(VLOOKUP($B57,'COMPOSIÇÕES COMPLEMENTARES '!$C:$K,6,0),"")))</f>
        <v>7.8600000000000012</v>
      </c>
      <c r="G57" s="499">
        <f>IF($B57="","",IFERROR(VLOOKUP($B57,SERVIÇOS!$A:$F,5,0),IFERROR(VLOOKUP($B57,'COMPOSIÇÕES COMPLEMENTARES '!$C:$K,7,0),"")))</f>
        <v>13.78</v>
      </c>
      <c r="H57" s="499">
        <f t="shared" si="1"/>
        <v>21.64</v>
      </c>
      <c r="I57" s="499">
        <f t="shared" si="2"/>
        <v>101.16</v>
      </c>
      <c r="J57" s="499">
        <f t="shared" si="3"/>
        <v>177.35</v>
      </c>
      <c r="K57" s="499">
        <f t="shared" si="4"/>
        <v>278.51</v>
      </c>
      <c r="L57" s="499"/>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t="e">
        <f t="shared" si="5"/>
        <v>#VALUE!</v>
      </c>
      <c r="AL57" s="324">
        <v>0</v>
      </c>
    </row>
    <row r="58" spans="1:38" s="325" customFormat="1">
      <c r="A58" s="494"/>
      <c r="B58" s="495"/>
      <c r="C58" s="496" t="str">
        <f>IF($B58="","",IFERROR(VLOOKUP($B58,SERVIÇOS!$A:$F,2,0),IFERROR(VLOOKUP($B58,'COMPOSIÇÕES COMPLEMENTARES '!$C:$K,2,0),"")))</f>
        <v/>
      </c>
      <c r="D58" s="497" t="str">
        <f>IF($B58="","",IFERROR(VLOOKUP($B58,SERVIÇOS!$A:$F,3,0),IFERROR(VLOOKUP($B58,'COMPOSIÇÕES COMPLEMENTARES '!$C:$K,3,0),"")))</f>
        <v/>
      </c>
      <c r="E58" s="498"/>
      <c r="F58" s="499" t="str">
        <f>IF($B58="","",IFERROR(VLOOKUP($B58,SERVIÇOS!$A:$F,4,0),IFERROR(VLOOKUP($B58,'COMPOSIÇÕES COMPLEMENTARES '!$C:$K,6,0),"")))</f>
        <v/>
      </c>
      <c r="G58" s="499" t="str">
        <f>IF($B58="","",IFERROR(VLOOKUP($B58,SERVIÇOS!$A:$F,5,0),IFERROR(VLOOKUP($B58,'COMPOSIÇÕES COMPLEMENTARES '!$C:$K,7,0),"")))</f>
        <v/>
      </c>
      <c r="H58" s="499" t="str">
        <f t="shared" si="1"/>
        <v/>
      </c>
      <c r="I58" s="499" t="str">
        <f t="shared" si="2"/>
        <v/>
      </c>
      <c r="J58" s="499" t="str">
        <f t="shared" si="3"/>
        <v/>
      </c>
      <c r="K58" s="499" t="str">
        <f t="shared" si="4"/>
        <v/>
      </c>
      <c r="L58" s="499"/>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f t="shared" si="5"/>
        <v>0</v>
      </c>
      <c r="AL58" s="324">
        <v>0</v>
      </c>
    </row>
    <row r="59" spans="1:38" s="586" customFormat="1">
      <c r="A59" s="560" t="s">
        <v>21050</v>
      </c>
      <c r="B59" s="560"/>
      <c r="C59" s="561" t="s">
        <v>21051</v>
      </c>
      <c r="D59" s="562"/>
      <c r="E59" s="562"/>
      <c r="F59" s="563" t="str">
        <f>IF(OR(B59="",D59=0),"",VLOOKUP(B59,[3]SERVIÇOS!A$1:F$6102,4,0))</f>
        <v/>
      </c>
      <c r="G59" s="563" t="str">
        <f>IF(OR(B59="",D59=0),"",VLOOKUP(B59,[3]SERVIÇOS!A$1:F$6102,5,0))</f>
        <v/>
      </c>
      <c r="H59" s="564" t="str">
        <f>IF(E59="","",F59+G59)</f>
        <v/>
      </c>
      <c r="I59" s="565">
        <f>I60+I65+I70+I76+I81+I85+I89</f>
        <v>8553.92</v>
      </c>
      <c r="J59" s="565">
        <f>J60+J65+J70+J76+J81+J85+J89</f>
        <v>2533.1200000000003</v>
      </c>
      <c r="K59" s="565">
        <f>K60+K65+K70+K76+K81+K85+K89</f>
        <v>11087.029999999999</v>
      </c>
      <c r="L59" s="583"/>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5"/>
      <c r="AL59" s="585"/>
    </row>
    <row r="60" spans="1:38" s="577" customFormat="1">
      <c r="A60" s="578" t="s">
        <v>5764</v>
      </c>
      <c r="B60" s="579"/>
      <c r="C60" s="568" t="s">
        <v>21038</v>
      </c>
      <c r="D60" s="569" t="str">
        <f>IF(B60&lt;&gt;"",VLOOKUP(B60,[4]SERVIÇOS!A$1:F$6102,3,0),"")</f>
        <v/>
      </c>
      <c r="E60" s="569"/>
      <c r="F60" s="570" t="str">
        <f>IF(OR(B60="",D60=0),"",VLOOKUP(B60,[4]SERVIÇOS!A$1:F$6102,4,0))</f>
        <v/>
      </c>
      <c r="G60" s="570" t="str">
        <f>IF(OR(B60="",D60=0),"",VLOOKUP(B60,[4]SERVIÇOS!A$1:F$6102,5,0))</f>
        <v/>
      </c>
      <c r="H60" s="571" t="str">
        <f>IF(E60="","",F60+G60)</f>
        <v/>
      </c>
      <c r="I60" s="580">
        <f>SUM(I61:I63)</f>
        <v>564.54999999999995</v>
      </c>
      <c r="J60" s="580">
        <f>SUM(J61:J63)</f>
        <v>463.51</v>
      </c>
      <c r="K60" s="580">
        <f>SUM(K61:K63)</f>
        <v>1028.06</v>
      </c>
      <c r="L60" s="581"/>
      <c r="M60" s="582"/>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6"/>
      <c r="AL60" s="576"/>
    </row>
    <row r="61" spans="1:38" s="325" customFormat="1" ht="45">
      <c r="A61" s="494" t="s">
        <v>21096</v>
      </c>
      <c r="B61" s="559">
        <v>89169</v>
      </c>
      <c r="C61" s="496" t="str">
        <f>IF($B61="","",IFERROR(VLOOKUP($B61,SERVIÇOS!$A:$F,2,0),IFERROR(VLOOKUP($B61,'COMPOSIÇÕES COMPLEMENTARES '!$C:$K,2,0),"")))</f>
        <v>(COMPOSIÇÃO REPRESENTATIVA) DO SERVIÇO DE ALVENARIA DE VEDAÇÃO DE BLOCOS VAZADOS DE CONCRETO DE 9X19X39CM (ESPESSURA 9CM), PARA EDIFICAÇÃO HABITACIONAL UNIFAMILIAR (CASA) E EDIFICAÇÃO PÚBLICA PADRÃO. AF_11/2014</v>
      </c>
      <c r="D61" s="497" t="str">
        <f>IF($B61="","",IFERROR(VLOOKUP($B61,SERVIÇOS!$A:$F,3,0),IFERROR(VLOOKUP($B61,'COMPOSIÇÕES COMPLEMENTARES '!$C:$K,3,0),"")))</f>
        <v>M2</v>
      </c>
      <c r="E61" s="498">
        <v>8.0569999999999986</v>
      </c>
      <c r="F61" s="499">
        <f>IF($B61="","",IFERROR(VLOOKUP($B61,SERVIÇOS!$A:$F,4,0),IFERROR(VLOOKUP($B61,'COMPOSIÇÕES COMPLEMENTARES '!$C:$K,6,0),"")))</f>
        <v>32.31</v>
      </c>
      <c r="G61" s="499">
        <f>IF($B61="","",IFERROR(VLOOKUP($B61,SERVIÇOS!$A:$F,5,0),IFERROR(VLOOKUP($B61,'COMPOSIÇÕES COMPLEMENTARES '!$C:$K,7,0),"")))</f>
        <v>17.34</v>
      </c>
      <c r="H61" s="499">
        <f t="shared" si="1"/>
        <v>49.650000000000006</v>
      </c>
      <c r="I61" s="499">
        <f t="shared" si="2"/>
        <v>260.32</v>
      </c>
      <c r="J61" s="499">
        <f t="shared" si="3"/>
        <v>139.71</v>
      </c>
      <c r="K61" s="499">
        <f t="shared" si="4"/>
        <v>400.03</v>
      </c>
      <c r="L61" s="499"/>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f t="shared" si="5"/>
        <v>89169</v>
      </c>
      <c r="AL61" s="324">
        <v>0</v>
      </c>
    </row>
    <row r="62" spans="1:38" s="325" customFormat="1" ht="30">
      <c r="A62" s="494" t="s">
        <v>21097</v>
      </c>
      <c r="B62" s="559">
        <v>87878</v>
      </c>
      <c r="C62" s="496" t="str">
        <f>IF($B62="","",IFERROR(VLOOKUP($B62,SERVIÇOS!$A:$F,2,0),IFERROR(VLOOKUP($B62,'COMPOSIÇÕES COMPLEMENTARES '!$C:$K,2,0),"")))</f>
        <v>CHAPISCO APLICADO EM ALVENARIAS E ESTRUTURAS DE CONCRETO INTERNAS, COM COLHER DE PEDREIRO.  ARGAMASSA TRAÇO 1:3 COM PREPARO MANUAL. AF_06/2014</v>
      </c>
      <c r="D62" s="497" t="str">
        <f>IF($B62="","",IFERROR(VLOOKUP($B62,SERVIÇOS!$A:$F,3,0),IFERROR(VLOOKUP($B62,'COMPOSIÇÕES COMPLEMENTARES '!$C:$K,3,0),"")))</f>
        <v>M2</v>
      </c>
      <c r="E62" s="498">
        <v>23.03</v>
      </c>
      <c r="F62" s="499">
        <f>IF($B62="","",IFERROR(VLOOKUP($B62,SERVIÇOS!$A:$F,4,0),IFERROR(VLOOKUP($B62,'COMPOSIÇÕES COMPLEMENTARES '!$C:$K,6,0),"")))</f>
        <v>1.5199999999999998</v>
      </c>
      <c r="G62" s="499">
        <f>IF($B62="","",IFERROR(VLOOKUP($B62,SERVIÇOS!$A:$F,5,0),IFERROR(VLOOKUP($B62,'COMPOSIÇÕES COMPLEMENTARES '!$C:$K,7,0),"")))</f>
        <v>1.82</v>
      </c>
      <c r="H62" s="499">
        <f t="shared" si="1"/>
        <v>3.34</v>
      </c>
      <c r="I62" s="499">
        <f t="shared" si="2"/>
        <v>35.01</v>
      </c>
      <c r="J62" s="499">
        <f t="shared" si="3"/>
        <v>41.91</v>
      </c>
      <c r="K62" s="499">
        <f t="shared" si="4"/>
        <v>76.92</v>
      </c>
      <c r="L62" s="499"/>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f t="shared" si="5"/>
        <v>87878</v>
      </c>
      <c r="AL62" s="324">
        <v>0</v>
      </c>
    </row>
    <row r="63" spans="1:38" s="325" customFormat="1" ht="60">
      <c r="A63" s="494" t="s">
        <v>21098</v>
      </c>
      <c r="B63" s="559">
        <v>89173</v>
      </c>
      <c r="C63" s="496" t="str">
        <f>IF($B63="","",IFERROR(VLOOKUP($B63,SERVIÇOS!$A:$F,2,0),IFERROR(VLOOKUP($B63,'COMPOSIÇÕES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63" s="497" t="str">
        <f>IF($B63="","",IFERROR(VLOOKUP($B63,SERVIÇOS!$A:$F,3,0),IFERROR(VLOOKUP($B63,'COMPOSIÇÕES COMPLEMENTARES '!$C:$K,3,0),"")))</f>
        <v>M2</v>
      </c>
      <c r="E63" s="498">
        <v>23.03</v>
      </c>
      <c r="F63" s="499">
        <f>IF($B63="","",IFERROR(VLOOKUP($B63,SERVIÇOS!$A:$F,4,0),IFERROR(VLOOKUP($B63,'COMPOSIÇÕES COMPLEMENTARES '!$C:$K,6,0),"")))</f>
        <v>11.69</v>
      </c>
      <c r="G63" s="499">
        <f>IF($B63="","",IFERROR(VLOOKUP($B63,SERVIÇOS!$A:$F,5,0),IFERROR(VLOOKUP($B63,'COMPOSIÇÕES COMPLEMENTARES '!$C:$K,7,0),"")))</f>
        <v>12.24</v>
      </c>
      <c r="H63" s="499">
        <f t="shared" si="1"/>
        <v>23.93</v>
      </c>
      <c r="I63" s="499">
        <f t="shared" si="2"/>
        <v>269.22000000000003</v>
      </c>
      <c r="J63" s="499">
        <f t="shared" si="3"/>
        <v>281.89</v>
      </c>
      <c r="K63" s="499">
        <f t="shared" si="4"/>
        <v>551.11</v>
      </c>
      <c r="L63" s="499"/>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f t="shared" si="5"/>
        <v>89173</v>
      </c>
      <c r="AL63" s="324">
        <v>0</v>
      </c>
    </row>
    <row r="64" spans="1:38" s="325" customFormat="1">
      <c r="A64" s="494"/>
      <c r="B64" s="495"/>
      <c r="C64" s="496" t="str">
        <f>IF($B64="","",IFERROR(VLOOKUP($B64,SERVIÇOS!$A:$F,2,0),IFERROR(VLOOKUP($B64,'COMPOSIÇÕES COMPLEMENTARES '!$C:$K,2,0),"")))</f>
        <v/>
      </c>
      <c r="D64" s="497" t="str">
        <f>IF($B64="","",IFERROR(VLOOKUP($B64,SERVIÇOS!$A:$F,3,0),IFERROR(VLOOKUP($B64,'COMPOSIÇÕES COMPLEMENTARES '!$C:$K,3,0),"")))</f>
        <v/>
      </c>
      <c r="E64" s="498"/>
      <c r="F64" s="499" t="str">
        <f>IF($B64="","",IFERROR(VLOOKUP($B64,SERVIÇOS!$A:$F,4,0),IFERROR(VLOOKUP($B64,'COMPOSIÇÕES COMPLEMENTARES '!$C:$K,6,0),"")))</f>
        <v/>
      </c>
      <c r="G64" s="499" t="str">
        <f>IF($B64="","",IFERROR(VLOOKUP($B64,SERVIÇOS!$A:$F,5,0),IFERROR(VLOOKUP($B64,'COMPOSIÇÕES COMPLEMENTARES '!$C:$K,7,0),"")))</f>
        <v/>
      </c>
      <c r="H64" s="499" t="str">
        <f t="shared" si="1"/>
        <v/>
      </c>
      <c r="I64" s="499" t="str">
        <f t="shared" si="2"/>
        <v/>
      </c>
      <c r="J64" s="499" t="str">
        <f t="shared" si="3"/>
        <v/>
      </c>
      <c r="K64" s="499" t="str">
        <f t="shared" si="4"/>
        <v/>
      </c>
      <c r="L64" s="499"/>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f t="shared" si="5"/>
        <v>0</v>
      </c>
      <c r="AL64" s="324">
        <v>0</v>
      </c>
    </row>
    <row r="65" spans="1:38" s="577" customFormat="1">
      <c r="A65" s="578" t="s">
        <v>21052</v>
      </c>
      <c r="B65" s="579"/>
      <c r="C65" s="568" t="s">
        <v>21040</v>
      </c>
      <c r="D65" s="569" t="str">
        <f>IF(B65&lt;&gt;"",VLOOKUP(B65,[4]SERVIÇOS!A$1:F$6102,3,0),"")</f>
        <v/>
      </c>
      <c r="E65" s="569"/>
      <c r="F65" s="570" t="str">
        <f>IF(OR(B65="",D65=0),"",VLOOKUP(B65,[4]SERVIÇOS!A$1:F$6102,4,0))</f>
        <v/>
      </c>
      <c r="G65" s="570" t="str">
        <f>IF(OR(B65="",D65=0),"",VLOOKUP(B65,[4]SERVIÇOS!A$1:F$6102,5,0))</f>
        <v/>
      </c>
      <c r="H65" s="571" t="str">
        <f>IF(E65="","",F65+G65)</f>
        <v/>
      </c>
      <c r="I65" s="580">
        <f>SUM(I66:I68)</f>
        <v>1989.35</v>
      </c>
      <c r="J65" s="580">
        <f>SUM(J66:J68)</f>
        <v>1006.23</v>
      </c>
      <c r="K65" s="580">
        <f>SUM(K66:K68)</f>
        <v>2995.57</v>
      </c>
      <c r="L65" s="581"/>
      <c r="M65" s="582"/>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6"/>
      <c r="AL65" s="576"/>
    </row>
    <row r="66" spans="1:38" s="325" customFormat="1" ht="45">
      <c r="A66" s="494" t="s">
        <v>21099</v>
      </c>
      <c r="B66" s="559">
        <v>87755</v>
      </c>
      <c r="C66" s="496" t="str">
        <f>IF($B66="","",IFERROR(VLOOKUP($B66,SERVIÇOS!$A:$F,2,0),IFERROR(VLOOKUP($B66,'COMPOSIÇÕES COMPLEMENTARES '!$C:$K,2,0),"")))</f>
        <v>CONTRAPISO EM ARGAMASSA TRAÇO 1:4 (CIMENTO E AREIA), PREPARO MECÂNICO COM BETONEIRA 400 L, APLICADO EM ÁREAS MOLHADAS SOBRE IMPERMEABILIZAÇÃO, ESPESSURA 3CM. AF_06/2014</v>
      </c>
      <c r="D66" s="497" t="str">
        <f>IF($B66="","",IFERROR(VLOOKUP($B66,SERVIÇOS!$A:$F,3,0),IFERROR(VLOOKUP($B66,'COMPOSIÇÕES COMPLEMENTARES '!$C:$K,3,0),"")))</f>
        <v>M2</v>
      </c>
      <c r="E66" s="498">
        <v>14.54</v>
      </c>
      <c r="F66" s="499">
        <f>IF($B66="","",IFERROR(VLOOKUP($B66,SERVIÇOS!$A:$F,4,0),IFERROR(VLOOKUP($B66,'COMPOSIÇÕES COMPLEMENTARES '!$C:$K,6,0),"")))</f>
        <v>18.25</v>
      </c>
      <c r="G66" s="499">
        <f>IF($B66="","",IFERROR(VLOOKUP($B66,SERVIÇOS!$A:$F,5,0),IFERROR(VLOOKUP($B66,'COMPOSIÇÕES COMPLEMENTARES '!$C:$K,7,0),"")))</f>
        <v>17.18</v>
      </c>
      <c r="H66" s="499">
        <f t="shared" si="1"/>
        <v>35.43</v>
      </c>
      <c r="I66" s="499">
        <f t="shared" si="2"/>
        <v>265.36</v>
      </c>
      <c r="J66" s="499">
        <f t="shared" si="3"/>
        <v>249.8</v>
      </c>
      <c r="K66" s="499">
        <f t="shared" si="4"/>
        <v>515.15</v>
      </c>
      <c r="L66" s="499"/>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f t="shared" si="5"/>
        <v>87755</v>
      </c>
      <c r="AL66" s="324">
        <v>0</v>
      </c>
    </row>
    <row r="67" spans="1:38" s="325" customFormat="1" ht="45">
      <c r="A67" s="494" t="s">
        <v>21100</v>
      </c>
      <c r="B67" s="559">
        <v>87248</v>
      </c>
      <c r="C67" s="496" t="str">
        <f>IF($B67="","",IFERROR(VLOOKUP($B67,SERVIÇOS!$A:$F,2,0),IFERROR(VLOOKUP($B67,'COMPOSIÇÕES COMPLEMENTARES '!$C:$K,2,0),"")))</f>
        <v>REVESTIMENTO CERÂMICO PARA PISO COM PLACAS TIPO ESMALTADA EXTRA DE DIMENSÕES 35X35 CM APLICADA EM AMBIENTES DE ÁREA MAIOR QUE 10 M2. AF_06/2014</v>
      </c>
      <c r="D67" s="497" t="str">
        <f>IF($B67="","",IFERROR(VLOOKUP($B67,SERVIÇOS!$A:$F,3,0),IFERROR(VLOOKUP($B67,'COMPOSIÇÕES COMPLEMENTARES '!$C:$K,3,0),"")))</f>
        <v>M2</v>
      </c>
      <c r="E67" s="498">
        <v>14.54</v>
      </c>
      <c r="F67" s="499">
        <f>IF($B67="","",IFERROR(VLOOKUP($B67,SERVIÇOS!$A:$F,4,0),IFERROR(VLOOKUP($B67,'COMPOSIÇÕES COMPLEMENTARES '!$C:$K,6,0),"")))</f>
        <v>21.54</v>
      </c>
      <c r="G67" s="499">
        <f>IF($B67="","",IFERROR(VLOOKUP($B67,SERVIÇOS!$A:$F,5,0),IFERROR(VLOOKUP($B67,'COMPOSIÇÕES COMPLEMENTARES '!$C:$K,7,0),"")))</f>
        <v>5.6</v>
      </c>
      <c r="H67" s="499">
        <f t="shared" si="1"/>
        <v>27.14</v>
      </c>
      <c r="I67" s="499">
        <f t="shared" si="2"/>
        <v>313.19</v>
      </c>
      <c r="J67" s="499">
        <f t="shared" si="3"/>
        <v>81.42</v>
      </c>
      <c r="K67" s="499">
        <f t="shared" si="4"/>
        <v>394.62</v>
      </c>
      <c r="L67" s="499"/>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f t="shared" si="5"/>
        <v>87248</v>
      </c>
      <c r="AL67" s="324">
        <v>0</v>
      </c>
    </row>
    <row r="68" spans="1:38" s="325" customFormat="1" ht="45">
      <c r="A68" s="494" t="s">
        <v>21101</v>
      </c>
      <c r="B68" s="559">
        <v>87269</v>
      </c>
      <c r="C68" s="496" t="str">
        <f>IF($B68="","",IFERROR(VLOOKUP($B68,SERVIÇOS!$A:$F,2,0),IFERROR(VLOOKUP($B68,'COMPOSIÇÕES COMPLEMENTARES '!$C:$K,2,0),"")))</f>
        <v>REVESTIMENTO CERÂMICO PARA PAREDES INTERNAS COM PLACAS TIPO ESMALTADA EXTRA DE DIMENSÕES 25X35 CM APLICADAS EM AMBIENTES DE ÁREA MAIOR QUE 5 M² NA ALTURA INTEIRA DAS PAREDES. AF_06/2014</v>
      </c>
      <c r="D68" s="497" t="str">
        <f>IF($B68="","",IFERROR(VLOOKUP($B68,SERVIÇOS!$A:$F,3,0),IFERROR(VLOOKUP($B68,'COMPOSIÇÕES COMPLEMENTARES '!$C:$K,3,0),"")))</f>
        <v>M2</v>
      </c>
      <c r="E68" s="498">
        <v>49.02</v>
      </c>
      <c r="F68" s="499">
        <f>IF($B68="","",IFERROR(VLOOKUP($B68,SERVIÇOS!$A:$F,4,0),IFERROR(VLOOKUP($B68,'COMPOSIÇÕES COMPLEMENTARES '!$C:$K,6,0),"")))</f>
        <v>28.779999999999998</v>
      </c>
      <c r="G68" s="499">
        <f>IF($B68="","",IFERROR(VLOOKUP($B68,SERVIÇOS!$A:$F,5,0),IFERROR(VLOOKUP($B68,'COMPOSIÇÕES COMPLEMENTARES '!$C:$K,7,0),"")))</f>
        <v>13.77</v>
      </c>
      <c r="H68" s="499">
        <f t="shared" si="1"/>
        <v>42.55</v>
      </c>
      <c r="I68" s="499">
        <f t="shared" si="2"/>
        <v>1410.8</v>
      </c>
      <c r="J68" s="499">
        <f t="shared" si="3"/>
        <v>675.01</v>
      </c>
      <c r="K68" s="499">
        <f t="shared" si="4"/>
        <v>2085.8000000000002</v>
      </c>
      <c r="L68" s="499"/>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f t="shared" si="5"/>
        <v>87269</v>
      </c>
      <c r="AL68" s="324">
        <v>0</v>
      </c>
    </row>
    <row r="69" spans="1:38" s="325" customFormat="1">
      <c r="A69" s="494"/>
      <c r="B69" s="495"/>
      <c r="C69" s="496" t="str">
        <f>IF($B69="","",IFERROR(VLOOKUP($B69,SERVIÇOS!$A:$F,2,0),IFERROR(VLOOKUP($B69,'COMPOSIÇÕES COMPLEMENTARES '!$C:$K,2,0),"")))</f>
        <v/>
      </c>
      <c r="D69" s="497" t="str">
        <f>IF($B69="","",IFERROR(VLOOKUP($B69,SERVIÇOS!$A:$F,3,0),IFERROR(VLOOKUP($B69,'COMPOSIÇÕES COMPLEMENTARES '!$C:$K,3,0),"")))</f>
        <v/>
      </c>
      <c r="E69" s="498"/>
      <c r="F69" s="499" t="str">
        <f>IF($B69="","",IFERROR(VLOOKUP($B69,SERVIÇOS!$A:$F,4,0),IFERROR(VLOOKUP($B69,'COMPOSIÇÕES COMPLEMENTARES '!$C:$K,6,0),"")))</f>
        <v/>
      </c>
      <c r="G69" s="499" t="str">
        <f>IF($B69="","",IFERROR(VLOOKUP($B69,SERVIÇOS!$A:$F,5,0),IFERROR(VLOOKUP($B69,'COMPOSIÇÕES COMPLEMENTARES '!$C:$K,7,0),"")))</f>
        <v/>
      </c>
      <c r="H69" s="499" t="str">
        <f t="shared" si="1"/>
        <v/>
      </c>
      <c r="I69" s="499" t="str">
        <f t="shared" si="2"/>
        <v/>
      </c>
      <c r="J69" s="499" t="str">
        <f t="shared" si="3"/>
        <v/>
      </c>
      <c r="K69" s="499" t="str">
        <f t="shared" si="4"/>
        <v/>
      </c>
      <c r="L69" s="499"/>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f t="shared" si="5"/>
        <v>0</v>
      </c>
      <c r="AL69" s="324">
        <v>0</v>
      </c>
    </row>
    <row r="70" spans="1:38" s="577" customFormat="1">
      <c r="A70" s="578" t="s">
        <v>21053</v>
      </c>
      <c r="B70" s="579"/>
      <c r="C70" s="568" t="s">
        <v>21042</v>
      </c>
      <c r="D70" s="569" t="str">
        <f>IF(B70&lt;&gt;"",VLOOKUP(B70,[4]SERVIÇOS!A$1:F$6102,3,0),"")</f>
        <v/>
      </c>
      <c r="E70" s="569"/>
      <c r="F70" s="570" t="str">
        <f>IF(OR(B70="",D70=0),"",VLOOKUP(B70,[4]SERVIÇOS!A$1:F$6102,4,0))</f>
        <v/>
      </c>
      <c r="G70" s="570" t="str">
        <f>IF(OR(B70="",D70=0),"",VLOOKUP(B70,[4]SERVIÇOS!A$1:F$6102,5,0))</f>
        <v/>
      </c>
      <c r="H70" s="571" t="str">
        <f>IF(E70="","",F70+G70)</f>
        <v/>
      </c>
      <c r="I70" s="580">
        <f>SUM(I71:I74)</f>
        <v>718.62</v>
      </c>
      <c r="J70" s="580">
        <f>SUM(J71:J74)</f>
        <v>274.94</v>
      </c>
      <c r="K70" s="580">
        <f>SUM(K71:K74)</f>
        <v>993.56</v>
      </c>
      <c r="L70" s="581"/>
      <c r="M70" s="582"/>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6"/>
      <c r="AL70" s="576"/>
    </row>
    <row r="71" spans="1:38" s="325" customFormat="1" ht="30">
      <c r="A71" s="494" t="s">
        <v>21102</v>
      </c>
      <c r="B71" s="559">
        <v>93143</v>
      </c>
      <c r="C71" s="496" t="str">
        <f>IF($B71="","",IFERROR(VLOOKUP($B71,SERVIÇOS!$A:$F,2,0),IFERROR(VLOOKUP($B71,'COMPOSIÇÕES COMPLEMENTARES '!$C:$K,2,0),"")))</f>
        <v>PONTO DE TOMADA RESIDENCIAL INCLUINDO TOMADA 20A/250V, CAIXA ELÉTRICA, ELETRODUTO, CABO, RASGO, QUEBRA E CHUMBAMENTO. AF_01/2016</v>
      </c>
      <c r="D71" s="497" t="str">
        <f>IF($B71="","",IFERROR(VLOOKUP($B71,SERVIÇOS!$A:$F,3,0),IFERROR(VLOOKUP($B71,'COMPOSIÇÕES COMPLEMENTARES '!$C:$K,3,0),"")))</f>
        <v>UN</v>
      </c>
      <c r="E71" s="498">
        <v>2</v>
      </c>
      <c r="F71" s="499">
        <f>IF($B71="","",IFERROR(VLOOKUP($B71,SERVIÇOS!$A:$F,4,0),IFERROR(VLOOKUP($B71,'COMPOSIÇÕES COMPLEMENTARES '!$C:$K,6,0),"")))</f>
        <v>64.100000000000009</v>
      </c>
      <c r="G71" s="499">
        <f>IF($B71="","",IFERROR(VLOOKUP($B71,SERVIÇOS!$A:$F,5,0),IFERROR(VLOOKUP($B71,'COMPOSIÇÕES COMPLEMENTARES '!$C:$K,7,0),"")))</f>
        <v>70.64</v>
      </c>
      <c r="H71" s="499">
        <f t="shared" si="1"/>
        <v>134.74</v>
      </c>
      <c r="I71" s="499">
        <f t="shared" si="2"/>
        <v>128.19999999999999</v>
      </c>
      <c r="J71" s="499">
        <f t="shared" si="3"/>
        <v>141.28</v>
      </c>
      <c r="K71" s="499">
        <f t="shared" si="4"/>
        <v>269.48</v>
      </c>
      <c r="L71" s="499"/>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f t="shared" si="5"/>
        <v>93143</v>
      </c>
      <c r="AL71" s="324">
        <v>0</v>
      </c>
    </row>
    <row r="72" spans="1:38" s="325" customFormat="1" ht="30">
      <c r="A72" s="494" t="s">
        <v>21103</v>
      </c>
      <c r="B72" s="559">
        <v>93663</v>
      </c>
      <c r="C72" s="496" t="str">
        <f>IF($B72="","",IFERROR(VLOOKUP($B72,SERVIÇOS!$A:$F,2,0),IFERROR(VLOOKUP($B72,'COMPOSIÇÕES COMPLEMENTARES '!$C:$K,2,0),"")))</f>
        <v>DISJUNTOR BIPOLAR TIPO DIN, CORRENTE NOMINAL DE 25A - FORNECIMENTO E INSTALAÇÃO. AF_04/2016</v>
      </c>
      <c r="D72" s="497" t="str">
        <f>IF($B72="","",IFERROR(VLOOKUP($B72,SERVIÇOS!$A:$F,3,0),IFERROR(VLOOKUP($B72,'COMPOSIÇÕES COMPLEMENTARES '!$C:$K,3,0),"")))</f>
        <v>UN</v>
      </c>
      <c r="E72" s="498">
        <v>1</v>
      </c>
      <c r="F72" s="499">
        <f>IF($B72="","",IFERROR(VLOOKUP($B72,SERVIÇOS!$A:$F,4,0),IFERROR(VLOOKUP($B72,'COMPOSIÇÕES COMPLEMENTARES '!$C:$K,6,0),"")))</f>
        <v>51.57</v>
      </c>
      <c r="G72" s="499">
        <f>IF($B72="","",IFERROR(VLOOKUP($B72,SERVIÇOS!$A:$F,5,0),IFERROR(VLOOKUP($B72,'COMPOSIÇÕES COMPLEMENTARES '!$C:$K,7,0),"")))</f>
        <v>3.71</v>
      </c>
      <c r="H72" s="499">
        <f t="shared" si="1"/>
        <v>55.28</v>
      </c>
      <c r="I72" s="499">
        <f t="shared" si="2"/>
        <v>51.57</v>
      </c>
      <c r="J72" s="499">
        <f t="shared" si="3"/>
        <v>3.71</v>
      </c>
      <c r="K72" s="499">
        <f t="shared" si="4"/>
        <v>55.28</v>
      </c>
      <c r="L72" s="499"/>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f t="shared" si="5"/>
        <v>93663</v>
      </c>
      <c r="AL72" s="324">
        <v>0</v>
      </c>
    </row>
    <row r="73" spans="1:38" s="325" customFormat="1" ht="30">
      <c r="A73" s="494" t="s">
        <v>21104</v>
      </c>
      <c r="B73" s="559">
        <v>95746</v>
      </c>
      <c r="C73" s="496" t="str">
        <f>IF($B73="","",IFERROR(VLOOKUP($B73,SERVIÇOS!$A:$F,2,0),IFERROR(VLOOKUP($B73,'COMPOSIÇÕES COMPLEMENTARES '!$C:$K,2,0),"")))</f>
        <v>ELETRODUTO DE AÇO GALVANIZADO, CLASSE LEVE, DN 25 MM (1), APARENTE, INSTALADO EM TETO - FORNECIMENTO E INSTALAÇÃO. AF_11/2016_P</v>
      </c>
      <c r="D73" s="497" t="str">
        <f>IF($B73="","",IFERROR(VLOOKUP($B73,SERVIÇOS!$A:$F,3,0),IFERROR(VLOOKUP($B73,'COMPOSIÇÕES COMPLEMENTARES '!$C:$K,3,0),"")))</f>
        <v>M</v>
      </c>
      <c r="E73" s="498">
        <v>15</v>
      </c>
      <c r="F73" s="499">
        <f>IF($B73="","",IFERROR(VLOOKUP($B73,SERVIÇOS!$A:$F,4,0),IFERROR(VLOOKUP($B73,'COMPOSIÇÕES COMPLEMENTARES '!$C:$K,6,0),"")))</f>
        <v>14.469999999999999</v>
      </c>
      <c r="G73" s="499">
        <f>IF($B73="","",IFERROR(VLOOKUP($B73,SERVIÇOS!$A:$F,5,0),IFERROR(VLOOKUP($B73,'COMPOSIÇÕES COMPLEMENTARES '!$C:$K,7,0),"")))</f>
        <v>5.48</v>
      </c>
      <c r="H73" s="499">
        <f t="shared" si="1"/>
        <v>19.95</v>
      </c>
      <c r="I73" s="499">
        <f t="shared" si="2"/>
        <v>217.05</v>
      </c>
      <c r="J73" s="499">
        <f t="shared" si="3"/>
        <v>82.2</v>
      </c>
      <c r="K73" s="499">
        <f t="shared" si="4"/>
        <v>299.25</v>
      </c>
      <c r="L73" s="499"/>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f t="shared" si="5"/>
        <v>95746</v>
      </c>
      <c r="AL73" s="324">
        <v>0</v>
      </c>
    </row>
    <row r="74" spans="1:38" s="325" customFormat="1" ht="30">
      <c r="A74" s="494" t="s">
        <v>21105</v>
      </c>
      <c r="B74" s="559">
        <v>97593</v>
      </c>
      <c r="C74" s="496" t="str">
        <f>IF($B74="","",IFERROR(VLOOKUP($B74,SERVIÇOS!$A:$F,2,0),IFERROR(VLOOKUP($B74,'COMPOSIÇÕES COMPLEMENTARES '!$C:$K,2,0),"")))</f>
        <v>LUMINÁRIA TIPO SPOT, DE SOBREPOR, COM 1 LÂMPADA DE 15 W - FORNECIMENTO E INSTALAÇÃO. AF_11/2017</v>
      </c>
      <c r="D74" s="497" t="str">
        <f>IF($B74="","",IFERROR(VLOOKUP($B74,SERVIÇOS!$A:$F,3,0),IFERROR(VLOOKUP($B74,'COMPOSIÇÕES COMPLEMENTARES '!$C:$K,3,0),"")))</f>
        <v>UN</v>
      </c>
      <c r="E74" s="498">
        <v>5</v>
      </c>
      <c r="F74" s="499">
        <f>IF($B74="","",IFERROR(VLOOKUP($B74,SERVIÇOS!$A:$F,4,0),IFERROR(VLOOKUP($B74,'COMPOSIÇÕES COMPLEMENTARES '!$C:$K,6,0),"")))</f>
        <v>64.36</v>
      </c>
      <c r="G74" s="499">
        <f>IF($B74="","",IFERROR(VLOOKUP($B74,SERVIÇOS!$A:$F,5,0),IFERROR(VLOOKUP($B74,'COMPOSIÇÕES COMPLEMENTARES '!$C:$K,7,0),"")))</f>
        <v>9.5500000000000007</v>
      </c>
      <c r="H74" s="499">
        <f t="shared" si="1"/>
        <v>73.91</v>
      </c>
      <c r="I74" s="499">
        <f t="shared" si="2"/>
        <v>321.8</v>
      </c>
      <c r="J74" s="499">
        <f t="shared" si="3"/>
        <v>47.75</v>
      </c>
      <c r="K74" s="499">
        <f t="shared" si="4"/>
        <v>369.55</v>
      </c>
      <c r="L74" s="499"/>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f t="shared" si="5"/>
        <v>97593</v>
      </c>
      <c r="AL74" s="324">
        <v>0</v>
      </c>
    </row>
    <row r="75" spans="1:38" s="325" customFormat="1">
      <c r="A75" s="494"/>
      <c r="B75" s="495"/>
      <c r="C75" s="496" t="str">
        <f>IF($B75="","",IFERROR(VLOOKUP($B75,SERVIÇOS!$A:$F,2,0),IFERROR(VLOOKUP($B75,'COMPOSIÇÕES COMPLEMENTARES '!$C:$K,2,0),"")))</f>
        <v/>
      </c>
      <c r="D75" s="497" t="str">
        <f>IF($B75="","",IFERROR(VLOOKUP($B75,SERVIÇOS!$A:$F,3,0),IFERROR(VLOOKUP($B75,'COMPOSIÇÕES COMPLEMENTARES '!$C:$K,3,0),"")))</f>
        <v/>
      </c>
      <c r="E75" s="498"/>
      <c r="F75" s="499" t="str">
        <f>IF($B75="","",IFERROR(VLOOKUP($B75,SERVIÇOS!$A:$F,4,0),IFERROR(VLOOKUP($B75,'COMPOSIÇÕES COMPLEMENTARES '!$C:$K,6,0),"")))</f>
        <v/>
      </c>
      <c r="G75" s="499" t="str">
        <f>IF($B75="","",IFERROR(VLOOKUP($B75,SERVIÇOS!$A:$F,5,0),IFERROR(VLOOKUP($B75,'COMPOSIÇÕES COMPLEMENTARES '!$C:$K,7,0),"")))</f>
        <v/>
      </c>
      <c r="H75" s="499" t="str">
        <f t="shared" ref="H75:H137" si="10">IF(E75="","",F75+G75)</f>
        <v/>
      </c>
      <c r="I75" s="499" t="str">
        <f t="shared" ref="I75:I137" si="11">IF(E75="","",ROUND((E75*F75),2))</f>
        <v/>
      </c>
      <c r="J75" s="499" t="str">
        <f t="shared" ref="J75:J137" si="12">IF(E75="","",ROUND((E75*G75),2))</f>
        <v/>
      </c>
      <c r="K75" s="499" t="str">
        <f t="shared" ref="K75:K137" si="13">IF(E75="","",ROUND((E75*H75),2))</f>
        <v/>
      </c>
      <c r="L75" s="499"/>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f t="shared" si="5"/>
        <v>0</v>
      </c>
      <c r="AL75" s="324">
        <v>0</v>
      </c>
    </row>
    <row r="76" spans="1:38" s="577" customFormat="1">
      <c r="A76" s="578" t="s">
        <v>21054</v>
      </c>
      <c r="B76" s="579"/>
      <c r="C76" s="568" t="s">
        <v>2986</v>
      </c>
      <c r="D76" s="569" t="str">
        <f>IF(B76&lt;&gt;"",VLOOKUP(B76,[4]SERVIÇOS!A$1:F$6102,3,0),"")</f>
        <v/>
      </c>
      <c r="E76" s="569"/>
      <c r="F76" s="570" t="str">
        <f>IF(OR(B76="",D76=0),"",VLOOKUP(B76,[4]SERVIÇOS!A$1:F$6102,4,0))</f>
        <v/>
      </c>
      <c r="G76" s="570" t="str">
        <f>IF(OR(B76="",D76=0),"",VLOOKUP(B76,[4]SERVIÇOS!A$1:F$6102,5,0))</f>
        <v/>
      </c>
      <c r="H76" s="571" t="str">
        <f>IF(E76="","",F76+G76)</f>
        <v/>
      </c>
      <c r="I76" s="580">
        <f>SUM(I77:I79)</f>
        <v>2178.4899999999998</v>
      </c>
      <c r="J76" s="580">
        <f>SUM(J77:J79)</f>
        <v>300.42</v>
      </c>
      <c r="K76" s="580">
        <f>SUM(K77:K79)</f>
        <v>2478.91</v>
      </c>
      <c r="L76" s="581"/>
      <c r="M76" s="582"/>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6"/>
      <c r="AL76" s="576"/>
    </row>
    <row r="77" spans="1:38" s="325" customFormat="1" ht="30">
      <c r="A77" s="494" t="s">
        <v>21106</v>
      </c>
      <c r="B77" s="559">
        <v>96111</v>
      </c>
      <c r="C77" s="496" t="str">
        <f>IF($B77="","",IFERROR(VLOOKUP($B77,SERVIÇOS!$A:$F,2,0),IFERROR(VLOOKUP($B77,'COMPOSIÇÕES COMPLEMENTARES '!$C:$K,2,0),"")))</f>
        <v>FORRO EM RÉGUAS DE PVC, FRISADO, PARA AMBIENTES RESIDENCIAIS, INCLUSIVE ESTRUTURA DE FIXAÇÃO. AF_05/2017_P</v>
      </c>
      <c r="D77" s="497" t="str">
        <f>IF($B77="","",IFERROR(VLOOKUP($B77,SERVIÇOS!$A:$F,3,0),IFERROR(VLOOKUP($B77,'COMPOSIÇÕES COMPLEMENTARES '!$C:$K,3,0),"")))</f>
        <v>M2</v>
      </c>
      <c r="E77" s="498">
        <v>22.98</v>
      </c>
      <c r="F77" s="499">
        <f>IF($B77="","",IFERROR(VLOOKUP($B77,SERVIÇOS!$A:$F,4,0),IFERROR(VLOOKUP($B77,'COMPOSIÇÕES COMPLEMENTARES '!$C:$K,6,0),"")))</f>
        <v>28.35</v>
      </c>
      <c r="G77" s="499">
        <f>IF($B77="","",IFERROR(VLOOKUP($B77,SERVIÇOS!$A:$F,5,0),IFERROR(VLOOKUP($B77,'COMPOSIÇÕES COMPLEMENTARES '!$C:$K,7,0),"")))</f>
        <v>8.61</v>
      </c>
      <c r="H77" s="499">
        <f t="shared" si="10"/>
        <v>36.96</v>
      </c>
      <c r="I77" s="499">
        <f t="shared" si="11"/>
        <v>651.48</v>
      </c>
      <c r="J77" s="499">
        <f t="shared" si="12"/>
        <v>197.86</v>
      </c>
      <c r="K77" s="499">
        <f t="shared" si="13"/>
        <v>849.34</v>
      </c>
      <c r="L77" s="499"/>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f t="shared" si="5"/>
        <v>96111</v>
      </c>
      <c r="AL77" s="324">
        <v>0</v>
      </c>
    </row>
    <row r="78" spans="1:38" s="325" customFormat="1" ht="45">
      <c r="A78" s="494" t="s">
        <v>21107</v>
      </c>
      <c r="B78" s="559">
        <v>92539</v>
      </c>
      <c r="C78" s="496" t="str">
        <f>IF($B78="","",IFERROR(VLOOKUP($B78,SERVIÇOS!$A:$F,2,0),IFERROR(VLOOKUP($B78,'COMPOSIÇÕES COMPLEMENTARES '!$C:$K,2,0),"")))</f>
        <v>TRAMA DE MADEIRA COMPOSTA POR RIPAS, CAIBROS E TERÇAS PARA TELHADOS DE ATÉ 2 ÁGUAS PARA TELHA DE ENCAIXE DE CERÂMICA OU DE CONCRETO, INCLUSO TRANSPORTE VERTICAL. AF_12/2015</v>
      </c>
      <c r="D78" s="497" t="str">
        <f>IF($B78="","",IFERROR(VLOOKUP($B78,SERVIÇOS!$A:$F,3,0),IFERROR(VLOOKUP($B78,'COMPOSIÇÕES COMPLEMENTARES '!$C:$K,3,0),"")))</f>
        <v>M2</v>
      </c>
      <c r="E78" s="498">
        <v>1</v>
      </c>
      <c r="F78" s="499">
        <f>IF($B78="","",IFERROR(VLOOKUP($B78,SERVIÇOS!$A:$F,4,0),IFERROR(VLOOKUP($B78,'COMPOSIÇÕES COMPLEMENTARES '!$C:$K,6,0),"")))</f>
        <v>34.459999999999994</v>
      </c>
      <c r="G78" s="499">
        <f>IF($B78="","",IFERROR(VLOOKUP($B78,SERVIÇOS!$A:$F,5,0),IFERROR(VLOOKUP($B78,'COMPOSIÇÕES COMPLEMENTARES '!$C:$K,7,0),"")))</f>
        <v>12.48</v>
      </c>
      <c r="H78" s="499">
        <f t="shared" si="10"/>
        <v>46.94</v>
      </c>
      <c r="I78" s="499">
        <f t="shared" si="11"/>
        <v>34.46</v>
      </c>
      <c r="J78" s="499">
        <f t="shared" si="12"/>
        <v>12.48</v>
      </c>
      <c r="K78" s="499">
        <f t="shared" si="13"/>
        <v>46.94</v>
      </c>
      <c r="L78" s="499"/>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f t="shared" si="5"/>
        <v>92539</v>
      </c>
      <c r="AL78" s="324">
        <v>0</v>
      </c>
    </row>
    <row r="79" spans="1:38" s="325" customFormat="1" ht="30">
      <c r="A79" s="494" t="s">
        <v>21108</v>
      </c>
      <c r="B79" s="559">
        <v>94218</v>
      </c>
      <c r="C79" s="496" t="str">
        <f>IF($B79="","",IFERROR(VLOOKUP($B79,SERVIÇOS!$A:$F,2,0),IFERROR(VLOOKUP($B79,'COMPOSIÇÕES COMPLEMENTARES '!$C:$K,2,0),"")))</f>
        <v>TELHAMENTO COM TELHA ESTRUTURAL DE FIBROCIMENTO E= 6 MM, COM ATÉ 2 ÁGUAS, INCLUSO IÇAMENTO. AF_06/2016</v>
      </c>
      <c r="D79" s="497" t="str">
        <f>IF($B79="","",IFERROR(VLOOKUP($B79,SERVIÇOS!$A:$F,3,0),IFERROR(VLOOKUP($B79,'COMPOSIÇÕES COMPLEMENTARES '!$C:$K,3,0),"")))</f>
        <v>M2</v>
      </c>
      <c r="E79" s="498">
        <v>22.98</v>
      </c>
      <c r="F79" s="499">
        <f>IF($B79="","",IFERROR(VLOOKUP($B79,SERVIÇOS!$A:$F,4,0),IFERROR(VLOOKUP($B79,'COMPOSIÇÕES COMPLEMENTARES '!$C:$K,6,0),"")))</f>
        <v>64.95</v>
      </c>
      <c r="G79" s="499">
        <f>IF($B79="","",IFERROR(VLOOKUP($B79,SERVIÇOS!$A:$F,5,0),IFERROR(VLOOKUP($B79,'COMPOSIÇÕES COMPLEMENTARES '!$C:$K,7,0),"")))</f>
        <v>3.92</v>
      </c>
      <c r="H79" s="499">
        <f t="shared" si="10"/>
        <v>68.87</v>
      </c>
      <c r="I79" s="499">
        <f t="shared" si="11"/>
        <v>1492.55</v>
      </c>
      <c r="J79" s="499">
        <f t="shared" si="12"/>
        <v>90.08</v>
      </c>
      <c r="K79" s="499">
        <f t="shared" si="13"/>
        <v>1582.63</v>
      </c>
      <c r="L79" s="499"/>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f t="shared" si="5"/>
        <v>94218</v>
      </c>
      <c r="AL79" s="324">
        <v>0</v>
      </c>
    </row>
    <row r="80" spans="1:38" s="325" customFormat="1">
      <c r="A80" s="494"/>
      <c r="B80" s="495"/>
      <c r="C80" s="496" t="str">
        <f>IF($B80="","",IFERROR(VLOOKUP($B80,SERVIÇOS!$A:$F,2,0),IFERROR(VLOOKUP($B80,'COMPOSIÇÕES COMPLEMENTARES '!$C:$K,2,0),"")))</f>
        <v/>
      </c>
      <c r="D80" s="497" t="str">
        <f>IF($B80="","",IFERROR(VLOOKUP($B80,SERVIÇOS!$A:$F,3,0),IFERROR(VLOOKUP($B80,'COMPOSIÇÕES COMPLEMENTARES '!$C:$K,3,0),"")))</f>
        <v/>
      </c>
      <c r="E80" s="498"/>
      <c r="F80" s="499" t="str">
        <f>IF($B80="","",IFERROR(VLOOKUP($B80,SERVIÇOS!$A:$F,4,0),IFERROR(VLOOKUP($B80,'COMPOSIÇÕES COMPLEMENTARES '!$C:$K,6,0),"")))</f>
        <v/>
      </c>
      <c r="G80" s="499" t="str">
        <f>IF($B80="","",IFERROR(VLOOKUP($B80,SERVIÇOS!$A:$F,5,0),IFERROR(VLOOKUP($B80,'COMPOSIÇÕES COMPLEMENTARES '!$C:$K,7,0),"")))</f>
        <v/>
      </c>
      <c r="H80" s="499" t="str">
        <f t="shared" si="10"/>
        <v/>
      </c>
      <c r="I80" s="499" t="str">
        <f t="shared" si="11"/>
        <v/>
      </c>
      <c r="J80" s="499" t="str">
        <f t="shared" si="12"/>
        <v/>
      </c>
      <c r="K80" s="499" t="str">
        <f t="shared" si="13"/>
        <v/>
      </c>
      <c r="L80" s="499"/>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f t="shared" si="5"/>
        <v>0</v>
      </c>
      <c r="AL80" s="324">
        <v>0</v>
      </c>
    </row>
    <row r="81" spans="1:38" s="577" customFormat="1">
      <c r="A81" s="578" t="s">
        <v>21055</v>
      </c>
      <c r="B81" s="579"/>
      <c r="C81" s="568" t="s">
        <v>21045</v>
      </c>
      <c r="D81" s="569" t="str">
        <f>IF(B81&lt;&gt;"",VLOOKUP(B81,[4]SERVIÇOS!A$1:F$6102,3,0),"")</f>
        <v/>
      </c>
      <c r="E81" s="569"/>
      <c r="F81" s="570" t="str">
        <f>IF(OR(B81="",D81=0),"",VLOOKUP(B81,[4]SERVIÇOS!A$1:F$6102,4,0))</f>
        <v/>
      </c>
      <c r="G81" s="570" t="str">
        <f>IF(OR(B81="",D81=0),"",VLOOKUP(B81,[4]SERVIÇOS!A$1:F$6102,5,0))</f>
        <v/>
      </c>
      <c r="H81" s="571" t="str">
        <f>IF(E81="","",F81+G81)</f>
        <v/>
      </c>
      <c r="I81" s="580">
        <f>SUM(I82:I84)</f>
        <v>2757.5199999999995</v>
      </c>
      <c r="J81" s="580">
        <f>SUM(J82:J84)</f>
        <v>162.05999999999997</v>
      </c>
      <c r="K81" s="580">
        <f>SUM(K82:K84)</f>
        <v>2919.57</v>
      </c>
      <c r="L81" s="581"/>
      <c r="M81" s="582"/>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6"/>
      <c r="AL81" s="576"/>
    </row>
    <row r="82" spans="1:38" s="325" customFormat="1" ht="30">
      <c r="A82" s="494" t="s">
        <v>21109</v>
      </c>
      <c r="B82" s="559">
        <v>91341</v>
      </c>
      <c r="C82" s="496" t="str">
        <f>IF($B82="","",IFERROR(VLOOKUP($B82,SERVIÇOS!$A:$F,2,0),IFERROR(VLOOKUP($B82,'COMPOSIÇÕES COMPLEMENTARES '!$C:$K,2,0),"")))</f>
        <v>PORTA EM ALUMÍNIO DE ABRIR TIPO VENEZIANA COM GUARNIÇÃO, FIXAÇÃO COM PARAFUSOS - FORNECIMENTO E INSTALAÇÃO. AF_08/2015</v>
      </c>
      <c r="D82" s="497" t="str">
        <f>IF($B82="","",IFERROR(VLOOKUP($B82,SERVIÇOS!$A:$F,3,0),IFERROR(VLOOKUP($B82,'COMPOSIÇÕES COMPLEMENTARES '!$C:$K,3,0),"")))</f>
        <v>M2</v>
      </c>
      <c r="E82" s="498">
        <v>3.24</v>
      </c>
      <c r="F82" s="499">
        <f>IF($B82="","",IFERROR(VLOOKUP($B82,SERVIÇOS!$A:$F,4,0),IFERROR(VLOOKUP($B82,'COMPOSIÇÕES COMPLEMENTARES '!$C:$K,6,0),"")))</f>
        <v>641.16999999999996</v>
      </c>
      <c r="G82" s="499">
        <f>IF($B82="","",IFERROR(VLOOKUP($B82,SERVIÇOS!$A:$F,5,0),IFERROR(VLOOKUP($B82,'COMPOSIÇÕES COMPLEMENTARES '!$C:$K,7,0),"")))</f>
        <v>8.36</v>
      </c>
      <c r="H82" s="499">
        <f t="shared" si="10"/>
        <v>649.53</v>
      </c>
      <c r="I82" s="499">
        <f t="shared" si="11"/>
        <v>2077.39</v>
      </c>
      <c r="J82" s="499">
        <f t="shared" si="12"/>
        <v>27.09</v>
      </c>
      <c r="K82" s="499">
        <f t="shared" si="13"/>
        <v>2104.48</v>
      </c>
      <c r="L82" s="499"/>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f t="shared" si="5"/>
        <v>91341</v>
      </c>
      <c r="AL82" s="324">
        <v>0</v>
      </c>
    </row>
    <row r="83" spans="1:38" s="325" customFormat="1" ht="30">
      <c r="A83" s="494" t="s">
        <v>21110</v>
      </c>
      <c r="B83" s="559">
        <v>94559</v>
      </c>
      <c r="C83" s="496" t="str">
        <f>IF($B83="","",IFERROR(VLOOKUP($B83,SERVIÇOS!$A:$F,2,0),IFERROR(VLOOKUP($B83,'COMPOSIÇÕES COMPLEMENTARES '!$C:$K,2,0),"")))</f>
        <v>JANELA DE AÇO BASCULANTE, FIXAÇÃO COM ARGAMASSA, SEM VIDROS, PADRONIZADA. AF_07/2016</v>
      </c>
      <c r="D83" s="497" t="str">
        <f>IF($B83="","",IFERROR(VLOOKUP($B83,SERVIÇOS!$A:$F,3,0),IFERROR(VLOOKUP($B83,'COMPOSIÇÕES COMPLEMENTARES '!$C:$K,3,0),"")))</f>
        <v>M2</v>
      </c>
      <c r="E83" s="498">
        <v>1.1599999999999999</v>
      </c>
      <c r="F83" s="499">
        <f>IF($B83="","",IFERROR(VLOOKUP($B83,SERVIÇOS!$A:$F,4,0),IFERROR(VLOOKUP($B83,'COMPOSIÇÕES COMPLEMENTARES '!$C:$K,6,0),"")))</f>
        <v>482.47999999999996</v>
      </c>
      <c r="G83" s="499">
        <f>IF($B83="","",IFERROR(VLOOKUP($B83,SERVIÇOS!$A:$F,5,0),IFERROR(VLOOKUP($B83,'COMPOSIÇÕES COMPLEMENTARES '!$C:$K,7,0),"")))</f>
        <v>102.55</v>
      </c>
      <c r="H83" s="499">
        <f t="shared" si="10"/>
        <v>585.03</v>
      </c>
      <c r="I83" s="499">
        <f t="shared" si="11"/>
        <v>559.67999999999995</v>
      </c>
      <c r="J83" s="499">
        <f t="shared" si="12"/>
        <v>118.96</v>
      </c>
      <c r="K83" s="499">
        <f t="shared" si="13"/>
        <v>678.63</v>
      </c>
      <c r="L83" s="499"/>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f t="shared" si="5"/>
        <v>94559</v>
      </c>
      <c r="AL83" s="324">
        <v>0</v>
      </c>
    </row>
    <row r="84" spans="1:38" s="325" customFormat="1">
      <c r="A84" s="494" t="s">
        <v>21123</v>
      </c>
      <c r="B84" s="559">
        <v>72122</v>
      </c>
      <c r="C84" s="496" t="str">
        <f>IF($B84="","",IFERROR(VLOOKUP($B84,SERVIÇOS!$A:$F,2,0),IFERROR(VLOOKUP($B84,'COMPOSIÇÕES COMPLEMENTARES '!$C:$K,2,0),"")))</f>
        <v>VIDRO FANTASIA TIPO CANELADO, ESPESSURA 4MM</v>
      </c>
      <c r="D84" s="497" t="str">
        <f>IF($B84="","",IFERROR(VLOOKUP($B84,SERVIÇOS!$A:$F,3,0),IFERROR(VLOOKUP($B84,'COMPOSIÇÕES COMPLEMENTARES '!$C:$K,3,0),"")))</f>
        <v>M2</v>
      </c>
      <c r="E84" s="498">
        <v>1.1599999999999999</v>
      </c>
      <c r="F84" s="499">
        <f>IF($B84="","",IFERROR(VLOOKUP($B84,SERVIÇOS!$A:$F,4,0),IFERROR(VLOOKUP($B84,'COMPOSIÇÕES COMPLEMENTARES '!$C:$K,6,0),"")))</f>
        <v>103.84</v>
      </c>
      <c r="G84" s="499">
        <f>IF($B84="","",IFERROR(VLOOKUP($B84,SERVIÇOS!$A:$F,5,0),IFERROR(VLOOKUP($B84,'COMPOSIÇÕES COMPLEMENTARES '!$C:$K,7,0),"")))</f>
        <v>13.8</v>
      </c>
      <c r="H84" s="499">
        <f t="shared" si="10"/>
        <v>117.64</v>
      </c>
      <c r="I84" s="499">
        <f t="shared" si="11"/>
        <v>120.45</v>
      </c>
      <c r="J84" s="499">
        <f t="shared" si="12"/>
        <v>16.010000000000002</v>
      </c>
      <c r="K84" s="499">
        <f t="shared" si="13"/>
        <v>136.46</v>
      </c>
      <c r="L84" s="499"/>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577" customFormat="1">
      <c r="A85" s="578" t="s">
        <v>21056</v>
      </c>
      <c r="B85" s="579"/>
      <c r="C85" s="568" t="s">
        <v>21047</v>
      </c>
      <c r="D85" s="569" t="str">
        <f>IF(B85&lt;&gt;"",VLOOKUP(B85,[4]SERVIÇOS!A$1:F$6102,3,0),"")</f>
        <v/>
      </c>
      <c r="E85" s="569"/>
      <c r="F85" s="570" t="str">
        <f>IF(OR(B85="",D85=0),"",VLOOKUP(B85,[4]SERVIÇOS!A$1:F$6102,4,0))</f>
        <v/>
      </c>
      <c r="G85" s="570" t="str">
        <f>IF(OR(B85="",D85=0),"",VLOOKUP(B85,[4]SERVIÇOS!A$1:F$6102,5,0))</f>
        <v/>
      </c>
      <c r="H85" s="571" t="str">
        <f>IF(E85="","",F85+G85)</f>
        <v/>
      </c>
      <c r="I85" s="580">
        <f>SUM(I86:I87)</f>
        <v>231.10999999999999</v>
      </c>
      <c r="J85" s="580">
        <f>SUM(J86:J87)</f>
        <v>125.6</v>
      </c>
      <c r="K85" s="580">
        <f>SUM(K86:K87)</f>
        <v>356.71</v>
      </c>
      <c r="L85" s="581"/>
      <c r="M85" s="582"/>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6"/>
      <c r="AL85" s="576"/>
    </row>
    <row r="86" spans="1:38" s="325" customFormat="1">
      <c r="A86" s="494" t="s">
        <v>21111</v>
      </c>
      <c r="B86" s="559">
        <v>88485</v>
      </c>
      <c r="C86" s="496" t="str">
        <f>IF($B86="","",IFERROR(VLOOKUP($B86,SERVIÇOS!$A:$F,2,0),IFERROR(VLOOKUP($B86,'COMPOSIÇÕES COMPLEMENTARES '!$C:$K,2,0),"")))</f>
        <v>APLICAÇÃO DE FUNDO SELADOR ACRÍLICO EM PAREDES, UMA DEMÃO. AF_06/2014</v>
      </c>
      <c r="D86" s="497" t="str">
        <f>IF($B86="","",IFERROR(VLOOKUP($B86,SERVIÇOS!$A:$F,3,0),IFERROR(VLOOKUP($B86,'COMPOSIÇÕES COMPLEMENTARES '!$C:$K,3,0),"")))</f>
        <v>M2</v>
      </c>
      <c r="E86" s="498">
        <v>26.78</v>
      </c>
      <c r="F86" s="499">
        <f>IF($B86="","",IFERROR(VLOOKUP($B86,SERVIÇOS!$A:$F,4,0),IFERROR(VLOOKUP($B86,'COMPOSIÇÕES COMPLEMENTARES '!$C:$K,6,0),"")))</f>
        <v>1.27</v>
      </c>
      <c r="G86" s="499">
        <f>IF($B86="","",IFERROR(VLOOKUP($B86,SERVIÇOS!$A:$F,5,0),IFERROR(VLOOKUP($B86,'COMPOSIÇÕES COMPLEMENTARES '!$C:$K,7,0),"")))</f>
        <v>0.81</v>
      </c>
      <c r="H86" s="499">
        <f t="shared" si="10"/>
        <v>2.08</v>
      </c>
      <c r="I86" s="499">
        <f t="shared" si="11"/>
        <v>34.01</v>
      </c>
      <c r="J86" s="499">
        <f t="shared" si="12"/>
        <v>21.69</v>
      </c>
      <c r="K86" s="499">
        <f t="shared" si="13"/>
        <v>55.7</v>
      </c>
      <c r="L86" s="499"/>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f t="shared" si="5"/>
        <v>88485</v>
      </c>
      <c r="AL86" s="324">
        <v>0</v>
      </c>
    </row>
    <row r="87" spans="1:38" s="325" customFormat="1">
      <c r="A87" s="494" t="s">
        <v>21112</v>
      </c>
      <c r="B87" s="559">
        <v>95305</v>
      </c>
      <c r="C87" s="496" t="str">
        <f>IF($B87="","",IFERROR(VLOOKUP($B87,SERVIÇOS!$A:$F,2,0),IFERROR(VLOOKUP($B87,'COMPOSIÇÕES COMPLEMENTARES '!$C:$K,2,0),"")))</f>
        <v>TEXTURA ACRÍLICA, APLICAÇÃO MANUAL EM PAREDE, UMA DEMÃO. AF_09/2016</v>
      </c>
      <c r="D87" s="497" t="str">
        <f>IF($B87="","",IFERROR(VLOOKUP($B87,SERVIÇOS!$A:$F,3,0),IFERROR(VLOOKUP($B87,'COMPOSIÇÕES COMPLEMENTARES '!$C:$K,3,0),"")))</f>
        <v>M2</v>
      </c>
      <c r="E87" s="498">
        <v>26.78</v>
      </c>
      <c r="F87" s="499">
        <f>IF($B87="","",IFERROR(VLOOKUP($B87,SERVIÇOS!$A:$F,4,0),IFERROR(VLOOKUP($B87,'COMPOSIÇÕES COMPLEMENTARES '!$C:$K,6,0),"")))</f>
        <v>7.36</v>
      </c>
      <c r="G87" s="499">
        <f>IF($B87="","",IFERROR(VLOOKUP($B87,SERVIÇOS!$A:$F,5,0),IFERROR(VLOOKUP($B87,'COMPOSIÇÕES COMPLEMENTARES '!$C:$K,7,0),"")))</f>
        <v>3.88</v>
      </c>
      <c r="H87" s="499">
        <f t="shared" si="10"/>
        <v>11.24</v>
      </c>
      <c r="I87" s="499">
        <f t="shared" si="11"/>
        <v>197.1</v>
      </c>
      <c r="J87" s="499">
        <f t="shared" si="12"/>
        <v>103.91</v>
      </c>
      <c r="K87" s="499">
        <f t="shared" si="13"/>
        <v>301.01</v>
      </c>
      <c r="L87" s="499"/>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f t="shared" si="5"/>
        <v>95305</v>
      </c>
      <c r="AL87" s="324">
        <v>0</v>
      </c>
    </row>
    <row r="88" spans="1:38" s="325" customFormat="1">
      <c r="A88" s="494"/>
      <c r="B88" s="495"/>
      <c r="C88" s="496" t="str">
        <f>IF($B88="","",IFERROR(VLOOKUP($B88,SERVIÇOS!$A:$F,2,0),IFERROR(VLOOKUP($B88,'COMPOSIÇÕES COMPLEMENTARES '!$C:$K,2,0),"")))</f>
        <v/>
      </c>
      <c r="D88" s="497" t="str">
        <f>IF($B88="","",IFERROR(VLOOKUP($B88,SERVIÇOS!$A:$F,3,0),IFERROR(VLOOKUP($B88,'COMPOSIÇÕES COMPLEMENTARES '!$C:$K,3,0),"")))</f>
        <v/>
      </c>
      <c r="E88" s="498"/>
      <c r="F88" s="499" t="str">
        <f>IF($B88="","",IFERROR(VLOOKUP($B88,SERVIÇOS!$A:$F,4,0),IFERROR(VLOOKUP($B88,'COMPOSIÇÕES COMPLEMENTARES '!$C:$K,6,0),"")))</f>
        <v/>
      </c>
      <c r="G88" s="499" t="str">
        <f>IF($B88="","",IFERROR(VLOOKUP($B88,SERVIÇOS!$A:$F,5,0),IFERROR(VLOOKUP($B88,'COMPOSIÇÕES COMPLEMENTARES '!$C:$K,7,0),"")))</f>
        <v/>
      </c>
      <c r="H88" s="499" t="str">
        <f t="shared" si="10"/>
        <v/>
      </c>
      <c r="I88" s="499" t="str">
        <f t="shared" si="11"/>
        <v/>
      </c>
      <c r="J88" s="499" t="str">
        <f t="shared" si="12"/>
        <v/>
      </c>
      <c r="K88" s="499" t="str">
        <f t="shared" si="13"/>
        <v/>
      </c>
      <c r="L88" s="499"/>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f t="shared" si="5"/>
        <v>0</v>
      </c>
      <c r="AL88" s="324">
        <v>0</v>
      </c>
    </row>
    <row r="89" spans="1:38" s="577" customFormat="1">
      <c r="A89" s="578" t="s">
        <v>21057</v>
      </c>
      <c r="B89" s="579"/>
      <c r="C89" s="568" t="s">
        <v>21049</v>
      </c>
      <c r="D89" s="569" t="str">
        <f>IF(B89&lt;&gt;"",VLOOKUP(B89,[4]SERVIÇOS!A$1:F$6102,3,0),"")</f>
        <v/>
      </c>
      <c r="E89" s="569"/>
      <c r="F89" s="570" t="str">
        <f>IF(OR(B89="",D89=0),"",VLOOKUP(B89,[4]SERVIÇOS!A$1:F$6102,4,0))</f>
        <v/>
      </c>
      <c r="G89" s="570" t="str">
        <f>IF(OR(B89="",D89=0),"",VLOOKUP(B89,[4]SERVIÇOS!A$1:F$6102,5,0))</f>
        <v/>
      </c>
      <c r="H89" s="571" t="str">
        <f>IF(E89="","",F89+G89)</f>
        <v/>
      </c>
      <c r="I89" s="580">
        <f>SUM(I90:I90)</f>
        <v>114.28</v>
      </c>
      <c r="J89" s="580">
        <f>SUM(J90:J90)</f>
        <v>200.36</v>
      </c>
      <c r="K89" s="580">
        <f>SUM(K90:K90)</f>
        <v>314.64999999999998</v>
      </c>
      <c r="L89" s="581"/>
      <c r="M89" s="582"/>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6"/>
      <c r="AL89" s="576"/>
    </row>
    <row r="90" spans="1:38" s="325" customFormat="1">
      <c r="A90" s="494" t="s">
        <v>21113</v>
      </c>
      <c r="B90" s="559" t="s">
        <v>2256</v>
      </c>
      <c r="C90" s="496" t="str">
        <f>IF($B90="","",IFERROR(VLOOKUP($B90,SERVIÇOS!$A:$F,2,0),IFERROR(VLOOKUP($B90,'COMPOSIÇÕES COMPLEMENTARES '!$C:$K,2,0),"")))</f>
        <v>LIMPEZA PISO CERAMICO</v>
      </c>
      <c r="D90" s="497" t="str">
        <f>IF($B90="","",IFERROR(VLOOKUP($B90,SERVIÇOS!$A:$F,3,0),IFERROR(VLOOKUP($B90,'COMPOSIÇÕES COMPLEMENTARES '!$C:$K,3,0),"")))</f>
        <v>M2</v>
      </c>
      <c r="E90" s="498">
        <v>14.54</v>
      </c>
      <c r="F90" s="499">
        <f>IF($B90="","",IFERROR(VLOOKUP($B90,SERVIÇOS!$A:$F,4,0),IFERROR(VLOOKUP($B90,'COMPOSIÇÕES COMPLEMENTARES '!$C:$K,6,0),"")))</f>
        <v>7.8600000000000012</v>
      </c>
      <c r="G90" s="499">
        <f>IF($B90="","",IFERROR(VLOOKUP($B90,SERVIÇOS!$A:$F,5,0),IFERROR(VLOOKUP($B90,'COMPOSIÇÕES COMPLEMENTARES '!$C:$K,7,0),"")))</f>
        <v>13.78</v>
      </c>
      <c r="H90" s="499">
        <f t="shared" si="10"/>
        <v>21.64</v>
      </c>
      <c r="I90" s="499">
        <f t="shared" si="11"/>
        <v>114.28</v>
      </c>
      <c r="J90" s="499">
        <f t="shared" si="12"/>
        <v>200.36</v>
      </c>
      <c r="K90" s="499">
        <f t="shared" si="13"/>
        <v>314.64999999999998</v>
      </c>
      <c r="L90" s="499"/>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t="e">
        <f t="shared" si="5"/>
        <v>#VALUE!</v>
      </c>
      <c r="AL90" s="324">
        <v>0</v>
      </c>
    </row>
    <row r="91" spans="1:38" s="325" customFormat="1">
      <c r="A91" s="494"/>
      <c r="B91" s="495"/>
      <c r="C91" s="496" t="str">
        <f>IF($B91="","",IFERROR(VLOOKUP($B91,SERVIÇOS!$A:$F,2,0),IFERROR(VLOOKUP($B91,'COMPOSIÇÕES COMPLEMENTARES '!$C:$K,2,0),"")))</f>
        <v/>
      </c>
      <c r="D91" s="497" t="str">
        <f>IF($B91="","",IFERROR(VLOOKUP($B91,SERVIÇOS!$A:$F,3,0),IFERROR(VLOOKUP($B91,'COMPOSIÇÕES COMPLEMENTARES '!$C:$K,3,0),"")))</f>
        <v/>
      </c>
      <c r="E91" s="498"/>
      <c r="F91" s="499" t="str">
        <f>IF($B91="","",IFERROR(VLOOKUP($B91,SERVIÇOS!$A:$F,4,0),IFERROR(VLOOKUP($B91,'COMPOSIÇÕES COMPLEMENTARES '!$C:$K,6,0),"")))</f>
        <v/>
      </c>
      <c r="G91" s="499" t="str">
        <f>IF($B91="","",IFERROR(VLOOKUP($B91,SERVIÇOS!$A:$F,5,0),IFERROR(VLOOKUP($B91,'COMPOSIÇÕES COMPLEMENTARES '!$C:$K,7,0),"")))</f>
        <v/>
      </c>
      <c r="H91" s="499" t="str">
        <f t="shared" si="10"/>
        <v/>
      </c>
      <c r="I91" s="499" t="str">
        <f t="shared" si="11"/>
        <v/>
      </c>
      <c r="J91" s="499" t="str">
        <f t="shared" si="12"/>
        <v/>
      </c>
      <c r="K91" s="499" t="str">
        <f t="shared" si="13"/>
        <v/>
      </c>
      <c r="L91" s="499"/>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f t="shared" si="5"/>
        <v>0</v>
      </c>
      <c r="AL91" s="324">
        <v>0</v>
      </c>
    </row>
    <row r="92" spans="1:38" s="586" customFormat="1">
      <c r="A92" s="560" t="s">
        <v>21058</v>
      </c>
      <c r="B92" s="560"/>
      <c r="C92" s="561" t="s">
        <v>21059</v>
      </c>
      <c r="D92" s="562"/>
      <c r="E92" s="562"/>
      <c r="F92" s="563" t="str">
        <f>IF(OR(B92="",D92=0),"",VLOOKUP(B92,[3]SERVIÇOS!A$1:F$6102,4,0))</f>
        <v/>
      </c>
      <c r="G92" s="563" t="str">
        <f>IF(OR(B92="",D92=0),"",VLOOKUP(B92,[3]SERVIÇOS!A$1:F$6102,5,0))</f>
        <v/>
      </c>
      <c r="H92" s="564" t="str">
        <f t="shared" si="10"/>
        <v/>
      </c>
      <c r="I92" s="565">
        <f>I93+I99</f>
        <v>6482.7199999999993</v>
      </c>
      <c r="J92" s="565">
        <f>J93+J99</f>
        <v>2161.1799999999998</v>
      </c>
      <c r="K92" s="565">
        <f>K93+K99</f>
        <v>8643.9</v>
      </c>
      <c r="L92" s="583"/>
      <c r="M92" s="587"/>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4"/>
      <c r="AK92" s="585"/>
      <c r="AL92" s="585"/>
    </row>
    <row r="93" spans="1:38" s="586" customFormat="1">
      <c r="A93" s="578" t="s">
        <v>21060</v>
      </c>
      <c r="B93" s="579"/>
      <c r="C93" s="568" t="s">
        <v>21061</v>
      </c>
      <c r="D93" s="569" t="str">
        <f>IF(B93&lt;&gt;"",VLOOKUP(B93,[4]SERVIÇOS!A$1:F$6102,3,0),"")</f>
        <v/>
      </c>
      <c r="E93" s="569"/>
      <c r="F93" s="570" t="str">
        <f>IF(OR(B93="",D93=0),"",VLOOKUP(B93,[4]SERVIÇOS!A$1:F$6102,4,0))</f>
        <v/>
      </c>
      <c r="G93" s="570" t="str">
        <f>IF(OR(B93="",D93=0),"",VLOOKUP(B93,[4]SERVIÇOS!A$1:F$6102,5,0))</f>
        <v/>
      </c>
      <c r="H93" s="571" t="str">
        <f t="shared" si="10"/>
        <v/>
      </c>
      <c r="I93" s="580">
        <f>SUM(I94:I97)</f>
        <v>4102.37</v>
      </c>
      <c r="J93" s="580">
        <f>SUM(J94:J97)</f>
        <v>502.48999999999995</v>
      </c>
      <c r="K93" s="580">
        <f>J93+I93</f>
        <v>4604.8599999999997</v>
      </c>
      <c r="L93" s="583"/>
      <c r="M93" s="587"/>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4"/>
      <c r="AK93" s="585"/>
      <c r="AL93" s="585"/>
    </row>
    <row r="94" spans="1:38" s="325" customFormat="1" ht="45">
      <c r="A94" s="494" t="s">
        <v>21114</v>
      </c>
      <c r="B94" s="559">
        <v>86932</v>
      </c>
      <c r="C94" s="496" t="str">
        <f>IF($B94="","",IFERROR(VLOOKUP($B94,SERVIÇOS!$A:$F,2,0),IFERROR(VLOOKUP($B94,'COMPOSIÇÕES COMPLEMENTARES '!$C:$K,2,0),"")))</f>
        <v>VASO SANITÁRIO SIFONADO COM CAIXA ACOPLADA LOUÇA BRANCA - PADRÃO MÉDIO, INCLUSO ENGATE FLEXÍVEL EM METAL CROMADO, 1/2 X 40CM - FORNECIMENTO E INSTALAÇÃO. AF_12/2013</v>
      </c>
      <c r="D94" s="497" t="str">
        <f>IF($B94="","",IFERROR(VLOOKUP($B94,SERVIÇOS!$A:$F,3,0),IFERROR(VLOOKUP($B94,'COMPOSIÇÕES COMPLEMENTARES '!$C:$K,3,0),"")))</f>
        <v>UN</v>
      </c>
      <c r="E94" s="498">
        <v>4</v>
      </c>
      <c r="F94" s="499">
        <f>IF($B94="","",IFERROR(VLOOKUP($B94,SERVIÇOS!$A:$F,4,0),IFERROR(VLOOKUP($B94,'COMPOSIÇÕES COMPLEMENTARES '!$C:$K,6,0),"")))</f>
        <v>405.31</v>
      </c>
      <c r="G94" s="499">
        <f>IF($B94="","",IFERROR(VLOOKUP($B94,SERVIÇOS!$A:$F,5,0),IFERROR(VLOOKUP($B94,'COMPOSIÇÕES COMPLEMENTARES '!$C:$K,7,0),"")))</f>
        <v>20.63</v>
      </c>
      <c r="H94" s="499">
        <f t="shared" si="10"/>
        <v>425.94</v>
      </c>
      <c r="I94" s="499">
        <f t="shared" si="11"/>
        <v>1621.24</v>
      </c>
      <c r="J94" s="499">
        <f t="shared" si="12"/>
        <v>82.52</v>
      </c>
      <c r="K94" s="499">
        <f t="shared" si="13"/>
        <v>1703.76</v>
      </c>
      <c r="L94" s="499"/>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f t="shared" si="5"/>
        <v>86932</v>
      </c>
      <c r="AL94" s="324">
        <v>0</v>
      </c>
    </row>
    <row r="95" spans="1:38" s="325" customFormat="1" ht="45">
      <c r="A95" s="494" t="s">
        <v>21115</v>
      </c>
      <c r="B95" s="559" t="s">
        <v>2325</v>
      </c>
      <c r="C95" s="496" t="str">
        <f>IF($B95="","",IFERROR(VLOOKUP($B95,SERVIÇOS!$A:$F,2,0),IFERROR(VLOOKUP($B95,'COMPOSIÇÕES COMPLEMENTARES '!$C:$K,2,0),"")))</f>
        <v>MICTORIO SIFONADO DE LOUCA BRANCA COM PERTENCES, COM REGISTRO DE PRESSAO 1/2" COM CANOPLA CROMADA ACABAMENTO SIMPLES E CONJUNTO PARA FIXACAO  - FORNECIMENTO E INSTALACAO</v>
      </c>
      <c r="D95" s="497" t="str">
        <f>IF($B95="","",IFERROR(VLOOKUP($B95,SERVIÇOS!$A:$F,3,0),IFERROR(VLOOKUP($B95,'COMPOSIÇÕES COMPLEMENTARES '!$C:$K,3,0),"")))</f>
        <v>UN</v>
      </c>
      <c r="E95" s="498">
        <v>3</v>
      </c>
      <c r="F95" s="499">
        <f>IF($B95="","",IFERROR(VLOOKUP($B95,SERVIÇOS!$A:$F,4,0),IFERROR(VLOOKUP($B95,'COMPOSIÇÕES COMPLEMENTARES '!$C:$K,6,0),"")))</f>
        <v>403.47</v>
      </c>
      <c r="G95" s="499">
        <f>IF($B95="","",IFERROR(VLOOKUP($B95,SERVIÇOS!$A:$F,5,0),IFERROR(VLOOKUP($B95,'COMPOSIÇÕES COMPLEMENTARES '!$C:$K,7,0),"")))</f>
        <v>88.39</v>
      </c>
      <c r="H95" s="499">
        <f t="shared" si="10"/>
        <v>491.86</v>
      </c>
      <c r="I95" s="499">
        <f t="shared" si="11"/>
        <v>1210.4100000000001</v>
      </c>
      <c r="J95" s="499">
        <f t="shared" si="12"/>
        <v>265.17</v>
      </c>
      <c r="K95" s="499">
        <f t="shared" si="13"/>
        <v>1475.58</v>
      </c>
      <c r="L95" s="499"/>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t="e">
        <f t="shared" si="5"/>
        <v>#VALUE!</v>
      </c>
      <c r="AL95" s="324">
        <v>0</v>
      </c>
    </row>
    <row r="96" spans="1:38" s="325" customFormat="1" ht="30">
      <c r="A96" s="494" t="s">
        <v>21116</v>
      </c>
      <c r="B96" s="559">
        <v>86903</v>
      </c>
      <c r="C96" s="496" t="str">
        <f>IF($B96="","",IFERROR(VLOOKUP($B96,SERVIÇOS!$A:$F,2,0),IFERROR(VLOOKUP($B96,'COMPOSIÇÕES COMPLEMENTARES '!$C:$K,2,0),"")))</f>
        <v>LAVATÓRIO LOUÇA BRANCA COM COLUNA, 45 X 55CM OU EQUIVALENTE, PADRÃO MÉDIO - FORNECIMENTO E INSTALAÇÃO. AF_12/2013</v>
      </c>
      <c r="D96" s="497" t="str">
        <f>IF($B96="","",IFERROR(VLOOKUP($B96,SERVIÇOS!$A:$F,3,0),IFERROR(VLOOKUP($B96,'COMPOSIÇÕES COMPLEMENTARES '!$C:$K,3,0),"")))</f>
        <v>UN</v>
      </c>
      <c r="E96" s="498">
        <v>4</v>
      </c>
      <c r="F96" s="499">
        <f>IF($B96="","",IFERROR(VLOOKUP($B96,SERVIÇOS!$A:$F,4,0),IFERROR(VLOOKUP($B96,'COMPOSIÇÕES COMPLEMENTARES '!$C:$K,6,0),"")))</f>
        <v>271.94</v>
      </c>
      <c r="G96" s="499">
        <f>IF($B96="","",IFERROR(VLOOKUP($B96,SERVIÇOS!$A:$F,5,0),IFERROR(VLOOKUP($B96,'COMPOSIÇÕES COMPLEMENTARES '!$C:$K,7,0),"")))</f>
        <v>31.21</v>
      </c>
      <c r="H96" s="499">
        <f t="shared" si="10"/>
        <v>303.14999999999998</v>
      </c>
      <c r="I96" s="499">
        <f t="shared" si="11"/>
        <v>1087.76</v>
      </c>
      <c r="J96" s="499">
        <f t="shared" si="12"/>
        <v>124.84</v>
      </c>
      <c r="K96" s="499">
        <f t="shared" si="13"/>
        <v>1212.5999999999999</v>
      </c>
      <c r="L96" s="499"/>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f t="shared" si="5"/>
        <v>86903</v>
      </c>
      <c r="AL96" s="324">
        <v>0</v>
      </c>
    </row>
    <row r="97" spans="1:38" s="325" customFormat="1" ht="30">
      <c r="A97" s="494" t="s">
        <v>21117</v>
      </c>
      <c r="B97" s="559">
        <v>89987</v>
      </c>
      <c r="C97" s="496" t="str">
        <f>IF($B97="","",IFERROR(VLOOKUP($B97,SERVIÇOS!$A:$F,2,0),IFERROR(VLOOKUP($B97,'COMPOSIÇÕES COMPLEMENTARES '!$C:$K,2,0),"")))</f>
        <v>REGISTRO DE GAVETA BRUTO, LATÃO, ROSCÁVEL, 3/4", COM ACABAMENTO E CANOPLA CROMADOS. FORNECIDO E INSTALADO EM RAMAL DE ÁGUA. AF_12/2014</v>
      </c>
      <c r="D97" s="497" t="str">
        <f>IF($B97="","",IFERROR(VLOOKUP($B97,SERVIÇOS!$A:$F,3,0),IFERROR(VLOOKUP($B97,'COMPOSIÇÕES COMPLEMENTARES '!$C:$K,3,0),"")))</f>
        <v>UN</v>
      </c>
      <c r="E97" s="498">
        <v>4</v>
      </c>
      <c r="F97" s="499">
        <f>IF($B97="","",IFERROR(VLOOKUP($B97,SERVIÇOS!$A:$F,4,0),IFERROR(VLOOKUP($B97,'COMPOSIÇÕES COMPLEMENTARES '!$C:$K,6,0),"")))</f>
        <v>45.739999999999995</v>
      </c>
      <c r="G97" s="499">
        <f>IF($B97="","",IFERROR(VLOOKUP($B97,SERVIÇOS!$A:$F,5,0),IFERROR(VLOOKUP($B97,'COMPOSIÇÕES COMPLEMENTARES '!$C:$K,7,0),"")))</f>
        <v>7.49</v>
      </c>
      <c r="H97" s="499">
        <f t="shared" si="10"/>
        <v>53.23</v>
      </c>
      <c r="I97" s="499">
        <f t="shared" si="11"/>
        <v>182.96</v>
      </c>
      <c r="J97" s="499">
        <f t="shared" si="12"/>
        <v>29.96</v>
      </c>
      <c r="K97" s="499">
        <f t="shared" si="13"/>
        <v>212.92</v>
      </c>
      <c r="L97" s="499"/>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f t="shared" si="5"/>
        <v>89987</v>
      </c>
      <c r="AL97" s="324">
        <v>0</v>
      </c>
    </row>
    <row r="98" spans="1:38" s="325" customFormat="1">
      <c r="A98" s="494"/>
      <c r="B98" s="495"/>
      <c r="C98" s="496" t="str">
        <f>IF($B98="","",IFERROR(VLOOKUP($B98,SERVIÇOS!$A:$F,2,0),IFERROR(VLOOKUP($B98,'COMPOSIÇÕES COMPLEMENTARES '!$C:$K,2,0),"")))</f>
        <v/>
      </c>
      <c r="D98" s="497" t="str">
        <f>IF($B98="","",IFERROR(VLOOKUP($B98,SERVIÇOS!$A:$F,3,0),IFERROR(VLOOKUP($B98,'COMPOSIÇÕES COMPLEMENTARES '!$C:$K,3,0),"")))</f>
        <v/>
      </c>
      <c r="E98" s="498"/>
      <c r="F98" s="499" t="str">
        <f>IF($B98="","",IFERROR(VLOOKUP($B98,SERVIÇOS!$A:$F,4,0),IFERROR(VLOOKUP($B98,'COMPOSIÇÕES COMPLEMENTARES '!$C:$K,6,0),"")))</f>
        <v/>
      </c>
      <c r="G98" s="499" t="str">
        <f>IF($B98="","",IFERROR(VLOOKUP($B98,SERVIÇOS!$A:$F,5,0),IFERROR(VLOOKUP($B98,'COMPOSIÇÕES COMPLEMENTARES '!$C:$K,7,0),"")))</f>
        <v/>
      </c>
      <c r="H98" s="499" t="str">
        <f t="shared" si="10"/>
        <v/>
      </c>
      <c r="I98" s="499" t="str">
        <f t="shared" si="11"/>
        <v/>
      </c>
      <c r="J98" s="499" t="str">
        <f t="shared" si="12"/>
        <v/>
      </c>
      <c r="K98" s="499" t="str">
        <f t="shared" si="13"/>
        <v/>
      </c>
      <c r="L98" s="499"/>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f t="shared" si="5"/>
        <v>0</v>
      </c>
      <c r="AL98" s="324">
        <v>0</v>
      </c>
    </row>
    <row r="99" spans="1:38" s="586" customFormat="1">
      <c r="A99" s="578" t="s">
        <v>21062</v>
      </c>
      <c r="B99" s="579"/>
      <c r="C99" s="568" t="s">
        <v>21063</v>
      </c>
      <c r="D99" s="569" t="str">
        <f>IF(B99&lt;&gt;"",VLOOKUP(B99,[4]SERVIÇOS!A$1:F$6102,3,0),"")</f>
        <v/>
      </c>
      <c r="E99" s="569"/>
      <c r="F99" s="570" t="str">
        <f>IF(OR(B99="",D99=0),"",VLOOKUP(B99,[4]SERVIÇOS!A$1:F$6102,4,0))</f>
        <v/>
      </c>
      <c r="G99" s="570" t="str">
        <f>IF(OR(B99="",D99=0),"",VLOOKUP(B99,[4]SERVIÇOS!A$1:F$6102,5,0))</f>
        <v/>
      </c>
      <c r="H99" s="571" t="str">
        <f t="shared" si="10"/>
        <v/>
      </c>
      <c r="I99" s="580">
        <f>SUM(I100:I109)</f>
        <v>2380.35</v>
      </c>
      <c r="J99" s="580">
        <f>SUM(J100:J109)</f>
        <v>1658.69</v>
      </c>
      <c r="K99" s="580">
        <f>J99+I99</f>
        <v>4039.04</v>
      </c>
      <c r="L99" s="583"/>
      <c r="M99" s="587"/>
      <c r="N99" s="584"/>
      <c r="O99" s="584"/>
      <c r="P99" s="584"/>
      <c r="Q99" s="584"/>
      <c r="R99" s="584"/>
      <c r="S99" s="584"/>
      <c r="T99" s="584"/>
      <c r="U99" s="584"/>
      <c r="V99" s="584"/>
      <c r="W99" s="584"/>
      <c r="X99" s="584"/>
      <c r="Y99" s="584"/>
      <c r="Z99" s="584"/>
      <c r="AA99" s="584"/>
      <c r="AB99" s="584"/>
      <c r="AC99" s="584"/>
      <c r="AD99" s="584"/>
      <c r="AE99" s="584"/>
      <c r="AF99" s="584"/>
      <c r="AG99" s="584"/>
      <c r="AH99" s="584"/>
      <c r="AI99" s="584"/>
      <c r="AJ99" s="584"/>
      <c r="AK99" s="585"/>
      <c r="AL99" s="585"/>
    </row>
    <row r="100" spans="1:38" s="325" customFormat="1">
      <c r="A100" s="494" t="s">
        <v>21118</v>
      </c>
      <c r="B100" s="559" t="s">
        <v>21028</v>
      </c>
      <c r="C100" s="392" t="s">
        <v>21064</v>
      </c>
      <c r="D100" s="389" t="s">
        <v>2570</v>
      </c>
      <c r="E100" s="498">
        <v>7</v>
      </c>
      <c r="F100" s="583">
        <v>85</v>
      </c>
      <c r="G100" s="583">
        <v>50</v>
      </c>
      <c r="H100" s="499">
        <f t="shared" si="10"/>
        <v>135</v>
      </c>
      <c r="I100" s="499">
        <f t="shared" si="11"/>
        <v>595</v>
      </c>
      <c r="J100" s="499">
        <f t="shared" si="12"/>
        <v>350</v>
      </c>
      <c r="K100" s="499">
        <f t="shared" si="13"/>
        <v>945</v>
      </c>
      <c r="L100" s="499"/>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t="e">
        <f t="shared" ref="AK100:AK162" si="14">B100-AL100</f>
        <v>#VALUE!</v>
      </c>
      <c r="AL100" s="324">
        <v>0</v>
      </c>
    </row>
    <row r="101" spans="1:38" s="325" customFormat="1">
      <c r="A101" s="494" t="s">
        <v>21119</v>
      </c>
      <c r="B101" s="559" t="s">
        <v>21028</v>
      </c>
      <c r="C101" s="392" t="s">
        <v>21065</v>
      </c>
      <c r="D101" s="389" t="s">
        <v>2570</v>
      </c>
      <c r="E101" s="498">
        <v>4</v>
      </c>
      <c r="F101" s="583">
        <v>145</v>
      </c>
      <c r="G101" s="583">
        <v>60</v>
      </c>
      <c r="H101" s="499">
        <f t="shared" si="10"/>
        <v>205</v>
      </c>
      <c r="I101" s="499">
        <f t="shared" si="11"/>
        <v>580</v>
      </c>
      <c r="J101" s="499">
        <f t="shared" si="12"/>
        <v>240</v>
      </c>
      <c r="K101" s="499">
        <f t="shared" si="13"/>
        <v>820</v>
      </c>
      <c r="L101" s="499"/>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t="e">
        <f t="shared" si="14"/>
        <v>#VALUE!</v>
      </c>
      <c r="AL101" s="324">
        <v>0</v>
      </c>
    </row>
    <row r="102" spans="1:38" s="325" customFormat="1" ht="45">
      <c r="A102" s="494" t="s">
        <v>21120</v>
      </c>
      <c r="B102" s="559">
        <v>89957</v>
      </c>
      <c r="C102" s="496" t="str">
        <f>IF($B102="","",IFERROR(VLOOKUP($B102,SERVIÇOS!$A:$F,2,0),IFERROR(VLOOKUP($B102,'COMPOSIÇÕES COMPLEMENTARES '!$C:$K,2,0),"")))</f>
        <v>PONTO DE CONSUMO TERMINAL DE ÁGUA FRIA (SUBRAMAL) COM TUBULAÇÃO DE PVC, DN 25 MM, INSTALADO EM RAMAL DE ÁGUA, INCLUSOS RASGO E CHUMBAMENTO EM ALVENARIA. AF_12/2014</v>
      </c>
      <c r="D102" s="497" t="str">
        <f>IF($B102="","",IFERROR(VLOOKUP($B102,SERVIÇOS!$A:$F,3,0),IFERROR(VLOOKUP($B102,'COMPOSIÇÕES COMPLEMENTARES '!$C:$K,3,0),"")))</f>
        <v>UN</v>
      </c>
      <c r="E102" s="498">
        <v>11</v>
      </c>
      <c r="F102" s="499">
        <f>IF($B102="","",IFERROR(VLOOKUP($B102,SERVIÇOS!$A:$F,4,0),IFERROR(VLOOKUP($B102,'COMPOSIÇÕES COMPLEMENTARES '!$C:$K,6,0),"")))</f>
        <v>39.89</v>
      </c>
      <c r="G102" s="499">
        <f>IF($B102="","",IFERROR(VLOOKUP($B102,SERVIÇOS!$A:$F,5,0),IFERROR(VLOOKUP($B102,'COMPOSIÇÕES COMPLEMENTARES '!$C:$K,7,0),"")))</f>
        <v>70.23</v>
      </c>
      <c r="H102" s="499">
        <f t="shared" si="10"/>
        <v>110.12</v>
      </c>
      <c r="I102" s="499">
        <f t="shared" si="11"/>
        <v>438.79</v>
      </c>
      <c r="J102" s="499">
        <f t="shared" si="12"/>
        <v>772.53</v>
      </c>
      <c r="K102" s="499">
        <f t="shared" si="13"/>
        <v>1211.32</v>
      </c>
      <c r="L102" s="499"/>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f t="shared" si="14"/>
        <v>89957</v>
      </c>
      <c r="AL102" s="324">
        <v>0</v>
      </c>
    </row>
    <row r="103" spans="1:38" s="325" customFormat="1" ht="30">
      <c r="A103" s="494" t="s">
        <v>21121</v>
      </c>
      <c r="B103" s="559">
        <v>89512</v>
      </c>
      <c r="C103" s="496" t="str">
        <f>IF($B103="","",IFERROR(VLOOKUP($B103,SERVIÇOS!$A:$F,2,0),IFERROR(VLOOKUP($B103,'COMPOSIÇÕES COMPLEMENTARES '!$C:$K,2,0),"")))</f>
        <v>TUBO PVC, SÉRIE R, ÁGUA PLUVIAL, DN 100 MM, FORNECIDO E INSTALADO EM RAMAL DE ENCAMINHAMENTO. AF_12/2014</v>
      </c>
      <c r="D103" s="497" t="str">
        <f>IF($B103="","",IFERROR(VLOOKUP($B103,SERVIÇOS!$A:$F,3,0),IFERROR(VLOOKUP($B103,'COMPOSIÇÕES COMPLEMENTARES '!$C:$K,3,0),"")))</f>
        <v>M</v>
      </c>
      <c r="E103" s="498">
        <v>24</v>
      </c>
      <c r="F103" s="499">
        <f>IF($B103="","",IFERROR(VLOOKUP($B103,SERVIÇOS!$A:$F,4,0),IFERROR(VLOOKUP($B103,'COMPOSIÇÕES COMPLEMENTARES '!$C:$K,6,0),"")))</f>
        <v>31.94</v>
      </c>
      <c r="G103" s="499">
        <f>IF($B103="","",IFERROR(VLOOKUP($B103,SERVIÇOS!$A:$F,5,0),IFERROR(VLOOKUP($B103,'COMPOSIÇÕES COMPLEMENTARES '!$C:$K,7,0),"")))</f>
        <v>12.34</v>
      </c>
      <c r="H103" s="499">
        <f t="shared" si="10"/>
        <v>44.28</v>
      </c>
      <c r="I103" s="499">
        <f t="shared" si="11"/>
        <v>766.56</v>
      </c>
      <c r="J103" s="499">
        <f t="shared" si="12"/>
        <v>296.16000000000003</v>
      </c>
      <c r="K103" s="499">
        <f t="shared" si="13"/>
        <v>1062.72</v>
      </c>
      <c r="L103" s="499"/>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f t="shared" si="14"/>
        <v>89512</v>
      </c>
      <c r="AL103" s="324">
        <v>0</v>
      </c>
    </row>
    <row r="104" spans="1:38" s="325" customFormat="1">
      <c r="A104" s="494"/>
      <c r="B104" s="495"/>
      <c r="C104" s="496" t="str">
        <f>IF($B104="","",IFERROR(VLOOKUP($B104,SERVIÇOS!$A:$F,2,0),IFERROR(VLOOKUP($B104,'COMPOSIÇÕES COMPLEMENTARES '!$C:$K,2,0),"")))</f>
        <v/>
      </c>
      <c r="D104" s="497" t="str">
        <f>IF($B104="","",IFERROR(VLOOKUP($B104,SERVIÇOS!$A:$F,3,0),IFERROR(VLOOKUP($B104,'COMPOSIÇÕES COMPLEMENTARES '!$C:$K,3,0),"")))</f>
        <v/>
      </c>
      <c r="E104" s="498"/>
      <c r="F104" s="499" t="str">
        <f>IF($B104="","",IFERROR(VLOOKUP($B104,SERVIÇOS!$A:$F,4,0),IFERROR(VLOOKUP($B104,'COMPOSIÇÕES COMPLEMENTARES '!$C:$K,6,0),"")))</f>
        <v/>
      </c>
      <c r="G104" s="499" t="str">
        <f>IF($B104="","",IFERROR(VLOOKUP($B104,SERVIÇOS!$A:$F,5,0),IFERROR(VLOOKUP($B104,'COMPOSIÇÕES COMPLEMENTARES '!$C:$K,7,0),"")))</f>
        <v/>
      </c>
      <c r="H104" s="499" t="str">
        <f t="shared" si="10"/>
        <v/>
      </c>
      <c r="I104" s="499" t="str">
        <f t="shared" si="11"/>
        <v/>
      </c>
      <c r="J104" s="499" t="str">
        <f t="shared" si="12"/>
        <v/>
      </c>
      <c r="K104" s="499" t="str">
        <f t="shared" si="13"/>
        <v/>
      </c>
      <c r="L104" s="499"/>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f t="shared" si="14"/>
        <v>0</v>
      </c>
      <c r="AL104" s="324">
        <v>0</v>
      </c>
    </row>
    <row r="105" spans="1:38" s="325" customFormat="1">
      <c r="A105" s="494"/>
      <c r="B105" s="495"/>
      <c r="C105" s="496" t="str">
        <f>IF($B105="","",IFERROR(VLOOKUP($B105,SERVIÇOS!$A:$F,2,0),IFERROR(VLOOKUP($B105,'COMPOSIÇÕES COMPLEMENTARES '!$C:$K,2,0),"")))</f>
        <v/>
      </c>
      <c r="D105" s="497" t="str">
        <f>IF($B105="","",IFERROR(VLOOKUP($B105,SERVIÇOS!$A:$F,3,0),IFERROR(VLOOKUP($B105,'COMPOSIÇÕES COMPLEMENTARES '!$C:$K,3,0),"")))</f>
        <v/>
      </c>
      <c r="E105" s="498"/>
      <c r="F105" s="499" t="str">
        <f>IF($B105="","",IFERROR(VLOOKUP($B105,SERVIÇOS!$A:$F,4,0),IFERROR(VLOOKUP($B105,'COMPOSIÇÕES COMPLEMENTARES '!$C:$K,6,0),"")))</f>
        <v/>
      </c>
      <c r="G105" s="499" t="str">
        <f>IF($B105="","",IFERROR(VLOOKUP($B105,SERVIÇOS!$A:$F,5,0),IFERROR(VLOOKUP($B105,'COMPOSIÇÕES COMPLEMENTARES '!$C:$K,7,0),"")))</f>
        <v/>
      </c>
      <c r="H105" s="499" t="str">
        <f t="shared" si="10"/>
        <v/>
      </c>
      <c r="I105" s="499" t="str">
        <f t="shared" si="11"/>
        <v/>
      </c>
      <c r="J105" s="499" t="str">
        <f t="shared" si="12"/>
        <v/>
      </c>
      <c r="K105" s="499" t="str">
        <f t="shared" si="13"/>
        <v/>
      </c>
      <c r="L105" s="499"/>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f t="shared" si="14"/>
        <v>0</v>
      </c>
      <c r="AL105" s="324">
        <v>0</v>
      </c>
    </row>
    <row r="106" spans="1:38" s="586" customFormat="1" ht="15.75">
      <c r="A106" s="588"/>
      <c r="B106" s="589"/>
      <c r="C106" s="590" t="s">
        <v>2701</v>
      </c>
      <c r="D106" s="591" t="str">
        <f>IF(B106&lt;&gt;"",VLOOKUP(B106,[3]SERVIÇOS!A$1:F$6102,3,0),"")</f>
        <v/>
      </c>
      <c r="E106" s="591"/>
      <c r="F106" s="592" t="str">
        <f>IF(OR(B106="",D106=0),"",VLOOKUP(B106,[3]SERVIÇOS!A$1:F$6102,4,0))</f>
        <v/>
      </c>
      <c r="G106" s="592" t="str">
        <f>IF(OR(B106="",D106=0),"",VLOOKUP(B106,[3]SERVIÇOS!A$1:F$6102,5,0))</f>
        <v/>
      </c>
      <c r="H106" s="593" t="str">
        <f t="shared" si="10"/>
        <v/>
      </c>
      <c r="I106" s="592" t="str">
        <f t="shared" si="11"/>
        <v/>
      </c>
      <c r="J106" s="592" t="str">
        <f t="shared" si="12"/>
        <v/>
      </c>
      <c r="K106" s="594">
        <f>RESUMO!H37</f>
        <v>36379.61</v>
      </c>
      <c r="L106" s="595"/>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5">
        <f t="shared" si="14"/>
        <v>0</v>
      </c>
      <c r="AL106" s="585">
        <v>0</v>
      </c>
    </row>
    <row r="107" spans="1:38" s="586" customFormat="1" ht="15.75">
      <c r="A107" s="596"/>
      <c r="B107" s="597"/>
      <c r="C107" s="598" t="s">
        <v>21066</v>
      </c>
      <c r="D107" s="599" t="str">
        <f>IF(B107&lt;&gt;"",VLOOKUP(B107,[3]SERVIÇOS!A$1:F$6102,3,0),"")</f>
        <v/>
      </c>
      <c r="E107" s="599"/>
      <c r="F107" s="600" t="str">
        <f>IF(OR(B107="",D107=0),"",VLOOKUP(B107,[3]SERVIÇOS!A$1:F$6102,4,0))</f>
        <v/>
      </c>
      <c r="G107" s="600" t="str">
        <f>IF(OR(B107="",D107=0),"",VLOOKUP(B107,[3]SERVIÇOS!A$1:F$6102,5,0))</f>
        <v/>
      </c>
      <c r="H107" s="601" t="str">
        <f t="shared" si="10"/>
        <v/>
      </c>
      <c r="I107" s="600" t="str">
        <f t="shared" si="11"/>
        <v/>
      </c>
      <c r="J107" s="600" t="str">
        <f t="shared" si="12"/>
        <v/>
      </c>
      <c r="K107" s="602">
        <f>RESUMO!I37</f>
        <v>45809.259999999995</v>
      </c>
      <c r="L107" s="595"/>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5">
        <f t="shared" si="14"/>
        <v>0</v>
      </c>
      <c r="AL107" s="585">
        <v>0</v>
      </c>
    </row>
    <row r="108" spans="1:38" s="325" customFormat="1">
      <c r="A108" s="494"/>
      <c r="B108" s="495"/>
      <c r="C108" s="496" t="str">
        <f>IF($B108="","",IFERROR(VLOOKUP($B108,SERVIÇOS!$A:$F,2,0),IFERROR(VLOOKUP($B108,'COMPOSIÇÕES COMPLEMENTARES '!$C:$K,2,0),"")))</f>
        <v/>
      </c>
      <c r="D108" s="497" t="str">
        <f>IF($B108="","",IFERROR(VLOOKUP($B108,SERVIÇOS!$A:$F,3,0),IFERROR(VLOOKUP($B108,'COMPOSIÇÕES COMPLEMENTARES '!$C:$K,3,0),"")))</f>
        <v/>
      </c>
      <c r="E108" s="498"/>
      <c r="F108" s="499" t="str">
        <f>IF($B108="","",IFERROR(VLOOKUP($B108,SERVIÇOS!$A:$F,4,0),IFERROR(VLOOKUP($B108,'COMPOSIÇÕES COMPLEMENTARES '!$C:$K,6,0),"")))</f>
        <v/>
      </c>
      <c r="G108" s="499" t="str">
        <f>IF($B108="","",IFERROR(VLOOKUP($B108,SERVIÇOS!$A:$F,5,0),IFERROR(VLOOKUP($B108,'COMPOSIÇÕES COMPLEMENTARES '!$C:$K,7,0),"")))</f>
        <v/>
      </c>
      <c r="H108" s="499" t="str">
        <f t="shared" si="10"/>
        <v/>
      </c>
      <c r="I108" s="499" t="str">
        <f t="shared" si="11"/>
        <v/>
      </c>
      <c r="J108" s="499" t="str">
        <f t="shared" si="12"/>
        <v/>
      </c>
      <c r="K108" s="499" t="str">
        <f t="shared" si="13"/>
        <v/>
      </c>
      <c r="L108" s="499"/>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f t="shared" si="14"/>
        <v>0</v>
      </c>
      <c r="AL108" s="324">
        <v>0</v>
      </c>
    </row>
    <row r="109" spans="1:38" s="325" customFormat="1">
      <c r="A109" s="494"/>
      <c r="B109" s="495"/>
      <c r="C109" s="496" t="str">
        <f>IF($B109="","",IFERROR(VLOOKUP($B109,SERVIÇOS!$A:$F,2,0),IFERROR(VLOOKUP($B109,'COMPOSIÇÕES COMPLEMENTARES '!$C:$K,2,0),"")))</f>
        <v/>
      </c>
      <c r="D109" s="497" t="str">
        <f>IF($B109="","",IFERROR(VLOOKUP($B109,SERVIÇOS!$A:$F,3,0),IFERROR(VLOOKUP($B109,'COMPOSIÇÕES COMPLEMENTARES '!$C:$K,3,0),"")))</f>
        <v/>
      </c>
      <c r="E109" s="498"/>
      <c r="F109" s="499" t="str">
        <f>IF($B109="","",IFERROR(VLOOKUP($B109,SERVIÇOS!$A:$F,4,0),IFERROR(VLOOKUP($B109,'COMPOSIÇÕES COMPLEMENTARES '!$C:$K,6,0),"")))</f>
        <v/>
      </c>
      <c r="G109" s="499" t="str">
        <f>IF($B109="","",IFERROR(VLOOKUP($B109,SERVIÇOS!$A:$F,5,0),IFERROR(VLOOKUP($B109,'COMPOSIÇÕES COMPLEMENTARES '!$C:$K,7,0),"")))</f>
        <v/>
      </c>
      <c r="H109" s="499" t="str">
        <f t="shared" si="10"/>
        <v/>
      </c>
      <c r="I109" s="499" t="str">
        <f t="shared" si="11"/>
        <v/>
      </c>
      <c r="J109" s="499" t="str">
        <f t="shared" si="12"/>
        <v/>
      </c>
      <c r="K109" s="499" t="str">
        <f t="shared" si="13"/>
        <v/>
      </c>
      <c r="L109" s="499"/>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f t="shared" si="14"/>
        <v>0</v>
      </c>
      <c r="AL109" s="324">
        <v>0</v>
      </c>
    </row>
    <row r="110" spans="1:38" s="325" customFormat="1">
      <c r="A110" s="494"/>
      <c r="B110" s="495"/>
      <c r="C110" s="496" t="str">
        <f>IF($B110="","",IFERROR(VLOOKUP($B110,SERVIÇOS!$A:$F,2,0),IFERROR(VLOOKUP($B110,'COMPOSIÇÕES COMPLEMENTARES '!$C:$K,2,0),"")))</f>
        <v/>
      </c>
      <c r="D110" s="497" t="str">
        <f>IF($B110="","",IFERROR(VLOOKUP($B110,SERVIÇOS!$A:$F,3,0),IFERROR(VLOOKUP($B110,'COMPOSIÇÕES COMPLEMENTARES '!$C:$K,3,0),"")))</f>
        <v/>
      </c>
      <c r="E110" s="498"/>
      <c r="F110" s="499" t="str">
        <f>IF($B110="","",IFERROR(VLOOKUP($B110,SERVIÇOS!$A:$F,4,0),IFERROR(VLOOKUP($B110,'COMPOSIÇÕES COMPLEMENTARES '!$C:$K,6,0),"")))</f>
        <v/>
      </c>
      <c r="G110" s="499" t="str">
        <f>IF($B110="","",IFERROR(VLOOKUP($B110,SERVIÇOS!$A:$F,5,0),IFERROR(VLOOKUP($B110,'COMPOSIÇÕES COMPLEMENTARES '!$C:$K,7,0),"")))</f>
        <v/>
      </c>
      <c r="H110" s="499" t="str">
        <f t="shared" si="10"/>
        <v/>
      </c>
      <c r="I110" s="499" t="str">
        <f t="shared" si="11"/>
        <v/>
      </c>
      <c r="J110" s="499" t="str">
        <f t="shared" si="12"/>
        <v/>
      </c>
      <c r="K110" s="499" t="str">
        <f t="shared" si="13"/>
        <v/>
      </c>
      <c r="L110" s="499"/>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f t="shared" si="14"/>
        <v>0</v>
      </c>
      <c r="AL110" s="324">
        <v>0</v>
      </c>
    </row>
    <row r="111" spans="1:38" s="325" customFormat="1">
      <c r="A111" s="494"/>
      <c r="B111" s="495"/>
      <c r="C111" s="496" t="str">
        <f>IF($B111="","",IFERROR(VLOOKUP($B111,SERVIÇOS!$A:$F,2,0),IFERROR(VLOOKUP($B111,'COMPOSIÇÕES COMPLEMENTARES '!$C:$K,2,0),"")))</f>
        <v/>
      </c>
      <c r="D111" s="497" t="str">
        <f>IF($B111="","",IFERROR(VLOOKUP($B111,SERVIÇOS!$A:$F,3,0),IFERROR(VLOOKUP($B111,'COMPOSIÇÕES COMPLEMENTARES '!$C:$K,3,0),"")))</f>
        <v/>
      </c>
      <c r="E111" s="498"/>
      <c r="F111" s="499" t="str">
        <f>IF($B111="","",IFERROR(VLOOKUP($B111,SERVIÇOS!$A:$F,4,0),IFERROR(VLOOKUP($B111,'COMPOSIÇÕES COMPLEMENTARES '!$C:$K,6,0),"")))</f>
        <v/>
      </c>
      <c r="G111" s="499" t="str">
        <f>IF($B111="","",IFERROR(VLOOKUP($B111,SERVIÇOS!$A:$F,5,0),IFERROR(VLOOKUP($B111,'COMPOSIÇÕES COMPLEMENTARES '!$C:$K,7,0),"")))</f>
        <v/>
      </c>
      <c r="H111" s="499" t="str">
        <f t="shared" si="10"/>
        <v/>
      </c>
      <c r="I111" s="499" t="str">
        <f t="shared" si="11"/>
        <v/>
      </c>
      <c r="J111" s="499" t="str">
        <f t="shared" si="12"/>
        <v/>
      </c>
      <c r="K111" s="499" t="str">
        <f t="shared" si="13"/>
        <v/>
      </c>
      <c r="L111" s="499"/>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f t="shared" si="14"/>
        <v>0</v>
      </c>
      <c r="AL111" s="324">
        <v>0</v>
      </c>
    </row>
    <row r="112" spans="1:38" s="325" customFormat="1">
      <c r="A112" s="494"/>
      <c r="B112" s="495"/>
      <c r="C112" s="496" t="str">
        <f>IF($B112="","",IFERROR(VLOOKUP($B112,SERVIÇOS!$A:$F,2,0),IFERROR(VLOOKUP($B112,'COMPOSIÇÕES COMPLEMENTARES '!$C:$K,2,0),"")))</f>
        <v/>
      </c>
      <c r="D112" s="497" t="str">
        <f>IF($B112="","",IFERROR(VLOOKUP($B112,SERVIÇOS!$A:$F,3,0),IFERROR(VLOOKUP($B112,'COMPOSIÇÕES COMPLEMENTARES '!$C:$K,3,0),"")))</f>
        <v/>
      </c>
      <c r="E112" s="498"/>
      <c r="F112" s="499" t="str">
        <f>IF($B112="","",IFERROR(VLOOKUP($B112,SERVIÇOS!$A:$F,4,0),IFERROR(VLOOKUP($B112,'COMPOSIÇÕES COMPLEMENTARES '!$C:$K,6,0),"")))</f>
        <v/>
      </c>
      <c r="G112" s="499" t="str">
        <f>IF($B112="","",IFERROR(VLOOKUP($B112,SERVIÇOS!$A:$F,5,0),IFERROR(VLOOKUP($B112,'COMPOSIÇÕES COMPLEMENTARES '!$C:$K,7,0),"")))</f>
        <v/>
      </c>
      <c r="H112" s="499" t="str">
        <f t="shared" si="10"/>
        <v/>
      </c>
      <c r="I112" s="499" t="str">
        <f t="shared" si="11"/>
        <v/>
      </c>
      <c r="J112" s="499" t="str">
        <f t="shared" si="12"/>
        <v/>
      </c>
      <c r="K112" s="499" t="str">
        <f t="shared" si="13"/>
        <v/>
      </c>
      <c r="L112" s="499"/>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f t="shared" si="14"/>
        <v>0</v>
      </c>
      <c r="AL112" s="324">
        <v>0</v>
      </c>
    </row>
    <row r="113" spans="1:38" s="325" customFormat="1">
      <c r="A113" s="494"/>
      <c r="B113" s="495"/>
      <c r="C113" s="496" t="str">
        <f>IF($B113="","",IFERROR(VLOOKUP($B113,SERVIÇOS!$A:$F,2,0),IFERROR(VLOOKUP($B113,'COMPOSIÇÕES COMPLEMENTARES '!$C:$K,2,0),"")))</f>
        <v/>
      </c>
      <c r="D113" s="497" t="str">
        <f>IF($B113="","",IFERROR(VLOOKUP($B113,SERVIÇOS!$A:$F,3,0),IFERROR(VLOOKUP($B113,'COMPOSIÇÕES COMPLEMENTARES '!$C:$K,3,0),"")))</f>
        <v/>
      </c>
      <c r="E113" s="498"/>
      <c r="F113" s="499" t="str">
        <f>IF($B113="","",IFERROR(VLOOKUP($B113,SERVIÇOS!$A:$F,4,0),IFERROR(VLOOKUP($B113,'COMPOSIÇÕES COMPLEMENTARES '!$C:$K,6,0),"")))</f>
        <v/>
      </c>
      <c r="G113" s="499" t="str">
        <f>IF($B113="","",IFERROR(VLOOKUP($B113,SERVIÇOS!$A:$F,5,0),IFERROR(VLOOKUP($B113,'COMPOSIÇÕES COMPLEMENTARES '!$C:$K,7,0),"")))</f>
        <v/>
      </c>
      <c r="H113" s="499" t="str">
        <f t="shared" si="10"/>
        <v/>
      </c>
      <c r="I113" s="499" t="str">
        <f t="shared" si="11"/>
        <v/>
      </c>
      <c r="J113" s="499" t="str">
        <f t="shared" si="12"/>
        <v/>
      </c>
      <c r="K113" s="499" t="str">
        <f t="shared" si="13"/>
        <v/>
      </c>
      <c r="L113" s="499"/>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f t="shared" si="14"/>
        <v>0</v>
      </c>
      <c r="AL113" s="324">
        <v>0</v>
      </c>
    </row>
    <row r="114" spans="1:38" s="325" customFormat="1">
      <c r="A114" s="494"/>
      <c r="B114" s="495"/>
      <c r="C114" s="496" t="str">
        <f>IF($B114="","",IFERROR(VLOOKUP($B114,SERVIÇOS!$A:$F,2,0),IFERROR(VLOOKUP($B114,'COMPOSIÇÕES COMPLEMENTARES '!$C:$K,2,0),"")))</f>
        <v/>
      </c>
      <c r="D114" s="497" t="str">
        <f>IF($B114="","",IFERROR(VLOOKUP($B114,SERVIÇOS!$A:$F,3,0),IFERROR(VLOOKUP($B114,'COMPOSIÇÕES COMPLEMENTARES '!$C:$K,3,0),"")))</f>
        <v/>
      </c>
      <c r="E114" s="498"/>
      <c r="F114" s="499" t="str">
        <f>IF($B114="","",IFERROR(VLOOKUP($B114,SERVIÇOS!$A:$F,4,0),IFERROR(VLOOKUP($B114,'COMPOSIÇÕES COMPLEMENTARES '!$C:$K,6,0),"")))</f>
        <v/>
      </c>
      <c r="G114" s="499" t="str">
        <f>IF($B114="","",IFERROR(VLOOKUP($B114,SERVIÇOS!$A:$F,5,0),IFERROR(VLOOKUP($B114,'COMPOSIÇÕES COMPLEMENTARES '!$C:$K,7,0),"")))</f>
        <v/>
      </c>
      <c r="H114" s="499" t="str">
        <f t="shared" si="10"/>
        <v/>
      </c>
      <c r="I114" s="499" t="str">
        <f t="shared" si="11"/>
        <v/>
      </c>
      <c r="J114" s="499" t="str">
        <f t="shared" si="12"/>
        <v/>
      </c>
      <c r="K114" s="499" t="str">
        <f t="shared" si="13"/>
        <v/>
      </c>
      <c r="L114" s="499"/>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f t="shared" si="14"/>
        <v>0</v>
      </c>
      <c r="AL114" s="324">
        <v>0</v>
      </c>
    </row>
    <row r="115" spans="1:38" s="325" customFormat="1">
      <c r="A115" s="494"/>
      <c r="B115" s="495"/>
      <c r="C115" s="496" t="str">
        <f>IF($B115="","",IFERROR(VLOOKUP($B115,SERVIÇOS!$A:$F,2,0),IFERROR(VLOOKUP($B115,'COMPOSIÇÕES COMPLEMENTARES '!$C:$K,2,0),"")))</f>
        <v/>
      </c>
      <c r="D115" s="497" t="str">
        <f>IF($B115="","",IFERROR(VLOOKUP($B115,SERVIÇOS!$A:$F,3,0),IFERROR(VLOOKUP($B115,'COMPOSIÇÕES COMPLEMENTARES '!$C:$K,3,0),"")))</f>
        <v/>
      </c>
      <c r="E115" s="498"/>
      <c r="F115" s="499" t="str">
        <f>IF($B115="","",IFERROR(VLOOKUP($B115,SERVIÇOS!$A:$F,4,0),IFERROR(VLOOKUP($B115,'COMPOSIÇÕES COMPLEMENTARES '!$C:$K,6,0),"")))</f>
        <v/>
      </c>
      <c r="G115" s="499" t="str">
        <f>IF($B115="","",IFERROR(VLOOKUP($B115,SERVIÇOS!$A:$F,5,0),IFERROR(VLOOKUP($B115,'COMPOSIÇÕES COMPLEMENTARES '!$C:$K,7,0),"")))</f>
        <v/>
      </c>
      <c r="H115" s="499" t="str">
        <f t="shared" si="10"/>
        <v/>
      </c>
      <c r="I115" s="499" t="str">
        <f t="shared" si="11"/>
        <v/>
      </c>
      <c r="J115" s="499" t="str">
        <f t="shared" si="12"/>
        <v/>
      </c>
      <c r="K115" s="499" t="str">
        <f t="shared" si="13"/>
        <v/>
      </c>
      <c r="L115" s="499"/>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f t="shared" si="14"/>
        <v>0</v>
      </c>
      <c r="AL115" s="324">
        <v>0</v>
      </c>
    </row>
    <row r="116" spans="1:38" s="325" customFormat="1">
      <c r="A116" s="494"/>
      <c r="B116" s="495"/>
      <c r="C116" s="496" t="str">
        <f>IF($B116="","",IFERROR(VLOOKUP($B116,SERVIÇOS!$A:$F,2,0),IFERROR(VLOOKUP($B116,'COMPOSIÇÕES COMPLEMENTARES '!$C:$K,2,0),"")))</f>
        <v/>
      </c>
      <c r="D116" s="497" t="str">
        <f>IF($B116="","",IFERROR(VLOOKUP($B116,SERVIÇOS!$A:$F,3,0),IFERROR(VLOOKUP($B116,'COMPOSIÇÕES COMPLEMENTARES '!$C:$K,3,0),"")))</f>
        <v/>
      </c>
      <c r="E116" s="498"/>
      <c r="F116" s="499" t="str">
        <f>IF($B116="","",IFERROR(VLOOKUP($B116,SERVIÇOS!$A:$F,4,0),IFERROR(VLOOKUP($B116,'COMPOSIÇÕES COMPLEMENTARES '!$C:$K,6,0),"")))</f>
        <v/>
      </c>
      <c r="G116" s="499" t="str">
        <f>IF($B116="","",IFERROR(VLOOKUP($B116,SERVIÇOS!$A:$F,5,0),IFERROR(VLOOKUP($B116,'COMPOSIÇÕES COMPLEMENTARES '!$C:$K,7,0),"")))</f>
        <v/>
      </c>
      <c r="H116" s="499" t="str">
        <f t="shared" si="10"/>
        <v/>
      </c>
      <c r="I116" s="499" t="str">
        <f t="shared" si="11"/>
        <v/>
      </c>
      <c r="J116" s="499" t="str">
        <f t="shared" si="12"/>
        <v/>
      </c>
      <c r="K116" s="499" t="str">
        <f t="shared" si="13"/>
        <v/>
      </c>
      <c r="L116" s="499"/>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f t="shared" si="14"/>
        <v>0</v>
      </c>
      <c r="AL116" s="324">
        <v>0</v>
      </c>
    </row>
    <row r="117" spans="1:38" s="325" customFormat="1">
      <c r="A117" s="494"/>
      <c r="B117" s="495"/>
      <c r="C117" s="496" t="str">
        <f>IF($B117="","",IFERROR(VLOOKUP($B117,SERVIÇOS!$A:$F,2,0),IFERROR(VLOOKUP($B117,'COMPOSIÇÕES COMPLEMENTARES '!$C:$K,2,0),"")))</f>
        <v/>
      </c>
      <c r="D117" s="497" t="str">
        <f>IF($B117="","",IFERROR(VLOOKUP($B117,SERVIÇOS!$A:$F,3,0),IFERROR(VLOOKUP($B117,'COMPOSIÇÕES COMPLEMENTARES '!$C:$K,3,0),"")))</f>
        <v/>
      </c>
      <c r="E117" s="498"/>
      <c r="F117" s="499" t="str">
        <f>IF($B117="","",IFERROR(VLOOKUP($B117,SERVIÇOS!$A:$F,4,0),IFERROR(VLOOKUP($B117,'COMPOSIÇÕES COMPLEMENTARES '!$C:$K,6,0),"")))</f>
        <v/>
      </c>
      <c r="G117" s="499" t="str">
        <f>IF($B117="","",IFERROR(VLOOKUP($B117,SERVIÇOS!$A:$F,5,0),IFERROR(VLOOKUP($B117,'COMPOSIÇÕES COMPLEMENTARES '!$C:$K,7,0),"")))</f>
        <v/>
      </c>
      <c r="H117" s="499" t="str">
        <f t="shared" si="10"/>
        <v/>
      </c>
      <c r="I117" s="499" t="str">
        <f t="shared" si="11"/>
        <v/>
      </c>
      <c r="J117" s="499" t="str">
        <f t="shared" si="12"/>
        <v/>
      </c>
      <c r="K117" s="499" t="str">
        <f t="shared" si="13"/>
        <v/>
      </c>
      <c r="L117" s="499"/>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f t="shared" si="14"/>
        <v>0</v>
      </c>
      <c r="AL117" s="324">
        <v>0</v>
      </c>
    </row>
    <row r="118" spans="1:38" s="325" customFormat="1">
      <c r="A118" s="494"/>
      <c r="B118" s="495"/>
      <c r="C118" s="496" t="str">
        <f>IF($B118="","",IFERROR(VLOOKUP($B118,SERVIÇOS!$A:$F,2,0),IFERROR(VLOOKUP($B118,'COMPOSIÇÕES COMPLEMENTARES '!$C:$K,2,0),"")))</f>
        <v/>
      </c>
      <c r="D118" s="497" t="str">
        <f>IF($B118="","",IFERROR(VLOOKUP($B118,SERVIÇOS!$A:$F,3,0),IFERROR(VLOOKUP($B118,'COMPOSIÇÕES COMPLEMENTARES '!$C:$K,3,0),"")))</f>
        <v/>
      </c>
      <c r="E118" s="498"/>
      <c r="F118" s="499" t="str">
        <f>IF($B118="","",IFERROR(VLOOKUP($B118,SERVIÇOS!$A:$F,4,0),IFERROR(VLOOKUP($B118,'COMPOSIÇÕES COMPLEMENTARES '!$C:$K,6,0),"")))</f>
        <v/>
      </c>
      <c r="G118" s="499" t="str">
        <f>IF($B118="","",IFERROR(VLOOKUP($B118,SERVIÇOS!$A:$F,5,0),IFERROR(VLOOKUP($B118,'COMPOSIÇÕES COMPLEMENTARES '!$C:$K,7,0),"")))</f>
        <v/>
      </c>
      <c r="H118" s="499" t="str">
        <f t="shared" si="10"/>
        <v/>
      </c>
      <c r="I118" s="499" t="str">
        <f t="shared" si="11"/>
        <v/>
      </c>
      <c r="J118" s="499" t="str">
        <f t="shared" si="12"/>
        <v/>
      </c>
      <c r="K118" s="499" t="str">
        <f t="shared" si="13"/>
        <v/>
      </c>
      <c r="L118" s="499"/>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f t="shared" si="14"/>
        <v>0</v>
      </c>
      <c r="AL118" s="324">
        <v>0</v>
      </c>
    </row>
    <row r="119" spans="1:38" s="325" customFormat="1">
      <c r="A119" s="494"/>
      <c r="B119" s="495"/>
      <c r="C119" s="496" t="str">
        <f>IF($B119="","",IFERROR(VLOOKUP($B119,SERVIÇOS!$A:$F,2,0),IFERROR(VLOOKUP($B119,'COMPOSIÇÕES COMPLEMENTARES '!$C:$K,2,0),"")))</f>
        <v/>
      </c>
      <c r="D119" s="497" t="str">
        <f>IF($B119="","",IFERROR(VLOOKUP($B119,SERVIÇOS!$A:$F,3,0),IFERROR(VLOOKUP($B119,'COMPOSIÇÕES COMPLEMENTARES '!$C:$K,3,0),"")))</f>
        <v/>
      </c>
      <c r="E119" s="498"/>
      <c r="F119" s="499" t="str">
        <f>IF($B119="","",IFERROR(VLOOKUP($B119,SERVIÇOS!$A:$F,4,0),IFERROR(VLOOKUP($B119,'COMPOSIÇÕES COMPLEMENTARES '!$C:$K,6,0),"")))</f>
        <v/>
      </c>
      <c r="G119" s="499" t="str">
        <f>IF($B119="","",IFERROR(VLOOKUP($B119,SERVIÇOS!$A:$F,5,0),IFERROR(VLOOKUP($B119,'COMPOSIÇÕES COMPLEMENTARES '!$C:$K,7,0),"")))</f>
        <v/>
      </c>
      <c r="H119" s="499" t="str">
        <f t="shared" si="10"/>
        <v/>
      </c>
      <c r="I119" s="499" t="str">
        <f t="shared" si="11"/>
        <v/>
      </c>
      <c r="J119" s="499" t="str">
        <f t="shared" si="12"/>
        <v/>
      </c>
      <c r="K119" s="499" t="str">
        <f t="shared" si="13"/>
        <v/>
      </c>
      <c r="L119" s="499"/>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f t="shared" si="14"/>
        <v>0</v>
      </c>
      <c r="AL119" s="324">
        <v>0</v>
      </c>
    </row>
    <row r="120" spans="1:38" s="325" customFormat="1">
      <c r="A120" s="494"/>
      <c r="B120" s="495"/>
      <c r="C120" s="496" t="str">
        <f>IF($B120="","",IFERROR(VLOOKUP($B120,SERVIÇOS!$A:$F,2,0),IFERROR(VLOOKUP($B120,'COMPOSIÇÕES COMPLEMENTARES '!$C:$K,2,0),"")))</f>
        <v/>
      </c>
      <c r="D120" s="497" t="str">
        <f>IF($B120="","",IFERROR(VLOOKUP($B120,SERVIÇOS!$A:$F,3,0),IFERROR(VLOOKUP($B120,'COMPOSIÇÕES COMPLEMENTARES '!$C:$K,3,0),"")))</f>
        <v/>
      </c>
      <c r="E120" s="498"/>
      <c r="F120" s="499" t="str">
        <f>IF($B120="","",IFERROR(VLOOKUP($B120,SERVIÇOS!$A:$F,4,0),IFERROR(VLOOKUP($B120,'COMPOSIÇÕES COMPLEMENTARES '!$C:$K,6,0),"")))</f>
        <v/>
      </c>
      <c r="G120" s="499" t="str">
        <f>IF($B120="","",IFERROR(VLOOKUP($B120,SERVIÇOS!$A:$F,5,0),IFERROR(VLOOKUP($B120,'COMPOSIÇÕES COMPLEMENTARES '!$C:$K,7,0),"")))</f>
        <v/>
      </c>
      <c r="H120" s="499" t="str">
        <f t="shared" si="10"/>
        <v/>
      </c>
      <c r="I120" s="499" t="str">
        <f t="shared" si="11"/>
        <v/>
      </c>
      <c r="J120" s="499" t="str">
        <f t="shared" si="12"/>
        <v/>
      </c>
      <c r="K120" s="499" t="str">
        <f t="shared" si="13"/>
        <v/>
      </c>
      <c r="L120" s="499"/>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f t="shared" si="14"/>
        <v>0</v>
      </c>
      <c r="AL120" s="324">
        <v>0</v>
      </c>
    </row>
    <row r="121" spans="1:38" s="325" customFormat="1">
      <c r="A121" s="494"/>
      <c r="B121" s="495"/>
      <c r="C121" s="496" t="str">
        <f>IF($B121="","",IFERROR(VLOOKUP($B121,SERVIÇOS!$A:$F,2,0),IFERROR(VLOOKUP($B121,'COMPOSIÇÕES COMPLEMENTARES '!$C:$K,2,0),"")))</f>
        <v/>
      </c>
      <c r="D121" s="497" t="str">
        <f>IF($B121="","",IFERROR(VLOOKUP($B121,SERVIÇOS!$A:$F,3,0),IFERROR(VLOOKUP($B121,'COMPOSIÇÕES COMPLEMENTARES '!$C:$K,3,0),"")))</f>
        <v/>
      </c>
      <c r="E121" s="498"/>
      <c r="F121" s="499" t="str">
        <f>IF($B121="","",IFERROR(VLOOKUP($B121,SERVIÇOS!$A:$F,4,0),IFERROR(VLOOKUP($B121,'COMPOSIÇÕES COMPLEMENTARES '!$C:$K,6,0),"")))</f>
        <v/>
      </c>
      <c r="G121" s="499" t="str">
        <f>IF($B121="","",IFERROR(VLOOKUP($B121,SERVIÇOS!$A:$F,5,0),IFERROR(VLOOKUP($B121,'COMPOSIÇÕES COMPLEMENTARES '!$C:$K,7,0),"")))</f>
        <v/>
      </c>
      <c r="H121" s="499" t="str">
        <f t="shared" si="10"/>
        <v/>
      </c>
      <c r="I121" s="499" t="str">
        <f t="shared" si="11"/>
        <v/>
      </c>
      <c r="J121" s="499" t="str">
        <f t="shared" si="12"/>
        <v/>
      </c>
      <c r="K121" s="499" t="str">
        <f t="shared" si="13"/>
        <v/>
      </c>
      <c r="L121" s="499"/>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f t="shared" si="14"/>
        <v>0</v>
      </c>
      <c r="AL121" s="324">
        <v>0</v>
      </c>
    </row>
    <row r="122" spans="1:38" s="325" customFormat="1">
      <c r="A122" s="494"/>
      <c r="B122" s="495"/>
      <c r="C122" s="496" t="str">
        <f>IF($B122="","",IFERROR(VLOOKUP($B122,SERVIÇOS!$A:$F,2,0),IFERROR(VLOOKUP($B122,'COMPOSIÇÕES COMPLEMENTARES '!$C:$K,2,0),"")))</f>
        <v/>
      </c>
      <c r="D122" s="497" t="str">
        <f>IF($B122="","",IFERROR(VLOOKUP($B122,SERVIÇOS!$A:$F,3,0),IFERROR(VLOOKUP($B122,'COMPOSIÇÕES COMPLEMENTARES '!$C:$K,3,0),"")))</f>
        <v/>
      </c>
      <c r="E122" s="498"/>
      <c r="F122" s="499" t="str">
        <f>IF($B122="","",IFERROR(VLOOKUP($B122,SERVIÇOS!$A:$F,4,0),IFERROR(VLOOKUP($B122,'COMPOSIÇÕES COMPLEMENTARES '!$C:$K,6,0),"")))</f>
        <v/>
      </c>
      <c r="G122" s="499" t="str">
        <f>IF($B122="","",IFERROR(VLOOKUP($B122,SERVIÇOS!$A:$F,5,0),IFERROR(VLOOKUP($B122,'COMPOSIÇÕES COMPLEMENTARES '!$C:$K,7,0),"")))</f>
        <v/>
      </c>
      <c r="H122" s="499" t="str">
        <f t="shared" si="10"/>
        <v/>
      </c>
      <c r="I122" s="499" t="str">
        <f t="shared" si="11"/>
        <v/>
      </c>
      <c r="J122" s="499" t="str">
        <f t="shared" si="12"/>
        <v/>
      </c>
      <c r="K122" s="499" t="str">
        <f t="shared" si="13"/>
        <v/>
      </c>
      <c r="L122" s="499"/>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f t="shared" si="14"/>
        <v>0</v>
      </c>
      <c r="AL122" s="324">
        <v>0</v>
      </c>
    </row>
    <row r="123" spans="1:38" s="325" customFormat="1">
      <c r="A123" s="494"/>
      <c r="B123" s="495"/>
      <c r="C123" s="496" t="str">
        <f>IF($B123="","",IFERROR(VLOOKUP($B123,SERVIÇOS!$A:$F,2,0),IFERROR(VLOOKUP($B123,'COMPOSIÇÕES COMPLEMENTARES '!$C:$K,2,0),"")))</f>
        <v/>
      </c>
      <c r="D123" s="497" t="str">
        <f>IF($B123="","",IFERROR(VLOOKUP($B123,SERVIÇOS!$A:$F,3,0),IFERROR(VLOOKUP($B123,'COMPOSIÇÕES COMPLEMENTARES '!$C:$K,3,0),"")))</f>
        <v/>
      </c>
      <c r="E123" s="498"/>
      <c r="F123" s="499" t="str">
        <f>IF($B123="","",IFERROR(VLOOKUP($B123,SERVIÇOS!$A:$F,4,0),IFERROR(VLOOKUP($B123,'COMPOSIÇÕES COMPLEMENTARES '!$C:$K,6,0),"")))</f>
        <v/>
      </c>
      <c r="G123" s="499" t="str">
        <f>IF($B123="","",IFERROR(VLOOKUP($B123,SERVIÇOS!$A:$F,5,0),IFERROR(VLOOKUP($B123,'COMPOSIÇÕES COMPLEMENTARES '!$C:$K,7,0),"")))</f>
        <v/>
      </c>
      <c r="H123" s="499" t="str">
        <f t="shared" si="10"/>
        <v/>
      </c>
      <c r="I123" s="499" t="str">
        <f t="shared" si="11"/>
        <v/>
      </c>
      <c r="J123" s="499" t="str">
        <f t="shared" si="12"/>
        <v/>
      </c>
      <c r="K123" s="499" t="str">
        <f t="shared" si="13"/>
        <v/>
      </c>
      <c r="L123" s="499"/>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f t="shared" si="14"/>
        <v>0</v>
      </c>
      <c r="AL123" s="324">
        <v>0</v>
      </c>
    </row>
    <row r="124" spans="1:38" s="325" customFormat="1">
      <c r="A124" s="494"/>
      <c r="B124" s="495"/>
      <c r="C124" s="496" t="str">
        <f>IF($B124="","",IFERROR(VLOOKUP($B124,SERVIÇOS!$A:$F,2,0),IFERROR(VLOOKUP($B124,'COMPOSIÇÕES COMPLEMENTARES '!$C:$K,2,0),"")))</f>
        <v/>
      </c>
      <c r="D124" s="497" t="str">
        <f>IF($B124="","",IFERROR(VLOOKUP($B124,SERVIÇOS!$A:$F,3,0),IFERROR(VLOOKUP($B124,'COMPOSIÇÕES COMPLEMENTARES '!$C:$K,3,0),"")))</f>
        <v/>
      </c>
      <c r="E124" s="498"/>
      <c r="F124" s="499" t="str">
        <f>IF($B124="","",IFERROR(VLOOKUP($B124,SERVIÇOS!$A:$F,4,0),IFERROR(VLOOKUP($B124,'COMPOSIÇÕES COMPLEMENTARES '!$C:$K,6,0),"")))</f>
        <v/>
      </c>
      <c r="G124" s="499" t="str">
        <f>IF($B124="","",IFERROR(VLOOKUP($B124,SERVIÇOS!$A:$F,5,0),IFERROR(VLOOKUP($B124,'COMPOSIÇÕES COMPLEMENTARES '!$C:$K,7,0),"")))</f>
        <v/>
      </c>
      <c r="H124" s="499" t="str">
        <f t="shared" si="10"/>
        <v/>
      </c>
      <c r="I124" s="499" t="str">
        <f t="shared" si="11"/>
        <v/>
      </c>
      <c r="J124" s="499" t="str">
        <f t="shared" si="12"/>
        <v/>
      </c>
      <c r="K124" s="499" t="str">
        <f t="shared" si="13"/>
        <v/>
      </c>
      <c r="L124" s="499"/>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f t="shared" si="14"/>
        <v>0</v>
      </c>
      <c r="AL124" s="324">
        <v>0</v>
      </c>
    </row>
    <row r="125" spans="1:38" s="325" customFormat="1">
      <c r="A125" s="494"/>
      <c r="B125" s="495"/>
      <c r="C125" s="496" t="str">
        <f>IF($B125="","",IFERROR(VLOOKUP($B125,SERVIÇOS!$A:$F,2,0),IFERROR(VLOOKUP($B125,'COMPOSIÇÕES COMPLEMENTARES '!$C:$K,2,0),"")))</f>
        <v/>
      </c>
      <c r="D125" s="497" t="str">
        <f>IF($B125="","",IFERROR(VLOOKUP($B125,SERVIÇOS!$A:$F,3,0),IFERROR(VLOOKUP($B125,'COMPOSIÇÕES COMPLEMENTARES '!$C:$K,3,0),"")))</f>
        <v/>
      </c>
      <c r="E125" s="498"/>
      <c r="F125" s="499" t="str">
        <f>IF($B125="","",IFERROR(VLOOKUP($B125,SERVIÇOS!$A:$F,4,0),IFERROR(VLOOKUP($B125,'COMPOSIÇÕES COMPLEMENTARES '!$C:$K,6,0),"")))</f>
        <v/>
      </c>
      <c r="G125" s="499" t="str">
        <f>IF($B125="","",IFERROR(VLOOKUP($B125,SERVIÇOS!$A:$F,5,0),IFERROR(VLOOKUP($B125,'COMPOSIÇÕES COMPLEMENTARES '!$C:$K,7,0),"")))</f>
        <v/>
      </c>
      <c r="H125" s="499" t="str">
        <f t="shared" si="10"/>
        <v/>
      </c>
      <c r="I125" s="499" t="str">
        <f t="shared" si="11"/>
        <v/>
      </c>
      <c r="J125" s="499" t="str">
        <f t="shared" si="12"/>
        <v/>
      </c>
      <c r="K125" s="499" t="str">
        <f t="shared" si="13"/>
        <v/>
      </c>
      <c r="L125" s="499"/>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f t="shared" si="14"/>
        <v>0</v>
      </c>
      <c r="AL125" s="324">
        <v>0</v>
      </c>
    </row>
    <row r="126" spans="1:38" s="325" customFormat="1">
      <c r="A126" s="494"/>
      <c r="B126" s="495"/>
      <c r="C126" s="496" t="str">
        <f>IF($B126="","",IFERROR(VLOOKUP($B126,SERVIÇOS!$A:$F,2,0),IFERROR(VLOOKUP($B126,'COMPOSIÇÕES COMPLEMENTARES '!$C:$K,2,0),"")))</f>
        <v/>
      </c>
      <c r="D126" s="497" t="str">
        <f>IF($B126="","",IFERROR(VLOOKUP($B126,SERVIÇOS!$A:$F,3,0),IFERROR(VLOOKUP($B126,'COMPOSIÇÕES COMPLEMENTARES '!$C:$K,3,0),"")))</f>
        <v/>
      </c>
      <c r="E126" s="498"/>
      <c r="F126" s="499" t="str">
        <f>IF($B126="","",IFERROR(VLOOKUP($B126,SERVIÇOS!$A:$F,4,0),IFERROR(VLOOKUP($B126,'COMPOSIÇÕES COMPLEMENTARES '!$C:$K,6,0),"")))</f>
        <v/>
      </c>
      <c r="G126" s="499" t="str">
        <f>IF($B126="","",IFERROR(VLOOKUP($B126,SERVIÇOS!$A:$F,5,0),IFERROR(VLOOKUP($B126,'COMPOSIÇÕES COMPLEMENTARES '!$C:$K,7,0),"")))</f>
        <v/>
      </c>
      <c r="H126" s="499" t="str">
        <f t="shared" si="10"/>
        <v/>
      </c>
      <c r="I126" s="499" t="str">
        <f t="shared" si="11"/>
        <v/>
      </c>
      <c r="J126" s="499" t="str">
        <f t="shared" si="12"/>
        <v/>
      </c>
      <c r="K126" s="499" t="str">
        <f t="shared" si="13"/>
        <v/>
      </c>
      <c r="L126" s="499"/>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f t="shared" si="14"/>
        <v>0</v>
      </c>
      <c r="AL126" s="324">
        <v>0</v>
      </c>
    </row>
    <row r="127" spans="1:38" s="325" customFormat="1">
      <c r="A127" s="494"/>
      <c r="B127" s="495"/>
      <c r="C127" s="496" t="str">
        <f>IF($B127="","",IFERROR(VLOOKUP($B127,SERVIÇOS!$A:$F,2,0),IFERROR(VLOOKUP($B127,'COMPOSIÇÕES COMPLEMENTARES '!$C:$K,2,0),"")))</f>
        <v/>
      </c>
      <c r="D127" s="497" t="str">
        <f>IF($B127="","",IFERROR(VLOOKUP($B127,SERVIÇOS!$A:$F,3,0),IFERROR(VLOOKUP($B127,'COMPOSIÇÕES COMPLEMENTARES '!$C:$K,3,0),"")))</f>
        <v/>
      </c>
      <c r="E127" s="498"/>
      <c r="F127" s="499" t="str">
        <f>IF($B127="","",IFERROR(VLOOKUP($B127,SERVIÇOS!$A:$F,4,0),IFERROR(VLOOKUP($B127,'COMPOSIÇÕES COMPLEMENTARES '!$C:$K,6,0),"")))</f>
        <v/>
      </c>
      <c r="G127" s="499" t="str">
        <f>IF($B127="","",IFERROR(VLOOKUP($B127,SERVIÇOS!$A:$F,5,0),IFERROR(VLOOKUP($B127,'COMPOSIÇÕES COMPLEMENTARES '!$C:$K,7,0),"")))</f>
        <v/>
      </c>
      <c r="H127" s="499" t="str">
        <f t="shared" si="10"/>
        <v/>
      </c>
      <c r="I127" s="499" t="str">
        <f t="shared" si="11"/>
        <v/>
      </c>
      <c r="J127" s="499" t="str">
        <f t="shared" si="12"/>
        <v/>
      </c>
      <c r="K127" s="499" t="str">
        <f t="shared" si="13"/>
        <v/>
      </c>
      <c r="L127" s="499"/>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f t="shared" si="14"/>
        <v>0</v>
      </c>
      <c r="AL127" s="324">
        <v>0</v>
      </c>
    </row>
    <row r="128" spans="1:38" s="325" customFormat="1">
      <c r="A128" s="494"/>
      <c r="B128" s="495"/>
      <c r="C128" s="496" t="str">
        <f>IF($B128="","",IFERROR(VLOOKUP($B128,SERVIÇOS!$A:$F,2,0),IFERROR(VLOOKUP($B128,'COMPOSIÇÕES COMPLEMENTARES '!$C:$K,2,0),"")))</f>
        <v/>
      </c>
      <c r="D128" s="497" t="str">
        <f>IF($B128="","",IFERROR(VLOOKUP($B128,SERVIÇOS!$A:$F,3,0),IFERROR(VLOOKUP($B128,'COMPOSIÇÕES COMPLEMENTARES '!$C:$K,3,0),"")))</f>
        <v/>
      </c>
      <c r="E128" s="498"/>
      <c r="F128" s="499" t="str">
        <f>IF($B128="","",IFERROR(VLOOKUP($B128,SERVIÇOS!$A:$F,4,0),IFERROR(VLOOKUP($B128,'COMPOSIÇÕES COMPLEMENTARES '!$C:$K,6,0),"")))</f>
        <v/>
      </c>
      <c r="G128" s="499" t="str">
        <f>IF($B128="","",IFERROR(VLOOKUP($B128,SERVIÇOS!$A:$F,5,0),IFERROR(VLOOKUP($B128,'COMPOSIÇÕES COMPLEMENTARES '!$C:$K,7,0),"")))</f>
        <v/>
      </c>
      <c r="H128" s="499" t="str">
        <f t="shared" si="10"/>
        <v/>
      </c>
      <c r="I128" s="499" t="str">
        <f t="shared" si="11"/>
        <v/>
      </c>
      <c r="J128" s="499" t="str">
        <f t="shared" si="12"/>
        <v/>
      </c>
      <c r="K128" s="499" t="str">
        <f t="shared" si="13"/>
        <v/>
      </c>
      <c r="L128" s="499"/>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f t="shared" si="14"/>
        <v>0</v>
      </c>
      <c r="AL128" s="324">
        <v>0</v>
      </c>
    </row>
    <row r="129" spans="1:38" s="325" customFormat="1">
      <c r="A129" s="494"/>
      <c r="B129" s="495"/>
      <c r="C129" s="496" t="str">
        <f>IF($B129="","",IFERROR(VLOOKUP($B129,SERVIÇOS!$A:$F,2,0),IFERROR(VLOOKUP($B129,'COMPOSIÇÕES COMPLEMENTARES '!$C:$K,2,0),"")))</f>
        <v/>
      </c>
      <c r="D129" s="497" t="str">
        <f>IF($B129="","",IFERROR(VLOOKUP($B129,SERVIÇOS!$A:$F,3,0),IFERROR(VLOOKUP($B129,'COMPOSIÇÕES COMPLEMENTARES '!$C:$K,3,0),"")))</f>
        <v/>
      </c>
      <c r="E129" s="498"/>
      <c r="F129" s="499" t="str">
        <f>IF($B129="","",IFERROR(VLOOKUP($B129,SERVIÇOS!$A:$F,4,0),IFERROR(VLOOKUP($B129,'COMPOSIÇÕES COMPLEMENTARES '!$C:$K,6,0),"")))</f>
        <v/>
      </c>
      <c r="G129" s="499" t="str">
        <f>IF($B129="","",IFERROR(VLOOKUP($B129,SERVIÇOS!$A:$F,5,0),IFERROR(VLOOKUP($B129,'COMPOSIÇÕES COMPLEMENTARES '!$C:$K,7,0),"")))</f>
        <v/>
      </c>
      <c r="H129" s="499" t="str">
        <f t="shared" si="10"/>
        <v/>
      </c>
      <c r="I129" s="499" t="str">
        <f t="shared" si="11"/>
        <v/>
      </c>
      <c r="J129" s="499" t="str">
        <f t="shared" si="12"/>
        <v/>
      </c>
      <c r="K129" s="499" t="str">
        <f t="shared" si="13"/>
        <v/>
      </c>
      <c r="L129" s="499"/>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f t="shared" si="14"/>
        <v>0</v>
      </c>
      <c r="AL129" s="324">
        <v>0</v>
      </c>
    </row>
    <row r="130" spans="1:38" s="325" customFormat="1">
      <c r="A130" s="494"/>
      <c r="B130" s="495"/>
      <c r="C130" s="496" t="str">
        <f>IF($B130="","",IFERROR(VLOOKUP($B130,SERVIÇOS!$A:$F,2,0),IFERROR(VLOOKUP($B130,'COMPOSIÇÕES COMPLEMENTARES '!$C:$K,2,0),"")))</f>
        <v/>
      </c>
      <c r="D130" s="497" t="str">
        <f>IF($B130="","",IFERROR(VLOOKUP($B130,SERVIÇOS!$A:$F,3,0),IFERROR(VLOOKUP($B130,'COMPOSIÇÕES COMPLEMENTARES '!$C:$K,3,0),"")))</f>
        <v/>
      </c>
      <c r="E130" s="498"/>
      <c r="F130" s="499" t="str">
        <f>IF($B130="","",IFERROR(VLOOKUP($B130,SERVIÇOS!$A:$F,4,0),IFERROR(VLOOKUP($B130,'COMPOSIÇÕES COMPLEMENTARES '!$C:$K,6,0),"")))</f>
        <v/>
      </c>
      <c r="G130" s="499" t="str">
        <f>IF($B130="","",IFERROR(VLOOKUP($B130,SERVIÇOS!$A:$F,5,0),IFERROR(VLOOKUP($B130,'COMPOSIÇÕES COMPLEMENTARES '!$C:$K,7,0),"")))</f>
        <v/>
      </c>
      <c r="H130" s="499" t="str">
        <f t="shared" si="10"/>
        <v/>
      </c>
      <c r="I130" s="499" t="str">
        <f t="shared" si="11"/>
        <v/>
      </c>
      <c r="J130" s="499" t="str">
        <f t="shared" si="12"/>
        <v/>
      </c>
      <c r="K130" s="499" t="str">
        <f t="shared" si="13"/>
        <v/>
      </c>
      <c r="L130" s="499"/>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f t="shared" si="14"/>
        <v>0</v>
      </c>
      <c r="AL130" s="324">
        <v>0</v>
      </c>
    </row>
    <row r="131" spans="1:38" s="325" customFormat="1">
      <c r="A131" s="494"/>
      <c r="B131" s="495"/>
      <c r="C131" s="496" t="str">
        <f>IF($B131="","",IFERROR(VLOOKUP($B131,SERVIÇOS!$A:$F,2,0),IFERROR(VLOOKUP($B131,'COMPOSIÇÕES COMPLEMENTARES '!$C:$K,2,0),"")))</f>
        <v/>
      </c>
      <c r="D131" s="497" t="str">
        <f>IF($B131="","",IFERROR(VLOOKUP($B131,SERVIÇOS!$A:$F,3,0),IFERROR(VLOOKUP($B131,'COMPOSIÇÕES COMPLEMENTARES '!$C:$K,3,0),"")))</f>
        <v/>
      </c>
      <c r="E131" s="498"/>
      <c r="F131" s="499" t="str">
        <f>IF($B131="","",IFERROR(VLOOKUP($B131,SERVIÇOS!$A:$F,4,0),IFERROR(VLOOKUP($B131,'COMPOSIÇÕES COMPLEMENTARES '!$C:$K,6,0),"")))</f>
        <v/>
      </c>
      <c r="G131" s="499" t="str">
        <f>IF($B131="","",IFERROR(VLOOKUP($B131,SERVIÇOS!$A:$F,5,0),IFERROR(VLOOKUP($B131,'COMPOSIÇÕES COMPLEMENTARES '!$C:$K,7,0),"")))</f>
        <v/>
      </c>
      <c r="H131" s="499" t="str">
        <f t="shared" si="10"/>
        <v/>
      </c>
      <c r="I131" s="499" t="str">
        <f t="shared" si="11"/>
        <v/>
      </c>
      <c r="J131" s="499" t="str">
        <f t="shared" si="12"/>
        <v/>
      </c>
      <c r="K131" s="499" t="str">
        <f t="shared" si="13"/>
        <v/>
      </c>
      <c r="L131" s="499"/>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f t="shared" si="14"/>
        <v>0</v>
      </c>
      <c r="AL131" s="324">
        <v>0</v>
      </c>
    </row>
    <row r="132" spans="1:38" s="325" customFormat="1">
      <c r="A132" s="494"/>
      <c r="B132" s="495"/>
      <c r="C132" s="496" t="str">
        <f>IF($B132="","",IFERROR(VLOOKUP($B132,SERVIÇOS!$A:$F,2,0),IFERROR(VLOOKUP($B132,'COMPOSIÇÕES COMPLEMENTARES '!$C:$K,2,0),"")))</f>
        <v/>
      </c>
      <c r="D132" s="497" t="str">
        <f>IF($B132="","",IFERROR(VLOOKUP($B132,SERVIÇOS!$A:$F,3,0),IFERROR(VLOOKUP($B132,'COMPOSIÇÕES COMPLEMENTARES '!$C:$K,3,0),"")))</f>
        <v/>
      </c>
      <c r="E132" s="498"/>
      <c r="F132" s="499" t="str">
        <f>IF($B132="","",IFERROR(VLOOKUP($B132,SERVIÇOS!$A:$F,4,0),IFERROR(VLOOKUP($B132,'COMPOSIÇÕES COMPLEMENTARES '!$C:$K,6,0),"")))</f>
        <v/>
      </c>
      <c r="G132" s="499" t="str">
        <f>IF($B132="","",IFERROR(VLOOKUP($B132,SERVIÇOS!$A:$F,5,0),IFERROR(VLOOKUP($B132,'COMPOSIÇÕES COMPLEMENTARES '!$C:$K,7,0),"")))</f>
        <v/>
      </c>
      <c r="H132" s="499" t="str">
        <f t="shared" si="10"/>
        <v/>
      </c>
      <c r="I132" s="499" t="str">
        <f t="shared" si="11"/>
        <v/>
      </c>
      <c r="J132" s="499" t="str">
        <f t="shared" si="12"/>
        <v/>
      </c>
      <c r="K132" s="499" t="str">
        <f t="shared" si="13"/>
        <v/>
      </c>
      <c r="L132" s="499"/>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f t="shared" si="14"/>
        <v>0</v>
      </c>
      <c r="AL132" s="324">
        <v>0</v>
      </c>
    </row>
    <row r="133" spans="1:38" s="325" customFormat="1">
      <c r="A133" s="494"/>
      <c r="B133" s="495"/>
      <c r="C133" s="496" t="str">
        <f>IF($B133="","",IFERROR(VLOOKUP($B133,SERVIÇOS!$A:$F,2,0),IFERROR(VLOOKUP($B133,'COMPOSIÇÕES COMPLEMENTARES '!$C:$K,2,0),"")))</f>
        <v/>
      </c>
      <c r="D133" s="497" t="str">
        <f>IF($B133="","",IFERROR(VLOOKUP($B133,SERVIÇOS!$A:$F,3,0),IFERROR(VLOOKUP($B133,'COMPOSIÇÕES COMPLEMENTARES '!$C:$K,3,0),"")))</f>
        <v/>
      </c>
      <c r="E133" s="498"/>
      <c r="F133" s="499" t="str">
        <f>IF($B133="","",IFERROR(VLOOKUP($B133,SERVIÇOS!$A:$F,4,0),IFERROR(VLOOKUP($B133,'COMPOSIÇÕES COMPLEMENTARES '!$C:$K,6,0),"")))</f>
        <v/>
      </c>
      <c r="G133" s="499" t="str">
        <f>IF($B133="","",IFERROR(VLOOKUP($B133,SERVIÇOS!$A:$F,5,0),IFERROR(VLOOKUP($B133,'COMPOSIÇÕES COMPLEMENTARES '!$C:$K,7,0),"")))</f>
        <v/>
      </c>
      <c r="H133" s="499" t="str">
        <f t="shared" si="10"/>
        <v/>
      </c>
      <c r="I133" s="499" t="str">
        <f t="shared" si="11"/>
        <v/>
      </c>
      <c r="J133" s="499" t="str">
        <f t="shared" si="12"/>
        <v/>
      </c>
      <c r="K133" s="499" t="str">
        <f t="shared" si="13"/>
        <v/>
      </c>
      <c r="L133" s="499"/>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f t="shared" si="14"/>
        <v>0</v>
      </c>
      <c r="AL133" s="324">
        <v>0</v>
      </c>
    </row>
    <row r="134" spans="1:38" s="325" customFormat="1">
      <c r="A134" s="494"/>
      <c r="B134" s="495"/>
      <c r="C134" s="496" t="str">
        <f>IF($B134="","",IFERROR(VLOOKUP($B134,SERVIÇOS!$A:$F,2,0),IFERROR(VLOOKUP($B134,'COMPOSIÇÕES COMPLEMENTARES '!$C:$K,2,0),"")))</f>
        <v/>
      </c>
      <c r="D134" s="497" t="str">
        <f>IF($B134="","",IFERROR(VLOOKUP($B134,SERVIÇOS!$A:$F,3,0),IFERROR(VLOOKUP($B134,'COMPOSIÇÕES COMPLEMENTARES '!$C:$K,3,0),"")))</f>
        <v/>
      </c>
      <c r="E134" s="498"/>
      <c r="F134" s="499" t="str">
        <f>IF($B134="","",IFERROR(VLOOKUP($B134,SERVIÇOS!$A:$F,4,0),IFERROR(VLOOKUP($B134,'COMPOSIÇÕES COMPLEMENTARES '!$C:$K,6,0),"")))</f>
        <v/>
      </c>
      <c r="G134" s="499" t="str">
        <f>IF($B134="","",IFERROR(VLOOKUP($B134,SERVIÇOS!$A:$F,5,0),IFERROR(VLOOKUP($B134,'COMPOSIÇÕES COMPLEMENTARES '!$C:$K,7,0),"")))</f>
        <v/>
      </c>
      <c r="H134" s="499" t="str">
        <f t="shared" si="10"/>
        <v/>
      </c>
      <c r="I134" s="499" t="str">
        <f t="shared" si="11"/>
        <v/>
      </c>
      <c r="J134" s="499" t="str">
        <f t="shared" si="12"/>
        <v/>
      </c>
      <c r="K134" s="499" t="str">
        <f t="shared" si="13"/>
        <v/>
      </c>
      <c r="L134" s="499"/>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f t="shared" si="14"/>
        <v>0</v>
      </c>
      <c r="AL134" s="324">
        <v>0</v>
      </c>
    </row>
    <row r="135" spans="1:38" s="325" customFormat="1">
      <c r="A135" s="494"/>
      <c r="B135" s="495"/>
      <c r="C135" s="496" t="str">
        <f>IF($B135="","",IFERROR(VLOOKUP($B135,SERVIÇOS!$A:$F,2,0),IFERROR(VLOOKUP($B135,'COMPOSIÇÕES COMPLEMENTARES '!$C:$K,2,0),"")))</f>
        <v/>
      </c>
      <c r="D135" s="497" t="str">
        <f>IF($B135="","",IFERROR(VLOOKUP($B135,SERVIÇOS!$A:$F,3,0),IFERROR(VLOOKUP($B135,'COMPOSIÇÕES COMPLEMENTARES '!$C:$K,3,0),"")))</f>
        <v/>
      </c>
      <c r="E135" s="498"/>
      <c r="F135" s="499" t="str">
        <f>IF($B135="","",IFERROR(VLOOKUP($B135,SERVIÇOS!$A:$F,4,0),IFERROR(VLOOKUP($B135,'COMPOSIÇÕES COMPLEMENTARES '!$C:$K,6,0),"")))</f>
        <v/>
      </c>
      <c r="G135" s="499" t="str">
        <f>IF($B135="","",IFERROR(VLOOKUP($B135,SERVIÇOS!$A:$F,5,0),IFERROR(VLOOKUP($B135,'COMPOSIÇÕES COMPLEMENTARES '!$C:$K,7,0),"")))</f>
        <v/>
      </c>
      <c r="H135" s="499" t="str">
        <f t="shared" si="10"/>
        <v/>
      </c>
      <c r="I135" s="499" t="str">
        <f t="shared" si="11"/>
        <v/>
      </c>
      <c r="J135" s="499" t="str">
        <f t="shared" si="12"/>
        <v/>
      </c>
      <c r="K135" s="499" t="str">
        <f t="shared" si="13"/>
        <v/>
      </c>
      <c r="L135" s="499"/>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f t="shared" si="14"/>
        <v>0</v>
      </c>
      <c r="AL135" s="324">
        <v>0</v>
      </c>
    </row>
    <row r="136" spans="1:38" s="325" customFormat="1">
      <c r="A136" s="494"/>
      <c r="B136" s="495"/>
      <c r="C136" s="496" t="str">
        <f>IF($B136="","",IFERROR(VLOOKUP($B136,SERVIÇOS!$A:$F,2,0),IFERROR(VLOOKUP($B136,'COMPOSIÇÕES COMPLEMENTARES '!$C:$K,2,0),"")))</f>
        <v/>
      </c>
      <c r="D136" s="497" t="str">
        <f>IF($B136="","",IFERROR(VLOOKUP($B136,SERVIÇOS!$A:$F,3,0),IFERROR(VLOOKUP($B136,'COMPOSIÇÕES COMPLEMENTARES '!$C:$K,3,0),"")))</f>
        <v/>
      </c>
      <c r="E136" s="498"/>
      <c r="F136" s="499" t="str">
        <f>IF($B136="","",IFERROR(VLOOKUP($B136,SERVIÇOS!$A:$F,4,0),IFERROR(VLOOKUP($B136,'COMPOSIÇÕES COMPLEMENTARES '!$C:$K,6,0),"")))</f>
        <v/>
      </c>
      <c r="G136" s="499" t="str">
        <f>IF($B136="","",IFERROR(VLOOKUP($B136,SERVIÇOS!$A:$F,5,0),IFERROR(VLOOKUP($B136,'COMPOSIÇÕES COMPLEMENTARES '!$C:$K,7,0),"")))</f>
        <v/>
      </c>
      <c r="H136" s="499" t="str">
        <f t="shared" si="10"/>
        <v/>
      </c>
      <c r="I136" s="499" t="str">
        <f t="shared" si="11"/>
        <v/>
      </c>
      <c r="J136" s="499" t="str">
        <f t="shared" si="12"/>
        <v/>
      </c>
      <c r="K136" s="499" t="str">
        <f t="shared" si="13"/>
        <v/>
      </c>
      <c r="L136" s="499"/>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f t="shared" si="14"/>
        <v>0</v>
      </c>
      <c r="AL136" s="324">
        <v>0</v>
      </c>
    </row>
    <row r="137" spans="1:38" s="325" customFormat="1">
      <c r="A137" s="494"/>
      <c r="B137" s="495"/>
      <c r="C137" s="496" t="str">
        <f>IF($B137="","",IFERROR(VLOOKUP($B137,SERVIÇOS!$A:$F,2,0),IFERROR(VLOOKUP($B137,'COMPOSIÇÕES COMPLEMENTARES '!$C:$K,2,0),"")))</f>
        <v/>
      </c>
      <c r="D137" s="497" t="str">
        <f>IF($B137="","",IFERROR(VLOOKUP($B137,SERVIÇOS!$A:$F,3,0),IFERROR(VLOOKUP($B137,'COMPOSIÇÕES COMPLEMENTARES '!$C:$K,3,0),"")))</f>
        <v/>
      </c>
      <c r="E137" s="498"/>
      <c r="F137" s="499" t="str">
        <f>IF($B137="","",IFERROR(VLOOKUP($B137,SERVIÇOS!$A:$F,4,0),IFERROR(VLOOKUP($B137,'COMPOSIÇÕES COMPLEMENTARES '!$C:$K,6,0),"")))</f>
        <v/>
      </c>
      <c r="G137" s="499" t="str">
        <f>IF($B137="","",IFERROR(VLOOKUP($B137,SERVIÇOS!$A:$F,5,0),IFERROR(VLOOKUP($B137,'COMPOSIÇÕES COMPLEMENTARES '!$C:$K,7,0),"")))</f>
        <v/>
      </c>
      <c r="H137" s="499" t="str">
        <f t="shared" si="10"/>
        <v/>
      </c>
      <c r="I137" s="499" t="str">
        <f t="shared" si="11"/>
        <v/>
      </c>
      <c r="J137" s="499" t="str">
        <f t="shared" si="12"/>
        <v/>
      </c>
      <c r="K137" s="499" t="str">
        <f t="shared" si="13"/>
        <v/>
      </c>
      <c r="L137" s="499"/>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f t="shared" si="14"/>
        <v>0</v>
      </c>
      <c r="AL137" s="324">
        <v>0</v>
      </c>
    </row>
    <row r="138" spans="1:38" s="325" customFormat="1">
      <c r="A138" s="494"/>
      <c r="B138" s="495"/>
      <c r="C138" s="496" t="str">
        <f>IF($B138="","",IFERROR(VLOOKUP($B138,SERVIÇOS!$A:$F,2,0),IFERROR(VLOOKUP($B138,'COMPOSIÇÕES COMPLEMENTARES '!$C:$K,2,0),"")))</f>
        <v/>
      </c>
      <c r="D138" s="497" t="str">
        <f>IF($B138="","",IFERROR(VLOOKUP($B138,SERVIÇOS!$A:$F,3,0),IFERROR(VLOOKUP($B138,'COMPOSIÇÕES COMPLEMENTARES '!$C:$K,3,0),"")))</f>
        <v/>
      </c>
      <c r="E138" s="498"/>
      <c r="F138" s="499" t="str">
        <f>IF($B138="","",IFERROR(VLOOKUP($B138,SERVIÇOS!$A:$F,4,0),IFERROR(VLOOKUP($B138,'COMPOSIÇÕES COMPLEMENTARES '!$C:$K,6,0),"")))</f>
        <v/>
      </c>
      <c r="G138" s="499" t="str">
        <f>IF($B138="","",IFERROR(VLOOKUP($B138,SERVIÇOS!$A:$F,5,0),IFERROR(VLOOKUP($B138,'COMPOSIÇÕES COMPLEMENTARES '!$C:$K,7,0),"")))</f>
        <v/>
      </c>
      <c r="H138" s="499" t="str">
        <f t="shared" ref="H138:H201" si="15">IF(E138="","",F138+G138)</f>
        <v/>
      </c>
      <c r="I138" s="499" t="str">
        <f t="shared" ref="I138:I201" si="16">IF(E138="","",ROUND((E138*F138),2))</f>
        <v/>
      </c>
      <c r="J138" s="499" t="str">
        <f t="shared" ref="J138:J201" si="17">IF(E138="","",ROUND((E138*G138),2))</f>
        <v/>
      </c>
      <c r="K138" s="499" t="str">
        <f t="shared" ref="K138:K201" si="18">IF(E138="","",ROUND((E138*H138),2))</f>
        <v/>
      </c>
      <c r="L138" s="499"/>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f t="shared" si="14"/>
        <v>0</v>
      </c>
      <c r="AL138" s="324">
        <v>0</v>
      </c>
    </row>
    <row r="139" spans="1:38" s="325" customFormat="1">
      <c r="A139" s="494"/>
      <c r="B139" s="495"/>
      <c r="C139" s="496" t="str">
        <f>IF($B139="","",IFERROR(VLOOKUP($B139,SERVIÇOS!$A:$F,2,0),IFERROR(VLOOKUP($B139,'COMPOSIÇÕES COMPLEMENTARES '!$C:$K,2,0),"")))</f>
        <v/>
      </c>
      <c r="D139" s="497" t="str">
        <f>IF($B139="","",IFERROR(VLOOKUP($B139,SERVIÇOS!$A:$F,3,0),IFERROR(VLOOKUP($B139,'COMPOSIÇÕES COMPLEMENTARES '!$C:$K,3,0),"")))</f>
        <v/>
      </c>
      <c r="E139" s="498"/>
      <c r="F139" s="499" t="str">
        <f>IF($B139="","",IFERROR(VLOOKUP($B139,SERVIÇOS!$A:$F,4,0),IFERROR(VLOOKUP($B139,'COMPOSIÇÕES COMPLEMENTARES '!$C:$K,6,0),"")))</f>
        <v/>
      </c>
      <c r="G139" s="499" t="str">
        <f>IF($B139="","",IFERROR(VLOOKUP($B139,SERVIÇOS!$A:$F,5,0),IFERROR(VLOOKUP($B139,'COMPOSIÇÕES COMPLEMENTARES '!$C:$K,7,0),"")))</f>
        <v/>
      </c>
      <c r="H139" s="499" t="str">
        <f t="shared" si="15"/>
        <v/>
      </c>
      <c r="I139" s="499" t="str">
        <f t="shared" si="16"/>
        <v/>
      </c>
      <c r="J139" s="499" t="str">
        <f t="shared" si="17"/>
        <v/>
      </c>
      <c r="K139" s="499" t="str">
        <f t="shared" si="18"/>
        <v/>
      </c>
      <c r="L139" s="499"/>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f t="shared" si="14"/>
        <v>0</v>
      </c>
      <c r="AL139" s="324">
        <v>0</v>
      </c>
    </row>
    <row r="140" spans="1:38" s="325" customFormat="1">
      <c r="A140" s="494"/>
      <c r="B140" s="495"/>
      <c r="C140" s="496" t="str">
        <f>IF($B140="","",IFERROR(VLOOKUP($B140,SERVIÇOS!$A:$F,2,0),IFERROR(VLOOKUP($B140,'COMPOSIÇÕES COMPLEMENTARES '!$C:$K,2,0),"")))</f>
        <v/>
      </c>
      <c r="D140" s="497" t="str">
        <f>IF($B140="","",IFERROR(VLOOKUP($B140,SERVIÇOS!$A:$F,3,0),IFERROR(VLOOKUP($B140,'COMPOSIÇÕES COMPLEMENTARES '!$C:$K,3,0),"")))</f>
        <v/>
      </c>
      <c r="E140" s="498"/>
      <c r="F140" s="499" t="str">
        <f>IF($B140="","",IFERROR(VLOOKUP($B140,SERVIÇOS!$A:$F,4,0),IFERROR(VLOOKUP($B140,'COMPOSIÇÕES COMPLEMENTARES '!$C:$K,6,0),"")))</f>
        <v/>
      </c>
      <c r="G140" s="499" t="str">
        <f>IF($B140="","",IFERROR(VLOOKUP($B140,SERVIÇOS!$A:$F,5,0),IFERROR(VLOOKUP($B140,'COMPOSIÇÕES COMPLEMENTARES '!$C:$K,7,0),"")))</f>
        <v/>
      </c>
      <c r="H140" s="499" t="str">
        <f t="shared" si="15"/>
        <v/>
      </c>
      <c r="I140" s="499" t="str">
        <f t="shared" si="16"/>
        <v/>
      </c>
      <c r="J140" s="499" t="str">
        <f t="shared" si="17"/>
        <v/>
      </c>
      <c r="K140" s="499" t="str">
        <f t="shared" si="18"/>
        <v/>
      </c>
      <c r="L140" s="499"/>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f t="shared" si="14"/>
        <v>0</v>
      </c>
      <c r="AL140" s="324">
        <v>0</v>
      </c>
    </row>
    <row r="141" spans="1:38" s="325" customFormat="1">
      <c r="A141" s="494"/>
      <c r="B141" s="495"/>
      <c r="C141" s="496" t="str">
        <f>IF($B141="","",IFERROR(VLOOKUP($B141,SERVIÇOS!$A:$F,2,0),IFERROR(VLOOKUP($B141,'COMPOSIÇÕES COMPLEMENTARES '!$C:$K,2,0),"")))</f>
        <v/>
      </c>
      <c r="D141" s="497" t="str">
        <f>IF($B141="","",IFERROR(VLOOKUP($B141,SERVIÇOS!$A:$F,3,0),IFERROR(VLOOKUP($B141,'COMPOSIÇÕES COMPLEMENTARES '!$C:$K,3,0),"")))</f>
        <v/>
      </c>
      <c r="E141" s="498"/>
      <c r="F141" s="499" t="str">
        <f>IF($B141="","",IFERROR(VLOOKUP($B141,SERVIÇOS!$A:$F,4,0),IFERROR(VLOOKUP($B141,'COMPOSIÇÕES COMPLEMENTARES '!$C:$K,6,0),"")))</f>
        <v/>
      </c>
      <c r="G141" s="499" t="str">
        <f>IF($B141="","",IFERROR(VLOOKUP($B141,SERVIÇOS!$A:$F,5,0),IFERROR(VLOOKUP($B141,'COMPOSIÇÕES COMPLEMENTARES '!$C:$K,7,0),"")))</f>
        <v/>
      </c>
      <c r="H141" s="499" t="str">
        <f t="shared" si="15"/>
        <v/>
      </c>
      <c r="I141" s="499" t="str">
        <f t="shared" si="16"/>
        <v/>
      </c>
      <c r="J141" s="499" t="str">
        <f t="shared" si="17"/>
        <v/>
      </c>
      <c r="K141" s="499" t="str">
        <f t="shared" si="18"/>
        <v/>
      </c>
      <c r="L141" s="499"/>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f t="shared" si="14"/>
        <v>0</v>
      </c>
      <c r="AL141" s="324">
        <v>0</v>
      </c>
    </row>
    <row r="142" spans="1:38" s="325" customFormat="1">
      <c r="A142" s="494"/>
      <c r="B142" s="495"/>
      <c r="C142" s="496" t="str">
        <f>IF($B142="","",IFERROR(VLOOKUP($B142,SERVIÇOS!$A:$F,2,0),IFERROR(VLOOKUP($B142,'COMPOSIÇÕES COMPLEMENTARES '!$C:$K,2,0),"")))</f>
        <v/>
      </c>
      <c r="D142" s="497" t="str">
        <f>IF($B142="","",IFERROR(VLOOKUP($B142,SERVIÇOS!$A:$F,3,0),IFERROR(VLOOKUP($B142,'COMPOSIÇÕES COMPLEMENTARES '!$C:$K,3,0),"")))</f>
        <v/>
      </c>
      <c r="E142" s="498"/>
      <c r="F142" s="499" t="str">
        <f>IF($B142="","",IFERROR(VLOOKUP($B142,SERVIÇOS!$A:$F,4,0),IFERROR(VLOOKUP($B142,'COMPOSIÇÕES COMPLEMENTARES '!$C:$K,6,0),"")))</f>
        <v/>
      </c>
      <c r="G142" s="499" t="str">
        <f>IF($B142="","",IFERROR(VLOOKUP($B142,SERVIÇOS!$A:$F,5,0),IFERROR(VLOOKUP($B142,'COMPOSIÇÕES COMPLEMENTARES '!$C:$K,7,0),"")))</f>
        <v/>
      </c>
      <c r="H142" s="499" t="str">
        <f t="shared" si="15"/>
        <v/>
      </c>
      <c r="I142" s="499" t="str">
        <f t="shared" si="16"/>
        <v/>
      </c>
      <c r="J142" s="499" t="str">
        <f t="shared" si="17"/>
        <v/>
      </c>
      <c r="K142" s="499" t="str">
        <f t="shared" si="18"/>
        <v/>
      </c>
      <c r="L142" s="499"/>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f t="shared" si="14"/>
        <v>0</v>
      </c>
      <c r="AL142" s="324">
        <v>0</v>
      </c>
    </row>
    <row r="143" spans="1:38" s="325" customFormat="1">
      <c r="A143" s="494"/>
      <c r="B143" s="495"/>
      <c r="C143" s="496" t="str">
        <f>IF($B143="","",IFERROR(VLOOKUP($B143,SERVIÇOS!$A:$F,2,0),IFERROR(VLOOKUP($B143,'COMPOSIÇÕES COMPLEMENTARES '!$C:$K,2,0),"")))</f>
        <v/>
      </c>
      <c r="D143" s="497" t="str">
        <f>IF($B143="","",IFERROR(VLOOKUP($B143,SERVIÇOS!$A:$F,3,0),IFERROR(VLOOKUP($B143,'COMPOSIÇÕES COMPLEMENTARES '!$C:$K,3,0),"")))</f>
        <v/>
      </c>
      <c r="E143" s="498"/>
      <c r="F143" s="499" t="str">
        <f>IF($B143="","",IFERROR(VLOOKUP($B143,SERVIÇOS!$A:$F,4,0),IFERROR(VLOOKUP($B143,'COMPOSIÇÕES COMPLEMENTARES '!$C:$K,6,0),"")))</f>
        <v/>
      </c>
      <c r="G143" s="499" t="str">
        <f>IF($B143="","",IFERROR(VLOOKUP($B143,SERVIÇOS!$A:$F,5,0),IFERROR(VLOOKUP($B143,'COMPOSIÇÕES COMPLEMENTARES '!$C:$K,7,0),"")))</f>
        <v/>
      </c>
      <c r="H143" s="499" t="str">
        <f t="shared" si="15"/>
        <v/>
      </c>
      <c r="I143" s="499" t="str">
        <f t="shared" si="16"/>
        <v/>
      </c>
      <c r="J143" s="499" t="str">
        <f t="shared" si="17"/>
        <v/>
      </c>
      <c r="K143" s="499" t="str">
        <f t="shared" si="18"/>
        <v/>
      </c>
      <c r="L143" s="499"/>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f t="shared" si="14"/>
        <v>0</v>
      </c>
      <c r="AL143" s="324">
        <v>0</v>
      </c>
    </row>
    <row r="144" spans="1:38" s="325" customFormat="1">
      <c r="A144" s="494"/>
      <c r="B144" s="495"/>
      <c r="C144" s="496" t="str">
        <f>IF($B144="","",IFERROR(VLOOKUP($B144,SERVIÇOS!$A:$F,2,0),IFERROR(VLOOKUP($B144,'COMPOSIÇÕES COMPLEMENTARES '!$C:$K,2,0),"")))</f>
        <v/>
      </c>
      <c r="D144" s="497" t="str">
        <f>IF($B144="","",IFERROR(VLOOKUP($B144,SERVIÇOS!$A:$F,3,0),IFERROR(VLOOKUP($B144,'COMPOSIÇÕES COMPLEMENTARES '!$C:$K,3,0),"")))</f>
        <v/>
      </c>
      <c r="E144" s="498"/>
      <c r="F144" s="499" t="str">
        <f>IF($B144="","",IFERROR(VLOOKUP($B144,SERVIÇOS!$A:$F,4,0),IFERROR(VLOOKUP($B144,'COMPOSIÇÕES COMPLEMENTARES '!$C:$K,6,0),"")))</f>
        <v/>
      </c>
      <c r="G144" s="499" t="str">
        <f>IF($B144="","",IFERROR(VLOOKUP($B144,SERVIÇOS!$A:$F,5,0),IFERROR(VLOOKUP($B144,'COMPOSIÇÕES COMPLEMENTARES '!$C:$K,7,0),"")))</f>
        <v/>
      </c>
      <c r="H144" s="499" t="str">
        <f t="shared" si="15"/>
        <v/>
      </c>
      <c r="I144" s="499" t="str">
        <f t="shared" si="16"/>
        <v/>
      </c>
      <c r="J144" s="499" t="str">
        <f t="shared" si="17"/>
        <v/>
      </c>
      <c r="K144" s="499" t="str">
        <f t="shared" si="18"/>
        <v/>
      </c>
      <c r="L144" s="499"/>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f t="shared" si="14"/>
        <v>0</v>
      </c>
      <c r="AL144" s="324">
        <v>0</v>
      </c>
    </row>
    <row r="145" spans="1:38" s="325" customFormat="1">
      <c r="A145" s="494"/>
      <c r="B145" s="495"/>
      <c r="C145" s="496" t="str">
        <f>IF($B145="","",IFERROR(VLOOKUP($B145,SERVIÇOS!$A:$F,2,0),IFERROR(VLOOKUP($B145,'COMPOSIÇÕES COMPLEMENTARES '!$C:$K,2,0),"")))</f>
        <v/>
      </c>
      <c r="D145" s="497" t="str">
        <f>IF($B145="","",IFERROR(VLOOKUP($B145,SERVIÇOS!$A:$F,3,0),IFERROR(VLOOKUP($B145,'COMPOSIÇÕES COMPLEMENTARES '!$C:$K,3,0),"")))</f>
        <v/>
      </c>
      <c r="E145" s="498"/>
      <c r="F145" s="499" t="str">
        <f>IF($B145="","",IFERROR(VLOOKUP($B145,SERVIÇOS!$A:$F,4,0),IFERROR(VLOOKUP($B145,'COMPOSIÇÕES COMPLEMENTARES '!$C:$K,6,0),"")))</f>
        <v/>
      </c>
      <c r="G145" s="499" t="str">
        <f>IF($B145="","",IFERROR(VLOOKUP($B145,SERVIÇOS!$A:$F,5,0),IFERROR(VLOOKUP($B145,'COMPOSIÇÕES COMPLEMENTARES '!$C:$K,7,0),"")))</f>
        <v/>
      </c>
      <c r="H145" s="499" t="str">
        <f t="shared" si="15"/>
        <v/>
      </c>
      <c r="I145" s="499" t="str">
        <f t="shared" si="16"/>
        <v/>
      </c>
      <c r="J145" s="499" t="str">
        <f t="shared" si="17"/>
        <v/>
      </c>
      <c r="K145" s="499" t="str">
        <f t="shared" si="18"/>
        <v/>
      </c>
      <c r="L145" s="499"/>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f t="shared" si="14"/>
        <v>0</v>
      </c>
      <c r="AL145" s="324">
        <v>0</v>
      </c>
    </row>
    <row r="146" spans="1:38" s="325" customFormat="1">
      <c r="A146" s="494"/>
      <c r="B146" s="495"/>
      <c r="C146" s="496" t="str">
        <f>IF($B146="","",IFERROR(VLOOKUP($B146,SERVIÇOS!$A:$F,2,0),IFERROR(VLOOKUP($B146,'COMPOSIÇÕES COMPLEMENTARES '!$C:$K,2,0),"")))</f>
        <v/>
      </c>
      <c r="D146" s="497" t="str">
        <f>IF($B146="","",IFERROR(VLOOKUP($B146,SERVIÇOS!$A:$F,3,0),IFERROR(VLOOKUP($B146,'COMPOSIÇÕES COMPLEMENTARES '!$C:$K,3,0),"")))</f>
        <v/>
      </c>
      <c r="E146" s="498"/>
      <c r="F146" s="499" t="str">
        <f>IF($B146="","",IFERROR(VLOOKUP($B146,SERVIÇOS!$A:$F,4,0),IFERROR(VLOOKUP($B146,'COMPOSIÇÕES COMPLEMENTARES '!$C:$K,6,0),"")))</f>
        <v/>
      </c>
      <c r="G146" s="499" t="str">
        <f>IF($B146="","",IFERROR(VLOOKUP($B146,SERVIÇOS!$A:$F,5,0),IFERROR(VLOOKUP($B146,'COMPOSIÇÕES COMPLEMENTARES '!$C:$K,7,0),"")))</f>
        <v/>
      </c>
      <c r="H146" s="499" t="str">
        <f t="shared" si="15"/>
        <v/>
      </c>
      <c r="I146" s="499" t="str">
        <f t="shared" si="16"/>
        <v/>
      </c>
      <c r="J146" s="499" t="str">
        <f t="shared" si="17"/>
        <v/>
      </c>
      <c r="K146" s="499" t="str">
        <f t="shared" si="18"/>
        <v/>
      </c>
      <c r="L146" s="499"/>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f t="shared" si="14"/>
        <v>0</v>
      </c>
      <c r="AL146" s="324">
        <v>0</v>
      </c>
    </row>
    <row r="147" spans="1:38" s="325" customFormat="1">
      <c r="A147" s="494"/>
      <c r="B147" s="495"/>
      <c r="C147" s="496" t="str">
        <f>IF($B147="","",IFERROR(VLOOKUP($B147,SERVIÇOS!$A:$F,2,0),IFERROR(VLOOKUP($B147,'COMPOSIÇÕES COMPLEMENTARES '!$C:$K,2,0),"")))</f>
        <v/>
      </c>
      <c r="D147" s="497" t="str">
        <f>IF($B147="","",IFERROR(VLOOKUP($B147,SERVIÇOS!$A:$F,3,0),IFERROR(VLOOKUP($B147,'COMPOSIÇÕES COMPLEMENTARES '!$C:$K,3,0),"")))</f>
        <v/>
      </c>
      <c r="E147" s="498"/>
      <c r="F147" s="499" t="str">
        <f>IF($B147="","",IFERROR(VLOOKUP($B147,SERVIÇOS!$A:$F,4,0),IFERROR(VLOOKUP($B147,'COMPOSIÇÕES COMPLEMENTARES '!$C:$K,6,0),"")))</f>
        <v/>
      </c>
      <c r="G147" s="499" t="str">
        <f>IF($B147="","",IFERROR(VLOOKUP($B147,SERVIÇOS!$A:$F,5,0),IFERROR(VLOOKUP($B147,'COMPOSIÇÕES COMPLEMENTARES '!$C:$K,7,0),"")))</f>
        <v/>
      </c>
      <c r="H147" s="499" t="str">
        <f t="shared" si="15"/>
        <v/>
      </c>
      <c r="I147" s="499" t="str">
        <f t="shared" si="16"/>
        <v/>
      </c>
      <c r="J147" s="499" t="str">
        <f t="shared" si="17"/>
        <v/>
      </c>
      <c r="K147" s="499" t="str">
        <f t="shared" si="18"/>
        <v/>
      </c>
      <c r="L147" s="499"/>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f t="shared" si="14"/>
        <v>0</v>
      </c>
      <c r="AL147" s="324">
        <v>0</v>
      </c>
    </row>
    <row r="148" spans="1:38" s="325" customFormat="1">
      <c r="A148" s="494"/>
      <c r="B148" s="495"/>
      <c r="C148" s="496" t="str">
        <f>IF($B148="","",IFERROR(VLOOKUP($B148,SERVIÇOS!$A:$F,2,0),IFERROR(VLOOKUP($B148,'COMPOSIÇÕES COMPLEMENTARES '!$C:$K,2,0),"")))</f>
        <v/>
      </c>
      <c r="D148" s="497" t="str">
        <f>IF($B148="","",IFERROR(VLOOKUP($B148,SERVIÇOS!$A:$F,3,0),IFERROR(VLOOKUP($B148,'COMPOSIÇÕES COMPLEMENTARES '!$C:$K,3,0),"")))</f>
        <v/>
      </c>
      <c r="E148" s="498"/>
      <c r="F148" s="499" t="str">
        <f>IF($B148="","",IFERROR(VLOOKUP($B148,SERVIÇOS!$A:$F,4,0),IFERROR(VLOOKUP($B148,'COMPOSIÇÕES COMPLEMENTARES '!$C:$K,6,0),"")))</f>
        <v/>
      </c>
      <c r="G148" s="499" t="str">
        <f>IF($B148="","",IFERROR(VLOOKUP($B148,SERVIÇOS!$A:$F,5,0),IFERROR(VLOOKUP($B148,'COMPOSIÇÕES COMPLEMENTARES '!$C:$K,7,0),"")))</f>
        <v/>
      </c>
      <c r="H148" s="499" t="str">
        <f t="shared" si="15"/>
        <v/>
      </c>
      <c r="I148" s="499" t="str">
        <f t="shared" si="16"/>
        <v/>
      </c>
      <c r="J148" s="499" t="str">
        <f t="shared" si="17"/>
        <v/>
      </c>
      <c r="K148" s="499" t="str">
        <f t="shared" si="18"/>
        <v/>
      </c>
      <c r="L148" s="499"/>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f t="shared" si="14"/>
        <v>0</v>
      </c>
      <c r="AL148" s="324">
        <v>0</v>
      </c>
    </row>
    <row r="149" spans="1:38" s="325" customFormat="1">
      <c r="A149" s="494"/>
      <c r="B149" s="495"/>
      <c r="C149" s="496" t="str">
        <f>IF($B149="","",IFERROR(VLOOKUP($B149,SERVIÇOS!$A:$F,2,0),IFERROR(VLOOKUP($B149,'COMPOSIÇÕES COMPLEMENTARES '!$C:$K,2,0),"")))</f>
        <v/>
      </c>
      <c r="D149" s="497" t="str">
        <f>IF($B149="","",IFERROR(VLOOKUP($B149,SERVIÇOS!$A:$F,3,0),IFERROR(VLOOKUP($B149,'COMPOSIÇÕES COMPLEMENTARES '!$C:$K,3,0),"")))</f>
        <v/>
      </c>
      <c r="E149" s="498"/>
      <c r="F149" s="499" t="str">
        <f>IF($B149="","",IFERROR(VLOOKUP($B149,SERVIÇOS!$A:$F,4,0),IFERROR(VLOOKUP($B149,'COMPOSIÇÕES COMPLEMENTARES '!$C:$K,6,0),"")))</f>
        <v/>
      </c>
      <c r="G149" s="499" t="str">
        <f>IF($B149="","",IFERROR(VLOOKUP($B149,SERVIÇOS!$A:$F,5,0),IFERROR(VLOOKUP($B149,'COMPOSIÇÕES COMPLEMENTARES '!$C:$K,7,0),"")))</f>
        <v/>
      </c>
      <c r="H149" s="499" t="str">
        <f t="shared" si="15"/>
        <v/>
      </c>
      <c r="I149" s="499" t="str">
        <f t="shared" si="16"/>
        <v/>
      </c>
      <c r="J149" s="499" t="str">
        <f t="shared" si="17"/>
        <v/>
      </c>
      <c r="K149" s="499" t="str">
        <f t="shared" si="18"/>
        <v/>
      </c>
      <c r="L149" s="499"/>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f t="shared" si="14"/>
        <v>0</v>
      </c>
      <c r="AL149" s="324">
        <v>0</v>
      </c>
    </row>
    <row r="150" spans="1:38" s="325" customFormat="1">
      <c r="A150" s="494"/>
      <c r="B150" s="495"/>
      <c r="C150" s="496" t="str">
        <f>IF($B150="","",IFERROR(VLOOKUP($B150,SERVIÇOS!$A:$F,2,0),IFERROR(VLOOKUP($B150,'COMPOSIÇÕES COMPLEMENTARES '!$C:$K,2,0),"")))</f>
        <v/>
      </c>
      <c r="D150" s="497" t="str">
        <f>IF($B150="","",IFERROR(VLOOKUP($B150,SERVIÇOS!$A:$F,3,0),IFERROR(VLOOKUP($B150,'COMPOSIÇÕES COMPLEMENTARES '!$C:$K,3,0),"")))</f>
        <v/>
      </c>
      <c r="E150" s="498"/>
      <c r="F150" s="499" t="str">
        <f>IF($B150="","",IFERROR(VLOOKUP($B150,SERVIÇOS!$A:$F,4,0),IFERROR(VLOOKUP($B150,'COMPOSIÇÕES COMPLEMENTARES '!$C:$K,6,0),"")))</f>
        <v/>
      </c>
      <c r="G150" s="499" t="str">
        <f>IF($B150="","",IFERROR(VLOOKUP($B150,SERVIÇOS!$A:$F,5,0),IFERROR(VLOOKUP($B150,'COMPOSIÇÕES COMPLEMENTARES '!$C:$K,7,0),"")))</f>
        <v/>
      </c>
      <c r="H150" s="499" t="str">
        <f t="shared" si="15"/>
        <v/>
      </c>
      <c r="I150" s="499" t="str">
        <f t="shared" si="16"/>
        <v/>
      </c>
      <c r="J150" s="499" t="str">
        <f t="shared" si="17"/>
        <v/>
      </c>
      <c r="K150" s="499" t="str">
        <f t="shared" si="18"/>
        <v/>
      </c>
      <c r="L150" s="499"/>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f t="shared" si="14"/>
        <v>0</v>
      </c>
      <c r="AL150" s="324">
        <v>0</v>
      </c>
    </row>
    <row r="151" spans="1:38" s="325" customFormat="1">
      <c r="A151" s="494"/>
      <c r="B151" s="495"/>
      <c r="C151" s="496" t="str">
        <f>IF($B151="","",IFERROR(VLOOKUP($B151,SERVIÇOS!$A:$F,2,0),IFERROR(VLOOKUP($B151,'COMPOSIÇÕES COMPLEMENTARES '!$C:$K,2,0),"")))</f>
        <v/>
      </c>
      <c r="D151" s="497" t="str">
        <f>IF($B151="","",IFERROR(VLOOKUP($B151,SERVIÇOS!$A:$F,3,0),IFERROR(VLOOKUP($B151,'COMPOSIÇÕES COMPLEMENTARES '!$C:$K,3,0),"")))</f>
        <v/>
      </c>
      <c r="E151" s="498"/>
      <c r="F151" s="499" t="str">
        <f>IF($B151="","",IFERROR(VLOOKUP($B151,SERVIÇOS!$A:$F,4,0),IFERROR(VLOOKUP($B151,'COMPOSIÇÕES COMPLEMENTARES '!$C:$K,6,0),"")))</f>
        <v/>
      </c>
      <c r="G151" s="499" t="str">
        <f>IF($B151="","",IFERROR(VLOOKUP($B151,SERVIÇOS!$A:$F,5,0),IFERROR(VLOOKUP($B151,'COMPOSIÇÕES COMPLEMENTARES '!$C:$K,7,0),"")))</f>
        <v/>
      </c>
      <c r="H151" s="499" t="str">
        <f t="shared" si="15"/>
        <v/>
      </c>
      <c r="I151" s="499" t="str">
        <f t="shared" si="16"/>
        <v/>
      </c>
      <c r="J151" s="499" t="str">
        <f t="shared" si="17"/>
        <v/>
      </c>
      <c r="K151" s="499" t="str">
        <f t="shared" si="18"/>
        <v/>
      </c>
      <c r="L151" s="499"/>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f t="shared" si="14"/>
        <v>0</v>
      </c>
      <c r="AL151" s="324">
        <v>0</v>
      </c>
    </row>
    <row r="152" spans="1:38" s="325" customFormat="1">
      <c r="A152" s="494"/>
      <c r="B152" s="495"/>
      <c r="C152" s="496" t="str">
        <f>IF($B152="","",IFERROR(VLOOKUP($B152,SERVIÇOS!$A:$F,2,0),IFERROR(VLOOKUP($B152,'COMPOSIÇÕES COMPLEMENTARES '!$C:$K,2,0),"")))</f>
        <v/>
      </c>
      <c r="D152" s="497" t="str">
        <f>IF($B152="","",IFERROR(VLOOKUP($B152,SERVIÇOS!$A:$F,3,0),IFERROR(VLOOKUP($B152,'COMPOSIÇÕES COMPLEMENTARES '!$C:$K,3,0),"")))</f>
        <v/>
      </c>
      <c r="E152" s="498"/>
      <c r="F152" s="499" t="str">
        <f>IF($B152="","",IFERROR(VLOOKUP($B152,SERVIÇOS!$A:$F,4,0),IFERROR(VLOOKUP($B152,'COMPOSIÇÕES COMPLEMENTARES '!$C:$K,6,0),"")))</f>
        <v/>
      </c>
      <c r="G152" s="499" t="str">
        <f>IF($B152="","",IFERROR(VLOOKUP($B152,SERVIÇOS!$A:$F,5,0),IFERROR(VLOOKUP($B152,'COMPOSIÇÕES COMPLEMENTARES '!$C:$K,7,0),"")))</f>
        <v/>
      </c>
      <c r="H152" s="499" t="str">
        <f t="shared" si="15"/>
        <v/>
      </c>
      <c r="I152" s="499" t="str">
        <f t="shared" si="16"/>
        <v/>
      </c>
      <c r="J152" s="499" t="str">
        <f t="shared" si="17"/>
        <v/>
      </c>
      <c r="K152" s="499" t="str">
        <f t="shared" si="18"/>
        <v/>
      </c>
      <c r="L152" s="499"/>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f t="shared" si="14"/>
        <v>0</v>
      </c>
      <c r="AL152" s="324">
        <v>0</v>
      </c>
    </row>
    <row r="153" spans="1:38" s="325" customFormat="1">
      <c r="A153" s="494"/>
      <c r="B153" s="495"/>
      <c r="C153" s="496" t="str">
        <f>IF($B153="","",IFERROR(VLOOKUP($B153,SERVIÇOS!$A:$F,2,0),IFERROR(VLOOKUP($B153,'COMPOSIÇÕES COMPLEMENTARES '!$C:$K,2,0),"")))</f>
        <v/>
      </c>
      <c r="D153" s="497" t="str">
        <f>IF($B153="","",IFERROR(VLOOKUP($B153,SERVIÇOS!$A:$F,3,0),IFERROR(VLOOKUP($B153,'COMPOSIÇÕES COMPLEMENTARES '!$C:$K,3,0),"")))</f>
        <v/>
      </c>
      <c r="E153" s="498"/>
      <c r="F153" s="499" t="str">
        <f>IF($B153="","",IFERROR(VLOOKUP($B153,SERVIÇOS!$A:$F,4,0),IFERROR(VLOOKUP($B153,'COMPOSIÇÕES COMPLEMENTARES '!$C:$K,6,0),"")))</f>
        <v/>
      </c>
      <c r="G153" s="499" t="str">
        <f>IF($B153="","",IFERROR(VLOOKUP($B153,SERVIÇOS!$A:$F,5,0),IFERROR(VLOOKUP($B153,'COMPOSIÇÕES COMPLEMENTARES '!$C:$K,7,0),"")))</f>
        <v/>
      </c>
      <c r="H153" s="499" t="str">
        <f t="shared" si="15"/>
        <v/>
      </c>
      <c r="I153" s="499" t="str">
        <f t="shared" si="16"/>
        <v/>
      </c>
      <c r="J153" s="499" t="str">
        <f t="shared" si="17"/>
        <v/>
      </c>
      <c r="K153" s="499" t="str">
        <f t="shared" si="18"/>
        <v/>
      </c>
      <c r="L153" s="499"/>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f t="shared" si="14"/>
        <v>0</v>
      </c>
      <c r="AL153" s="324">
        <v>0</v>
      </c>
    </row>
    <row r="154" spans="1:38" s="325" customFormat="1">
      <c r="A154" s="494"/>
      <c r="B154" s="495"/>
      <c r="C154" s="496" t="str">
        <f>IF($B154="","",IFERROR(VLOOKUP($B154,SERVIÇOS!$A:$F,2,0),IFERROR(VLOOKUP($B154,'COMPOSIÇÕES COMPLEMENTARES '!$C:$K,2,0),"")))</f>
        <v/>
      </c>
      <c r="D154" s="497" t="str">
        <f>IF($B154="","",IFERROR(VLOOKUP($B154,SERVIÇOS!$A:$F,3,0),IFERROR(VLOOKUP($B154,'COMPOSIÇÕES COMPLEMENTARES '!$C:$K,3,0),"")))</f>
        <v/>
      </c>
      <c r="E154" s="498"/>
      <c r="F154" s="499" t="str">
        <f>IF($B154="","",IFERROR(VLOOKUP($B154,SERVIÇOS!$A:$F,4,0),IFERROR(VLOOKUP($B154,'COMPOSIÇÕES COMPLEMENTARES '!$C:$K,6,0),"")))</f>
        <v/>
      </c>
      <c r="G154" s="499" t="str">
        <f>IF($B154="","",IFERROR(VLOOKUP($B154,SERVIÇOS!$A:$F,5,0),IFERROR(VLOOKUP($B154,'COMPOSIÇÕES COMPLEMENTARES '!$C:$K,7,0),"")))</f>
        <v/>
      </c>
      <c r="H154" s="499" t="str">
        <f t="shared" si="15"/>
        <v/>
      </c>
      <c r="I154" s="499" t="str">
        <f t="shared" si="16"/>
        <v/>
      </c>
      <c r="J154" s="499" t="str">
        <f t="shared" si="17"/>
        <v/>
      </c>
      <c r="K154" s="499" t="str">
        <f t="shared" si="18"/>
        <v/>
      </c>
      <c r="L154" s="499"/>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f t="shared" si="14"/>
        <v>0</v>
      </c>
      <c r="AL154" s="324">
        <v>0</v>
      </c>
    </row>
    <row r="155" spans="1:38" s="325" customFormat="1">
      <c r="A155" s="494"/>
      <c r="B155" s="495"/>
      <c r="C155" s="496" t="str">
        <f>IF($B155="","",IFERROR(VLOOKUP($B155,SERVIÇOS!$A:$F,2,0),IFERROR(VLOOKUP($B155,'COMPOSIÇÕES COMPLEMENTARES '!$C:$K,2,0),"")))</f>
        <v/>
      </c>
      <c r="D155" s="497" t="str">
        <f>IF($B155="","",IFERROR(VLOOKUP($B155,SERVIÇOS!$A:$F,3,0),IFERROR(VLOOKUP($B155,'COMPOSIÇÕES COMPLEMENTARES '!$C:$K,3,0),"")))</f>
        <v/>
      </c>
      <c r="E155" s="498"/>
      <c r="F155" s="499" t="str">
        <f>IF($B155="","",IFERROR(VLOOKUP($B155,SERVIÇOS!$A:$F,4,0),IFERROR(VLOOKUP($B155,'COMPOSIÇÕES COMPLEMENTARES '!$C:$K,6,0),"")))</f>
        <v/>
      </c>
      <c r="G155" s="499" t="str">
        <f>IF($B155="","",IFERROR(VLOOKUP($B155,SERVIÇOS!$A:$F,5,0),IFERROR(VLOOKUP($B155,'COMPOSIÇÕES COMPLEMENTARES '!$C:$K,7,0),"")))</f>
        <v/>
      </c>
      <c r="H155" s="499" t="str">
        <f t="shared" si="15"/>
        <v/>
      </c>
      <c r="I155" s="499" t="str">
        <f t="shared" si="16"/>
        <v/>
      </c>
      <c r="J155" s="499" t="str">
        <f t="shared" si="17"/>
        <v/>
      </c>
      <c r="K155" s="499" t="str">
        <f t="shared" si="18"/>
        <v/>
      </c>
      <c r="L155" s="499"/>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f t="shared" si="14"/>
        <v>0</v>
      </c>
      <c r="AL155" s="324">
        <v>0</v>
      </c>
    </row>
    <row r="156" spans="1:38" s="325" customFormat="1">
      <c r="A156" s="494"/>
      <c r="B156" s="495"/>
      <c r="C156" s="496" t="str">
        <f>IF($B156="","",IFERROR(VLOOKUP($B156,SERVIÇOS!$A:$F,2,0),IFERROR(VLOOKUP($B156,'COMPOSIÇÕES COMPLEMENTARES '!$C:$K,2,0),"")))</f>
        <v/>
      </c>
      <c r="D156" s="497" t="str">
        <f>IF($B156="","",IFERROR(VLOOKUP($B156,SERVIÇOS!$A:$F,3,0),IFERROR(VLOOKUP($B156,'COMPOSIÇÕES COMPLEMENTARES '!$C:$K,3,0),"")))</f>
        <v/>
      </c>
      <c r="E156" s="498"/>
      <c r="F156" s="499" t="str">
        <f>IF($B156="","",IFERROR(VLOOKUP($B156,SERVIÇOS!$A:$F,4,0),IFERROR(VLOOKUP($B156,'COMPOSIÇÕES COMPLEMENTARES '!$C:$K,6,0),"")))</f>
        <v/>
      </c>
      <c r="G156" s="499" t="str">
        <f>IF($B156="","",IFERROR(VLOOKUP($B156,SERVIÇOS!$A:$F,5,0),IFERROR(VLOOKUP($B156,'COMPOSIÇÕES COMPLEMENTARES '!$C:$K,7,0),"")))</f>
        <v/>
      </c>
      <c r="H156" s="499" t="str">
        <f t="shared" si="15"/>
        <v/>
      </c>
      <c r="I156" s="499" t="str">
        <f t="shared" si="16"/>
        <v/>
      </c>
      <c r="J156" s="499" t="str">
        <f t="shared" si="17"/>
        <v/>
      </c>
      <c r="K156" s="499" t="str">
        <f t="shared" si="18"/>
        <v/>
      </c>
      <c r="L156" s="499"/>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f t="shared" si="14"/>
        <v>0</v>
      </c>
      <c r="AL156" s="324">
        <v>0</v>
      </c>
    </row>
    <row r="157" spans="1:38" s="325" customFormat="1">
      <c r="A157" s="494"/>
      <c r="B157" s="495"/>
      <c r="C157" s="496" t="str">
        <f>IF($B157="","",IFERROR(VLOOKUP($B157,SERVIÇOS!$A:$F,2,0),IFERROR(VLOOKUP($B157,'COMPOSIÇÕES COMPLEMENTARES '!$C:$K,2,0),"")))</f>
        <v/>
      </c>
      <c r="D157" s="497" t="str">
        <f>IF($B157="","",IFERROR(VLOOKUP($B157,SERVIÇOS!$A:$F,3,0),IFERROR(VLOOKUP($B157,'COMPOSIÇÕES COMPLEMENTARES '!$C:$K,3,0),"")))</f>
        <v/>
      </c>
      <c r="E157" s="498"/>
      <c r="F157" s="499" t="str">
        <f>IF($B157="","",IFERROR(VLOOKUP($B157,SERVIÇOS!$A:$F,4,0),IFERROR(VLOOKUP($B157,'COMPOSIÇÕES COMPLEMENTARES '!$C:$K,6,0),"")))</f>
        <v/>
      </c>
      <c r="G157" s="499" t="str">
        <f>IF($B157="","",IFERROR(VLOOKUP($B157,SERVIÇOS!$A:$F,5,0),IFERROR(VLOOKUP($B157,'COMPOSIÇÕES COMPLEMENTARES '!$C:$K,7,0),"")))</f>
        <v/>
      </c>
      <c r="H157" s="499" t="str">
        <f t="shared" si="15"/>
        <v/>
      </c>
      <c r="I157" s="499" t="str">
        <f t="shared" si="16"/>
        <v/>
      </c>
      <c r="J157" s="499" t="str">
        <f t="shared" si="17"/>
        <v/>
      </c>
      <c r="K157" s="499" t="str">
        <f t="shared" si="18"/>
        <v/>
      </c>
      <c r="L157" s="499"/>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f t="shared" si="14"/>
        <v>0</v>
      </c>
      <c r="AL157" s="324">
        <v>0</v>
      </c>
    </row>
    <row r="158" spans="1:38" s="325" customFormat="1">
      <c r="A158" s="494"/>
      <c r="B158" s="495"/>
      <c r="C158" s="496" t="str">
        <f>IF($B158="","",IFERROR(VLOOKUP($B158,SERVIÇOS!$A:$F,2,0),IFERROR(VLOOKUP($B158,'COMPOSIÇÕES COMPLEMENTARES '!$C:$K,2,0),"")))</f>
        <v/>
      </c>
      <c r="D158" s="497" t="str">
        <f>IF($B158="","",IFERROR(VLOOKUP($B158,SERVIÇOS!$A:$F,3,0),IFERROR(VLOOKUP($B158,'COMPOSIÇÕES COMPLEMENTARES '!$C:$K,3,0),"")))</f>
        <v/>
      </c>
      <c r="E158" s="498"/>
      <c r="F158" s="499" t="str">
        <f>IF($B158="","",IFERROR(VLOOKUP($B158,SERVIÇOS!$A:$F,4,0),IFERROR(VLOOKUP($B158,'COMPOSIÇÕES COMPLEMENTARES '!$C:$K,6,0),"")))</f>
        <v/>
      </c>
      <c r="G158" s="499" t="str">
        <f>IF($B158="","",IFERROR(VLOOKUP($B158,SERVIÇOS!$A:$F,5,0),IFERROR(VLOOKUP($B158,'COMPOSIÇÕES COMPLEMENTARES '!$C:$K,7,0),"")))</f>
        <v/>
      </c>
      <c r="H158" s="499" t="str">
        <f t="shared" si="15"/>
        <v/>
      </c>
      <c r="I158" s="499" t="str">
        <f t="shared" si="16"/>
        <v/>
      </c>
      <c r="J158" s="499" t="str">
        <f t="shared" si="17"/>
        <v/>
      </c>
      <c r="K158" s="499" t="str">
        <f t="shared" si="18"/>
        <v/>
      </c>
      <c r="L158" s="499"/>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f t="shared" si="14"/>
        <v>0</v>
      </c>
      <c r="AL158" s="324">
        <v>0</v>
      </c>
    </row>
    <row r="159" spans="1:38" s="325" customFormat="1">
      <c r="A159" s="494"/>
      <c r="B159" s="495"/>
      <c r="C159" s="496" t="str">
        <f>IF($B159="","",IFERROR(VLOOKUP($B159,SERVIÇOS!$A:$F,2,0),IFERROR(VLOOKUP($B159,'COMPOSIÇÕES COMPLEMENTARES '!$C:$K,2,0),"")))</f>
        <v/>
      </c>
      <c r="D159" s="497" t="str">
        <f>IF($B159="","",IFERROR(VLOOKUP($B159,SERVIÇOS!$A:$F,3,0),IFERROR(VLOOKUP($B159,'COMPOSIÇÕES COMPLEMENTARES '!$C:$K,3,0),"")))</f>
        <v/>
      </c>
      <c r="E159" s="498"/>
      <c r="F159" s="499" t="str">
        <f>IF($B159="","",IFERROR(VLOOKUP($B159,SERVIÇOS!$A:$F,4,0),IFERROR(VLOOKUP($B159,'COMPOSIÇÕES COMPLEMENTARES '!$C:$K,6,0),"")))</f>
        <v/>
      </c>
      <c r="G159" s="499" t="str">
        <f>IF($B159="","",IFERROR(VLOOKUP($B159,SERVIÇOS!$A:$F,5,0),IFERROR(VLOOKUP($B159,'COMPOSIÇÕES COMPLEMENTARES '!$C:$K,7,0),"")))</f>
        <v/>
      </c>
      <c r="H159" s="499" t="str">
        <f t="shared" si="15"/>
        <v/>
      </c>
      <c r="I159" s="499" t="str">
        <f t="shared" si="16"/>
        <v/>
      </c>
      <c r="J159" s="499" t="str">
        <f t="shared" si="17"/>
        <v/>
      </c>
      <c r="K159" s="499" t="str">
        <f t="shared" si="18"/>
        <v/>
      </c>
      <c r="L159" s="499"/>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f t="shared" si="14"/>
        <v>0</v>
      </c>
      <c r="AL159" s="324">
        <v>0</v>
      </c>
    </row>
    <row r="160" spans="1:38" s="325" customFormat="1">
      <c r="A160" s="494"/>
      <c r="B160" s="495"/>
      <c r="C160" s="496" t="str">
        <f>IF($B160="","",IFERROR(VLOOKUP($B160,SERVIÇOS!$A:$F,2,0),IFERROR(VLOOKUP($B160,'COMPOSIÇÕES COMPLEMENTARES '!$C:$K,2,0),"")))</f>
        <v/>
      </c>
      <c r="D160" s="497" t="str">
        <f>IF($B160="","",IFERROR(VLOOKUP($B160,SERVIÇOS!$A:$F,3,0),IFERROR(VLOOKUP($B160,'COMPOSIÇÕES COMPLEMENTARES '!$C:$K,3,0),"")))</f>
        <v/>
      </c>
      <c r="E160" s="498"/>
      <c r="F160" s="499" t="str">
        <f>IF($B160="","",IFERROR(VLOOKUP($B160,SERVIÇOS!$A:$F,4,0),IFERROR(VLOOKUP($B160,'COMPOSIÇÕES COMPLEMENTARES '!$C:$K,6,0),"")))</f>
        <v/>
      </c>
      <c r="G160" s="499" t="str">
        <f>IF($B160="","",IFERROR(VLOOKUP($B160,SERVIÇOS!$A:$F,5,0),IFERROR(VLOOKUP($B160,'COMPOSIÇÕES COMPLEMENTARES '!$C:$K,7,0),"")))</f>
        <v/>
      </c>
      <c r="H160" s="499" t="str">
        <f t="shared" si="15"/>
        <v/>
      </c>
      <c r="I160" s="499" t="str">
        <f t="shared" si="16"/>
        <v/>
      </c>
      <c r="J160" s="499" t="str">
        <f t="shared" si="17"/>
        <v/>
      </c>
      <c r="K160" s="499" t="str">
        <f t="shared" si="18"/>
        <v/>
      </c>
      <c r="L160" s="499"/>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f t="shared" si="14"/>
        <v>0</v>
      </c>
      <c r="AL160" s="324">
        <v>0</v>
      </c>
    </row>
    <row r="161" spans="1:38" s="325" customFormat="1">
      <c r="A161" s="494"/>
      <c r="B161" s="495"/>
      <c r="C161" s="496" t="str">
        <f>IF($B161="","",IFERROR(VLOOKUP($B161,SERVIÇOS!$A:$F,2,0),IFERROR(VLOOKUP($B161,'COMPOSIÇÕES COMPLEMENTARES '!$C:$K,2,0),"")))</f>
        <v/>
      </c>
      <c r="D161" s="497" t="str">
        <f>IF($B161="","",IFERROR(VLOOKUP($B161,SERVIÇOS!$A:$F,3,0),IFERROR(VLOOKUP($B161,'COMPOSIÇÕES COMPLEMENTARES '!$C:$K,3,0),"")))</f>
        <v/>
      </c>
      <c r="E161" s="498"/>
      <c r="F161" s="499" t="str">
        <f>IF($B161="","",IFERROR(VLOOKUP($B161,SERVIÇOS!$A:$F,4,0),IFERROR(VLOOKUP($B161,'COMPOSIÇÕES COMPLEMENTARES '!$C:$K,6,0),"")))</f>
        <v/>
      </c>
      <c r="G161" s="499" t="str">
        <f>IF($B161="","",IFERROR(VLOOKUP($B161,SERVIÇOS!$A:$F,5,0),IFERROR(VLOOKUP($B161,'COMPOSIÇÕES COMPLEMENTARES '!$C:$K,7,0),"")))</f>
        <v/>
      </c>
      <c r="H161" s="499" t="str">
        <f t="shared" si="15"/>
        <v/>
      </c>
      <c r="I161" s="499" t="str">
        <f t="shared" si="16"/>
        <v/>
      </c>
      <c r="J161" s="499" t="str">
        <f t="shared" si="17"/>
        <v/>
      </c>
      <c r="K161" s="499" t="str">
        <f t="shared" si="18"/>
        <v/>
      </c>
      <c r="L161" s="499"/>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f t="shared" si="14"/>
        <v>0</v>
      </c>
      <c r="AL161" s="324">
        <v>0</v>
      </c>
    </row>
    <row r="162" spans="1:38" s="325" customFormat="1">
      <c r="A162" s="494"/>
      <c r="B162" s="495"/>
      <c r="C162" s="496" t="str">
        <f>IF($B162="","",IFERROR(VLOOKUP($B162,SERVIÇOS!$A:$F,2,0),IFERROR(VLOOKUP($B162,'COMPOSIÇÕES COMPLEMENTARES '!$C:$K,2,0),"")))</f>
        <v/>
      </c>
      <c r="D162" s="497" t="str">
        <f>IF($B162="","",IFERROR(VLOOKUP($B162,SERVIÇOS!$A:$F,3,0),IFERROR(VLOOKUP($B162,'COMPOSIÇÕES COMPLEMENTARES '!$C:$K,3,0),"")))</f>
        <v/>
      </c>
      <c r="E162" s="498"/>
      <c r="F162" s="499" t="str">
        <f>IF($B162="","",IFERROR(VLOOKUP($B162,SERVIÇOS!$A:$F,4,0),IFERROR(VLOOKUP($B162,'COMPOSIÇÕES COMPLEMENTARES '!$C:$K,6,0),"")))</f>
        <v/>
      </c>
      <c r="G162" s="499" t="str">
        <f>IF($B162="","",IFERROR(VLOOKUP($B162,SERVIÇOS!$A:$F,5,0),IFERROR(VLOOKUP($B162,'COMPOSIÇÕES COMPLEMENTARES '!$C:$K,7,0),"")))</f>
        <v/>
      </c>
      <c r="H162" s="499" t="str">
        <f t="shared" si="15"/>
        <v/>
      </c>
      <c r="I162" s="499" t="str">
        <f t="shared" si="16"/>
        <v/>
      </c>
      <c r="J162" s="499" t="str">
        <f t="shared" si="17"/>
        <v/>
      </c>
      <c r="K162" s="499" t="str">
        <f t="shared" si="18"/>
        <v/>
      </c>
      <c r="L162" s="499"/>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f t="shared" si="14"/>
        <v>0</v>
      </c>
      <c r="AL162" s="324">
        <v>0</v>
      </c>
    </row>
    <row r="163" spans="1:38" s="325" customFormat="1">
      <c r="A163" s="494"/>
      <c r="B163" s="495"/>
      <c r="C163" s="496" t="str">
        <f>IF($B163="","",IFERROR(VLOOKUP($B163,SERVIÇOS!$A:$F,2,0),IFERROR(VLOOKUP($B163,'COMPOSIÇÕES COMPLEMENTARES '!$C:$K,2,0),"")))</f>
        <v/>
      </c>
      <c r="D163" s="497" t="str">
        <f>IF($B163="","",IFERROR(VLOOKUP($B163,SERVIÇOS!$A:$F,3,0),IFERROR(VLOOKUP($B163,'COMPOSIÇÕES COMPLEMENTARES '!$C:$K,3,0),"")))</f>
        <v/>
      </c>
      <c r="E163" s="498"/>
      <c r="F163" s="499" t="str">
        <f>IF($B163="","",IFERROR(VLOOKUP($B163,SERVIÇOS!$A:$F,4,0),IFERROR(VLOOKUP($B163,'COMPOSIÇÕES COMPLEMENTARES '!$C:$K,6,0),"")))</f>
        <v/>
      </c>
      <c r="G163" s="499" t="str">
        <f>IF($B163="","",IFERROR(VLOOKUP($B163,SERVIÇOS!$A:$F,5,0),IFERROR(VLOOKUP($B163,'COMPOSIÇÕES COMPLEMENTARES '!$C:$K,7,0),"")))</f>
        <v/>
      </c>
      <c r="H163" s="499" t="str">
        <f t="shared" si="15"/>
        <v/>
      </c>
      <c r="I163" s="499" t="str">
        <f t="shared" si="16"/>
        <v/>
      </c>
      <c r="J163" s="499" t="str">
        <f t="shared" si="17"/>
        <v/>
      </c>
      <c r="K163" s="499" t="str">
        <f t="shared" si="18"/>
        <v/>
      </c>
      <c r="L163" s="499"/>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f t="shared" ref="AK163:AK226" si="19">B163-AL163</f>
        <v>0</v>
      </c>
      <c r="AL163" s="324">
        <v>0</v>
      </c>
    </row>
    <row r="164" spans="1:38" s="325" customFormat="1">
      <c r="A164" s="494"/>
      <c r="B164" s="495"/>
      <c r="C164" s="496" t="str">
        <f>IF($B164="","",IFERROR(VLOOKUP($B164,SERVIÇOS!$A:$F,2,0),IFERROR(VLOOKUP($B164,'COMPOSIÇÕES COMPLEMENTARES '!$C:$K,2,0),"")))</f>
        <v/>
      </c>
      <c r="D164" s="497" t="str">
        <f>IF($B164="","",IFERROR(VLOOKUP($B164,SERVIÇOS!$A:$F,3,0),IFERROR(VLOOKUP($B164,'COMPOSIÇÕES COMPLEMENTARES '!$C:$K,3,0),"")))</f>
        <v/>
      </c>
      <c r="E164" s="498"/>
      <c r="F164" s="499" t="str">
        <f>IF($B164="","",IFERROR(VLOOKUP($B164,SERVIÇOS!$A:$F,4,0),IFERROR(VLOOKUP($B164,'COMPOSIÇÕES COMPLEMENTARES '!$C:$K,6,0),"")))</f>
        <v/>
      </c>
      <c r="G164" s="499" t="str">
        <f>IF($B164="","",IFERROR(VLOOKUP($B164,SERVIÇOS!$A:$F,5,0),IFERROR(VLOOKUP($B164,'COMPOSIÇÕES COMPLEMENTARES '!$C:$K,7,0),"")))</f>
        <v/>
      </c>
      <c r="H164" s="499" t="str">
        <f t="shared" si="15"/>
        <v/>
      </c>
      <c r="I164" s="499" t="str">
        <f t="shared" si="16"/>
        <v/>
      </c>
      <c r="J164" s="499" t="str">
        <f t="shared" si="17"/>
        <v/>
      </c>
      <c r="K164" s="499" t="str">
        <f t="shared" si="18"/>
        <v/>
      </c>
      <c r="L164" s="499"/>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f t="shared" si="19"/>
        <v>0</v>
      </c>
      <c r="AL164" s="324">
        <v>0</v>
      </c>
    </row>
    <row r="165" spans="1:38" s="325" customFormat="1">
      <c r="A165" s="494"/>
      <c r="B165" s="495"/>
      <c r="C165" s="496" t="str">
        <f>IF($B165="","",IFERROR(VLOOKUP($B165,SERVIÇOS!$A:$F,2,0),IFERROR(VLOOKUP($B165,'COMPOSIÇÕES COMPLEMENTARES '!$C:$K,2,0),"")))</f>
        <v/>
      </c>
      <c r="D165" s="497" t="str">
        <f>IF($B165="","",IFERROR(VLOOKUP($B165,SERVIÇOS!$A:$F,3,0),IFERROR(VLOOKUP($B165,'COMPOSIÇÕES COMPLEMENTARES '!$C:$K,3,0),"")))</f>
        <v/>
      </c>
      <c r="E165" s="498"/>
      <c r="F165" s="499" t="str">
        <f>IF($B165="","",IFERROR(VLOOKUP($B165,SERVIÇOS!$A:$F,4,0),IFERROR(VLOOKUP($B165,'COMPOSIÇÕES COMPLEMENTARES '!$C:$K,6,0),"")))</f>
        <v/>
      </c>
      <c r="G165" s="499" t="str">
        <f>IF($B165="","",IFERROR(VLOOKUP($B165,SERVIÇOS!$A:$F,5,0),IFERROR(VLOOKUP($B165,'COMPOSIÇÕES COMPLEMENTARES '!$C:$K,7,0),"")))</f>
        <v/>
      </c>
      <c r="H165" s="499" t="str">
        <f t="shared" si="15"/>
        <v/>
      </c>
      <c r="I165" s="499" t="str">
        <f t="shared" si="16"/>
        <v/>
      </c>
      <c r="J165" s="499" t="str">
        <f t="shared" si="17"/>
        <v/>
      </c>
      <c r="K165" s="499" t="str">
        <f t="shared" si="18"/>
        <v/>
      </c>
      <c r="L165" s="499"/>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f t="shared" si="19"/>
        <v>0</v>
      </c>
      <c r="AL165" s="324">
        <v>0</v>
      </c>
    </row>
    <row r="166" spans="1:38" s="325" customFormat="1">
      <c r="A166" s="494"/>
      <c r="B166" s="495"/>
      <c r="C166" s="496" t="str">
        <f>IF($B166="","",IFERROR(VLOOKUP($B166,SERVIÇOS!$A:$F,2,0),IFERROR(VLOOKUP($B166,'COMPOSIÇÕES COMPLEMENTARES '!$C:$K,2,0),"")))</f>
        <v/>
      </c>
      <c r="D166" s="497" t="str">
        <f>IF($B166="","",IFERROR(VLOOKUP($B166,SERVIÇOS!$A:$F,3,0),IFERROR(VLOOKUP($B166,'COMPOSIÇÕES COMPLEMENTARES '!$C:$K,3,0),"")))</f>
        <v/>
      </c>
      <c r="E166" s="498"/>
      <c r="F166" s="499" t="str">
        <f>IF($B166="","",IFERROR(VLOOKUP($B166,SERVIÇOS!$A:$F,4,0),IFERROR(VLOOKUP($B166,'COMPOSIÇÕES COMPLEMENTARES '!$C:$K,6,0),"")))</f>
        <v/>
      </c>
      <c r="G166" s="499" t="str">
        <f>IF($B166="","",IFERROR(VLOOKUP($B166,SERVIÇOS!$A:$F,5,0),IFERROR(VLOOKUP($B166,'COMPOSIÇÕES COMPLEMENTARES '!$C:$K,7,0),"")))</f>
        <v/>
      </c>
      <c r="H166" s="499" t="str">
        <f t="shared" si="15"/>
        <v/>
      </c>
      <c r="I166" s="499" t="str">
        <f t="shared" si="16"/>
        <v/>
      </c>
      <c r="J166" s="499" t="str">
        <f t="shared" si="17"/>
        <v/>
      </c>
      <c r="K166" s="499" t="str">
        <f t="shared" si="18"/>
        <v/>
      </c>
      <c r="L166" s="499"/>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f t="shared" si="19"/>
        <v>0</v>
      </c>
      <c r="AL166" s="324">
        <v>0</v>
      </c>
    </row>
    <row r="167" spans="1:38" s="325" customFormat="1">
      <c r="A167" s="494"/>
      <c r="B167" s="495"/>
      <c r="C167" s="496" t="str">
        <f>IF($B167="","",IFERROR(VLOOKUP($B167,SERVIÇOS!$A:$F,2,0),IFERROR(VLOOKUP($B167,'COMPOSIÇÕES COMPLEMENTARES '!$C:$K,2,0),"")))</f>
        <v/>
      </c>
      <c r="D167" s="497" t="str">
        <f>IF($B167="","",IFERROR(VLOOKUP($B167,SERVIÇOS!$A:$F,3,0),IFERROR(VLOOKUP($B167,'COMPOSIÇÕES COMPLEMENTARES '!$C:$K,3,0),"")))</f>
        <v/>
      </c>
      <c r="E167" s="498"/>
      <c r="F167" s="499" t="str">
        <f>IF($B167="","",IFERROR(VLOOKUP($B167,SERVIÇOS!$A:$F,4,0),IFERROR(VLOOKUP($B167,'COMPOSIÇÕES COMPLEMENTARES '!$C:$K,6,0),"")))</f>
        <v/>
      </c>
      <c r="G167" s="499" t="str">
        <f>IF($B167="","",IFERROR(VLOOKUP($B167,SERVIÇOS!$A:$F,5,0),IFERROR(VLOOKUP($B167,'COMPOSIÇÕES COMPLEMENTARES '!$C:$K,7,0),"")))</f>
        <v/>
      </c>
      <c r="H167" s="499" t="str">
        <f t="shared" si="15"/>
        <v/>
      </c>
      <c r="I167" s="499" t="str">
        <f t="shared" si="16"/>
        <v/>
      </c>
      <c r="J167" s="499" t="str">
        <f t="shared" si="17"/>
        <v/>
      </c>
      <c r="K167" s="499" t="str">
        <f t="shared" si="18"/>
        <v/>
      </c>
      <c r="L167" s="499"/>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f t="shared" si="19"/>
        <v>0</v>
      </c>
      <c r="AL167" s="324">
        <v>0</v>
      </c>
    </row>
    <row r="168" spans="1:38" s="325" customFormat="1">
      <c r="A168" s="494"/>
      <c r="B168" s="495"/>
      <c r="C168" s="496" t="str">
        <f>IF($B168="","",IFERROR(VLOOKUP($B168,SERVIÇOS!$A:$F,2,0),IFERROR(VLOOKUP($B168,'COMPOSIÇÕES COMPLEMENTARES '!$C:$K,2,0),"")))</f>
        <v/>
      </c>
      <c r="D168" s="497" t="str">
        <f>IF($B168="","",IFERROR(VLOOKUP($B168,SERVIÇOS!$A:$F,3,0),IFERROR(VLOOKUP($B168,'COMPOSIÇÕES COMPLEMENTARES '!$C:$K,3,0),"")))</f>
        <v/>
      </c>
      <c r="E168" s="498"/>
      <c r="F168" s="499" t="str">
        <f>IF($B168="","",IFERROR(VLOOKUP($B168,SERVIÇOS!$A:$F,4,0),IFERROR(VLOOKUP($B168,'COMPOSIÇÕES COMPLEMENTARES '!$C:$K,6,0),"")))</f>
        <v/>
      </c>
      <c r="G168" s="499" t="str">
        <f>IF($B168="","",IFERROR(VLOOKUP($B168,SERVIÇOS!$A:$F,5,0),IFERROR(VLOOKUP($B168,'COMPOSIÇÕES COMPLEMENTARES '!$C:$K,7,0),"")))</f>
        <v/>
      </c>
      <c r="H168" s="499" t="str">
        <f t="shared" si="15"/>
        <v/>
      </c>
      <c r="I168" s="499" t="str">
        <f t="shared" si="16"/>
        <v/>
      </c>
      <c r="J168" s="499" t="str">
        <f t="shared" si="17"/>
        <v/>
      </c>
      <c r="K168" s="499" t="str">
        <f t="shared" si="18"/>
        <v/>
      </c>
      <c r="L168" s="499"/>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f t="shared" si="19"/>
        <v>0</v>
      </c>
      <c r="AL168" s="324">
        <v>0</v>
      </c>
    </row>
    <row r="169" spans="1:38" s="325" customFormat="1">
      <c r="A169" s="494"/>
      <c r="B169" s="495"/>
      <c r="C169" s="496" t="str">
        <f>IF($B169="","",IFERROR(VLOOKUP($B169,SERVIÇOS!$A:$F,2,0),IFERROR(VLOOKUP($B169,'COMPOSIÇÕES COMPLEMENTARES '!$C:$K,2,0),"")))</f>
        <v/>
      </c>
      <c r="D169" s="497" t="str">
        <f>IF($B169="","",IFERROR(VLOOKUP($B169,SERVIÇOS!$A:$F,3,0),IFERROR(VLOOKUP($B169,'COMPOSIÇÕES COMPLEMENTARES '!$C:$K,3,0),"")))</f>
        <v/>
      </c>
      <c r="E169" s="498"/>
      <c r="F169" s="499" t="str">
        <f>IF($B169="","",IFERROR(VLOOKUP($B169,SERVIÇOS!$A:$F,4,0),IFERROR(VLOOKUP($B169,'COMPOSIÇÕES COMPLEMENTARES '!$C:$K,6,0),"")))</f>
        <v/>
      </c>
      <c r="G169" s="499" t="str">
        <f>IF($B169="","",IFERROR(VLOOKUP($B169,SERVIÇOS!$A:$F,5,0),IFERROR(VLOOKUP($B169,'COMPOSIÇÕES COMPLEMENTARES '!$C:$K,7,0),"")))</f>
        <v/>
      </c>
      <c r="H169" s="499" t="str">
        <f t="shared" si="15"/>
        <v/>
      </c>
      <c r="I169" s="499" t="str">
        <f t="shared" si="16"/>
        <v/>
      </c>
      <c r="J169" s="499" t="str">
        <f t="shared" si="17"/>
        <v/>
      </c>
      <c r="K169" s="499" t="str">
        <f t="shared" si="18"/>
        <v/>
      </c>
      <c r="L169" s="499"/>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f t="shared" si="19"/>
        <v>0</v>
      </c>
      <c r="AL169" s="324">
        <v>0</v>
      </c>
    </row>
    <row r="170" spans="1:38" s="325" customFormat="1">
      <c r="A170" s="494"/>
      <c r="B170" s="495"/>
      <c r="C170" s="496" t="str">
        <f>IF($B170="","",IFERROR(VLOOKUP($B170,SERVIÇOS!$A:$F,2,0),IFERROR(VLOOKUP($B170,'COMPOSIÇÕES COMPLEMENTARES '!$C:$K,2,0),"")))</f>
        <v/>
      </c>
      <c r="D170" s="497" t="str">
        <f>IF($B170="","",IFERROR(VLOOKUP($B170,SERVIÇOS!$A:$F,3,0),IFERROR(VLOOKUP($B170,'COMPOSIÇÕES COMPLEMENTARES '!$C:$K,3,0),"")))</f>
        <v/>
      </c>
      <c r="E170" s="498"/>
      <c r="F170" s="499" t="str">
        <f>IF($B170="","",IFERROR(VLOOKUP($B170,SERVIÇOS!$A:$F,4,0),IFERROR(VLOOKUP($B170,'COMPOSIÇÕES COMPLEMENTARES '!$C:$K,6,0),"")))</f>
        <v/>
      </c>
      <c r="G170" s="499" t="str">
        <f>IF($B170="","",IFERROR(VLOOKUP($B170,SERVIÇOS!$A:$F,5,0),IFERROR(VLOOKUP($B170,'COMPOSIÇÕES COMPLEMENTARES '!$C:$K,7,0),"")))</f>
        <v/>
      </c>
      <c r="H170" s="499" t="str">
        <f t="shared" si="15"/>
        <v/>
      </c>
      <c r="I170" s="499" t="str">
        <f t="shared" si="16"/>
        <v/>
      </c>
      <c r="J170" s="499" t="str">
        <f t="shared" si="17"/>
        <v/>
      </c>
      <c r="K170" s="499" t="str">
        <f t="shared" si="18"/>
        <v/>
      </c>
      <c r="L170" s="499"/>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f t="shared" si="19"/>
        <v>0</v>
      </c>
      <c r="AL170" s="324">
        <v>0</v>
      </c>
    </row>
    <row r="171" spans="1:38" s="325" customFormat="1">
      <c r="A171" s="494"/>
      <c r="B171" s="495"/>
      <c r="C171" s="496" t="str">
        <f>IF($B171="","",IFERROR(VLOOKUP($B171,SERVIÇOS!$A:$F,2,0),IFERROR(VLOOKUP($B171,'COMPOSIÇÕES COMPLEMENTARES '!$C:$K,2,0),"")))</f>
        <v/>
      </c>
      <c r="D171" s="497" t="str">
        <f>IF($B171="","",IFERROR(VLOOKUP($B171,SERVIÇOS!$A:$F,3,0),IFERROR(VLOOKUP($B171,'COMPOSIÇÕES COMPLEMENTARES '!$C:$K,3,0),"")))</f>
        <v/>
      </c>
      <c r="E171" s="498"/>
      <c r="F171" s="499" t="str">
        <f>IF($B171="","",IFERROR(VLOOKUP($B171,SERVIÇOS!$A:$F,4,0),IFERROR(VLOOKUP($B171,'COMPOSIÇÕES COMPLEMENTARES '!$C:$K,6,0),"")))</f>
        <v/>
      </c>
      <c r="G171" s="499" t="str">
        <f>IF($B171="","",IFERROR(VLOOKUP($B171,SERVIÇOS!$A:$F,5,0),IFERROR(VLOOKUP($B171,'COMPOSIÇÕES COMPLEMENTARES '!$C:$K,7,0),"")))</f>
        <v/>
      </c>
      <c r="H171" s="499" t="str">
        <f t="shared" si="15"/>
        <v/>
      </c>
      <c r="I171" s="499" t="str">
        <f t="shared" si="16"/>
        <v/>
      </c>
      <c r="J171" s="499" t="str">
        <f t="shared" si="17"/>
        <v/>
      </c>
      <c r="K171" s="499" t="str">
        <f t="shared" si="18"/>
        <v/>
      </c>
      <c r="L171" s="499"/>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f t="shared" si="19"/>
        <v>0</v>
      </c>
      <c r="AL171" s="324">
        <v>0</v>
      </c>
    </row>
    <row r="172" spans="1:38" s="325" customFormat="1">
      <c r="A172" s="494"/>
      <c r="B172" s="495"/>
      <c r="C172" s="496" t="str">
        <f>IF($B172="","",IFERROR(VLOOKUP($B172,SERVIÇOS!$A:$F,2,0),IFERROR(VLOOKUP($B172,'COMPOSIÇÕES COMPLEMENTARES '!$C:$K,2,0),"")))</f>
        <v/>
      </c>
      <c r="D172" s="497" t="str">
        <f>IF($B172="","",IFERROR(VLOOKUP($B172,SERVIÇOS!$A:$F,3,0),IFERROR(VLOOKUP($B172,'COMPOSIÇÕES COMPLEMENTARES '!$C:$K,3,0),"")))</f>
        <v/>
      </c>
      <c r="E172" s="498"/>
      <c r="F172" s="499" t="str">
        <f>IF($B172="","",IFERROR(VLOOKUP($B172,SERVIÇOS!$A:$F,4,0),IFERROR(VLOOKUP($B172,'COMPOSIÇÕES COMPLEMENTARES '!$C:$K,6,0),"")))</f>
        <v/>
      </c>
      <c r="G172" s="499" t="str">
        <f>IF($B172="","",IFERROR(VLOOKUP($B172,SERVIÇOS!$A:$F,5,0),IFERROR(VLOOKUP($B172,'COMPOSIÇÕES COMPLEMENTARES '!$C:$K,7,0),"")))</f>
        <v/>
      </c>
      <c r="H172" s="499" t="str">
        <f t="shared" si="15"/>
        <v/>
      </c>
      <c r="I172" s="499" t="str">
        <f t="shared" si="16"/>
        <v/>
      </c>
      <c r="J172" s="499" t="str">
        <f t="shared" si="17"/>
        <v/>
      </c>
      <c r="K172" s="499" t="str">
        <f t="shared" si="18"/>
        <v/>
      </c>
      <c r="L172" s="499"/>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f t="shared" si="19"/>
        <v>0</v>
      </c>
      <c r="AL172" s="324">
        <v>0</v>
      </c>
    </row>
    <row r="173" spans="1:38" s="325" customFormat="1">
      <c r="A173" s="494"/>
      <c r="B173" s="495"/>
      <c r="C173" s="496" t="str">
        <f>IF($B173="","",IFERROR(VLOOKUP($B173,SERVIÇOS!$A:$F,2,0),IFERROR(VLOOKUP($B173,'COMPOSIÇÕES COMPLEMENTARES '!$C:$K,2,0),"")))</f>
        <v/>
      </c>
      <c r="D173" s="497" t="str">
        <f>IF($B173="","",IFERROR(VLOOKUP($B173,SERVIÇOS!$A:$F,3,0),IFERROR(VLOOKUP($B173,'COMPOSIÇÕES COMPLEMENTARES '!$C:$K,3,0),"")))</f>
        <v/>
      </c>
      <c r="E173" s="498"/>
      <c r="F173" s="499" t="str">
        <f>IF($B173="","",IFERROR(VLOOKUP($B173,SERVIÇOS!$A:$F,4,0),IFERROR(VLOOKUP($B173,'COMPOSIÇÕES COMPLEMENTARES '!$C:$K,6,0),"")))</f>
        <v/>
      </c>
      <c r="G173" s="499" t="str">
        <f>IF($B173="","",IFERROR(VLOOKUP($B173,SERVIÇOS!$A:$F,5,0),IFERROR(VLOOKUP($B173,'COMPOSIÇÕES COMPLEMENTARES '!$C:$K,7,0),"")))</f>
        <v/>
      </c>
      <c r="H173" s="499" t="str">
        <f t="shared" si="15"/>
        <v/>
      </c>
      <c r="I173" s="499" t="str">
        <f t="shared" si="16"/>
        <v/>
      </c>
      <c r="J173" s="499" t="str">
        <f t="shared" si="17"/>
        <v/>
      </c>
      <c r="K173" s="499" t="str">
        <f t="shared" si="18"/>
        <v/>
      </c>
      <c r="L173" s="499"/>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f t="shared" si="19"/>
        <v>0</v>
      </c>
      <c r="AL173" s="324">
        <v>0</v>
      </c>
    </row>
    <row r="174" spans="1:38" s="325" customFormat="1">
      <c r="A174" s="494"/>
      <c r="B174" s="495"/>
      <c r="C174" s="496" t="str">
        <f>IF($B174="","",IFERROR(VLOOKUP($B174,SERVIÇOS!$A:$F,2,0),IFERROR(VLOOKUP($B174,'COMPOSIÇÕES COMPLEMENTARES '!$C:$K,2,0),"")))</f>
        <v/>
      </c>
      <c r="D174" s="497" t="str">
        <f>IF($B174="","",IFERROR(VLOOKUP($B174,SERVIÇOS!$A:$F,3,0),IFERROR(VLOOKUP($B174,'COMPOSIÇÕES COMPLEMENTARES '!$C:$K,3,0),"")))</f>
        <v/>
      </c>
      <c r="E174" s="498"/>
      <c r="F174" s="499" t="str">
        <f>IF($B174="","",IFERROR(VLOOKUP($B174,SERVIÇOS!$A:$F,4,0),IFERROR(VLOOKUP($B174,'COMPOSIÇÕES COMPLEMENTARES '!$C:$K,6,0),"")))</f>
        <v/>
      </c>
      <c r="G174" s="499" t="str">
        <f>IF($B174="","",IFERROR(VLOOKUP($B174,SERVIÇOS!$A:$F,5,0),IFERROR(VLOOKUP($B174,'COMPOSIÇÕES COMPLEMENTARES '!$C:$K,7,0),"")))</f>
        <v/>
      </c>
      <c r="H174" s="499" t="str">
        <f t="shared" si="15"/>
        <v/>
      </c>
      <c r="I174" s="499" t="str">
        <f t="shared" si="16"/>
        <v/>
      </c>
      <c r="J174" s="499" t="str">
        <f t="shared" si="17"/>
        <v/>
      </c>
      <c r="K174" s="499" t="str">
        <f t="shared" si="18"/>
        <v/>
      </c>
      <c r="L174" s="499"/>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f t="shared" si="19"/>
        <v>0</v>
      </c>
      <c r="AL174" s="324">
        <v>0</v>
      </c>
    </row>
    <row r="175" spans="1:38" s="325" customFormat="1">
      <c r="A175" s="494"/>
      <c r="B175" s="495"/>
      <c r="C175" s="496" t="str">
        <f>IF($B175="","",IFERROR(VLOOKUP($B175,SERVIÇOS!$A:$F,2,0),IFERROR(VLOOKUP($B175,'COMPOSIÇÕES COMPLEMENTARES '!$C:$K,2,0),"")))</f>
        <v/>
      </c>
      <c r="D175" s="497" t="str">
        <f>IF($B175="","",IFERROR(VLOOKUP($B175,SERVIÇOS!$A:$F,3,0),IFERROR(VLOOKUP($B175,'COMPOSIÇÕES COMPLEMENTARES '!$C:$K,3,0),"")))</f>
        <v/>
      </c>
      <c r="E175" s="498"/>
      <c r="F175" s="499" t="str">
        <f>IF($B175="","",IFERROR(VLOOKUP($B175,SERVIÇOS!$A:$F,4,0),IFERROR(VLOOKUP($B175,'COMPOSIÇÕES COMPLEMENTARES '!$C:$K,6,0),"")))</f>
        <v/>
      </c>
      <c r="G175" s="499" t="str">
        <f>IF($B175="","",IFERROR(VLOOKUP($B175,SERVIÇOS!$A:$F,5,0),IFERROR(VLOOKUP($B175,'COMPOSIÇÕES COMPLEMENTARES '!$C:$K,7,0),"")))</f>
        <v/>
      </c>
      <c r="H175" s="499" t="str">
        <f t="shared" si="15"/>
        <v/>
      </c>
      <c r="I175" s="499" t="str">
        <f t="shared" si="16"/>
        <v/>
      </c>
      <c r="J175" s="499" t="str">
        <f t="shared" si="17"/>
        <v/>
      </c>
      <c r="K175" s="499" t="str">
        <f t="shared" si="18"/>
        <v/>
      </c>
      <c r="L175" s="499"/>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f t="shared" si="19"/>
        <v>0</v>
      </c>
      <c r="AL175" s="324">
        <v>0</v>
      </c>
    </row>
    <row r="176" spans="1:38" s="325" customFormat="1">
      <c r="A176" s="494"/>
      <c r="B176" s="495"/>
      <c r="C176" s="496" t="str">
        <f>IF($B176="","",IFERROR(VLOOKUP($B176,SERVIÇOS!$A:$F,2,0),IFERROR(VLOOKUP($B176,'COMPOSIÇÕES COMPLEMENTARES '!$C:$K,2,0),"")))</f>
        <v/>
      </c>
      <c r="D176" s="497" t="str">
        <f>IF($B176="","",IFERROR(VLOOKUP($B176,SERVIÇOS!$A:$F,3,0),IFERROR(VLOOKUP($B176,'COMPOSIÇÕES COMPLEMENTARES '!$C:$K,3,0),"")))</f>
        <v/>
      </c>
      <c r="E176" s="498"/>
      <c r="F176" s="499" t="str">
        <f>IF($B176="","",IFERROR(VLOOKUP($B176,SERVIÇOS!$A:$F,4,0),IFERROR(VLOOKUP($B176,'COMPOSIÇÕES COMPLEMENTARES '!$C:$K,6,0),"")))</f>
        <v/>
      </c>
      <c r="G176" s="499" t="str">
        <f>IF($B176="","",IFERROR(VLOOKUP($B176,SERVIÇOS!$A:$F,5,0),IFERROR(VLOOKUP($B176,'COMPOSIÇÕES COMPLEMENTARES '!$C:$K,7,0),"")))</f>
        <v/>
      </c>
      <c r="H176" s="499" t="str">
        <f t="shared" si="15"/>
        <v/>
      </c>
      <c r="I176" s="499" t="str">
        <f t="shared" si="16"/>
        <v/>
      </c>
      <c r="J176" s="499" t="str">
        <f t="shared" si="17"/>
        <v/>
      </c>
      <c r="K176" s="499" t="str">
        <f t="shared" si="18"/>
        <v/>
      </c>
      <c r="L176" s="499"/>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f t="shared" si="19"/>
        <v>0</v>
      </c>
      <c r="AL176" s="324">
        <v>0</v>
      </c>
    </row>
    <row r="177" spans="1:38" s="325" customFormat="1">
      <c r="A177" s="494"/>
      <c r="B177" s="495"/>
      <c r="C177" s="496" t="str">
        <f>IF($B177="","",IFERROR(VLOOKUP($B177,SERVIÇOS!$A:$F,2,0),IFERROR(VLOOKUP($B177,'COMPOSIÇÕES COMPLEMENTARES '!$C:$K,2,0),"")))</f>
        <v/>
      </c>
      <c r="D177" s="497" t="str">
        <f>IF($B177="","",IFERROR(VLOOKUP($B177,SERVIÇOS!$A:$F,3,0),IFERROR(VLOOKUP($B177,'COMPOSIÇÕES COMPLEMENTARES '!$C:$K,3,0),"")))</f>
        <v/>
      </c>
      <c r="E177" s="498"/>
      <c r="F177" s="499" t="str">
        <f>IF($B177="","",IFERROR(VLOOKUP($B177,SERVIÇOS!$A:$F,4,0),IFERROR(VLOOKUP($B177,'COMPOSIÇÕES COMPLEMENTARES '!$C:$K,6,0),"")))</f>
        <v/>
      </c>
      <c r="G177" s="499" t="str">
        <f>IF($B177="","",IFERROR(VLOOKUP($B177,SERVIÇOS!$A:$F,5,0),IFERROR(VLOOKUP($B177,'COMPOSIÇÕES COMPLEMENTARES '!$C:$K,7,0),"")))</f>
        <v/>
      </c>
      <c r="H177" s="499" t="str">
        <f t="shared" si="15"/>
        <v/>
      </c>
      <c r="I177" s="499" t="str">
        <f t="shared" si="16"/>
        <v/>
      </c>
      <c r="J177" s="499" t="str">
        <f t="shared" si="17"/>
        <v/>
      </c>
      <c r="K177" s="499" t="str">
        <f t="shared" si="18"/>
        <v/>
      </c>
      <c r="L177" s="499"/>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f t="shared" si="19"/>
        <v>0</v>
      </c>
      <c r="AL177" s="324">
        <v>0</v>
      </c>
    </row>
    <row r="178" spans="1:38" s="325" customFormat="1">
      <c r="A178" s="494"/>
      <c r="B178" s="495"/>
      <c r="C178" s="496" t="str">
        <f>IF($B178="","",IFERROR(VLOOKUP($B178,SERVIÇOS!$A:$F,2,0),IFERROR(VLOOKUP($B178,'COMPOSIÇÕES COMPLEMENTARES '!$C:$K,2,0),"")))</f>
        <v/>
      </c>
      <c r="D178" s="497" t="str">
        <f>IF($B178="","",IFERROR(VLOOKUP($B178,SERVIÇOS!$A:$F,3,0),IFERROR(VLOOKUP($B178,'COMPOSIÇÕES COMPLEMENTARES '!$C:$K,3,0),"")))</f>
        <v/>
      </c>
      <c r="E178" s="498"/>
      <c r="F178" s="499" t="str">
        <f>IF($B178="","",IFERROR(VLOOKUP($B178,SERVIÇOS!$A:$F,4,0),IFERROR(VLOOKUP($B178,'COMPOSIÇÕES COMPLEMENTARES '!$C:$K,6,0),"")))</f>
        <v/>
      </c>
      <c r="G178" s="499" t="str">
        <f>IF($B178="","",IFERROR(VLOOKUP($B178,SERVIÇOS!$A:$F,5,0),IFERROR(VLOOKUP($B178,'COMPOSIÇÕES COMPLEMENTARES '!$C:$K,7,0),"")))</f>
        <v/>
      </c>
      <c r="H178" s="499" t="str">
        <f t="shared" si="15"/>
        <v/>
      </c>
      <c r="I178" s="499" t="str">
        <f t="shared" si="16"/>
        <v/>
      </c>
      <c r="J178" s="499" t="str">
        <f t="shared" si="17"/>
        <v/>
      </c>
      <c r="K178" s="499" t="str">
        <f t="shared" si="18"/>
        <v/>
      </c>
      <c r="L178" s="499"/>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f t="shared" si="19"/>
        <v>0</v>
      </c>
      <c r="AL178" s="324">
        <v>0</v>
      </c>
    </row>
    <row r="179" spans="1:38" s="325" customFormat="1">
      <c r="A179" s="494"/>
      <c r="B179" s="495"/>
      <c r="C179" s="496" t="str">
        <f>IF($B179="","",IFERROR(VLOOKUP($B179,SERVIÇOS!$A:$F,2,0),IFERROR(VLOOKUP($B179,'COMPOSIÇÕES COMPLEMENTARES '!$C:$K,2,0),"")))</f>
        <v/>
      </c>
      <c r="D179" s="497" t="str">
        <f>IF($B179="","",IFERROR(VLOOKUP($B179,SERVIÇOS!$A:$F,3,0),IFERROR(VLOOKUP($B179,'COMPOSIÇÕES COMPLEMENTARES '!$C:$K,3,0),"")))</f>
        <v/>
      </c>
      <c r="E179" s="498"/>
      <c r="F179" s="499" t="str">
        <f>IF($B179="","",IFERROR(VLOOKUP($B179,SERVIÇOS!$A:$F,4,0),IFERROR(VLOOKUP($B179,'COMPOSIÇÕES COMPLEMENTARES '!$C:$K,6,0),"")))</f>
        <v/>
      </c>
      <c r="G179" s="499" t="str">
        <f>IF($B179="","",IFERROR(VLOOKUP($B179,SERVIÇOS!$A:$F,5,0),IFERROR(VLOOKUP($B179,'COMPOSIÇÕES COMPLEMENTARES '!$C:$K,7,0),"")))</f>
        <v/>
      </c>
      <c r="H179" s="499" t="str">
        <f t="shared" si="15"/>
        <v/>
      </c>
      <c r="I179" s="499" t="str">
        <f t="shared" si="16"/>
        <v/>
      </c>
      <c r="J179" s="499" t="str">
        <f t="shared" si="17"/>
        <v/>
      </c>
      <c r="K179" s="499" t="str">
        <f t="shared" si="18"/>
        <v/>
      </c>
      <c r="L179" s="499"/>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f t="shared" si="19"/>
        <v>0</v>
      </c>
      <c r="AL179" s="324">
        <v>0</v>
      </c>
    </row>
    <row r="180" spans="1:38" s="325" customFormat="1">
      <c r="A180" s="494"/>
      <c r="B180" s="495"/>
      <c r="C180" s="496" t="str">
        <f>IF($B180="","",IFERROR(VLOOKUP($B180,SERVIÇOS!$A:$F,2,0),IFERROR(VLOOKUP($B180,'COMPOSIÇÕES COMPLEMENTARES '!$C:$K,2,0),"")))</f>
        <v/>
      </c>
      <c r="D180" s="497" t="str">
        <f>IF($B180="","",IFERROR(VLOOKUP($B180,SERVIÇOS!$A:$F,3,0),IFERROR(VLOOKUP($B180,'COMPOSIÇÕES COMPLEMENTARES '!$C:$K,3,0),"")))</f>
        <v/>
      </c>
      <c r="E180" s="498"/>
      <c r="F180" s="499" t="str">
        <f>IF($B180="","",IFERROR(VLOOKUP($B180,SERVIÇOS!$A:$F,4,0),IFERROR(VLOOKUP($B180,'COMPOSIÇÕES COMPLEMENTARES '!$C:$K,6,0),"")))</f>
        <v/>
      </c>
      <c r="G180" s="499" t="str">
        <f>IF($B180="","",IFERROR(VLOOKUP($B180,SERVIÇOS!$A:$F,5,0),IFERROR(VLOOKUP($B180,'COMPOSIÇÕES COMPLEMENTARES '!$C:$K,7,0),"")))</f>
        <v/>
      </c>
      <c r="H180" s="499" t="str">
        <f t="shared" si="15"/>
        <v/>
      </c>
      <c r="I180" s="499" t="str">
        <f t="shared" si="16"/>
        <v/>
      </c>
      <c r="J180" s="499" t="str">
        <f t="shared" si="17"/>
        <v/>
      </c>
      <c r="K180" s="499" t="str">
        <f t="shared" si="18"/>
        <v/>
      </c>
      <c r="L180" s="499"/>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f t="shared" si="19"/>
        <v>0</v>
      </c>
      <c r="AL180" s="324">
        <v>0</v>
      </c>
    </row>
    <row r="181" spans="1:38" s="325" customFormat="1">
      <c r="A181" s="494"/>
      <c r="B181" s="495"/>
      <c r="C181" s="496" t="str">
        <f>IF($B181="","",IFERROR(VLOOKUP($B181,SERVIÇOS!$A:$F,2,0),IFERROR(VLOOKUP($B181,'COMPOSIÇÕES COMPLEMENTARES '!$C:$K,2,0),"")))</f>
        <v/>
      </c>
      <c r="D181" s="497" t="str">
        <f>IF($B181="","",IFERROR(VLOOKUP($B181,SERVIÇOS!$A:$F,3,0),IFERROR(VLOOKUP($B181,'COMPOSIÇÕES COMPLEMENTARES '!$C:$K,3,0),"")))</f>
        <v/>
      </c>
      <c r="E181" s="498"/>
      <c r="F181" s="499" t="str">
        <f>IF($B181="","",IFERROR(VLOOKUP($B181,SERVIÇOS!$A:$F,4,0),IFERROR(VLOOKUP($B181,'COMPOSIÇÕES COMPLEMENTARES '!$C:$K,6,0),"")))</f>
        <v/>
      </c>
      <c r="G181" s="499" t="str">
        <f>IF($B181="","",IFERROR(VLOOKUP($B181,SERVIÇOS!$A:$F,5,0),IFERROR(VLOOKUP($B181,'COMPOSIÇÕES COMPLEMENTARES '!$C:$K,7,0),"")))</f>
        <v/>
      </c>
      <c r="H181" s="499" t="str">
        <f t="shared" si="15"/>
        <v/>
      </c>
      <c r="I181" s="499" t="str">
        <f t="shared" si="16"/>
        <v/>
      </c>
      <c r="J181" s="499" t="str">
        <f t="shared" si="17"/>
        <v/>
      </c>
      <c r="K181" s="499" t="str">
        <f t="shared" si="18"/>
        <v/>
      </c>
      <c r="L181" s="499"/>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f t="shared" si="19"/>
        <v>0</v>
      </c>
      <c r="AL181" s="324">
        <v>0</v>
      </c>
    </row>
    <row r="182" spans="1:38" s="325" customFormat="1">
      <c r="A182" s="494"/>
      <c r="B182" s="495"/>
      <c r="C182" s="496" t="str">
        <f>IF($B182="","",IFERROR(VLOOKUP($B182,SERVIÇOS!$A:$F,2,0),IFERROR(VLOOKUP($B182,'COMPOSIÇÕES COMPLEMENTARES '!$C:$K,2,0),"")))</f>
        <v/>
      </c>
      <c r="D182" s="497" t="str">
        <f>IF($B182="","",IFERROR(VLOOKUP($B182,SERVIÇOS!$A:$F,3,0),IFERROR(VLOOKUP($B182,'COMPOSIÇÕES COMPLEMENTARES '!$C:$K,3,0),"")))</f>
        <v/>
      </c>
      <c r="E182" s="498"/>
      <c r="F182" s="499" t="str">
        <f>IF($B182="","",IFERROR(VLOOKUP($B182,SERVIÇOS!$A:$F,4,0),IFERROR(VLOOKUP($B182,'COMPOSIÇÕES COMPLEMENTARES '!$C:$K,6,0),"")))</f>
        <v/>
      </c>
      <c r="G182" s="499" t="str">
        <f>IF($B182="","",IFERROR(VLOOKUP($B182,SERVIÇOS!$A:$F,5,0),IFERROR(VLOOKUP($B182,'COMPOSIÇÕES COMPLEMENTARES '!$C:$K,7,0),"")))</f>
        <v/>
      </c>
      <c r="H182" s="499" t="str">
        <f t="shared" si="15"/>
        <v/>
      </c>
      <c r="I182" s="499" t="str">
        <f t="shared" si="16"/>
        <v/>
      </c>
      <c r="J182" s="499" t="str">
        <f t="shared" si="17"/>
        <v/>
      </c>
      <c r="K182" s="499" t="str">
        <f t="shared" si="18"/>
        <v/>
      </c>
      <c r="L182" s="499"/>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f t="shared" si="19"/>
        <v>0</v>
      </c>
      <c r="AL182" s="324">
        <v>0</v>
      </c>
    </row>
    <row r="183" spans="1:38" s="325" customFormat="1">
      <c r="A183" s="494"/>
      <c r="B183" s="495"/>
      <c r="C183" s="496" t="str">
        <f>IF($B183="","",IFERROR(VLOOKUP($B183,SERVIÇOS!$A:$F,2,0),IFERROR(VLOOKUP($B183,'COMPOSIÇÕES COMPLEMENTARES '!$C:$K,2,0),"")))</f>
        <v/>
      </c>
      <c r="D183" s="497" t="str">
        <f>IF($B183="","",IFERROR(VLOOKUP($B183,SERVIÇOS!$A:$F,3,0),IFERROR(VLOOKUP($B183,'COMPOSIÇÕES COMPLEMENTARES '!$C:$K,3,0),"")))</f>
        <v/>
      </c>
      <c r="E183" s="498"/>
      <c r="F183" s="499" t="str">
        <f>IF($B183="","",IFERROR(VLOOKUP($B183,SERVIÇOS!$A:$F,4,0),IFERROR(VLOOKUP($B183,'COMPOSIÇÕES COMPLEMENTARES '!$C:$K,6,0),"")))</f>
        <v/>
      </c>
      <c r="G183" s="499" t="str">
        <f>IF($B183="","",IFERROR(VLOOKUP($B183,SERVIÇOS!$A:$F,5,0),IFERROR(VLOOKUP($B183,'COMPOSIÇÕES COMPLEMENTARES '!$C:$K,7,0),"")))</f>
        <v/>
      </c>
      <c r="H183" s="499" t="str">
        <f t="shared" si="15"/>
        <v/>
      </c>
      <c r="I183" s="499" t="str">
        <f t="shared" si="16"/>
        <v/>
      </c>
      <c r="J183" s="499" t="str">
        <f t="shared" si="17"/>
        <v/>
      </c>
      <c r="K183" s="499" t="str">
        <f t="shared" si="18"/>
        <v/>
      </c>
      <c r="L183" s="499"/>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f t="shared" si="19"/>
        <v>0</v>
      </c>
      <c r="AL183" s="324">
        <v>0</v>
      </c>
    </row>
    <row r="184" spans="1:38" s="325" customFormat="1">
      <c r="A184" s="494"/>
      <c r="B184" s="495"/>
      <c r="C184" s="496" t="str">
        <f>IF($B184="","",IFERROR(VLOOKUP($B184,SERVIÇOS!$A:$F,2,0),IFERROR(VLOOKUP($B184,'COMPOSIÇÕES COMPLEMENTARES '!$C:$K,2,0),"")))</f>
        <v/>
      </c>
      <c r="D184" s="497" t="str">
        <f>IF($B184="","",IFERROR(VLOOKUP($B184,SERVIÇOS!$A:$F,3,0),IFERROR(VLOOKUP($B184,'COMPOSIÇÕES COMPLEMENTARES '!$C:$K,3,0),"")))</f>
        <v/>
      </c>
      <c r="E184" s="498"/>
      <c r="F184" s="499" t="str">
        <f>IF($B184="","",IFERROR(VLOOKUP($B184,SERVIÇOS!$A:$F,4,0),IFERROR(VLOOKUP($B184,'COMPOSIÇÕES COMPLEMENTARES '!$C:$K,6,0),"")))</f>
        <v/>
      </c>
      <c r="G184" s="499" t="str">
        <f>IF($B184="","",IFERROR(VLOOKUP($B184,SERVIÇOS!$A:$F,5,0),IFERROR(VLOOKUP($B184,'COMPOSIÇÕES COMPLEMENTARES '!$C:$K,7,0),"")))</f>
        <v/>
      </c>
      <c r="H184" s="499" t="str">
        <f t="shared" si="15"/>
        <v/>
      </c>
      <c r="I184" s="499" t="str">
        <f t="shared" si="16"/>
        <v/>
      </c>
      <c r="J184" s="499" t="str">
        <f t="shared" si="17"/>
        <v/>
      </c>
      <c r="K184" s="499" t="str">
        <f t="shared" si="18"/>
        <v/>
      </c>
      <c r="L184" s="499"/>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f t="shared" si="19"/>
        <v>0</v>
      </c>
      <c r="AL184" s="324">
        <v>0</v>
      </c>
    </row>
    <row r="185" spans="1:38" s="325" customFormat="1">
      <c r="A185" s="494"/>
      <c r="B185" s="495"/>
      <c r="C185" s="496" t="str">
        <f>IF($B185="","",IFERROR(VLOOKUP($B185,SERVIÇOS!$A:$F,2,0),IFERROR(VLOOKUP($B185,'COMPOSIÇÕES COMPLEMENTARES '!$C:$K,2,0),"")))</f>
        <v/>
      </c>
      <c r="D185" s="497" t="str">
        <f>IF($B185="","",IFERROR(VLOOKUP($B185,SERVIÇOS!$A:$F,3,0),IFERROR(VLOOKUP($B185,'COMPOSIÇÕES COMPLEMENTARES '!$C:$K,3,0),"")))</f>
        <v/>
      </c>
      <c r="E185" s="498"/>
      <c r="F185" s="499" t="str">
        <f>IF($B185="","",IFERROR(VLOOKUP($B185,SERVIÇOS!$A:$F,4,0),IFERROR(VLOOKUP($B185,'COMPOSIÇÕES COMPLEMENTARES '!$C:$K,6,0),"")))</f>
        <v/>
      </c>
      <c r="G185" s="499" t="str">
        <f>IF($B185="","",IFERROR(VLOOKUP($B185,SERVIÇOS!$A:$F,5,0),IFERROR(VLOOKUP($B185,'COMPOSIÇÕES COMPLEMENTARES '!$C:$K,7,0),"")))</f>
        <v/>
      </c>
      <c r="H185" s="499" t="str">
        <f t="shared" si="15"/>
        <v/>
      </c>
      <c r="I185" s="499" t="str">
        <f t="shared" si="16"/>
        <v/>
      </c>
      <c r="J185" s="499" t="str">
        <f t="shared" si="17"/>
        <v/>
      </c>
      <c r="K185" s="499" t="str">
        <f t="shared" si="18"/>
        <v/>
      </c>
      <c r="L185" s="499"/>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f t="shared" si="19"/>
        <v>0</v>
      </c>
      <c r="AL185" s="324">
        <v>0</v>
      </c>
    </row>
    <row r="186" spans="1:38" s="325" customFormat="1">
      <c r="A186" s="494"/>
      <c r="B186" s="495"/>
      <c r="C186" s="496" t="str">
        <f>IF($B186="","",IFERROR(VLOOKUP($B186,SERVIÇOS!$A:$F,2,0),IFERROR(VLOOKUP($B186,'COMPOSIÇÕES COMPLEMENTARES '!$C:$K,2,0),"")))</f>
        <v/>
      </c>
      <c r="D186" s="497" t="str">
        <f>IF($B186="","",IFERROR(VLOOKUP($B186,SERVIÇOS!$A:$F,3,0),IFERROR(VLOOKUP($B186,'COMPOSIÇÕES COMPLEMENTARES '!$C:$K,3,0),"")))</f>
        <v/>
      </c>
      <c r="E186" s="498"/>
      <c r="F186" s="499" t="str">
        <f>IF($B186="","",IFERROR(VLOOKUP($B186,SERVIÇOS!$A:$F,4,0),IFERROR(VLOOKUP($B186,'COMPOSIÇÕES COMPLEMENTARES '!$C:$K,6,0),"")))</f>
        <v/>
      </c>
      <c r="G186" s="499" t="str">
        <f>IF($B186="","",IFERROR(VLOOKUP($B186,SERVIÇOS!$A:$F,5,0),IFERROR(VLOOKUP($B186,'COMPOSIÇÕES COMPLEMENTARES '!$C:$K,7,0),"")))</f>
        <v/>
      </c>
      <c r="H186" s="499" t="str">
        <f t="shared" si="15"/>
        <v/>
      </c>
      <c r="I186" s="499" t="str">
        <f t="shared" si="16"/>
        <v/>
      </c>
      <c r="J186" s="499" t="str">
        <f t="shared" si="17"/>
        <v/>
      </c>
      <c r="K186" s="499" t="str">
        <f t="shared" si="18"/>
        <v/>
      </c>
      <c r="L186" s="499"/>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f t="shared" si="19"/>
        <v>0</v>
      </c>
      <c r="AL186" s="324">
        <v>0</v>
      </c>
    </row>
    <row r="187" spans="1:38" s="325" customFormat="1">
      <c r="A187" s="494"/>
      <c r="B187" s="495"/>
      <c r="C187" s="496" t="str">
        <f>IF($B187="","",IFERROR(VLOOKUP($B187,SERVIÇOS!$A:$F,2,0),IFERROR(VLOOKUP($B187,'COMPOSIÇÕES COMPLEMENTARES '!$C:$K,2,0),"")))</f>
        <v/>
      </c>
      <c r="D187" s="497" t="str">
        <f>IF($B187="","",IFERROR(VLOOKUP($B187,SERVIÇOS!$A:$F,3,0),IFERROR(VLOOKUP($B187,'COMPOSIÇÕES COMPLEMENTARES '!$C:$K,3,0),"")))</f>
        <v/>
      </c>
      <c r="E187" s="498"/>
      <c r="F187" s="499" t="str">
        <f>IF($B187="","",IFERROR(VLOOKUP($B187,SERVIÇOS!$A:$F,4,0),IFERROR(VLOOKUP($B187,'COMPOSIÇÕES COMPLEMENTARES '!$C:$K,6,0),"")))</f>
        <v/>
      </c>
      <c r="G187" s="499" t="str">
        <f>IF($B187="","",IFERROR(VLOOKUP($B187,SERVIÇOS!$A:$F,5,0),IFERROR(VLOOKUP($B187,'COMPOSIÇÕES COMPLEMENTARES '!$C:$K,7,0),"")))</f>
        <v/>
      </c>
      <c r="H187" s="499" t="str">
        <f t="shared" si="15"/>
        <v/>
      </c>
      <c r="I187" s="499" t="str">
        <f t="shared" si="16"/>
        <v/>
      </c>
      <c r="J187" s="499" t="str">
        <f t="shared" si="17"/>
        <v/>
      </c>
      <c r="K187" s="499" t="str">
        <f t="shared" si="18"/>
        <v/>
      </c>
      <c r="L187" s="499"/>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f t="shared" si="19"/>
        <v>0</v>
      </c>
      <c r="AL187" s="324">
        <v>0</v>
      </c>
    </row>
    <row r="188" spans="1:38" s="325" customFormat="1">
      <c r="A188" s="494"/>
      <c r="B188" s="495"/>
      <c r="C188" s="496" t="str">
        <f>IF($B188="","",IFERROR(VLOOKUP($B188,SERVIÇOS!$A:$F,2,0),IFERROR(VLOOKUP($B188,'COMPOSIÇÕES COMPLEMENTARES '!$C:$K,2,0),"")))</f>
        <v/>
      </c>
      <c r="D188" s="497" t="str">
        <f>IF($B188="","",IFERROR(VLOOKUP($B188,SERVIÇOS!$A:$F,3,0),IFERROR(VLOOKUP($B188,'COMPOSIÇÕES COMPLEMENTARES '!$C:$K,3,0),"")))</f>
        <v/>
      </c>
      <c r="E188" s="498"/>
      <c r="F188" s="499" t="str">
        <f>IF($B188="","",IFERROR(VLOOKUP($B188,SERVIÇOS!$A:$F,4,0),IFERROR(VLOOKUP($B188,'COMPOSIÇÕES COMPLEMENTARES '!$C:$K,6,0),"")))</f>
        <v/>
      </c>
      <c r="G188" s="499" t="str">
        <f>IF($B188="","",IFERROR(VLOOKUP($B188,SERVIÇOS!$A:$F,5,0),IFERROR(VLOOKUP($B188,'COMPOSIÇÕES COMPLEMENTARES '!$C:$K,7,0),"")))</f>
        <v/>
      </c>
      <c r="H188" s="499" t="str">
        <f t="shared" si="15"/>
        <v/>
      </c>
      <c r="I188" s="499" t="str">
        <f t="shared" si="16"/>
        <v/>
      </c>
      <c r="J188" s="499" t="str">
        <f t="shared" si="17"/>
        <v/>
      </c>
      <c r="K188" s="499" t="str">
        <f t="shared" si="18"/>
        <v/>
      </c>
      <c r="L188" s="499"/>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f t="shared" si="19"/>
        <v>0</v>
      </c>
      <c r="AL188" s="324">
        <v>0</v>
      </c>
    </row>
    <row r="189" spans="1:38" s="325" customFormat="1">
      <c r="A189" s="494"/>
      <c r="B189" s="495"/>
      <c r="C189" s="496" t="str">
        <f>IF($B189="","",IFERROR(VLOOKUP($B189,SERVIÇOS!$A:$F,2,0),IFERROR(VLOOKUP($B189,'COMPOSIÇÕES COMPLEMENTARES '!$C:$K,2,0),"")))</f>
        <v/>
      </c>
      <c r="D189" s="497" t="str">
        <f>IF($B189="","",IFERROR(VLOOKUP($B189,SERVIÇOS!$A:$F,3,0),IFERROR(VLOOKUP($B189,'COMPOSIÇÕES COMPLEMENTARES '!$C:$K,3,0),"")))</f>
        <v/>
      </c>
      <c r="E189" s="498"/>
      <c r="F189" s="499" t="str">
        <f>IF($B189="","",IFERROR(VLOOKUP($B189,SERVIÇOS!$A:$F,4,0),IFERROR(VLOOKUP($B189,'COMPOSIÇÕES COMPLEMENTARES '!$C:$K,6,0),"")))</f>
        <v/>
      </c>
      <c r="G189" s="499" t="str">
        <f>IF($B189="","",IFERROR(VLOOKUP($B189,SERVIÇOS!$A:$F,5,0),IFERROR(VLOOKUP($B189,'COMPOSIÇÕES COMPLEMENTARES '!$C:$K,7,0),"")))</f>
        <v/>
      </c>
      <c r="H189" s="499" t="str">
        <f t="shared" si="15"/>
        <v/>
      </c>
      <c r="I189" s="499" t="str">
        <f t="shared" si="16"/>
        <v/>
      </c>
      <c r="J189" s="499" t="str">
        <f t="shared" si="17"/>
        <v/>
      </c>
      <c r="K189" s="499" t="str">
        <f t="shared" si="18"/>
        <v/>
      </c>
      <c r="L189" s="499"/>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f t="shared" si="19"/>
        <v>0</v>
      </c>
      <c r="AL189" s="324">
        <v>0</v>
      </c>
    </row>
    <row r="190" spans="1:38" s="325" customFormat="1">
      <c r="A190" s="494"/>
      <c r="B190" s="495"/>
      <c r="C190" s="496" t="str">
        <f>IF($B190="","",IFERROR(VLOOKUP($B190,SERVIÇOS!$A:$F,2,0),IFERROR(VLOOKUP($B190,'COMPOSIÇÕES COMPLEMENTARES '!$C:$K,2,0),"")))</f>
        <v/>
      </c>
      <c r="D190" s="497" t="str">
        <f>IF($B190="","",IFERROR(VLOOKUP($B190,SERVIÇOS!$A:$F,3,0),IFERROR(VLOOKUP($B190,'COMPOSIÇÕES COMPLEMENTARES '!$C:$K,3,0),"")))</f>
        <v/>
      </c>
      <c r="E190" s="498"/>
      <c r="F190" s="499" t="str">
        <f>IF($B190="","",IFERROR(VLOOKUP($B190,SERVIÇOS!$A:$F,4,0),IFERROR(VLOOKUP($B190,'COMPOSIÇÕES COMPLEMENTARES '!$C:$K,6,0),"")))</f>
        <v/>
      </c>
      <c r="G190" s="499" t="str">
        <f>IF($B190="","",IFERROR(VLOOKUP($B190,SERVIÇOS!$A:$F,5,0),IFERROR(VLOOKUP($B190,'COMPOSIÇÕES COMPLEMENTARES '!$C:$K,7,0),"")))</f>
        <v/>
      </c>
      <c r="H190" s="499" t="str">
        <f t="shared" si="15"/>
        <v/>
      </c>
      <c r="I190" s="499" t="str">
        <f t="shared" si="16"/>
        <v/>
      </c>
      <c r="J190" s="499" t="str">
        <f t="shared" si="17"/>
        <v/>
      </c>
      <c r="K190" s="499" t="str">
        <f t="shared" si="18"/>
        <v/>
      </c>
      <c r="L190" s="499"/>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f t="shared" si="19"/>
        <v>0</v>
      </c>
      <c r="AL190" s="324">
        <v>0</v>
      </c>
    </row>
    <row r="191" spans="1:38" s="325" customFormat="1">
      <c r="A191" s="494"/>
      <c r="B191" s="495"/>
      <c r="C191" s="496" t="str">
        <f>IF($B191="","",IFERROR(VLOOKUP($B191,SERVIÇOS!$A:$F,2,0),IFERROR(VLOOKUP($B191,'COMPOSIÇÕES COMPLEMENTARES '!$C:$K,2,0),"")))</f>
        <v/>
      </c>
      <c r="D191" s="497" t="str">
        <f>IF($B191="","",IFERROR(VLOOKUP($B191,SERVIÇOS!$A:$F,3,0),IFERROR(VLOOKUP($B191,'COMPOSIÇÕES COMPLEMENTARES '!$C:$K,3,0),"")))</f>
        <v/>
      </c>
      <c r="E191" s="498"/>
      <c r="F191" s="499" t="str">
        <f>IF($B191="","",IFERROR(VLOOKUP($B191,SERVIÇOS!$A:$F,4,0),IFERROR(VLOOKUP($B191,'COMPOSIÇÕES COMPLEMENTARES '!$C:$K,6,0),"")))</f>
        <v/>
      </c>
      <c r="G191" s="499" t="str">
        <f>IF($B191="","",IFERROR(VLOOKUP($B191,SERVIÇOS!$A:$F,5,0),IFERROR(VLOOKUP($B191,'COMPOSIÇÕES COMPLEMENTARES '!$C:$K,7,0),"")))</f>
        <v/>
      </c>
      <c r="H191" s="499" t="str">
        <f t="shared" si="15"/>
        <v/>
      </c>
      <c r="I191" s="499" t="str">
        <f t="shared" si="16"/>
        <v/>
      </c>
      <c r="J191" s="499" t="str">
        <f t="shared" si="17"/>
        <v/>
      </c>
      <c r="K191" s="499" t="str">
        <f t="shared" si="18"/>
        <v/>
      </c>
      <c r="L191" s="499"/>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f t="shared" si="19"/>
        <v>0</v>
      </c>
      <c r="AL191" s="324">
        <v>0</v>
      </c>
    </row>
    <row r="192" spans="1:38" s="325" customFormat="1">
      <c r="A192" s="494"/>
      <c r="B192" s="495"/>
      <c r="C192" s="496" t="str">
        <f>IF($B192="","",IFERROR(VLOOKUP($B192,SERVIÇOS!$A:$F,2,0),IFERROR(VLOOKUP($B192,'COMPOSIÇÕES COMPLEMENTARES '!$C:$K,2,0),"")))</f>
        <v/>
      </c>
      <c r="D192" s="497" t="str">
        <f>IF($B192="","",IFERROR(VLOOKUP($B192,SERVIÇOS!$A:$F,3,0),IFERROR(VLOOKUP($B192,'COMPOSIÇÕES COMPLEMENTARES '!$C:$K,3,0),"")))</f>
        <v/>
      </c>
      <c r="E192" s="498"/>
      <c r="F192" s="499" t="str">
        <f>IF($B192="","",IFERROR(VLOOKUP($B192,SERVIÇOS!$A:$F,4,0),IFERROR(VLOOKUP($B192,'COMPOSIÇÕES COMPLEMENTARES '!$C:$K,6,0),"")))</f>
        <v/>
      </c>
      <c r="G192" s="499" t="str">
        <f>IF($B192="","",IFERROR(VLOOKUP($B192,SERVIÇOS!$A:$F,5,0),IFERROR(VLOOKUP($B192,'COMPOSIÇÕES COMPLEMENTARES '!$C:$K,7,0),"")))</f>
        <v/>
      </c>
      <c r="H192" s="499" t="str">
        <f t="shared" si="15"/>
        <v/>
      </c>
      <c r="I192" s="499" t="str">
        <f t="shared" si="16"/>
        <v/>
      </c>
      <c r="J192" s="499" t="str">
        <f t="shared" si="17"/>
        <v/>
      </c>
      <c r="K192" s="499" t="str">
        <f t="shared" si="18"/>
        <v/>
      </c>
      <c r="L192" s="499"/>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f t="shared" si="19"/>
        <v>0</v>
      </c>
      <c r="AL192" s="324">
        <v>0</v>
      </c>
    </row>
    <row r="193" spans="1:38" s="325" customFormat="1">
      <c r="A193" s="494"/>
      <c r="B193" s="495"/>
      <c r="C193" s="496" t="str">
        <f>IF($B193="","",IFERROR(VLOOKUP($B193,SERVIÇOS!$A:$F,2,0),IFERROR(VLOOKUP($B193,'COMPOSIÇÕES COMPLEMENTARES '!$C:$K,2,0),"")))</f>
        <v/>
      </c>
      <c r="D193" s="497" t="str">
        <f>IF($B193="","",IFERROR(VLOOKUP($B193,SERVIÇOS!$A:$F,3,0),IFERROR(VLOOKUP($B193,'COMPOSIÇÕES COMPLEMENTARES '!$C:$K,3,0),"")))</f>
        <v/>
      </c>
      <c r="E193" s="498"/>
      <c r="F193" s="499" t="str">
        <f>IF($B193="","",IFERROR(VLOOKUP($B193,SERVIÇOS!$A:$F,4,0),IFERROR(VLOOKUP($B193,'COMPOSIÇÕES COMPLEMENTARES '!$C:$K,6,0),"")))</f>
        <v/>
      </c>
      <c r="G193" s="499" t="str">
        <f>IF($B193="","",IFERROR(VLOOKUP($B193,SERVIÇOS!$A:$F,5,0),IFERROR(VLOOKUP($B193,'COMPOSIÇÕES COMPLEMENTARES '!$C:$K,7,0),"")))</f>
        <v/>
      </c>
      <c r="H193" s="499" t="str">
        <f t="shared" si="15"/>
        <v/>
      </c>
      <c r="I193" s="499" t="str">
        <f t="shared" si="16"/>
        <v/>
      </c>
      <c r="J193" s="499" t="str">
        <f t="shared" si="17"/>
        <v/>
      </c>
      <c r="K193" s="499" t="str">
        <f t="shared" si="18"/>
        <v/>
      </c>
      <c r="L193" s="499"/>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f t="shared" si="19"/>
        <v>0</v>
      </c>
      <c r="AL193" s="324">
        <v>0</v>
      </c>
    </row>
    <row r="194" spans="1:38" s="325" customFormat="1">
      <c r="A194" s="494"/>
      <c r="B194" s="495"/>
      <c r="C194" s="496" t="str">
        <f>IF($B194="","",IFERROR(VLOOKUP($B194,SERVIÇOS!$A:$F,2,0),IFERROR(VLOOKUP($B194,'COMPOSIÇÕES COMPLEMENTARES '!$C:$K,2,0),"")))</f>
        <v/>
      </c>
      <c r="D194" s="497" t="str">
        <f>IF($B194="","",IFERROR(VLOOKUP($B194,SERVIÇOS!$A:$F,3,0),IFERROR(VLOOKUP($B194,'COMPOSIÇÕES COMPLEMENTARES '!$C:$K,3,0),"")))</f>
        <v/>
      </c>
      <c r="E194" s="498"/>
      <c r="F194" s="499" t="str">
        <f>IF($B194="","",IFERROR(VLOOKUP($B194,SERVIÇOS!$A:$F,4,0),IFERROR(VLOOKUP($B194,'COMPOSIÇÕES COMPLEMENTARES '!$C:$K,6,0),"")))</f>
        <v/>
      </c>
      <c r="G194" s="499" t="str">
        <f>IF($B194="","",IFERROR(VLOOKUP($B194,SERVIÇOS!$A:$F,5,0),IFERROR(VLOOKUP($B194,'COMPOSIÇÕES COMPLEMENTARES '!$C:$K,7,0),"")))</f>
        <v/>
      </c>
      <c r="H194" s="499" t="str">
        <f t="shared" si="15"/>
        <v/>
      </c>
      <c r="I194" s="499" t="str">
        <f t="shared" si="16"/>
        <v/>
      </c>
      <c r="J194" s="499" t="str">
        <f t="shared" si="17"/>
        <v/>
      </c>
      <c r="K194" s="499" t="str">
        <f t="shared" si="18"/>
        <v/>
      </c>
      <c r="L194" s="499"/>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f t="shared" si="19"/>
        <v>0</v>
      </c>
      <c r="AL194" s="324">
        <v>0</v>
      </c>
    </row>
    <row r="195" spans="1:38" s="325" customFormat="1">
      <c r="A195" s="494"/>
      <c r="B195" s="495"/>
      <c r="C195" s="496" t="str">
        <f>IF($B195="","",IFERROR(VLOOKUP($B195,SERVIÇOS!$A:$F,2,0),IFERROR(VLOOKUP($B195,'COMPOSIÇÕES COMPLEMENTARES '!$C:$K,2,0),"")))</f>
        <v/>
      </c>
      <c r="D195" s="497" t="str">
        <f>IF($B195="","",IFERROR(VLOOKUP($B195,SERVIÇOS!$A:$F,3,0),IFERROR(VLOOKUP($B195,'COMPOSIÇÕES COMPLEMENTARES '!$C:$K,3,0),"")))</f>
        <v/>
      </c>
      <c r="E195" s="498"/>
      <c r="F195" s="499" t="str">
        <f>IF($B195="","",IFERROR(VLOOKUP($B195,SERVIÇOS!$A:$F,4,0),IFERROR(VLOOKUP($B195,'COMPOSIÇÕES COMPLEMENTARES '!$C:$K,6,0),"")))</f>
        <v/>
      </c>
      <c r="G195" s="499" t="str">
        <f>IF($B195="","",IFERROR(VLOOKUP($B195,SERVIÇOS!$A:$F,5,0),IFERROR(VLOOKUP($B195,'COMPOSIÇÕES COMPLEMENTARES '!$C:$K,7,0),"")))</f>
        <v/>
      </c>
      <c r="H195" s="499" t="str">
        <f t="shared" si="15"/>
        <v/>
      </c>
      <c r="I195" s="499" t="str">
        <f t="shared" si="16"/>
        <v/>
      </c>
      <c r="J195" s="499" t="str">
        <f t="shared" si="17"/>
        <v/>
      </c>
      <c r="K195" s="499" t="str">
        <f t="shared" si="18"/>
        <v/>
      </c>
      <c r="L195" s="499"/>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f t="shared" si="19"/>
        <v>0</v>
      </c>
      <c r="AL195" s="324">
        <v>0</v>
      </c>
    </row>
    <row r="196" spans="1:38" s="325" customFormat="1">
      <c r="A196" s="494"/>
      <c r="B196" s="495"/>
      <c r="C196" s="496" t="str">
        <f>IF($B196="","",IFERROR(VLOOKUP($B196,SERVIÇOS!$A:$F,2,0),IFERROR(VLOOKUP($B196,'COMPOSIÇÕES COMPLEMENTARES '!$C:$K,2,0),"")))</f>
        <v/>
      </c>
      <c r="D196" s="497" t="str">
        <f>IF($B196="","",IFERROR(VLOOKUP($B196,SERVIÇOS!$A:$F,3,0),IFERROR(VLOOKUP($B196,'COMPOSIÇÕES COMPLEMENTARES '!$C:$K,3,0),"")))</f>
        <v/>
      </c>
      <c r="E196" s="498"/>
      <c r="F196" s="499" t="str">
        <f>IF($B196="","",IFERROR(VLOOKUP($B196,SERVIÇOS!$A:$F,4,0),IFERROR(VLOOKUP($B196,'COMPOSIÇÕES COMPLEMENTARES '!$C:$K,6,0),"")))</f>
        <v/>
      </c>
      <c r="G196" s="499" t="str">
        <f>IF($B196="","",IFERROR(VLOOKUP($B196,SERVIÇOS!$A:$F,5,0),IFERROR(VLOOKUP($B196,'COMPOSIÇÕES COMPLEMENTARES '!$C:$K,7,0),"")))</f>
        <v/>
      </c>
      <c r="H196" s="499" t="str">
        <f t="shared" si="15"/>
        <v/>
      </c>
      <c r="I196" s="499" t="str">
        <f t="shared" si="16"/>
        <v/>
      </c>
      <c r="J196" s="499" t="str">
        <f t="shared" si="17"/>
        <v/>
      </c>
      <c r="K196" s="499" t="str">
        <f t="shared" si="18"/>
        <v/>
      </c>
      <c r="L196" s="499"/>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f t="shared" si="19"/>
        <v>0</v>
      </c>
      <c r="AL196" s="324">
        <v>0</v>
      </c>
    </row>
    <row r="197" spans="1:38" s="325" customFormat="1">
      <c r="A197" s="494"/>
      <c r="B197" s="495"/>
      <c r="C197" s="496" t="str">
        <f>IF($B197="","",IFERROR(VLOOKUP($B197,SERVIÇOS!$A:$F,2,0),IFERROR(VLOOKUP($B197,'COMPOSIÇÕES COMPLEMENTARES '!$C:$K,2,0),"")))</f>
        <v/>
      </c>
      <c r="D197" s="497" t="str">
        <f>IF($B197="","",IFERROR(VLOOKUP($B197,SERVIÇOS!$A:$F,3,0),IFERROR(VLOOKUP($B197,'COMPOSIÇÕES COMPLEMENTARES '!$C:$K,3,0),"")))</f>
        <v/>
      </c>
      <c r="E197" s="498"/>
      <c r="F197" s="499" t="str">
        <f>IF($B197="","",IFERROR(VLOOKUP($B197,SERVIÇOS!$A:$F,4,0),IFERROR(VLOOKUP($B197,'COMPOSIÇÕES COMPLEMENTARES '!$C:$K,6,0),"")))</f>
        <v/>
      </c>
      <c r="G197" s="499" t="str">
        <f>IF($B197="","",IFERROR(VLOOKUP($B197,SERVIÇOS!$A:$F,5,0),IFERROR(VLOOKUP($B197,'COMPOSIÇÕES COMPLEMENTARES '!$C:$K,7,0),"")))</f>
        <v/>
      </c>
      <c r="H197" s="499" t="str">
        <f t="shared" si="15"/>
        <v/>
      </c>
      <c r="I197" s="499" t="str">
        <f t="shared" si="16"/>
        <v/>
      </c>
      <c r="J197" s="499" t="str">
        <f t="shared" si="17"/>
        <v/>
      </c>
      <c r="K197" s="499" t="str">
        <f t="shared" si="18"/>
        <v/>
      </c>
      <c r="L197" s="499"/>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f t="shared" si="19"/>
        <v>0</v>
      </c>
      <c r="AL197" s="324">
        <v>0</v>
      </c>
    </row>
    <row r="198" spans="1:38" s="325" customFormat="1">
      <c r="A198" s="494"/>
      <c r="B198" s="495"/>
      <c r="C198" s="496" t="str">
        <f>IF($B198="","",IFERROR(VLOOKUP($B198,SERVIÇOS!$A:$F,2,0),IFERROR(VLOOKUP($B198,'COMPOSIÇÕES COMPLEMENTARES '!$C:$K,2,0),"")))</f>
        <v/>
      </c>
      <c r="D198" s="497" t="str">
        <f>IF($B198="","",IFERROR(VLOOKUP($B198,SERVIÇOS!$A:$F,3,0),IFERROR(VLOOKUP($B198,'COMPOSIÇÕES COMPLEMENTARES '!$C:$K,3,0),"")))</f>
        <v/>
      </c>
      <c r="E198" s="498"/>
      <c r="F198" s="499" t="str">
        <f>IF($B198="","",IFERROR(VLOOKUP($B198,SERVIÇOS!$A:$F,4,0),IFERROR(VLOOKUP($B198,'COMPOSIÇÕES COMPLEMENTARES '!$C:$K,6,0),"")))</f>
        <v/>
      </c>
      <c r="G198" s="499" t="str">
        <f>IF($B198="","",IFERROR(VLOOKUP($B198,SERVIÇOS!$A:$F,5,0),IFERROR(VLOOKUP($B198,'COMPOSIÇÕES COMPLEMENTARES '!$C:$K,7,0),"")))</f>
        <v/>
      </c>
      <c r="H198" s="499" t="str">
        <f t="shared" si="15"/>
        <v/>
      </c>
      <c r="I198" s="499" t="str">
        <f t="shared" si="16"/>
        <v/>
      </c>
      <c r="J198" s="499" t="str">
        <f t="shared" si="17"/>
        <v/>
      </c>
      <c r="K198" s="499" t="str">
        <f t="shared" si="18"/>
        <v/>
      </c>
      <c r="L198" s="499"/>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f t="shared" si="19"/>
        <v>0</v>
      </c>
      <c r="AL198" s="324">
        <v>0</v>
      </c>
    </row>
    <row r="199" spans="1:38" s="325" customFormat="1">
      <c r="A199" s="494"/>
      <c r="B199" s="495"/>
      <c r="C199" s="496" t="str">
        <f>IF($B199="","",IFERROR(VLOOKUP($B199,SERVIÇOS!$A:$F,2,0),IFERROR(VLOOKUP($B199,'COMPOSIÇÕES COMPLEMENTARES '!$C:$K,2,0),"")))</f>
        <v/>
      </c>
      <c r="D199" s="497" t="str">
        <f>IF($B199="","",IFERROR(VLOOKUP($B199,SERVIÇOS!$A:$F,3,0),IFERROR(VLOOKUP($B199,'COMPOSIÇÕES COMPLEMENTARES '!$C:$K,3,0),"")))</f>
        <v/>
      </c>
      <c r="E199" s="498"/>
      <c r="F199" s="499" t="str">
        <f>IF($B199="","",IFERROR(VLOOKUP($B199,SERVIÇOS!$A:$F,4,0),IFERROR(VLOOKUP($B199,'COMPOSIÇÕES COMPLEMENTARES '!$C:$K,6,0),"")))</f>
        <v/>
      </c>
      <c r="G199" s="499" t="str">
        <f>IF($B199="","",IFERROR(VLOOKUP($B199,SERVIÇOS!$A:$F,5,0),IFERROR(VLOOKUP($B199,'COMPOSIÇÕES COMPLEMENTARES '!$C:$K,7,0),"")))</f>
        <v/>
      </c>
      <c r="H199" s="499" t="str">
        <f t="shared" si="15"/>
        <v/>
      </c>
      <c r="I199" s="499" t="str">
        <f t="shared" si="16"/>
        <v/>
      </c>
      <c r="J199" s="499" t="str">
        <f t="shared" si="17"/>
        <v/>
      </c>
      <c r="K199" s="499" t="str">
        <f t="shared" si="18"/>
        <v/>
      </c>
      <c r="L199" s="499"/>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f t="shared" si="19"/>
        <v>0</v>
      </c>
      <c r="AL199" s="324">
        <v>0</v>
      </c>
    </row>
    <row r="200" spans="1:38" s="325" customFormat="1">
      <c r="A200" s="494"/>
      <c r="B200" s="495"/>
      <c r="C200" s="496" t="str">
        <f>IF($B200="","",IFERROR(VLOOKUP($B200,SERVIÇOS!$A:$F,2,0),IFERROR(VLOOKUP($B200,'COMPOSIÇÕES COMPLEMENTARES '!$C:$K,2,0),"")))</f>
        <v/>
      </c>
      <c r="D200" s="497" t="str">
        <f>IF($B200="","",IFERROR(VLOOKUP($B200,SERVIÇOS!$A:$F,3,0),IFERROR(VLOOKUP($B200,'COMPOSIÇÕES COMPLEMENTARES '!$C:$K,3,0),"")))</f>
        <v/>
      </c>
      <c r="E200" s="498"/>
      <c r="F200" s="499" t="str">
        <f>IF($B200="","",IFERROR(VLOOKUP($B200,SERVIÇOS!$A:$F,4,0),IFERROR(VLOOKUP($B200,'COMPOSIÇÕES COMPLEMENTARES '!$C:$K,6,0),"")))</f>
        <v/>
      </c>
      <c r="G200" s="499" t="str">
        <f>IF($B200="","",IFERROR(VLOOKUP($B200,SERVIÇOS!$A:$F,5,0),IFERROR(VLOOKUP($B200,'COMPOSIÇÕES COMPLEMENTARES '!$C:$K,7,0),"")))</f>
        <v/>
      </c>
      <c r="H200" s="499" t="str">
        <f t="shared" si="15"/>
        <v/>
      </c>
      <c r="I200" s="499" t="str">
        <f t="shared" si="16"/>
        <v/>
      </c>
      <c r="J200" s="499" t="str">
        <f t="shared" si="17"/>
        <v/>
      </c>
      <c r="K200" s="499" t="str">
        <f t="shared" si="18"/>
        <v/>
      </c>
      <c r="L200" s="499"/>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f t="shared" si="19"/>
        <v>0</v>
      </c>
      <c r="AL200" s="324">
        <v>0</v>
      </c>
    </row>
    <row r="201" spans="1:38" s="325" customFormat="1">
      <c r="A201" s="494"/>
      <c r="B201" s="495"/>
      <c r="C201" s="496" t="str">
        <f>IF($B201="","",IFERROR(VLOOKUP($B201,SERVIÇOS!$A:$F,2,0),IFERROR(VLOOKUP($B201,'COMPOSIÇÕES COMPLEMENTARES '!$C:$K,2,0),"")))</f>
        <v/>
      </c>
      <c r="D201" s="497" t="str">
        <f>IF($B201="","",IFERROR(VLOOKUP($B201,SERVIÇOS!$A:$F,3,0),IFERROR(VLOOKUP($B201,'COMPOSIÇÕES COMPLEMENTARES '!$C:$K,3,0),"")))</f>
        <v/>
      </c>
      <c r="E201" s="498"/>
      <c r="F201" s="499" t="str">
        <f>IF($B201="","",IFERROR(VLOOKUP($B201,SERVIÇOS!$A:$F,4,0),IFERROR(VLOOKUP($B201,'COMPOSIÇÕES COMPLEMENTARES '!$C:$K,6,0),"")))</f>
        <v/>
      </c>
      <c r="G201" s="499" t="str">
        <f>IF($B201="","",IFERROR(VLOOKUP($B201,SERVIÇOS!$A:$F,5,0),IFERROR(VLOOKUP($B201,'COMPOSIÇÕES COMPLEMENTARES '!$C:$K,7,0),"")))</f>
        <v/>
      </c>
      <c r="H201" s="499" t="str">
        <f t="shared" si="15"/>
        <v/>
      </c>
      <c r="I201" s="499" t="str">
        <f t="shared" si="16"/>
        <v/>
      </c>
      <c r="J201" s="499" t="str">
        <f t="shared" si="17"/>
        <v/>
      </c>
      <c r="K201" s="499" t="str">
        <f t="shared" si="18"/>
        <v/>
      </c>
      <c r="L201" s="499"/>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f t="shared" si="19"/>
        <v>0</v>
      </c>
      <c r="AL201" s="324">
        <v>0</v>
      </c>
    </row>
    <row r="202" spans="1:38" s="325" customFormat="1">
      <c r="A202" s="494"/>
      <c r="B202" s="495"/>
      <c r="C202" s="496" t="str">
        <f>IF($B202="","",IFERROR(VLOOKUP($B202,SERVIÇOS!$A:$F,2,0),IFERROR(VLOOKUP($B202,'COMPOSIÇÕES COMPLEMENTARES '!$C:$K,2,0),"")))</f>
        <v/>
      </c>
      <c r="D202" s="497" t="str">
        <f>IF($B202="","",IFERROR(VLOOKUP($B202,SERVIÇOS!$A:$F,3,0),IFERROR(VLOOKUP($B202,'COMPOSIÇÕES COMPLEMENTARES '!$C:$K,3,0),"")))</f>
        <v/>
      </c>
      <c r="E202" s="498"/>
      <c r="F202" s="499" t="str">
        <f>IF($B202="","",IFERROR(VLOOKUP($B202,SERVIÇOS!$A:$F,4,0),IFERROR(VLOOKUP($B202,'COMPOSIÇÕES COMPLEMENTARES '!$C:$K,6,0),"")))</f>
        <v/>
      </c>
      <c r="G202" s="499" t="str">
        <f>IF($B202="","",IFERROR(VLOOKUP($B202,SERVIÇOS!$A:$F,5,0),IFERROR(VLOOKUP($B202,'COMPOSIÇÕES COMPLEMENTARES '!$C:$K,7,0),"")))</f>
        <v/>
      </c>
      <c r="H202" s="499" t="str">
        <f t="shared" ref="H202:H265" si="20">IF(E202="","",F202+G202)</f>
        <v/>
      </c>
      <c r="I202" s="499" t="str">
        <f t="shared" ref="I202:I265" si="21">IF(E202="","",ROUND((E202*F202),2))</f>
        <v/>
      </c>
      <c r="J202" s="499" t="str">
        <f t="shared" ref="J202:J265" si="22">IF(E202="","",ROUND((E202*G202),2))</f>
        <v/>
      </c>
      <c r="K202" s="499" t="str">
        <f t="shared" ref="K202:K265" si="23">IF(E202="","",ROUND((E202*H202),2))</f>
        <v/>
      </c>
      <c r="L202" s="499"/>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f t="shared" si="19"/>
        <v>0</v>
      </c>
      <c r="AL202" s="324">
        <v>0</v>
      </c>
    </row>
    <row r="203" spans="1:38" s="325" customFormat="1">
      <c r="A203" s="494"/>
      <c r="B203" s="495"/>
      <c r="C203" s="496" t="str">
        <f>IF($B203="","",IFERROR(VLOOKUP($B203,SERVIÇOS!$A:$F,2,0),IFERROR(VLOOKUP($B203,'COMPOSIÇÕES COMPLEMENTARES '!$C:$K,2,0),"")))</f>
        <v/>
      </c>
      <c r="D203" s="497" t="str">
        <f>IF($B203="","",IFERROR(VLOOKUP($B203,SERVIÇOS!$A:$F,3,0),IFERROR(VLOOKUP($B203,'COMPOSIÇÕES COMPLEMENTARES '!$C:$K,3,0),"")))</f>
        <v/>
      </c>
      <c r="E203" s="498"/>
      <c r="F203" s="499" t="str">
        <f>IF($B203="","",IFERROR(VLOOKUP($B203,SERVIÇOS!$A:$F,4,0),IFERROR(VLOOKUP($B203,'COMPOSIÇÕES COMPLEMENTARES '!$C:$K,6,0),"")))</f>
        <v/>
      </c>
      <c r="G203" s="499" t="str">
        <f>IF($B203="","",IFERROR(VLOOKUP($B203,SERVIÇOS!$A:$F,5,0),IFERROR(VLOOKUP($B203,'COMPOSIÇÕES COMPLEMENTARES '!$C:$K,7,0),"")))</f>
        <v/>
      </c>
      <c r="H203" s="499" t="str">
        <f t="shared" si="20"/>
        <v/>
      </c>
      <c r="I203" s="499" t="str">
        <f t="shared" si="21"/>
        <v/>
      </c>
      <c r="J203" s="499" t="str">
        <f t="shared" si="22"/>
        <v/>
      </c>
      <c r="K203" s="499" t="str">
        <f t="shared" si="23"/>
        <v/>
      </c>
      <c r="L203" s="499"/>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f t="shared" si="19"/>
        <v>0</v>
      </c>
      <c r="AL203" s="324">
        <v>0</v>
      </c>
    </row>
    <row r="204" spans="1:38" s="325" customFormat="1">
      <c r="A204" s="494"/>
      <c r="B204" s="495"/>
      <c r="C204" s="496" t="str">
        <f>IF($B204="","",IFERROR(VLOOKUP($B204,SERVIÇOS!$A:$F,2,0),IFERROR(VLOOKUP($B204,'COMPOSIÇÕES COMPLEMENTARES '!$C:$K,2,0),"")))</f>
        <v/>
      </c>
      <c r="D204" s="497" t="str">
        <f>IF($B204="","",IFERROR(VLOOKUP($B204,SERVIÇOS!$A:$F,3,0),IFERROR(VLOOKUP($B204,'COMPOSIÇÕES COMPLEMENTARES '!$C:$K,3,0),"")))</f>
        <v/>
      </c>
      <c r="E204" s="498"/>
      <c r="F204" s="499" t="str">
        <f>IF($B204="","",IFERROR(VLOOKUP($B204,SERVIÇOS!$A:$F,4,0),IFERROR(VLOOKUP($B204,'COMPOSIÇÕES COMPLEMENTARES '!$C:$K,6,0),"")))</f>
        <v/>
      </c>
      <c r="G204" s="499" t="str">
        <f>IF($B204="","",IFERROR(VLOOKUP($B204,SERVIÇOS!$A:$F,5,0),IFERROR(VLOOKUP($B204,'COMPOSIÇÕES COMPLEMENTARES '!$C:$K,7,0),"")))</f>
        <v/>
      </c>
      <c r="H204" s="499" t="str">
        <f t="shared" si="20"/>
        <v/>
      </c>
      <c r="I204" s="499" t="str">
        <f t="shared" si="21"/>
        <v/>
      </c>
      <c r="J204" s="499" t="str">
        <f t="shared" si="22"/>
        <v/>
      </c>
      <c r="K204" s="499" t="str">
        <f t="shared" si="23"/>
        <v/>
      </c>
      <c r="L204" s="499"/>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f t="shared" si="19"/>
        <v>0</v>
      </c>
      <c r="AL204" s="324">
        <v>0</v>
      </c>
    </row>
    <row r="205" spans="1:38" s="325" customFormat="1">
      <c r="A205" s="494"/>
      <c r="B205" s="495"/>
      <c r="C205" s="496" t="str">
        <f>IF($B205="","",IFERROR(VLOOKUP($B205,SERVIÇOS!$A:$F,2,0),IFERROR(VLOOKUP($B205,'COMPOSIÇÕES COMPLEMENTARES '!$C:$K,2,0),"")))</f>
        <v/>
      </c>
      <c r="D205" s="497" t="str">
        <f>IF($B205="","",IFERROR(VLOOKUP($B205,SERVIÇOS!$A:$F,3,0),IFERROR(VLOOKUP($B205,'COMPOSIÇÕES COMPLEMENTARES '!$C:$K,3,0),"")))</f>
        <v/>
      </c>
      <c r="E205" s="498"/>
      <c r="F205" s="499" t="str">
        <f>IF($B205="","",IFERROR(VLOOKUP($B205,SERVIÇOS!$A:$F,4,0),IFERROR(VLOOKUP($B205,'COMPOSIÇÕES COMPLEMENTARES '!$C:$K,6,0),"")))</f>
        <v/>
      </c>
      <c r="G205" s="499" t="str">
        <f>IF($B205="","",IFERROR(VLOOKUP($B205,SERVIÇOS!$A:$F,5,0),IFERROR(VLOOKUP($B205,'COMPOSIÇÕES COMPLEMENTARES '!$C:$K,7,0),"")))</f>
        <v/>
      </c>
      <c r="H205" s="499" t="str">
        <f t="shared" si="20"/>
        <v/>
      </c>
      <c r="I205" s="499" t="str">
        <f t="shared" si="21"/>
        <v/>
      </c>
      <c r="J205" s="499" t="str">
        <f t="shared" si="22"/>
        <v/>
      </c>
      <c r="K205" s="499" t="str">
        <f t="shared" si="23"/>
        <v/>
      </c>
      <c r="L205" s="499"/>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f t="shared" si="19"/>
        <v>0</v>
      </c>
      <c r="AL205" s="324">
        <v>0</v>
      </c>
    </row>
    <row r="206" spans="1:38" s="325" customFormat="1">
      <c r="A206" s="494"/>
      <c r="B206" s="495"/>
      <c r="C206" s="496" t="str">
        <f>IF($B206="","",IFERROR(VLOOKUP($B206,SERVIÇOS!$A:$F,2,0),IFERROR(VLOOKUP($B206,'COMPOSIÇÕES COMPLEMENTARES '!$C:$K,2,0),"")))</f>
        <v/>
      </c>
      <c r="D206" s="497" t="str">
        <f>IF($B206="","",IFERROR(VLOOKUP($B206,SERVIÇOS!$A:$F,3,0),IFERROR(VLOOKUP($B206,'COMPOSIÇÕES COMPLEMENTARES '!$C:$K,3,0),"")))</f>
        <v/>
      </c>
      <c r="E206" s="498"/>
      <c r="F206" s="499" t="str">
        <f>IF($B206="","",IFERROR(VLOOKUP($B206,SERVIÇOS!$A:$F,4,0),IFERROR(VLOOKUP($B206,'COMPOSIÇÕES COMPLEMENTARES '!$C:$K,6,0),"")))</f>
        <v/>
      </c>
      <c r="G206" s="499" t="str">
        <f>IF($B206="","",IFERROR(VLOOKUP($B206,SERVIÇOS!$A:$F,5,0),IFERROR(VLOOKUP($B206,'COMPOSIÇÕES COMPLEMENTARES '!$C:$K,7,0),"")))</f>
        <v/>
      </c>
      <c r="H206" s="499" t="str">
        <f t="shared" si="20"/>
        <v/>
      </c>
      <c r="I206" s="499" t="str">
        <f t="shared" si="21"/>
        <v/>
      </c>
      <c r="J206" s="499" t="str">
        <f t="shared" si="22"/>
        <v/>
      </c>
      <c r="K206" s="499" t="str">
        <f t="shared" si="23"/>
        <v/>
      </c>
      <c r="L206" s="499"/>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f t="shared" si="19"/>
        <v>0</v>
      </c>
      <c r="AL206" s="324">
        <v>0</v>
      </c>
    </row>
    <row r="207" spans="1:38" s="325" customFormat="1">
      <c r="A207" s="494"/>
      <c r="B207" s="495"/>
      <c r="C207" s="496" t="str">
        <f>IF($B207="","",IFERROR(VLOOKUP($B207,SERVIÇOS!$A:$F,2,0),IFERROR(VLOOKUP($B207,'COMPOSIÇÕES COMPLEMENTARES '!$C:$K,2,0),"")))</f>
        <v/>
      </c>
      <c r="D207" s="497" t="str">
        <f>IF($B207="","",IFERROR(VLOOKUP($B207,SERVIÇOS!$A:$F,3,0),IFERROR(VLOOKUP($B207,'COMPOSIÇÕES COMPLEMENTARES '!$C:$K,3,0),"")))</f>
        <v/>
      </c>
      <c r="E207" s="498"/>
      <c r="F207" s="499" t="str">
        <f>IF($B207="","",IFERROR(VLOOKUP($B207,SERVIÇOS!$A:$F,4,0),IFERROR(VLOOKUP($B207,'COMPOSIÇÕES COMPLEMENTARES '!$C:$K,6,0),"")))</f>
        <v/>
      </c>
      <c r="G207" s="499" t="str">
        <f>IF($B207="","",IFERROR(VLOOKUP($B207,SERVIÇOS!$A:$F,5,0),IFERROR(VLOOKUP($B207,'COMPOSIÇÕES COMPLEMENTARES '!$C:$K,7,0),"")))</f>
        <v/>
      </c>
      <c r="H207" s="499" t="str">
        <f t="shared" si="20"/>
        <v/>
      </c>
      <c r="I207" s="499" t="str">
        <f t="shared" si="21"/>
        <v/>
      </c>
      <c r="J207" s="499" t="str">
        <f t="shared" si="22"/>
        <v/>
      </c>
      <c r="K207" s="499" t="str">
        <f t="shared" si="23"/>
        <v/>
      </c>
      <c r="L207" s="499"/>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f t="shared" si="19"/>
        <v>0</v>
      </c>
      <c r="AL207" s="324">
        <v>0</v>
      </c>
    </row>
    <row r="208" spans="1:38" s="325" customFormat="1">
      <c r="A208" s="494"/>
      <c r="B208" s="495"/>
      <c r="C208" s="496" t="str">
        <f>IF($B208="","",IFERROR(VLOOKUP($B208,SERVIÇOS!$A:$F,2,0),IFERROR(VLOOKUP($B208,'COMPOSIÇÕES COMPLEMENTARES '!$C:$K,2,0),"")))</f>
        <v/>
      </c>
      <c r="D208" s="497" t="str">
        <f>IF($B208="","",IFERROR(VLOOKUP($B208,SERVIÇOS!$A:$F,3,0),IFERROR(VLOOKUP($B208,'COMPOSIÇÕES COMPLEMENTARES '!$C:$K,3,0),"")))</f>
        <v/>
      </c>
      <c r="E208" s="498"/>
      <c r="F208" s="499" t="str">
        <f>IF($B208="","",IFERROR(VLOOKUP($B208,SERVIÇOS!$A:$F,4,0),IFERROR(VLOOKUP($B208,'COMPOSIÇÕES COMPLEMENTARES '!$C:$K,6,0),"")))</f>
        <v/>
      </c>
      <c r="G208" s="499" t="str">
        <f>IF($B208="","",IFERROR(VLOOKUP($B208,SERVIÇOS!$A:$F,5,0),IFERROR(VLOOKUP($B208,'COMPOSIÇÕES COMPLEMENTARES '!$C:$K,7,0),"")))</f>
        <v/>
      </c>
      <c r="H208" s="499" t="str">
        <f t="shared" si="20"/>
        <v/>
      </c>
      <c r="I208" s="499" t="str">
        <f t="shared" si="21"/>
        <v/>
      </c>
      <c r="J208" s="499" t="str">
        <f t="shared" si="22"/>
        <v/>
      </c>
      <c r="K208" s="499" t="str">
        <f t="shared" si="23"/>
        <v/>
      </c>
      <c r="L208" s="499"/>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f t="shared" si="19"/>
        <v>0</v>
      </c>
      <c r="AL208" s="324">
        <v>0</v>
      </c>
    </row>
    <row r="209" spans="1:38" s="325" customFormat="1">
      <c r="A209" s="494"/>
      <c r="B209" s="495"/>
      <c r="C209" s="496" t="str">
        <f>IF($B209="","",IFERROR(VLOOKUP($B209,SERVIÇOS!$A:$F,2,0),IFERROR(VLOOKUP($B209,'COMPOSIÇÕES COMPLEMENTARES '!$C:$K,2,0),"")))</f>
        <v/>
      </c>
      <c r="D209" s="497" t="str">
        <f>IF($B209="","",IFERROR(VLOOKUP($B209,SERVIÇOS!$A:$F,3,0),IFERROR(VLOOKUP($B209,'COMPOSIÇÕES COMPLEMENTARES '!$C:$K,3,0),"")))</f>
        <v/>
      </c>
      <c r="E209" s="498"/>
      <c r="F209" s="499" t="str">
        <f>IF($B209="","",IFERROR(VLOOKUP($B209,SERVIÇOS!$A:$F,4,0),IFERROR(VLOOKUP($B209,'COMPOSIÇÕES COMPLEMENTARES '!$C:$K,6,0),"")))</f>
        <v/>
      </c>
      <c r="G209" s="499" t="str">
        <f>IF($B209="","",IFERROR(VLOOKUP($B209,SERVIÇOS!$A:$F,5,0),IFERROR(VLOOKUP($B209,'COMPOSIÇÕES COMPLEMENTARES '!$C:$K,7,0),"")))</f>
        <v/>
      </c>
      <c r="H209" s="499" t="str">
        <f t="shared" si="20"/>
        <v/>
      </c>
      <c r="I209" s="499" t="str">
        <f t="shared" si="21"/>
        <v/>
      </c>
      <c r="J209" s="499" t="str">
        <f t="shared" si="22"/>
        <v/>
      </c>
      <c r="K209" s="499" t="str">
        <f t="shared" si="23"/>
        <v/>
      </c>
      <c r="L209" s="499"/>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f t="shared" si="19"/>
        <v>0</v>
      </c>
      <c r="AL209" s="324">
        <v>0</v>
      </c>
    </row>
    <row r="210" spans="1:38" s="325" customFormat="1">
      <c r="A210" s="494"/>
      <c r="B210" s="495"/>
      <c r="C210" s="496" t="str">
        <f>IF($B210="","",IFERROR(VLOOKUP($B210,SERVIÇOS!$A:$F,2,0),IFERROR(VLOOKUP($B210,'COMPOSIÇÕES COMPLEMENTARES '!$C:$K,2,0),"")))</f>
        <v/>
      </c>
      <c r="D210" s="497" t="str">
        <f>IF($B210="","",IFERROR(VLOOKUP($B210,SERVIÇOS!$A:$F,3,0),IFERROR(VLOOKUP($B210,'COMPOSIÇÕES COMPLEMENTARES '!$C:$K,3,0),"")))</f>
        <v/>
      </c>
      <c r="E210" s="498"/>
      <c r="F210" s="499" t="str">
        <f>IF($B210="","",IFERROR(VLOOKUP($B210,SERVIÇOS!$A:$F,4,0),IFERROR(VLOOKUP($B210,'COMPOSIÇÕES COMPLEMENTARES '!$C:$K,6,0),"")))</f>
        <v/>
      </c>
      <c r="G210" s="499" t="str">
        <f>IF($B210="","",IFERROR(VLOOKUP($B210,SERVIÇOS!$A:$F,5,0),IFERROR(VLOOKUP($B210,'COMPOSIÇÕES COMPLEMENTARES '!$C:$K,7,0),"")))</f>
        <v/>
      </c>
      <c r="H210" s="499" t="str">
        <f t="shared" si="20"/>
        <v/>
      </c>
      <c r="I210" s="499" t="str">
        <f t="shared" si="21"/>
        <v/>
      </c>
      <c r="J210" s="499" t="str">
        <f t="shared" si="22"/>
        <v/>
      </c>
      <c r="K210" s="499" t="str">
        <f t="shared" si="23"/>
        <v/>
      </c>
      <c r="L210" s="499"/>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f t="shared" si="19"/>
        <v>0</v>
      </c>
      <c r="AL210" s="324">
        <v>0</v>
      </c>
    </row>
    <row r="211" spans="1:38" s="325" customFormat="1">
      <c r="A211" s="494"/>
      <c r="B211" s="495"/>
      <c r="C211" s="496" t="str">
        <f>IF($B211="","",IFERROR(VLOOKUP($B211,SERVIÇOS!$A:$F,2,0),IFERROR(VLOOKUP($B211,'COMPOSIÇÕES COMPLEMENTARES '!$C:$K,2,0),"")))</f>
        <v/>
      </c>
      <c r="D211" s="497" t="str">
        <f>IF($B211="","",IFERROR(VLOOKUP($B211,SERVIÇOS!$A:$F,3,0),IFERROR(VLOOKUP($B211,'COMPOSIÇÕES COMPLEMENTARES '!$C:$K,3,0),"")))</f>
        <v/>
      </c>
      <c r="E211" s="498"/>
      <c r="F211" s="499" t="str">
        <f>IF($B211="","",IFERROR(VLOOKUP($B211,SERVIÇOS!$A:$F,4,0),IFERROR(VLOOKUP($B211,'COMPOSIÇÕES COMPLEMENTARES '!$C:$K,6,0),"")))</f>
        <v/>
      </c>
      <c r="G211" s="499" t="str">
        <f>IF($B211="","",IFERROR(VLOOKUP($B211,SERVIÇOS!$A:$F,5,0),IFERROR(VLOOKUP($B211,'COMPOSIÇÕES COMPLEMENTARES '!$C:$K,7,0),"")))</f>
        <v/>
      </c>
      <c r="H211" s="499" t="str">
        <f t="shared" si="20"/>
        <v/>
      </c>
      <c r="I211" s="499" t="str">
        <f t="shared" si="21"/>
        <v/>
      </c>
      <c r="J211" s="499" t="str">
        <f t="shared" si="22"/>
        <v/>
      </c>
      <c r="K211" s="499" t="str">
        <f t="shared" si="23"/>
        <v/>
      </c>
      <c r="L211" s="499"/>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f t="shared" si="19"/>
        <v>0</v>
      </c>
      <c r="AL211" s="324">
        <v>0</v>
      </c>
    </row>
    <row r="212" spans="1:38" s="325" customFormat="1">
      <c r="A212" s="494"/>
      <c r="B212" s="495"/>
      <c r="C212" s="496" t="str">
        <f>IF($B212="","",IFERROR(VLOOKUP($B212,SERVIÇOS!$A:$F,2,0),IFERROR(VLOOKUP($B212,'COMPOSIÇÕES COMPLEMENTARES '!$C:$K,2,0),"")))</f>
        <v/>
      </c>
      <c r="D212" s="497" t="str">
        <f>IF($B212="","",IFERROR(VLOOKUP($B212,SERVIÇOS!$A:$F,3,0),IFERROR(VLOOKUP($B212,'COMPOSIÇÕES COMPLEMENTARES '!$C:$K,3,0),"")))</f>
        <v/>
      </c>
      <c r="E212" s="498"/>
      <c r="F212" s="499" t="str">
        <f>IF($B212="","",IFERROR(VLOOKUP($B212,SERVIÇOS!$A:$F,4,0),IFERROR(VLOOKUP($B212,'COMPOSIÇÕES COMPLEMENTARES '!$C:$K,6,0),"")))</f>
        <v/>
      </c>
      <c r="G212" s="499" t="str">
        <f>IF($B212="","",IFERROR(VLOOKUP($B212,SERVIÇOS!$A:$F,5,0),IFERROR(VLOOKUP($B212,'COMPOSIÇÕES COMPLEMENTARES '!$C:$K,7,0),"")))</f>
        <v/>
      </c>
      <c r="H212" s="499" t="str">
        <f t="shared" si="20"/>
        <v/>
      </c>
      <c r="I212" s="499" t="str">
        <f t="shared" si="21"/>
        <v/>
      </c>
      <c r="J212" s="499" t="str">
        <f t="shared" si="22"/>
        <v/>
      </c>
      <c r="K212" s="499" t="str">
        <f t="shared" si="23"/>
        <v/>
      </c>
      <c r="L212" s="499"/>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f t="shared" si="19"/>
        <v>0</v>
      </c>
      <c r="AL212" s="324">
        <v>0</v>
      </c>
    </row>
    <row r="213" spans="1:38" s="325" customFormat="1">
      <c r="A213" s="494"/>
      <c r="B213" s="495"/>
      <c r="C213" s="496" t="str">
        <f>IF($B213="","",IFERROR(VLOOKUP($B213,SERVIÇOS!$A:$F,2,0),IFERROR(VLOOKUP($B213,'COMPOSIÇÕES COMPLEMENTARES '!$C:$K,2,0),"")))</f>
        <v/>
      </c>
      <c r="D213" s="497" t="str">
        <f>IF($B213="","",IFERROR(VLOOKUP($B213,SERVIÇOS!$A:$F,3,0),IFERROR(VLOOKUP($B213,'COMPOSIÇÕES COMPLEMENTARES '!$C:$K,3,0),"")))</f>
        <v/>
      </c>
      <c r="E213" s="498"/>
      <c r="F213" s="499" t="str">
        <f>IF($B213="","",IFERROR(VLOOKUP($B213,SERVIÇOS!$A:$F,4,0),IFERROR(VLOOKUP($B213,'COMPOSIÇÕES COMPLEMENTARES '!$C:$K,6,0),"")))</f>
        <v/>
      </c>
      <c r="G213" s="499" t="str">
        <f>IF($B213="","",IFERROR(VLOOKUP($B213,SERVIÇOS!$A:$F,5,0),IFERROR(VLOOKUP($B213,'COMPOSIÇÕES COMPLEMENTARES '!$C:$K,7,0),"")))</f>
        <v/>
      </c>
      <c r="H213" s="499" t="str">
        <f t="shared" si="20"/>
        <v/>
      </c>
      <c r="I213" s="499" t="str">
        <f t="shared" si="21"/>
        <v/>
      </c>
      <c r="J213" s="499" t="str">
        <f t="shared" si="22"/>
        <v/>
      </c>
      <c r="K213" s="499" t="str">
        <f t="shared" si="23"/>
        <v/>
      </c>
      <c r="L213" s="499"/>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f t="shared" si="19"/>
        <v>0</v>
      </c>
      <c r="AL213" s="324">
        <v>0</v>
      </c>
    </row>
    <row r="214" spans="1:38" s="325" customFormat="1">
      <c r="A214" s="494"/>
      <c r="B214" s="495"/>
      <c r="C214" s="496" t="str">
        <f>IF($B214="","",IFERROR(VLOOKUP($B214,SERVIÇOS!$A:$F,2,0),IFERROR(VLOOKUP($B214,'COMPOSIÇÕES COMPLEMENTARES '!$C:$K,2,0),"")))</f>
        <v/>
      </c>
      <c r="D214" s="497" t="str">
        <f>IF($B214="","",IFERROR(VLOOKUP($B214,SERVIÇOS!$A:$F,3,0),IFERROR(VLOOKUP($B214,'COMPOSIÇÕES COMPLEMENTARES '!$C:$K,3,0),"")))</f>
        <v/>
      </c>
      <c r="E214" s="498"/>
      <c r="F214" s="499" t="str">
        <f>IF($B214="","",IFERROR(VLOOKUP($B214,SERVIÇOS!$A:$F,4,0),IFERROR(VLOOKUP($B214,'COMPOSIÇÕES COMPLEMENTARES '!$C:$K,6,0),"")))</f>
        <v/>
      </c>
      <c r="G214" s="499" t="str">
        <f>IF($B214="","",IFERROR(VLOOKUP($B214,SERVIÇOS!$A:$F,5,0),IFERROR(VLOOKUP($B214,'COMPOSIÇÕES COMPLEMENTARES '!$C:$K,7,0),"")))</f>
        <v/>
      </c>
      <c r="H214" s="499" t="str">
        <f t="shared" si="20"/>
        <v/>
      </c>
      <c r="I214" s="499" t="str">
        <f t="shared" si="21"/>
        <v/>
      </c>
      <c r="J214" s="499" t="str">
        <f t="shared" si="22"/>
        <v/>
      </c>
      <c r="K214" s="499" t="str">
        <f t="shared" si="23"/>
        <v/>
      </c>
      <c r="L214" s="499"/>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f t="shared" si="19"/>
        <v>0</v>
      </c>
      <c r="AL214" s="324">
        <v>0</v>
      </c>
    </row>
    <row r="215" spans="1:38" s="325" customFormat="1">
      <c r="A215" s="494"/>
      <c r="B215" s="495"/>
      <c r="C215" s="496" t="str">
        <f>IF($B215="","",IFERROR(VLOOKUP($B215,SERVIÇOS!$A:$F,2,0),IFERROR(VLOOKUP($B215,'COMPOSIÇÕES COMPLEMENTARES '!$C:$K,2,0),"")))</f>
        <v/>
      </c>
      <c r="D215" s="497" t="str">
        <f>IF($B215="","",IFERROR(VLOOKUP($B215,SERVIÇOS!$A:$F,3,0),IFERROR(VLOOKUP($B215,'COMPOSIÇÕES COMPLEMENTARES '!$C:$K,3,0),"")))</f>
        <v/>
      </c>
      <c r="E215" s="498"/>
      <c r="F215" s="499" t="str">
        <f>IF($B215="","",IFERROR(VLOOKUP($B215,SERVIÇOS!$A:$F,4,0),IFERROR(VLOOKUP($B215,'COMPOSIÇÕES COMPLEMENTARES '!$C:$K,6,0),"")))</f>
        <v/>
      </c>
      <c r="G215" s="499" t="str">
        <f>IF($B215="","",IFERROR(VLOOKUP($B215,SERVIÇOS!$A:$F,5,0),IFERROR(VLOOKUP($B215,'COMPOSIÇÕES COMPLEMENTARES '!$C:$K,7,0),"")))</f>
        <v/>
      </c>
      <c r="H215" s="499" t="str">
        <f t="shared" si="20"/>
        <v/>
      </c>
      <c r="I215" s="499" t="str">
        <f t="shared" si="21"/>
        <v/>
      </c>
      <c r="J215" s="499" t="str">
        <f t="shared" si="22"/>
        <v/>
      </c>
      <c r="K215" s="499" t="str">
        <f t="shared" si="23"/>
        <v/>
      </c>
      <c r="L215" s="499"/>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f t="shared" si="19"/>
        <v>0</v>
      </c>
      <c r="AL215" s="324">
        <v>0</v>
      </c>
    </row>
    <row r="216" spans="1:38" s="325" customFormat="1">
      <c r="A216" s="494"/>
      <c r="B216" s="495"/>
      <c r="C216" s="496" t="str">
        <f>IF($B216="","",IFERROR(VLOOKUP($B216,SERVIÇOS!$A:$F,2,0),IFERROR(VLOOKUP($B216,'COMPOSIÇÕES COMPLEMENTARES '!$C:$K,2,0),"")))</f>
        <v/>
      </c>
      <c r="D216" s="497" t="str">
        <f>IF($B216="","",IFERROR(VLOOKUP($B216,SERVIÇOS!$A:$F,3,0),IFERROR(VLOOKUP($B216,'COMPOSIÇÕES COMPLEMENTARES '!$C:$K,3,0),"")))</f>
        <v/>
      </c>
      <c r="E216" s="498"/>
      <c r="F216" s="499" t="str">
        <f>IF($B216="","",IFERROR(VLOOKUP($B216,SERVIÇOS!$A:$F,4,0),IFERROR(VLOOKUP($B216,'COMPOSIÇÕES COMPLEMENTARES '!$C:$K,6,0),"")))</f>
        <v/>
      </c>
      <c r="G216" s="499" t="str">
        <f>IF($B216="","",IFERROR(VLOOKUP($B216,SERVIÇOS!$A:$F,5,0),IFERROR(VLOOKUP($B216,'COMPOSIÇÕES COMPLEMENTARES '!$C:$K,7,0),"")))</f>
        <v/>
      </c>
      <c r="H216" s="499" t="str">
        <f t="shared" si="20"/>
        <v/>
      </c>
      <c r="I216" s="499" t="str">
        <f t="shared" si="21"/>
        <v/>
      </c>
      <c r="J216" s="499" t="str">
        <f t="shared" si="22"/>
        <v/>
      </c>
      <c r="K216" s="499" t="str">
        <f t="shared" si="23"/>
        <v/>
      </c>
      <c r="L216" s="499"/>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f t="shared" si="19"/>
        <v>0</v>
      </c>
      <c r="AL216" s="324">
        <v>0</v>
      </c>
    </row>
    <row r="217" spans="1:38" s="325" customFormat="1">
      <c r="A217" s="494"/>
      <c r="B217" s="495"/>
      <c r="C217" s="496" t="str">
        <f>IF($B217="","",IFERROR(VLOOKUP($B217,SERVIÇOS!$A:$F,2,0),IFERROR(VLOOKUP($B217,'COMPOSIÇÕES COMPLEMENTARES '!$C:$K,2,0),"")))</f>
        <v/>
      </c>
      <c r="D217" s="497" t="str">
        <f>IF($B217="","",IFERROR(VLOOKUP($B217,SERVIÇOS!$A:$F,3,0),IFERROR(VLOOKUP($B217,'COMPOSIÇÕES COMPLEMENTARES '!$C:$K,3,0),"")))</f>
        <v/>
      </c>
      <c r="E217" s="498"/>
      <c r="F217" s="499" t="str">
        <f>IF($B217="","",IFERROR(VLOOKUP($B217,SERVIÇOS!$A:$F,4,0),IFERROR(VLOOKUP($B217,'COMPOSIÇÕES COMPLEMENTARES '!$C:$K,6,0),"")))</f>
        <v/>
      </c>
      <c r="G217" s="499" t="str">
        <f>IF($B217="","",IFERROR(VLOOKUP($B217,SERVIÇOS!$A:$F,5,0),IFERROR(VLOOKUP($B217,'COMPOSIÇÕES COMPLEMENTARES '!$C:$K,7,0),"")))</f>
        <v/>
      </c>
      <c r="H217" s="499" t="str">
        <f t="shared" si="20"/>
        <v/>
      </c>
      <c r="I217" s="499" t="str">
        <f t="shared" si="21"/>
        <v/>
      </c>
      <c r="J217" s="499" t="str">
        <f t="shared" si="22"/>
        <v/>
      </c>
      <c r="K217" s="499" t="str">
        <f t="shared" si="23"/>
        <v/>
      </c>
      <c r="L217" s="499"/>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f t="shared" si="19"/>
        <v>0</v>
      </c>
      <c r="AL217" s="324">
        <v>0</v>
      </c>
    </row>
    <row r="218" spans="1:38" s="325" customFormat="1">
      <c r="A218" s="494"/>
      <c r="B218" s="495"/>
      <c r="C218" s="496" t="str">
        <f>IF($B218="","",IFERROR(VLOOKUP($B218,SERVIÇOS!$A:$F,2,0),IFERROR(VLOOKUP($B218,'COMPOSIÇÕES COMPLEMENTARES '!$C:$K,2,0),"")))</f>
        <v/>
      </c>
      <c r="D218" s="497" t="str">
        <f>IF($B218="","",IFERROR(VLOOKUP($B218,SERVIÇOS!$A:$F,3,0),IFERROR(VLOOKUP($B218,'COMPOSIÇÕES COMPLEMENTARES '!$C:$K,3,0),"")))</f>
        <v/>
      </c>
      <c r="E218" s="498"/>
      <c r="F218" s="499" t="str">
        <f>IF($B218="","",IFERROR(VLOOKUP($B218,SERVIÇOS!$A:$F,4,0),IFERROR(VLOOKUP($B218,'COMPOSIÇÕES COMPLEMENTARES '!$C:$K,6,0),"")))</f>
        <v/>
      </c>
      <c r="G218" s="499" t="str">
        <f>IF($B218="","",IFERROR(VLOOKUP($B218,SERVIÇOS!$A:$F,5,0),IFERROR(VLOOKUP($B218,'COMPOSIÇÕES COMPLEMENTARES '!$C:$K,7,0),"")))</f>
        <v/>
      </c>
      <c r="H218" s="499" t="str">
        <f t="shared" si="20"/>
        <v/>
      </c>
      <c r="I218" s="499" t="str">
        <f t="shared" si="21"/>
        <v/>
      </c>
      <c r="J218" s="499" t="str">
        <f t="shared" si="22"/>
        <v/>
      </c>
      <c r="K218" s="499" t="str">
        <f t="shared" si="23"/>
        <v/>
      </c>
      <c r="L218" s="499"/>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f t="shared" si="19"/>
        <v>0</v>
      </c>
      <c r="AL218" s="324">
        <v>0</v>
      </c>
    </row>
    <row r="219" spans="1:38" s="325" customFormat="1">
      <c r="A219" s="494"/>
      <c r="B219" s="495"/>
      <c r="C219" s="496" t="str">
        <f>IF($B219="","",IFERROR(VLOOKUP($B219,SERVIÇOS!$A:$F,2,0),IFERROR(VLOOKUP($B219,'COMPOSIÇÕES COMPLEMENTARES '!$C:$K,2,0),"")))</f>
        <v/>
      </c>
      <c r="D219" s="497" t="str">
        <f>IF($B219="","",IFERROR(VLOOKUP($B219,SERVIÇOS!$A:$F,3,0),IFERROR(VLOOKUP($B219,'COMPOSIÇÕES COMPLEMENTARES '!$C:$K,3,0),"")))</f>
        <v/>
      </c>
      <c r="E219" s="498"/>
      <c r="F219" s="499" t="str">
        <f>IF($B219="","",IFERROR(VLOOKUP($B219,SERVIÇOS!$A:$F,4,0),IFERROR(VLOOKUP($B219,'COMPOSIÇÕES COMPLEMENTARES '!$C:$K,6,0),"")))</f>
        <v/>
      </c>
      <c r="G219" s="499" t="str">
        <f>IF($B219="","",IFERROR(VLOOKUP($B219,SERVIÇOS!$A:$F,5,0),IFERROR(VLOOKUP($B219,'COMPOSIÇÕES COMPLEMENTARES '!$C:$K,7,0),"")))</f>
        <v/>
      </c>
      <c r="H219" s="499" t="str">
        <f t="shared" si="20"/>
        <v/>
      </c>
      <c r="I219" s="499" t="str">
        <f t="shared" si="21"/>
        <v/>
      </c>
      <c r="J219" s="499" t="str">
        <f t="shared" si="22"/>
        <v/>
      </c>
      <c r="K219" s="499" t="str">
        <f t="shared" si="23"/>
        <v/>
      </c>
      <c r="L219" s="499"/>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f t="shared" si="19"/>
        <v>0</v>
      </c>
      <c r="AL219" s="324">
        <v>0</v>
      </c>
    </row>
    <row r="220" spans="1:38" s="325" customFormat="1">
      <c r="A220" s="494"/>
      <c r="B220" s="495"/>
      <c r="C220" s="496" t="str">
        <f>IF($B220="","",IFERROR(VLOOKUP($B220,SERVIÇOS!$A:$F,2,0),IFERROR(VLOOKUP($B220,'COMPOSIÇÕES COMPLEMENTARES '!$C:$K,2,0),"")))</f>
        <v/>
      </c>
      <c r="D220" s="497" t="str">
        <f>IF($B220="","",IFERROR(VLOOKUP($B220,SERVIÇOS!$A:$F,3,0),IFERROR(VLOOKUP($B220,'COMPOSIÇÕES COMPLEMENTARES '!$C:$K,3,0),"")))</f>
        <v/>
      </c>
      <c r="E220" s="498"/>
      <c r="F220" s="499" t="str">
        <f>IF($B220="","",IFERROR(VLOOKUP($B220,SERVIÇOS!$A:$F,4,0),IFERROR(VLOOKUP($B220,'COMPOSIÇÕES COMPLEMENTARES '!$C:$K,6,0),"")))</f>
        <v/>
      </c>
      <c r="G220" s="499" t="str">
        <f>IF($B220="","",IFERROR(VLOOKUP($B220,SERVIÇOS!$A:$F,5,0),IFERROR(VLOOKUP($B220,'COMPOSIÇÕES COMPLEMENTARES '!$C:$K,7,0),"")))</f>
        <v/>
      </c>
      <c r="H220" s="499" t="str">
        <f t="shared" si="20"/>
        <v/>
      </c>
      <c r="I220" s="499" t="str">
        <f t="shared" si="21"/>
        <v/>
      </c>
      <c r="J220" s="499" t="str">
        <f t="shared" si="22"/>
        <v/>
      </c>
      <c r="K220" s="499" t="str">
        <f t="shared" si="23"/>
        <v/>
      </c>
      <c r="L220" s="499"/>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f t="shared" si="19"/>
        <v>0</v>
      </c>
      <c r="AL220" s="324">
        <v>0</v>
      </c>
    </row>
    <row r="221" spans="1:38" s="325" customFormat="1">
      <c r="A221" s="494"/>
      <c r="B221" s="495"/>
      <c r="C221" s="496" t="str">
        <f>IF($B221="","",IFERROR(VLOOKUP($B221,SERVIÇOS!$A:$F,2,0),IFERROR(VLOOKUP($B221,'COMPOSIÇÕES COMPLEMENTARES '!$C:$K,2,0),"")))</f>
        <v/>
      </c>
      <c r="D221" s="497" t="str">
        <f>IF($B221="","",IFERROR(VLOOKUP($B221,SERVIÇOS!$A:$F,3,0),IFERROR(VLOOKUP($B221,'COMPOSIÇÕES COMPLEMENTARES '!$C:$K,3,0),"")))</f>
        <v/>
      </c>
      <c r="E221" s="498"/>
      <c r="F221" s="499" t="str">
        <f>IF($B221="","",IFERROR(VLOOKUP($B221,SERVIÇOS!$A:$F,4,0),IFERROR(VLOOKUP($B221,'COMPOSIÇÕES COMPLEMENTARES '!$C:$K,6,0),"")))</f>
        <v/>
      </c>
      <c r="G221" s="499" t="str">
        <f>IF($B221="","",IFERROR(VLOOKUP($B221,SERVIÇOS!$A:$F,5,0),IFERROR(VLOOKUP($B221,'COMPOSIÇÕES COMPLEMENTARES '!$C:$K,7,0),"")))</f>
        <v/>
      </c>
      <c r="H221" s="499" t="str">
        <f t="shared" si="20"/>
        <v/>
      </c>
      <c r="I221" s="499" t="str">
        <f t="shared" si="21"/>
        <v/>
      </c>
      <c r="J221" s="499" t="str">
        <f t="shared" si="22"/>
        <v/>
      </c>
      <c r="K221" s="499" t="str">
        <f t="shared" si="23"/>
        <v/>
      </c>
      <c r="L221" s="499"/>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f t="shared" si="19"/>
        <v>0</v>
      </c>
      <c r="AL221" s="324">
        <v>0</v>
      </c>
    </row>
    <row r="222" spans="1:38" s="325" customFormat="1">
      <c r="A222" s="494"/>
      <c r="B222" s="495"/>
      <c r="C222" s="496" t="str">
        <f>IF($B222="","",IFERROR(VLOOKUP($B222,SERVIÇOS!$A:$F,2,0),IFERROR(VLOOKUP($B222,'COMPOSIÇÕES COMPLEMENTARES '!$C:$K,2,0),"")))</f>
        <v/>
      </c>
      <c r="D222" s="497" t="str">
        <f>IF($B222="","",IFERROR(VLOOKUP($B222,SERVIÇOS!$A:$F,3,0),IFERROR(VLOOKUP($B222,'COMPOSIÇÕES COMPLEMENTARES '!$C:$K,3,0),"")))</f>
        <v/>
      </c>
      <c r="E222" s="498"/>
      <c r="F222" s="499" t="str">
        <f>IF($B222="","",IFERROR(VLOOKUP($B222,SERVIÇOS!$A:$F,4,0),IFERROR(VLOOKUP($B222,'COMPOSIÇÕES COMPLEMENTARES '!$C:$K,6,0),"")))</f>
        <v/>
      </c>
      <c r="G222" s="499" t="str">
        <f>IF($B222="","",IFERROR(VLOOKUP($B222,SERVIÇOS!$A:$F,5,0),IFERROR(VLOOKUP($B222,'COMPOSIÇÕES COMPLEMENTARES '!$C:$K,7,0),"")))</f>
        <v/>
      </c>
      <c r="H222" s="499" t="str">
        <f t="shared" si="20"/>
        <v/>
      </c>
      <c r="I222" s="499" t="str">
        <f t="shared" si="21"/>
        <v/>
      </c>
      <c r="J222" s="499" t="str">
        <f t="shared" si="22"/>
        <v/>
      </c>
      <c r="K222" s="499" t="str">
        <f t="shared" si="23"/>
        <v/>
      </c>
      <c r="L222" s="499"/>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f t="shared" si="19"/>
        <v>0</v>
      </c>
      <c r="AL222" s="324">
        <v>0</v>
      </c>
    </row>
    <row r="223" spans="1:38" s="325" customFormat="1">
      <c r="A223" s="494"/>
      <c r="B223" s="495"/>
      <c r="C223" s="496" t="str">
        <f>IF($B223="","",IFERROR(VLOOKUP($B223,SERVIÇOS!$A:$F,2,0),IFERROR(VLOOKUP($B223,'COMPOSIÇÕES COMPLEMENTARES '!$C:$K,2,0),"")))</f>
        <v/>
      </c>
      <c r="D223" s="497" t="str">
        <f>IF($B223="","",IFERROR(VLOOKUP($B223,SERVIÇOS!$A:$F,3,0),IFERROR(VLOOKUP($B223,'COMPOSIÇÕES COMPLEMENTARES '!$C:$K,3,0),"")))</f>
        <v/>
      </c>
      <c r="E223" s="498"/>
      <c r="F223" s="499" t="str">
        <f>IF($B223="","",IFERROR(VLOOKUP($B223,SERVIÇOS!$A:$F,4,0),IFERROR(VLOOKUP($B223,'COMPOSIÇÕES COMPLEMENTARES '!$C:$K,6,0),"")))</f>
        <v/>
      </c>
      <c r="G223" s="499" t="str">
        <f>IF($B223="","",IFERROR(VLOOKUP($B223,SERVIÇOS!$A:$F,5,0),IFERROR(VLOOKUP($B223,'COMPOSIÇÕES COMPLEMENTARES '!$C:$K,7,0),"")))</f>
        <v/>
      </c>
      <c r="H223" s="499" t="str">
        <f t="shared" si="20"/>
        <v/>
      </c>
      <c r="I223" s="499" t="str">
        <f t="shared" si="21"/>
        <v/>
      </c>
      <c r="J223" s="499" t="str">
        <f t="shared" si="22"/>
        <v/>
      </c>
      <c r="K223" s="499" t="str">
        <f t="shared" si="23"/>
        <v/>
      </c>
      <c r="L223" s="499"/>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f t="shared" si="19"/>
        <v>0</v>
      </c>
      <c r="AL223" s="324">
        <v>0</v>
      </c>
    </row>
    <row r="224" spans="1:38" s="325" customFormat="1">
      <c r="A224" s="494"/>
      <c r="B224" s="495"/>
      <c r="C224" s="496" t="str">
        <f>IF($B224="","",IFERROR(VLOOKUP($B224,SERVIÇOS!$A:$F,2,0),IFERROR(VLOOKUP($B224,'COMPOSIÇÕES COMPLEMENTARES '!$C:$K,2,0),"")))</f>
        <v/>
      </c>
      <c r="D224" s="497" t="str">
        <f>IF($B224="","",IFERROR(VLOOKUP($B224,SERVIÇOS!$A:$F,3,0),IFERROR(VLOOKUP($B224,'COMPOSIÇÕES COMPLEMENTARES '!$C:$K,3,0),"")))</f>
        <v/>
      </c>
      <c r="E224" s="498"/>
      <c r="F224" s="499" t="str">
        <f>IF($B224="","",IFERROR(VLOOKUP($B224,SERVIÇOS!$A:$F,4,0),IFERROR(VLOOKUP($B224,'COMPOSIÇÕES COMPLEMENTARES '!$C:$K,6,0),"")))</f>
        <v/>
      </c>
      <c r="G224" s="499" t="str">
        <f>IF($B224="","",IFERROR(VLOOKUP($B224,SERVIÇOS!$A:$F,5,0),IFERROR(VLOOKUP($B224,'COMPOSIÇÕES COMPLEMENTARES '!$C:$K,7,0),"")))</f>
        <v/>
      </c>
      <c r="H224" s="499" t="str">
        <f t="shared" si="20"/>
        <v/>
      </c>
      <c r="I224" s="499" t="str">
        <f t="shared" si="21"/>
        <v/>
      </c>
      <c r="J224" s="499" t="str">
        <f t="shared" si="22"/>
        <v/>
      </c>
      <c r="K224" s="499" t="str">
        <f t="shared" si="23"/>
        <v/>
      </c>
      <c r="L224" s="499"/>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f t="shared" si="19"/>
        <v>0</v>
      </c>
      <c r="AL224" s="324">
        <v>0</v>
      </c>
    </row>
    <row r="225" spans="1:38" s="325" customFormat="1">
      <c r="A225" s="494"/>
      <c r="B225" s="495"/>
      <c r="C225" s="496" t="str">
        <f>IF($B225="","",IFERROR(VLOOKUP($B225,SERVIÇOS!$A:$F,2,0),IFERROR(VLOOKUP($B225,'COMPOSIÇÕES COMPLEMENTARES '!$C:$K,2,0),"")))</f>
        <v/>
      </c>
      <c r="D225" s="497" t="str">
        <f>IF($B225="","",IFERROR(VLOOKUP($B225,SERVIÇOS!$A:$F,3,0),IFERROR(VLOOKUP($B225,'COMPOSIÇÕES COMPLEMENTARES '!$C:$K,3,0),"")))</f>
        <v/>
      </c>
      <c r="E225" s="498"/>
      <c r="F225" s="499" t="str">
        <f>IF($B225="","",IFERROR(VLOOKUP($B225,SERVIÇOS!$A:$F,4,0),IFERROR(VLOOKUP($B225,'COMPOSIÇÕES COMPLEMENTARES '!$C:$K,6,0),"")))</f>
        <v/>
      </c>
      <c r="G225" s="499" t="str">
        <f>IF($B225="","",IFERROR(VLOOKUP($B225,SERVIÇOS!$A:$F,5,0),IFERROR(VLOOKUP($B225,'COMPOSIÇÕES COMPLEMENTARES '!$C:$K,7,0),"")))</f>
        <v/>
      </c>
      <c r="H225" s="499" t="str">
        <f t="shared" si="20"/>
        <v/>
      </c>
      <c r="I225" s="499" t="str">
        <f t="shared" si="21"/>
        <v/>
      </c>
      <c r="J225" s="499" t="str">
        <f t="shared" si="22"/>
        <v/>
      </c>
      <c r="K225" s="499" t="str">
        <f t="shared" si="23"/>
        <v/>
      </c>
      <c r="L225" s="499"/>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f t="shared" si="19"/>
        <v>0</v>
      </c>
      <c r="AL225" s="324">
        <v>0</v>
      </c>
    </row>
    <row r="226" spans="1:38" s="325" customFormat="1">
      <c r="A226" s="494"/>
      <c r="B226" s="495"/>
      <c r="C226" s="496" t="str">
        <f>IF($B226="","",IFERROR(VLOOKUP($B226,SERVIÇOS!$A:$F,2,0),IFERROR(VLOOKUP($B226,'COMPOSIÇÕES COMPLEMENTARES '!$C:$K,2,0),"")))</f>
        <v/>
      </c>
      <c r="D226" s="497" t="str">
        <f>IF($B226="","",IFERROR(VLOOKUP($B226,SERVIÇOS!$A:$F,3,0),IFERROR(VLOOKUP($B226,'COMPOSIÇÕES COMPLEMENTARES '!$C:$K,3,0),"")))</f>
        <v/>
      </c>
      <c r="E226" s="498"/>
      <c r="F226" s="499" t="str">
        <f>IF($B226="","",IFERROR(VLOOKUP($B226,SERVIÇOS!$A:$F,4,0),IFERROR(VLOOKUP($B226,'COMPOSIÇÕES COMPLEMENTARES '!$C:$K,6,0),"")))</f>
        <v/>
      </c>
      <c r="G226" s="499" t="str">
        <f>IF($B226="","",IFERROR(VLOOKUP($B226,SERVIÇOS!$A:$F,5,0),IFERROR(VLOOKUP($B226,'COMPOSIÇÕES COMPLEMENTARES '!$C:$K,7,0),"")))</f>
        <v/>
      </c>
      <c r="H226" s="499" t="str">
        <f t="shared" si="20"/>
        <v/>
      </c>
      <c r="I226" s="499" t="str">
        <f t="shared" si="21"/>
        <v/>
      </c>
      <c r="J226" s="499" t="str">
        <f t="shared" si="22"/>
        <v/>
      </c>
      <c r="K226" s="499" t="str">
        <f t="shared" si="23"/>
        <v/>
      </c>
      <c r="L226" s="499"/>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f t="shared" si="19"/>
        <v>0</v>
      </c>
      <c r="AL226" s="324">
        <v>0</v>
      </c>
    </row>
    <row r="227" spans="1:38" s="325" customFormat="1">
      <c r="A227" s="494"/>
      <c r="B227" s="495"/>
      <c r="C227" s="496" t="str">
        <f>IF($B227="","",IFERROR(VLOOKUP($B227,SERVIÇOS!$A:$F,2,0),IFERROR(VLOOKUP($B227,'COMPOSIÇÕES COMPLEMENTARES '!$C:$K,2,0),"")))</f>
        <v/>
      </c>
      <c r="D227" s="497" t="str">
        <f>IF($B227="","",IFERROR(VLOOKUP($B227,SERVIÇOS!$A:$F,3,0),IFERROR(VLOOKUP($B227,'COMPOSIÇÕES COMPLEMENTARES '!$C:$K,3,0),"")))</f>
        <v/>
      </c>
      <c r="E227" s="498"/>
      <c r="F227" s="499" t="str">
        <f>IF($B227="","",IFERROR(VLOOKUP($B227,SERVIÇOS!$A:$F,4,0),IFERROR(VLOOKUP($B227,'COMPOSIÇÕES COMPLEMENTARES '!$C:$K,6,0),"")))</f>
        <v/>
      </c>
      <c r="G227" s="499" t="str">
        <f>IF($B227="","",IFERROR(VLOOKUP($B227,SERVIÇOS!$A:$F,5,0),IFERROR(VLOOKUP($B227,'COMPOSIÇÕES COMPLEMENTARES '!$C:$K,7,0),"")))</f>
        <v/>
      </c>
      <c r="H227" s="499" t="str">
        <f t="shared" si="20"/>
        <v/>
      </c>
      <c r="I227" s="499" t="str">
        <f t="shared" si="21"/>
        <v/>
      </c>
      <c r="J227" s="499" t="str">
        <f t="shared" si="22"/>
        <v/>
      </c>
      <c r="K227" s="499" t="str">
        <f t="shared" si="23"/>
        <v/>
      </c>
      <c r="L227" s="499"/>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f t="shared" ref="AK227:AK290" si="24">B227-AL227</f>
        <v>0</v>
      </c>
      <c r="AL227" s="324">
        <v>0</v>
      </c>
    </row>
    <row r="228" spans="1:38" s="325" customFormat="1">
      <c r="A228" s="494"/>
      <c r="B228" s="495"/>
      <c r="C228" s="496" t="str">
        <f>IF($B228="","",IFERROR(VLOOKUP($B228,SERVIÇOS!$A:$F,2,0),IFERROR(VLOOKUP($B228,'COMPOSIÇÕES COMPLEMENTARES '!$C:$K,2,0),"")))</f>
        <v/>
      </c>
      <c r="D228" s="497" t="str">
        <f>IF($B228="","",IFERROR(VLOOKUP($B228,SERVIÇOS!$A:$F,3,0),IFERROR(VLOOKUP($B228,'COMPOSIÇÕES COMPLEMENTARES '!$C:$K,3,0),"")))</f>
        <v/>
      </c>
      <c r="E228" s="498"/>
      <c r="F228" s="499" t="str">
        <f>IF($B228="","",IFERROR(VLOOKUP($B228,SERVIÇOS!$A:$F,4,0),IFERROR(VLOOKUP($B228,'COMPOSIÇÕES COMPLEMENTARES '!$C:$K,6,0),"")))</f>
        <v/>
      </c>
      <c r="G228" s="499" t="str">
        <f>IF($B228="","",IFERROR(VLOOKUP($B228,SERVIÇOS!$A:$F,5,0),IFERROR(VLOOKUP($B228,'COMPOSIÇÕES COMPLEMENTARES '!$C:$K,7,0),"")))</f>
        <v/>
      </c>
      <c r="H228" s="499" t="str">
        <f t="shared" si="20"/>
        <v/>
      </c>
      <c r="I228" s="499" t="str">
        <f t="shared" si="21"/>
        <v/>
      </c>
      <c r="J228" s="499" t="str">
        <f t="shared" si="22"/>
        <v/>
      </c>
      <c r="K228" s="499" t="str">
        <f t="shared" si="23"/>
        <v/>
      </c>
      <c r="L228" s="499"/>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f t="shared" si="24"/>
        <v>0</v>
      </c>
      <c r="AL228" s="324">
        <v>0</v>
      </c>
    </row>
    <row r="229" spans="1:38" s="325" customFormat="1">
      <c r="A229" s="494"/>
      <c r="B229" s="495"/>
      <c r="C229" s="496" t="str">
        <f>IF($B229="","",IFERROR(VLOOKUP($B229,SERVIÇOS!$A:$F,2,0),IFERROR(VLOOKUP($B229,'COMPOSIÇÕES COMPLEMENTARES '!$C:$K,2,0),"")))</f>
        <v/>
      </c>
      <c r="D229" s="497" t="str">
        <f>IF($B229="","",IFERROR(VLOOKUP($B229,SERVIÇOS!$A:$F,3,0),IFERROR(VLOOKUP($B229,'COMPOSIÇÕES COMPLEMENTARES '!$C:$K,3,0),"")))</f>
        <v/>
      </c>
      <c r="E229" s="498"/>
      <c r="F229" s="499" t="str">
        <f>IF($B229="","",IFERROR(VLOOKUP($B229,SERVIÇOS!$A:$F,4,0),IFERROR(VLOOKUP($B229,'COMPOSIÇÕES COMPLEMENTARES '!$C:$K,6,0),"")))</f>
        <v/>
      </c>
      <c r="G229" s="499" t="str">
        <f>IF($B229="","",IFERROR(VLOOKUP($B229,SERVIÇOS!$A:$F,5,0),IFERROR(VLOOKUP($B229,'COMPOSIÇÕES COMPLEMENTARES '!$C:$K,7,0),"")))</f>
        <v/>
      </c>
      <c r="H229" s="499" t="str">
        <f t="shared" si="20"/>
        <v/>
      </c>
      <c r="I229" s="499" t="str">
        <f t="shared" si="21"/>
        <v/>
      </c>
      <c r="J229" s="499" t="str">
        <f t="shared" si="22"/>
        <v/>
      </c>
      <c r="K229" s="499" t="str">
        <f t="shared" si="23"/>
        <v/>
      </c>
      <c r="L229" s="499"/>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f t="shared" si="24"/>
        <v>0</v>
      </c>
      <c r="AL229" s="324">
        <v>0</v>
      </c>
    </row>
    <row r="230" spans="1:38" s="325" customFormat="1">
      <c r="A230" s="494"/>
      <c r="B230" s="495"/>
      <c r="C230" s="496" t="str">
        <f>IF($B230="","",IFERROR(VLOOKUP($B230,SERVIÇOS!$A:$F,2,0),IFERROR(VLOOKUP($B230,'COMPOSIÇÕES COMPLEMENTARES '!$C:$K,2,0),"")))</f>
        <v/>
      </c>
      <c r="D230" s="497" t="str">
        <f>IF($B230="","",IFERROR(VLOOKUP($B230,SERVIÇOS!$A:$F,3,0),IFERROR(VLOOKUP($B230,'COMPOSIÇÕES COMPLEMENTARES '!$C:$K,3,0),"")))</f>
        <v/>
      </c>
      <c r="E230" s="498"/>
      <c r="F230" s="499" t="str">
        <f>IF($B230="","",IFERROR(VLOOKUP($B230,SERVIÇOS!$A:$F,4,0),IFERROR(VLOOKUP($B230,'COMPOSIÇÕES COMPLEMENTARES '!$C:$K,6,0),"")))</f>
        <v/>
      </c>
      <c r="G230" s="499" t="str">
        <f>IF($B230="","",IFERROR(VLOOKUP($B230,SERVIÇOS!$A:$F,5,0),IFERROR(VLOOKUP($B230,'COMPOSIÇÕES COMPLEMENTARES '!$C:$K,7,0),"")))</f>
        <v/>
      </c>
      <c r="H230" s="499" t="str">
        <f t="shared" si="20"/>
        <v/>
      </c>
      <c r="I230" s="499" t="str">
        <f t="shared" si="21"/>
        <v/>
      </c>
      <c r="J230" s="499" t="str">
        <f t="shared" si="22"/>
        <v/>
      </c>
      <c r="K230" s="499" t="str">
        <f t="shared" si="23"/>
        <v/>
      </c>
      <c r="L230" s="499"/>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f t="shared" si="24"/>
        <v>0</v>
      </c>
      <c r="AL230" s="324">
        <v>0</v>
      </c>
    </row>
    <row r="231" spans="1:38" s="325" customFormat="1">
      <c r="A231" s="494"/>
      <c r="B231" s="495"/>
      <c r="C231" s="496" t="str">
        <f>IF($B231="","",IFERROR(VLOOKUP($B231,SERVIÇOS!$A:$F,2,0),IFERROR(VLOOKUP($B231,'COMPOSIÇÕES COMPLEMENTARES '!$C:$K,2,0),"")))</f>
        <v/>
      </c>
      <c r="D231" s="497" t="str">
        <f>IF($B231="","",IFERROR(VLOOKUP($B231,SERVIÇOS!$A:$F,3,0),IFERROR(VLOOKUP($B231,'COMPOSIÇÕES COMPLEMENTARES '!$C:$K,3,0),"")))</f>
        <v/>
      </c>
      <c r="E231" s="498"/>
      <c r="F231" s="499" t="str">
        <f>IF($B231="","",IFERROR(VLOOKUP($B231,SERVIÇOS!$A:$F,4,0),IFERROR(VLOOKUP($B231,'COMPOSIÇÕES COMPLEMENTARES '!$C:$K,6,0),"")))</f>
        <v/>
      </c>
      <c r="G231" s="499" t="str">
        <f>IF($B231="","",IFERROR(VLOOKUP($B231,SERVIÇOS!$A:$F,5,0),IFERROR(VLOOKUP($B231,'COMPOSIÇÕES COMPLEMENTARES '!$C:$K,7,0),"")))</f>
        <v/>
      </c>
      <c r="H231" s="499" t="str">
        <f t="shared" si="20"/>
        <v/>
      </c>
      <c r="I231" s="499" t="str">
        <f t="shared" si="21"/>
        <v/>
      </c>
      <c r="J231" s="499" t="str">
        <f t="shared" si="22"/>
        <v/>
      </c>
      <c r="K231" s="499" t="str">
        <f t="shared" si="23"/>
        <v/>
      </c>
      <c r="L231" s="499"/>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f t="shared" si="24"/>
        <v>0</v>
      </c>
      <c r="AL231" s="324">
        <v>0</v>
      </c>
    </row>
    <row r="232" spans="1:38" s="325" customFormat="1">
      <c r="A232" s="494"/>
      <c r="B232" s="495"/>
      <c r="C232" s="496" t="str">
        <f>IF($B232="","",IFERROR(VLOOKUP($B232,SERVIÇOS!$A:$F,2,0),IFERROR(VLOOKUP($B232,'COMPOSIÇÕES COMPLEMENTARES '!$C:$K,2,0),"")))</f>
        <v/>
      </c>
      <c r="D232" s="497" t="str">
        <f>IF($B232="","",IFERROR(VLOOKUP($B232,SERVIÇOS!$A:$F,3,0),IFERROR(VLOOKUP($B232,'COMPOSIÇÕES COMPLEMENTARES '!$C:$K,3,0),"")))</f>
        <v/>
      </c>
      <c r="E232" s="498"/>
      <c r="F232" s="499" t="str">
        <f>IF($B232="","",IFERROR(VLOOKUP($B232,SERVIÇOS!$A:$F,4,0),IFERROR(VLOOKUP($B232,'COMPOSIÇÕES COMPLEMENTARES '!$C:$K,6,0),"")))</f>
        <v/>
      </c>
      <c r="G232" s="499" t="str">
        <f>IF($B232="","",IFERROR(VLOOKUP($B232,SERVIÇOS!$A:$F,5,0),IFERROR(VLOOKUP($B232,'COMPOSIÇÕES COMPLEMENTARES '!$C:$K,7,0),"")))</f>
        <v/>
      </c>
      <c r="H232" s="499" t="str">
        <f t="shared" si="20"/>
        <v/>
      </c>
      <c r="I232" s="499" t="str">
        <f t="shared" si="21"/>
        <v/>
      </c>
      <c r="J232" s="499" t="str">
        <f t="shared" si="22"/>
        <v/>
      </c>
      <c r="K232" s="499" t="str">
        <f t="shared" si="23"/>
        <v/>
      </c>
      <c r="L232" s="499"/>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f t="shared" si="24"/>
        <v>0</v>
      </c>
      <c r="AL232" s="324">
        <v>0</v>
      </c>
    </row>
    <row r="233" spans="1:38" s="325" customFormat="1">
      <c r="A233" s="494"/>
      <c r="B233" s="495"/>
      <c r="C233" s="496" t="str">
        <f>IF($B233="","",IFERROR(VLOOKUP($B233,SERVIÇOS!$A:$F,2,0),IFERROR(VLOOKUP($B233,'COMPOSIÇÕES COMPLEMENTARES '!$C:$K,2,0),"")))</f>
        <v/>
      </c>
      <c r="D233" s="497" t="str">
        <f>IF($B233="","",IFERROR(VLOOKUP($B233,SERVIÇOS!$A:$F,3,0),IFERROR(VLOOKUP($B233,'COMPOSIÇÕES COMPLEMENTARES '!$C:$K,3,0),"")))</f>
        <v/>
      </c>
      <c r="E233" s="498"/>
      <c r="F233" s="499" t="str">
        <f>IF($B233="","",IFERROR(VLOOKUP($B233,SERVIÇOS!$A:$F,4,0),IFERROR(VLOOKUP($B233,'COMPOSIÇÕES COMPLEMENTARES '!$C:$K,6,0),"")))</f>
        <v/>
      </c>
      <c r="G233" s="499" t="str">
        <f>IF($B233="","",IFERROR(VLOOKUP($B233,SERVIÇOS!$A:$F,5,0),IFERROR(VLOOKUP($B233,'COMPOSIÇÕES COMPLEMENTARES '!$C:$K,7,0),"")))</f>
        <v/>
      </c>
      <c r="H233" s="499" t="str">
        <f t="shared" si="20"/>
        <v/>
      </c>
      <c r="I233" s="499" t="str">
        <f t="shared" si="21"/>
        <v/>
      </c>
      <c r="J233" s="499" t="str">
        <f t="shared" si="22"/>
        <v/>
      </c>
      <c r="K233" s="499" t="str">
        <f t="shared" si="23"/>
        <v/>
      </c>
      <c r="L233" s="499"/>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f t="shared" si="24"/>
        <v>0</v>
      </c>
      <c r="AL233" s="324">
        <v>0</v>
      </c>
    </row>
    <row r="234" spans="1:38" s="325" customFormat="1">
      <c r="A234" s="494"/>
      <c r="B234" s="495"/>
      <c r="C234" s="496" t="str">
        <f>IF($B234="","",IFERROR(VLOOKUP($B234,SERVIÇOS!$A:$F,2,0),IFERROR(VLOOKUP($B234,'COMPOSIÇÕES COMPLEMENTARES '!$C:$K,2,0),"")))</f>
        <v/>
      </c>
      <c r="D234" s="497" t="str">
        <f>IF($B234="","",IFERROR(VLOOKUP($B234,SERVIÇOS!$A:$F,3,0),IFERROR(VLOOKUP($B234,'COMPOSIÇÕES COMPLEMENTARES '!$C:$K,3,0),"")))</f>
        <v/>
      </c>
      <c r="E234" s="498"/>
      <c r="F234" s="499" t="str">
        <f>IF($B234="","",IFERROR(VLOOKUP($B234,SERVIÇOS!$A:$F,4,0),IFERROR(VLOOKUP($B234,'COMPOSIÇÕES COMPLEMENTARES '!$C:$K,6,0),"")))</f>
        <v/>
      </c>
      <c r="G234" s="499" t="str">
        <f>IF($B234="","",IFERROR(VLOOKUP($B234,SERVIÇOS!$A:$F,5,0),IFERROR(VLOOKUP($B234,'COMPOSIÇÕES COMPLEMENTARES '!$C:$K,7,0),"")))</f>
        <v/>
      </c>
      <c r="H234" s="499" t="str">
        <f t="shared" si="20"/>
        <v/>
      </c>
      <c r="I234" s="499" t="str">
        <f t="shared" si="21"/>
        <v/>
      </c>
      <c r="J234" s="499" t="str">
        <f t="shared" si="22"/>
        <v/>
      </c>
      <c r="K234" s="499" t="str">
        <f t="shared" si="23"/>
        <v/>
      </c>
      <c r="L234" s="499"/>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f t="shared" si="24"/>
        <v>0</v>
      </c>
      <c r="AL234" s="324">
        <v>0</v>
      </c>
    </row>
    <row r="235" spans="1:38" s="325" customFormat="1">
      <c r="A235" s="494"/>
      <c r="B235" s="495"/>
      <c r="C235" s="496" t="str">
        <f>IF($B235="","",IFERROR(VLOOKUP($B235,SERVIÇOS!$A:$F,2,0),IFERROR(VLOOKUP($B235,'COMPOSIÇÕES COMPLEMENTARES '!$C:$K,2,0),"")))</f>
        <v/>
      </c>
      <c r="D235" s="497" t="str">
        <f>IF($B235="","",IFERROR(VLOOKUP($B235,SERVIÇOS!$A:$F,3,0),IFERROR(VLOOKUP($B235,'COMPOSIÇÕES COMPLEMENTARES '!$C:$K,3,0),"")))</f>
        <v/>
      </c>
      <c r="E235" s="498"/>
      <c r="F235" s="499" t="str">
        <f>IF($B235="","",IFERROR(VLOOKUP($B235,SERVIÇOS!$A:$F,4,0),IFERROR(VLOOKUP($B235,'COMPOSIÇÕES COMPLEMENTARES '!$C:$K,6,0),"")))</f>
        <v/>
      </c>
      <c r="G235" s="499" t="str">
        <f>IF($B235="","",IFERROR(VLOOKUP($B235,SERVIÇOS!$A:$F,5,0),IFERROR(VLOOKUP($B235,'COMPOSIÇÕES COMPLEMENTARES '!$C:$K,7,0),"")))</f>
        <v/>
      </c>
      <c r="H235" s="499" t="str">
        <f t="shared" si="20"/>
        <v/>
      </c>
      <c r="I235" s="499" t="str">
        <f t="shared" si="21"/>
        <v/>
      </c>
      <c r="J235" s="499" t="str">
        <f t="shared" si="22"/>
        <v/>
      </c>
      <c r="K235" s="499" t="str">
        <f t="shared" si="23"/>
        <v/>
      </c>
      <c r="L235" s="499"/>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f t="shared" si="24"/>
        <v>0</v>
      </c>
      <c r="AL235" s="324">
        <v>0</v>
      </c>
    </row>
    <row r="236" spans="1:38" s="325" customFormat="1">
      <c r="A236" s="494"/>
      <c r="B236" s="495"/>
      <c r="C236" s="496" t="str">
        <f>IF($B236="","",IFERROR(VLOOKUP($B236,SERVIÇOS!$A:$F,2,0),IFERROR(VLOOKUP($B236,'COMPOSIÇÕES COMPLEMENTARES '!$C:$K,2,0),"")))</f>
        <v/>
      </c>
      <c r="D236" s="497" t="str">
        <f>IF($B236="","",IFERROR(VLOOKUP($B236,SERVIÇOS!$A:$F,3,0),IFERROR(VLOOKUP($B236,'COMPOSIÇÕES COMPLEMENTARES '!$C:$K,3,0),"")))</f>
        <v/>
      </c>
      <c r="E236" s="498"/>
      <c r="F236" s="499" t="str">
        <f>IF($B236="","",IFERROR(VLOOKUP($B236,SERVIÇOS!$A:$F,4,0),IFERROR(VLOOKUP($B236,'COMPOSIÇÕES COMPLEMENTARES '!$C:$K,6,0),"")))</f>
        <v/>
      </c>
      <c r="G236" s="499" t="str">
        <f>IF($B236="","",IFERROR(VLOOKUP($B236,SERVIÇOS!$A:$F,5,0),IFERROR(VLOOKUP($B236,'COMPOSIÇÕES COMPLEMENTARES '!$C:$K,7,0),"")))</f>
        <v/>
      </c>
      <c r="H236" s="499" t="str">
        <f t="shared" si="20"/>
        <v/>
      </c>
      <c r="I236" s="499" t="str">
        <f t="shared" si="21"/>
        <v/>
      </c>
      <c r="J236" s="499" t="str">
        <f t="shared" si="22"/>
        <v/>
      </c>
      <c r="K236" s="499" t="str">
        <f t="shared" si="23"/>
        <v/>
      </c>
      <c r="L236" s="499"/>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f t="shared" si="24"/>
        <v>0</v>
      </c>
      <c r="AL236" s="324">
        <v>0</v>
      </c>
    </row>
    <row r="237" spans="1:38" s="325" customFormat="1">
      <c r="A237" s="494"/>
      <c r="B237" s="495"/>
      <c r="C237" s="496" t="str">
        <f>IF($B237="","",IFERROR(VLOOKUP($B237,SERVIÇOS!$A:$F,2,0),IFERROR(VLOOKUP($B237,'COMPOSIÇÕES COMPLEMENTARES '!$C:$K,2,0),"")))</f>
        <v/>
      </c>
      <c r="D237" s="497" t="str">
        <f>IF($B237="","",IFERROR(VLOOKUP($B237,SERVIÇOS!$A:$F,3,0),IFERROR(VLOOKUP($B237,'COMPOSIÇÕES COMPLEMENTARES '!$C:$K,3,0),"")))</f>
        <v/>
      </c>
      <c r="E237" s="498"/>
      <c r="F237" s="499" t="str">
        <f>IF($B237="","",IFERROR(VLOOKUP($B237,SERVIÇOS!$A:$F,4,0),IFERROR(VLOOKUP($B237,'COMPOSIÇÕES COMPLEMENTARES '!$C:$K,6,0),"")))</f>
        <v/>
      </c>
      <c r="G237" s="499" t="str">
        <f>IF($B237="","",IFERROR(VLOOKUP($B237,SERVIÇOS!$A:$F,5,0),IFERROR(VLOOKUP($B237,'COMPOSIÇÕES COMPLEMENTARES '!$C:$K,7,0),"")))</f>
        <v/>
      </c>
      <c r="H237" s="499" t="str">
        <f t="shared" si="20"/>
        <v/>
      </c>
      <c r="I237" s="499" t="str">
        <f t="shared" si="21"/>
        <v/>
      </c>
      <c r="J237" s="499" t="str">
        <f t="shared" si="22"/>
        <v/>
      </c>
      <c r="K237" s="499" t="str">
        <f t="shared" si="23"/>
        <v/>
      </c>
      <c r="L237" s="499"/>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f t="shared" si="24"/>
        <v>0</v>
      </c>
      <c r="AL237" s="324">
        <v>0</v>
      </c>
    </row>
    <row r="238" spans="1:38" s="325" customFormat="1">
      <c r="A238" s="494"/>
      <c r="B238" s="495"/>
      <c r="C238" s="496" t="str">
        <f>IF($B238="","",IFERROR(VLOOKUP($B238,SERVIÇOS!$A:$F,2,0),IFERROR(VLOOKUP($B238,'COMPOSIÇÕES COMPLEMENTARES '!$C:$K,2,0),"")))</f>
        <v/>
      </c>
      <c r="D238" s="497" t="str">
        <f>IF($B238="","",IFERROR(VLOOKUP($B238,SERVIÇOS!$A:$F,3,0),IFERROR(VLOOKUP($B238,'COMPOSIÇÕES COMPLEMENTARES '!$C:$K,3,0),"")))</f>
        <v/>
      </c>
      <c r="E238" s="498"/>
      <c r="F238" s="499" t="str">
        <f>IF($B238="","",IFERROR(VLOOKUP($B238,SERVIÇOS!$A:$F,4,0),IFERROR(VLOOKUP($B238,'COMPOSIÇÕES COMPLEMENTARES '!$C:$K,6,0),"")))</f>
        <v/>
      </c>
      <c r="G238" s="499" t="str">
        <f>IF($B238="","",IFERROR(VLOOKUP($B238,SERVIÇOS!$A:$F,5,0),IFERROR(VLOOKUP($B238,'COMPOSIÇÕES COMPLEMENTARES '!$C:$K,7,0),"")))</f>
        <v/>
      </c>
      <c r="H238" s="499" t="str">
        <f t="shared" si="20"/>
        <v/>
      </c>
      <c r="I238" s="499" t="str">
        <f t="shared" si="21"/>
        <v/>
      </c>
      <c r="J238" s="499" t="str">
        <f t="shared" si="22"/>
        <v/>
      </c>
      <c r="K238" s="499" t="str">
        <f t="shared" si="23"/>
        <v/>
      </c>
      <c r="L238" s="499"/>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f t="shared" si="24"/>
        <v>0</v>
      </c>
      <c r="AL238" s="324">
        <v>0</v>
      </c>
    </row>
    <row r="239" spans="1:38" s="325" customFormat="1">
      <c r="A239" s="494"/>
      <c r="B239" s="495"/>
      <c r="C239" s="496" t="str">
        <f>IF($B239="","",IFERROR(VLOOKUP($B239,SERVIÇOS!$A:$F,2,0),IFERROR(VLOOKUP($B239,'COMPOSIÇÕES COMPLEMENTARES '!$C:$K,2,0),"")))</f>
        <v/>
      </c>
      <c r="D239" s="497" t="str">
        <f>IF($B239="","",IFERROR(VLOOKUP($B239,SERVIÇOS!$A:$F,3,0),IFERROR(VLOOKUP($B239,'COMPOSIÇÕES COMPLEMENTARES '!$C:$K,3,0),"")))</f>
        <v/>
      </c>
      <c r="E239" s="498"/>
      <c r="F239" s="499" t="str">
        <f>IF($B239="","",IFERROR(VLOOKUP($B239,SERVIÇOS!$A:$F,4,0),IFERROR(VLOOKUP($B239,'COMPOSIÇÕES COMPLEMENTARES '!$C:$K,6,0),"")))</f>
        <v/>
      </c>
      <c r="G239" s="499" t="str">
        <f>IF($B239="","",IFERROR(VLOOKUP($B239,SERVIÇOS!$A:$F,5,0),IFERROR(VLOOKUP($B239,'COMPOSIÇÕES COMPLEMENTARES '!$C:$K,7,0),"")))</f>
        <v/>
      </c>
      <c r="H239" s="499" t="str">
        <f t="shared" si="20"/>
        <v/>
      </c>
      <c r="I239" s="499" t="str">
        <f t="shared" si="21"/>
        <v/>
      </c>
      <c r="J239" s="499" t="str">
        <f t="shared" si="22"/>
        <v/>
      </c>
      <c r="K239" s="499" t="str">
        <f t="shared" si="23"/>
        <v/>
      </c>
      <c r="L239" s="499"/>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f t="shared" si="24"/>
        <v>0</v>
      </c>
      <c r="AL239" s="324">
        <v>0</v>
      </c>
    </row>
    <row r="240" spans="1:38" s="325" customFormat="1">
      <c r="A240" s="494"/>
      <c r="B240" s="495"/>
      <c r="C240" s="496" t="str">
        <f>IF($B240="","",IFERROR(VLOOKUP($B240,SERVIÇOS!$A:$F,2,0),IFERROR(VLOOKUP($B240,'COMPOSIÇÕES COMPLEMENTARES '!$C:$K,2,0),"")))</f>
        <v/>
      </c>
      <c r="D240" s="497" t="str">
        <f>IF($B240="","",IFERROR(VLOOKUP($B240,SERVIÇOS!$A:$F,3,0),IFERROR(VLOOKUP($B240,'COMPOSIÇÕES COMPLEMENTARES '!$C:$K,3,0),"")))</f>
        <v/>
      </c>
      <c r="E240" s="498"/>
      <c r="F240" s="499" t="str">
        <f>IF($B240="","",IFERROR(VLOOKUP($B240,SERVIÇOS!$A:$F,4,0),IFERROR(VLOOKUP($B240,'COMPOSIÇÕES COMPLEMENTARES '!$C:$K,6,0),"")))</f>
        <v/>
      </c>
      <c r="G240" s="499" t="str">
        <f>IF($B240="","",IFERROR(VLOOKUP($B240,SERVIÇOS!$A:$F,5,0),IFERROR(VLOOKUP($B240,'COMPOSIÇÕES COMPLEMENTARES '!$C:$K,7,0),"")))</f>
        <v/>
      </c>
      <c r="H240" s="499" t="str">
        <f t="shared" si="20"/>
        <v/>
      </c>
      <c r="I240" s="499" t="str">
        <f t="shared" si="21"/>
        <v/>
      </c>
      <c r="J240" s="499" t="str">
        <f t="shared" si="22"/>
        <v/>
      </c>
      <c r="K240" s="499" t="str">
        <f t="shared" si="23"/>
        <v/>
      </c>
      <c r="L240" s="499"/>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f t="shared" si="24"/>
        <v>0</v>
      </c>
      <c r="AL240" s="324">
        <v>0</v>
      </c>
    </row>
    <row r="241" spans="1:38" s="325" customFormat="1">
      <c r="A241" s="494"/>
      <c r="B241" s="495"/>
      <c r="C241" s="496" t="str">
        <f>IF($B241="","",IFERROR(VLOOKUP($B241,SERVIÇOS!$A:$F,2,0),IFERROR(VLOOKUP($B241,'COMPOSIÇÕES COMPLEMENTARES '!$C:$K,2,0),"")))</f>
        <v/>
      </c>
      <c r="D241" s="497" t="str">
        <f>IF($B241="","",IFERROR(VLOOKUP($B241,SERVIÇOS!$A:$F,3,0),IFERROR(VLOOKUP($B241,'COMPOSIÇÕES COMPLEMENTARES '!$C:$K,3,0),"")))</f>
        <v/>
      </c>
      <c r="E241" s="498"/>
      <c r="F241" s="499" t="str">
        <f>IF($B241="","",IFERROR(VLOOKUP($B241,SERVIÇOS!$A:$F,4,0),IFERROR(VLOOKUP($B241,'COMPOSIÇÕES COMPLEMENTARES '!$C:$K,6,0),"")))</f>
        <v/>
      </c>
      <c r="G241" s="499" t="str">
        <f>IF($B241="","",IFERROR(VLOOKUP($B241,SERVIÇOS!$A:$F,5,0),IFERROR(VLOOKUP($B241,'COMPOSIÇÕES COMPLEMENTARES '!$C:$K,7,0),"")))</f>
        <v/>
      </c>
      <c r="H241" s="499" t="str">
        <f t="shared" si="20"/>
        <v/>
      </c>
      <c r="I241" s="499" t="str">
        <f t="shared" si="21"/>
        <v/>
      </c>
      <c r="J241" s="499" t="str">
        <f t="shared" si="22"/>
        <v/>
      </c>
      <c r="K241" s="499" t="str">
        <f t="shared" si="23"/>
        <v/>
      </c>
      <c r="L241" s="499"/>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f t="shared" si="24"/>
        <v>0</v>
      </c>
      <c r="AL241" s="324">
        <v>0</v>
      </c>
    </row>
    <row r="242" spans="1:38" s="325" customFormat="1">
      <c r="A242" s="494"/>
      <c r="B242" s="495"/>
      <c r="C242" s="496" t="str">
        <f>IF($B242="","",IFERROR(VLOOKUP($B242,SERVIÇOS!$A:$F,2,0),IFERROR(VLOOKUP($B242,'COMPOSIÇÕES COMPLEMENTARES '!$C:$K,2,0),"")))</f>
        <v/>
      </c>
      <c r="D242" s="497" t="str">
        <f>IF($B242="","",IFERROR(VLOOKUP($B242,SERVIÇOS!$A:$F,3,0),IFERROR(VLOOKUP($B242,'COMPOSIÇÕES COMPLEMENTARES '!$C:$K,3,0),"")))</f>
        <v/>
      </c>
      <c r="E242" s="498"/>
      <c r="F242" s="499" t="str">
        <f>IF($B242="","",IFERROR(VLOOKUP($B242,SERVIÇOS!$A:$F,4,0),IFERROR(VLOOKUP($B242,'COMPOSIÇÕES COMPLEMENTARES '!$C:$K,6,0),"")))</f>
        <v/>
      </c>
      <c r="G242" s="499" t="str">
        <f>IF($B242="","",IFERROR(VLOOKUP($B242,SERVIÇOS!$A:$F,5,0),IFERROR(VLOOKUP($B242,'COMPOSIÇÕES COMPLEMENTARES '!$C:$K,7,0),"")))</f>
        <v/>
      </c>
      <c r="H242" s="499" t="str">
        <f t="shared" si="20"/>
        <v/>
      </c>
      <c r="I242" s="499" t="str">
        <f t="shared" si="21"/>
        <v/>
      </c>
      <c r="J242" s="499" t="str">
        <f t="shared" si="22"/>
        <v/>
      </c>
      <c r="K242" s="499" t="str">
        <f t="shared" si="23"/>
        <v/>
      </c>
      <c r="L242" s="499"/>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f t="shared" si="24"/>
        <v>0</v>
      </c>
      <c r="AL242" s="324">
        <v>0</v>
      </c>
    </row>
    <row r="243" spans="1:38" s="325" customFormat="1">
      <c r="A243" s="494"/>
      <c r="B243" s="495"/>
      <c r="C243" s="496" t="str">
        <f>IF($B243="","",IFERROR(VLOOKUP($B243,SERVIÇOS!$A:$F,2,0),IFERROR(VLOOKUP($B243,'COMPOSIÇÕES COMPLEMENTARES '!$C:$K,2,0),"")))</f>
        <v/>
      </c>
      <c r="D243" s="497" t="str">
        <f>IF($B243="","",IFERROR(VLOOKUP($B243,SERVIÇOS!$A:$F,3,0),IFERROR(VLOOKUP($B243,'COMPOSIÇÕES COMPLEMENTARES '!$C:$K,3,0),"")))</f>
        <v/>
      </c>
      <c r="E243" s="498"/>
      <c r="F243" s="499" t="str">
        <f>IF($B243="","",IFERROR(VLOOKUP($B243,SERVIÇOS!$A:$F,4,0),IFERROR(VLOOKUP($B243,'COMPOSIÇÕES COMPLEMENTARES '!$C:$K,6,0),"")))</f>
        <v/>
      </c>
      <c r="G243" s="499" t="str">
        <f>IF($B243="","",IFERROR(VLOOKUP($B243,SERVIÇOS!$A:$F,5,0),IFERROR(VLOOKUP($B243,'COMPOSIÇÕES COMPLEMENTARES '!$C:$K,7,0),"")))</f>
        <v/>
      </c>
      <c r="H243" s="499" t="str">
        <f t="shared" si="20"/>
        <v/>
      </c>
      <c r="I243" s="499" t="str">
        <f t="shared" si="21"/>
        <v/>
      </c>
      <c r="J243" s="499" t="str">
        <f t="shared" si="22"/>
        <v/>
      </c>
      <c r="K243" s="499" t="str">
        <f t="shared" si="23"/>
        <v/>
      </c>
      <c r="L243" s="499"/>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f t="shared" si="24"/>
        <v>0</v>
      </c>
      <c r="AL243" s="324">
        <v>0</v>
      </c>
    </row>
    <row r="244" spans="1:38" s="325" customFormat="1">
      <c r="A244" s="494"/>
      <c r="B244" s="495"/>
      <c r="C244" s="496" t="str">
        <f>IF($B244="","",IFERROR(VLOOKUP($B244,SERVIÇOS!$A:$F,2,0),IFERROR(VLOOKUP($B244,'COMPOSIÇÕES COMPLEMENTARES '!$C:$K,2,0),"")))</f>
        <v/>
      </c>
      <c r="D244" s="497" t="str">
        <f>IF($B244="","",IFERROR(VLOOKUP($B244,SERVIÇOS!$A:$F,3,0),IFERROR(VLOOKUP($B244,'COMPOSIÇÕES COMPLEMENTARES '!$C:$K,3,0),"")))</f>
        <v/>
      </c>
      <c r="E244" s="498"/>
      <c r="F244" s="499" t="str">
        <f>IF($B244="","",IFERROR(VLOOKUP($B244,SERVIÇOS!$A:$F,4,0),IFERROR(VLOOKUP($B244,'COMPOSIÇÕES COMPLEMENTARES '!$C:$K,6,0),"")))</f>
        <v/>
      </c>
      <c r="G244" s="499" t="str">
        <f>IF($B244="","",IFERROR(VLOOKUP($B244,SERVIÇOS!$A:$F,5,0),IFERROR(VLOOKUP($B244,'COMPOSIÇÕES COMPLEMENTARES '!$C:$K,7,0),"")))</f>
        <v/>
      </c>
      <c r="H244" s="499" t="str">
        <f t="shared" si="20"/>
        <v/>
      </c>
      <c r="I244" s="499" t="str">
        <f t="shared" si="21"/>
        <v/>
      </c>
      <c r="J244" s="499" t="str">
        <f t="shared" si="22"/>
        <v/>
      </c>
      <c r="K244" s="499" t="str">
        <f t="shared" si="23"/>
        <v/>
      </c>
      <c r="L244" s="499"/>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f t="shared" si="24"/>
        <v>0</v>
      </c>
      <c r="AL244" s="324">
        <v>0</v>
      </c>
    </row>
    <row r="245" spans="1:38" s="325" customFormat="1">
      <c r="A245" s="494"/>
      <c r="B245" s="495"/>
      <c r="C245" s="496" t="str">
        <f>IF($B245="","",IFERROR(VLOOKUP($B245,SERVIÇOS!$A:$F,2,0),IFERROR(VLOOKUP($B245,'COMPOSIÇÕES COMPLEMENTARES '!$C:$K,2,0),"")))</f>
        <v/>
      </c>
      <c r="D245" s="497" t="str">
        <f>IF($B245="","",IFERROR(VLOOKUP($B245,SERVIÇOS!$A:$F,3,0),IFERROR(VLOOKUP($B245,'COMPOSIÇÕES COMPLEMENTARES '!$C:$K,3,0),"")))</f>
        <v/>
      </c>
      <c r="E245" s="498"/>
      <c r="F245" s="499" t="str">
        <f>IF($B245="","",IFERROR(VLOOKUP($B245,SERVIÇOS!$A:$F,4,0),IFERROR(VLOOKUP($B245,'COMPOSIÇÕES COMPLEMENTARES '!$C:$K,6,0),"")))</f>
        <v/>
      </c>
      <c r="G245" s="499" t="str">
        <f>IF($B245="","",IFERROR(VLOOKUP($B245,SERVIÇOS!$A:$F,5,0),IFERROR(VLOOKUP($B245,'COMPOSIÇÕES COMPLEMENTARES '!$C:$K,7,0),"")))</f>
        <v/>
      </c>
      <c r="H245" s="499" t="str">
        <f t="shared" si="20"/>
        <v/>
      </c>
      <c r="I245" s="499" t="str">
        <f t="shared" si="21"/>
        <v/>
      </c>
      <c r="J245" s="499" t="str">
        <f t="shared" si="22"/>
        <v/>
      </c>
      <c r="K245" s="499" t="str">
        <f t="shared" si="23"/>
        <v/>
      </c>
      <c r="L245" s="499"/>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f t="shared" si="24"/>
        <v>0</v>
      </c>
      <c r="AL245" s="324">
        <v>0</v>
      </c>
    </row>
    <row r="246" spans="1:38" s="325" customFormat="1">
      <c r="A246" s="494"/>
      <c r="B246" s="495"/>
      <c r="C246" s="496" t="str">
        <f>IF($B246="","",IFERROR(VLOOKUP($B246,SERVIÇOS!$A:$F,2,0),IFERROR(VLOOKUP($B246,'COMPOSIÇÕES COMPLEMENTARES '!$C:$K,2,0),"")))</f>
        <v/>
      </c>
      <c r="D246" s="497" t="str">
        <f>IF($B246="","",IFERROR(VLOOKUP($B246,SERVIÇOS!$A:$F,3,0),IFERROR(VLOOKUP($B246,'COMPOSIÇÕES COMPLEMENTARES '!$C:$K,3,0),"")))</f>
        <v/>
      </c>
      <c r="E246" s="498"/>
      <c r="F246" s="499" t="str">
        <f>IF($B246="","",IFERROR(VLOOKUP($B246,SERVIÇOS!$A:$F,4,0),IFERROR(VLOOKUP($B246,'COMPOSIÇÕES COMPLEMENTARES '!$C:$K,6,0),"")))</f>
        <v/>
      </c>
      <c r="G246" s="499" t="str">
        <f>IF($B246="","",IFERROR(VLOOKUP($B246,SERVIÇOS!$A:$F,5,0),IFERROR(VLOOKUP($B246,'COMPOSIÇÕES COMPLEMENTARES '!$C:$K,7,0),"")))</f>
        <v/>
      </c>
      <c r="H246" s="499" t="str">
        <f t="shared" si="20"/>
        <v/>
      </c>
      <c r="I246" s="499" t="str">
        <f t="shared" si="21"/>
        <v/>
      </c>
      <c r="J246" s="499" t="str">
        <f t="shared" si="22"/>
        <v/>
      </c>
      <c r="K246" s="499" t="str">
        <f t="shared" si="23"/>
        <v/>
      </c>
      <c r="L246" s="499"/>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f t="shared" si="24"/>
        <v>0</v>
      </c>
      <c r="AL246" s="324">
        <v>0</v>
      </c>
    </row>
    <row r="247" spans="1:38" s="325" customFormat="1">
      <c r="A247" s="494"/>
      <c r="B247" s="495"/>
      <c r="C247" s="496" t="str">
        <f>IF($B247="","",IFERROR(VLOOKUP($B247,SERVIÇOS!$A:$F,2,0),IFERROR(VLOOKUP($B247,'COMPOSIÇÕES COMPLEMENTARES '!$C:$K,2,0),"")))</f>
        <v/>
      </c>
      <c r="D247" s="497" t="str">
        <f>IF($B247="","",IFERROR(VLOOKUP($B247,SERVIÇOS!$A:$F,3,0),IFERROR(VLOOKUP($B247,'COMPOSIÇÕES COMPLEMENTARES '!$C:$K,3,0),"")))</f>
        <v/>
      </c>
      <c r="E247" s="498"/>
      <c r="F247" s="499" t="str">
        <f>IF($B247="","",IFERROR(VLOOKUP($B247,SERVIÇOS!$A:$F,4,0),IFERROR(VLOOKUP($B247,'COMPOSIÇÕES COMPLEMENTARES '!$C:$K,6,0),"")))</f>
        <v/>
      </c>
      <c r="G247" s="499" t="str">
        <f>IF($B247="","",IFERROR(VLOOKUP($B247,SERVIÇOS!$A:$F,5,0),IFERROR(VLOOKUP($B247,'COMPOSIÇÕES COMPLEMENTARES '!$C:$K,7,0),"")))</f>
        <v/>
      </c>
      <c r="H247" s="499" t="str">
        <f t="shared" si="20"/>
        <v/>
      </c>
      <c r="I247" s="499" t="str">
        <f t="shared" si="21"/>
        <v/>
      </c>
      <c r="J247" s="499" t="str">
        <f t="shared" si="22"/>
        <v/>
      </c>
      <c r="K247" s="499" t="str">
        <f t="shared" si="23"/>
        <v/>
      </c>
      <c r="L247" s="499"/>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f t="shared" si="24"/>
        <v>0</v>
      </c>
      <c r="AL247" s="324">
        <v>0</v>
      </c>
    </row>
    <row r="248" spans="1:38" s="325" customFormat="1">
      <c r="A248" s="494"/>
      <c r="B248" s="495"/>
      <c r="C248" s="496" t="str">
        <f>IF($B248="","",IFERROR(VLOOKUP($B248,SERVIÇOS!$A:$F,2,0),IFERROR(VLOOKUP($B248,'COMPOSIÇÕES COMPLEMENTARES '!$C:$K,2,0),"")))</f>
        <v/>
      </c>
      <c r="D248" s="497" t="str">
        <f>IF($B248="","",IFERROR(VLOOKUP($B248,SERVIÇOS!$A:$F,3,0),IFERROR(VLOOKUP($B248,'COMPOSIÇÕES COMPLEMENTARES '!$C:$K,3,0),"")))</f>
        <v/>
      </c>
      <c r="E248" s="498"/>
      <c r="F248" s="499" t="str">
        <f>IF($B248="","",IFERROR(VLOOKUP($B248,SERVIÇOS!$A:$F,4,0),IFERROR(VLOOKUP($B248,'COMPOSIÇÕES COMPLEMENTARES '!$C:$K,6,0),"")))</f>
        <v/>
      </c>
      <c r="G248" s="499" t="str">
        <f>IF($B248="","",IFERROR(VLOOKUP($B248,SERVIÇOS!$A:$F,5,0),IFERROR(VLOOKUP($B248,'COMPOSIÇÕES COMPLEMENTARES '!$C:$K,7,0),"")))</f>
        <v/>
      </c>
      <c r="H248" s="499" t="str">
        <f t="shared" si="20"/>
        <v/>
      </c>
      <c r="I248" s="499" t="str">
        <f t="shared" si="21"/>
        <v/>
      </c>
      <c r="J248" s="499" t="str">
        <f t="shared" si="22"/>
        <v/>
      </c>
      <c r="K248" s="499" t="str">
        <f t="shared" si="23"/>
        <v/>
      </c>
      <c r="L248" s="499"/>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f t="shared" si="24"/>
        <v>0</v>
      </c>
      <c r="AL248" s="324">
        <v>0</v>
      </c>
    </row>
    <row r="249" spans="1:38" s="325" customFormat="1">
      <c r="A249" s="494"/>
      <c r="B249" s="495"/>
      <c r="C249" s="496" t="str">
        <f>IF($B249="","",IFERROR(VLOOKUP($B249,SERVIÇOS!$A:$F,2,0),IFERROR(VLOOKUP($B249,'COMPOSIÇÕES COMPLEMENTARES '!$C:$K,2,0),"")))</f>
        <v/>
      </c>
      <c r="D249" s="497" t="str">
        <f>IF($B249="","",IFERROR(VLOOKUP($B249,SERVIÇOS!$A:$F,3,0),IFERROR(VLOOKUP($B249,'COMPOSIÇÕES COMPLEMENTARES '!$C:$K,3,0),"")))</f>
        <v/>
      </c>
      <c r="E249" s="498"/>
      <c r="F249" s="499" t="str">
        <f>IF($B249="","",IFERROR(VLOOKUP($B249,SERVIÇOS!$A:$F,4,0),IFERROR(VLOOKUP($B249,'COMPOSIÇÕES COMPLEMENTARES '!$C:$K,6,0),"")))</f>
        <v/>
      </c>
      <c r="G249" s="499" t="str">
        <f>IF($B249="","",IFERROR(VLOOKUP($B249,SERVIÇOS!$A:$F,5,0),IFERROR(VLOOKUP($B249,'COMPOSIÇÕES COMPLEMENTARES '!$C:$K,7,0),"")))</f>
        <v/>
      </c>
      <c r="H249" s="499" t="str">
        <f t="shared" si="20"/>
        <v/>
      </c>
      <c r="I249" s="499" t="str">
        <f t="shared" si="21"/>
        <v/>
      </c>
      <c r="J249" s="499" t="str">
        <f t="shared" si="22"/>
        <v/>
      </c>
      <c r="K249" s="499" t="str">
        <f t="shared" si="23"/>
        <v/>
      </c>
      <c r="L249" s="499"/>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f t="shared" si="24"/>
        <v>0</v>
      </c>
      <c r="AL249" s="324">
        <v>0</v>
      </c>
    </row>
    <row r="250" spans="1:38" s="325" customFormat="1">
      <c r="A250" s="494"/>
      <c r="B250" s="495"/>
      <c r="C250" s="496" t="str">
        <f>IF($B250="","",IFERROR(VLOOKUP($B250,SERVIÇOS!$A:$F,2,0),IFERROR(VLOOKUP($B250,'COMPOSIÇÕES COMPLEMENTARES '!$C:$K,2,0),"")))</f>
        <v/>
      </c>
      <c r="D250" s="497" t="str">
        <f>IF($B250="","",IFERROR(VLOOKUP($B250,SERVIÇOS!$A:$F,3,0),IFERROR(VLOOKUP($B250,'COMPOSIÇÕES COMPLEMENTARES '!$C:$K,3,0),"")))</f>
        <v/>
      </c>
      <c r="E250" s="498"/>
      <c r="F250" s="499" t="str">
        <f>IF($B250="","",IFERROR(VLOOKUP($B250,SERVIÇOS!$A:$F,4,0),IFERROR(VLOOKUP($B250,'COMPOSIÇÕES COMPLEMENTARES '!$C:$K,6,0),"")))</f>
        <v/>
      </c>
      <c r="G250" s="499" t="str">
        <f>IF($B250="","",IFERROR(VLOOKUP($B250,SERVIÇOS!$A:$F,5,0),IFERROR(VLOOKUP($B250,'COMPOSIÇÕES COMPLEMENTARES '!$C:$K,7,0),"")))</f>
        <v/>
      </c>
      <c r="H250" s="499" t="str">
        <f t="shared" si="20"/>
        <v/>
      </c>
      <c r="I250" s="499" t="str">
        <f t="shared" si="21"/>
        <v/>
      </c>
      <c r="J250" s="499" t="str">
        <f t="shared" si="22"/>
        <v/>
      </c>
      <c r="K250" s="499" t="str">
        <f t="shared" si="23"/>
        <v/>
      </c>
      <c r="L250" s="499"/>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f t="shared" si="24"/>
        <v>0</v>
      </c>
      <c r="AL250" s="324">
        <v>0</v>
      </c>
    </row>
    <row r="251" spans="1:38" s="325" customFormat="1">
      <c r="A251" s="494"/>
      <c r="B251" s="495"/>
      <c r="C251" s="496" t="str">
        <f>IF($B251="","",IFERROR(VLOOKUP($B251,SERVIÇOS!$A:$F,2,0),IFERROR(VLOOKUP($B251,'COMPOSIÇÕES COMPLEMENTARES '!$C:$K,2,0),"")))</f>
        <v/>
      </c>
      <c r="D251" s="497" t="str">
        <f>IF($B251="","",IFERROR(VLOOKUP($B251,SERVIÇOS!$A:$F,3,0),IFERROR(VLOOKUP($B251,'COMPOSIÇÕES COMPLEMENTARES '!$C:$K,3,0),"")))</f>
        <v/>
      </c>
      <c r="E251" s="498"/>
      <c r="F251" s="499" t="str">
        <f>IF($B251="","",IFERROR(VLOOKUP($B251,SERVIÇOS!$A:$F,4,0),IFERROR(VLOOKUP($B251,'COMPOSIÇÕES COMPLEMENTARES '!$C:$K,6,0),"")))</f>
        <v/>
      </c>
      <c r="G251" s="499" t="str">
        <f>IF($B251="","",IFERROR(VLOOKUP($B251,SERVIÇOS!$A:$F,5,0),IFERROR(VLOOKUP($B251,'COMPOSIÇÕES COMPLEMENTARES '!$C:$K,7,0),"")))</f>
        <v/>
      </c>
      <c r="H251" s="499" t="str">
        <f t="shared" si="20"/>
        <v/>
      </c>
      <c r="I251" s="499" t="str">
        <f t="shared" si="21"/>
        <v/>
      </c>
      <c r="J251" s="499" t="str">
        <f t="shared" si="22"/>
        <v/>
      </c>
      <c r="K251" s="499" t="str">
        <f t="shared" si="23"/>
        <v/>
      </c>
      <c r="L251" s="499"/>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f t="shared" si="24"/>
        <v>0</v>
      </c>
      <c r="AL251" s="324">
        <v>0</v>
      </c>
    </row>
    <row r="252" spans="1:38" s="325" customFormat="1">
      <c r="A252" s="494"/>
      <c r="B252" s="495"/>
      <c r="C252" s="496" t="str">
        <f>IF($B252="","",IFERROR(VLOOKUP($B252,SERVIÇOS!$A:$F,2,0),IFERROR(VLOOKUP($B252,'COMPOSIÇÕES COMPLEMENTARES '!$C:$K,2,0),"")))</f>
        <v/>
      </c>
      <c r="D252" s="497" t="str">
        <f>IF($B252="","",IFERROR(VLOOKUP($B252,SERVIÇOS!$A:$F,3,0),IFERROR(VLOOKUP($B252,'COMPOSIÇÕES COMPLEMENTARES '!$C:$K,3,0),"")))</f>
        <v/>
      </c>
      <c r="E252" s="498"/>
      <c r="F252" s="499" t="str">
        <f>IF($B252="","",IFERROR(VLOOKUP($B252,SERVIÇOS!$A:$F,4,0),IFERROR(VLOOKUP($B252,'COMPOSIÇÕES COMPLEMENTARES '!$C:$K,6,0),"")))</f>
        <v/>
      </c>
      <c r="G252" s="499" t="str">
        <f>IF($B252="","",IFERROR(VLOOKUP($B252,SERVIÇOS!$A:$F,5,0),IFERROR(VLOOKUP($B252,'COMPOSIÇÕES COMPLEMENTARES '!$C:$K,7,0),"")))</f>
        <v/>
      </c>
      <c r="H252" s="499" t="str">
        <f t="shared" si="20"/>
        <v/>
      </c>
      <c r="I252" s="499" t="str">
        <f t="shared" si="21"/>
        <v/>
      </c>
      <c r="J252" s="499" t="str">
        <f t="shared" si="22"/>
        <v/>
      </c>
      <c r="K252" s="499" t="str">
        <f t="shared" si="23"/>
        <v/>
      </c>
      <c r="L252" s="499"/>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f t="shared" si="24"/>
        <v>0</v>
      </c>
      <c r="AL252" s="324">
        <v>0</v>
      </c>
    </row>
    <row r="253" spans="1:38" s="325" customFormat="1">
      <c r="A253" s="494"/>
      <c r="B253" s="495"/>
      <c r="C253" s="496" t="str">
        <f>IF($B253="","",IFERROR(VLOOKUP($B253,SERVIÇOS!$A:$F,2,0),IFERROR(VLOOKUP($B253,'COMPOSIÇÕES COMPLEMENTARES '!$C:$K,2,0),"")))</f>
        <v/>
      </c>
      <c r="D253" s="497" t="str">
        <f>IF($B253="","",IFERROR(VLOOKUP($B253,SERVIÇOS!$A:$F,3,0),IFERROR(VLOOKUP($B253,'COMPOSIÇÕES COMPLEMENTARES '!$C:$K,3,0),"")))</f>
        <v/>
      </c>
      <c r="E253" s="498"/>
      <c r="F253" s="499" t="str">
        <f>IF($B253="","",IFERROR(VLOOKUP($B253,SERVIÇOS!$A:$F,4,0),IFERROR(VLOOKUP($B253,'COMPOSIÇÕES COMPLEMENTARES '!$C:$K,6,0),"")))</f>
        <v/>
      </c>
      <c r="G253" s="499" t="str">
        <f>IF($B253="","",IFERROR(VLOOKUP($B253,SERVIÇOS!$A:$F,5,0),IFERROR(VLOOKUP($B253,'COMPOSIÇÕES COMPLEMENTARES '!$C:$K,7,0),"")))</f>
        <v/>
      </c>
      <c r="H253" s="499" t="str">
        <f t="shared" si="20"/>
        <v/>
      </c>
      <c r="I253" s="499" t="str">
        <f t="shared" si="21"/>
        <v/>
      </c>
      <c r="J253" s="499" t="str">
        <f t="shared" si="22"/>
        <v/>
      </c>
      <c r="K253" s="499" t="str">
        <f t="shared" si="23"/>
        <v/>
      </c>
      <c r="L253" s="499"/>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f t="shared" si="24"/>
        <v>0</v>
      </c>
      <c r="AL253" s="324">
        <v>0</v>
      </c>
    </row>
    <row r="254" spans="1:38" s="325" customFormat="1">
      <c r="A254" s="494"/>
      <c r="B254" s="495"/>
      <c r="C254" s="496" t="str">
        <f>IF($B254="","",IFERROR(VLOOKUP($B254,SERVIÇOS!$A:$F,2,0),IFERROR(VLOOKUP($B254,'COMPOSIÇÕES COMPLEMENTARES '!$C:$K,2,0),"")))</f>
        <v/>
      </c>
      <c r="D254" s="497" t="str">
        <f>IF($B254="","",IFERROR(VLOOKUP($B254,SERVIÇOS!$A:$F,3,0),IFERROR(VLOOKUP($B254,'COMPOSIÇÕES COMPLEMENTARES '!$C:$K,3,0),"")))</f>
        <v/>
      </c>
      <c r="E254" s="498"/>
      <c r="F254" s="499" t="str">
        <f>IF($B254="","",IFERROR(VLOOKUP($B254,SERVIÇOS!$A:$F,4,0),IFERROR(VLOOKUP($B254,'COMPOSIÇÕES COMPLEMENTARES '!$C:$K,6,0),"")))</f>
        <v/>
      </c>
      <c r="G254" s="499" t="str">
        <f>IF($B254="","",IFERROR(VLOOKUP($B254,SERVIÇOS!$A:$F,5,0),IFERROR(VLOOKUP($B254,'COMPOSIÇÕES COMPLEMENTARES '!$C:$K,7,0),"")))</f>
        <v/>
      </c>
      <c r="H254" s="499" t="str">
        <f t="shared" si="20"/>
        <v/>
      </c>
      <c r="I254" s="499" t="str">
        <f t="shared" si="21"/>
        <v/>
      </c>
      <c r="J254" s="499" t="str">
        <f t="shared" si="22"/>
        <v/>
      </c>
      <c r="K254" s="499" t="str">
        <f t="shared" si="23"/>
        <v/>
      </c>
      <c r="L254" s="499"/>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f t="shared" si="24"/>
        <v>0</v>
      </c>
      <c r="AL254" s="324">
        <v>0</v>
      </c>
    </row>
    <row r="255" spans="1:38" s="325" customFormat="1">
      <c r="A255" s="494"/>
      <c r="B255" s="495"/>
      <c r="C255" s="496" t="str">
        <f>IF($B255="","",IFERROR(VLOOKUP($B255,SERVIÇOS!$A:$F,2,0),IFERROR(VLOOKUP($B255,'COMPOSIÇÕES COMPLEMENTARES '!$C:$K,2,0),"")))</f>
        <v/>
      </c>
      <c r="D255" s="497" t="str">
        <f>IF($B255="","",IFERROR(VLOOKUP($B255,SERVIÇOS!$A:$F,3,0),IFERROR(VLOOKUP($B255,'COMPOSIÇÕES COMPLEMENTARES '!$C:$K,3,0),"")))</f>
        <v/>
      </c>
      <c r="E255" s="498"/>
      <c r="F255" s="499" t="str">
        <f>IF($B255="","",IFERROR(VLOOKUP($B255,SERVIÇOS!$A:$F,4,0),IFERROR(VLOOKUP($B255,'COMPOSIÇÕES COMPLEMENTARES '!$C:$K,6,0),"")))</f>
        <v/>
      </c>
      <c r="G255" s="499" t="str">
        <f>IF($B255="","",IFERROR(VLOOKUP($B255,SERVIÇOS!$A:$F,5,0),IFERROR(VLOOKUP($B255,'COMPOSIÇÕES COMPLEMENTARES '!$C:$K,7,0),"")))</f>
        <v/>
      </c>
      <c r="H255" s="499" t="str">
        <f t="shared" si="20"/>
        <v/>
      </c>
      <c r="I255" s="499" t="str">
        <f t="shared" si="21"/>
        <v/>
      </c>
      <c r="J255" s="499" t="str">
        <f t="shared" si="22"/>
        <v/>
      </c>
      <c r="K255" s="499" t="str">
        <f t="shared" si="23"/>
        <v/>
      </c>
      <c r="L255" s="499"/>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f t="shared" si="24"/>
        <v>0</v>
      </c>
      <c r="AL255" s="324">
        <v>0</v>
      </c>
    </row>
    <row r="256" spans="1:38" s="325" customFormat="1">
      <c r="A256" s="494"/>
      <c r="B256" s="495"/>
      <c r="C256" s="496" t="str">
        <f>IF($B256="","",IFERROR(VLOOKUP($B256,SERVIÇOS!$A:$F,2,0),IFERROR(VLOOKUP($B256,'COMPOSIÇÕES COMPLEMENTARES '!$C:$K,2,0),"")))</f>
        <v/>
      </c>
      <c r="D256" s="497" t="str">
        <f>IF($B256="","",IFERROR(VLOOKUP($B256,SERVIÇOS!$A:$F,3,0),IFERROR(VLOOKUP($B256,'COMPOSIÇÕES COMPLEMENTARES '!$C:$K,3,0),"")))</f>
        <v/>
      </c>
      <c r="E256" s="498"/>
      <c r="F256" s="499" t="str">
        <f>IF($B256="","",IFERROR(VLOOKUP($B256,SERVIÇOS!$A:$F,4,0),IFERROR(VLOOKUP($B256,'COMPOSIÇÕES COMPLEMENTARES '!$C:$K,6,0),"")))</f>
        <v/>
      </c>
      <c r="G256" s="499" t="str">
        <f>IF($B256="","",IFERROR(VLOOKUP($B256,SERVIÇOS!$A:$F,5,0),IFERROR(VLOOKUP($B256,'COMPOSIÇÕES COMPLEMENTARES '!$C:$K,7,0),"")))</f>
        <v/>
      </c>
      <c r="H256" s="499" t="str">
        <f t="shared" si="20"/>
        <v/>
      </c>
      <c r="I256" s="499" t="str">
        <f t="shared" si="21"/>
        <v/>
      </c>
      <c r="J256" s="499" t="str">
        <f t="shared" si="22"/>
        <v/>
      </c>
      <c r="K256" s="499" t="str">
        <f t="shared" si="23"/>
        <v/>
      </c>
      <c r="L256" s="499"/>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f t="shared" si="24"/>
        <v>0</v>
      </c>
      <c r="AL256" s="324">
        <v>0</v>
      </c>
    </row>
    <row r="257" spans="1:38" s="325" customFormat="1">
      <c r="A257" s="494"/>
      <c r="B257" s="495"/>
      <c r="C257" s="496" t="str">
        <f>IF($B257="","",IFERROR(VLOOKUP($B257,SERVIÇOS!$A:$F,2,0),IFERROR(VLOOKUP($B257,'COMPOSIÇÕES COMPLEMENTARES '!$C:$K,2,0),"")))</f>
        <v/>
      </c>
      <c r="D257" s="497" t="str">
        <f>IF($B257="","",IFERROR(VLOOKUP($B257,SERVIÇOS!$A:$F,3,0),IFERROR(VLOOKUP($B257,'COMPOSIÇÕES COMPLEMENTARES '!$C:$K,3,0),"")))</f>
        <v/>
      </c>
      <c r="E257" s="498"/>
      <c r="F257" s="499" t="str">
        <f>IF($B257="","",IFERROR(VLOOKUP($B257,SERVIÇOS!$A:$F,4,0),IFERROR(VLOOKUP($B257,'COMPOSIÇÕES COMPLEMENTARES '!$C:$K,6,0),"")))</f>
        <v/>
      </c>
      <c r="G257" s="499" t="str">
        <f>IF($B257="","",IFERROR(VLOOKUP($B257,SERVIÇOS!$A:$F,5,0),IFERROR(VLOOKUP($B257,'COMPOSIÇÕES COMPLEMENTARES '!$C:$K,7,0),"")))</f>
        <v/>
      </c>
      <c r="H257" s="499" t="str">
        <f t="shared" si="20"/>
        <v/>
      </c>
      <c r="I257" s="499" t="str">
        <f t="shared" si="21"/>
        <v/>
      </c>
      <c r="J257" s="499" t="str">
        <f t="shared" si="22"/>
        <v/>
      </c>
      <c r="K257" s="499" t="str">
        <f t="shared" si="23"/>
        <v/>
      </c>
      <c r="L257" s="499"/>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f t="shared" si="24"/>
        <v>0</v>
      </c>
      <c r="AL257" s="324">
        <v>0</v>
      </c>
    </row>
    <row r="258" spans="1:38" s="325" customFormat="1">
      <c r="A258" s="494"/>
      <c r="B258" s="495"/>
      <c r="C258" s="496" t="str">
        <f>IF($B258="","",IFERROR(VLOOKUP($B258,SERVIÇOS!$A:$F,2,0),IFERROR(VLOOKUP($B258,'COMPOSIÇÕES COMPLEMENTARES '!$C:$K,2,0),"")))</f>
        <v/>
      </c>
      <c r="D258" s="497" t="str">
        <f>IF($B258="","",IFERROR(VLOOKUP($B258,SERVIÇOS!$A:$F,3,0),IFERROR(VLOOKUP($B258,'COMPOSIÇÕES COMPLEMENTARES '!$C:$K,3,0),"")))</f>
        <v/>
      </c>
      <c r="E258" s="498"/>
      <c r="F258" s="499" t="str">
        <f>IF($B258="","",IFERROR(VLOOKUP($B258,SERVIÇOS!$A:$F,4,0),IFERROR(VLOOKUP($B258,'COMPOSIÇÕES COMPLEMENTARES '!$C:$K,6,0),"")))</f>
        <v/>
      </c>
      <c r="G258" s="499" t="str">
        <f>IF($B258="","",IFERROR(VLOOKUP($B258,SERVIÇOS!$A:$F,5,0),IFERROR(VLOOKUP($B258,'COMPOSIÇÕES COMPLEMENTARES '!$C:$K,7,0),"")))</f>
        <v/>
      </c>
      <c r="H258" s="499" t="str">
        <f t="shared" si="20"/>
        <v/>
      </c>
      <c r="I258" s="499" t="str">
        <f t="shared" si="21"/>
        <v/>
      </c>
      <c r="J258" s="499" t="str">
        <f t="shared" si="22"/>
        <v/>
      </c>
      <c r="K258" s="499" t="str">
        <f t="shared" si="23"/>
        <v/>
      </c>
      <c r="L258" s="499"/>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f t="shared" si="24"/>
        <v>0</v>
      </c>
      <c r="AL258" s="324">
        <v>0</v>
      </c>
    </row>
    <row r="259" spans="1:38" s="325" customFormat="1">
      <c r="A259" s="494"/>
      <c r="B259" s="495"/>
      <c r="C259" s="496" t="str">
        <f>IF($B259="","",IFERROR(VLOOKUP($B259,SERVIÇOS!$A:$F,2,0),IFERROR(VLOOKUP($B259,'COMPOSIÇÕES COMPLEMENTARES '!$C:$K,2,0),"")))</f>
        <v/>
      </c>
      <c r="D259" s="497" t="str">
        <f>IF($B259="","",IFERROR(VLOOKUP($B259,SERVIÇOS!$A:$F,3,0),IFERROR(VLOOKUP($B259,'COMPOSIÇÕES COMPLEMENTARES '!$C:$K,3,0),"")))</f>
        <v/>
      </c>
      <c r="E259" s="498"/>
      <c r="F259" s="499" t="str">
        <f>IF($B259="","",IFERROR(VLOOKUP($B259,SERVIÇOS!$A:$F,4,0),IFERROR(VLOOKUP($B259,'COMPOSIÇÕES COMPLEMENTARES '!$C:$K,6,0),"")))</f>
        <v/>
      </c>
      <c r="G259" s="499" t="str">
        <f>IF($B259="","",IFERROR(VLOOKUP($B259,SERVIÇOS!$A:$F,5,0),IFERROR(VLOOKUP($B259,'COMPOSIÇÕES COMPLEMENTARES '!$C:$K,7,0),"")))</f>
        <v/>
      </c>
      <c r="H259" s="499" t="str">
        <f t="shared" si="20"/>
        <v/>
      </c>
      <c r="I259" s="499" t="str">
        <f t="shared" si="21"/>
        <v/>
      </c>
      <c r="J259" s="499" t="str">
        <f t="shared" si="22"/>
        <v/>
      </c>
      <c r="K259" s="499" t="str">
        <f t="shared" si="23"/>
        <v/>
      </c>
      <c r="L259" s="499"/>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f t="shared" si="24"/>
        <v>0</v>
      </c>
      <c r="AL259" s="324">
        <v>0</v>
      </c>
    </row>
    <row r="260" spans="1:38" s="325" customFormat="1">
      <c r="A260" s="494"/>
      <c r="B260" s="495"/>
      <c r="C260" s="496" t="str">
        <f>IF($B260="","",IFERROR(VLOOKUP($B260,SERVIÇOS!$A:$F,2,0),IFERROR(VLOOKUP($B260,'COMPOSIÇÕES COMPLEMENTARES '!$C:$K,2,0),"")))</f>
        <v/>
      </c>
      <c r="D260" s="497" t="str">
        <f>IF($B260="","",IFERROR(VLOOKUP($B260,SERVIÇOS!$A:$F,3,0),IFERROR(VLOOKUP($B260,'COMPOSIÇÕES COMPLEMENTARES '!$C:$K,3,0),"")))</f>
        <v/>
      </c>
      <c r="E260" s="498"/>
      <c r="F260" s="499" t="str">
        <f>IF($B260="","",IFERROR(VLOOKUP($B260,SERVIÇOS!$A:$F,4,0),IFERROR(VLOOKUP($B260,'COMPOSIÇÕES COMPLEMENTARES '!$C:$K,6,0),"")))</f>
        <v/>
      </c>
      <c r="G260" s="499" t="str">
        <f>IF($B260="","",IFERROR(VLOOKUP($B260,SERVIÇOS!$A:$F,5,0),IFERROR(VLOOKUP($B260,'COMPOSIÇÕES COMPLEMENTARES '!$C:$K,7,0),"")))</f>
        <v/>
      </c>
      <c r="H260" s="499" t="str">
        <f t="shared" si="20"/>
        <v/>
      </c>
      <c r="I260" s="499" t="str">
        <f t="shared" si="21"/>
        <v/>
      </c>
      <c r="J260" s="499" t="str">
        <f t="shared" si="22"/>
        <v/>
      </c>
      <c r="K260" s="499" t="str">
        <f t="shared" si="23"/>
        <v/>
      </c>
      <c r="L260" s="499"/>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f t="shared" si="24"/>
        <v>0</v>
      </c>
      <c r="AL260" s="324">
        <v>0</v>
      </c>
    </row>
    <row r="261" spans="1:38" s="325" customFormat="1">
      <c r="A261" s="494"/>
      <c r="B261" s="495"/>
      <c r="C261" s="496" t="str">
        <f>IF($B261="","",IFERROR(VLOOKUP($B261,SERVIÇOS!$A:$F,2,0),IFERROR(VLOOKUP($B261,'COMPOSIÇÕES COMPLEMENTARES '!$C:$K,2,0),"")))</f>
        <v/>
      </c>
      <c r="D261" s="497" t="str">
        <f>IF($B261="","",IFERROR(VLOOKUP($B261,SERVIÇOS!$A:$F,3,0),IFERROR(VLOOKUP($B261,'COMPOSIÇÕES COMPLEMENTARES '!$C:$K,3,0),"")))</f>
        <v/>
      </c>
      <c r="E261" s="498"/>
      <c r="F261" s="499" t="str">
        <f>IF($B261="","",IFERROR(VLOOKUP($B261,SERVIÇOS!$A:$F,4,0),IFERROR(VLOOKUP($B261,'COMPOSIÇÕES COMPLEMENTARES '!$C:$K,6,0),"")))</f>
        <v/>
      </c>
      <c r="G261" s="499" t="str">
        <f>IF($B261="","",IFERROR(VLOOKUP($B261,SERVIÇOS!$A:$F,5,0),IFERROR(VLOOKUP($B261,'COMPOSIÇÕES COMPLEMENTARES '!$C:$K,7,0),"")))</f>
        <v/>
      </c>
      <c r="H261" s="499" t="str">
        <f t="shared" si="20"/>
        <v/>
      </c>
      <c r="I261" s="499" t="str">
        <f t="shared" si="21"/>
        <v/>
      </c>
      <c r="J261" s="499" t="str">
        <f t="shared" si="22"/>
        <v/>
      </c>
      <c r="K261" s="499" t="str">
        <f t="shared" si="23"/>
        <v/>
      </c>
      <c r="L261" s="499"/>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f t="shared" si="24"/>
        <v>0</v>
      </c>
      <c r="AL261" s="324">
        <v>0</v>
      </c>
    </row>
    <row r="262" spans="1:38" s="325" customFormat="1">
      <c r="A262" s="494"/>
      <c r="B262" s="495"/>
      <c r="C262" s="496" t="str">
        <f>IF($B262="","",IFERROR(VLOOKUP($B262,SERVIÇOS!$A:$F,2,0),IFERROR(VLOOKUP($B262,'COMPOSIÇÕES COMPLEMENTARES '!$C:$K,2,0),"")))</f>
        <v/>
      </c>
      <c r="D262" s="497" t="str">
        <f>IF($B262="","",IFERROR(VLOOKUP($B262,SERVIÇOS!$A:$F,3,0),IFERROR(VLOOKUP($B262,'COMPOSIÇÕES COMPLEMENTARES '!$C:$K,3,0),"")))</f>
        <v/>
      </c>
      <c r="E262" s="498"/>
      <c r="F262" s="499" t="str">
        <f>IF($B262="","",IFERROR(VLOOKUP($B262,SERVIÇOS!$A:$F,4,0),IFERROR(VLOOKUP($B262,'COMPOSIÇÕES COMPLEMENTARES '!$C:$K,6,0),"")))</f>
        <v/>
      </c>
      <c r="G262" s="499" t="str">
        <f>IF($B262="","",IFERROR(VLOOKUP($B262,SERVIÇOS!$A:$F,5,0),IFERROR(VLOOKUP($B262,'COMPOSIÇÕES COMPLEMENTARES '!$C:$K,7,0),"")))</f>
        <v/>
      </c>
      <c r="H262" s="499" t="str">
        <f t="shared" si="20"/>
        <v/>
      </c>
      <c r="I262" s="499" t="str">
        <f t="shared" si="21"/>
        <v/>
      </c>
      <c r="J262" s="499" t="str">
        <f t="shared" si="22"/>
        <v/>
      </c>
      <c r="K262" s="499" t="str">
        <f t="shared" si="23"/>
        <v/>
      </c>
      <c r="L262" s="499"/>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f t="shared" si="24"/>
        <v>0</v>
      </c>
      <c r="AL262" s="324">
        <v>0</v>
      </c>
    </row>
    <row r="263" spans="1:38" s="325" customFormat="1">
      <c r="A263" s="494"/>
      <c r="B263" s="495"/>
      <c r="C263" s="496" t="str">
        <f>IF($B263="","",IFERROR(VLOOKUP($B263,SERVIÇOS!$A:$F,2,0),IFERROR(VLOOKUP($B263,'COMPOSIÇÕES COMPLEMENTARES '!$C:$K,2,0),"")))</f>
        <v/>
      </c>
      <c r="D263" s="497" t="str">
        <f>IF($B263="","",IFERROR(VLOOKUP($B263,SERVIÇOS!$A:$F,3,0),IFERROR(VLOOKUP($B263,'COMPOSIÇÕES COMPLEMENTARES '!$C:$K,3,0),"")))</f>
        <v/>
      </c>
      <c r="E263" s="498"/>
      <c r="F263" s="499" t="str">
        <f>IF($B263="","",IFERROR(VLOOKUP($B263,SERVIÇOS!$A:$F,4,0),IFERROR(VLOOKUP($B263,'COMPOSIÇÕES COMPLEMENTARES '!$C:$K,6,0),"")))</f>
        <v/>
      </c>
      <c r="G263" s="499" t="str">
        <f>IF($B263="","",IFERROR(VLOOKUP($B263,SERVIÇOS!$A:$F,5,0),IFERROR(VLOOKUP($B263,'COMPOSIÇÕES COMPLEMENTARES '!$C:$K,7,0),"")))</f>
        <v/>
      </c>
      <c r="H263" s="499" t="str">
        <f t="shared" si="20"/>
        <v/>
      </c>
      <c r="I263" s="499" t="str">
        <f t="shared" si="21"/>
        <v/>
      </c>
      <c r="J263" s="499" t="str">
        <f t="shared" si="22"/>
        <v/>
      </c>
      <c r="K263" s="499" t="str">
        <f t="shared" si="23"/>
        <v/>
      </c>
      <c r="L263" s="499"/>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f t="shared" si="24"/>
        <v>0</v>
      </c>
      <c r="AL263" s="324">
        <v>0</v>
      </c>
    </row>
    <row r="264" spans="1:38" s="325" customFormat="1">
      <c r="A264" s="494"/>
      <c r="B264" s="495"/>
      <c r="C264" s="496" t="str">
        <f>IF($B264="","",IFERROR(VLOOKUP($B264,SERVIÇOS!$A:$F,2,0),IFERROR(VLOOKUP($B264,'COMPOSIÇÕES COMPLEMENTARES '!$C:$K,2,0),"")))</f>
        <v/>
      </c>
      <c r="D264" s="497" t="str">
        <f>IF($B264="","",IFERROR(VLOOKUP($B264,SERVIÇOS!$A:$F,3,0),IFERROR(VLOOKUP($B264,'COMPOSIÇÕES COMPLEMENTARES '!$C:$K,3,0),"")))</f>
        <v/>
      </c>
      <c r="E264" s="498"/>
      <c r="F264" s="499" t="str">
        <f>IF($B264="","",IFERROR(VLOOKUP($B264,SERVIÇOS!$A:$F,4,0),IFERROR(VLOOKUP($B264,'COMPOSIÇÕES COMPLEMENTARES '!$C:$K,6,0),"")))</f>
        <v/>
      </c>
      <c r="G264" s="499" t="str">
        <f>IF($B264="","",IFERROR(VLOOKUP($B264,SERVIÇOS!$A:$F,5,0),IFERROR(VLOOKUP($B264,'COMPOSIÇÕES COMPLEMENTARES '!$C:$K,7,0),"")))</f>
        <v/>
      </c>
      <c r="H264" s="499" t="str">
        <f t="shared" si="20"/>
        <v/>
      </c>
      <c r="I264" s="499" t="str">
        <f t="shared" si="21"/>
        <v/>
      </c>
      <c r="J264" s="499" t="str">
        <f t="shared" si="22"/>
        <v/>
      </c>
      <c r="K264" s="499" t="str">
        <f t="shared" si="23"/>
        <v/>
      </c>
      <c r="L264" s="499"/>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f t="shared" si="24"/>
        <v>0</v>
      </c>
      <c r="AL264" s="324">
        <v>0</v>
      </c>
    </row>
    <row r="265" spans="1:38" s="325" customFormat="1">
      <c r="A265" s="494"/>
      <c r="B265" s="495"/>
      <c r="C265" s="496" t="str">
        <f>IF($B265="","",IFERROR(VLOOKUP($B265,SERVIÇOS!$A:$F,2,0),IFERROR(VLOOKUP($B265,'COMPOSIÇÕES COMPLEMENTARES '!$C:$K,2,0),"")))</f>
        <v/>
      </c>
      <c r="D265" s="497" t="str">
        <f>IF($B265="","",IFERROR(VLOOKUP($B265,SERVIÇOS!$A:$F,3,0),IFERROR(VLOOKUP($B265,'COMPOSIÇÕES COMPLEMENTARES '!$C:$K,3,0),"")))</f>
        <v/>
      </c>
      <c r="E265" s="498"/>
      <c r="F265" s="499" t="str">
        <f>IF($B265="","",IFERROR(VLOOKUP($B265,SERVIÇOS!$A:$F,4,0),IFERROR(VLOOKUP($B265,'COMPOSIÇÕES COMPLEMENTARES '!$C:$K,6,0),"")))</f>
        <v/>
      </c>
      <c r="G265" s="499" t="str">
        <f>IF($B265="","",IFERROR(VLOOKUP($B265,SERVIÇOS!$A:$F,5,0),IFERROR(VLOOKUP($B265,'COMPOSIÇÕES COMPLEMENTARES '!$C:$K,7,0),"")))</f>
        <v/>
      </c>
      <c r="H265" s="499" t="str">
        <f t="shared" si="20"/>
        <v/>
      </c>
      <c r="I265" s="499" t="str">
        <f t="shared" si="21"/>
        <v/>
      </c>
      <c r="J265" s="499" t="str">
        <f t="shared" si="22"/>
        <v/>
      </c>
      <c r="K265" s="499" t="str">
        <f t="shared" si="23"/>
        <v/>
      </c>
      <c r="L265" s="499"/>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f t="shared" si="24"/>
        <v>0</v>
      </c>
      <c r="AL265" s="324">
        <v>0</v>
      </c>
    </row>
    <row r="266" spans="1:38" s="325" customFormat="1">
      <c r="A266" s="494"/>
      <c r="B266" s="495"/>
      <c r="C266" s="496" t="str">
        <f>IF($B266="","",IFERROR(VLOOKUP($B266,SERVIÇOS!$A:$F,2,0),IFERROR(VLOOKUP($B266,'COMPOSIÇÕES COMPLEMENTARES '!$C:$K,2,0),"")))</f>
        <v/>
      </c>
      <c r="D266" s="497" t="str">
        <f>IF($B266="","",IFERROR(VLOOKUP($B266,SERVIÇOS!$A:$F,3,0),IFERROR(VLOOKUP($B266,'COMPOSIÇÕES COMPLEMENTARES '!$C:$K,3,0),"")))</f>
        <v/>
      </c>
      <c r="E266" s="498"/>
      <c r="F266" s="499" t="str">
        <f>IF($B266="","",IFERROR(VLOOKUP($B266,SERVIÇOS!$A:$F,4,0),IFERROR(VLOOKUP($B266,'COMPOSIÇÕES COMPLEMENTARES '!$C:$K,6,0),"")))</f>
        <v/>
      </c>
      <c r="G266" s="499" t="str">
        <f>IF($B266="","",IFERROR(VLOOKUP($B266,SERVIÇOS!$A:$F,5,0),IFERROR(VLOOKUP($B266,'COMPOSIÇÕES COMPLEMENTARES '!$C:$K,7,0),"")))</f>
        <v/>
      </c>
      <c r="H266" s="499" t="str">
        <f t="shared" ref="H266:H329" si="25">IF(E266="","",F266+G266)</f>
        <v/>
      </c>
      <c r="I266" s="499" t="str">
        <f t="shared" ref="I266:I329" si="26">IF(E266="","",ROUND((E266*F266),2))</f>
        <v/>
      </c>
      <c r="J266" s="499" t="str">
        <f t="shared" ref="J266:J329" si="27">IF(E266="","",ROUND((E266*G266),2))</f>
        <v/>
      </c>
      <c r="K266" s="499" t="str">
        <f t="shared" ref="K266:K329" si="28">IF(E266="","",ROUND((E266*H266),2))</f>
        <v/>
      </c>
      <c r="L266" s="499"/>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f t="shared" si="24"/>
        <v>0</v>
      </c>
      <c r="AL266" s="324">
        <v>0</v>
      </c>
    </row>
    <row r="267" spans="1:38" s="325" customFormat="1">
      <c r="A267" s="494"/>
      <c r="B267" s="495"/>
      <c r="C267" s="496" t="str">
        <f>IF($B267="","",IFERROR(VLOOKUP($B267,SERVIÇOS!$A:$F,2,0),IFERROR(VLOOKUP($B267,'COMPOSIÇÕES COMPLEMENTARES '!$C:$K,2,0),"")))</f>
        <v/>
      </c>
      <c r="D267" s="497" t="str">
        <f>IF($B267="","",IFERROR(VLOOKUP($B267,SERVIÇOS!$A:$F,3,0),IFERROR(VLOOKUP($B267,'COMPOSIÇÕES COMPLEMENTARES '!$C:$K,3,0),"")))</f>
        <v/>
      </c>
      <c r="E267" s="498"/>
      <c r="F267" s="499" t="str">
        <f>IF($B267="","",IFERROR(VLOOKUP($B267,SERVIÇOS!$A:$F,4,0),IFERROR(VLOOKUP($B267,'COMPOSIÇÕES COMPLEMENTARES '!$C:$K,6,0),"")))</f>
        <v/>
      </c>
      <c r="G267" s="499" t="str">
        <f>IF($B267="","",IFERROR(VLOOKUP($B267,SERVIÇOS!$A:$F,5,0),IFERROR(VLOOKUP($B267,'COMPOSIÇÕES COMPLEMENTARES '!$C:$K,7,0),"")))</f>
        <v/>
      </c>
      <c r="H267" s="499" t="str">
        <f t="shared" si="25"/>
        <v/>
      </c>
      <c r="I267" s="499" t="str">
        <f t="shared" si="26"/>
        <v/>
      </c>
      <c r="J267" s="499" t="str">
        <f t="shared" si="27"/>
        <v/>
      </c>
      <c r="K267" s="499" t="str">
        <f t="shared" si="28"/>
        <v/>
      </c>
      <c r="L267" s="499"/>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f t="shared" si="24"/>
        <v>0</v>
      </c>
      <c r="AL267" s="324">
        <v>0</v>
      </c>
    </row>
    <row r="268" spans="1:38" s="325" customFormat="1">
      <c r="A268" s="494"/>
      <c r="B268" s="495"/>
      <c r="C268" s="496" t="str">
        <f>IF($B268="","",IFERROR(VLOOKUP($B268,SERVIÇOS!$A:$F,2,0),IFERROR(VLOOKUP($B268,'COMPOSIÇÕES COMPLEMENTARES '!$C:$K,2,0),"")))</f>
        <v/>
      </c>
      <c r="D268" s="497" t="str">
        <f>IF($B268="","",IFERROR(VLOOKUP($B268,SERVIÇOS!$A:$F,3,0),IFERROR(VLOOKUP($B268,'COMPOSIÇÕES COMPLEMENTARES '!$C:$K,3,0),"")))</f>
        <v/>
      </c>
      <c r="E268" s="498"/>
      <c r="F268" s="499" t="str">
        <f>IF($B268="","",IFERROR(VLOOKUP($B268,SERVIÇOS!$A:$F,4,0),IFERROR(VLOOKUP($B268,'COMPOSIÇÕES COMPLEMENTARES '!$C:$K,6,0),"")))</f>
        <v/>
      </c>
      <c r="G268" s="499" t="str">
        <f>IF($B268="","",IFERROR(VLOOKUP($B268,SERVIÇOS!$A:$F,5,0),IFERROR(VLOOKUP($B268,'COMPOSIÇÕES COMPLEMENTARES '!$C:$K,7,0),"")))</f>
        <v/>
      </c>
      <c r="H268" s="499" t="str">
        <f t="shared" si="25"/>
        <v/>
      </c>
      <c r="I268" s="499" t="str">
        <f t="shared" si="26"/>
        <v/>
      </c>
      <c r="J268" s="499" t="str">
        <f t="shared" si="27"/>
        <v/>
      </c>
      <c r="K268" s="499" t="str">
        <f t="shared" si="28"/>
        <v/>
      </c>
      <c r="L268" s="499"/>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f t="shared" si="24"/>
        <v>0</v>
      </c>
      <c r="AL268" s="324">
        <v>0</v>
      </c>
    </row>
    <row r="269" spans="1:38" s="325" customFormat="1">
      <c r="A269" s="494"/>
      <c r="B269" s="495"/>
      <c r="C269" s="496" t="str">
        <f>IF($B269="","",IFERROR(VLOOKUP($B269,SERVIÇOS!$A:$F,2,0),IFERROR(VLOOKUP($B269,'COMPOSIÇÕES COMPLEMENTARES '!$C:$K,2,0),"")))</f>
        <v/>
      </c>
      <c r="D269" s="497" t="str">
        <f>IF($B269="","",IFERROR(VLOOKUP($B269,SERVIÇOS!$A:$F,3,0),IFERROR(VLOOKUP($B269,'COMPOSIÇÕES COMPLEMENTARES '!$C:$K,3,0),"")))</f>
        <v/>
      </c>
      <c r="E269" s="498"/>
      <c r="F269" s="499" t="str">
        <f>IF($B269="","",IFERROR(VLOOKUP($B269,SERVIÇOS!$A:$F,4,0),IFERROR(VLOOKUP($B269,'COMPOSIÇÕES COMPLEMENTARES '!$C:$K,6,0),"")))</f>
        <v/>
      </c>
      <c r="G269" s="499" t="str">
        <f>IF($B269="","",IFERROR(VLOOKUP($B269,SERVIÇOS!$A:$F,5,0),IFERROR(VLOOKUP($B269,'COMPOSIÇÕES COMPLEMENTARES '!$C:$K,7,0),"")))</f>
        <v/>
      </c>
      <c r="H269" s="499" t="str">
        <f t="shared" si="25"/>
        <v/>
      </c>
      <c r="I269" s="499" t="str">
        <f t="shared" si="26"/>
        <v/>
      </c>
      <c r="J269" s="499" t="str">
        <f t="shared" si="27"/>
        <v/>
      </c>
      <c r="K269" s="499" t="str">
        <f t="shared" si="28"/>
        <v/>
      </c>
      <c r="L269" s="499"/>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f t="shared" si="24"/>
        <v>0</v>
      </c>
      <c r="AL269" s="324">
        <v>0</v>
      </c>
    </row>
    <row r="270" spans="1:38" s="325" customFormat="1">
      <c r="A270" s="494"/>
      <c r="B270" s="495"/>
      <c r="C270" s="496" t="str">
        <f>IF($B270="","",IFERROR(VLOOKUP($B270,SERVIÇOS!$A:$F,2,0),IFERROR(VLOOKUP($B270,'COMPOSIÇÕES COMPLEMENTARES '!$C:$K,2,0),"")))</f>
        <v/>
      </c>
      <c r="D270" s="497" t="str">
        <f>IF($B270="","",IFERROR(VLOOKUP($B270,SERVIÇOS!$A:$F,3,0),IFERROR(VLOOKUP($B270,'COMPOSIÇÕES COMPLEMENTARES '!$C:$K,3,0),"")))</f>
        <v/>
      </c>
      <c r="E270" s="498"/>
      <c r="F270" s="499" t="str">
        <f>IF($B270="","",IFERROR(VLOOKUP($B270,SERVIÇOS!$A:$F,4,0),IFERROR(VLOOKUP($B270,'COMPOSIÇÕES COMPLEMENTARES '!$C:$K,6,0),"")))</f>
        <v/>
      </c>
      <c r="G270" s="499" t="str">
        <f>IF($B270="","",IFERROR(VLOOKUP($B270,SERVIÇOS!$A:$F,5,0),IFERROR(VLOOKUP($B270,'COMPOSIÇÕES COMPLEMENTARES '!$C:$K,7,0),"")))</f>
        <v/>
      </c>
      <c r="H270" s="499" t="str">
        <f t="shared" si="25"/>
        <v/>
      </c>
      <c r="I270" s="499" t="str">
        <f t="shared" si="26"/>
        <v/>
      </c>
      <c r="J270" s="499" t="str">
        <f t="shared" si="27"/>
        <v/>
      </c>
      <c r="K270" s="499" t="str">
        <f t="shared" si="28"/>
        <v/>
      </c>
      <c r="L270" s="499"/>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f t="shared" si="24"/>
        <v>0</v>
      </c>
      <c r="AL270" s="324">
        <v>0</v>
      </c>
    </row>
    <row r="271" spans="1:38" s="325" customFormat="1">
      <c r="A271" s="494"/>
      <c r="B271" s="495"/>
      <c r="C271" s="496" t="str">
        <f>IF($B271="","",IFERROR(VLOOKUP($B271,SERVIÇOS!$A:$F,2,0),IFERROR(VLOOKUP($B271,'COMPOSIÇÕES COMPLEMENTARES '!$C:$K,2,0),"")))</f>
        <v/>
      </c>
      <c r="D271" s="497" t="str">
        <f>IF($B271="","",IFERROR(VLOOKUP($B271,SERVIÇOS!$A:$F,3,0),IFERROR(VLOOKUP($B271,'COMPOSIÇÕES COMPLEMENTARES '!$C:$K,3,0),"")))</f>
        <v/>
      </c>
      <c r="E271" s="498"/>
      <c r="F271" s="499" t="str">
        <f>IF($B271="","",IFERROR(VLOOKUP($B271,SERVIÇOS!$A:$F,4,0),IFERROR(VLOOKUP($B271,'COMPOSIÇÕES COMPLEMENTARES '!$C:$K,6,0),"")))</f>
        <v/>
      </c>
      <c r="G271" s="499" t="str">
        <f>IF($B271="","",IFERROR(VLOOKUP($B271,SERVIÇOS!$A:$F,5,0),IFERROR(VLOOKUP($B271,'COMPOSIÇÕES COMPLEMENTARES '!$C:$K,7,0),"")))</f>
        <v/>
      </c>
      <c r="H271" s="499" t="str">
        <f t="shared" si="25"/>
        <v/>
      </c>
      <c r="I271" s="499" t="str">
        <f t="shared" si="26"/>
        <v/>
      </c>
      <c r="J271" s="499" t="str">
        <f t="shared" si="27"/>
        <v/>
      </c>
      <c r="K271" s="499" t="str">
        <f t="shared" si="28"/>
        <v/>
      </c>
      <c r="L271" s="499"/>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f t="shared" si="24"/>
        <v>0</v>
      </c>
      <c r="AL271" s="324">
        <v>0</v>
      </c>
    </row>
    <row r="272" spans="1:38" s="325" customFormat="1">
      <c r="A272" s="494"/>
      <c r="B272" s="495"/>
      <c r="C272" s="496" t="str">
        <f>IF($B272="","",IFERROR(VLOOKUP($B272,SERVIÇOS!$A:$F,2,0),IFERROR(VLOOKUP($B272,'COMPOSIÇÕES COMPLEMENTARES '!$C:$K,2,0),"")))</f>
        <v/>
      </c>
      <c r="D272" s="497" t="str">
        <f>IF($B272="","",IFERROR(VLOOKUP($B272,SERVIÇOS!$A:$F,3,0),IFERROR(VLOOKUP($B272,'COMPOSIÇÕES COMPLEMENTARES '!$C:$K,3,0),"")))</f>
        <v/>
      </c>
      <c r="E272" s="498"/>
      <c r="F272" s="499" t="str">
        <f>IF($B272="","",IFERROR(VLOOKUP($B272,SERVIÇOS!$A:$F,4,0),IFERROR(VLOOKUP($B272,'COMPOSIÇÕES COMPLEMENTARES '!$C:$K,6,0),"")))</f>
        <v/>
      </c>
      <c r="G272" s="499" t="str">
        <f>IF($B272="","",IFERROR(VLOOKUP($B272,SERVIÇOS!$A:$F,5,0),IFERROR(VLOOKUP($B272,'COMPOSIÇÕES COMPLEMENTARES '!$C:$K,7,0),"")))</f>
        <v/>
      </c>
      <c r="H272" s="499" t="str">
        <f t="shared" si="25"/>
        <v/>
      </c>
      <c r="I272" s="499" t="str">
        <f t="shared" si="26"/>
        <v/>
      </c>
      <c r="J272" s="499" t="str">
        <f t="shared" si="27"/>
        <v/>
      </c>
      <c r="K272" s="499" t="str">
        <f t="shared" si="28"/>
        <v/>
      </c>
      <c r="L272" s="499"/>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f t="shared" si="24"/>
        <v>0</v>
      </c>
      <c r="AL272" s="324">
        <v>0</v>
      </c>
    </row>
    <row r="273" spans="1:38" s="325" customFormat="1">
      <c r="A273" s="494"/>
      <c r="B273" s="495"/>
      <c r="C273" s="496" t="str">
        <f>IF($B273="","",IFERROR(VLOOKUP($B273,SERVIÇOS!$A:$F,2,0),IFERROR(VLOOKUP($B273,'COMPOSIÇÕES COMPLEMENTARES '!$C:$K,2,0),"")))</f>
        <v/>
      </c>
      <c r="D273" s="497" t="str">
        <f>IF($B273="","",IFERROR(VLOOKUP($B273,SERVIÇOS!$A:$F,3,0),IFERROR(VLOOKUP($B273,'COMPOSIÇÕES COMPLEMENTARES '!$C:$K,3,0),"")))</f>
        <v/>
      </c>
      <c r="E273" s="498"/>
      <c r="F273" s="499" t="str">
        <f>IF($B273="","",IFERROR(VLOOKUP($B273,SERVIÇOS!$A:$F,4,0),IFERROR(VLOOKUP($B273,'COMPOSIÇÕES COMPLEMENTARES '!$C:$K,6,0),"")))</f>
        <v/>
      </c>
      <c r="G273" s="499" t="str">
        <f>IF($B273="","",IFERROR(VLOOKUP($B273,SERVIÇOS!$A:$F,5,0),IFERROR(VLOOKUP($B273,'COMPOSIÇÕES COMPLEMENTARES '!$C:$K,7,0),"")))</f>
        <v/>
      </c>
      <c r="H273" s="499" t="str">
        <f t="shared" si="25"/>
        <v/>
      </c>
      <c r="I273" s="499" t="str">
        <f t="shared" si="26"/>
        <v/>
      </c>
      <c r="J273" s="499" t="str">
        <f t="shared" si="27"/>
        <v/>
      </c>
      <c r="K273" s="499" t="str">
        <f t="shared" si="28"/>
        <v/>
      </c>
      <c r="L273" s="499"/>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f t="shared" si="24"/>
        <v>0</v>
      </c>
      <c r="AL273" s="324">
        <v>0</v>
      </c>
    </row>
    <row r="274" spans="1:38" s="325" customFormat="1">
      <c r="A274" s="494"/>
      <c r="B274" s="495"/>
      <c r="C274" s="496" t="str">
        <f>IF($B274="","",IFERROR(VLOOKUP($B274,SERVIÇOS!$A:$F,2,0),IFERROR(VLOOKUP($B274,'COMPOSIÇÕES COMPLEMENTARES '!$C:$K,2,0),"")))</f>
        <v/>
      </c>
      <c r="D274" s="497" t="str">
        <f>IF($B274="","",IFERROR(VLOOKUP($B274,SERVIÇOS!$A:$F,3,0),IFERROR(VLOOKUP($B274,'COMPOSIÇÕES COMPLEMENTARES '!$C:$K,3,0),"")))</f>
        <v/>
      </c>
      <c r="E274" s="498"/>
      <c r="F274" s="499" t="str">
        <f>IF($B274="","",IFERROR(VLOOKUP($B274,SERVIÇOS!$A:$F,4,0),IFERROR(VLOOKUP($B274,'COMPOSIÇÕES COMPLEMENTARES '!$C:$K,6,0),"")))</f>
        <v/>
      </c>
      <c r="G274" s="499" t="str">
        <f>IF($B274="","",IFERROR(VLOOKUP($B274,SERVIÇOS!$A:$F,5,0),IFERROR(VLOOKUP($B274,'COMPOSIÇÕES COMPLEMENTARES '!$C:$K,7,0),"")))</f>
        <v/>
      </c>
      <c r="H274" s="499" t="str">
        <f t="shared" si="25"/>
        <v/>
      </c>
      <c r="I274" s="499" t="str">
        <f t="shared" si="26"/>
        <v/>
      </c>
      <c r="J274" s="499" t="str">
        <f t="shared" si="27"/>
        <v/>
      </c>
      <c r="K274" s="499" t="str">
        <f t="shared" si="28"/>
        <v/>
      </c>
      <c r="L274" s="499"/>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f t="shared" si="24"/>
        <v>0</v>
      </c>
      <c r="AL274" s="324">
        <v>0</v>
      </c>
    </row>
    <row r="275" spans="1:38" s="325" customFormat="1">
      <c r="A275" s="494"/>
      <c r="B275" s="495"/>
      <c r="C275" s="496" t="str">
        <f>IF($B275="","",IFERROR(VLOOKUP($B275,SERVIÇOS!$A:$F,2,0),IFERROR(VLOOKUP($B275,'COMPOSIÇÕES COMPLEMENTARES '!$C:$K,2,0),"")))</f>
        <v/>
      </c>
      <c r="D275" s="497" t="str">
        <f>IF($B275="","",IFERROR(VLOOKUP($B275,SERVIÇOS!$A:$F,3,0),IFERROR(VLOOKUP($B275,'COMPOSIÇÕES COMPLEMENTARES '!$C:$K,3,0),"")))</f>
        <v/>
      </c>
      <c r="E275" s="498"/>
      <c r="F275" s="499" t="str">
        <f>IF($B275="","",IFERROR(VLOOKUP($B275,SERVIÇOS!$A:$F,4,0),IFERROR(VLOOKUP($B275,'COMPOSIÇÕES COMPLEMENTARES '!$C:$K,6,0),"")))</f>
        <v/>
      </c>
      <c r="G275" s="499" t="str">
        <f>IF($B275="","",IFERROR(VLOOKUP($B275,SERVIÇOS!$A:$F,5,0),IFERROR(VLOOKUP($B275,'COMPOSIÇÕES COMPLEMENTARES '!$C:$K,7,0),"")))</f>
        <v/>
      </c>
      <c r="H275" s="499" t="str">
        <f t="shared" si="25"/>
        <v/>
      </c>
      <c r="I275" s="499" t="str">
        <f t="shared" si="26"/>
        <v/>
      </c>
      <c r="J275" s="499" t="str">
        <f t="shared" si="27"/>
        <v/>
      </c>
      <c r="K275" s="499" t="str">
        <f t="shared" si="28"/>
        <v/>
      </c>
      <c r="L275" s="499"/>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f t="shared" si="24"/>
        <v>0</v>
      </c>
      <c r="AL275" s="324">
        <v>0</v>
      </c>
    </row>
    <row r="276" spans="1:38" s="325" customFormat="1">
      <c r="A276" s="494"/>
      <c r="B276" s="495"/>
      <c r="C276" s="496" t="str">
        <f>IF($B276="","",IFERROR(VLOOKUP($B276,SERVIÇOS!$A:$F,2,0),IFERROR(VLOOKUP($B276,'COMPOSIÇÕES COMPLEMENTARES '!$C:$K,2,0),"")))</f>
        <v/>
      </c>
      <c r="D276" s="497" t="str">
        <f>IF($B276="","",IFERROR(VLOOKUP($B276,SERVIÇOS!$A:$F,3,0),IFERROR(VLOOKUP($B276,'COMPOSIÇÕES COMPLEMENTARES '!$C:$K,3,0),"")))</f>
        <v/>
      </c>
      <c r="E276" s="498"/>
      <c r="F276" s="499" t="str">
        <f>IF($B276="","",IFERROR(VLOOKUP($B276,SERVIÇOS!$A:$F,4,0),IFERROR(VLOOKUP($B276,'COMPOSIÇÕES COMPLEMENTARES '!$C:$K,6,0),"")))</f>
        <v/>
      </c>
      <c r="G276" s="499" t="str">
        <f>IF($B276="","",IFERROR(VLOOKUP($B276,SERVIÇOS!$A:$F,5,0),IFERROR(VLOOKUP($B276,'COMPOSIÇÕES COMPLEMENTARES '!$C:$K,7,0),"")))</f>
        <v/>
      </c>
      <c r="H276" s="499" t="str">
        <f t="shared" si="25"/>
        <v/>
      </c>
      <c r="I276" s="499" t="str">
        <f t="shared" si="26"/>
        <v/>
      </c>
      <c r="J276" s="499" t="str">
        <f t="shared" si="27"/>
        <v/>
      </c>
      <c r="K276" s="499" t="str">
        <f t="shared" si="28"/>
        <v/>
      </c>
      <c r="L276" s="499"/>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f t="shared" si="24"/>
        <v>0</v>
      </c>
      <c r="AL276" s="324">
        <v>0</v>
      </c>
    </row>
    <row r="277" spans="1:38" s="325" customFormat="1">
      <c r="A277" s="494"/>
      <c r="B277" s="495"/>
      <c r="C277" s="496" t="str">
        <f>IF($B277="","",IFERROR(VLOOKUP($B277,SERVIÇOS!$A:$F,2,0),IFERROR(VLOOKUP($B277,'COMPOSIÇÕES COMPLEMENTARES '!$C:$K,2,0),"")))</f>
        <v/>
      </c>
      <c r="D277" s="497" t="str">
        <f>IF($B277="","",IFERROR(VLOOKUP($B277,SERVIÇOS!$A:$F,3,0),IFERROR(VLOOKUP($B277,'COMPOSIÇÕES COMPLEMENTARES '!$C:$K,3,0),"")))</f>
        <v/>
      </c>
      <c r="E277" s="498"/>
      <c r="F277" s="499" t="str">
        <f>IF($B277="","",IFERROR(VLOOKUP($B277,SERVIÇOS!$A:$F,4,0),IFERROR(VLOOKUP($B277,'COMPOSIÇÕES COMPLEMENTARES '!$C:$K,6,0),"")))</f>
        <v/>
      </c>
      <c r="G277" s="499" t="str">
        <f>IF($B277="","",IFERROR(VLOOKUP($B277,SERVIÇOS!$A:$F,5,0),IFERROR(VLOOKUP($B277,'COMPOSIÇÕES COMPLEMENTARES '!$C:$K,7,0),"")))</f>
        <v/>
      </c>
      <c r="H277" s="499" t="str">
        <f t="shared" si="25"/>
        <v/>
      </c>
      <c r="I277" s="499" t="str">
        <f t="shared" si="26"/>
        <v/>
      </c>
      <c r="J277" s="499" t="str">
        <f t="shared" si="27"/>
        <v/>
      </c>
      <c r="K277" s="499" t="str">
        <f t="shared" si="28"/>
        <v/>
      </c>
      <c r="L277" s="499"/>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f t="shared" si="24"/>
        <v>0</v>
      </c>
      <c r="AL277" s="324">
        <v>0</v>
      </c>
    </row>
    <row r="278" spans="1:38" s="325" customFormat="1">
      <c r="A278" s="494"/>
      <c r="B278" s="495"/>
      <c r="C278" s="496" t="str">
        <f>IF($B278="","",IFERROR(VLOOKUP($B278,SERVIÇOS!$A:$F,2,0),IFERROR(VLOOKUP($B278,'COMPOSIÇÕES COMPLEMENTARES '!$C:$K,2,0),"")))</f>
        <v/>
      </c>
      <c r="D278" s="497" t="str">
        <f>IF($B278="","",IFERROR(VLOOKUP($B278,SERVIÇOS!$A:$F,3,0),IFERROR(VLOOKUP($B278,'COMPOSIÇÕES COMPLEMENTARES '!$C:$K,3,0),"")))</f>
        <v/>
      </c>
      <c r="E278" s="498"/>
      <c r="F278" s="499" t="str">
        <f>IF($B278="","",IFERROR(VLOOKUP($B278,SERVIÇOS!$A:$F,4,0),IFERROR(VLOOKUP($B278,'COMPOSIÇÕES COMPLEMENTARES '!$C:$K,6,0),"")))</f>
        <v/>
      </c>
      <c r="G278" s="499" t="str">
        <f>IF($B278="","",IFERROR(VLOOKUP($B278,SERVIÇOS!$A:$F,5,0),IFERROR(VLOOKUP($B278,'COMPOSIÇÕES COMPLEMENTARES '!$C:$K,7,0),"")))</f>
        <v/>
      </c>
      <c r="H278" s="499" t="str">
        <f t="shared" si="25"/>
        <v/>
      </c>
      <c r="I278" s="499" t="str">
        <f t="shared" si="26"/>
        <v/>
      </c>
      <c r="J278" s="499" t="str">
        <f t="shared" si="27"/>
        <v/>
      </c>
      <c r="K278" s="499" t="str">
        <f t="shared" si="28"/>
        <v/>
      </c>
      <c r="L278" s="499"/>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f t="shared" si="24"/>
        <v>0</v>
      </c>
      <c r="AL278" s="324">
        <v>0</v>
      </c>
    </row>
    <row r="279" spans="1:38" s="325" customFormat="1">
      <c r="A279" s="494"/>
      <c r="B279" s="495"/>
      <c r="C279" s="496" t="str">
        <f>IF($B279="","",IFERROR(VLOOKUP($B279,SERVIÇOS!$A:$F,2,0),IFERROR(VLOOKUP($B279,'COMPOSIÇÕES COMPLEMENTARES '!$C:$K,2,0),"")))</f>
        <v/>
      </c>
      <c r="D279" s="497" t="str">
        <f>IF($B279="","",IFERROR(VLOOKUP($B279,SERVIÇOS!$A:$F,3,0),IFERROR(VLOOKUP($B279,'COMPOSIÇÕES COMPLEMENTARES '!$C:$K,3,0),"")))</f>
        <v/>
      </c>
      <c r="E279" s="498"/>
      <c r="F279" s="499" t="str">
        <f>IF($B279="","",IFERROR(VLOOKUP($B279,SERVIÇOS!$A:$F,4,0),IFERROR(VLOOKUP($B279,'COMPOSIÇÕES COMPLEMENTARES '!$C:$K,6,0),"")))</f>
        <v/>
      </c>
      <c r="G279" s="499" t="str">
        <f>IF($B279="","",IFERROR(VLOOKUP($B279,SERVIÇOS!$A:$F,5,0),IFERROR(VLOOKUP($B279,'COMPOSIÇÕES COMPLEMENTARES '!$C:$K,7,0),"")))</f>
        <v/>
      </c>
      <c r="H279" s="499" t="str">
        <f t="shared" si="25"/>
        <v/>
      </c>
      <c r="I279" s="499" t="str">
        <f t="shared" si="26"/>
        <v/>
      </c>
      <c r="J279" s="499" t="str">
        <f t="shared" si="27"/>
        <v/>
      </c>
      <c r="K279" s="499" t="str">
        <f t="shared" si="28"/>
        <v/>
      </c>
      <c r="L279" s="499"/>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f t="shared" si="24"/>
        <v>0</v>
      </c>
      <c r="AL279" s="324">
        <v>0</v>
      </c>
    </row>
    <row r="280" spans="1:38" s="325" customFormat="1">
      <c r="A280" s="494"/>
      <c r="B280" s="495"/>
      <c r="C280" s="496" t="str">
        <f>IF($B280="","",IFERROR(VLOOKUP($B280,SERVIÇOS!$A:$F,2,0),IFERROR(VLOOKUP($B280,'COMPOSIÇÕES COMPLEMENTARES '!$C:$K,2,0),"")))</f>
        <v/>
      </c>
      <c r="D280" s="497" t="str">
        <f>IF($B280="","",IFERROR(VLOOKUP($B280,SERVIÇOS!$A:$F,3,0),IFERROR(VLOOKUP($B280,'COMPOSIÇÕES COMPLEMENTARES '!$C:$K,3,0),"")))</f>
        <v/>
      </c>
      <c r="E280" s="498"/>
      <c r="F280" s="499" t="str">
        <f>IF($B280="","",IFERROR(VLOOKUP($B280,SERVIÇOS!$A:$F,4,0),IFERROR(VLOOKUP($B280,'COMPOSIÇÕES COMPLEMENTARES '!$C:$K,6,0),"")))</f>
        <v/>
      </c>
      <c r="G280" s="499" t="str">
        <f>IF($B280="","",IFERROR(VLOOKUP($B280,SERVIÇOS!$A:$F,5,0),IFERROR(VLOOKUP($B280,'COMPOSIÇÕES COMPLEMENTARES '!$C:$K,7,0),"")))</f>
        <v/>
      </c>
      <c r="H280" s="499" t="str">
        <f t="shared" si="25"/>
        <v/>
      </c>
      <c r="I280" s="499" t="str">
        <f t="shared" si="26"/>
        <v/>
      </c>
      <c r="J280" s="499" t="str">
        <f t="shared" si="27"/>
        <v/>
      </c>
      <c r="K280" s="499" t="str">
        <f t="shared" si="28"/>
        <v/>
      </c>
      <c r="L280" s="499"/>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f t="shared" si="24"/>
        <v>0</v>
      </c>
      <c r="AL280" s="324">
        <v>0</v>
      </c>
    </row>
    <row r="281" spans="1:38" s="325" customFormat="1">
      <c r="A281" s="494"/>
      <c r="B281" s="495"/>
      <c r="C281" s="496" t="str">
        <f>IF($B281="","",IFERROR(VLOOKUP($B281,SERVIÇOS!$A:$F,2,0),IFERROR(VLOOKUP($B281,'COMPOSIÇÕES COMPLEMENTARES '!$C:$K,2,0),"")))</f>
        <v/>
      </c>
      <c r="D281" s="497" t="str">
        <f>IF($B281="","",IFERROR(VLOOKUP($B281,SERVIÇOS!$A:$F,3,0),IFERROR(VLOOKUP($B281,'COMPOSIÇÕES COMPLEMENTARES '!$C:$K,3,0),"")))</f>
        <v/>
      </c>
      <c r="E281" s="498"/>
      <c r="F281" s="499" t="str">
        <f>IF($B281="","",IFERROR(VLOOKUP($B281,SERVIÇOS!$A:$F,4,0),IFERROR(VLOOKUP($B281,'COMPOSIÇÕES COMPLEMENTARES '!$C:$K,6,0),"")))</f>
        <v/>
      </c>
      <c r="G281" s="499" t="str">
        <f>IF($B281="","",IFERROR(VLOOKUP($B281,SERVIÇOS!$A:$F,5,0),IFERROR(VLOOKUP($B281,'COMPOSIÇÕES COMPLEMENTARES '!$C:$K,7,0),"")))</f>
        <v/>
      </c>
      <c r="H281" s="499" t="str">
        <f t="shared" si="25"/>
        <v/>
      </c>
      <c r="I281" s="499" t="str">
        <f t="shared" si="26"/>
        <v/>
      </c>
      <c r="J281" s="499" t="str">
        <f t="shared" si="27"/>
        <v/>
      </c>
      <c r="K281" s="499" t="str">
        <f t="shared" si="28"/>
        <v/>
      </c>
      <c r="L281" s="499"/>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f t="shared" si="24"/>
        <v>0</v>
      </c>
      <c r="AL281" s="324">
        <v>0</v>
      </c>
    </row>
    <row r="282" spans="1:38" s="325" customFormat="1">
      <c r="A282" s="494"/>
      <c r="B282" s="495"/>
      <c r="C282" s="496" t="str">
        <f>IF($B282="","",IFERROR(VLOOKUP($B282,SERVIÇOS!$A:$F,2,0),IFERROR(VLOOKUP($B282,'COMPOSIÇÕES COMPLEMENTARES '!$C:$K,2,0),"")))</f>
        <v/>
      </c>
      <c r="D282" s="497" t="str">
        <f>IF($B282="","",IFERROR(VLOOKUP($B282,SERVIÇOS!$A:$F,3,0),IFERROR(VLOOKUP($B282,'COMPOSIÇÕES COMPLEMENTARES '!$C:$K,3,0),"")))</f>
        <v/>
      </c>
      <c r="E282" s="498"/>
      <c r="F282" s="499" t="str">
        <f>IF($B282="","",IFERROR(VLOOKUP($B282,SERVIÇOS!$A:$F,4,0),IFERROR(VLOOKUP($B282,'COMPOSIÇÕES COMPLEMENTARES '!$C:$K,6,0),"")))</f>
        <v/>
      </c>
      <c r="G282" s="499" t="str">
        <f>IF($B282="","",IFERROR(VLOOKUP($B282,SERVIÇOS!$A:$F,5,0),IFERROR(VLOOKUP($B282,'COMPOSIÇÕES COMPLEMENTARES '!$C:$K,7,0),"")))</f>
        <v/>
      </c>
      <c r="H282" s="499" t="str">
        <f t="shared" si="25"/>
        <v/>
      </c>
      <c r="I282" s="499" t="str">
        <f t="shared" si="26"/>
        <v/>
      </c>
      <c r="J282" s="499" t="str">
        <f t="shared" si="27"/>
        <v/>
      </c>
      <c r="K282" s="499" t="str">
        <f t="shared" si="28"/>
        <v/>
      </c>
      <c r="L282" s="499"/>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f t="shared" si="24"/>
        <v>0</v>
      </c>
      <c r="AL282" s="324">
        <v>0</v>
      </c>
    </row>
    <row r="283" spans="1:38" s="325" customFormat="1">
      <c r="A283" s="494"/>
      <c r="B283" s="495"/>
      <c r="C283" s="496" t="str">
        <f>IF($B283="","",IFERROR(VLOOKUP($B283,SERVIÇOS!$A:$F,2,0),IFERROR(VLOOKUP($B283,'COMPOSIÇÕES COMPLEMENTARES '!$C:$K,2,0),"")))</f>
        <v/>
      </c>
      <c r="D283" s="497" t="str">
        <f>IF($B283="","",IFERROR(VLOOKUP($B283,SERVIÇOS!$A:$F,3,0),IFERROR(VLOOKUP($B283,'COMPOSIÇÕES COMPLEMENTARES '!$C:$K,3,0),"")))</f>
        <v/>
      </c>
      <c r="E283" s="498"/>
      <c r="F283" s="499" t="str">
        <f>IF($B283="","",IFERROR(VLOOKUP($B283,SERVIÇOS!$A:$F,4,0),IFERROR(VLOOKUP($B283,'COMPOSIÇÕES COMPLEMENTARES '!$C:$K,6,0),"")))</f>
        <v/>
      </c>
      <c r="G283" s="499" t="str">
        <f>IF($B283="","",IFERROR(VLOOKUP($B283,SERVIÇOS!$A:$F,5,0),IFERROR(VLOOKUP($B283,'COMPOSIÇÕES COMPLEMENTARES '!$C:$K,7,0),"")))</f>
        <v/>
      </c>
      <c r="H283" s="499" t="str">
        <f t="shared" si="25"/>
        <v/>
      </c>
      <c r="I283" s="499" t="str">
        <f t="shared" si="26"/>
        <v/>
      </c>
      <c r="J283" s="499" t="str">
        <f t="shared" si="27"/>
        <v/>
      </c>
      <c r="K283" s="499" t="str">
        <f t="shared" si="28"/>
        <v/>
      </c>
      <c r="L283" s="499"/>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f t="shared" si="24"/>
        <v>0</v>
      </c>
      <c r="AL283" s="324">
        <v>0</v>
      </c>
    </row>
    <row r="284" spans="1:38" s="325" customFormat="1">
      <c r="A284" s="494"/>
      <c r="B284" s="495"/>
      <c r="C284" s="496" t="str">
        <f>IF($B284="","",IFERROR(VLOOKUP($B284,SERVIÇOS!$A:$F,2,0),IFERROR(VLOOKUP($B284,'COMPOSIÇÕES COMPLEMENTARES '!$C:$K,2,0),"")))</f>
        <v/>
      </c>
      <c r="D284" s="497" t="str">
        <f>IF($B284="","",IFERROR(VLOOKUP($B284,SERVIÇOS!$A:$F,3,0),IFERROR(VLOOKUP($B284,'COMPOSIÇÕES COMPLEMENTARES '!$C:$K,3,0),"")))</f>
        <v/>
      </c>
      <c r="E284" s="498"/>
      <c r="F284" s="499" t="str">
        <f>IF($B284="","",IFERROR(VLOOKUP($B284,SERVIÇOS!$A:$F,4,0),IFERROR(VLOOKUP($B284,'COMPOSIÇÕES COMPLEMENTARES '!$C:$K,6,0),"")))</f>
        <v/>
      </c>
      <c r="G284" s="499" t="str">
        <f>IF($B284="","",IFERROR(VLOOKUP($B284,SERVIÇOS!$A:$F,5,0),IFERROR(VLOOKUP($B284,'COMPOSIÇÕES COMPLEMENTARES '!$C:$K,7,0),"")))</f>
        <v/>
      </c>
      <c r="H284" s="499" t="str">
        <f t="shared" si="25"/>
        <v/>
      </c>
      <c r="I284" s="499" t="str">
        <f t="shared" si="26"/>
        <v/>
      </c>
      <c r="J284" s="499" t="str">
        <f t="shared" si="27"/>
        <v/>
      </c>
      <c r="K284" s="499" t="str">
        <f t="shared" si="28"/>
        <v/>
      </c>
      <c r="L284" s="499"/>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f t="shared" si="24"/>
        <v>0</v>
      </c>
      <c r="AL284" s="324">
        <v>0</v>
      </c>
    </row>
    <row r="285" spans="1:38" s="325" customFormat="1">
      <c r="A285" s="494"/>
      <c r="B285" s="495"/>
      <c r="C285" s="496" t="str">
        <f>IF($B285="","",IFERROR(VLOOKUP($B285,SERVIÇOS!$A:$F,2,0),IFERROR(VLOOKUP($B285,'COMPOSIÇÕES COMPLEMENTARES '!$C:$K,2,0),"")))</f>
        <v/>
      </c>
      <c r="D285" s="497" t="str">
        <f>IF($B285="","",IFERROR(VLOOKUP($B285,SERVIÇOS!$A:$F,3,0),IFERROR(VLOOKUP($B285,'COMPOSIÇÕES COMPLEMENTARES '!$C:$K,3,0),"")))</f>
        <v/>
      </c>
      <c r="E285" s="498"/>
      <c r="F285" s="499" t="str">
        <f>IF($B285="","",IFERROR(VLOOKUP($B285,SERVIÇOS!$A:$F,4,0),IFERROR(VLOOKUP($B285,'COMPOSIÇÕES COMPLEMENTARES '!$C:$K,6,0),"")))</f>
        <v/>
      </c>
      <c r="G285" s="499" t="str">
        <f>IF($B285="","",IFERROR(VLOOKUP($B285,SERVIÇOS!$A:$F,5,0),IFERROR(VLOOKUP($B285,'COMPOSIÇÕES COMPLEMENTARES '!$C:$K,7,0),"")))</f>
        <v/>
      </c>
      <c r="H285" s="499" t="str">
        <f t="shared" si="25"/>
        <v/>
      </c>
      <c r="I285" s="499" t="str">
        <f t="shared" si="26"/>
        <v/>
      </c>
      <c r="J285" s="499" t="str">
        <f t="shared" si="27"/>
        <v/>
      </c>
      <c r="K285" s="499" t="str">
        <f t="shared" si="28"/>
        <v/>
      </c>
      <c r="L285" s="499"/>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f t="shared" si="24"/>
        <v>0</v>
      </c>
      <c r="AL285" s="324">
        <v>0</v>
      </c>
    </row>
    <row r="286" spans="1:38" s="325" customFormat="1">
      <c r="A286" s="494"/>
      <c r="B286" s="495"/>
      <c r="C286" s="496" t="str">
        <f>IF($B286="","",IFERROR(VLOOKUP($B286,SERVIÇOS!$A:$F,2,0),IFERROR(VLOOKUP($B286,'COMPOSIÇÕES COMPLEMENTARES '!$C:$K,2,0),"")))</f>
        <v/>
      </c>
      <c r="D286" s="497" t="str">
        <f>IF($B286="","",IFERROR(VLOOKUP($B286,SERVIÇOS!$A:$F,3,0),IFERROR(VLOOKUP($B286,'COMPOSIÇÕES COMPLEMENTARES '!$C:$K,3,0),"")))</f>
        <v/>
      </c>
      <c r="E286" s="498"/>
      <c r="F286" s="499" t="str">
        <f>IF($B286="","",IFERROR(VLOOKUP($B286,SERVIÇOS!$A:$F,4,0),IFERROR(VLOOKUP($B286,'COMPOSIÇÕES COMPLEMENTARES '!$C:$K,6,0),"")))</f>
        <v/>
      </c>
      <c r="G286" s="499" t="str">
        <f>IF($B286="","",IFERROR(VLOOKUP($B286,SERVIÇOS!$A:$F,5,0),IFERROR(VLOOKUP($B286,'COMPOSIÇÕES COMPLEMENTARES '!$C:$K,7,0),"")))</f>
        <v/>
      </c>
      <c r="H286" s="499" t="str">
        <f t="shared" si="25"/>
        <v/>
      </c>
      <c r="I286" s="499" t="str">
        <f t="shared" si="26"/>
        <v/>
      </c>
      <c r="J286" s="499" t="str">
        <f t="shared" si="27"/>
        <v/>
      </c>
      <c r="K286" s="499" t="str">
        <f t="shared" si="28"/>
        <v/>
      </c>
      <c r="L286" s="499"/>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f t="shared" si="24"/>
        <v>0</v>
      </c>
      <c r="AL286" s="324">
        <v>0</v>
      </c>
    </row>
    <row r="287" spans="1:38" s="325" customFormat="1">
      <c r="A287" s="494"/>
      <c r="B287" s="495"/>
      <c r="C287" s="496" t="str">
        <f>IF($B287="","",IFERROR(VLOOKUP($B287,SERVIÇOS!$A:$F,2,0),IFERROR(VLOOKUP($B287,'COMPOSIÇÕES COMPLEMENTARES '!$C:$K,2,0),"")))</f>
        <v/>
      </c>
      <c r="D287" s="497" t="str">
        <f>IF($B287="","",IFERROR(VLOOKUP($B287,SERVIÇOS!$A:$F,3,0),IFERROR(VLOOKUP($B287,'COMPOSIÇÕES COMPLEMENTARES '!$C:$K,3,0),"")))</f>
        <v/>
      </c>
      <c r="E287" s="498"/>
      <c r="F287" s="499" t="str">
        <f>IF($B287="","",IFERROR(VLOOKUP($B287,SERVIÇOS!$A:$F,4,0),IFERROR(VLOOKUP($B287,'COMPOSIÇÕES COMPLEMENTARES '!$C:$K,6,0),"")))</f>
        <v/>
      </c>
      <c r="G287" s="499" t="str">
        <f>IF($B287="","",IFERROR(VLOOKUP($B287,SERVIÇOS!$A:$F,5,0),IFERROR(VLOOKUP($B287,'COMPOSIÇÕES COMPLEMENTARES '!$C:$K,7,0),"")))</f>
        <v/>
      </c>
      <c r="H287" s="499" t="str">
        <f t="shared" si="25"/>
        <v/>
      </c>
      <c r="I287" s="499" t="str">
        <f t="shared" si="26"/>
        <v/>
      </c>
      <c r="J287" s="499" t="str">
        <f t="shared" si="27"/>
        <v/>
      </c>
      <c r="K287" s="499" t="str">
        <f t="shared" si="28"/>
        <v/>
      </c>
      <c r="L287" s="499"/>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f t="shared" si="24"/>
        <v>0</v>
      </c>
      <c r="AL287" s="324">
        <v>0</v>
      </c>
    </row>
    <row r="288" spans="1:38" s="325" customFormat="1">
      <c r="A288" s="494"/>
      <c r="B288" s="495"/>
      <c r="C288" s="496" t="str">
        <f>IF($B288="","",IFERROR(VLOOKUP($B288,SERVIÇOS!$A:$F,2,0),IFERROR(VLOOKUP($B288,'COMPOSIÇÕES COMPLEMENTARES '!$C:$K,2,0),"")))</f>
        <v/>
      </c>
      <c r="D288" s="497" t="str">
        <f>IF($B288="","",IFERROR(VLOOKUP($B288,SERVIÇOS!$A:$F,3,0),IFERROR(VLOOKUP($B288,'COMPOSIÇÕES COMPLEMENTARES '!$C:$K,3,0),"")))</f>
        <v/>
      </c>
      <c r="E288" s="498"/>
      <c r="F288" s="499" t="str">
        <f>IF($B288="","",IFERROR(VLOOKUP($B288,SERVIÇOS!$A:$F,4,0),IFERROR(VLOOKUP($B288,'COMPOSIÇÕES COMPLEMENTARES '!$C:$K,6,0),"")))</f>
        <v/>
      </c>
      <c r="G288" s="499" t="str">
        <f>IF($B288="","",IFERROR(VLOOKUP($B288,SERVIÇOS!$A:$F,5,0),IFERROR(VLOOKUP($B288,'COMPOSIÇÕES COMPLEMENTARES '!$C:$K,7,0),"")))</f>
        <v/>
      </c>
      <c r="H288" s="499" t="str">
        <f t="shared" si="25"/>
        <v/>
      </c>
      <c r="I288" s="499" t="str">
        <f t="shared" si="26"/>
        <v/>
      </c>
      <c r="J288" s="499" t="str">
        <f t="shared" si="27"/>
        <v/>
      </c>
      <c r="K288" s="499" t="str">
        <f t="shared" si="28"/>
        <v/>
      </c>
      <c r="L288" s="499"/>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f t="shared" si="24"/>
        <v>0</v>
      </c>
      <c r="AL288" s="324">
        <v>0</v>
      </c>
    </row>
    <row r="289" spans="1:38" s="325" customFormat="1">
      <c r="A289" s="494"/>
      <c r="B289" s="495"/>
      <c r="C289" s="496" t="str">
        <f>IF($B289="","",IFERROR(VLOOKUP($B289,SERVIÇOS!$A:$F,2,0),IFERROR(VLOOKUP($B289,'COMPOSIÇÕES COMPLEMENTARES '!$C:$K,2,0),"")))</f>
        <v/>
      </c>
      <c r="D289" s="497" t="str">
        <f>IF($B289="","",IFERROR(VLOOKUP($B289,SERVIÇOS!$A:$F,3,0),IFERROR(VLOOKUP($B289,'COMPOSIÇÕES COMPLEMENTARES '!$C:$K,3,0),"")))</f>
        <v/>
      </c>
      <c r="E289" s="498"/>
      <c r="F289" s="499" t="str">
        <f>IF($B289="","",IFERROR(VLOOKUP($B289,SERVIÇOS!$A:$F,4,0),IFERROR(VLOOKUP($B289,'COMPOSIÇÕES COMPLEMENTARES '!$C:$K,6,0),"")))</f>
        <v/>
      </c>
      <c r="G289" s="499" t="str">
        <f>IF($B289="","",IFERROR(VLOOKUP($B289,SERVIÇOS!$A:$F,5,0),IFERROR(VLOOKUP($B289,'COMPOSIÇÕES COMPLEMENTARES '!$C:$K,7,0),"")))</f>
        <v/>
      </c>
      <c r="H289" s="499" t="str">
        <f t="shared" si="25"/>
        <v/>
      </c>
      <c r="I289" s="499" t="str">
        <f t="shared" si="26"/>
        <v/>
      </c>
      <c r="J289" s="499" t="str">
        <f t="shared" si="27"/>
        <v/>
      </c>
      <c r="K289" s="499" t="str">
        <f t="shared" si="28"/>
        <v/>
      </c>
      <c r="L289" s="499"/>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f t="shared" si="24"/>
        <v>0</v>
      </c>
      <c r="AL289" s="324">
        <v>0</v>
      </c>
    </row>
    <row r="290" spans="1:38" s="325" customFormat="1">
      <c r="A290" s="494"/>
      <c r="B290" s="495"/>
      <c r="C290" s="496" t="str">
        <f>IF($B290="","",IFERROR(VLOOKUP($B290,SERVIÇOS!$A:$F,2,0),IFERROR(VLOOKUP($B290,'COMPOSIÇÕES COMPLEMENTARES '!$C:$K,2,0),"")))</f>
        <v/>
      </c>
      <c r="D290" s="497" t="str">
        <f>IF($B290="","",IFERROR(VLOOKUP($B290,SERVIÇOS!$A:$F,3,0),IFERROR(VLOOKUP($B290,'COMPOSIÇÕES COMPLEMENTARES '!$C:$K,3,0),"")))</f>
        <v/>
      </c>
      <c r="E290" s="498"/>
      <c r="F290" s="499" t="str">
        <f>IF($B290="","",IFERROR(VLOOKUP($B290,SERVIÇOS!$A:$F,4,0),IFERROR(VLOOKUP($B290,'COMPOSIÇÕES COMPLEMENTARES '!$C:$K,6,0),"")))</f>
        <v/>
      </c>
      <c r="G290" s="499" t="str">
        <f>IF($B290="","",IFERROR(VLOOKUP($B290,SERVIÇOS!$A:$F,5,0),IFERROR(VLOOKUP($B290,'COMPOSIÇÕES COMPLEMENTARES '!$C:$K,7,0),"")))</f>
        <v/>
      </c>
      <c r="H290" s="499" t="str">
        <f t="shared" si="25"/>
        <v/>
      </c>
      <c r="I290" s="499" t="str">
        <f t="shared" si="26"/>
        <v/>
      </c>
      <c r="J290" s="499" t="str">
        <f t="shared" si="27"/>
        <v/>
      </c>
      <c r="K290" s="499" t="str">
        <f t="shared" si="28"/>
        <v/>
      </c>
      <c r="L290" s="499"/>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f t="shared" si="24"/>
        <v>0</v>
      </c>
      <c r="AL290" s="324">
        <v>0</v>
      </c>
    </row>
    <row r="291" spans="1:38" s="325" customFormat="1">
      <c r="A291" s="494"/>
      <c r="B291" s="495"/>
      <c r="C291" s="496" t="str">
        <f>IF($B291="","",IFERROR(VLOOKUP($B291,SERVIÇOS!$A:$F,2,0),IFERROR(VLOOKUP($B291,'COMPOSIÇÕES COMPLEMENTARES '!$C:$K,2,0),"")))</f>
        <v/>
      </c>
      <c r="D291" s="497" t="str">
        <f>IF($B291="","",IFERROR(VLOOKUP($B291,SERVIÇOS!$A:$F,3,0),IFERROR(VLOOKUP($B291,'COMPOSIÇÕES COMPLEMENTARES '!$C:$K,3,0),"")))</f>
        <v/>
      </c>
      <c r="E291" s="498"/>
      <c r="F291" s="499" t="str">
        <f>IF($B291="","",IFERROR(VLOOKUP($B291,SERVIÇOS!$A:$F,4,0),IFERROR(VLOOKUP($B291,'COMPOSIÇÕES COMPLEMENTARES '!$C:$K,6,0),"")))</f>
        <v/>
      </c>
      <c r="G291" s="499" t="str">
        <f>IF($B291="","",IFERROR(VLOOKUP($B291,SERVIÇOS!$A:$F,5,0),IFERROR(VLOOKUP($B291,'COMPOSIÇÕES COMPLEMENTARES '!$C:$K,7,0),"")))</f>
        <v/>
      </c>
      <c r="H291" s="499" t="str">
        <f t="shared" si="25"/>
        <v/>
      </c>
      <c r="I291" s="499" t="str">
        <f t="shared" si="26"/>
        <v/>
      </c>
      <c r="J291" s="499" t="str">
        <f t="shared" si="27"/>
        <v/>
      </c>
      <c r="K291" s="499" t="str">
        <f t="shared" si="28"/>
        <v/>
      </c>
      <c r="L291" s="499"/>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f t="shared" ref="AK291:AK354" si="29">B291-AL291</f>
        <v>0</v>
      </c>
      <c r="AL291" s="324">
        <v>0</v>
      </c>
    </row>
    <row r="292" spans="1:38" s="325" customFormat="1">
      <c r="A292" s="494"/>
      <c r="B292" s="495"/>
      <c r="C292" s="496" t="str">
        <f>IF($B292="","",IFERROR(VLOOKUP($B292,SERVIÇOS!$A:$F,2,0),IFERROR(VLOOKUP($B292,'COMPOSIÇÕES COMPLEMENTARES '!$C:$K,2,0),"")))</f>
        <v/>
      </c>
      <c r="D292" s="497" t="str">
        <f>IF($B292="","",IFERROR(VLOOKUP($B292,SERVIÇOS!$A:$F,3,0),IFERROR(VLOOKUP($B292,'COMPOSIÇÕES COMPLEMENTARES '!$C:$K,3,0),"")))</f>
        <v/>
      </c>
      <c r="E292" s="498"/>
      <c r="F292" s="499" t="str">
        <f>IF($B292="","",IFERROR(VLOOKUP($B292,SERVIÇOS!$A:$F,4,0),IFERROR(VLOOKUP($B292,'COMPOSIÇÕES COMPLEMENTARES '!$C:$K,6,0),"")))</f>
        <v/>
      </c>
      <c r="G292" s="499" t="str">
        <f>IF($B292="","",IFERROR(VLOOKUP($B292,SERVIÇOS!$A:$F,5,0),IFERROR(VLOOKUP($B292,'COMPOSIÇÕES COMPLEMENTARES '!$C:$K,7,0),"")))</f>
        <v/>
      </c>
      <c r="H292" s="499" t="str">
        <f t="shared" si="25"/>
        <v/>
      </c>
      <c r="I292" s="499" t="str">
        <f t="shared" si="26"/>
        <v/>
      </c>
      <c r="J292" s="499" t="str">
        <f t="shared" si="27"/>
        <v/>
      </c>
      <c r="K292" s="499" t="str">
        <f t="shared" si="28"/>
        <v/>
      </c>
      <c r="L292" s="499"/>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f t="shared" si="29"/>
        <v>0</v>
      </c>
      <c r="AL292" s="324">
        <v>0</v>
      </c>
    </row>
    <row r="293" spans="1:38" s="325" customFormat="1">
      <c r="A293" s="494"/>
      <c r="B293" s="495"/>
      <c r="C293" s="496" t="str">
        <f>IF($B293="","",IFERROR(VLOOKUP($B293,SERVIÇOS!$A:$F,2,0),IFERROR(VLOOKUP($B293,'COMPOSIÇÕES COMPLEMENTARES '!$C:$K,2,0),"")))</f>
        <v/>
      </c>
      <c r="D293" s="497" t="str">
        <f>IF($B293="","",IFERROR(VLOOKUP($B293,SERVIÇOS!$A:$F,3,0),IFERROR(VLOOKUP($B293,'COMPOSIÇÕES COMPLEMENTARES '!$C:$K,3,0),"")))</f>
        <v/>
      </c>
      <c r="E293" s="498"/>
      <c r="F293" s="499" t="str">
        <f>IF($B293="","",IFERROR(VLOOKUP($B293,SERVIÇOS!$A:$F,4,0),IFERROR(VLOOKUP($B293,'COMPOSIÇÕES COMPLEMENTARES '!$C:$K,6,0),"")))</f>
        <v/>
      </c>
      <c r="G293" s="499" t="str">
        <f>IF($B293="","",IFERROR(VLOOKUP($B293,SERVIÇOS!$A:$F,5,0),IFERROR(VLOOKUP($B293,'COMPOSIÇÕES COMPLEMENTARES '!$C:$K,7,0),"")))</f>
        <v/>
      </c>
      <c r="H293" s="499" t="str">
        <f t="shared" si="25"/>
        <v/>
      </c>
      <c r="I293" s="499" t="str">
        <f t="shared" si="26"/>
        <v/>
      </c>
      <c r="J293" s="499" t="str">
        <f t="shared" si="27"/>
        <v/>
      </c>
      <c r="K293" s="499" t="str">
        <f t="shared" si="28"/>
        <v/>
      </c>
      <c r="L293" s="499"/>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f t="shared" si="29"/>
        <v>0</v>
      </c>
      <c r="AL293" s="324">
        <v>0</v>
      </c>
    </row>
    <row r="294" spans="1:38" s="325" customFormat="1">
      <c r="A294" s="494"/>
      <c r="B294" s="495"/>
      <c r="C294" s="496" t="str">
        <f>IF($B294="","",IFERROR(VLOOKUP($B294,SERVIÇOS!$A:$F,2,0),IFERROR(VLOOKUP($B294,'COMPOSIÇÕES COMPLEMENTARES '!$C:$K,2,0),"")))</f>
        <v/>
      </c>
      <c r="D294" s="497" t="str">
        <f>IF($B294="","",IFERROR(VLOOKUP($B294,SERVIÇOS!$A:$F,3,0),IFERROR(VLOOKUP($B294,'COMPOSIÇÕES COMPLEMENTARES '!$C:$K,3,0),"")))</f>
        <v/>
      </c>
      <c r="E294" s="498"/>
      <c r="F294" s="499" t="str">
        <f>IF($B294="","",IFERROR(VLOOKUP($B294,SERVIÇOS!$A:$F,4,0),IFERROR(VLOOKUP($B294,'COMPOSIÇÕES COMPLEMENTARES '!$C:$K,6,0),"")))</f>
        <v/>
      </c>
      <c r="G294" s="499" t="str">
        <f>IF($B294="","",IFERROR(VLOOKUP($B294,SERVIÇOS!$A:$F,5,0),IFERROR(VLOOKUP($B294,'COMPOSIÇÕES COMPLEMENTARES '!$C:$K,7,0),"")))</f>
        <v/>
      </c>
      <c r="H294" s="499" t="str">
        <f t="shared" si="25"/>
        <v/>
      </c>
      <c r="I294" s="499" t="str">
        <f t="shared" si="26"/>
        <v/>
      </c>
      <c r="J294" s="499" t="str">
        <f t="shared" si="27"/>
        <v/>
      </c>
      <c r="K294" s="499" t="str">
        <f t="shared" si="28"/>
        <v/>
      </c>
      <c r="L294" s="499"/>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f t="shared" si="29"/>
        <v>0</v>
      </c>
      <c r="AL294" s="324">
        <v>0</v>
      </c>
    </row>
    <row r="295" spans="1:38" s="325" customFormat="1">
      <c r="A295" s="494"/>
      <c r="B295" s="495"/>
      <c r="C295" s="496" t="str">
        <f>IF($B295="","",IFERROR(VLOOKUP($B295,SERVIÇOS!$A:$F,2,0),IFERROR(VLOOKUP($B295,'COMPOSIÇÕES COMPLEMENTARES '!$C:$K,2,0),"")))</f>
        <v/>
      </c>
      <c r="D295" s="497" t="str">
        <f>IF($B295="","",IFERROR(VLOOKUP($B295,SERVIÇOS!$A:$F,3,0),IFERROR(VLOOKUP($B295,'COMPOSIÇÕES COMPLEMENTARES '!$C:$K,3,0),"")))</f>
        <v/>
      </c>
      <c r="E295" s="498"/>
      <c r="F295" s="499" t="str">
        <f>IF($B295="","",IFERROR(VLOOKUP($B295,SERVIÇOS!$A:$F,4,0),IFERROR(VLOOKUP($B295,'COMPOSIÇÕES COMPLEMENTARES '!$C:$K,6,0),"")))</f>
        <v/>
      </c>
      <c r="G295" s="499" t="str">
        <f>IF($B295="","",IFERROR(VLOOKUP($B295,SERVIÇOS!$A:$F,5,0),IFERROR(VLOOKUP($B295,'COMPOSIÇÕES COMPLEMENTARES '!$C:$K,7,0),"")))</f>
        <v/>
      </c>
      <c r="H295" s="499" t="str">
        <f t="shared" si="25"/>
        <v/>
      </c>
      <c r="I295" s="499" t="str">
        <f t="shared" si="26"/>
        <v/>
      </c>
      <c r="J295" s="499" t="str">
        <f t="shared" si="27"/>
        <v/>
      </c>
      <c r="K295" s="499" t="str">
        <f t="shared" si="28"/>
        <v/>
      </c>
      <c r="L295" s="499"/>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f t="shared" si="29"/>
        <v>0</v>
      </c>
      <c r="AL295" s="324">
        <v>0</v>
      </c>
    </row>
    <row r="296" spans="1:38" s="325" customFormat="1">
      <c r="A296" s="494"/>
      <c r="B296" s="495"/>
      <c r="C296" s="496" t="str">
        <f>IF($B296="","",IFERROR(VLOOKUP($B296,SERVIÇOS!$A:$F,2,0),IFERROR(VLOOKUP($B296,'COMPOSIÇÕES COMPLEMENTARES '!$C:$K,2,0),"")))</f>
        <v/>
      </c>
      <c r="D296" s="497" t="str">
        <f>IF($B296="","",IFERROR(VLOOKUP($B296,SERVIÇOS!$A:$F,3,0),IFERROR(VLOOKUP($B296,'COMPOSIÇÕES COMPLEMENTARES '!$C:$K,3,0),"")))</f>
        <v/>
      </c>
      <c r="E296" s="498"/>
      <c r="F296" s="499" t="str">
        <f>IF($B296="","",IFERROR(VLOOKUP($B296,SERVIÇOS!$A:$F,4,0),IFERROR(VLOOKUP($B296,'COMPOSIÇÕES COMPLEMENTARES '!$C:$K,6,0),"")))</f>
        <v/>
      </c>
      <c r="G296" s="499" t="str">
        <f>IF($B296="","",IFERROR(VLOOKUP($B296,SERVIÇOS!$A:$F,5,0),IFERROR(VLOOKUP($B296,'COMPOSIÇÕES COMPLEMENTARES '!$C:$K,7,0),"")))</f>
        <v/>
      </c>
      <c r="H296" s="499" t="str">
        <f t="shared" si="25"/>
        <v/>
      </c>
      <c r="I296" s="499" t="str">
        <f t="shared" si="26"/>
        <v/>
      </c>
      <c r="J296" s="499" t="str">
        <f t="shared" si="27"/>
        <v/>
      </c>
      <c r="K296" s="499" t="str">
        <f t="shared" si="28"/>
        <v/>
      </c>
      <c r="L296" s="499"/>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f t="shared" si="29"/>
        <v>0</v>
      </c>
      <c r="AL296" s="324">
        <v>0</v>
      </c>
    </row>
    <row r="297" spans="1:38" s="325" customFormat="1">
      <c r="A297" s="494"/>
      <c r="B297" s="495"/>
      <c r="C297" s="496" t="str">
        <f>IF($B297="","",IFERROR(VLOOKUP($B297,SERVIÇOS!$A:$F,2,0),IFERROR(VLOOKUP($B297,'COMPOSIÇÕES COMPLEMENTARES '!$C:$K,2,0),"")))</f>
        <v/>
      </c>
      <c r="D297" s="497" t="str">
        <f>IF($B297="","",IFERROR(VLOOKUP($B297,SERVIÇOS!$A:$F,3,0),IFERROR(VLOOKUP($B297,'COMPOSIÇÕES COMPLEMENTARES '!$C:$K,3,0),"")))</f>
        <v/>
      </c>
      <c r="E297" s="498"/>
      <c r="F297" s="499" t="str">
        <f>IF($B297="","",IFERROR(VLOOKUP($B297,SERVIÇOS!$A:$F,4,0),IFERROR(VLOOKUP($B297,'COMPOSIÇÕES COMPLEMENTARES '!$C:$K,6,0),"")))</f>
        <v/>
      </c>
      <c r="G297" s="499" t="str">
        <f>IF($B297="","",IFERROR(VLOOKUP($B297,SERVIÇOS!$A:$F,5,0),IFERROR(VLOOKUP($B297,'COMPOSIÇÕES COMPLEMENTARES '!$C:$K,7,0),"")))</f>
        <v/>
      </c>
      <c r="H297" s="499" t="str">
        <f t="shared" si="25"/>
        <v/>
      </c>
      <c r="I297" s="499" t="str">
        <f t="shared" si="26"/>
        <v/>
      </c>
      <c r="J297" s="499" t="str">
        <f t="shared" si="27"/>
        <v/>
      </c>
      <c r="K297" s="499" t="str">
        <f t="shared" si="28"/>
        <v/>
      </c>
      <c r="L297" s="499"/>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f t="shared" si="29"/>
        <v>0</v>
      </c>
      <c r="AL297" s="324">
        <v>0</v>
      </c>
    </row>
    <row r="298" spans="1:38" s="325" customFormat="1">
      <c r="A298" s="494"/>
      <c r="B298" s="495"/>
      <c r="C298" s="496" t="str">
        <f>IF($B298="","",IFERROR(VLOOKUP($B298,SERVIÇOS!$A:$F,2,0),IFERROR(VLOOKUP($B298,'COMPOSIÇÕES COMPLEMENTARES '!$C:$K,2,0),"")))</f>
        <v/>
      </c>
      <c r="D298" s="497" t="str">
        <f>IF($B298="","",IFERROR(VLOOKUP($B298,SERVIÇOS!$A:$F,3,0),IFERROR(VLOOKUP($B298,'COMPOSIÇÕES COMPLEMENTARES '!$C:$K,3,0),"")))</f>
        <v/>
      </c>
      <c r="E298" s="498"/>
      <c r="F298" s="499" t="str">
        <f>IF($B298="","",IFERROR(VLOOKUP($B298,SERVIÇOS!$A:$F,4,0),IFERROR(VLOOKUP($B298,'COMPOSIÇÕES COMPLEMENTARES '!$C:$K,6,0),"")))</f>
        <v/>
      </c>
      <c r="G298" s="499" t="str">
        <f>IF($B298="","",IFERROR(VLOOKUP($B298,SERVIÇOS!$A:$F,5,0),IFERROR(VLOOKUP($B298,'COMPOSIÇÕES COMPLEMENTARES '!$C:$K,7,0),"")))</f>
        <v/>
      </c>
      <c r="H298" s="499" t="str">
        <f t="shared" si="25"/>
        <v/>
      </c>
      <c r="I298" s="499" t="str">
        <f t="shared" si="26"/>
        <v/>
      </c>
      <c r="J298" s="499" t="str">
        <f t="shared" si="27"/>
        <v/>
      </c>
      <c r="K298" s="499" t="str">
        <f t="shared" si="28"/>
        <v/>
      </c>
      <c r="L298" s="499"/>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f t="shared" si="29"/>
        <v>0</v>
      </c>
      <c r="AL298" s="324">
        <v>0</v>
      </c>
    </row>
    <row r="299" spans="1:38" s="325" customFormat="1">
      <c r="A299" s="494"/>
      <c r="B299" s="495"/>
      <c r="C299" s="496" t="str">
        <f>IF($B299="","",IFERROR(VLOOKUP($B299,SERVIÇOS!$A:$F,2,0),IFERROR(VLOOKUP($B299,'COMPOSIÇÕES COMPLEMENTARES '!$C:$K,2,0),"")))</f>
        <v/>
      </c>
      <c r="D299" s="497" t="str">
        <f>IF($B299="","",IFERROR(VLOOKUP($B299,SERVIÇOS!$A:$F,3,0),IFERROR(VLOOKUP($B299,'COMPOSIÇÕES COMPLEMENTARES '!$C:$K,3,0),"")))</f>
        <v/>
      </c>
      <c r="E299" s="498"/>
      <c r="F299" s="499" t="str">
        <f>IF($B299="","",IFERROR(VLOOKUP($B299,SERVIÇOS!$A:$F,4,0),IFERROR(VLOOKUP($B299,'COMPOSIÇÕES COMPLEMENTARES '!$C:$K,6,0),"")))</f>
        <v/>
      </c>
      <c r="G299" s="499" t="str">
        <f>IF($B299="","",IFERROR(VLOOKUP($B299,SERVIÇOS!$A:$F,5,0),IFERROR(VLOOKUP($B299,'COMPOSIÇÕES COMPLEMENTARES '!$C:$K,7,0),"")))</f>
        <v/>
      </c>
      <c r="H299" s="499" t="str">
        <f t="shared" si="25"/>
        <v/>
      </c>
      <c r="I299" s="499" t="str">
        <f t="shared" si="26"/>
        <v/>
      </c>
      <c r="J299" s="499" t="str">
        <f t="shared" si="27"/>
        <v/>
      </c>
      <c r="K299" s="499" t="str">
        <f t="shared" si="28"/>
        <v/>
      </c>
      <c r="L299" s="499"/>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f t="shared" si="29"/>
        <v>0</v>
      </c>
      <c r="AL299" s="324">
        <v>0</v>
      </c>
    </row>
    <row r="300" spans="1:38" s="325" customFormat="1">
      <c r="A300" s="494"/>
      <c r="B300" s="495"/>
      <c r="C300" s="496" t="str">
        <f>IF($B300="","",IFERROR(VLOOKUP($B300,SERVIÇOS!$A:$F,2,0),IFERROR(VLOOKUP($B300,'COMPOSIÇÕES COMPLEMENTARES '!$C:$K,2,0),"")))</f>
        <v/>
      </c>
      <c r="D300" s="497" t="str">
        <f>IF($B300="","",IFERROR(VLOOKUP($B300,SERVIÇOS!$A:$F,3,0),IFERROR(VLOOKUP($B300,'COMPOSIÇÕES COMPLEMENTARES '!$C:$K,3,0),"")))</f>
        <v/>
      </c>
      <c r="E300" s="498"/>
      <c r="F300" s="499" t="str">
        <f>IF($B300="","",IFERROR(VLOOKUP($B300,SERVIÇOS!$A:$F,4,0),IFERROR(VLOOKUP($B300,'COMPOSIÇÕES COMPLEMENTARES '!$C:$K,6,0),"")))</f>
        <v/>
      </c>
      <c r="G300" s="499" t="str">
        <f>IF($B300="","",IFERROR(VLOOKUP($B300,SERVIÇOS!$A:$F,5,0),IFERROR(VLOOKUP($B300,'COMPOSIÇÕES COMPLEMENTARES '!$C:$K,7,0),"")))</f>
        <v/>
      </c>
      <c r="H300" s="499" t="str">
        <f t="shared" si="25"/>
        <v/>
      </c>
      <c r="I300" s="499" t="str">
        <f t="shared" si="26"/>
        <v/>
      </c>
      <c r="J300" s="499" t="str">
        <f t="shared" si="27"/>
        <v/>
      </c>
      <c r="K300" s="499" t="str">
        <f t="shared" si="28"/>
        <v/>
      </c>
      <c r="L300" s="499"/>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f t="shared" si="29"/>
        <v>0</v>
      </c>
      <c r="AL300" s="324">
        <v>0</v>
      </c>
    </row>
    <row r="301" spans="1:38" s="325" customFormat="1">
      <c r="A301" s="494"/>
      <c r="B301" s="495"/>
      <c r="C301" s="496" t="str">
        <f>IF($B301="","",IFERROR(VLOOKUP($B301,SERVIÇOS!$A:$F,2,0),IFERROR(VLOOKUP($B301,'COMPOSIÇÕES COMPLEMENTARES '!$C:$K,2,0),"")))</f>
        <v/>
      </c>
      <c r="D301" s="497" t="str">
        <f>IF($B301="","",IFERROR(VLOOKUP($B301,SERVIÇOS!$A:$F,3,0),IFERROR(VLOOKUP($B301,'COMPOSIÇÕES COMPLEMENTARES '!$C:$K,3,0),"")))</f>
        <v/>
      </c>
      <c r="E301" s="498"/>
      <c r="F301" s="499" t="str">
        <f>IF($B301="","",IFERROR(VLOOKUP($B301,SERVIÇOS!$A:$F,4,0),IFERROR(VLOOKUP($B301,'COMPOSIÇÕES COMPLEMENTARES '!$C:$K,6,0),"")))</f>
        <v/>
      </c>
      <c r="G301" s="499" t="str">
        <f>IF($B301="","",IFERROR(VLOOKUP($B301,SERVIÇOS!$A:$F,5,0),IFERROR(VLOOKUP($B301,'COMPOSIÇÕES COMPLEMENTARES '!$C:$K,7,0),"")))</f>
        <v/>
      </c>
      <c r="H301" s="499" t="str">
        <f t="shared" si="25"/>
        <v/>
      </c>
      <c r="I301" s="499" t="str">
        <f t="shared" si="26"/>
        <v/>
      </c>
      <c r="J301" s="499" t="str">
        <f t="shared" si="27"/>
        <v/>
      </c>
      <c r="K301" s="499" t="str">
        <f t="shared" si="28"/>
        <v/>
      </c>
      <c r="L301" s="499"/>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f t="shared" si="29"/>
        <v>0</v>
      </c>
      <c r="AL301" s="324">
        <v>0</v>
      </c>
    </row>
    <row r="302" spans="1:38" s="325" customFormat="1">
      <c r="A302" s="494"/>
      <c r="B302" s="495"/>
      <c r="C302" s="496" t="str">
        <f>IF($B302="","",IFERROR(VLOOKUP($B302,SERVIÇOS!$A:$F,2,0),IFERROR(VLOOKUP($B302,'COMPOSIÇÕES COMPLEMENTARES '!$C:$K,2,0),"")))</f>
        <v/>
      </c>
      <c r="D302" s="497" t="str">
        <f>IF($B302="","",IFERROR(VLOOKUP($B302,SERVIÇOS!$A:$F,3,0),IFERROR(VLOOKUP($B302,'COMPOSIÇÕES COMPLEMENTARES '!$C:$K,3,0),"")))</f>
        <v/>
      </c>
      <c r="E302" s="498"/>
      <c r="F302" s="499" t="str">
        <f>IF($B302="","",IFERROR(VLOOKUP($B302,SERVIÇOS!$A:$F,4,0),IFERROR(VLOOKUP($B302,'COMPOSIÇÕES COMPLEMENTARES '!$C:$K,6,0),"")))</f>
        <v/>
      </c>
      <c r="G302" s="499" t="str">
        <f>IF($B302="","",IFERROR(VLOOKUP($B302,SERVIÇOS!$A:$F,5,0),IFERROR(VLOOKUP($B302,'COMPOSIÇÕES COMPLEMENTARES '!$C:$K,7,0),"")))</f>
        <v/>
      </c>
      <c r="H302" s="499" t="str">
        <f t="shared" si="25"/>
        <v/>
      </c>
      <c r="I302" s="499" t="str">
        <f t="shared" si="26"/>
        <v/>
      </c>
      <c r="J302" s="499" t="str">
        <f t="shared" si="27"/>
        <v/>
      </c>
      <c r="K302" s="499" t="str">
        <f t="shared" si="28"/>
        <v/>
      </c>
      <c r="L302" s="499"/>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f t="shared" si="29"/>
        <v>0</v>
      </c>
      <c r="AL302" s="324">
        <v>0</v>
      </c>
    </row>
    <row r="303" spans="1:38" s="325" customFormat="1">
      <c r="A303" s="494"/>
      <c r="B303" s="495"/>
      <c r="C303" s="496" t="str">
        <f>IF($B303="","",IFERROR(VLOOKUP($B303,SERVIÇOS!$A:$F,2,0),IFERROR(VLOOKUP($B303,'COMPOSIÇÕES COMPLEMENTARES '!$C:$K,2,0),"")))</f>
        <v/>
      </c>
      <c r="D303" s="497" t="str">
        <f>IF($B303="","",IFERROR(VLOOKUP($B303,SERVIÇOS!$A:$F,3,0),IFERROR(VLOOKUP($B303,'COMPOSIÇÕES COMPLEMENTARES '!$C:$K,3,0),"")))</f>
        <v/>
      </c>
      <c r="E303" s="498"/>
      <c r="F303" s="499" t="str">
        <f>IF($B303="","",IFERROR(VLOOKUP($B303,SERVIÇOS!$A:$F,4,0),IFERROR(VLOOKUP($B303,'COMPOSIÇÕES COMPLEMENTARES '!$C:$K,6,0),"")))</f>
        <v/>
      </c>
      <c r="G303" s="499" t="str">
        <f>IF($B303="","",IFERROR(VLOOKUP($B303,SERVIÇOS!$A:$F,5,0),IFERROR(VLOOKUP($B303,'COMPOSIÇÕES COMPLEMENTARES '!$C:$K,7,0),"")))</f>
        <v/>
      </c>
      <c r="H303" s="499" t="str">
        <f t="shared" si="25"/>
        <v/>
      </c>
      <c r="I303" s="499" t="str">
        <f t="shared" si="26"/>
        <v/>
      </c>
      <c r="J303" s="499" t="str">
        <f t="shared" si="27"/>
        <v/>
      </c>
      <c r="K303" s="499" t="str">
        <f t="shared" si="28"/>
        <v/>
      </c>
      <c r="L303" s="499"/>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f t="shared" si="29"/>
        <v>0</v>
      </c>
      <c r="AL303" s="324">
        <v>0</v>
      </c>
    </row>
    <row r="304" spans="1:38" s="325" customFormat="1">
      <c r="A304" s="494"/>
      <c r="B304" s="495"/>
      <c r="C304" s="496" t="str">
        <f>IF($B304="","",IFERROR(VLOOKUP($B304,SERVIÇOS!$A:$F,2,0),IFERROR(VLOOKUP($B304,'COMPOSIÇÕES COMPLEMENTARES '!$C:$K,2,0),"")))</f>
        <v/>
      </c>
      <c r="D304" s="497" t="str">
        <f>IF($B304="","",IFERROR(VLOOKUP($B304,SERVIÇOS!$A:$F,3,0),IFERROR(VLOOKUP($B304,'COMPOSIÇÕES COMPLEMENTARES '!$C:$K,3,0),"")))</f>
        <v/>
      </c>
      <c r="E304" s="498"/>
      <c r="F304" s="499" t="str">
        <f>IF($B304="","",IFERROR(VLOOKUP($B304,SERVIÇOS!$A:$F,4,0),IFERROR(VLOOKUP($B304,'COMPOSIÇÕES COMPLEMENTARES '!$C:$K,6,0),"")))</f>
        <v/>
      </c>
      <c r="G304" s="499" t="str">
        <f>IF($B304="","",IFERROR(VLOOKUP($B304,SERVIÇOS!$A:$F,5,0),IFERROR(VLOOKUP($B304,'COMPOSIÇÕES COMPLEMENTARES '!$C:$K,7,0),"")))</f>
        <v/>
      </c>
      <c r="H304" s="499" t="str">
        <f t="shared" si="25"/>
        <v/>
      </c>
      <c r="I304" s="499" t="str">
        <f t="shared" si="26"/>
        <v/>
      </c>
      <c r="J304" s="499" t="str">
        <f t="shared" si="27"/>
        <v/>
      </c>
      <c r="K304" s="499" t="str">
        <f t="shared" si="28"/>
        <v/>
      </c>
      <c r="L304" s="499"/>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f t="shared" si="29"/>
        <v>0</v>
      </c>
      <c r="AL304" s="324">
        <v>0</v>
      </c>
    </row>
    <row r="305" spans="1:38" s="325" customFormat="1">
      <c r="A305" s="494"/>
      <c r="B305" s="495"/>
      <c r="C305" s="496" t="str">
        <f>IF($B305="","",IFERROR(VLOOKUP($B305,SERVIÇOS!$A:$F,2,0),IFERROR(VLOOKUP($B305,'COMPOSIÇÕES COMPLEMENTARES '!$C:$K,2,0),"")))</f>
        <v/>
      </c>
      <c r="D305" s="497" t="str">
        <f>IF($B305="","",IFERROR(VLOOKUP($B305,SERVIÇOS!$A:$F,3,0),IFERROR(VLOOKUP($B305,'COMPOSIÇÕES COMPLEMENTARES '!$C:$K,3,0),"")))</f>
        <v/>
      </c>
      <c r="E305" s="498"/>
      <c r="F305" s="499" t="str">
        <f>IF($B305="","",IFERROR(VLOOKUP($B305,SERVIÇOS!$A:$F,4,0),IFERROR(VLOOKUP($B305,'COMPOSIÇÕES COMPLEMENTARES '!$C:$K,6,0),"")))</f>
        <v/>
      </c>
      <c r="G305" s="499" t="str">
        <f>IF($B305="","",IFERROR(VLOOKUP($B305,SERVIÇOS!$A:$F,5,0),IFERROR(VLOOKUP($B305,'COMPOSIÇÕES COMPLEMENTARES '!$C:$K,7,0),"")))</f>
        <v/>
      </c>
      <c r="H305" s="499" t="str">
        <f t="shared" si="25"/>
        <v/>
      </c>
      <c r="I305" s="499" t="str">
        <f t="shared" si="26"/>
        <v/>
      </c>
      <c r="J305" s="499" t="str">
        <f t="shared" si="27"/>
        <v/>
      </c>
      <c r="K305" s="499" t="str">
        <f t="shared" si="28"/>
        <v/>
      </c>
      <c r="L305" s="499"/>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f t="shared" si="29"/>
        <v>0</v>
      </c>
      <c r="AL305" s="324">
        <v>0</v>
      </c>
    </row>
    <row r="306" spans="1:38" s="325" customFormat="1">
      <c r="A306" s="494"/>
      <c r="B306" s="495"/>
      <c r="C306" s="496" t="str">
        <f>IF($B306="","",IFERROR(VLOOKUP($B306,SERVIÇOS!$A:$F,2,0),IFERROR(VLOOKUP($B306,'COMPOSIÇÕES COMPLEMENTARES '!$C:$K,2,0),"")))</f>
        <v/>
      </c>
      <c r="D306" s="497" t="str">
        <f>IF($B306="","",IFERROR(VLOOKUP($B306,SERVIÇOS!$A:$F,3,0),IFERROR(VLOOKUP($B306,'COMPOSIÇÕES COMPLEMENTARES '!$C:$K,3,0),"")))</f>
        <v/>
      </c>
      <c r="E306" s="498"/>
      <c r="F306" s="499" t="str">
        <f>IF($B306="","",IFERROR(VLOOKUP($B306,SERVIÇOS!$A:$F,4,0),IFERROR(VLOOKUP($B306,'COMPOSIÇÕES COMPLEMENTARES '!$C:$K,6,0),"")))</f>
        <v/>
      </c>
      <c r="G306" s="499" t="str">
        <f>IF($B306="","",IFERROR(VLOOKUP($B306,SERVIÇOS!$A:$F,5,0),IFERROR(VLOOKUP($B306,'COMPOSIÇÕES COMPLEMENTARES '!$C:$K,7,0),"")))</f>
        <v/>
      </c>
      <c r="H306" s="499" t="str">
        <f t="shared" si="25"/>
        <v/>
      </c>
      <c r="I306" s="499" t="str">
        <f t="shared" si="26"/>
        <v/>
      </c>
      <c r="J306" s="499" t="str">
        <f t="shared" si="27"/>
        <v/>
      </c>
      <c r="K306" s="499" t="str">
        <f t="shared" si="28"/>
        <v/>
      </c>
      <c r="L306" s="499"/>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f t="shared" si="29"/>
        <v>0</v>
      </c>
      <c r="AL306" s="324">
        <v>0</v>
      </c>
    </row>
    <row r="307" spans="1:38" s="325" customFormat="1">
      <c r="A307" s="494"/>
      <c r="B307" s="495"/>
      <c r="C307" s="496" t="str">
        <f>IF($B307="","",IFERROR(VLOOKUP($B307,SERVIÇOS!$A:$F,2,0),IFERROR(VLOOKUP($B307,'COMPOSIÇÕES COMPLEMENTARES '!$C:$K,2,0),"")))</f>
        <v/>
      </c>
      <c r="D307" s="497" t="str">
        <f>IF($B307="","",IFERROR(VLOOKUP($B307,SERVIÇOS!$A:$F,3,0),IFERROR(VLOOKUP($B307,'COMPOSIÇÕES COMPLEMENTARES '!$C:$K,3,0),"")))</f>
        <v/>
      </c>
      <c r="E307" s="498"/>
      <c r="F307" s="499" t="str">
        <f>IF($B307="","",IFERROR(VLOOKUP($B307,SERVIÇOS!$A:$F,4,0),IFERROR(VLOOKUP($B307,'COMPOSIÇÕES COMPLEMENTARES '!$C:$K,6,0),"")))</f>
        <v/>
      </c>
      <c r="G307" s="499" t="str">
        <f>IF($B307="","",IFERROR(VLOOKUP($B307,SERVIÇOS!$A:$F,5,0),IFERROR(VLOOKUP($B307,'COMPOSIÇÕES COMPLEMENTARES '!$C:$K,7,0),"")))</f>
        <v/>
      </c>
      <c r="H307" s="499" t="str">
        <f t="shared" si="25"/>
        <v/>
      </c>
      <c r="I307" s="499" t="str">
        <f t="shared" si="26"/>
        <v/>
      </c>
      <c r="J307" s="499" t="str">
        <f t="shared" si="27"/>
        <v/>
      </c>
      <c r="K307" s="499" t="str">
        <f t="shared" si="28"/>
        <v/>
      </c>
      <c r="L307" s="499"/>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f t="shared" si="29"/>
        <v>0</v>
      </c>
      <c r="AL307" s="324">
        <v>0</v>
      </c>
    </row>
    <row r="308" spans="1:38" s="325" customFormat="1">
      <c r="A308" s="494"/>
      <c r="B308" s="495"/>
      <c r="C308" s="496" t="str">
        <f>IF($B308="","",IFERROR(VLOOKUP($B308,SERVIÇOS!$A:$F,2,0),IFERROR(VLOOKUP($B308,'COMPOSIÇÕES COMPLEMENTARES '!$C:$K,2,0),"")))</f>
        <v/>
      </c>
      <c r="D308" s="497" t="str">
        <f>IF($B308="","",IFERROR(VLOOKUP($B308,SERVIÇOS!$A:$F,3,0),IFERROR(VLOOKUP($B308,'COMPOSIÇÕES COMPLEMENTARES '!$C:$K,3,0),"")))</f>
        <v/>
      </c>
      <c r="E308" s="498"/>
      <c r="F308" s="499" t="str">
        <f>IF($B308="","",IFERROR(VLOOKUP($B308,SERVIÇOS!$A:$F,4,0),IFERROR(VLOOKUP($B308,'COMPOSIÇÕES COMPLEMENTARES '!$C:$K,6,0),"")))</f>
        <v/>
      </c>
      <c r="G308" s="499" t="str">
        <f>IF($B308="","",IFERROR(VLOOKUP($B308,SERVIÇOS!$A:$F,5,0),IFERROR(VLOOKUP($B308,'COMPOSIÇÕES COMPLEMENTARES '!$C:$K,7,0),"")))</f>
        <v/>
      </c>
      <c r="H308" s="499" t="str">
        <f t="shared" si="25"/>
        <v/>
      </c>
      <c r="I308" s="499" t="str">
        <f t="shared" si="26"/>
        <v/>
      </c>
      <c r="J308" s="499" t="str">
        <f t="shared" si="27"/>
        <v/>
      </c>
      <c r="K308" s="499" t="str">
        <f t="shared" si="28"/>
        <v/>
      </c>
      <c r="L308" s="499"/>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f t="shared" si="29"/>
        <v>0</v>
      </c>
      <c r="AL308" s="324">
        <v>0</v>
      </c>
    </row>
    <row r="309" spans="1:38" s="325" customFormat="1">
      <c r="A309" s="494"/>
      <c r="B309" s="495"/>
      <c r="C309" s="496" t="str">
        <f>IF($B309="","",IFERROR(VLOOKUP($B309,SERVIÇOS!$A:$F,2,0),IFERROR(VLOOKUP($B309,'COMPOSIÇÕES COMPLEMENTARES '!$C:$K,2,0),"")))</f>
        <v/>
      </c>
      <c r="D309" s="497" t="str">
        <f>IF($B309="","",IFERROR(VLOOKUP($B309,SERVIÇOS!$A:$F,3,0),IFERROR(VLOOKUP($B309,'COMPOSIÇÕES COMPLEMENTARES '!$C:$K,3,0),"")))</f>
        <v/>
      </c>
      <c r="E309" s="498"/>
      <c r="F309" s="499" t="str">
        <f>IF($B309="","",IFERROR(VLOOKUP($B309,SERVIÇOS!$A:$F,4,0),IFERROR(VLOOKUP($B309,'COMPOSIÇÕES COMPLEMENTARES '!$C:$K,6,0),"")))</f>
        <v/>
      </c>
      <c r="G309" s="499" t="str">
        <f>IF($B309="","",IFERROR(VLOOKUP($B309,SERVIÇOS!$A:$F,5,0),IFERROR(VLOOKUP($B309,'COMPOSIÇÕES COMPLEMENTARES '!$C:$K,7,0),"")))</f>
        <v/>
      </c>
      <c r="H309" s="499" t="str">
        <f t="shared" si="25"/>
        <v/>
      </c>
      <c r="I309" s="499" t="str">
        <f t="shared" si="26"/>
        <v/>
      </c>
      <c r="J309" s="499" t="str">
        <f t="shared" si="27"/>
        <v/>
      </c>
      <c r="K309" s="499" t="str">
        <f t="shared" si="28"/>
        <v/>
      </c>
      <c r="L309" s="499"/>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f t="shared" si="29"/>
        <v>0</v>
      </c>
      <c r="AL309" s="324">
        <v>0</v>
      </c>
    </row>
    <row r="310" spans="1:38" s="325" customFormat="1">
      <c r="A310" s="494"/>
      <c r="B310" s="495"/>
      <c r="C310" s="496" t="str">
        <f>IF($B310="","",IFERROR(VLOOKUP($B310,SERVIÇOS!$A:$F,2,0),IFERROR(VLOOKUP($B310,'COMPOSIÇÕES COMPLEMENTARES '!$C:$K,2,0),"")))</f>
        <v/>
      </c>
      <c r="D310" s="497" t="str">
        <f>IF($B310="","",IFERROR(VLOOKUP($B310,SERVIÇOS!$A:$F,3,0),IFERROR(VLOOKUP($B310,'COMPOSIÇÕES COMPLEMENTARES '!$C:$K,3,0),"")))</f>
        <v/>
      </c>
      <c r="E310" s="498"/>
      <c r="F310" s="499" t="str">
        <f>IF($B310="","",IFERROR(VLOOKUP($B310,SERVIÇOS!$A:$F,4,0),IFERROR(VLOOKUP($B310,'COMPOSIÇÕES COMPLEMENTARES '!$C:$K,6,0),"")))</f>
        <v/>
      </c>
      <c r="G310" s="499" t="str">
        <f>IF($B310="","",IFERROR(VLOOKUP($B310,SERVIÇOS!$A:$F,5,0),IFERROR(VLOOKUP($B310,'COMPOSIÇÕES COMPLEMENTARES '!$C:$K,7,0),"")))</f>
        <v/>
      </c>
      <c r="H310" s="499" t="str">
        <f t="shared" si="25"/>
        <v/>
      </c>
      <c r="I310" s="499" t="str">
        <f t="shared" si="26"/>
        <v/>
      </c>
      <c r="J310" s="499" t="str">
        <f t="shared" si="27"/>
        <v/>
      </c>
      <c r="K310" s="499" t="str">
        <f t="shared" si="28"/>
        <v/>
      </c>
      <c r="L310" s="499"/>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f t="shared" si="29"/>
        <v>0</v>
      </c>
      <c r="AL310" s="324">
        <v>0</v>
      </c>
    </row>
    <row r="311" spans="1:38" s="325" customFormat="1">
      <c r="A311" s="494"/>
      <c r="B311" s="495"/>
      <c r="C311" s="496" t="str">
        <f>IF($B311="","",IFERROR(VLOOKUP($B311,SERVIÇOS!$A:$F,2,0),IFERROR(VLOOKUP($B311,'COMPOSIÇÕES COMPLEMENTARES '!$C:$K,2,0),"")))</f>
        <v/>
      </c>
      <c r="D311" s="497" t="str">
        <f>IF($B311="","",IFERROR(VLOOKUP($B311,SERVIÇOS!$A:$F,3,0),IFERROR(VLOOKUP($B311,'COMPOSIÇÕES COMPLEMENTARES '!$C:$K,3,0),"")))</f>
        <v/>
      </c>
      <c r="E311" s="498"/>
      <c r="F311" s="499" t="str">
        <f>IF($B311="","",IFERROR(VLOOKUP($B311,SERVIÇOS!$A:$F,4,0),IFERROR(VLOOKUP($B311,'COMPOSIÇÕES COMPLEMENTARES '!$C:$K,6,0),"")))</f>
        <v/>
      </c>
      <c r="G311" s="499" t="str">
        <f>IF($B311="","",IFERROR(VLOOKUP($B311,SERVIÇOS!$A:$F,5,0),IFERROR(VLOOKUP($B311,'COMPOSIÇÕES COMPLEMENTARES '!$C:$K,7,0),"")))</f>
        <v/>
      </c>
      <c r="H311" s="499" t="str">
        <f t="shared" si="25"/>
        <v/>
      </c>
      <c r="I311" s="499" t="str">
        <f t="shared" si="26"/>
        <v/>
      </c>
      <c r="J311" s="499" t="str">
        <f t="shared" si="27"/>
        <v/>
      </c>
      <c r="K311" s="499" t="str">
        <f t="shared" si="28"/>
        <v/>
      </c>
      <c r="L311" s="499"/>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f t="shared" si="29"/>
        <v>0</v>
      </c>
      <c r="AL311" s="324">
        <v>0</v>
      </c>
    </row>
    <row r="312" spans="1:38" s="325" customFormat="1">
      <c r="A312" s="494"/>
      <c r="B312" s="495"/>
      <c r="C312" s="496" t="str">
        <f>IF($B312="","",IFERROR(VLOOKUP($B312,SERVIÇOS!$A:$F,2,0),IFERROR(VLOOKUP($B312,'COMPOSIÇÕES COMPLEMENTARES '!$C:$K,2,0),"")))</f>
        <v/>
      </c>
      <c r="D312" s="497" t="str">
        <f>IF($B312="","",IFERROR(VLOOKUP($B312,SERVIÇOS!$A:$F,3,0),IFERROR(VLOOKUP($B312,'COMPOSIÇÕES COMPLEMENTARES '!$C:$K,3,0),"")))</f>
        <v/>
      </c>
      <c r="E312" s="498"/>
      <c r="F312" s="499" t="str">
        <f>IF($B312="","",IFERROR(VLOOKUP($B312,SERVIÇOS!$A:$F,4,0),IFERROR(VLOOKUP($B312,'COMPOSIÇÕES COMPLEMENTARES '!$C:$K,6,0),"")))</f>
        <v/>
      </c>
      <c r="G312" s="499" t="str">
        <f>IF($B312="","",IFERROR(VLOOKUP($B312,SERVIÇOS!$A:$F,5,0),IFERROR(VLOOKUP($B312,'COMPOSIÇÕES COMPLEMENTARES '!$C:$K,7,0),"")))</f>
        <v/>
      </c>
      <c r="H312" s="499" t="str">
        <f t="shared" si="25"/>
        <v/>
      </c>
      <c r="I312" s="499" t="str">
        <f t="shared" si="26"/>
        <v/>
      </c>
      <c r="J312" s="499" t="str">
        <f t="shared" si="27"/>
        <v/>
      </c>
      <c r="K312" s="499" t="str">
        <f t="shared" si="28"/>
        <v/>
      </c>
      <c r="L312" s="499"/>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f t="shared" si="29"/>
        <v>0</v>
      </c>
      <c r="AL312" s="324">
        <v>0</v>
      </c>
    </row>
    <row r="313" spans="1:38" s="325" customFormat="1">
      <c r="A313" s="494"/>
      <c r="B313" s="495"/>
      <c r="C313" s="496" t="str">
        <f>IF($B313="","",IFERROR(VLOOKUP($B313,SERVIÇOS!$A:$F,2,0),IFERROR(VLOOKUP($B313,'COMPOSIÇÕES COMPLEMENTARES '!$C:$K,2,0),"")))</f>
        <v/>
      </c>
      <c r="D313" s="497" t="str">
        <f>IF($B313="","",IFERROR(VLOOKUP($B313,SERVIÇOS!$A:$F,3,0),IFERROR(VLOOKUP($B313,'COMPOSIÇÕES COMPLEMENTARES '!$C:$K,3,0),"")))</f>
        <v/>
      </c>
      <c r="E313" s="498"/>
      <c r="F313" s="499" t="str">
        <f>IF($B313="","",IFERROR(VLOOKUP($B313,SERVIÇOS!$A:$F,4,0),IFERROR(VLOOKUP($B313,'COMPOSIÇÕES COMPLEMENTARES '!$C:$K,6,0),"")))</f>
        <v/>
      </c>
      <c r="G313" s="499" t="str">
        <f>IF($B313="","",IFERROR(VLOOKUP($B313,SERVIÇOS!$A:$F,5,0),IFERROR(VLOOKUP($B313,'COMPOSIÇÕES COMPLEMENTARES '!$C:$K,7,0),"")))</f>
        <v/>
      </c>
      <c r="H313" s="499" t="str">
        <f t="shared" si="25"/>
        <v/>
      </c>
      <c r="I313" s="499" t="str">
        <f t="shared" si="26"/>
        <v/>
      </c>
      <c r="J313" s="499" t="str">
        <f t="shared" si="27"/>
        <v/>
      </c>
      <c r="K313" s="499" t="str">
        <f t="shared" si="28"/>
        <v/>
      </c>
      <c r="L313" s="499"/>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f t="shared" si="29"/>
        <v>0</v>
      </c>
      <c r="AL313" s="324">
        <v>0</v>
      </c>
    </row>
    <row r="314" spans="1:38" s="325" customFormat="1">
      <c r="A314" s="494"/>
      <c r="B314" s="495"/>
      <c r="C314" s="496" t="str">
        <f>IF($B314="","",IFERROR(VLOOKUP($B314,SERVIÇOS!$A:$F,2,0),IFERROR(VLOOKUP($B314,'COMPOSIÇÕES COMPLEMENTARES '!$C:$K,2,0),"")))</f>
        <v/>
      </c>
      <c r="D314" s="497" t="str">
        <f>IF($B314="","",IFERROR(VLOOKUP($B314,SERVIÇOS!$A:$F,3,0),IFERROR(VLOOKUP($B314,'COMPOSIÇÕES COMPLEMENTARES '!$C:$K,3,0),"")))</f>
        <v/>
      </c>
      <c r="E314" s="498"/>
      <c r="F314" s="499" t="str">
        <f>IF($B314="","",IFERROR(VLOOKUP($B314,SERVIÇOS!$A:$F,4,0),IFERROR(VLOOKUP($B314,'COMPOSIÇÕES COMPLEMENTARES '!$C:$K,6,0),"")))</f>
        <v/>
      </c>
      <c r="G314" s="499" t="str">
        <f>IF($B314="","",IFERROR(VLOOKUP($B314,SERVIÇOS!$A:$F,5,0),IFERROR(VLOOKUP($B314,'COMPOSIÇÕES COMPLEMENTARES '!$C:$K,7,0),"")))</f>
        <v/>
      </c>
      <c r="H314" s="499" t="str">
        <f t="shared" si="25"/>
        <v/>
      </c>
      <c r="I314" s="499" t="str">
        <f t="shared" si="26"/>
        <v/>
      </c>
      <c r="J314" s="499" t="str">
        <f t="shared" si="27"/>
        <v/>
      </c>
      <c r="K314" s="499" t="str">
        <f t="shared" si="28"/>
        <v/>
      </c>
      <c r="L314" s="499"/>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f t="shared" si="29"/>
        <v>0</v>
      </c>
      <c r="AL314" s="324">
        <v>0</v>
      </c>
    </row>
    <row r="315" spans="1:38" s="325" customFormat="1">
      <c r="A315" s="494"/>
      <c r="B315" s="495"/>
      <c r="C315" s="496" t="str">
        <f>IF($B315="","",IFERROR(VLOOKUP($B315,SERVIÇOS!$A:$F,2,0),IFERROR(VLOOKUP($B315,'COMPOSIÇÕES COMPLEMENTARES '!$C:$K,2,0),"")))</f>
        <v/>
      </c>
      <c r="D315" s="497" t="str">
        <f>IF($B315="","",IFERROR(VLOOKUP($B315,SERVIÇOS!$A:$F,3,0),IFERROR(VLOOKUP($B315,'COMPOSIÇÕES COMPLEMENTARES '!$C:$K,3,0),"")))</f>
        <v/>
      </c>
      <c r="E315" s="498"/>
      <c r="F315" s="499" t="str">
        <f>IF($B315="","",IFERROR(VLOOKUP($B315,SERVIÇOS!$A:$F,4,0),IFERROR(VLOOKUP($B315,'COMPOSIÇÕES COMPLEMENTARES '!$C:$K,6,0),"")))</f>
        <v/>
      </c>
      <c r="G315" s="499" t="str">
        <f>IF($B315="","",IFERROR(VLOOKUP($B315,SERVIÇOS!$A:$F,5,0),IFERROR(VLOOKUP($B315,'COMPOSIÇÕES COMPLEMENTARES '!$C:$K,7,0),"")))</f>
        <v/>
      </c>
      <c r="H315" s="499" t="str">
        <f t="shared" si="25"/>
        <v/>
      </c>
      <c r="I315" s="499" t="str">
        <f t="shared" si="26"/>
        <v/>
      </c>
      <c r="J315" s="499" t="str">
        <f t="shared" si="27"/>
        <v/>
      </c>
      <c r="K315" s="499" t="str">
        <f t="shared" si="28"/>
        <v/>
      </c>
      <c r="L315" s="499"/>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f t="shared" si="29"/>
        <v>0</v>
      </c>
      <c r="AL315" s="324">
        <v>0</v>
      </c>
    </row>
    <row r="316" spans="1:38" s="325" customFormat="1">
      <c r="A316" s="494"/>
      <c r="B316" s="495"/>
      <c r="C316" s="496" t="str">
        <f>IF($B316="","",IFERROR(VLOOKUP($B316,SERVIÇOS!$A:$F,2,0),IFERROR(VLOOKUP($B316,'COMPOSIÇÕES COMPLEMENTARES '!$C:$K,2,0),"")))</f>
        <v/>
      </c>
      <c r="D316" s="497" t="str">
        <f>IF($B316="","",IFERROR(VLOOKUP($B316,SERVIÇOS!$A:$F,3,0),IFERROR(VLOOKUP($B316,'COMPOSIÇÕES COMPLEMENTARES '!$C:$K,3,0),"")))</f>
        <v/>
      </c>
      <c r="E316" s="498"/>
      <c r="F316" s="499" t="str">
        <f>IF($B316="","",IFERROR(VLOOKUP($B316,SERVIÇOS!$A:$F,4,0),IFERROR(VLOOKUP($B316,'COMPOSIÇÕES COMPLEMENTARES '!$C:$K,6,0),"")))</f>
        <v/>
      </c>
      <c r="G316" s="499" t="str">
        <f>IF($B316="","",IFERROR(VLOOKUP($B316,SERVIÇOS!$A:$F,5,0),IFERROR(VLOOKUP($B316,'COMPOSIÇÕES COMPLEMENTARES '!$C:$K,7,0),"")))</f>
        <v/>
      </c>
      <c r="H316" s="499" t="str">
        <f t="shared" si="25"/>
        <v/>
      </c>
      <c r="I316" s="499" t="str">
        <f t="shared" si="26"/>
        <v/>
      </c>
      <c r="J316" s="499" t="str">
        <f t="shared" si="27"/>
        <v/>
      </c>
      <c r="K316" s="499" t="str">
        <f t="shared" si="28"/>
        <v/>
      </c>
      <c r="L316" s="499"/>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f t="shared" si="29"/>
        <v>0</v>
      </c>
      <c r="AL316" s="324">
        <v>0</v>
      </c>
    </row>
    <row r="317" spans="1:38" s="325" customFormat="1">
      <c r="A317" s="494"/>
      <c r="B317" s="495"/>
      <c r="C317" s="496" t="str">
        <f>IF($B317="","",IFERROR(VLOOKUP($B317,SERVIÇOS!$A:$F,2,0),IFERROR(VLOOKUP($B317,'COMPOSIÇÕES COMPLEMENTARES '!$C:$K,2,0),"")))</f>
        <v/>
      </c>
      <c r="D317" s="497" t="str">
        <f>IF($B317="","",IFERROR(VLOOKUP($B317,SERVIÇOS!$A:$F,3,0),IFERROR(VLOOKUP($B317,'COMPOSIÇÕES COMPLEMENTARES '!$C:$K,3,0),"")))</f>
        <v/>
      </c>
      <c r="E317" s="498"/>
      <c r="F317" s="499" t="str">
        <f>IF($B317="","",IFERROR(VLOOKUP($B317,SERVIÇOS!$A:$F,4,0),IFERROR(VLOOKUP($B317,'COMPOSIÇÕES COMPLEMENTARES '!$C:$K,6,0),"")))</f>
        <v/>
      </c>
      <c r="G317" s="499" t="str">
        <f>IF($B317="","",IFERROR(VLOOKUP($B317,SERVIÇOS!$A:$F,5,0),IFERROR(VLOOKUP($B317,'COMPOSIÇÕES COMPLEMENTARES '!$C:$K,7,0),"")))</f>
        <v/>
      </c>
      <c r="H317" s="499" t="str">
        <f t="shared" si="25"/>
        <v/>
      </c>
      <c r="I317" s="499" t="str">
        <f t="shared" si="26"/>
        <v/>
      </c>
      <c r="J317" s="499" t="str">
        <f t="shared" si="27"/>
        <v/>
      </c>
      <c r="K317" s="499" t="str">
        <f t="shared" si="28"/>
        <v/>
      </c>
      <c r="L317" s="499"/>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f t="shared" si="29"/>
        <v>0</v>
      </c>
      <c r="AL317" s="324">
        <v>0</v>
      </c>
    </row>
    <row r="318" spans="1:38" s="325" customFormat="1">
      <c r="A318" s="494"/>
      <c r="B318" s="495"/>
      <c r="C318" s="496" t="str">
        <f>IF($B318="","",IFERROR(VLOOKUP($B318,SERVIÇOS!$A:$F,2,0),IFERROR(VLOOKUP($B318,'COMPOSIÇÕES COMPLEMENTARES '!$C:$K,2,0),"")))</f>
        <v/>
      </c>
      <c r="D318" s="497" t="str">
        <f>IF($B318="","",IFERROR(VLOOKUP($B318,SERVIÇOS!$A:$F,3,0),IFERROR(VLOOKUP($B318,'COMPOSIÇÕES COMPLEMENTARES '!$C:$K,3,0),"")))</f>
        <v/>
      </c>
      <c r="E318" s="498"/>
      <c r="F318" s="499" t="str">
        <f>IF($B318="","",IFERROR(VLOOKUP($B318,SERVIÇOS!$A:$F,4,0),IFERROR(VLOOKUP($B318,'COMPOSIÇÕES COMPLEMENTARES '!$C:$K,6,0),"")))</f>
        <v/>
      </c>
      <c r="G318" s="499" t="str">
        <f>IF($B318="","",IFERROR(VLOOKUP($B318,SERVIÇOS!$A:$F,5,0),IFERROR(VLOOKUP($B318,'COMPOSIÇÕES COMPLEMENTARES '!$C:$K,7,0),"")))</f>
        <v/>
      </c>
      <c r="H318" s="499" t="str">
        <f t="shared" si="25"/>
        <v/>
      </c>
      <c r="I318" s="499" t="str">
        <f t="shared" si="26"/>
        <v/>
      </c>
      <c r="J318" s="499" t="str">
        <f t="shared" si="27"/>
        <v/>
      </c>
      <c r="K318" s="499" t="str">
        <f t="shared" si="28"/>
        <v/>
      </c>
      <c r="L318" s="499"/>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f t="shared" si="29"/>
        <v>0</v>
      </c>
      <c r="AL318" s="324">
        <v>0</v>
      </c>
    </row>
    <row r="319" spans="1:38" s="325" customFormat="1">
      <c r="A319" s="494"/>
      <c r="B319" s="495"/>
      <c r="C319" s="496" t="str">
        <f>IF($B319="","",IFERROR(VLOOKUP($B319,SERVIÇOS!$A:$F,2,0),IFERROR(VLOOKUP($B319,'COMPOSIÇÕES COMPLEMENTARES '!$C:$K,2,0),"")))</f>
        <v/>
      </c>
      <c r="D319" s="497" t="str">
        <f>IF($B319="","",IFERROR(VLOOKUP($B319,SERVIÇOS!$A:$F,3,0),IFERROR(VLOOKUP($B319,'COMPOSIÇÕES COMPLEMENTARES '!$C:$K,3,0),"")))</f>
        <v/>
      </c>
      <c r="E319" s="498"/>
      <c r="F319" s="499" t="str">
        <f>IF($B319="","",IFERROR(VLOOKUP($B319,SERVIÇOS!$A:$F,4,0),IFERROR(VLOOKUP($B319,'COMPOSIÇÕES COMPLEMENTARES '!$C:$K,6,0),"")))</f>
        <v/>
      </c>
      <c r="G319" s="499" t="str">
        <f>IF($B319="","",IFERROR(VLOOKUP($B319,SERVIÇOS!$A:$F,5,0),IFERROR(VLOOKUP($B319,'COMPOSIÇÕES COMPLEMENTARES '!$C:$K,7,0),"")))</f>
        <v/>
      </c>
      <c r="H319" s="499" t="str">
        <f t="shared" si="25"/>
        <v/>
      </c>
      <c r="I319" s="499" t="str">
        <f t="shared" si="26"/>
        <v/>
      </c>
      <c r="J319" s="499" t="str">
        <f t="shared" si="27"/>
        <v/>
      </c>
      <c r="K319" s="499" t="str">
        <f t="shared" si="28"/>
        <v/>
      </c>
      <c r="L319" s="499"/>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f t="shared" si="29"/>
        <v>0</v>
      </c>
      <c r="AL319" s="324">
        <v>0</v>
      </c>
    </row>
    <row r="320" spans="1:38" s="325" customFormat="1">
      <c r="A320" s="494"/>
      <c r="B320" s="495"/>
      <c r="C320" s="496" t="str">
        <f>IF($B320="","",IFERROR(VLOOKUP($B320,SERVIÇOS!$A:$F,2,0),IFERROR(VLOOKUP($B320,'COMPOSIÇÕES COMPLEMENTARES '!$C:$K,2,0),"")))</f>
        <v/>
      </c>
      <c r="D320" s="497" t="str">
        <f>IF($B320="","",IFERROR(VLOOKUP($B320,SERVIÇOS!$A:$F,3,0),IFERROR(VLOOKUP($B320,'COMPOSIÇÕES COMPLEMENTARES '!$C:$K,3,0),"")))</f>
        <v/>
      </c>
      <c r="E320" s="498"/>
      <c r="F320" s="499" t="str">
        <f>IF($B320="","",IFERROR(VLOOKUP($B320,SERVIÇOS!$A:$F,4,0),IFERROR(VLOOKUP($B320,'COMPOSIÇÕES COMPLEMENTARES '!$C:$K,6,0),"")))</f>
        <v/>
      </c>
      <c r="G320" s="499" t="str">
        <f>IF($B320="","",IFERROR(VLOOKUP($B320,SERVIÇOS!$A:$F,5,0),IFERROR(VLOOKUP($B320,'COMPOSIÇÕES COMPLEMENTARES '!$C:$K,7,0),"")))</f>
        <v/>
      </c>
      <c r="H320" s="499" t="str">
        <f t="shared" si="25"/>
        <v/>
      </c>
      <c r="I320" s="499" t="str">
        <f t="shared" si="26"/>
        <v/>
      </c>
      <c r="J320" s="499" t="str">
        <f t="shared" si="27"/>
        <v/>
      </c>
      <c r="K320" s="499" t="str">
        <f t="shared" si="28"/>
        <v/>
      </c>
      <c r="L320" s="499"/>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f t="shared" si="29"/>
        <v>0</v>
      </c>
      <c r="AL320" s="324">
        <v>0</v>
      </c>
    </row>
    <row r="321" spans="1:38" s="325" customFormat="1">
      <c r="A321" s="494"/>
      <c r="B321" s="495"/>
      <c r="C321" s="496" t="str">
        <f>IF($B321="","",IFERROR(VLOOKUP($B321,SERVIÇOS!$A:$F,2,0),IFERROR(VLOOKUP($B321,'COMPOSIÇÕES COMPLEMENTARES '!$C:$K,2,0),"")))</f>
        <v/>
      </c>
      <c r="D321" s="497" t="str">
        <f>IF($B321="","",IFERROR(VLOOKUP($B321,SERVIÇOS!$A:$F,3,0),IFERROR(VLOOKUP($B321,'COMPOSIÇÕES COMPLEMENTARES '!$C:$K,3,0),"")))</f>
        <v/>
      </c>
      <c r="E321" s="498"/>
      <c r="F321" s="499" t="str">
        <f>IF($B321="","",IFERROR(VLOOKUP($B321,SERVIÇOS!$A:$F,4,0),IFERROR(VLOOKUP($B321,'COMPOSIÇÕES COMPLEMENTARES '!$C:$K,6,0),"")))</f>
        <v/>
      </c>
      <c r="G321" s="499" t="str">
        <f>IF($B321="","",IFERROR(VLOOKUP($B321,SERVIÇOS!$A:$F,5,0),IFERROR(VLOOKUP($B321,'COMPOSIÇÕES COMPLEMENTARES '!$C:$K,7,0),"")))</f>
        <v/>
      </c>
      <c r="H321" s="499" t="str">
        <f t="shared" si="25"/>
        <v/>
      </c>
      <c r="I321" s="499" t="str">
        <f t="shared" si="26"/>
        <v/>
      </c>
      <c r="J321" s="499" t="str">
        <f t="shared" si="27"/>
        <v/>
      </c>
      <c r="K321" s="499" t="str">
        <f t="shared" si="28"/>
        <v/>
      </c>
      <c r="L321" s="499"/>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f t="shared" si="29"/>
        <v>0</v>
      </c>
      <c r="AL321" s="324">
        <v>0</v>
      </c>
    </row>
    <row r="322" spans="1:38" s="325" customFormat="1">
      <c r="A322" s="494"/>
      <c r="B322" s="495"/>
      <c r="C322" s="496" t="str">
        <f>IF($B322="","",IFERROR(VLOOKUP($B322,SERVIÇOS!$A:$F,2,0),IFERROR(VLOOKUP($B322,'COMPOSIÇÕES COMPLEMENTARES '!$C:$K,2,0),"")))</f>
        <v/>
      </c>
      <c r="D322" s="497" t="str">
        <f>IF($B322="","",IFERROR(VLOOKUP($B322,SERVIÇOS!$A:$F,3,0),IFERROR(VLOOKUP($B322,'COMPOSIÇÕES COMPLEMENTARES '!$C:$K,3,0),"")))</f>
        <v/>
      </c>
      <c r="E322" s="498"/>
      <c r="F322" s="499" t="str">
        <f>IF($B322="","",IFERROR(VLOOKUP($B322,SERVIÇOS!$A:$F,4,0),IFERROR(VLOOKUP($B322,'COMPOSIÇÕES COMPLEMENTARES '!$C:$K,6,0),"")))</f>
        <v/>
      </c>
      <c r="G322" s="499" t="str">
        <f>IF($B322="","",IFERROR(VLOOKUP($B322,SERVIÇOS!$A:$F,5,0),IFERROR(VLOOKUP($B322,'COMPOSIÇÕES COMPLEMENTARES '!$C:$K,7,0),"")))</f>
        <v/>
      </c>
      <c r="H322" s="499" t="str">
        <f t="shared" si="25"/>
        <v/>
      </c>
      <c r="I322" s="499" t="str">
        <f t="shared" si="26"/>
        <v/>
      </c>
      <c r="J322" s="499" t="str">
        <f t="shared" si="27"/>
        <v/>
      </c>
      <c r="K322" s="499" t="str">
        <f t="shared" si="28"/>
        <v/>
      </c>
      <c r="L322" s="499"/>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f t="shared" si="29"/>
        <v>0</v>
      </c>
      <c r="AL322" s="324">
        <v>0</v>
      </c>
    </row>
    <row r="323" spans="1:38" s="325" customFormat="1">
      <c r="A323" s="494"/>
      <c r="B323" s="495"/>
      <c r="C323" s="496" t="str">
        <f>IF($B323="","",IFERROR(VLOOKUP($B323,SERVIÇOS!$A:$F,2,0),IFERROR(VLOOKUP($B323,'COMPOSIÇÕES COMPLEMENTARES '!$C:$K,2,0),"")))</f>
        <v/>
      </c>
      <c r="D323" s="497" t="str">
        <f>IF($B323="","",IFERROR(VLOOKUP($B323,SERVIÇOS!$A:$F,3,0),IFERROR(VLOOKUP($B323,'COMPOSIÇÕES COMPLEMENTARES '!$C:$K,3,0),"")))</f>
        <v/>
      </c>
      <c r="E323" s="498"/>
      <c r="F323" s="499" t="str">
        <f>IF($B323="","",IFERROR(VLOOKUP($B323,SERVIÇOS!$A:$F,4,0),IFERROR(VLOOKUP($B323,'COMPOSIÇÕES COMPLEMENTARES '!$C:$K,6,0),"")))</f>
        <v/>
      </c>
      <c r="G323" s="499" t="str">
        <f>IF($B323="","",IFERROR(VLOOKUP($B323,SERVIÇOS!$A:$F,5,0),IFERROR(VLOOKUP($B323,'COMPOSIÇÕES COMPLEMENTARES '!$C:$K,7,0),"")))</f>
        <v/>
      </c>
      <c r="H323" s="499" t="str">
        <f t="shared" si="25"/>
        <v/>
      </c>
      <c r="I323" s="499" t="str">
        <f t="shared" si="26"/>
        <v/>
      </c>
      <c r="J323" s="499" t="str">
        <f t="shared" si="27"/>
        <v/>
      </c>
      <c r="K323" s="499" t="str">
        <f t="shared" si="28"/>
        <v/>
      </c>
      <c r="L323" s="499"/>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f t="shared" si="29"/>
        <v>0</v>
      </c>
      <c r="AL323" s="324">
        <v>0</v>
      </c>
    </row>
    <row r="324" spans="1:38" s="325" customFormat="1">
      <c r="A324" s="494"/>
      <c r="B324" s="495"/>
      <c r="C324" s="496" t="str">
        <f>IF($B324="","",IFERROR(VLOOKUP($B324,SERVIÇOS!$A:$F,2,0),IFERROR(VLOOKUP($B324,'COMPOSIÇÕES COMPLEMENTARES '!$C:$K,2,0),"")))</f>
        <v/>
      </c>
      <c r="D324" s="497" t="str">
        <f>IF($B324="","",IFERROR(VLOOKUP($B324,SERVIÇOS!$A:$F,3,0),IFERROR(VLOOKUP($B324,'COMPOSIÇÕES COMPLEMENTARES '!$C:$K,3,0),"")))</f>
        <v/>
      </c>
      <c r="E324" s="498"/>
      <c r="F324" s="499" t="str">
        <f>IF($B324="","",IFERROR(VLOOKUP($B324,SERVIÇOS!$A:$F,4,0),IFERROR(VLOOKUP($B324,'COMPOSIÇÕES COMPLEMENTARES '!$C:$K,6,0),"")))</f>
        <v/>
      </c>
      <c r="G324" s="499" t="str">
        <f>IF($B324="","",IFERROR(VLOOKUP($B324,SERVIÇOS!$A:$F,5,0),IFERROR(VLOOKUP($B324,'COMPOSIÇÕES COMPLEMENTARES '!$C:$K,7,0),"")))</f>
        <v/>
      </c>
      <c r="H324" s="499" t="str">
        <f t="shared" si="25"/>
        <v/>
      </c>
      <c r="I324" s="499" t="str">
        <f t="shared" si="26"/>
        <v/>
      </c>
      <c r="J324" s="499" t="str">
        <f t="shared" si="27"/>
        <v/>
      </c>
      <c r="K324" s="499" t="str">
        <f t="shared" si="28"/>
        <v/>
      </c>
      <c r="L324" s="499"/>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f t="shared" si="29"/>
        <v>0</v>
      </c>
      <c r="AL324" s="324">
        <v>0</v>
      </c>
    </row>
    <row r="325" spans="1:38" s="325" customFormat="1">
      <c r="A325" s="494"/>
      <c r="B325" s="495"/>
      <c r="C325" s="496" t="str">
        <f>IF($B325="","",IFERROR(VLOOKUP($B325,SERVIÇOS!$A:$F,2,0),IFERROR(VLOOKUP($B325,'COMPOSIÇÕES COMPLEMENTARES '!$C:$K,2,0),"")))</f>
        <v/>
      </c>
      <c r="D325" s="497" t="str">
        <f>IF($B325="","",IFERROR(VLOOKUP($B325,SERVIÇOS!$A:$F,3,0),IFERROR(VLOOKUP($B325,'COMPOSIÇÕES COMPLEMENTARES '!$C:$K,3,0),"")))</f>
        <v/>
      </c>
      <c r="E325" s="498"/>
      <c r="F325" s="499" t="str">
        <f>IF($B325="","",IFERROR(VLOOKUP($B325,SERVIÇOS!$A:$F,4,0),IFERROR(VLOOKUP($B325,'COMPOSIÇÕES COMPLEMENTARES '!$C:$K,6,0),"")))</f>
        <v/>
      </c>
      <c r="G325" s="499" t="str">
        <f>IF($B325="","",IFERROR(VLOOKUP($B325,SERVIÇOS!$A:$F,5,0),IFERROR(VLOOKUP($B325,'COMPOSIÇÕES COMPLEMENTARES '!$C:$K,7,0),"")))</f>
        <v/>
      </c>
      <c r="H325" s="499" t="str">
        <f t="shared" si="25"/>
        <v/>
      </c>
      <c r="I325" s="499" t="str">
        <f t="shared" si="26"/>
        <v/>
      </c>
      <c r="J325" s="499" t="str">
        <f t="shared" si="27"/>
        <v/>
      </c>
      <c r="K325" s="499" t="str">
        <f t="shared" si="28"/>
        <v/>
      </c>
      <c r="L325" s="499"/>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f t="shared" si="29"/>
        <v>0</v>
      </c>
      <c r="AL325" s="324">
        <v>0</v>
      </c>
    </row>
    <row r="326" spans="1:38" s="325" customFormat="1">
      <c r="A326" s="494"/>
      <c r="B326" s="495"/>
      <c r="C326" s="496" t="str">
        <f>IF($B326="","",IFERROR(VLOOKUP($B326,SERVIÇOS!$A:$F,2,0),IFERROR(VLOOKUP($B326,'COMPOSIÇÕES COMPLEMENTARES '!$C:$K,2,0),"")))</f>
        <v/>
      </c>
      <c r="D326" s="497" t="str">
        <f>IF($B326="","",IFERROR(VLOOKUP($B326,SERVIÇOS!$A:$F,3,0),IFERROR(VLOOKUP($B326,'COMPOSIÇÕES COMPLEMENTARES '!$C:$K,3,0),"")))</f>
        <v/>
      </c>
      <c r="E326" s="498"/>
      <c r="F326" s="499" t="str">
        <f>IF($B326="","",IFERROR(VLOOKUP($B326,SERVIÇOS!$A:$F,4,0),IFERROR(VLOOKUP($B326,'COMPOSIÇÕES COMPLEMENTARES '!$C:$K,6,0),"")))</f>
        <v/>
      </c>
      <c r="G326" s="499" t="str">
        <f>IF($B326="","",IFERROR(VLOOKUP($B326,SERVIÇOS!$A:$F,5,0),IFERROR(VLOOKUP($B326,'COMPOSIÇÕES COMPLEMENTARES '!$C:$K,7,0),"")))</f>
        <v/>
      </c>
      <c r="H326" s="499" t="str">
        <f t="shared" si="25"/>
        <v/>
      </c>
      <c r="I326" s="499" t="str">
        <f t="shared" si="26"/>
        <v/>
      </c>
      <c r="J326" s="499" t="str">
        <f t="shared" si="27"/>
        <v/>
      </c>
      <c r="K326" s="499" t="str">
        <f t="shared" si="28"/>
        <v/>
      </c>
      <c r="L326" s="499"/>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f t="shared" si="29"/>
        <v>0</v>
      </c>
      <c r="AL326" s="324">
        <v>0</v>
      </c>
    </row>
    <row r="327" spans="1:38" s="325" customFormat="1">
      <c r="A327" s="494"/>
      <c r="B327" s="495"/>
      <c r="C327" s="496" t="str">
        <f>IF($B327="","",IFERROR(VLOOKUP($B327,SERVIÇOS!$A:$F,2,0),IFERROR(VLOOKUP($B327,'COMPOSIÇÕES COMPLEMENTARES '!$C:$K,2,0),"")))</f>
        <v/>
      </c>
      <c r="D327" s="497" t="str">
        <f>IF($B327="","",IFERROR(VLOOKUP($B327,SERVIÇOS!$A:$F,3,0),IFERROR(VLOOKUP($B327,'COMPOSIÇÕES COMPLEMENTARES '!$C:$K,3,0),"")))</f>
        <v/>
      </c>
      <c r="E327" s="498"/>
      <c r="F327" s="499" t="str">
        <f>IF($B327="","",IFERROR(VLOOKUP($B327,SERVIÇOS!$A:$F,4,0),IFERROR(VLOOKUP($B327,'COMPOSIÇÕES COMPLEMENTARES '!$C:$K,6,0),"")))</f>
        <v/>
      </c>
      <c r="G327" s="499" t="str">
        <f>IF($B327="","",IFERROR(VLOOKUP($B327,SERVIÇOS!$A:$F,5,0),IFERROR(VLOOKUP($B327,'COMPOSIÇÕES COMPLEMENTARES '!$C:$K,7,0),"")))</f>
        <v/>
      </c>
      <c r="H327" s="499" t="str">
        <f t="shared" si="25"/>
        <v/>
      </c>
      <c r="I327" s="499" t="str">
        <f t="shared" si="26"/>
        <v/>
      </c>
      <c r="J327" s="499" t="str">
        <f t="shared" si="27"/>
        <v/>
      </c>
      <c r="K327" s="499" t="str">
        <f t="shared" si="28"/>
        <v/>
      </c>
      <c r="L327" s="499"/>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f t="shared" si="29"/>
        <v>0</v>
      </c>
      <c r="AL327" s="324">
        <v>0</v>
      </c>
    </row>
    <row r="328" spans="1:38" s="325" customFormat="1">
      <c r="A328" s="494"/>
      <c r="B328" s="495"/>
      <c r="C328" s="496" t="str">
        <f>IF($B328="","",IFERROR(VLOOKUP($B328,SERVIÇOS!$A:$F,2,0),IFERROR(VLOOKUP($B328,'COMPOSIÇÕES COMPLEMENTARES '!$C:$K,2,0),"")))</f>
        <v/>
      </c>
      <c r="D328" s="497" t="str">
        <f>IF($B328="","",IFERROR(VLOOKUP($B328,SERVIÇOS!$A:$F,3,0),IFERROR(VLOOKUP($B328,'COMPOSIÇÕES COMPLEMENTARES '!$C:$K,3,0),"")))</f>
        <v/>
      </c>
      <c r="E328" s="498"/>
      <c r="F328" s="499" t="str">
        <f>IF($B328="","",IFERROR(VLOOKUP($B328,SERVIÇOS!$A:$F,4,0),IFERROR(VLOOKUP($B328,'COMPOSIÇÕES COMPLEMENTARES '!$C:$K,6,0),"")))</f>
        <v/>
      </c>
      <c r="G328" s="499" t="str">
        <f>IF($B328="","",IFERROR(VLOOKUP($B328,SERVIÇOS!$A:$F,5,0),IFERROR(VLOOKUP($B328,'COMPOSIÇÕES COMPLEMENTARES '!$C:$K,7,0),"")))</f>
        <v/>
      </c>
      <c r="H328" s="499" t="str">
        <f t="shared" si="25"/>
        <v/>
      </c>
      <c r="I328" s="499" t="str">
        <f t="shared" si="26"/>
        <v/>
      </c>
      <c r="J328" s="499" t="str">
        <f t="shared" si="27"/>
        <v/>
      </c>
      <c r="K328" s="499" t="str">
        <f t="shared" si="28"/>
        <v/>
      </c>
      <c r="L328" s="499"/>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f t="shared" si="29"/>
        <v>0</v>
      </c>
      <c r="AL328" s="324">
        <v>0</v>
      </c>
    </row>
    <row r="329" spans="1:38" s="325" customFormat="1">
      <c r="A329" s="494"/>
      <c r="B329" s="495"/>
      <c r="C329" s="496" t="str">
        <f>IF($B329="","",IFERROR(VLOOKUP($B329,SERVIÇOS!$A:$F,2,0),IFERROR(VLOOKUP($B329,'COMPOSIÇÕES COMPLEMENTARES '!$C:$K,2,0),"")))</f>
        <v/>
      </c>
      <c r="D329" s="497" t="str">
        <f>IF($B329="","",IFERROR(VLOOKUP($B329,SERVIÇOS!$A:$F,3,0),IFERROR(VLOOKUP($B329,'COMPOSIÇÕES COMPLEMENTARES '!$C:$K,3,0),"")))</f>
        <v/>
      </c>
      <c r="E329" s="498"/>
      <c r="F329" s="499" t="str">
        <f>IF($B329="","",IFERROR(VLOOKUP($B329,SERVIÇOS!$A:$F,4,0),IFERROR(VLOOKUP($B329,'COMPOSIÇÕES COMPLEMENTARES '!$C:$K,6,0),"")))</f>
        <v/>
      </c>
      <c r="G329" s="499" t="str">
        <f>IF($B329="","",IFERROR(VLOOKUP($B329,SERVIÇOS!$A:$F,5,0),IFERROR(VLOOKUP($B329,'COMPOSIÇÕES COMPLEMENTARES '!$C:$K,7,0),"")))</f>
        <v/>
      </c>
      <c r="H329" s="499" t="str">
        <f t="shared" si="25"/>
        <v/>
      </c>
      <c r="I329" s="499" t="str">
        <f t="shared" si="26"/>
        <v/>
      </c>
      <c r="J329" s="499" t="str">
        <f t="shared" si="27"/>
        <v/>
      </c>
      <c r="K329" s="499" t="str">
        <f t="shared" si="28"/>
        <v/>
      </c>
      <c r="L329" s="499"/>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f t="shared" si="29"/>
        <v>0</v>
      </c>
      <c r="AL329" s="324">
        <v>0</v>
      </c>
    </row>
    <row r="330" spans="1:38" s="325" customFormat="1">
      <c r="A330" s="494"/>
      <c r="B330" s="495"/>
      <c r="C330" s="496" t="str">
        <f>IF($B330="","",IFERROR(VLOOKUP($B330,SERVIÇOS!$A:$F,2,0),IFERROR(VLOOKUP($B330,'COMPOSIÇÕES COMPLEMENTARES '!$C:$K,2,0),"")))</f>
        <v/>
      </c>
      <c r="D330" s="497" t="str">
        <f>IF($B330="","",IFERROR(VLOOKUP($B330,SERVIÇOS!$A:$F,3,0),IFERROR(VLOOKUP($B330,'COMPOSIÇÕES COMPLEMENTARES '!$C:$K,3,0),"")))</f>
        <v/>
      </c>
      <c r="E330" s="498"/>
      <c r="F330" s="499" t="str">
        <f>IF($B330="","",IFERROR(VLOOKUP($B330,SERVIÇOS!$A:$F,4,0),IFERROR(VLOOKUP($B330,'COMPOSIÇÕES COMPLEMENTARES '!$C:$K,6,0),"")))</f>
        <v/>
      </c>
      <c r="G330" s="499" t="str">
        <f>IF($B330="","",IFERROR(VLOOKUP($B330,SERVIÇOS!$A:$F,5,0),IFERROR(VLOOKUP($B330,'COMPOSIÇÕES COMPLEMENTARES '!$C:$K,7,0),"")))</f>
        <v/>
      </c>
      <c r="H330" s="499" t="str">
        <f t="shared" ref="H330:H393" si="30">IF(E330="","",F330+G330)</f>
        <v/>
      </c>
      <c r="I330" s="499" t="str">
        <f t="shared" ref="I330:I393" si="31">IF(E330="","",ROUND((E330*F330),2))</f>
        <v/>
      </c>
      <c r="J330" s="499" t="str">
        <f t="shared" ref="J330:J393" si="32">IF(E330="","",ROUND((E330*G330),2))</f>
        <v/>
      </c>
      <c r="K330" s="499" t="str">
        <f t="shared" ref="K330:K393" si="33">IF(E330="","",ROUND((E330*H330),2))</f>
        <v/>
      </c>
      <c r="L330" s="499"/>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f t="shared" si="29"/>
        <v>0</v>
      </c>
      <c r="AL330" s="324">
        <v>0</v>
      </c>
    </row>
    <row r="331" spans="1:38" s="325" customFormat="1">
      <c r="A331" s="494"/>
      <c r="B331" s="495"/>
      <c r="C331" s="496" t="str">
        <f>IF($B331="","",IFERROR(VLOOKUP($B331,SERVIÇOS!$A:$F,2,0),IFERROR(VLOOKUP($B331,'COMPOSIÇÕES COMPLEMENTARES '!$C:$K,2,0),"")))</f>
        <v/>
      </c>
      <c r="D331" s="497" t="str">
        <f>IF($B331="","",IFERROR(VLOOKUP($B331,SERVIÇOS!$A:$F,3,0),IFERROR(VLOOKUP($B331,'COMPOSIÇÕES COMPLEMENTARES '!$C:$K,3,0),"")))</f>
        <v/>
      </c>
      <c r="E331" s="498"/>
      <c r="F331" s="499" t="str">
        <f>IF($B331="","",IFERROR(VLOOKUP($B331,SERVIÇOS!$A:$F,4,0),IFERROR(VLOOKUP($B331,'COMPOSIÇÕES COMPLEMENTARES '!$C:$K,6,0),"")))</f>
        <v/>
      </c>
      <c r="G331" s="499" t="str">
        <f>IF($B331="","",IFERROR(VLOOKUP($B331,SERVIÇOS!$A:$F,5,0),IFERROR(VLOOKUP($B331,'COMPOSIÇÕES COMPLEMENTARES '!$C:$K,7,0),"")))</f>
        <v/>
      </c>
      <c r="H331" s="499" t="str">
        <f t="shared" si="30"/>
        <v/>
      </c>
      <c r="I331" s="499" t="str">
        <f t="shared" si="31"/>
        <v/>
      </c>
      <c r="J331" s="499" t="str">
        <f t="shared" si="32"/>
        <v/>
      </c>
      <c r="K331" s="499" t="str">
        <f t="shared" si="33"/>
        <v/>
      </c>
      <c r="L331" s="499"/>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f t="shared" si="29"/>
        <v>0</v>
      </c>
      <c r="AL331" s="324">
        <v>0</v>
      </c>
    </row>
    <row r="332" spans="1:38" s="325" customFormat="1">
      <c r="A332" s="494"/>
      <c r="B332" s="495"/>
      <c r="C332" s="496" t="str">
        <f>IF($B332="","",IFERROR(VLOOKUP($B332,SERVIÇOS!$A:$F,2,0),IFERROR(VLOOKUP($B332,'COMPOSIÇÕES COMPLEMENTARES '!$C:$K,2,0),"")))</f>
        <v/>
      </c>
      <c r="D332" s="497" t="str">
        <f>IF($B332="","",IFERROR(VLOOKUP($B332,SERVIÇOS!$A:$F,3,0),IFERROR(VLOOKUP($B332,'COMPOSIÇÕES COMPLEMENTARES '!$C:$K,3,0),"")))</f>
        <v/>
      </c>
      <c r="E332" s="498"/>
      <c r="F332" s="499" t="str">
        <f>IF($B332="","",IFERROR(VLOOKUP($B332,SERVIÇOS!$A:$F,4,0),IFERROR(VLOOKUP($B332,'COMPOSIÇÕES COMPLEMENTARES '!$C:$K,6,0),"")))</f>
        <v/>
      </c>
      <c r="G332" s="499" t="str">
        <f>IF($B332="","",IFERROR(VLOOKUP($B332,SERVIÇOS!$A:$F,5,0),IFERROR(VLOOKUP($B332,'COMPOSIÇÕES COMPLEMENTARES '!$C:$K,7,0),"")))</f>
        <v/>
      </c>
      <c r="H332" s="499" t="str">
        <f t="shared" si="30"/>
        <v/>
      </c>
      <c r="I332" s="499" t="str">
        <f t="shared" si="31"/>
        <v/>
      </c>
      <c r="J332" s="499" t="str">
        <f t="shared" si="32"/>
        <v/>
      </c>
      <c r="K332" s="499" t="str">
        <f t="shared" si="33"/>
        <v/>
      </c>
      <c r="L332" s="499"/>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f t="shared" si="29"/>
        <v>0</v>
      </c>
      <c r="AL332" s="324">
        <v>0</v>
      </c>
    </row>
    <row r="333" spans="1:38" s="325" customFormat="1">
      <c r="A333" s="494"/>
      <c r="B333" s="495"/>
      <c r="C333" s="496" t="str">
        <f>IF($B333="","",IFERROR(VLOOKUP($B333,SERVIÇOS!$A:$F,2,0),IFERROR(VLOOKUP($B333,'COMPOSIÇÕES COMPLEMENTARES '!$C:$K,2,0),"")))</f>
        <v/>
      </c>
      <c r="D333" s="497" t="str">
        <f>IF($B333="","",IFERROR(VLOOKUP($B333,SERVIÇOS!$A:$F,3,0),IFERROR(VLOOKUP($B333,'COMPOSIÇÕES COMPLEMENTARES '!$C:$K,3,0),"")))</f>
        <v/>
      </c>
      <c r="E333" s="498"/>
      <c r="F333" s="499" t="str">
        <f>IF($B333="","",IFERROR(VLOOKUP($B333,SERVIÇOS!$A:$F,4,0),IFERROR(VLOOKUP($B333,'COMPOSIÇÕES COMPLEMENTARES '!$C:$K,6,0),"")))</f>
        <v/>
      </c>
      <c r="G333" s="499" t="str">
        <f>IF($B333="","",IFERROR(VLOOKUP($B333,SERVIÇOS!$A:$F,5,0),IFERROR(VLOOKUP($B333,'COMPOSIÇÕES COMPLEMENTARES '!$C:$K,7,0),"")))</f>
        <v/>
      </c>
      <c r="H333" s="499" t="str">
        <f t="shared" si="30"/>
        <v/>
      </c>
      <c r="I333" s="499" t="str">
        <f t="shared" si="31"/>
        <v/>
      </c>
      <c r="J333" s="499" t="str">
        <f t="shared" si="32"/>
        <v/>
      </c>
      <c r="K333" s="499" t="str">
        <f t="shared" si="33"/>
        <v/>
      </c>
      <c r="L333" s="499"/>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f t="shared" si="29"/>
        <v>0</v>
      </c>
      <c r="AL333" s="324">
        <v>0</v>
      </c>
    </row>
    <row r="334" spans="1:38" s="325" customFormat="1">
      <c r="A334" s="494"/>
      <c r="B334" s="495"/>
      <c r="C334" s="496" t="str">
        <f>IF($B334="","",IFERROR(VLOOKUP($B334,SERVIÇOS!$A:$F,2,0),IFERROR(VLOOKUP($B334,'COMPOSIÇÕES COMPLEMENTARES '!$C:$K,2,0),"")))</f>
        <v/>
      </c>
      <c r="D334" s="497" t="str">
        <f>IF($B334="","",IFERROR(VLOOKUP($B334,SERVIÇOS!$A:$F,3,0),IFERROR(VLOOKUP($B334,'COMPOSIÇÕES COMPLEMENTARES '!$C:$K,3,0),"")))</f>
        <v/>
      </c>
      <c r="E334" s="498"/>
      <c r="F334" s="499" t="str">
        <f>IF($B334="","",IFERROR(VLOOKUP($B334,SERVIÇOS!$A:$F,4,0),IFERROR(VLOOKUP($B334,'COMPOSIÇÕES COMPLEMENTARES '!$C:$K,6,0),"")))</f>
        <v/>
      </c>
      <c r="G334" s="499" t="str">
        <f>IF($B334="","",IFERROR(VLOOKUP($B334,SERVIÇOS!$A:$F,5,0),IFERROR(VLOOKUP($B334,'COMPOSIÇÕES COMPLEMENTARES '!$C:$K,7,0),"")))</f>
        <v/>
      </c>
      <c r="H334" s="499" t="str">
        <f t="shared" si="30"/>
        <v/>
      </c>
      <c r="I334" s="499" t="str">
        <f t="shared" si="31"/>
        <v/>
      </c>
      <c r="J334" s="499" t="str">
        <f t="shared" si="32"/>
        <v/>
      </c>
      <c r="K334" s="499" t="str">
        <f t="shared" si="33"/>
        <v/>
      </c>
      <c r="L334" s="499"/>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f t="shared" si="29"/>
        <v>0</v>
      </c>
      <c r="AL334" s="324">
        <v>0</v>
      </c>
    </row>
    <row r="335" spans="1:38" s="325" customFormat="1">
      <c r="A335" s="494"/>
      <c r="B335" s="495"/>
      <c r="C335" s="496" t="str">
        <f>IF($B335="","",IFERROR(VLOOKUP($B335,SERVIÇOS!$A:$F,2,0),IFERROR(VLOOKUP($B335,'COMPOSIÇÕES COMPLEMENTARES '!$C:$K,2,0),"")))</f>
        <v/>
      </c>
      <c r="D335" s="497" t="str">
        <f>IF($B335="","",IFERROR(VLOOKUP($B335,SERVIÇOS!$A:$F,3,0),IFERROR(VLOOKUP($B335,'COMPOSIÇÕES COMPLEMENTARES '!$C:$K,3,0),"")))</f>
        <v/>
      </c>
      <c r="E335" s="498"/>
      <c r="F335" s="499" t="str">
        <f>IF($B335="","",IFERROR(VLOOKUP($B335,SERVIÇOS!$A:$F,4,0),IFERROR(VLOOKUP($B335,'COMPOSIÇÕES COMPLEMENTARES '!$C:$K,6,0),"")))</f>
        <v/>
      </c>
      <c r="G335" s="499" t="str">
        <f>IF($B335="","",IFERROR(VLOOKUP($B335,SERVIÇOS!$A:$F,5,0),IFERROR(VLOOKUP($B335,'COMPOSIÇÕES COMPLEMENTARES '!$C:$K,7,0),"")))</f>
        <v/>
      </c>
      <c r="H335" s="499" t="str">
        <f t="shared" si="30"/>
        <v/>
      </c>
      <c r="I335" s="499" t="str">
        <f t="shared" si="31"/>
        <v/>
      </c>
      <c r="J335" s="499" t="str">
        <f t="shared" si="32"/>
        <v/>
      </c>
      <c r="K335" s="499" t="str">
        <f t="shared" si="33"/>
        <v/>
      </c>
      <c r="L335" s="499"/>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f t="shared" si="29"/>
        <v>0</v>
      </c>
      <c r="AL335" s="324">
        <v>0</v>
      </c>
    </row>
    <row r="336" spans="1:38" s="325" customFormat="1">
      <c r="A336" s="494"/>
      <c r="B336" s="495"/>
      <c r="C336" s="496" t="str">
        <f>IF($B336="","",IFERROR(VLOOKUP($B336,SERVIÇOS!$A:$F,2,0),IFERROR(VLOOKUP($B336,'COMPOSIÇÕES COMPLEMENTARES '!$C:$K,2,0),"")))</f>
        <v/>
      </c>
      <c r="D336" s="497" t="str">
        <f>IF($B336="","",IFERROR(VLOOKUP($B336,SERVIÇOS!$A:$F,3,0),IFERROR(VLOOKUP($B336,'COMPOSIÇÕES COMPLEMENTARES '!$C:$K,3,0),"")))</f>
        <v/>
      </c>
      <c r="E336" s="498"/>
      <c r="F336" s="499" t="str">
        <f>IF($B336="","",IFERROR(VLOOKUP($B336,SERVIÇOS!$A:$F,4,0),IFERROR(VLOOKUP($B336,'COMPOSIÇÕES COMPLEMENTARES '!$C:$K,6,0),"")))</f>
        <v/>
      </c>
      <c r="G336" s="499" t="str">
        <f>IF($B336="","",IFERROR(VLOOKUP($B336,SERVIÇOS!$A:$F,5,0),IFERROR(VLOOKUP($B336,'COMPOSIÇÕES COMPLEMENTARES '!$C:$K,7,0),"")))</f>
        <v/>
      </c>
      <c r="H336" s="499" t="str">
        <f t="shared" si="30"/>
        <v/>
      </c>
      <c r="I336" s="499" t="str">
        <f t="shared" si="31"/>
        <v/>
      </c>
      <c r="J336" s="499" t="str">
        <f t="shared" si="32"/>
        <v/>
      </c>
      <c r="K336" s="499" t="str">
        <f t="shared" si="33"/>
        <v/>
      </c>
      <c r="L336" s="499"/>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f t="shared" si="29"/>
        <v>0</v>
      </c>
      <c r="AL336" s="324">
        <v>0</v>
      </c>
    </row>
    <row r="337" spans="1:38" s="325" customFormat="1">
      <c r="A337" s="494"/>
      <c r="B337" s="495"/>
      <c r="C337" s="496" t="str">
        <f>IF($B337="","",IFERROR(VLOOKUP($B337,SERVIÇOS!$A:$F,2,0),IFERROR(VLOOKUP($B337,'COMPOSIÇÕES COMPLEMENTARES '!$C:$K,2,0),"")))</f>
        <v/>
      </c>
      <c r="D337" s="497" t="str">
        <f>IF($B337="","",IFERROR(VLOOKUP($B337,SERVIÇOS!$A:$F,3,0),IFERROR(VLOOKUP($B337,'COMPOSIÇÕES COMPLEMENTARES '!$C:$K,3,0),"")))</f>
        <v/>
      </c>
      <c r="E337" s="498"/>
      <c r="F337" s="499" t="str">
        <f>IF($B337="","",IFERROR(VLOOKUP($B337,SERVIÇOS!$A:$F,4,0),IFERROR(VLOOKUP($B337,'COMPOSIÇÕES COMPLEMENTARES '!$C:$K,6,0),"")))</f>
        <v/>
      </c>
      <c r="G337" s="499" t="str">
        <f>IF($B337="","",IFERROR(VLOOKUP($B337,SERVIÇOS!$A:$F,5,0),IFERROR(VLOOKUP($B337,'COMPOSIÇÕES COMPLEMENTARES '!$C:$K,7,0),"")))</f>
        <v/>
      </c>
      <c r="H337" s="499" t="str">
        <f t="shared" si="30"/>
        <v/>
      </c>
      <c r="I337" s="499" t="str">
        <f t="shared" si="31"/>
        <v/>
      </c>
      <c r="J337" s="499" t="str">
        <f t="shared" si="32"/>
        <v/>
      </c>
      <c r="K337" s="499" t="str">
        <f t="shared" si="33"/>
        <v/>
      </c>
      <c r="L337" s="499"/>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f t="shared" si="29"/>
        <v>0</v>
      </c>
      <c r="AL337" s="324">
        <v>0</v>
      </c>
    </row>
    <row r="338" spans="1:38" s="325" customFormat="1">
      <c r="A338" s="494"/>
      <c r="B338" s="495"/>
      <c r="C338" s="496" t="str">
        <f>IF($B338="","",IFERROR(VLOOKUP($B338,SERVIÇOS!$A:$F,2,0),IFERROR(VLOOKUP($B338,'COMPOSIÇÕES COMPLEMENTARES '!$C:$K,2,0),"")))</f>
        <v/>
      </c>
      <c r="D338" s="497" t="str">
        <f>IF($B338="","",IFERROR(VLOOKUP($B338,SERVIÇOS!$A:$F,3,0),IFERROR(VLOOKUP($B338,'COMPOSIÇÕES COMPLEMENTARES '!$C:$K,3,0),"")))</f>
        <v/>
      </c>
      <c r="E338" s="498"/>
      <c r="F338" s="499" t="str">
        <f>IF($B338="","",IFERROR(VLOOKUP($B338,SERVIÇOS!$A:$F,4,0),IFERROR(VLOOKUP($B338,'COMPOSIÇÕES COMPLEMENTARES '!$C:$K,6,0),"")))</f>
        <v/>
      </c>
      <c r="G338" s="499" t="str">
        <f>IF($B338="","",IFERROR(VLOOKUP($B338,SERVIÇOS!$A:$F,5,0),IFERROR(VLOOKUP($B338,'COMPOSIÇÕES COMPLEMENTARES '!$C:$K,7,0),"")))</f>
        <v/>
      </c>
      <c r="H338" s="499" t="str">
        <f t="shared" si="30"/>
        <v/>
      </c>
      <c r="I338" s="499" t="str">
        <f t="shared" si="31"/>
        <v/>
      </c>
      <c r="J338" s="499" t="str">
        <f t="shared" si="32"/>
        <v/>
      </c>
      <c r="K338" s="499" t="str">
        <f t="shared" si="33"/>
        <v/>
      </c>
      <c r="L338" s="499"/>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f t="shared" si="29"/>
        <v>0</v>
      </c>
      <c r="AL338" s="324">
        <v>0</v>
      </c>
    </row>
    <row r="339" spans="1:38" s="325" customFormat="1">
      <c r="A339" s="494"/>
      <c r="B339" s="495"/>
      <c r="C339" s="496" t="str">
        <f>IF($B339="","",IFERROR(VLOOKUP($B339,SERVIÇOS!$A:$F,2,0),IFERROR(VLOOKUP($B339,'COMPOSIÇÕES COMPLEMENTARES '!$C:$K,2,0),"")))</f>
        <v/>
      </c>
      <c r="D339" s="497" t="str">
        <f>IF($B339="","",IFERROR(VLOOKUP($B339,SERVIÇOS!$A:$F,3,0),IFERROR(VLOOKUP($B339,'COMPOSIÇÕES COMPLEMENTARES '!$C:$K,3,0),"")))</f>
        <v/>
      </c>
      <c r="E339" s="498"/>
      <c r="F339" s="499" t="str">
        <f>IF($B339="","",IFERROR(VLOOKUP($B339,SERVIÇOS!$A:$F,4,0),IFERROR(VLOOKUP($B339,'COMPOSIÇÕES COMPLEMENTARES '!$C:$K,6,0),"")))</f>
        <v/>
      </c>
      <c r="G339" s="499" t="str">
        <f>IF($B339="","",IFERROR(VLOOKUP($B339,SERVIÇOS!$A:$F,5,0),IFERROR(VLOOKUP($B339,'COMPOSIÇÕES COMPLEMENTARES '!$C:$K,7,0),"")))</f>
        <v/>
      </c>
      <c r="H339" s="499" t="str">
        <f t="shared" si="30"/>
        <v/>
      </c>
      <c r="I339" s="499" t="str">
        <f t="shared" si="31"/>
        <v/>
      </c>
      <c r="J339" s="499" t="str">
        <f t="shared" si="32"/>
        <v/>
      </c>
      <c r="K339" s="499" t="str">
        <f t="shared" si="33"/>
        <v/>
      </c>
      <c r="L339" s="499"/>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f t="shared" si="29"/>
        <v>0</v>
      </c>
      <c r="AL339" s="324">
        <v>0</v>
      </c>
    </row>
    <row r="340" spans="1:38" s="325" customFormat="1">
      <c r="A340" s="494"/>
      <c r="B340" s="495"/>
      <c r="C340" s="496" t="str">
        <f>IF($B340="","",IFERROR(VLOOKUP($B340,SERVIÇOS!$A:$F,2,0),IFERROR(VLOOKUP($B340,'COMPOSIÇÕES COMPLEMENTARES '!$C:$K,2,0),"")))</f>
        <v/>
      </c>
      <c r="D340" s="497" t="str">
        <f>IF($B340="","",IFERROR(VLOOKUP($B340,SERVIÇOS!$A:$F,3,0),IFERROR(VLOOKUP($B340,'COMPOSIÇÕES COMPLEMENTARES '!$C:$K,3,0),"")))</f>
        <v/>
      </c>
      <c r="E340" s="498"/>
      <c r="F340" s="499" t="str">
        <f>IF($B340="","",IFERROR(VLOOKUP($B340,SERVIÇOS!$A:$F,4,0),IFERROR(VLOOKUP($B340,'COMPOSIÇÕES COMPLEMENTARES '!$C:$K,6,0),"")))</f>
        <v/>
      </c>
      <c r="G340" s="499" t="str">
        <f>IF($B340="","",IFERROR(VLOOKUP($B340,SERVIÇOS!$A:$F,5,0),IFERROR(VLOOKUP($B340,'COMPOSIÇÕES COMPLEMENTARES '!$C:$K,7,0),"")))</f>
        <v/>
      </c>
      <c r="H340" s="499" t="str">
        <f t="shared" si="30"/>
        <v/>
      </c>
      <c r="I340" s="499" t="str">
        <f t="shared" si="31"/>
        <v/>
      </c>
      <c r="J340" s="499" t="str">
        <f t="shared" si="32"/>
        <v/>
      </c>
      <c r="K340" s="499" t="str">
        <f t="shared" si="33"/>
        <v/>
      </c>
      <c r="L340" s="499"/>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f t="shared" si="29"/>
        <v>0</v>
      </c>
      <c r="AL340" s="324">
        <v>0</v>
      </c>
    </row>
    <row r="341" spans="1:38" s="325" customFormat="1">
      <c r="A341" s="494"/>
      <c r="B341" s="495"/>
      <c r="C341" s="496" t="str">
        <f>IF($B341="","",IFERROR(VLOOKUP($B341,SERVIÇOS!$A:$F,2,0),IFERROR(VLOOKUP($B341,'COMPOSIÇÕES COMPLEMENTARES '!$C:$K,2,0),"")))</f>
        <v/>
      </c>
      <c r="D341" s="497" t="str">
        <f>IF($B341="","",IFERROR(VLOOKUP($B341,SERVIÇOS!$A:$F,3,0),IFERROR(VLOOKUP($B341,'COMPOSIÇÕES COMPLEMENTARES '!$C:$K,3,0),"")))</f>
        <v/>
      </c>
      <c r="E341" s="498"/>
      <c r="F341" s="499" t="str">
        <f>IF($B341="","",IFERROR(VLOOKUP($B341,SERVIÇOS!$A:$F,4,0),IFERROR(VLOOKUP($B341,'COMPOSIÇÕES COMPLEMENTARES '!$C:$K,6,0),"")))</f>
        <v/>
      </c>
      <c r="G341" s="499" t="str">
        <f>IF($B341="","",IFERROR(VLOOKUP($B341,SERVIÇOS!$A:$F,5,0),IFERROR(VLOOKUP($B341,'COMPOSIÇÕES COMPLEMENTARES '!$C:$K,7,0),"")))</f>
        <v/>
      </c>
      <c r="H341" s="499" t="str">
        <f t="shared" si="30"/>
        <v/>
      </c>
      <c r="I341" s="499" t="str">
        <f t="shared" si="31"/>
        <v/>
      </c>
      <c r="J341" s="499" t="str">
        <f t="shared" si="32"/>
        <v/>
      </c>
      <c r="K341" s="499" t="str">
        <f t="shared" si="33"/>
        <v/>
      </c>
      <c r="L341" s="499"/>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f t="shared" si="29"/>
        <v>0</v>
      </c>
      <c r="AL341" s="324">
        <v>0</v>
      </c>
    </row>
    <row r="342" spans="1:38" s="325" customFormat="1">
      <c r="A342" s="494"/>
      <c r="B342" s="495"/>
      <c r="C342" s="496" t="str">
        <f>IF($B342="","",IFERROR(VLOOKUP($B342,SERVIÇOS!$A:$F,2,0),IFERROR(VLOOKUP($B342,'COMPOSIÇÕES COMPLEMENTARES '!$C:$K,2,0),"")))</f>
        <v/>
      </c>
      <c r="D342" s="497" t="str">
        <f>IF($B342="","",IFERROR(VLOOKUP($B342,SERVIÇOS!$A:$F,3,0),IFERROR(VLOOKUP($B342,'COMPOSIÇÕES COMPLEMENTARES '!$C:$K,3,0),"")))</f>
        <v/>
      </c>
      <c r="E342" s="498"/>
      <c r="F342" s="499" t="str">
        <f>IF($B342="","",IFERROR(VLOOKUP($B342,SERVIÇOS!$A:$F,4,0),IFERROR(VLOOKUP($B342,'COMPOSIÇÕES COMPLEMENTARES '!$C:$K,6,0),"")))</f>
        <v/>
      </c>
      <c r="G342" s="499" t="str">
        <f>IF($B342="","",IFERROR(VLOOKUP($B342,SERVIÇOS!$A:$F,5,0),IFERROR(VLOOKUP($B342,'COMPOSIÇÕES COMPLEMENTARES '!$C:$K,7,0),"")))</f>
        <v/>
      </c>
      <c r="H342" s="499" t="str">
        <f t="shared" si="30"/>
        <v/>
      </c>
      <c r="I342" s="499" t="str">
        <f t="shared" si="31"/>
        <v/>
      </c>
      <c r="J342" s="499" t="str">
        <f t="shared" si="32"/>
        <v/>
      </c>
      <c r="K342" s="499" t="str">
        <f t="shared" si="33"/>
        <v/>
      </c>
      <c r="L342" s="499"/>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f t="shared" si="29"/>
        <v>0</v>
      </c>
      <c r="AL342" s="324">
        <v>0</v>
      </c>
    </row>
    <row r="343" spans="1:38" s="325" customFormat="1">
      <c r="A343" s="494"/>
      <c r="B343" s="495"/>
      <c r="C343" s="496" t="str">
        <f>IF($B343="","",IFERROR(VLOOKUP($B343,SERVIÇOS!$A:$F,2,0),IFERROR(VLOOKUP($B343,'COMPOSIÇÕES COMPLEMENTARES '!$C:$K,2,0),"")))</f>
        <v/>
      </c>
      <c r="D343" s="497" t="str">
        <f>IF($B343="","",IFERROR(VLOOKUP($B343,SERVIÇOS!$A:$F,3,0),IFERROR(VLOOKUP($B343,'COMPOSIÇÕES COMPLEMENTARES '!$C:$K,3,0),"")))</f>
        <v/>
      </c>
      <c r="E343" s="498"/>
      <c r="F343" s="499" t="str">
        <f>IF($B343="","",IFERROR(VLOOKUP($B343,SERVIÇOS!$A:$F,4,0),IFERROR(VLOOKUP($B343,'COMPOSIÇÕES COMPLEMENTARES '!$C:$K,6,0),"")))</f>
        <v/>
      </c>
      <c r="G343" s="499" t="str">
        <f>IF($B343="","",IFERROR(VLOOKUP($B343,SERVIÇOS!$A:$F,5,0),IFERROR(VLOOKUP($B343,'COMPOSIÇÕES COMPLEMENTARES '!$C:$K,7,0),"")))</f>
        <v/>
      </c>
      <c r="H343" s="499" t="str">
        <f t="shared" si="30"/>
        <v/>
      </c>
      <c r="I343" s="499" t="str">
        <f t="shared" si="31"/>
        <v/>
      </c>
      <c r="J343" s="499" t="str">
        <f t="shared" si="32"/>
        <v/>
      </c>
      <c r="K343" s="499" t="str">
        <f t="shared" si="33"/>
        <v/>
      </c>
      <c r="L343" s="499"/>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f t="shared" si="29"/>
        <v>0</v>
      </c>
      <c r="AL343" s="324">
        <v>0</v>
      </c>
    </row>
    <row r="344" spans="1:38" s="325" customFormat="1">
      <c r="A344" s="494"/>
      <c r="B344" s="495"/>
      <c r="C344" s="496" t="str">
        <f>IF($B344="","",IFERROR(VLOOKUP($B344,SERVIÇOS!$A:$F,2,0),IFERROR(VLOOKUP($B344,'COMPOSIÇÕES COMPLEMENTARES '!$C:$K,2,0),"")))</f>
        <v/>
      </c>
      <c r="D344" s="497" t="str">
        <f>IF($B344="","",IFERROR(VLOOKUP($B344,SERVIÇOS!$A:$F,3,0),IFERROR(VLOOKUP($B344,'COMPOSIÇÕES COMPLEMENTARES '!$C:$K,3,0),"")))</f>
        <v/>
      </c>
      <c r="E344" s="498"/>
      <c r="F344" s="499" t="str">
        <f>IF($B344="","",IFERROR(VLOOKUP($B344,SERVIÇOS!$A:$F,4,0),IFERROR(VLOOKUP($B344,'COMPOSIÇÕES COMPLEMENTARES '!$C:$K,6,0),"")))</f>
        <v/>
      </c>
      <c r="G344" s="499" t="str">
        <f>IF($B344="","",IFERROR(VLOOKUP($B344,SERVIÇOS!$A:$F,5,0),IFERROR(VLOOKUP($B344,'COMPOSIÇÕES COMPLEMENTARES '!$C:$K,7,0),"")))</f>
        <v/>
      </c>
      <c r="H344" s="499" t="str">
        <f t="shared" si="30"/>
        <v/>
      </c>
      <c r="I344" s="499" t="str">
        <f t="shared" si="31"/>
        <v/>
      </c>
      <c r="J344" s="499" t="str">
        <f t="shared" si="32"/>
        <v/>
      </c>
      <c r="K344" s="499" t="str">
        <f t="shared" si="33"/>
        <v/>
      </c>
      <c r="L344" s="499"/>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f t="shared" si="29"/>
        <v>0</v>
      </c>
      <c r="AL344" s="324">
        <v>0</v>
      </c>
    </row>
    <row r="345" spans="1:38" s="325" customFormat="1">
      <c r="A345" s="494"/>
      <c r="B345" s="495"/>
      <c r="C345" s="496" t="str">
        <f>IF($B345="","",IFERROR(VLOOKUP($B345,SERVIÇOS!$A:$F,2,0),IFERROR(VLOOKUP($B345,'COMPOSIÇÕES COMPLEMENTARES '!$C:$K,2,0),"")))</f>
        <v/>
      </c>
      <c r="D345" s="497" t="str">
        <f>IF($B345="","",IFERROR(VLOOKUP($B345,SERVIÇOS!$A:$F,3,0),IFERROR(VLOOKUP($B345,'COMPOSIÇÕES COMPLEMENTARES '!$C:$K,3,0),"")))</f>
        <v/>
      </c>
      <c r="E345" s="498"/>
      <c r="F345" s="499" t="str">
        <f>IF($B345="","",IFERROR(VLOOKUP($B345,SERVIÇOS!$A:$F,4,0),IFERROR(VLOOKUP($B345,'COMPOSIÇÕES COMPLEMENTARES '!$C:$K,6,0),"")))</f>
        <v/>
      </c>
      <c r="G345" s="499" t="str">
        <f>IF($B345="","",IFERROR(VLOOKUP($B345,SERVIÇOS!$A:$F,5,0),IFERROR(VLOOKUP($B345,'COMPOSIÇÕES COMPLEMENTARES '!$C:$K,7,0),"")))</f>
        <v/>
      </c>
      <c r="H345" s="499" t="str">
        <f t="shared" si="30"/>
        <v/>
      </c>
      <c r="I345" s="499" t="str">
        <f t="shared" si="31"/>
        <v/>
      </c>
      <c r="J345" s="499" t="str">
        <f t="shared" si="32"/>
        <v/>
      </c>
      <c r="K345" s="499" t="str">
        <f t="shared" si="33"/>
        <v/>
      </c>
      <c r="L345" s="499"/>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f t="shared" si="29"/>
        <v>0</v>
      </c>
      <c r="AL345" s="324">
        <v>0</v>
      </c>
    </row>
    <row r="346" spans="1:38" s="325" customFormat="1">
      <c r="A346" s="494"/>
      <c r="B346" s="495"/>
      <c r="C346" s="496" t="str">
        <f>IF($B346="","",IFERROR(VLOOKUP($B346,SERVIÇOS!$A:$F,2,0),IFERROR(VLOOKUP($B346,'COMPOSIÇÕES COMPLEMENTARES '!$C:$K,2,0),"")))</f>
        <v/>
      </c>
      <c r="D346" s="497" t="str">
        <f>IF($B346="","",IFERROR(VLOOKUP($B346,SERVIÇOS!$A:$F,3,0),IFERROR(VLOOKUP($B346,'COMPOSIÇÕES COMPLEMENTARES '!$C:$K,3,0),"")))</f>
        <v/>
      </c>
      <c r="E346" s="498"/>
      <c r="F346" s="499" t="str">
        <f>IF($B346="","",IFERROR(VLOOKUP($B346,SERVIÇOS!$A:$F,4,0),IFERROR(VLOOKUP($B346,'COMPOSIÇÕES COMPLEMENTARES '!$C:$K,6,0),"")))</f>
        <v/>
      </c>
      <c r="G346" s="499" t="str">
        <f>IF($B346="","",IFERROR(VLOOKUP($B346,SERVIÇOS!$A:$F,5,0),IFERROR(VLOOKUP($B346,'COMPOSIÇÕES COMPLEMENTARES '!$C:$K,7,0),"")))</f>
        <v/>
      </c>
      <c r="H346" s="499" t="str">
        <f t="shared" si="30"/>
        <v/>
      </c>
      <c r="I346" s="499" t="str">
        <f t="shared" si="31"/>
        <v/>
      </c>
      <c r="J346" s="499" t="str">
        <f t="shared" si="32"/>
        <v/>
      </c>
      <c r="K346" s="499" t="str">
        <f t="shared" si="33"/>
        <v/>
      </c>
      <c r="L346" s="499"/>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f t="shared" si="29"/>
        <v>0</v>
      </c>
      <c r="AL346" s="324">
        <v>0</v>
      </c>
    </row>
    <row r="347" spans="1:38" s="325" customFormat="1">
      <c r="A347" s="494"/>
      <c r="B347" s="495"/>
      <c r="C347" s="496" t="str">
        <f>IF($B347="","",IFERROR(VLOOKUP($B347,SERVIÇOS!$A:$F,2,0),IFERROR(VLOOKUP($B347,'COMPOSIÇÕES COMPLEMENTARES '!$C:$K,2,0),"")))</f>
        <v/>
      </c>
      <c r="D347" s="497" t="str">
        <f>IF($B347="","",IFERROR(VLOOKUP($B347,SERVIÇOS!$A:$F,3,0),IFERROR(VLOOKUP($B347,'COMPOSIÇÕES COMPLEMENTARES '!$C:$K,3,0),"")))</f>
        <v/>
      </c>
      <c r="E347" s="498"/>
      <c r="F347" s="499" t="str">
        <f>IF($B347="","",IFERROR(VLOOKUP($B347,SERVIÇOS!$A:$F,4,0),IFERROR(VLOOKUP($B347,'COMPOSIÇÕES COMPLEMENTARES '!$C:$K,6,0),"")))</f>
        <v/>
      </c>
      <c r="G347" s="499" t="str">
        <f>IF($B347="","",IFERROR(VLOOKUP($B347,SERVIÇOS!$A:$F,5,0),IFERROR(VLOOKUP($B347,'COMPOSIÇÕES COMPLEMENTARES '!$C:$K,7,0),"")))</f>
        <v/>
      </c>
      <c r="H347" s="499" t="str">
        <f t="shared" si="30"/>
        <v/>
      </c>
      <c r="I347" s="499" t="str">
        <f t="shared" si="31"/>
        <v/>
      </c>
      <c r="J347" s="499" t="str">
        <f t="shared" si="32"/>
        <v/>
      </c>
      <c r="K347" s="499" t="str">
        <f t="shared" si="33"/>
        <v/>
      </c>
      <c r="L347" s="499"/>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f t="shared" si="29"/>
        <v>0</v>
      </c>
      <c r="AL347" s="324">
        <v>0</v>
      </c>
    </row>
    <row r="348" spans="1:38" s="325" customFormat="1">
      <c r="A348" s="494"/>
      <c r="B348" s="495"/>
      <c r="C348" s="496" t="str">
        <f>IF($B348="","",IFERROR(VLOOKUP($B348,SERVIÇOS!$A:$F,2,0),IFERROR(VLOOKUP($B348,'COMPOSIÇÕES COMPLEMENTARES '!$C:$K,2,0),"")))</f>
        <v/>
      </c>
      <c r="D348" s="497" t="str">
        <f>IF($B348="","",IFERROR(VLOOKUP($B348,SERVIÇOS!$A:$F,3,0),IFERROR(VLOOKUP($B348,'COMPOSIÇÕES COMPLEMENTARES '!$C:$K,3,0),"")))</f>
        <v/>
      </c>
      <c r="E348" s="498"/>
      <c r="F348" s="499" t="str">
        <f>IF($B348="","",IFERROR(VLOOKUP($B348,SERVIÇOS!$A:$F,4,0),IFERROR(VLOOKUP($B348,'COMPOSIÇÕES COMPLEMENTARES '!$C:$K,6,0),"")))</f>
        <v/>
      </c>
      <c r="G348" s="499" t="str">
        <f>IF($B348="","",IFERROR(VLOOKUP($B348,SERVIÇOS!$A:$F,5,0),IFERROR(VLOOKUP($B348,'COMPOSIÇÕES COMPLEMENTARES '!$C:$K,7,0),"")))</f>
        <v/>
      </c>
      <c r="H348" s="499" t="str">
        <f t="shared" si="30"/>
        <v/>
      </c>
      <c r="I348" s="499" t="str">
        <f t="shared" si="31"/>
        <v/>
      </c>
      <c r="J348" s="499" t="str">
        <f t="shared" si="32"/>
        <v/>
      </c>
      <c r="K348" s="499" t="str">
        <f t="shared" si="33"/>
        <v/>
      </c>
      <c r="L348" s="499"/>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f t="shared" si="29"/>
        <v>0</v>
      </c>
      <c r="AL348" s="324">
        <v>0</v>
      </c>
    </row>
    <row r="349" spans="1:38" s="325" customFormat="1">
      <c r="A349" s="494"/>
      <c r="B349" s="495"/>
      <c r="C349" s="496" t="str">
        <f>IF($B349="","",IFERROR(VLOOKUP($B349,SERVIÇOS!$A:$F,2,0),IFERROR(VLOOKUP($B349,'COMPOSIÇÕES COMPLEMENTARES '!$C:$K,2,0),"")))</f>
        <v/>
      </c>
      <c r="D349" s="497" t="str">
        <f>IF($B349="","",IFERROR(VLOOKUP($B349,SERVIÇOS!$A:$F,3,0),IFERROR(VLOOKUP($B349,'COMPOSIÇÕES COMPLEMENTARES '!$C:$K,3,0),"")))</f>
        <v/>
      </c>
      <c r="E349" s="498"/>
      <c r="F349" s="499" t="str">
        <f>IF($B349="","",IFERROR(VLOOKUP($B349,SERVIÇOS!$A:$F,4,0),IFERROR(VLOOKUP($B349,'COMPOSIÇÕES COMPLEMENTARES '!$C:$K,6,0),"")))</f>
        <v/>
      </c>
      <c r="G349" s="499" t="str">
        <f>IF($B349="","",IFERROR(VLOOKUP($B349,SERVIÇOS!$A:$F,5,0),IFERROR(VLOOKUP($B349,'COMPOSIÇÕES COMPLEMENTARES '!$C:$K,7,0),"")))</f>
        <v/>
      </c>
      <c r="H349" s="499" t="str">
        <f t="shared" si="30"/>
        <v/>
      </c>
      <c r="I349" s="499" t="str">
        <f t="shared" si="31"/>
        <v/>
      </c>
      <c r="J349" s="499" t="str">
        <f t="shared" si="32"/>
        <v/>
      </c>
      <c r="K349" s="499" t="str">
        <f t="shared" si="33"/>
        <v/>
      </c>
      <c r="L349" s="499"/>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f t="shared" si="29"/>
        <v>0</v>
      </c>
      <c r="AL349" s="324">
        <v>0</v>
      </c>
    </row>
    <row r="350" spans="1:38" s="325" customFormat="1">
      <c r="A350" s="494"/>
      <c r="B350" s="495"/>
      <c r="C350" s="496" t="str">
        <f>IF($B350="","",IFERROR(VLOOKUP($B350,SERVIÇOS!$A:$F,2,0),IFERROR(VLOOKUP($B350,'COMPOSIÇÕES COMPLEMENTARES '!$C:$K,2,0),"")))</f>
        <v/>
      </c>
      <c r="D350" s="497" t="str">
        <f>IF($B350="","",IFERROR(VLOOKUP($B350,SERVIÇOS!$A:$F,3,0),IFERROR(VLOOKUP($B350,'COMPOSIÇÕES COMPLEMENTARES '!$C:$K,3,0),"")))</f>
        <v/>
      </c>
      <c r="E350" s="498"/>
      <c r="F350" s="499" t="str">
        <f>IF($B350="","",IFERROR(VLOOKUP($B350,SERVIÇOS!$A:$F,4,0),IFERROR(VLOOKUP($B350,'COMPOSIÇÕES COMPLEMENTARES '!$C:$K,6,0),"")))</f>
        <v/>
      </c>
      <c r="G350" s="499" t="str">
        <f>IF($B350="","",IFERROR(VLOOKUP($B350,SERVIÇOS!$A:$F,5,0),IFERROR(VLOOKUP($B350,'COMPOSIÇÕES COMPLEMENTARES '!$C:$K,7,0),"")))</f>
        <v/>
      </c>
      <c r="H350" s="499" t="str">
        <f t="shared" si="30"/>
        <v/>
      </c>
      <c r="I350" s="499" t="str">
        <f t="shared" si="31"/>
        <v/>
      </c>
      <c r="J350" s="499" t="str">
        <f t="shared" si="32"/>
        <v/>
      </c>
      <c r="K350" s="499" t="str">
        <f t="shared" si="33"/>
        <v/>
      </c>
      <c r="L350" s="499"/>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f t="shared" si="29"/>
        <v>0</v>
      </c>
      <c r="AL350" s="324">
        <v>0</v>
      </c>
    </row>
    <row r="351" spans="1:38" s="325" customFormat="1">
      <c r="A351" s="494"/>
      <c r="B351" s="495"/>
      <c r="C351" s="496" t="str">
        <f>IF($B351="","",IFERROR(VLOOKUP($B351,SERVIÇOS!$A:$F,2,0),IFERROR(VLOOKUP($B351,'COMPOSIÇÕES COMPLEMENTARES '!$C:$K,2,0),"")))</f>
        <v/>
      </c>
      <c r="D351" s="497" t="str">
        <f>IF($B351="","",IFERROR(VLOOKUP($B351,SERVIÇOS!$A:$F,3,0),IFERROR(VLOOKUP($B351,'COMPOSIÇÕES COMPLEMENTARES '!$C:$K,3,0),"")))</f>
        <v/>
      </c>
      <c r="E351" s="498"/>
      <c r="F351" s="499" t="str">
        <f>IF($B351="","",IFERROR(VLOOKUP($B351,SERVIÇOS!$A:$F,4,0),IFERROR(VLOOKUP($B351,'COMPOSIÇÕES COMPLEMENTARES '!$C:$K,6,0),"")))</f>
        <v/>
      </c>
      <c r="G351" s="499" t="str">
        <f>IF($B351="","",IFERROR(VLOOKUP($B351,SERVIÇOS!$A:$F,5,0),IFERROR(VLOOKUP($B351,'COMPOSIÇÕES COMPLEMENTARES '!$C:$K,7,0),"")))</f>
        <v/>
      </c>
      <c r="H351" s="499" t="str">
        <f t="shared" si="30"/>
        <v/>
      </c>
      <c r="I351" s="499" t="str">
        <f t="shared" si="31"/>
        <v/>
      </c>
      <c r="J351" s="499" t="str">
        <f t="shared" si="32"/>
        <v/>
      </c>
      <c r="K351" s="499" t="str">
        <f t="shared" si="33"/>
        <v/>
      </c>
      <c r="L351" s="499"/>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f t="shared" si="29"/>
        <v>0</v>
      </c>
      <c r="AL351" s="324">
        <v>0</v>
      </c>
    </row>
    <row r="352" spans="1:38" s="325" customFormat="1">
      <c r="A352" s="494"/>
      <c r="B352" s="495"/>
      <c r="C352" s="496" t="str">
        <f>IF($B352="","",IFERROR(VLOOKUP($B352,SERVIÇOS!$A:$F,2,0),IFERROR(VLOOKUP($B352,'COMPOSIÇÕES COMPLEMENTARES '!$C:$K,2,0),"")))</f>
        <v/>
      </c>
      <c r="D352" s="497" t="str">
        <f>IF($B352="","",IFERROR(VLOOKUP($B352,SERVIÇOS!$A:$F,3,0),IFERROR(VLOOKUP($B352,'COMPOSIÇÕES COMPLEMENTARES '!$C:$K,3,0),"")))</f>
        <v/>
      </c>
      <c r="E352" s="498"/>
      <c r="F352" s="499" t="str">
        <f>IF($B352="","",IFERROR(VLOOKUP($B352,SERVIÇOS!$A:$F,4,0),IFERROR(VLOOKUP($B352,'COMPOSIÇÕES COMPLEMENTARES '!$C:$K,6,0),"")))</f>
        <v/>
      </c>
      <c r="G352" s="499" t="str">
        <f>IF($B352="","",IFERROR(VLOOKUP($B352,SERVIÇOS!$A:$F,5,0),IFERROR(VLOOKUP($B352,'COMPOSIÇÕES COMPLEMENTARES '!$C:$K,7,0),"")))</f>
        <v/>
      </c>
      <c r="H352" s="499" t="str">
        <f t="shared" si="30"/>
        <v/>
      </c>
      <c r="I352" s="499" t="str">
        <f t="shared" si="31"/>
        <v/>
      </c>
      <c r="J352" s="499" t="str">
        <f t="shared" si="32"/>
        <v/>
      </c>
      <c r="K352" s="499" t="str">
        <f t="shared" si="33"/>
        <v/>
      </c>
      <c r="L352" s="499"/>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f t="shared" si="29"/>
        <v>0</v>
      </c>
      <c r="AL352" s="324">
        <v>0</v>
      </c>
    </row>
    <row r="353" spans="1:38" s="325" customFormat="1">
      <c r="A353" s="494"/>
      <c r="B353" s="495"/>
      <c r="C353" s="496" t="str">
        <f>IF($B353="","",IFERROR(VLOOKUP($B353,SERVIÇOS!$A:$F,2,0),IFERROR(VLOOKUP($B353,'COMPOSIÇÕES COMPLEMENTARES '!$C:$K,2,0),"")))</f>
        <v/>
      </c>
      <c r="D353" s="497" t="str">
        <f>IF($B353="","",IFERROR(VLOOKUP($B353,SERVIÇOS!$A:$F,3,0),IFERROR(VLOOKUP($B353,'COMPOSIÇÕES COMPLEMENTARES '!$C:$K,3,0),"")))</f>
        <v/>
      </c>
      <c r="E353" s="498"/>
      <c r="F353" s="499" t="str">
        <f>IF($B353="","",IFERROR(VLOOKUP($B353,SERVIÇOS!$A:$F,4,0),IFERROR(VLOOKUP($B353,'COMPOSIÇÕES COMPLEMENTARES '!$C:$K,6,0),"")))</f>
        <v/>
      </c>
      <c r="G353" s="499" t="str">
        <f>IF($B353="","",IFERROR(VLOOKUP($B353,SERVIÇOS!$A:$F,5,0),IFERROR(VLOOKUP($B353,'COMPOSIÇÕES COMPLEMENTARES '!$C:$K,7,0),"")))</f>
        <v/>
      </c>
      <c r="H353" s="499" t="str">
        <f t="shared" si="30"/>
        <v/>
      </c>
      <c r="I353" s="499" t="str">
        <f t="shared" si="31"/>
        <v/>
      </c>
      <c r="J353" s="499" t="str">
        <f t="shared" si="32"/>
        <v/>
      </c>
      <c r="K353" s="499" t="str">
        <f t="shared" si="33"/>
        <v/>
      </c>
      <c r="L353" s="499"/>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f t="shared" si="29"/>
        <v>0</v>
      </c>
      <c r="AL353" s="324">
        <v>0</v>
      </c>
    </row>
    <row r="354" spans="1:38" s="325" customFormat="1">
      <c r="A354" s="494"/>
      <c r="B354" s="495"/>
      <c r="C354" s="496" t="str">
        <f>IF($B354="","",IFERROR(VLOOKUP($B354,SERVIÇOS!$A:$F,2,0),IFERROR(VLOOKUP($B354,'COMPOSIÇÕES COMPLEMENTARES '!$C:$K,2,0),"")))</f>
        <v/>
      </c>
      <c r="D354" s="497" t="str">
        <f>IF($B354="","",IFERROR(VLOOKUP($B354,SERVIÇOS!$A:$F,3,0),IFERROR(VLOOKUP($B354,'COMPOSIÇÕES COMPLEMENTARES '!$C:$K,3,0),"")))</f>
        <v/>
      </c>
      <c r="E354" s="498"/>
      <c r="F354" s="499" t="str">
        <f>IF($B354="","",IFERROR(VLOOKUP($B354,SERVIÇOS!$A:$F,4,0),IFERROR(VLOOKUP($B354,'COMPOSIÇÕES COMPLEMENTARES '!$C:$K,6,0),"")))</f>
        <v/>
      </c>
      <c r="G354" s="499" t="str">
        <f>IF($B354="","",IFERROR(VLOOKUP($B354,SERVIÇOS!$A:$F,5,0),IFERROR(VLOOKUP($B354,'COMPOSIÇÕES COMPLEMENTARES '!$C:$K,7,0),"")))</f>
        <v/>
      </c>
      <c r="H354" s="499" t="str">
        <f t="shared" si="30"/>
        <v/>
      </c>
      <c r="I354" s="499" t="str">
        <f t="shared" si="31"/>
        <v/>
      </c>
      <c r="J354" s="499" t="str">
        <f t="shared" si="32"/>
        <v/>
      </c>
      <c r="K354" s="499" t="str">
        <f t="shared" si="33"/>
        <v/>
      </c>
      <c r="L354" s="499"/>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f t="shared" si="29"/>
        <v>0</v>
      </c>
      <c r="AL354" s="324">
        <v>0</v>
      </c>
    </row>
    <row r="355" spans="1:38" s="325" customFormat="1">
      <c r="A355" s="494"/>
      <c r="B355" s="495"/>
      <c r="C355" s="496" t="str">
        <f>IF($B355="","",IFERROR(VLOOKUP($B355,SERVIÇOS!$A:$F,2,0),IFERROR(VLOOKUP($B355,'COMPOSIÇÕES COMPLEMENTARES '!$C:$K,2,0),"")))</f>
        <v/>
      </c>
      <c r="D355" s="497" t="str">
        <f>IF($B355="","",IFERROR(VLOOKUP($B355,SERVIÇOS!$A:$F,3,0),IFERROR(VLOOKUP($B355,'COMPOSIÇÕES COMPLEMENTARES '!$C:$K,3,0),"")))</f>
        <v/>
      </c>
      <c r="E355" s="498"/>
      <c r="F355" s="499" t="str">
        <f>IF($B355="","",IFERROR(VLOOKUP($B355,SERVIÇOS!$A:$F,4,0),IFERROR(VLOOKUP($B355,'COMPOSIÇÕES COMPLEMENTARES '!$C:$K,6,0),"")))</f>
        <v/>
      </c>
      <c r="G355" s="499" t="str">
        <f>IF($B355="","",IFERROR(VLOOKUP($B355,SERVIÇOS!$A:$F,5,0),IFERROR(VLOOKUP($B355,'COMPOSIÇÕES COMPLEMENTARES '!$C:$K,7,0),"")))</f>
        <v/>
      </c>
      <c r="H355" s="499" t="str">
        <f t="shared" si="30"/>
        <v/>
      </c>
      <c r="I355" s="499" t="str">
        <f t="shared" si="31"/>
        <v/>
      </c>
      <c r="J355" s="499" t="str">
        <f t="shared" si="32"/>
        <v/>
      </c>
      <c r="K355" s="499" t="str">
        <f t="shared" si="33"/>
        <v/>
      </c>
      <c r="L355" s="499"/>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f t="shared" ref="AK355:AK418" si="34">B355-AL355</f>
        <v>0</v>
      </c>
      <c r="AL355" s="324">
        <v>0</v>
      </c>
    </row>
    <row r="356" spans="1:38" s="325" customFormat="1">
      <c r="A356" s="494"/>
      <c r="B356" s="495"/>
      <c r="C356" s="496" t="str">
        <f>IF($B356="","",IFERROR(VLOOKUP($B356,SERVIÇOS!$A:$F,2,0),IFERROR(VLOOKUP($B356,'COMPOSIÇÕES COMPLEMENTARES '!$C:$K,2,0),"")))</f>
        <v/>
      </c>
      <c r="D356" s="497" t="str">
        <f>IF($B356="","",IFERROR(VLOOKUP($B356,SERVIÇOS!$A:$F,3,0),IFERROR(VLOOKUP($B356,'COMPOSIÇÕES COMPLEMENTARES '!$C:$K,3,0),"")))</f>
        <v/>
      </c>
      <c r="E356" s="498"/>
      <c r="F356" s="499" t="str">
        <f>IF($B356="","",IFERROR(VLOOKUP($B356,SERVIÇOS!$A:$F,4,0),IFERROR(VLOOKUP($B356,'COMPOSIÇÕES COMPLEMENTARES '!$C:$K,6,0),"")))</f>
        <v/>
      </c>
      <c r="G356" s="499" t="str">
        <f>IF($B356="","",IFERROR(VLOOKUP($B356,SERVIÇOS!$A:$F,5,0),IFERROR(VLOOKUP($B356,'COMPOSIÇÕES COMPLEMENTARES '!$C:$K,7,0),"")))</f>
        <v/>
      </c>
      <c r="H356" s="499" t="str">
        <f t="shared" si="30"/>
        <v/>
      </c>
      <c r="I356" s="499" t="str">
        <f t="shared" si="31"/>
        <v/>
      </c>
      <c r="J356" s="499" t="str">
        <f t="shared" si="32"/>
        <v/>
      </c>
      <c r="K356" s="499" t="str">
        <f t="shared" si="33"/>
        <v/>
      </c>
      <c r="L356" s="499"/>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f t="shared" si="34"/>
        <v>0</v>
      </c>
      <c r="AL356" s="324">
        <v>0</v>
      </c>
    </row>
    <row r="357" spans="1:38" s="325" customFormat="1">
      <c r="A357" s="494"/>
      <c r="B357" s="495"/>
      <c r="C357" s="496" t="str">
        <f>IF($B357="","",IFERROR(VLOOKUP($B357,SERVIÇOS!$A:$F,2,0),IFERROR(VLOOKUP($B357,'COMPOSIÇÕES COMPLEMENTARES '!$C:$K,2,0),"")))</f>
        <v/>
      </c>
      <c r="D357" s="497" t="str">
        <f>IF($B357="","",IFERROR(VLOOKUP($B357,SERVIÇOS!$A:$F,3,0),IFERROR(VLOOKUP($B357,'COMPOSIÇÕES COMPLEMENTARES '!$C:$K,3,0),"")))</f>
        <v/>
      </c>
      <c r="E357" s="498"/>
      <c r="F357" s="499" t="str">
        <f>IF($B357="","",IFERROR(VLOOKUP($B357,SERVIÇOS!$A:$F,4,0),IFERROR(VLOOKUP($B357,'COMPOSIÇÕES COMPLEMENTARES '!$C:$K,6,0),"")))</f>
        <v/>
      </c>
      <c r="G357" s="499" t="str">
        <f>IF($B357="","",IFERROR(VLOOKUP($B357,SERVIÇOS!$A:$F,5,0),IFERROR(VLOOKUP($B357,'COMPOSIÇÕES COMPLEMENTARES '!$C:$K,7,0),"")))</f>
        <v/>
      </c>
      <c r="H357" s="499" t="str">
        <f t="shared" si="30"/>
        <v/>
      </c>
      <c r="I357" s="499" t="str">
        <f t="shared" si="31"/>
        <v/>
      </c>
      <c r="J357" s="499" t="str">
        <f t="shared" si="32"/>
        <v/>
      </c>
      <c r="K357" s="499" t="str">
        <f t="shared" si="33"/>
        <v/>
      </c>
      <c r="L357" s="499"/>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f t="shared" si="34"/>
        <v>0</v>
      </c>
      <c r="AL357" s="324">
        <v>0</v>
      </c>
    </row>
    <row r="358" spans="1:38" s="325" customFormat="1">
      <c r="A358" s="494"/>
      <c r="B358" s="495"/>
      <c r="C358" s="496" t="str">
        <f>IF($B358="","",IFERROR(VLOOKUP($B358,SERVIÇOS!$A:$F,2,0),IFERROR(VLOOKUP($B358,'COMPOSIÇÕES COMPLEMENTARES '!$C:$K,2,0),"")))</f>
        <v/>
      </c>
      <c r="D358" s="497" t="str">
        <f>IF($B358="","",IFERROR(VLOOKUP($B358,SERVIÇOS!$A:$F,3,0),IFERROR(VLOOKUP($B358,'COMPOSIÇÕES COMPLEMENTARES '!$C:$K,3,0),"")))</f>
        <v/>
      </c>
      <c r="E358" s="498"/>
      <c r="F358" s="499" t="str">
        <f>IF($B358="","",IFERROR(VLOOKUP($B358,SERVIÇOS!$A:$F,4,0),IFERROR(VLOOKUP($B358,'COMPOSIÇÕES COMPLEMENTARES '!$C:$K,6,0),"")))</f>
        <v/>
      </c>
      <c r="G358" s="499" t="str">
        <f>IF($B358="","",IFERROR(VLOOKUP($B358,SERVIÇOS!$A:$F,5,0),IFERROR(VLOOKUP($B358,'COMPOSIÇÕES COMPLEMENTARES '!$C:$K,7,0),"")))</f>
        <v/>
      </c>
      <c r="H358" s="499" t="str">
        <f t="shared" si="30"/>
        <v/>
      </c>
      <c r="I358" s="499" t="str">
        <f t="shared" si="31"/>
        <v/>
      </c>
      <c r="J358" s="499" t="str">
        <f t="shared" si="32"/>
        <v/>
      </c>
      <c r="K358" s="499" t="str">
        <f t="shared" si="33"/>
        <v/>
      </c>
      <c r="L358" s="499"/>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f t="shared" si="34"/>
        <v>0</v>
      </c>
      <c r="AL358" s="324">
        <v>0</v>
      </c>
    </row>
    <row r="359" spans="1:38" s="325" customFormat="1">
      <c r="A359" s="494"/>
      <c r="B359" s="495"/>
      <c r="C359" s="496" t="str">
        <f>IF($B359="","",IFERROR(VLOOKUP($B359,SERVIÇOS!$A:$F,2,0),IFERROR(VLOOKUP($B359,'COMPOSIÇÕES COMPLEMENTARES '!$C:$K,2,0),"")))</f>
        <v/>
      </c>
      <c r="D359" s="497" t="str">
        <f>IF($B359="","",IFERROR(VLOOKUP($B359,SERVIÇOS!$A:$F,3,0),IFERROR(VLOOKUP($B359,'COMPOSIÇÕES COMPLEMENTARES '!$C:$K,3,0),"")))</f>
        <v/>
      </c>
      <c r="E359" s="498"/>
      <c r="F359" s="499" t="str">
        <f>IF($B359="","",IFERROR(VLOOKUP($B359,SERVIÇOS!$A:$F,4,0),IFERROR(VLOOKUP($B359,'COMPOSIÇÕES COMPLEMENTARES '!$C:$K,6,0),"")))</f>
        <v/>
      </c>
      <c r="G359" s="499" t="str">
        <f>IF($B359="","",IFERROR(VLOOKUP($B359,SERVIÇOS!$A:$F,5,0),IFERROR(VLOOKUP($B359,'COMPOSIÇÕES COMPLEMENTARES '!$C:$K,7,0),"")))</f>
        <v/>
      </c>
      <c r="H359" s="499" t="str">
        <f t="shared" si="30"/>
        <v/>
      </c>
      <c r="I359" s="499" t="str">
        <f t="shared" si="31"/>
        <v/>
      </c>
      <c r="J359" s="499" t="str">
        <f t="shared" si="32"/>
        <v/>
      </c>
      <c r="K359" s="499" t="str">
        <f t="shared" si="33"/>
        <v/>
      </c>
      <c r="L359" s="499"/>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f t="shared" si="34"/>
        <v>0</v>
      </c>
      <c r="AL359" s="324">
        <v>0</v>
      </c>
    </row>
    <row r="360" spans="1:38" s="325" customFormat="1">
      <c r="A360" s="494"/>
      <c r="B360" s="495"/>
      <c r="C360" s="496" t="str">
        <f>IF($B360="","",IFERROR(VLOOKUP($B360,SERVIÇOS!$A:$F,2,0),IFERROR(VLOOKUP($B360,'COMPOSIÇÕES COMPLEMENTARES '!$C:$K,2,0),"")))</f>
        <v/>
      </c>
      <c r="D360" s="497" t="str">
        <f>IF($B360="","",IFERROR(VLOOKUP($B360,SERVIÇOS!$A:$F,3,0),IFERROR(VLOOKUP($B360,'COMPOSIÇÕES COMPLEMENTARES '!$C:$K,3,0),"")))</f>
        <v/>
      </c>
      <c r="E360" s="498"/>
      <c r="F360" s="499" t="str">
        <f>IF($B360="","",IFERROR(VLOOKUP($B360,SERVIÇOS!$A:$F,4,0),IFERROR(VLOOKUP($B360,'COMPOSIÇÕES COMPLEMENTARES '!$C:$K,6,0),"")))</f>
        <v/>
      </c>
      <c r="G360" s="499" t="str">
        <f>IF($B360="","",IFERROR(VLOOKUP($B360,SERVIÇOS!$A:$F,5,0),IFERROR(VLOOKUP($B360,'COMPOSIÇÕES COMPLEMENTARES '!$C:$K,7,0),"")))</f>
        <v/>
      </c>
      <c r="H360" s="499" t="str">
        <f t="shared" si="30"/>
        <v/>
      </c>
      <c r="I360" s="499" t="str">
        <f t="shared" si="31"/>
        <v/>
      </c>
      <c r="J360" s="499" t="str">
        <f t="shared" si="32"/>
        <v/>
      </c>
      <c r="K360" s="499" t="str">
        <f t="shared" si="33"/>
        <v/>
      </c>
      <c r="L360" s="499"/>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f t="shared" si="34"/>
        <v>0</v>
      </c>
      <c r="AL360" s="324">
        <v>0</v>
      </c>
    </row>
    <row r="361" spans="1:38" s="325" customFormat="1">
      <c r="A361" s="494"/>
      <c r="B361" s="495"/>
      <c r="C361" s="496" t="str">
        <f>IF($B361="","",IFERROR(VLOOKUP($B361,SERVIÇOS!$A:$F,2,0),IFERROR(VLOOKUP($B361,'COMPOSIÇÕES COMPLEMENTARES '!$C:$K,2,0),"")))</f>
        <v/>
      </c>
      <c r="D361" s="497" t="str">
        <f>IF($B361="","",IFERROR(VLOOKUP($B361,SERVIÇOS!$A:$F,3,0),IFERROR(VLOOKUP($B361,'COMPOSIÇÕES COMPLEMENTARES '!$C:$K,3,0),"")))</f>
        <v/>
      </c>
      <c r="E361" s="498"/>
      <c r="F361" s="499" t="str">
        <f>IF($B361="","",IFERROR(VLOOKUP($B361,SERVIÇOS!$A:$F,4,0),IFERROR(VLOOKUP($B361,'COMPOSIÇÕES COMPLEMENTARES '!$C:$K,6,0),"")))</f>
        <v/>
      </c>
      <c r="G361" s="499" t="str">
        <f>IF($B361="","",IFERROR(VLOOKUP($B361,SERVIÇOS!$A:$F,5,0),IFERROR(VLOOKUP($B361,'COMPOSIÇÕES COMPLEMENTARES '!$C:$K,7,0),"")))</f>
        <v/>
      </c>
      <c r="H361" s="499" t="str">
        <f t="shared" si="30"/>
        <v/>
      </c>
      <c r="I361" s="499" t="str">
        <f t="shared" si="31"/>
        <v/>
      </c>
      <c r="J361" s="499" t="str">
        <f t="shared" si="32"/>
        <v/>
      </c>
      <c r="K361" s="499" t="str">
        <f t="shared" si="33"/>
        <v/>
      </c>
      <c r="L361" s="499"/>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f t="shared" si="34"/>
        <v>0</v>
      </c>
      <c r="AL361" s="324">
        <v>0</v>
      </c>
    </row>
    <row r="362" spans="1:38" s="325" customFormat="1">
      <c r="A362" s="494"/>
      <c r="B362" s="495"/>
      <c r="C362" s="496" t="str">
        <f>IF($B362="","",IFERROR(VLOOKUP($B362,SERVIÇOS!$A:$F,2,0),IFERROR(VLOOKUP($B362,'COMPOSIÇÕES COMPLEMENTARES '!$C:$K,2,0),"")))</f>
        <v/>
      </c>
      <c r="D362" s="497" t="str">
        <f>IF($B362="","",IFERROR(VLOOKUP($B362,SERVIÇOS!$A:$F,3,0),IFERROR(VLOOKUP($B362,'COMPOSIÇÕES COMPLEMENTARES '!$C:$K,3,0),"")))</f>
        <v/>
      </c>
      <c r="E362" s="498"/>
      <c r="F362" s="499" t="str">
        <f>IF($B362="","",IFERROR(VLOOKUP($B362,SERVIÇOS!$A:$F,4,0),IFERROR(VLOOKUP($B362,'COMPOSIÇÕES COMPLEMENTARES '!$C:$K,6,0),"")))</f>
        <v/>
      </c>
      <c r="G362" s="499" t="str">
        <f>IF($B362="","",IFERROR(VLOOKUP($B362,SERVIÇOS!$A:$F,5,0),IFERROR(VLOOKUP($B362,'COMPOSIÇÕES COMPLEMENTARES '!$C:$K,7,0),"")))</f>
        <v/>
      </c>
      <c r="H362" s="499" t="str">
        <f t="shared" si="30"/>
        <v/>
      </c>
      <c r="I362" s="499" t="str">
        <f t="shared" si="31"/>
        <v/>
      </c>
      <c r="J362" s="499" t="str">
        <f t="shared" si="32"/>
        <v/>
      </c>
      <c r="K362" s="499" t="str">
        <f t="shared" si="33"/>
        <v/>
      </c>
      <c r="L362" s="499"/>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f t="shared" si="34"/>
        <v>0</v>
      </c>
      <c r="AL362" s="324">
        <v>0</v>
      </c>
    </row>
    <row r="363" spans="1:38" s="325" customFormat="1">
      <c r="A363" s="494"/>
      <c r="B363" s="495"/>
      <c r="C363" s="496" t="str">
        <f>IF($B363="","",IFERROR(VLOOKUP($B363,SERVIÇOS!$A:$F,2,0),IFERROR(VLOOKUP($B363,'COMPOSIÇÕES COMPLEMENTARES '!$C:$K,2,0),"")))</f>
        <v/>
      </c>
      <c r="D363" s="497" t="str">
        <f>IF($B363="","",IFERROR(VLOOKUP($B363,SERVIÇOS!$A:$F,3,0),IFERROR(VLOOKUP($B363,'COMPOSIÇÕES COMPLEMENTARES '!$C:$K,3,0),"")))</f>
        <v/>
      </c>
      <c r="E363" s="498"/>
      <c r="F363" s="499" t="str">
        <f>IF($B363="","",IFERROR(VLOOKUP($B363,SERVIÇOS!$A:$F,4,0),IFERROR(VLOOKUP($B363,'COMPOSIÇÕES COMPLEMENTARES '!$C:$K,6,0),"")))</f>
        <v/>
      </c>
      <c r="G363" s="499" t="str">
        <f>IF($B363="","",IFERROR(VLOOKUP($B363,SERVIÇOS!$A:$F,5,0),IFERROR(VLOOKUP($B363,'COMPOSIÇÕES COMPLEMENTARES '!$C:$K,7,0),"")))</f>
        <v/>
      </c>
      <c r="H363" s="499" t="str">
        <f t="shared" si="30"/>
        <v/>
      </c>
      <c r="I363" s="499" t="str">
        <f t="shared" si="31"/>
        <v/>
      </c>
      <c r="J363" s="499" t="str">
        <f t="shared" si="32"/>
        <v/>
      </c>
      <c r="K363" s="499" t="str">
        <f t="shared" si="33"/>
        <v/>
      </c>
      <c r="L363" s="499"/>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f t="shared" si="34"/>
        <v>0</v>
      </c>
      <c r="AL363" s="324">
        <v>0</v>
      </c>
    </row>
    <row r="364" spans="1:38" s="325" customFormat="1">
      <c r="A364" s="494"/>
      <c r="B364" s="495"/>
      <c r="C364" s="496" t="str">
        <f>IF($B364="","",IFERROR(VLOOKUP($B364,SERVIÇOS!$A:$F,2,0),IFERROR(VLOOKUP($B364,'COMPOSIÇÕES COMPLEMENTARES '!$C:$K,2,0),"")))</f>
        <v/>
      </c>
      <c r="D364" s="497" t="str">
        <f>IF($B364="","",IFERROR(VLOOKUP($B364,SERVIÇOS!$A:$F,3,0),IFERROR(VLOOKUP($B364,'COMPOSIÇÕES COMPLEMENTARES '!$C:$K,3,0),"")))</f>
        <v/>
      </c>
      <c r="E364" s="498"/>
      <c r="F364" s="499" t="str">
        <f>IF($B364="","",IFERROR(VLOOKUP($B364,SERVIÇOS!$A:$F,4,0),IFERROR(VLOOKUP($B364,'COMPOSIÇÕES COMPLEMENTARES '!$C:$K,6,0),"")))</f>
        <v/>
      </c>
      <c r="G364" s="499" t="str">
        <f>IF($B364="","",IFERROR(VLOOKUP($B364,SERVIÇOS!$A:$F,5,0),IFERROR(VLOOKUP($B364,'COMPOSIÇÕES COMPLEMENTARES '!$C:$K,7,0),"")))</f>
        <v/>
      </c>
      <c r="H364" s="499" t="str">
        <f t="shared" si="30"/>
        <v/>
      </c>
      <c r="I364" s="499" t="str">
        <f t="shared" si="31"/>
        <v/>
      </c>
      <c r="J364" s="499" t="str">
        <f t="shared" si="32"/>
        <v/>
      </c>
      <c r="K364" s="499" t="str">
        <f t="shared" si="33"/>
        <v/>
      </c>
      <c r="L364" s="499"/>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f t="shared" si="34"/>
        <v>0</v>
      </c>
      <c r="AL364" s="324">
        <v>0</v>
      </c>
    </row>
    <row r="365" spans="1:38" s="325" customFormat="1">
      <c r="A365" s="494"/>
      <c r="B365" s="495"/>
      <c r="C365" s="496" t="str">
        <f>IF($B365="","",IFERROR(VLOOKUP($B365,SERVIÇOS!$A:$F,2,0),IFERROR(VLOOKUP($B365,'COMPOSIÇÕES COMPLEMENTARES '!$C:$K,2,0),"")))</f>
        <v/>
      </c>
      <c r="D365" s="497" t="str">
        <f>IF($B365="","",IFERROR(VLOOKUP($B365,SERVIÇOS!$A:$F,3,0),IFERROR(VLOOKUP($B365,'COMPOSIÇÕES COMPLEMENTARES '!$C:$K,3,0),"")))</f>
        <v/>
      </c>
      <c r="E365" s="498"/>
      <c r="F365" s="499" t="str">
        <f>IF($B365="","",IFERROR(VLOOKUP($B365,SERVIÇOS!$A:$F,4,0),IFERROR(VLOOKUP($B365,'COMPOSIÇÕES COMPLEMENTARES '!$C:$K,6,0),"")))</f>
        <v/>
      </c>
      <c r="G365" s="499" t="str">
        <f>IF($B365="","",IFERROR(VLOOKUP($B365,SERVIÇOS!$A:$F,5,0),IFERROR(VLOOKUP($B365,'COMPOSIÇÕES COMPLEMENTARES '!$C:$K,7,0),"")))</f>
        <v/>
      </c>
      <c r="H365" s="499" t="str">
        <f t="shared" si="30"/>
        <v/>
      </c>
      <c r="I365" s="499" t="str">
        <f t="shared" si="31"/>
        <v/>
      </c>
      <c r="J365" s="499" t="str">
        <f t="shared" si="32"/>
        <v/>
      </c>
      <c r="K365" s="499" t="str">
        <f t="shared" si="33"/>
        <v/>
      </c>
      <c r="L365" s="499"/>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f t="shared" si="34"/>
        <v>0</v>
      </c>
      <c r="AL365" s="324">
        <v>0</v>
      </c>
    </row>
    <row r="366" spans="1:38" s="325" customFormat="1">
      <c r="A366" s="494"/>
      <c r="B366" s="495"/>
      <c r="C366" s="496" t="str">
        <f>IF($B366="","",IFERROR(VLOOKUP($B366,SERVIÇOS!$A:$F,2,0),IFERROR(VLOOKUP($B366,'COMPOSIÇÕES COMPLEMENTARES '!$C:$K,2,0),"")))</f>
        <v/>
      </c>
      <c r="D366" s="497" t="str">
        <f>IF($B366="","",IFERROR(VLOOKUP($B366,SERVIÇOS!$A:$F,3,0),IFERROR(VLOOKUP($B366,'COMPOSIÇÕES COMPLEMENTARES '!$C:$K,3,0),"")))</f>
        <v/>
      </c>
      <c r="E366" s="498"/>
      <c r="F366" s="499" t="str">
        <f>IF($B366="","",IFERROR(VLOOKUP($B366,SERVIÇOS!$A:$F,4,0),IFERROR(VLOOKUP($B366,'COMPOSIÇÕES COMPLEMENTARES '!$C:$K,6,0),"")))</f>
        <v/>
      </c>
      <c r="G366" s="499" t="str">
        <f>IF($B366="","",IFERROR(VLOOKUP($B366,SERVIÇOS!$A:$F,5,0),IFERROR(VLOOKUP($B366,'COMPOSIÇÕES COMPLEMENTARES '!$C:$K,7,0),"")))</f>
        <v/>
      </c>
      <c r="H366" s="499" t="str">
        <f t="shared" si="30"/>
        <v/>
      </c>
      <c r="I366" s="499" t="str">
        <f t="shared" si="31"/>
        <v/>
      </c>
      <c r="J366" s="499" t="str">
        <f t="shared" si="32"/>
        <v/>
      </c>
      <c r="K366" s="499" t="str">
        <f t="shared" si="33"/>
        <v/>
      </c>
      <c r="L366" s="499"/>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f t="shared" si="34"/>
        <v>0</v>
      </c>
      <c r="AL366" s="324">
        <v>0</v>
      </c>
    </row>
    <row r="367" spans="1:38" s="325" customFormat="1">
      <c r="A367" s="494"/>
      <c r="B367" s="495"/>
      <c r="C367" s="496" t="str">
        <f>IF($B367="","",IFERROR(VLOOKUP($B367,SERVIÇOS!$A:$F,2,0),IFERROR(VLOOKUP($B367,'COMPOSIÇÕES COMPLEMENTARES '!$C:$K,2,0),"")))</f>
        <v/>
      </c>
      <c r="D367" s="497" t="str">
        <f>IF($B367="","",IFERROR(VLOOKUP($B367,SERVIÇOS!$A:$F,3,0),IFERROR(VLOOKUP($B367,'COMPOSIÇÕES COMPLEMENTARES '!$C:$K,3,0),"")))</f>
        <v/>
      </c>
      <c r="E367" s="498"/>
      <c r="F367" s="499" t="str">
        <f>IF($B367="","",IFERROR(VLOOKUP($B367,SERVIÇOS!$A:$F,4,0),IFERROR(VLOOKUP($B367,'COMPOSIÇÕES COMPLEMENTARES '!$C:$K,6,0),"")))</f>
        <v/>
      </c>
      <c r="G367" s="499" t="str">
        <f>IF($B367="","",IFERROR(VLOOKUP($B367,SERVIÇOS!$A:$F,5,0),IFERROR(VLOOKUP($B367,'COMPOSIÇÕES COMPLEMENTARES '!$C:$K,7,0),"")))</f>
        <v/>
      </c>
      <c r="H367" s="499" t="str">
        <f t="shared" si="30"/>
        <v/>
      </c>
      <c r="I367" s="499" t="str">
        <f t="shared" si="31"/>
        <v/>
      </c>
      <c r="J367" s="499" t="str">
        <f t="shared" si="32"/>
        <v/>
      </c>
      <c r="K367" s="499" t="str">
        <f t="shared" si="33"/>
        <v/>
      </c>
      <c r="L367" s="499"/>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f t="shared" si="34"/>
        <v>0</v>
      </c>
      <c r="AL367" s="324">
        <v>0</v>
      </c>
    </row>
    <row r="368" spans="1:38" s="325" customFormat="1">
      <c r="A368" s="494"/>
      <c r="B368" s="495"/>
      <c r="C368" s="496" t="str">
        <f>IF($B368="","",IFERROR(VLOOKUP($B368,SERVIÇOS!$A:$F,2,0),IFERROR(VLOOKUP($B368,'COMPOSIÇÕES COMPLEMENTARES '!$C:$K,2,0),"")))</f>
        <v/>
      </c>
      <c r="D368" s="497" t="str">
        <f>IF($B368="","",IFERROR(VLOOKUP($B368,SERVIÇOS!$A:$F,3,0),IFERROR(VLOOKUP($B368,'COMPOSIÇÕES COMPLEMENTARES '!$C:$K,3,0),"")))</f>
        <v/>
      </c>
      <c r="E368" s="498"/>
      <c r="F368" s="499" t="str">
        <f>IF($B368="","",IFERROR(VLOOKUP($B368,SERVIÇOS!$A:$F,4,0),IFERROR(VLOOKUP($B368,'COMPOSIÇÕES COMPLEMENTARES '!$C:$K,6,0),"")))</f>
        <v/>
      </c>
      <c r="G368" s="499" t="str">
        <f>IF($B368="","",IFERROR(VLOOKUP($B368,SERVIÇOS!$A:$F,5,0),IFERROR(VLOOKUP($B368,'COMPOSIÇÕES COMPLEMENTARES '!$C:$K,7,0),"")))</f>
        <v/>
      </c>
      <c r="H368" s="499" t="str">
        <f t="shared" si="30"/>
        <v/>
      </c>
      <c r="I368" s="499" t="str">
        <f t="shared" si="31"/>
        <v/>
      </c>
      <c r="J368" s="499" t="str">
        <f t="shared" si="32"/>
        <v/>
      </c>
      <c r="K368" s="499" t="str">
        <f t="shared" si="33"/>
        <v/>
      </c>
      <c r="L368" s="499"/>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f t="shared" si="34"/>
        <v>0</v>
      </c>
      <c r="AL368" s="324">
        <v>0</v>
      </c>
    </row>
    <row r="369" spans="1:38" s="325" customFormat="1">
      <c r="A369" s="494"/>
      <c r="B369" s="495"/>
      <c r="C369" s="496" t="str">
        <f>IF($B369="","",IFERROR(VLOOKUP($B369,SERVIÇOS!$A:$F,2,0),IFERROR(VLOOKUP($B369,'COMPOSIÇÕES COMPLEMENTARES '!$C:$K,2,0),"")))</f>
        <v/>
      </c>
      <c r="D369" s="497" t="str">
        <f>IF($B369="","",IFERROR(VLOOKUP($B369,SERVIÇOS!$A:$F,3,0),IFERROR(VLOOKUP($B369,'COMPOSIÇÕES COMPLEMENTARES '!$C:$K,3,0),"")))</f>
        <v/>
      </c>
      <c r="E369" s="498"/>
      <c r="F369" s="499" t="str">
        <f>IF($B369="","",IFERROR(VLOOKUP($B369,SERVIÇOS!$A:$F,4,0),IFERROR(VLOOKUP($B369,'COMPOSIÇÕES COMPLEMENTARES '!$C:$K,6,0),"")))</f>
        <v/>
      </c>
      <c r="G369" s="499" t="str">
        <f>IF($B369="","",IFERROR(VLOOKUP($B369,SERVIÇOS!$A:$F,5,0),IFERROR(VLOOKUP($B369,'COMPOSIÇÕES COMPLEMENTARES '!$C:$K,7,0),"")))</f>
        <v/>
      </c>
      <c r="H369" s="499" t="str">
        <f t="shared" si="30"/>
        <v/>
      </c>
      <c r="I369" s="499" t="str">
        <f t="shared" si="31"/>
        <v/>
      </c>
      <c r="J369" s="499" t="str">
        <f t="shared" si="32"/>
        <v/>
      </c>
      <c r="K369" s="499" t="str">
        <f t="shared" si="33"/>
        <v/>
      </c>
      <c r="L369" s="499"/>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f t="shared" si="34"/>
        <v>0</v>
      </c>
      <c r="AL369" s="324">
        <v>0</v>
      </c>
    </row>
    <row r="370" spans="1:38" s="325" customFormat="1">
      <c r="A370" s="494"/>
      <c r="B370" s="495"/>
      <c r="C370" s="496" t="str">
        <f>IF($B370="","",IFERROR(VLOOKUP($B370,SERVIÇOS!$A:$F,2,0),IFERROR(VLOOKUP($B370,'COMPOSIÇÕES COMPLEMENTARES '!$C:$K,2,0),"")))</f>
        <v/>
      </c>
      <c r="D370" s="497" t="str">
        <f>IF($B370="","",IFERROR(VLOOKUP($B370,SERVIÇOS!$A:$F,3,0),IFERROR(VLOOKUP($B370,'COMPOSIÇÕES COMPLEMENTARES '!$C:$K,3,0),"")))</f>
        <v/>
      </c>
      <c r="E370" s="498"/>
      <c r="F370" s="499" t="str">
        <f>IF($B370="","",IFERROR(VLOOKUP($B370,SERVIÇOS!$A:$F,4,0),IFERROR(VLOOKUP($B370,'COMPOSIÇÕES COMPLEMENTARES '!$C:$K,6,0),"")))</f>
        <v/>
      </c>
      <c r="G370" s="499" t="str">
        <f>IF($B370="","",IFERROR(VLOOKUP($B370,SERVIÇOS!$A:$F,5,0),IFERROR(VLOOKUP($B370,'COMPOSIÇÕES COMPLEMENTARES '!$C:$K,7,0),"")))</f>
        <v/>
      </c>
      <c r="H370" s="499" t="str">
        <f t="shared" si="30"/>
        <v/>
      </c>
      <c r="I370" s="499" t="str">
        <f t="shared" si="31"/>
        <v/>
      </c>
      <c r="J370" s="499" t="str">
        <f t="shared" si="32"/>
        <v/>
      </c>
      <c r="K370" s="499" t="str">
        <f t="shared" si="33"/>
        <v/>
      </c>
      <c r="L370" s="499"/>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f t="shared" si="34"/>
        <v>0</v>
      </c>
      <c r="AL370" s="324">
        <v>0</v>
      </c>
    </row>
    <row r="371" spans="1:38" s="325" customFormat="1">
      <c r="A371" s="494"/>
      <c r="B371" s="495"/>
      <c r="C371" s="496" t="str">
        <f>IF($B371="","",IFERROR(VLOOKUP($B371,SERVIÇOS!$A:$F,2,0),IFERROR(VLOOKUP($B371,'COMPOSIÇÕES COMPLEMENTARES '!$C:$K,2,0),"")))</f>
        <v/>
      </c>
      <c r="D371" s="497" t="str">
        <f>IF($B371="","",IFERROR(VLOOKUP($B371,SERVIÇOS!$A:$F,3,0),IFERROR(VLOOKUP($B371,'COMPOSIÇÕES COMPLEMENTARES '!$C:$K,3,0),"")))</f>
        <v/>
      </c>
      <c r="E371" s="498"/>
      <c r="F371" s="499" t="str">
        <f>IF($B371="","",IFERROR(VLOOKUP($B371,SERVIÇOS!$A:$F,4,0),IFERROR(VLOOKUP($B371,'COMPOSIÇÕES COMPLEMENTARES '!$C:$K,6,0),"")))</f>
        <v/>
      </c>
      <c r="G371" s="499" t="str">
        <f>IF($B371="","",IFERROR(VLOOKUP($B371,SERVIÇOS!$A:$F,5,0),IFERROR(VLOOKUP($B371,'COMPOSIÇÕES COMPLEMENTARES '!$C:$K,7,0),"")))</f>
        <v/>
      </c>
      <c r="H371" s="499" t="str">
        <f t="shared" si="30"/>
        <v/>
      </c>
      <c r="I371" s="499" t="str">
        <f t="shared" si="31"/>
        <v/>
      </c>
      <c r="J371" s="499" t="str">
        <f t="shared" si="32"/>
        <v/>
      </c>
      <c r="K371" s="499" t="str">
        <f t="shared" si="33"/>
        <v/>
      </c>
      <c r="L371" s="499"/>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f t="shared" si="34"/>
        <v>0</v>
      </c>
      <c r="AL371" s="324">
        <v>0</v>
      </c>
    </row>
    <row r="372" spans="1:38" s="325" customFormat="1">
      <c r="A372" s="494"/>
      <c r="B372" s="495"/>
      <c r="C372" s="496" t="str">
        <f>IF($B372="","",IFERROR(VLOOKUP($B372,SERVIÇOS!$A:$F,2,0),IFERROR(VLOOKUP($B372,'COMPOSIÇÕES COMPLEMENTARES '!$C:$K,2,0),"")))</f>
        <v/>
      </c>
      <c r="D372" s="497" t="str">
        <f>IF($B372="","",IFERROR(VLOOKUP($B372,SERVIÇOS!$A:$F,3,0),IFERROR(VLOOKUP($B372,'COMPOSIÇÕES COMPLEMENTARES '!$C:$K,3,0),"")))</f>
        <v/>
      </c>
      <c r="E372" s="498"/>
      <c r="F372" s="499" t="str">
        <f>IF($B372="","",IFERROR(VLOOKUP($B372,SERVIÇOS!$A:$F,4,0),IFERROR(VLOOKUP($B372,'COMPOSIÇÕES COMPLEMENTARES '!$C:$K,6,0),"")))</f>
        <v/>
      </c>
      <c r="G372" s="499" t="str">
        <f>IF($B372="","",IFERROR(VLOOKUP($B372,SERVIÇOS!$A:$F,5,0),IFERROR(VLOOKUP($B372,'COMPOSIÇÕES COMPLEMENTARES '!$C:$K,7,0),"")))</f>
        <v/>
      </c>
      <c r="H372" s="499" t="str">
        <f t="shared" si="30"/>
        <v/>
      </c>
      <c r="I372" s="499" t="str">
        <f t="shared" si="31"/>
        <v/>
      </c>
      <c r="J372" s="499" t="str">
        <f t="shared" si="32"/>
        <v/>
      </c>
      <c r="K372" s="499" t="str">
        <f t="shared" si="33"/>
        <v/>
      </c>
      <c r="L372" s="499"/>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f t="shared" si="34"/>
        <v>0</v>
      </c>
      <c r="AL372" s="324">
        <v>0</v>
      </c>
    </row>
    <row r="373" spans="1:38" s="325" customFormat="1">
      <c r="A373" s="494"/>
      <c r="B373" s="495"/>
      <c r="C373" s="496" t="str">
        <f>IF($B373="","",IFERROR(VLOOKUP($B373,SERVIÇOS!$A:$F,2,0),IFERROR(VLOOKUP($B373,'COMPOSIÇÕES COMPLEMENTARES '!$C:$K,2,0),"")))</f>
        <v/>
      </c>
      <c r="D373" s="497" t="str">
        <f>IF($B373="","",IFERROR(VLOOKUP($B373,SERVIÇOS!$A:$F,3,0),IFERROR(VLOOKUP($B373,'COMPOSIÇÕES COMPLEMENTARES '!$C:$K,3,0),"")))</f>
        <v/>
      </c>
      <c r="E373" s="498"/>
      <c r="F373" s="499" t="str">
        <f>IF($B373="","",IFERROR(VLOOKUP($B373,SERVIÇOS!$A:$F,4,0),IFERROR(VLOOKUP($B373,'COMPOSIÇÕES COMPLEMENTARES '!$C:$K,6,0),"")))</f>
        <v/>
      </c>
      <c r="G373" s="499" t="str">
        <f>IF($B373="","",IFERROR(VLOOKUP($B373,SERVIÇOS!$A:$F,5,0),IFERROR(VLOOKUP($B373,'COMPOSIÇÕES COMPLEMENTARES '!$C:$K,7,0),"")))</f>
        <v/>
      </c>
      <c r="H373" s="499" t="str">
        <f t="shared" si="30"/>
        <v/>
      </c>
      <c r="I373" s="499" t="str">
        <f t="shared" si="31"/>
        <v/>
      </c>
      <c r="J373" s="499" t="str">
        <f t="shared" si="32"/>
        <v/>
      </c>
      <c r="K373" s="499" t="str">
        <f t="shared" si="33"/>
        <v/>
      </c>
      <c r="L373" s="499"/>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f t="shared" si="34"/>
        <v>0</v>
      </c>
      <c r="AL373" s="324">
        <v>0</v>
      </c>
    </row>
    <row r="374" spans="1:38" s="325" customFormat="1">
      <c r="A374" s="494"/>
      <c r="B374" s="495"/>
      <c r="C374" s="496" t="str">
        <f>IF($B374="","",IFERROR(VLOOKUP($B374,SERVIÇOS!$A:$F,2,0),IFERROR(VLOOKUP($B374,'COMPOSIÇÕES COMPLEMENTARES '!$C:$K,2,0),"")))</f>
        <v/>
      </c>
      <c r="D374" s="497" t="str">
        <f>IF($B374="","",IFERROR(VLOOKUP($B374,SERVIÇOS!$A:$F,3,0),IFERROR(VLOOKUP($B374,'COMPOSIÇÕES COMPLEMENTARES '!$C:$K,3,0),"")))</f>
        <v/>
      </c>
      <c r="E374" s="498"/>
      <c r="F374" s="499" t="str">
        <f>IF($B374="","",IFERROR(VLOOKUP($B374,SERVIÇOS!$A:$F,4,0),IFERROR(VLOOKUP($B374,'COMPOSIÇÕES COMPLEMENTARES '!$C:$K,6,0),"")))</f>
        <v/>
      </c>
      <c r="G374" s="499" t="str">
        <f>IF($B374="","",IFERROR(VLOOKUP($B374,SERVIÇOS!$A:$F,5,0),IFERROR(VLOOKUP($B374,'COMPOSIÇÕES COMPLEMENTARES '!$C:$K,7,0),"")))</f>
        <v/>
      </c>
      <c r="H374" s="499" t="str">
        <f t="shared" si="30"/>
        <v/>
      </c>
      <c r="I374" s="499" t="str">
        <f t="shared" si="31"/>
        <v/>
      </c>
      <c r="J374" s="499" t="str">
        <f t="shared" si="32"/>
        <v/>
      </c>
      <c r="K374" s="499" t="str">
        <f t="shared" si="33"/>
        <v/>
      </c>
      <c r="L374" s="499"/>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f t="shared" si="34"/>
        <v>0</v>
      </c>
      <c r="AL374" s="324">
        <v>0</v>
      </c>
    </row>
    <row r="375" spans="1:38" s="325" customFormat="1">
      <c r="A375" s="494"/>
      <c r="B375" s="495"/>
      <c r="C375" s="496" t="str">
        <f>IF($B375="","",IFERROR(VLOOKUP($B375,SERVIÇOS!$A:$F,2,0),IFERROR(VLOOKUP($B375,'COMPOSIÇÕES COMPLEMENTARES '!$C:$K,2,0),"")))</f>
        <v/>
      </c>
      <c r="D375" s="497" t="str">
        <f>IF($B375="","",IFERROR(VLOOKUP($B375,SERVIÇOS!$A:$F,3,0),IFERROR(VLOOKUP($B375,'COMPOSIÇÕES COMPLEMENTARES '!$C:$K,3,0),"")))</f>
        <v/>
      </c>
      <c r="E375" s="498"/>
      <c r="F375" s="499" t="str">
        <f>IF($B375="","",IFERROR(VLOOKUP($B375,SERVIÇOS!$A:$F,4,0),IFERROR(VLOOKUP($B375,'COMPOSIÇÕES COMPLEMENTARES '!$C:$K,6,0),"")))</f>
        <v/>
      </c>
      <c r="G375" s="499" t="str">
        <f>IF($B375="","",IFERROR(VLOOKUP($B375,SERVIÇOS!$A:$F,5,0),IFERROR(VLOOKUP($B375,'COMPOSIÇÕES COMPLEMENTARES '!$C:$K,7,0),"")))</f>
        <v/>
      </c>
      <c r="H375" s="499" t="str">
        <f t="shared" si="30"/>
        <v/>
      </c>
      <c r="I375" s="499" t="str">
        <f t="shared" si="31"/>
        <v/>
      </c>
      <c r="J375" s="499" t="str">
        <f t="shared" si="32"/>
        <v/>
      </c>
      <c r="K375" s="499" t="str">
        <f t="shared" si="33"/>
        <v/>
      </c>
      <c r="L375" s="499"/>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f t="shared" si="34"/>
        <v>0</v>
      </c>
      <c r="AL375" s="324">
        <v>0</v>
      </c>
    </row>
    <row r="376" spans="1:38" s="325" customFormat="1">
      <c r="A376" s="494"/>
      <c r="B376" s="495"/>
      <c r="C376" s="496" t="str">
        <f>IF($B376="","",IFERROR(VLOOKUP($B376,SERVIÇOS!$A:$F,2,0),IFERROR(VLOOKUP($B376,'COMPOSIÇÕES COMPLEMENTARES '!$C:$K,2,0),"")))</f>
        <v/>
      </c>
      <c r="D376" s="497" t="str">
        <f>IF($B376="","",IFERROR(VLOOKUP($B376,SERVIÇOS!$A:$F,3,0),IFERROR(VLOOKUP($B376,'COMPOSIÇÕES COMPLEMENTARES '!$C:$K,3,0),"")))</f>
        <v/>
      </c>
      <c r="E376" s="498"/>
      <c r="F376" s="499" t="str">
        <f>IF($B376="","",IFERROR(VLOOKUP($B376,SERVIÇOS!$A:$F,4,0),IFERROR(VLOOKUP($B376,'COMPOSIÇÕES COMPLEMENTARES '!$C:$K,6,0),"")))</f>
        <v/>
      </c>
      <c r="G376" s="499" t="str">
        <f>IF($B376="","",IFERROR(VLOOKUP($B376,SERVIÇOS!$A:$F,5,0),IFERROR(VLOOKUP($B376,'COMPOSIÇÕES COMPLEMENTARES '!$C:$K,7,0),"")))</f>
        <v/>
      </c>
      <c r="H376" s="499" t="str">
        <f t="shared" si="30"/>
        <v/>
      </c>
      <c r="I376" s="499" t="str">
        <f t="shared" si="31"/>
        <v/>
      </c>
      <c r="J376" s="499" t="str">
        <f t="shared" si="32"/>
        <v/>
      </c>
      <c r="K376" s="499" t="str">
        <f t="shared" si="33"/>
        <v/>
      </c>
      <c r="L376" s="499"/>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f t="shared" si="34"/>
        <v>0</v>
      </c>
      <c r="AL376" s="324">
        <v>0</v>
      </c>
    </row>
    <row r="377" spans="1:38" s="325" customFormat="1">
      <c r="A377" s="494"/>
      <c r="B377" s="495"/>
      <c r="C377" s="496" t="str">
        <f>IF($B377="","",IFERROR(VLOOKUP($B377,SERVIÇOS!$A:$F,2,0),IFERROR(VLOOKUP($B377,'COMPOSIÇÕES COMPLEMENTARES '!$C:$K,2,0),"")))</f>
        <v/>
      </c>
      <c r="D377" s="497" t="str">
        <f>IF($B377="","",IFERROR(VLOOKUP($B377,SERVIÇOS!$A:$F,3,0),IFERROR(VLOOKUP($B377,'COMPOSIÇÕES COMPLEMENTARES '!$C:$K,3,0),"")))</f>
        <v/>
      </c>
      <c r="E377" s="498"/>
      <c r="F377" s="499" t="str">
        <f>IF($B377="","",IFERROR(VLOOKUP($B377,SERVIÇOS!$A:$F,4,0),IFERROR(VLOOKUP($B377,'COMPOSIÇÕES COMPLEMENTARES '!$C:$K,6,0),"")))</f>
        <v/>
      </c>
      <c r="G377" s="499" t="str">
        <f>IF($B377="","",IFERROR(VLOOKUP($B377,SERVIÇOS!$A:$F,5,0),IFERROR(VLOOKUP($B377,'COMPOSIÇÕES COMPLEMENTARES '!$C:$K,7,0),"")))</f>
        <v/>
      </c>
      <c r="H377" s="499" t="str">
        <f t="shared" si="30"/>
        <v/>
      </c>
      <c r="I377" s="499" t="str">
        <f t="shared" si="31"/>
        <v/>
      </c>
      <c r="J377" s="499" t="str">
        <f t="shared" si="32"/>
        <v/>
      </c>
      <c r="K377" s="499" t="str">
        <f t="shared" si="33"/>
        <v/>
      </c>
      <c r="L377" s="499"/>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f t="shared" si="34"/>
        <v>0</v>
      </c>
      <c r="AL377" s="324">
        <v>0</v>
      </c>
    </row>
    <row r="378" spans="1:38" s="325" customFormat="1">
      <c r="A378" s="494"/>
      <c r="B378" s="495"/>
      <c r="C378" s="496" t="str">
        <f>IF($B378="","",IFERROR(VLOOKUP($B378,SERVIÇOS!$A:$F,2,0),IFERROR(VLOOKUP($B378,'COMPOSIÇÕES COMPLEMENTARES '!$C:$K,2,0),"")))</f>
        <v/>
      </c>
      <c r="D378" s="497" t="str">
        <f>IF($B378="","",IFERROR(VLOOKUP($B378,SERVIÇOS!$A:$F,3,0),IFERROR(VLOOKUP($B378,'COMPOSIÇÕES COMPLEMENTARES '!$C:$K,3,0),"")))</f>
        <v/>
      </c>
      <c r="E378" s="498"/>
      <c r="F378" s="499" t="str">
        <f>IF($B378="","",IFERROR(VLOOKUP($B378,SERVIÇOS!$A:$F,4,0),IFERROR(VLOOKUP($B378,'COMPOSIÇÕES COMPLEMENTARES '!$C:$K,6,0),"")))</f>
        <v/>
      </c>
      <c r="G378" s="499" t="str">
        <f>IF($B378="","",IFERROR(VLOOKUP($B378,SERVIÇOS!$A:$F,5,0),IFERROR(VLOOKUP($B378,'COMPOSIÇÕES COMPLEMENTARES '!$C:$K,7,0),"")))</f>
        <v/>
      </c>
      <c r="H378" s="499" t="str">
        <f t="shared" si="30"/>
        <v/>
      </c>
      <c r="I378" s="499" t="str">
        <f t="shared" si="31"/>
        <v/>
      </c>
      <c r="J378" s="499" t="str">
        <f t="shared" si="32"/>
        <v/>
      </c>
      <c r="K378" s="499" t="str">
        <f t="shared" si="33"/>
        <v/>
      </c>
      <c r="L378" s="499"/>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f t="shared" si="34"/>
        <v>0</v>
      </c>
      <c r="AL378" s="324">
        <v>0</v>
      </c>
    </row>
    <row r="379" spans="1:38" s="325" customFormat="1">
      <c r="A379" s="494"/>
      <c r="B379" s="495"/>
      <c r="C379" s="496" t="str">
        <f>IF($B379="","",IFERROR(VLOOKUP($B379,SERVIÇOS!$A:$F,2,0),IFERROR(VLOOKUP($B379,'COMPOSIÇÕES COMPLEMENTARES '!$C:$K,2,0),"")))</f>
        <v/>
      </c>
      <c r="D379" s="497" t="str">
        <f>IF($B379="","",IFERROR(VLOOKUP($B379,SERVIÇOS!$A:$F,3,0),IFERROR(VLOOKUP($B379,'COMPOSIÇÕES COMPLEMENTARES '!$C:$K,3,0),"")))</f>
        <v/>
      </c>
      <c r="E379" s="498"/>
      <c r="F379" s="499" t="str">
        <f>IF($B379="","",IFERROR(VLOOKUP($B379,SERVIÇOS!$A:$F,4,0),IFERROR(VLOOKUP($B379,'COMPOSIÇÕES COMPLEMENTARES '!$C:$K,6,0),"")))</f>
        <v/>
      </c>
      <c r="G379" s="499" t="str">
        <f>IF($B379="","",IFERROR(VLOOKUP($B379,SERVIÇOS!$A:$F,5,0),IFERROR(VLOOKUP($B379,'COMPOSIÇÕES COMPLEMENTARES '!$C:$K,7,0),"")))</f>
        <v/>
      </c>
      <c r="H379" s="499" t="str">
        <f t="shared" si="30"/>
        <v/>
      </c>
      <c r="I379" s="499" t="str">
        <f t="shared" si="31"/>
        <v/>
      </c>
      <c r="J379" s="499" t="str">
        <f t="shared" si="32"/>
        <v/>
      </c>
      <c r="K379" s="499" t="str">
        <f t="shared" si="33"/>
        <v/>
      </c>
      <c r="L379" s="499"/>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f t="shared" si="34"/>
        <v>0</v>
      </c>
      <c r="AL379" s="324">
        <v>0</v>
      </c>
    </row>
    <row r="380" spans="1:38" s="325" customFormat="1">
      <c r="A380" s="494"/>
      <c r="B380" s="495"/>
      <c r="C380" s="496" t="str">
        <f>IF($B380="","",IFERROR(VLOOKUP($B380,SERVIÇOS!$A:$F,2,0),IFERROR(VLOOKUP($B380,'COMPOSIÇÕES COMPLEMENTARES '!$C:$K,2,0),"")))</f>
        <v/>
      </c>
      <c r="D380" s="497" t="str">
        <f>IF($B380="","",IFERROR(VLOOKUP($B380,SERVIÇOS!$A:$F,3,0),IFERROR(VLOOKUP($B380,'COMPOSIÇÕES COMPLEMENTARES '!$C:$K,3,0),"")))</f>
        <v/>
      </c>
      <c r="E380" s="498"/>
      <c r="F380" s="499" t="str">
        <f>IF($B380="","",IFERROR(VLOOKUP($B380,SERVIÇOS!$A:$F,4,0),IFERROR(VLOOKUP($B380,'COMPOSIÇÕES COMPLEMENTARES '!$C:$K,6,0),"")))</f>
        <v/>
      </c>
      <c r="G380" s="499" t="str">
        <f>IF($B380="","",IFERROR(VLOOKUP($B380,SERVIÇOS!$A:$F,5,0),IFERROR(VLOOKUP($B380,'COMPOSIÇÕES COMPLEMENTARES '!$C:$K,7,0),"")))</f>
        <v/>
      </c>
      <c r="H380" s="499" t="str">
        <f t="shared" si="30"/>
        <v/>
      </c>
      <c r="I380" s="499" t="str">
        <f t="shared" si="31"/>
        <v/>
      </c>
      <c r="J380" s="499" t="str">
        <f t="shared" si="32"/>
        <v/>
      </c>
      <c r="K380" s="499" t="str">
        <f t="shared" si="33"/>
        <v/>
      </c>
      <c r="L380" s="499"/>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f t="shared" si="34"/>
        <v>0</v>
      </c>
      <c r="AL380" s="324">
        <v>0</v>
      </c>
    </row>
    <row r="381" spans="1:38" s="325" customFormat="1">
      <c r="A381" s="494"/>
      <c r="B381" s="495"/>
      <c r="C381" s="496" t="str">
        <f>IF($B381="","",IFERROR(VLOOKUP($B381,SERVIÇOS!$A:$F,2,0),IFERROR(VLOOKUP($B381,'COMPOSIÇÕES COMPLEMENTARES '!$C:$K,2,0),"")))</f>
        <v/>
      </c>
      <c r="D381" s="497" t="str">
        <f>IF($B381="","",IFERROR(VLOOKUP($B381,SERVIÇOS!$A:$F,3,0),IFERROR(VLOOKUP($B381,'COMPOSIÇÕES COMPLEMENTARES '!$C:$K,3,0),"")))</f>
        <v/>
      </c>
      <c r="E381" s="498"/>
      <c r="F381" s="499" t="str">
        <f>IF($B381="","",IFERROR(VLOOKUP($B381,SERVIÇOS!$A:$F,4,0),IFERROR(VLOOKUP($B381,'COMPOSIÇÕES COMPLEMENTARES '!$C:$K,6,0),"")))</f>
        <v/>
      </c>
      <c r="G381" s="499" t="str">
        <f>IF($B381="","",IFERROR(VLOOKUP($B381,SERVIÇOS!$A:$F,5,0),IFERROR(VLOOKUP($B381,'COMPOSIÇÕES COMPLEMENTARES '!$C:$K,7,0),"")))</f>
        <v/>
      </c>
      <c r="H381" s="499" t="str">
        <f t="shared" si="30"/>
        <v/>
      </c>
      <c r="I381" s="499" t="str">
        <f t="shared" si="31"/>
        <v/>
      </c>
      <c r="J381" s="499" t="str">
        <f t="shared" si="32"/>
        <v/>
      </c>
      <c r="K381" s="499" t="str">
        <f t="shared" si="33"/>
        <v/>
      </c>
      <c r="L381" s="499"/>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f t="shared" si="34"/>
        <v>0</v>
      </c>
      <c r="AL381" s="324">
        <v>0</v>
      </c>
    </row>
    <row r="382" spans="1:38" s="325" customFormat="1">
      <c r="A382" s="494"/>
      <c r="B382" s="495"/>
      <c r="C382" s="496" t="str">
        <f>IF($B382="","",IFERROR(VLOOKUP($B382,SERVIÇOS!$A:$F,2,0),IFERROR(VLOOKUP($B382,'COMPOSIÇÕES COMPLEMENTARES '!$C:$K,2,0),"")))</f>
        <v/>
      </c>
      <c r="D382" s="497" t="str">
        <f>IF($B382="","",IFERROR(VLOOKUP($B382,SERVIÇOS!$A:$F,3,0),IFERROR(VLOOKUP($B382,'COMPOSIÇÕES COMPLEMENTARES '!$C:$K,3,0),"")))</f>
        <v/>
      </c>
      <c r="E382" s="498"/>
      <c r="F382" s="499" t="str">
        <f>IF($B382="","",IFERROR(VLOOKUP($B382,SERVIÇOS!$A:$F,4,0),IFERROR(VLOOKUP($B382,'COMPOSIÇÕES COMPLEMENTARES '!$C:$K,6,0),"")))</f>
        <v/>
      </c>
      <c r="G382" s="499" t="str">
        <f>IF($B382="","",IFERROR(VLOOKUP($B382,SERVIÇOS!$A:$F,5,0),IFERROR(VLOOKUP($B382,'COMPOSIÇÕES COMPLEMENTARES '!$C:$K,7,0),"")))</f>
        <v/>
      </c>
      <c r="H382" s="499" t="str">
        <f t="shared" si="30"/>
        <v/>
      </c>
      <c r="I382" s="499" t="str">
        <f t="shared" si="31"/>
        <v/>
      </c>
      <c r="J382" s="499" t="str">
        <f t="shared" si="32"/>
        <v/>
      </c>
      <c r="K382" s="499" t="str">
        <f t="shared" si="33"/>
        <v/>
      </c>
      <c r="L382" s="499"/>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f t="shared" si="34"/>
        <v>0</v>
      </c>
      <c r="AL382" s="324">
        <v>0</v>
      </c>
    </row>
    <row r="383" spans="1:38" s="325" customFormat="1">
      <c r="A383" s="494"/>
      <c r="B383" s="495"/>
      <c r="C383" s="496" t="str">
        <f>IF($B383="","",IFERROR(VLOOKUP($B383,SERVIÇOS!$A:$F,2,0),IFERROR(VLOOKUP($B383,'COMPOSIÇÕES COMPLEMENTARES '!$C:$K,2,0),"")))</f>
        <v/>
      </c>
      <c r="D383" s="497" t="str">
        <f>IF($B383="","",IFERROR(VLOOKUP($B383,SERVIÇOS!$A:$F,3,0),IFERROR(VLOOKUP($B383,'COMPOSIÇÕES COMPLEMENTARES '!$C:$K,3,0),"")))</f>
        <v/>
      </c>
      <c r="E383" s="498"/>
      <c r="F383" s="499" t="str">
        <f>IF($B383="","",IFERROR(VLOOKUP($B383,SERVIÇOS!$A:$F,4,0),IFERROR(VLOOKUP($B383,'COMPOSIÇÕES COMPLEMENTARES '!$C:$K,6,0),"")))</f>
        <v/>
      </c>
      <c r="G383" s="499" t="str">
        <f>IF($B383="","",IFERROR(VLOOKUP($B383,SERVIÇOS!$A:$F,5,0),IFERROR(VLOOKUP($B383,'COMPOSIÇÕES COMPLEMENTARES '!$C:$K,7,0),"")))</f>
        <v/>
      </c>
      <c r="H383" s="499" t="str">
        <f t="shared" si="30"/>
        <v/>
      </c>
      <c r="I383" s="499" t="str">
        <f t="shared" si="31"/>
        <v/>
      </c>
      <c r="J383" s="499" t="str">
        <f t="shared" si="32"/>
        <v/>
      </c>
      <c r="K383" s="499" t="str">
        <f t="shared" si="33"/>
        <v/>
      </c>
      <c r="L383" s="499"/>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f t="shared" si="34"/>
        <v>0</v>
      </c>
      <c r="AL383" s="324">
        <v>0</v>
      </c>
    </row>
    <row r="384" spans="1:38" s="325" customFormat="1">
      <c r="A384" s="494"/>
      <c r="B384" s="495"/>
      <c r="C384" s="496" t="str">
        <f>IF($B384="","",IFERROR(VLOOKUP($B384,SERVIÇOS!$A:$F,2,0),IFERROR(VLOOKUP($B384,'COMPOSIÇÕES COMPLEMENTARES '!$C:$K,2,0),"")))</f>
        <v/>
      </c>
      <c r="D384" s="497" t="str">
        <f>IF($B384="","",IFERROR(VLOOKUP($B384,SERVIÇOS!$A:$F,3,0),IFERROR(VLOOKUP($B384,'COMPOSIÇÕES COMPLEMENTARES '!$C:$K,3,0),"")))</f>
        <v/>
      </c>
      <c r="E384" s="498"/>
      <c r="F384" s="499" t="str">
        <f>IF($B384="","",IFERROR(VLOOKUP($B384,SERVIÇOS!$A:$F,4,0),IFERROR(VLOOKUP($B384,'COMPOSIÇÕES COMPLEMENTARES '!$C:$K,6,0),"")))</f>
        <v/>
      </c>
      <c r="G384" s="499" t="str">
        <f>IF($B384="","",IFERROR(VLOOKUP($B384,SERVIÇOS!$A:$F,5,0),IFERROR(VLOOKUP($B384,'COMPOSIÇÕES COMPLEMENTARES '!$C:$K,7,0),"")))</f>
        <v/>
      </c>
      <c r="H384" s="499" t="str">
        <f t="shared" si="30"/>
        <v/>
      </c>
      <c r="I384" s="499" t="str">
        <f t="shared" si="31"/>
        <v/>
      </c>
      <c r="J384" s="499" t="str">
        <f t="shared" si="32"/>
        <v/>
      </c>
      <c r="K384" s="499" t="str">
        <f t="shared" si="33"/>
        <v/>
      </c>
      <c r="L384" s="499"/>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f t="shared" si="34"/>
        <v>0</v>
      </c>
      <c r="AL384" s="324">
        <v>0</v>
      </c>
    </row>
    <row r="385" spans="1:38" s="325" customFormat="1">
      <c r="A385" s="494"/>
      <c r="B385" s="495"/>
      <c r="C385" s="496" t="str">
        <f>IF($B385="","",IFERROR(VLOOKUP($B385,SERVIÇOS!$A:$F,2,0),IFERROR(VLOOKUP($B385,'COMPOSIÇÕES COMPLEMENTARES '!$C:$K,2,0),"")))</f>
        <v/>
      </c>
      <c r="D385" s="497" t="str">
        <f>IF($B385="","",IFERROR(VLOOKUP($B385,SERVIÇOS!$A:$F,3,0),IFERROR(VLOOKUP($B385,'COMPOSIÇÕES COMPLEMENTARES '!$C:$K,3,0),"")))</f>
        <v/>
      </c>
      <c r="E385" s="498"/>
      <c r="F385" s="499" t="str">
        <f>IF($B385="","",IFERROR(VLOOKUP($B385,SERVIÇOS!$A:$F,4,0),IFERROR(VLOOKUP($B385,'COMPOSIÇÕES COMPLEMENTARES '!$C:$K,6,0),"")))</f>
        <v/>
      </c>
      <c r="G385" s="499" t="str">
        <f>IF($B385="","",IFERROR(VLOOKUP($B385,SERVIÇOS!$A:$F,5,0),IFERROR(VLOOKUP($B385,'COMPOSIÇÕES COMPLEMENTARES '!$C:$K,7,0),"")))</f>
        <v/>
      </c>
      <c r="H385" s="499" t="str">
        <f t="shared" si="30"/>
        <v/>
      </c>
      <c r="I385" s="499" t="str">
        <f t="shared" si="31"/>
        <v/>
      </c>
      <c r="J385" s="499" t="str">
        <f t="shared" si="32"/>
        <v/>
      </c>
      <c r="K385" s="499" t="str">
        <f t="shared" si="33"/>
        <v/>
      </c>
      <c r="L385" s="499"/>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f t="shared" si="34"/>
        <v>0</v>
      </c>
      <c r="AL385" s="324">
        <v>0</v>
      </c>
    </row>
    <row r="386" spans="1:38" s="325" customFormat="1">
      <c r="A386" s="494"/>
      <c r="B386" s="495"/>
      <c r="C386" s="496" t="str">
        <f>IF($B386="","",IFERROR(VLOOKUP($B386,SERVIÇOS!$A:$F,2,0),IFERROR(VLOOKUP($B386,'COMPOSIÇÕES COMPLEMENTARES '!$C:$K,2,0),"")))</f>
        <v/>
      </c>
      <c r="D386" s="497" t="str">
        <f>IF($B386="","",IFERROR(VLOOKUP($B386,SERVIÇOS!$A:$F,3,0),IFERROR(VLOOKUP($B386,'COMPOSIÇÕES COMPLEMENTARES '!$C:$K,3,0),"")))</f>
        <v/>
      </c>
      <c r="E386" s="498"/>
      <c r="F386" s="499" t="str">
        <f>IF($B386="","",IFERROR(VLOOKUP($B386,SERVIÇOS!$A:$F,4,0),IFERROR(VLOOKUP($B386,'COMPOSIÇÕES COMPLEMENTARES '!$C:$K,6,0),"")))</f>
        <v/>
      </c>
      <c r="G386" s="499" t="str">
        <f>IF($B386="","",IFERROR(VLOOKUP($B386,SERVIÇOS!$A:$F,5,0),IFERROR(VLOOKUP($B386,'COMPOSIÇÕES COMPLEMENTARES '!$C:$K,7,0),"")))</f>
        <v/>
      </c>
      <c r="H386" s="499" t="str">
        <f t="shared" si="30"/>
        <v/>
      </c>
      <c r="I386" s="499" t="str">
        <f t="shared" si="31"/>
        <v/>
      </c>
      <c r="J386" s="499" t="str">
        <f t="shared" si="32"/>
        <v/>
      </c>
      <c r="K386" s="499" t="str">
        <f t="shared" si="33"/>
        <v/>
      </c>
      <c r="L386" s="499"/>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f t="shared" si="34"/>
        <v>0</v>
      </c>
      <c r="AL386" s="324">
        <v>0</v>
      </c>
    </row>
    <row r="387" spans="1:38" s="325" customFormat="1">
      <c r="A387" s="494"/>
      <c r="B387" s="495"/>
      <c r="C387" s="496" t="str">
        <f>IF($B387="","",IFERROR(VLOOKUP($B387,SERVIÇOS!$A:$F,2,0),IFERROR(VLOOKUP($B387,'COMPOSIÇÕES COMPLEMENTARES '!$C:$K,2,0),"")))</f>
        <v/>
      </c>
      <c r="D387" s="497" t="str">
        <f>IF($B387="","",IFERROR(VLOOKUP($B387,SERVIÇOS!$A:$F,3,0),IFERROR(VLOOKUP($B387,'COMPOSIÇÕES COMPLEMENTARES '!$C:$K,3,0),"")))</f>
        <v/>
      </c>
      <c r="E387" s="498"/>
      <c r="F387" s="499" t="str">
        <f>IF($B387="","",IFERROR(VLOOKUP($B387,SERVIÇOS!$A:$F,4,0),IFERROR(VLOOKUP($B387,'COMPOSIÇÕES COMPLEMENTARES '!$C:$K,6,0),"")))</f>
        <v/>
      </c>
      <c r="G387" s="499" t="str">
        <f>IF($B387="","",IFERROR(VLOOKUP($B387,SERVIÇOS!$A:$F,5,0),IFERROR(VLOOKUP($B387,'COMPOSIÇÕES COMPLEMENTARES '!$C:$K,7,0),"")))</f>
        <v/>
      </c>
      <c r="H387" s="499" t="str">
        <f t="shared" si="30"/>
        <v/>
      </c>
      <c r="I387" s="499" t="str">
        <f t="shared" si="31"/>
        <v/>
      </c>
      <c r="J387" s="499" t="str">
        <f t="shared" si="32"/>
        <v/>
      </c>
      <c r="K387" s="499" t="str">
        <f t="shared" si="33"/>
        <v/>
      </c>
      <c r="L387" s="499"/>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f t="shared" si="34"/>
        <v>0</v>
      </c>
      <c r="AL387" s="324">
        <v>0</v>
      </c>
    </row>
    <row r="388" spans="1:38" s="325" customFormat="1">
      <c r="A388" s="494"/>
      <c r="B388" s="495"/>
      <c r="C388" s="496" t="str">
        <f>IF($B388="","",IFERROR(VLOOKUP($B388,SERVIÇOS!$A:$F,2,0),IFERROR(VLOOKUP($B388,'COMPOSIÇÕES COMPLEMENTARES '!$C:$K,2,0),"")))</f>
        <v/>
      </c>
      <c r="D388" s="497" t="str">
        <f>IF($B388="","",IFERROR(VLOOKUP($B388,SERVIÇOS!$A:$F,3,0),IFERROR(VLOOKUP($B388,'COMPOSIÇÕES COMPLEMENTARES '!$C:$K,3,0),"")))</f>
        <v/>
      </c>
      <c r="E388" s="498"/>
      <c r="F388" s="499" t="str">
        <f>IF($B388="","",IFERROR(VLOOKUP($B388,SERVIÇOS!$A:$F,4,0),IFERROR(VLOOKUP($B388,'COMPOSIÇÕES COMPLEMENTARES '!$C:$K,6,0),"")))</f>
        <v/>
      </c>
      <c r="G388" s="499" t="str">
        <f>IF($B388="","",IFERROR(VLOOKUP($B388,SERVIÇOS!$A:$F,5,0),IFERROR(VLOOKUP($B388,'COMPOSIÇÕES COMPLEMENTARES '!$C:$K,7,0),"")))</f>
        <v/>
      </c>
      <c r="H388" s="499" t="str">
        <f t="shared" si="30"/>
        <v/>
      </c>
      <c r="I388" s="499" t="str">
        <f t="shared" si="31"/>
        <v/>
      </c>
      <c r="J388" s="499" t="str">
        <f t="shared" si="32"/>
        <v/>
      </c>
      <c r="K388" s="499" t="str">
        <f t="shared" si="33"/>
        <v/>
      </c>
      <c r="L388" s="499"/>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f t="shared" si="34"/>
        <v>0</v>
      </c>
      <c r="AL388" s="324">
        <v>0</v>
      </c>
    </row>
    <row r="389" spans="1:38" s="325" customFormat="1">
      <c r="A389" s="494"/>
      <c r="B389" s="495"/>
      <c r="C389" s="496" t="str">
        <f>IF($B389="","",IFERROR(VLOOKUP($B389,SERVIÇOS!$A:$F,2,0),IFERROR(VLOOKUP($B389,'COMPOSIÇÕES COMPLEMENTARES '!$C:$K,2,0),"")))</f>
        <v/>
      </c>
      <c r="D389" s="497" t="str">
        <f>IF($B389="","",IFERROR(VLOOKUP($B389,SERVIÇOS!$A:$F,3,0),IFERROR(VLOOKUP($B389,'COMPOSIÇÕES COMPLEMENTARES '!$C:$K,3,0),"")))</f>
        <v/>
      </c>
      <c r="E389" s="498"/>
      <c r="F389" s="499" t="str">
        <f>IF($B389="","",IFERROR(VLOOKUP($B389,SERVIÇOS!$A:$F,4,0),IFERROR(VLOOKUP($B389,'COMPOSIÇÕES COMPLEMENTARES '!$C:$K,6,0),"")))</f>
        <v/>
      </c>
      <c r="G389" s="499" t="str">
        <f>IF($B389="","",IFERROR(VLOOKUP($B389,SERVIÇOS!$A:$F,5,0),IFERROR(VLOOKUP($B389,'COMPOSIÇÕES COMPLEMENTARES '!$C:$K,7,0),"")))</f>
        <v/>
      </c>
      <c r="H389" s="499" t="str">
        <f t="shared" si="30"/>
        <v/>
      </c>
      <c r="I389" s="499" t="str">
        <f t="shared" si="31"/>
        <v/>
      </c>
      <c r="J389" s="499" t="str">
        <f t="shared" si="32"/>
        <v/>
      </c>
      <c r="K389" s="499" t="str">
        <f t="shared" si="33"/>
        <v/>
      </c>
      <c r="L389" s="499"/>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f t="shared" si="34"/>
        <v>0</v>
      </c>
      <c r="AL389" s="324">
        <v>0</v>
      </c>
    </row>
    <row r="390" spans="1:38" s="325" customFormat="1">
      <c r="A390" s="494"/>
      <c r="B390" s="495"/>
      <c r="C390" s="496" t="str">
        <f>IF($B390="","",IFERROR(VLOOKUP($B390,SERVIÇOS!$A:$F,2,0),IFERROR(VLOOKUP($B390,'COMPOSIÇÕES COMPLEMENTARES '!$C:$K,2,0),"")))</f>
        <v/>
      </c>
      <c r="D390" s="497" t="str">
        <f>IF($B390="","",IFERROR(VLOOKUP($B390,SERVIÇOS!$A:$F,3,0),IFERROR(VLOOKUP($B390,'COMPOSIÇÕES COMPLEMENTARES '!$C:$K,3,0),"")))</f>
        <v/>
      </c>
      <c r="E390" s="498"/>
      <c r="F390" s="499" t="str">
        <f>IF($B390="","",IFERROR(VLOOKUP($B390,SERVIÇOS!$A:$F,4,0),IFERROR(VLOOKUP($B390,'COMPOSIÇÕES COMPLEMENTARES '!$C:$K,6,0),"")))</f>
        <v/>
      </c>
      <c r="G390" s="499" t="str">
        <f>IF($B390="","",IFERROR(VLOOKUP($B390,SERVIÇOS!$A:$F,5,0),IFERROR(VLOOKUP($B390,'COMPOSIÇÕES COMPLEMENTARES '!$C:$K,7,0),"")))</f>
        <v/>
      </c>
      <c r="H390" s="499" t="str">
        <f t="shared" si="30"/>
        <v/>
      </c>
      <c r="I390" s="499" t="str">
        <f t="shared" si="31"/>
        <v/>
      </c>
      <c r="J390" s="499" t="str">
        <f t="shared" si="32"/>
        <v/>
      </c>
      <c r="K390" s="499" t="str">
        <f t="shared" si="33"/>
        <v/>
      </c>
      <c r="L390" s="499"/>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f t="shared" si="34"/>
        <v>0</v>
      </c>
      <c r="AL390" s="324">
        <v>0</v>
      </c>
    </row>
    <row r="391" spans="1:38" s="325" customFormat="1">
      <c r="A391" s="494"/>
      <c r="B391" s="495"/>
      <c r="C391" s="496" t="str">
        <f>IF($B391="","",IFERROR(VLOOKUP($B391,SERVIÇOS!$A:$F,2,0),IFERROR(VLOOKUP($B391,'COMPOSIÇÕES COMPLEMENTARES '!$C:$K,2,0),"")))</f>
        <v/>
      </c>
      <c r="D391" s="497" t="str">
        <f>IF($B391="","",IFERROR(VLOOKUP($B391,SERVIÇOS!$A:$F,3,0),IFERROR(VLOOKUP($B391,'COMPOSIÇÕES COMPLEMENTARES '!$C:$K,3,0),"")))</f>
        <v/>
      </c>
      <c r="E391" s="498"/>
      <c r="F391" s="499" t="str">
        <f>IF($B391="","",IFERROR(VLOOKUP($B391,SERVIÇOS!$A:$F,4,0),IFERROR(VLOOKUP($B391,'COMPOSIÇÕES COMPLEMENTARES '!$C:$K,6,0),"")))</f>
        <v/>
      </c>
      <c r="G391" s="499" t="str">
        <f>IF($B391="","",IFERROR(VLOOKUP($B391,SERVIÇOS!$A:$F,5,0),IFERROR(VLOOKUP($B391,'COMPOSIÇÕES COMPLEMENTARES '!$C:$K,7,0),"")))</f>
        <v/>
      </c>
      <c r="H391" s="499" t="str">
        <f t="shared" si="30"/>
        <v/>
      </c>
      <c r="I391" s="499" t="str">
        <f t="shared" si="31"/>
        <v/>
      </c>
      <c r="J391" s="499" t="str">
        <f t="shared" si="32"/>
        <v/>
      </c>
      <c r="K391" s="499" t="str">
        <f t="shared" si="33"/>
        <v/>
      </c>
      <c r="L391" s="499"/>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f t="shared" si="34"/>
        <v>0</v>
      </c>
      <c r="AL391" s="324">
        <v>0</v>
      </c>
    </row>
    <row r="392" spans="1:38" s="325" customFormat="1">
      <c r="A392" s="494"/>
      <c r="B392" s="495"/>
      <c r="C392" s="496" t="str">
        <f>IF($B392="","",IFERROR(VLOOKUP($B392,SERVIÇOS!$A:$F,2,0),IFERROR(VLOOKUP($B392,'COMPOSIÇÕES COMPLEMENTARES '!$C:$K,2,0),"")))</f>
        <v/>
      </c>
      <c r="D392" s="497" t="str">
        <f>IF($B392="","",IFERROR(VLOOKUP($B392,SERVIÇOS!$A:$F,3,0),IFERROR(VLOOKUP($B392,'COMPOSIÇÕES COMPLEMENTARES '!$C:$K,3,0),"")))</f>
        <v/>
      </c>
      <c r="E392" s="498"/>
      <c r="F392" s="499" t="str">
        <f>IF($B392="","",IFERROR(VLOOKUP($B392,SERVIÇOS!$A:$F,4,0),IFERROR(VLOOKUP($B392,'COMPOSIÇÕES COMPLEMENTARES '!$C:$K,6,0),"")))</f>
        <v/>
      </c>
      <c r="G392" s="499" t="str">
        <f>IF($B392="","",IFERROR(VLOOKUP($B392,SERVIÇOS!$A:$F,5,0),IFERROR(VLOOKUP($B392,'COMPOSIÇÕES COMPLEMENTARES '!$C:$K,7,0),"")))</f>
        <v/>
      </c>
      <c r="H392" s="499" t="str">
        <f t="shared" si="30"/>
        <v/>
      </c>
      <c r="I392" s="499" t="str">
        <f t="shared" si="31"/>
        <v/>
      </c>
      <c r="J392" s="499" t="str">
        <f t="shared" si="32"/>
        <v/>
      </c>
      <c r="K392" s="499" t="str">
        <f t="shared" si="33"/>
        <v/>
      </c>
      <c r="L392" s="499"/>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f t="shared" si="34"/>
        <v>0</v>
      </c>
      <c r="AL392" s="324">
        <v>0</v>
      </c>
    </row>
    <row r="393" spans="1:38" s="325" customFormat="1">
      <c r="A393" s="494"/>
      <c r="B393" s="495"/>
      <c r="C393" s="496" t="str">
        <f>IF($B393="","",IFERROR(VLOOKUP($B393,SERVIÇOS!$A:$F,2,0),IFERROR(VLOOKUP($B393,'COMPOSIÇÕES COMPLEMENTARES '!$C:$K,2,0),"")))</f>
        <v/>
      </c>
      <c r="D393" s="497" t="str">
        <f>IF($B393="","",IFERROR(VLOOKUP($B393,SERVIÇOS!$A:$F,3,0),IFERROR(VLOOKUP($B393,'COMPOSIÇÕES COMPLEMENTARES '!$C:$K,3,0),"")))</f>
        <v/>
      </c>
      <c r="E393" s="498"/>
      <c r="F393" s="499" t="str">
        <f>IF($B393="","",IFERROR(VLOOKUP($B393,SERVIÇOS!$A:$F,4,0),IFERROR(VLOOKUP($B393,'COMPOSIÇÕES COMPLEMENTARES '!$C:$K,6,0),"")))</f>
        <v/>
      </c>
      <c r="G393" s="499" t="str">
        <f>IF($B393="","",IFERROR(VLOOKUP($B393,SERVIÇOS!$A:$F,5,0),IFERROR(VLOOKUP($B393,'COMPOSIÇÕES COMPLEMENTARES '!$C:$K,7,0),"")))</f>
        <v/>
      </c>
      <c r="H393" s="499" t="str">
        <f t="shared" si="30"/>
        <v/>
      </c>
      <c r="I393" s="499" t="str">
        <f t="shared" si="31"/>
        <v/>
      </c>
      <c r="J393" s="499" t="str">
        <f t="shared" si="32"/>
        <v/>
      </c>
      <c r="K393" s="499" t="str">
        <f t="shared" si="33"/>
        <v/>
      </c>
      <c r="L393" s="499"/>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f t="shared" si="34"/>
        <v>0</v>
      </c>
      <c r="AL393" s="324">
        <v>0</v>
      </c>
    </row>
    <row r="394" spans="1:38" s="325" customFormat="1">
      <c r="A394" s="494"/>
      <c r="B394" s="495"/>
      <c r="C394" s="496" t="str">
        <f>IF($B394="","",IFERROR(VLOOKUP($B394,SERVIÇOS!$A:$F,2,0),IFERROR(VLOOKUP($B394,'COMPOSIÇÕES COMPLEMENTARES '!$C:$K,2,0),"")))</f>
        <v/>
      </c>
      <c r="D394" s="497" t="str">
        <f>IF($B394="","",IFERROR(VLOOKUP($B394,SERVIÇOS!$A:$F,3,0),IFERROR(VLOOKUP($B394,'COMPOSIÇÕES COMPLEMENTARES '!$C:$K,3,0),"")))</f>
        <v/>
      </c>
      <c r="E394" s="498"/>
      <c r="F394" s="499" t="str">
        <f>IF($B394="","",IFERROR(VLOOKUP($B394,SERVIÇOS!$A:$F,4,0),IFERROR(VLOOKUP($B394,'COMPOSIÇÕES COMPLEMENTARES '!$C:$K,6,0),"")))</f>
        <v/>
      </c>
      <c r="G394" s="499" t="str">
        <f>IF($B394="","",IFERROR(VLOOKUP($B394,SERVIÇOS!$A:$F,5,0),IFERROR(VLOOKUP($B394,'COMPOSIÇÕES COMPLEMENTARES '!$C:$K,7,0),"")))</f>
        <v/>
      </c>
      <c r="H394" s="499" t="str">
        <f t="shared" ref="H394:H457" si="35">IF(E394="","",F394+G394)</f>
        <v/>
      </c>
      <c r="I394" s="499" t="str">
        <f t="shared" ref="I394:I457" si="36">IF(E394="","",ROUND((E394*F394),2))</f>
        <v/>
      </c>
      <c r="J394" s="499" t="str">
        <f t="shared" ref="J394:J457" si="37">IF(E394="","",ROUND((E394*G394),2))</f>
        <v/>
      </c>
      <c r="K394" s="499" t="str">
        <f t="shared" ref="K394:K457" si="38">IF(E394="","",ROUND((E394*H394),2))</f>
        <v/>
      </c>
      <c r="L394" s="499"/>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f t="shared" si="34"/>
        <v>0</v>
      </c>
      <c r="AL394" s="324">
        <v>0</v>
      </c>
    </row>
    <row r="395" spans="1:38" s="325" customFormat="1">
      <c r="A395" s="494"/>
      <c r="B395" s="495"/>
      <c r="C395" s="496" t="str">
        <f>IF($B395="","",IFERROR(VLOOKUP($B395,SERVIÇOS!$A:$F,2,0),IFERROR(VLOOKUP($B395,'COMPOSIÇÕES COMPLEMENTARES '!$C:$K,2,0),"")))</f>
        <v/>
      </c>
      <c r="D395" s="497" t="str">
        <f>IF($B395="","",IFERROR(VLOOKUP($B395,SERVIÇOS!$A:$F,3,0),IFERROR(VLOOKUP($B395,'COMPOSIÇÕES COMPLEMENTARES '!$C:$K,3,0),"")))</f>
        <v/>
      </c>
      <c r="E395" s="498"/>
      <c r="F395" s="499" t="str">
        <f>IF($B395="","",IFERROR(VLOOKUP($B395,SERVIÇOS!$A:$F,4,0),IFERROR(VLOOKUP($B395,'COMPOSIÇÕES COMPLEMENTARES '!$C:$K,6,0),"")))</f>
        <v/>
      </c>
      <c r="G395" s="499" t="str">
        <f>IF($B395="","",IFERROR(VLOOKUP($B395,SERVIÇOS!$A:$F,5,0),IFERROR(VLOOKUP($B395,'COMPOSIÇÕES COMPLEMENTARES '!$C:$K,7,0),"")))</f>
        <v/>
      </c>
      <c r="H395" s="499" t="str">
        <f t="shared" si="35"/>
        <v/>
      </c>
      <c r="I395" s="499" t="str">
        <f t="shared" si="36"/>
        <v/>
      </c>
      <c r="J395" s="499" t="str">
        <f t="shared" si="37"/>
        <v/>
      </c>
      <c r="K395" s="499" t="str">
        <f t="shared" si="38"/>
        <v/>
      </c>
      <c r="L395" s="499"/>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f t="shared" si="34"/>
        <v>0</v>
      </c>
      <c r="AL395" s="324">
        <v>0</v>
      </c>
    </row>
    <row r="396" spans="1:38" s="325" customFormat="1">
      <c r="A396" s="494"/>
      <c r="B396" s="495"/>
      <c r="C396" s="496" t="str">
        <f>IF($B396="","",IFERROR(VLOOKUP($B396,SERVIÇOS!$A:$F,2,0),IFERROR(VLOOKUP($B396,'COMPOSIÇÕES COMPLEMENTARES '!$C:$K,2,0),"")))</f>
        <v/>
      </c>
      <c r="D396" s="497" t="str">
        <f>IF($B396="","",IFERROR(VLOOKUP($B396,SERVIÇOS!$A:$F,3,0),IFERROR(VLOOKUP($B396,'COMPOSIÇÕES COMPLEMENTARES '!$C:$K,3,0),"")))</f>
        <v/>
      </c>
      <c r="E396" s="498"/>
      <c r="F396" s="499" t="str">
        <f>IF($B396="","",IFERROR(VLOOKUP($B396,SERVIÇOS!$A:$F,4,0),IFERROR(VLOOKUP($B396,'COMPOSIÇÕES COMPLEMENTARES '!$C:$K,6,0),"")))</f>
        <v/>
      </c>
      <c r="G396" s="499" t="str">
        <f>IF($B396="","",IFERROR(VLOOKUP($B396,SERVIÇOS!$A:$F,5,0),IFERROR(VLOOKUP($B396,'COMPOSIÇÕES COMPLEMENTARES '!$C:$K,7,0),"")))</f>
        <v/>
      </c>
      <c r="H396" s="499" t="str">
        <f t="shared" si="35"/>
        <v/>
      </c>
      <c r="I396" s="499" t="str">
        <f t="shared" si="36"/>
        <v/>
      </c>
      <c r="J396" s="499" t="str">
        <f t="shared" si="37"/>
        <v/>
      </c>
      <c r="K396" s="499" t="str">
        <f t="shared" si="38"/>
        <v/>
      </c>
      <c r="L396" s="499"/>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f t="shared" si="34"/>
        <v>0</v>
      </c>
      <c r="AL396" s="324">
        <v>0</v>
      </c>
    </row>
    <row r="397" spans="1:38" s="325" customFormat="1">
      <c r="A397" s="494"/>
      <c r="B397" s="495"/>
      <c r="C397" s="496" t="str">
        <f>IF($B397="","",IFERROR(VLOOKUP($B397,SERVIÇOS!$A:$F,2,0),IFERROR(VLOOKUP($B397,'COMPOSIÇÕES COMPLEMENTARES '!$C:$K,2,0),"")))</f>
        <v/>
      </c>
      <c r="D397" s="497" t="str">
        <f>IF($B397="","",IFERROR(VLOOKUP($B397,SERVIÇOS!$A:$F,3,0),IFERROR(VLOOKUP($B397,'COMPOSIÇÕES COMPLEMENTARES '!$C:$K,3,0),"")))</f>
        <v/>
      </c>
      <c r="E397" s="498"/>
      <c r="F397" s="499" t="str">
        <f>IF($B397="","",IFERROR(VLOOKUP($B397,SERVIÇOS!$A:$F,4,0),IFERROR(VLOOKUP($B397,'COMPOSIÇÕES COMPLEMENTARES '!$C:$K,6,0),"")))</f>
        <v/>
      </c>
      <c r="G397" s="499" t="str">
        <f>IF($B397="","",IFERROR(VLOOKUP($B397,SERVIÇOS!$A:$F,5,0),IFERROR(VLOOKUP($B397,'COMPOSIÇÕES COMPLEMENTARES '!$C:$K,7,0),"")))</f>
        <v/>
      </c>
      <c r="H397" s="499" t="str">
        <f t="shared" si="35"/>
        <v/>
      </c>
      <c r="I397" s="499" t="str">
        <f t="shared" si="36"/>
        <v/>
      </c>
      <c r="J397" s="499" t="str">
        <f t="shared" si="37"/>
        <v/>
      </c>
      <c r="K397" s="499" t="str">
        <f t="shared" si="38"/>
        <v/>
      </c>
      <c r="L397" s="499"/>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f t="shared" si="34"/>
        <v>0</v>
      </c>
      <c r="AL397" s="324">
        <v>0</v>
      </c>
    </row>
    <row r="398" spans="1:38" s="325" customFormat="1">
      <c r="A398" s="494"/>
      <c r="B398" s="495"/>
      <c r="C398" s="496" t="str">
        <f>IF($B398="","",IFERROR(VLOOKUP($B398,SERVIÇOS!$A:$F,2,0),IFERROR(VLOOKUP($B398,'COMPOSIÇÕES COMPLEMENTARES '!$C:$K,2,0),"")))</f>
        <v/>
      </c>
      <c r="D398" s="497" t="str">
        <f>IF($B398="","",IFERROR(VLOOKUP($B398,SERVIÇOS!$A:$F,3,0),IFERROR(VLOOKUP($B398,'COMPOSIÇÕES COMPLEMENTARES '!$C:$K,3,0),"")))</f>
        <v/>
      </c>
      <c r="E398" s="498"/>
      <c r="F398" s="499" t="str">
        <f>IF($B398="","",IFERROR(VLOOKUP($B398,SERVIÇOS!$A:$F,4,0),IFERROR(VLOOKUP($B398,'COMPOSIÇÕES COMPLEMENTARES '!$C:$K,6,0),"")))</f>
        <v/>
      </c>
      <c r="G398" s="499" t="str">
        <f>IF($B398="","",IFERROR(VLOOKUP($B398,SERVIÇOS!$A:$F,5,0),IFERROR(VLOOKUP($B398,'COMPOSIÇÕES COMPLEMENTARES '!$C:$K,7,0),"")))</f>
        <v/>
      </c>
      <c r="H398" s="499" t="str">
        <f t="shared" si="35"/>
        <v/>
      </c>
      <c r="I398" s="499" t="str">
        <f t="shared" si="36"/>
        <v/>
      </c>
      <c r="J398" s="499" t="str">
        <f t="shared" si="37"/>
        <v/>
      </c>
      <c r="K398" s="499" t="str">
        <f t="shared" si="38"/>
        <v/>
      </c>
      <c r="L398" s="499"/>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f t="shared" si="34"/>
        <v>0</v>
      </c>
      <c r="AL398" s="324">
        <v>0</v>
      </c>
    </row>
    <row r="399" spans="1:38" s="325" customFormat="1">
      <c r="A399" s="494"/>
      <c r="B399" s="495"/>
      <c r="C399" s="496" t="str">
        <f>IF($B399="","",IFERROR(VLOOKUP($B399,SERVIÇOS!$A:$F,2,0),IFERROR(VLOOKUP($B399,'COMPOSIÇÕES COMPLEMENTARES '!$C:$K,2,0),"")))</f>
        <v/>
      </c>
      <c r="D399" s="497" t="str">
        <f>IF($B399="","",IFERROR(VLOOKUP($B399,SERVIÇOS!$A:$F,3,0),IFERROR(VLOOKUP($B399,'COMPOSIÇÕES COMPLEMENTARES '!$C:$K,3,0),"")))</f>
        <v/>
      </c>
      <c r="E399" s="498"/>
      <c r="F399" s="499" t="str">
        <f>IF($B399="","",IFERROR(VLOOKUP($B399,SERVIÇOS!$A:$F,4,0),IFERROR(VLOOKUP($B399,'COMPOSIÇÕES COMPLEMENTARES '!$C:$K,6,0),"")))</f>
        <v/>
      </c>
      <c r="G399" s="499" t="str">
        <f>IF($B399="","",IFERROR(VLOOKUP($B399,SERVIÇOS!$A:$F,5,0),IFERROR(VLOOKUP($B399,'COMPOSIÇÕES COMPLEMENTARES '!$C:$K,7,0),"")))</f>
        <v/>
      </c>
      <c r="H399" s="499" t="str">
        <f t="shared" si="35"/>
        <v/>
      </c>
      <c r="I399" s="499" t="str">
        <f t="shared" si="36"/>
        <v/>
      </c>
      <c r="J399" s="499" t="str">
        <f t="shared" si="37"/>
        <v/>
      </c>
      <c r="K399" s="499" t="str">
        <f t="shared" si="38"/>
        <v/>
      </c>
      <c r="L399" s="499"/>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f t="shared" si="34"/>
        <v>0</v>
      </c>
      <c r="AL399" s="324">
        <v>0</v>
      </c>
    </row>
    <row r="400" spans="1:38" s="325" customFormat="1">
      <c r="A400" s="494"/>
      <c r="B400" s="495"/>
      <c r="C400" s="496" t="str">
        <f>IF($B400="","",IFERROR(VLOOKUP($B400,SERVIÇOS!$A:$F,2,0),IFERROR(VLOOKUP($B400,'COMPOSIÇÕES COMPLEMENTARES '!$C:$K,2,0),"")))</f>
        <v/>
      </c>
      <c r="D400" s="497" t="str">
        <f>IF($B400="","",IFERROR(VLOOKUP($B400,SERVIÇOS!$A:$F,3,0),IFERROR(VLOOKUP($B400,'COMPOSIÇÕES COMPLEMENTARES '!$C:$K,3,0),"")))</f>
        <v/>
      </c>
      <c r="E400" s="498"/>
      <c r="F400" s="499" t="str">
        <f>IF($B400="","",IFERROR(VLOOKUP($B400,SERVIÇOS!$A:$F,4,0),IFERROR(VLOOKUP($B400,'COMPOSIÇÕES COMPLEMENTARES '!$C:$K,6,0),"")))</f>
        <v/>
      </c>
      <c r="G400" s="499" t="str">
        <f>IF($B400="","",IFERROR(VLOOKUP($B400,SERVIÇOS!$A:$F,5,0),IFERROR(VLOOKUP($B400,'COMPOSIÇÕES COMPLEMENTARES '!$C:$K,7,0),"")))</f>
        <v/>
      </c>
      <c r="H400" s="499" t="str">
        <f t="shared" si="35"/>
        <v/>
      </c>
      <c r="I400" s="499" t="str">
        <f t="shared" si="36"/>
        <v/>
      </c>
      <c r="J400" s="499" t="str">
        <f t="shared" si="37"/>
        <v/>
      </c>
      <c r="K400" s="499" t="str">
        <f t="shared" si="38"/>
        <v/>
      </c>
      <c r="L400" s="499"/>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f t="shared" si="34"/>
        <v>0</v>
      </c>
      <c r="AL400" s="324">
        <v>0</v>
      </c>
    </row>
    <row r="401" spans="1:38" s="325" customFormat="1">
      <c r="A401" s="494"/>
      <c r="B401" s="495"/>
      <c r="C401" s="496" t="str">
        <f>IF($B401="","",IFERROR(VLOOKUP($B401,SERVIÇOS!$A:$F,2,0),IFERROR(VLOOKUP($B401,'COMPOSIÇÕES COMPLEMENTARES '!$C:$K,2,0),"")))</f>
        <v/>
      </c>
      <c r="D401" s="497" t="str">
        <f>IF($B401="","",IFERROR(VLOOKUP($B401,SERVIÇOS!$A:$F,3,0),IFERROR(VLOOKUP($B401,'COMPOSIÇÕES COMPLEMENTARES '!$C:$K,3,0),"")))</f>
        <v/>
      </c>
      <c r="E401" s="498"/>
      <c r="F401" s="499" t="str">
        <f>IF($B401="","",IFERROR(VLOOKUP($B401,SERVIÇOS!$A:$F,4,0),IFERROR(VLOOKUP($B401,'COMPOSIÇÕES COMPLEMENTARES '!$C:$K,6,0),"")))</f>
        <v/>
      </c>
      <c r="G401" s="499" t="str">
        <f>IF($B401="","",IFERROR(VLOOKUP($B401,SERVIÇOS!$A:$F,5,0),IFERROR(VLOOKUP($B401,'COMPOSIÇÕES COMPLEMENTARES '!$C:$K,7,0),"")))</f>
        <v/>
      </c>
      <c r="H401" s="499" t="str">
        <f t="shared" si="35"/>
        <v/>
      </c>
      <c r="I401" s="499" t="str">
        <f t="shared" si="36"/>
        <v/>
      </c>
      <c r="J401" s="499" t="str">
        <f t="shared" si="37"/>
        <v/>
      </c>
      <c r="K401" s="499" t="str">
        <f t="shared" si="38"/>
        <v/>
      </c>
      <c r="L401" s="499"/>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f t="shared" si="34"/>
        <v>0</v>
      </c>
      <c r="AL401" s="324">
        <v>0</v>
      </c>
    </row>
    <row r="402" spans="1:38" s="325" customFormat="1">
      <c r="A402" s="494"/>
      <c r="B402" s="495"/>
      <c r="C402" s="496" t="str">
        <f>IF($B402="","",IFERROR(VLOOKUP($B402,SERVIÇOS!$A:$F,2,0),IFERROR(VLOOKUP($B402,'COMPOSIÇÕES COMPLEMENTARES '!$C:$K,2,0),"")))</f>
        <v/>
      </c>
      <c r="D402" s="497" t="str">
        <f>IF($B402="","",IFERROR(VLOOKUP($B402,SERVIÇOS!$A:$F,3,0),IFERROR(VLOOKUP($B402,'COMPOSIÇÕES COMPLEMENTARES '!$C:$K,3,0),"")))</f>
        <v/>
      </c>
      <c r="E402" s="498"/>
      <c r="F402" s="499" t="str">
        <f>IF($B402="","",IFERROR(VLOOKUP($B402,SERVIÇOS!$A:$F,4,0),IFERROR(VLOOKUP($B402,'COMPOSIÇÕES COMPLEMENTARES '!$C:$K,6,0),"")))</f>
        <v/>
      </c>
      <c r="G402" s="499" t="str">
        <f>IF($B402="","",IFERROR(VLOOKUP($B402,SERVIÇOS!$A:$F,5,0),IFERROR(VLOOKUP($B402,'COMPOSIÇÕES COMPLEMENTARES '!$C:$K,7,0),"")))</f>
        <v/>
      </c>
      <c r="H402" s="499" t="str">
        <f t="shared" si="35"/>
        <v/>
      </c>
      <c r="I402" s="499" t="str">
        <f t="shared" si="36"/>
        <v/>
      </c>
      <c r="J402" s="499" t="str">
        <f t="shared" si="37"/>
        <v/>
      </c>
      <c r="K402" s="499" t="str">
        <f t="shared" si="38"/>
        <v/>
      </c>
      <c r="L402" s="499"/>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f t="shared" si="34"/>
        <v>0</v>
      </c>
      <c r="AL402" s="324">
        <v>0</v>
      </c>
    </row>
    <row r="403" spans="1:38" s="325" customFormat="1">
      <c r="A403" s="494"/>
      <c r="B403" s="495"/>
      <c r="C403" s="496" t="str">
        <f>IF($B403="","",IFERROR(VLOOKUP($B403,SERVIÇOS!$A:$F,2,0),IFERROR(VLOOKUP($B403,'COMPOSIÇÕES COMPLEMENTARES '!$C:$K,2,0),"")))</f>
        <v/>
      </c>
      <c r="D403" s="497" t="str">
        <f>IF($B403="","",IFERROR(VLOOKUP($B403,SERVIÇOS!$A:$F,3,0),IFERROR(VLOOKUP($B403,'COMPOSIÇÕES COMPLEMENTARES '!$C:$K,3,0),"")))</f>
        <v/>
      </c>
      <c r="E403" s="498"/>
      <c r="F403" s="499" t="str">
        <f>IF($B403="","",IFERROR(VLOOKUP($B403,SERVIÇOS!$A:$F,4,0),IFERROR(VLOOKUP($B403,'COMPOSIÇÕES COMPLEMENTARES '!$C:$K,6,0),"")))</f>
        <v/>
      </c>
      <c r="G403" s="499" t="str">
        <f>IF($B403="","",IFERROR(VLOOKUP($B403,SERVIÇOS!$A:$F,5,0),IFERROR(VLOOKUP($B403,'COMPOSIÇÕES COMPLEMENTARES '!$C:$K,7,0),"")))</f>
        <v/>
      </c>
      <c r="H403" s="499" t="str">
        <f t="shared" si="35"/>
        <v/>
      </c>
      <c r="I403" s="499" t="str">
        <f t="shared" si="36"/>
        <v/>
      </c>
      <c r="J403" s="499" t="str">
        <f t="shared" si="37"/>
        <v/>
      </c>
      <c r="K403" s="499" t="str">
        <f t="shared" si="38"/>
        <v/>
      </c>
      <c r="L403" s="499"/>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f t="shared" si="34"/>
        <v>0</v>
      </c>
      <c r="AL403" s="324">
        <v>0</v>
      </c>
    </row>
    <row r="404" spans="1:38" s="325" customFormat="1">
      <c r="A404" s="494"/>
      <c r="B404" s="495"/>
      <c r="C404" s="496" t="str">
        <f>IF($B404="","",IFERROR(VLOOKUP($B404,SERVIÇOS!$A:$F,2,0),IFERROR(VLOOKUP($B404,'COMPOSIÇÕES COMPLEMENTARES '!$C:$K,2,0),"")))</f>
        <v/>
      </c>
      <c r="D404" s="497" t="str">
        <f>IF($B404="","",IFERROR(VLOOKUP($B404,SERVIÇOS!$A:$F,3,0),IFERROR(VLOOKUP($B404,'COMPOSIÇÕES COMPLEMENTARES '!$C:$K,3,0),"")))</f>
        <v/>
      </c>
      <c r="E404" s="498"/>
      <c r="F404" s="499" t="str">
        <f>IF($B404="","",IFERROR(VLOOKUP($B404,SERVIÇOS!$A:$F,4,0),IFERROR(VLOOKUP($B404,'COMPOSIÇÕES COMPLEMENTARES '!$C:$K,6,0),"")))</f>
        <v/>
      </c>
      <c r="G404" s="499" t="str">
        <f>IF($B404="","",IFERROR(VLOOKUP($B404,SERVIÇOS!$A:$F,5,0),IFERROR(VLOOKUP($B404,'COMPOSIÇÕES COMPLEMENTARES '!$C:$K,7,0),"")))</f>
        <v/>
      </c>
      <c r="H404" s="499" t="str">
        <f t="shared" si="35"/>
        <v/>
      </c>
      <c r="I404" s="499" t="str">
        <f t="shared" si="36"/>
        <v/>
      </c>
      <c r="J404" s="499" t="str">
        <f t="shared" si="37"/>
        <v/>
      </c>
      <c r="K404" s="499" t="str">
        <f t="shared" si="38"/>
        <v/>
      </c>
      <c r="L404" s="499"/>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f t="shared" si="34"/>
        <v>0</v>
      </c>
      <c r="AL404" s="324">
        <v>0</v>
      </c>
    </row>
    <row r="405" spans="1:38" s="325" customFormat="1">
      <c r="A405" s="494"/>
      <c r="B405" s="495"/>
      <c r="C405" s="496" t="str">
        <f>IF($B405="","",IFERROR(VLOOKUP($B405,SERVIÇOS!$A:$F,2,0),IFERROR(VLOOKUP($B405,'COMPOSIÇÕES COMPLEMENTARES '!$C:$K,2,0),"")))</f>
        <v/>
      </c>
      <c r="D405" s="497" t="str">
        <f>IF($B405="","",IFERROR(VLOOKUP($B405,SERVIÇOS!$A:$F,3,0),IFERROR(VLOOKUP($B405,'COMPOSIÇÕES COMPLEMENTARES '!$C:$K,3,0),"")))</f>
        <v/>
      </c>
      <c r="E405" s="498"/>
      <c r="F405" s="499" t="str">
        <f>IF($B405="","",IFERROR(VLOOKUP($B405,SERVIÇOS!$A:$F,4,0),IFERROR(VLOOKUP($B405,'COMPOSIÇÕES COMPLEMENTARES '!$C:$K,6,0),"")))</f>
        <v/>
      </c>
      <c r="G405" s="499" t="str">
        <f>IF($B405="","",IFERROR(VLOOKUP($B405,SERVIÇOS!$A:$F,5,0),IFERROR(VLOOKUP($B405,'COMPOSIÇÕES COMPLEMENTARES '!$C:$K,7,0),"")))</f>
        <v/>
      </c>
      <c r="H405" s="499" t="str">
        <f t="shared" si="35"/>
        <v/>
      </c>
      <c r="I405" s="499" t="str">
        <f t="shared" si="36"/>
        <v/>
      </c>
      <c r="J405" s="499" t="str">
        <f t="shared" si="37"/>
        <v/>
      </c>
      <c r="K405" s="499" t="str">
        <f t="shared" si="38"/>
        <v/>
      </c>
      <c r="L405" s="499"/>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f t="shared" si="34"/>
        <v>0</v>
      </c>
      <c r="AL405" s="324">
        <v>0</v>
      </c>
    </row>
    <row r="406" spans="1:38" s="325" customFormat="1">
      <c r="A406" s="494"/>
      <c r="B406" s="495"/>
      <c r="C406" s="496" t="str">
        <f>IF($B406="","",IFERROR(VLOOKUP($B406,SERVIÇOS!$A:$F,2,0),IFERROR(VLOOKUP($B406,'COMPOSIÇÕES COMPLEMENTARES '!$C:$K,2,0),"")))</f>
        <v/>
      </c>
      <c r="D406" s="497" t="str">
        <f>IF($B406="","",IFERROR(VLOOKUP($B406,SERVIÇOS!$A:$F,3,0),IFERROR(VLOOKUP($B406,'COMPOSIÇÕES COMPLEMENTARES '!$C:$K,3,0),"")))</f>
        <v/>
      </c>
      <c r="E406" s="498"/>
      <c r="F406" s="499" t="str">
        <f>IF($B406="","",IFERROR(VLOOKUP($B406,SERVIÇOS!$A:$F,4,0),IFERROR(VLOOKUP($B406,'COMPOSIÇÕES COMPLEMENTARES '!$C:$K,6,0),"")))</f>
        <v/>
      </c>
      <c r="G406" s="499" t="str">
        <f>IF($B406="","",IFERROR(VLOOKUP($B406,SERVIÇOS!$A:$F,5,0),IFERROR(VLOOKUP($B406,'COMPOSIÇÕES COMPLEMENTARES '!$C:$K,7,0),"")))</f>
        <v/>
      </c>
      <c r="H406" s="499" t="str">
        <f t="shared" si="35"/>
        <v/>
      </c>
      <c r="I406" s="499" t="str">
        <f t="shared" si="36"/>
        <v/>
      </c>
      <c r="J406" s="499" t="str">
        <f t="shared" si="37"/>
        <v/>
      </c>
      <c r="K406" s="499" t="str">
        <f t="shared" si="38"/>
        <v/>
      </c>
      <c r="L406" s="499"/>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f t="shared" si="34"/>
        <v>0</v>
      </c>
      <c r="AL406" s="324">
        <v>0</v>
      </c>
    </row>
    <row r="407" spans="1:38" s="325" customFormat="1">
      <c r="A407" s="494"/>
      <c r="B407" s="495"/>
      <c r="C407" s="496" t="str">
        <f>IF($B407="","",IFERROR(VLOOKUP($B407,SERVIÇOS!$A:$F,2,0),IFERROR(VLOOKUP($B407,'COMPOSIÇÕES COMPLEMENTARES '!$C:$K,2,0),"")))</f>
        <v/>
      </c>
      <c r="D407" s="497" t="str">
        <f>IF($B407="","",IFERROR(VLOOKUP($B407,SERVIÇOS!$A:$F,3,0),IFERROR(VLOOKUP($B407,'COMPOSIÇÕES COMPLEMENTARES '!$C:$K,3,0),"")))</f>
        <v/>
      </c>
      <c r="E407" s="498"/>
      <c r="F407" s="499" t="str">
        <f>IF($B407="","",IFERROR(VLOOKUP($B407,SERVIÇOS!$A:$F,4,0),IFERROR(VLOOKUP($B407,'COMPOSIÇÕES COMPLEMENTARES '!$C:$K,6,0),"")))</f>
        <v/>
      </c>
      <c r="G407" s="499" t="str">
        <f>IF($B407="","",IFERROR(VLOOKUP($B407,SERVIÇOS!$A:$F,5,0),IFERROR(VLOOKUP($B407,'COMPOSIÇÕES COMPLEMENTARES '!$C:$K,7,0),"")))</f>
        <v/>
      </c>
      <c r="H407" s="499" t="str">
        <f t="shared" si="35"/>
        <v/>
      </c>
      <c r="I407" s="499" t="str">
        <f t="shared" si="36"/>
        <v/>
      </c>
      <c r="J407" s="499" t="str">
        <f t="shared" si="37"/>
        <v/>
      </c>
      <c r="K407" s="499" t="str">
        <f t="shared" si="38"/>
        <v/>
      </c>
      <c r="L407" s="499"/>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f t="shared" si="34"/>
        <v>0</v>
      </c>
      <c r="AL407" s="324">
        <v>0</v>
      </c>
    </row>
    <row r="408" spans="1:38" s="325" customFormat="1">
      <c r="A408" s="494"/>
      <c r="B408" s="495"/>
      <c r="C408" s="496" t="str">
        <f>IF($B408="","",IFERROR(VLOOKUP($B408,SERVIÇOS!$A:$F,2,0),IFERROR(VLOOKUP($B408,'COMPOSIÇÕES COMPLEMENTARES '!$C:$K,2,0),"")))</f>
        <v/>
      </c>
      <c r="D408" s="497" t="str">
        <f>IF($B408="","",IFERROR(VLOOKUP($B408,SERVIÇOS!$A:$F,3,0),IFERROR(VLOOKUP($B408,'COMPOSIÇÕES COMPLEMENTARES '!$C:$K,3,0),"")))</f>
        <v/>
      </c>
      <c r="E408" s="498"/>
      <c r="F408" s="499" t="str">
        <f>IF($B408="","",IFERROR(VLOOKUP($B408,SERVIÇOS!$A:$F,4,0),IFERROR(VLOOKUP($B408,'COMPOSIÇÕES COMPLEMENTARES '!$C:$K,6,0),"")))</f>
        <v/>
      </c>
      <c r="G408" s="499" t="str">
        <f>IF($B408="","",IFERROR(VLOOKUP($B408,SERVIÇOS!$A:$F,5,0),IFERROR(VLOOKUP($B408,'COMPOSIÇÕES COMPLEMENTARES '!$C:$K,7,0),"")))</f>
        <v/>
      </c>
      <c r="H408" s="499" t="str">
        <f t="shared" si="35"/>
        <v/>
      </c>
      <c r="I408" s="499" t="str">
        <f t="shared" si="36"/>
        <v/>
      </c>
      <c r="J408" s="499" t="str">
        <f t="shared" si="37"/>
        <v/>
      </c>
      <c r="K408" s="499" t="str">
        <f t="shared" si="38"/>
        <v/>
      </c>
      <c r="L408" s="499"/>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f t="shared" si="34"/>
        <v>0</v>
      </c>
      <c r="AL408" s="324">
        <v>0</v>
      </c>
    </row>
    <row r="409" spans="1:38" s="325" customFormat="1">
      <c r="A409" s="494"/>
      <c r="B409" s="495"/>
      <c r="C409" s="496" t="str">
        <f>IF($B409="","",IFERROR(VLOOKUP($B409,SERVIÇOS!$A:$F,2,0),IFERROR(VLOOKUP($B409,'COMPOSIÇÕES COMPLEMENTARES '!$C:$K,2,0),"")))</f>
        <v/>
      </c>
      <c r="D409" s="497" t="str">
        <f>IF($B409="","",IFERROR(VLOOKUP($B409,SERVIÇOS!$A:$F,3,0),IFERROR(VLOOKUP($B409,'COMPOSIÇÕES COMPLEMENTARES '!$C:$K,3,0),"")))</f>
        <v/>
      </c>
      <c r="E409" s="498"/>
      <c r="F409" s="499" t="str">
        <f>IF($B409="","",IFERROR(VLOOKUP($B409,SERVIÇOS!$A:$F,4,0),IFERROR(VLOOKUP($B409,'COMPOSIÇÕES COMPLEMENTARES '!$C:$K,6,0),"")))</f>
        <v/>
      </c>
      <c r="G409" s="499" t="str">
        <f>IF($B409="","",IFERROR(VLOOKUP($B409,SERVIÇOS!$A:$F,5,0),IFERROR(VLOOKUP($B409,'COMPOSIÇÕES COMPLEMENTARES '!$C:$K,7,0),"")))</f>
        <v/>
      </c>
      <c r="H409" s="499" t="str">
        <f t="shared" si="35"/>
        <v/>
      </c>
      <c r="I409" s="499" t="str">
        <f t="shared" si="36"/>
        <v/>
      </c>
      <c r="J409" s="499" t="str">
        <f t="shared" si="37"/>
        <v/>
      </c>
      <c r="K409" s="499" t="str">
        <f t="shared" si="38"/>
        <v/>
      </c>
      <c r="L409" s="499"/>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f t="shared" si="34"/>
        <v>0</v>
      </c>
      <c r="AL409" s="324">
        <v>0</v>
      </c>
    </row>
    <row r="410" spans="1:38" s="325" customFormat="1">
      <c r="A410" s="494"/>
      <c r="B410" s="495"/>
      <c r="C410" s="496" t="str">
        <f>IF($B410="","",IFERROR(VLOOKUP($B410,SERVIÇOS!$A:$F,2,0),IFERROR(VLOOKUP($B410,'COMPOSIÇÕES COMPLEMENTARES '!$C:$K,2,0),"")))</f>
        <v/>
      </c>
      <c r="D410" s="497" t="str">
        <f>IF($B410="","",IFERROR(VLOOKUP($B410,SERVIÇOS!$A:$F,3,0),IFERROR(VLOOKUP($B410,'COMPOSIÇÕES COMPLEMENTARES '!$C:$K,3,0),"")))</f>
        <v/>
      </c>
      <c r="E410" s="498"/>
      <c r="F410" s="499" t="str">
        <f>IF($B410="","",IFERROR(VLOOKUP($B410,SERVIÇOS!$A:$F,4,0),IFERROR(VLOOKUP($B410,'COMPOSIÇÕES COMPLEMENTARES '!$C:$K,6,0),"")))</f>
        <v/>
      </c>
      <c r="G410" s="499" t="str">
        <f>IF($B410="","",IFERROR(VLOOKUP($B410,SERVIÇOS!$A:$F,5,0),IFERROR(VLOOKUP($B410,'COMPOSIÇÕES COMPLEMENTARES '!$C:$K,7,0),"")))</f>
        <v/>
      </c>
      <c r="H410" s="499" t="str">
        <f t="shared" si="35"/>
        <v/>
      </c>
      <c r="I410" s="499" t="str">
        <f t="shared" si="36"/>
        <v/>
      </c>
      <c r="J410" s="499" t="str">
        <f t="shared" si="37"/>
        <v/>
      </c>
      <c r="K410" s="499" t="str">
        <f t="shared" si="38"/>
        <v/>
      </c>
      <c r="L410" s="499"/>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f t="shared" si="34"/>
        <v>0</v>
      </c>
      <c r="AL410" s="324">
        <v>0</v>
      </c>
    </row>
    <row r="411" spans="1:38" s="325" customFormat="1">
      <c r="A411" s="494"/>
      <c r="B411" s="495"/>
      <c r="C411" s="496" t="str">
        <f>IF($B411="","",IFERROR(VLOOKUP($B411,SERVIÇOS!$A:$F,2,0),IFERROR(VLOOKUP($B411,'COMPOSIÇÕES COMPLEMENTARES '!$C:$K,2,0),"")))</f>
        <v/>
      </c>
      <c r="D411" s="497" t="str">
        <f>IF($B411="","",IFERROR(VLOOKUP($B411,SERVIÇOS!$A:$F,3,0),IFERROR(VLOOKUP($B411,'COMPOSIÇÕES COMPLEMENTARES '!$C:$K,3,0),"")))</f>
        <v/>
      </c>
      <c r="E411" s="498"/>
      <c r="F411" s="499" t="str">
        <f>IF($B411="","",IFERROR(VLOOKUP($B411,SERVIÇOS!$A:$F,4,0),IFERROR(VLOOKUP($B411,'COMPOSIÇÕES COMPLEMENTARES '!$C:$K,6,0),"")))</f>
        <v/>
      </c>
      <c r="G411" s="499" t="str">
        <f>IF($B411="","",IFERROR(VLOOKUP($B411,SERVIÇOS!$A:$F,5,0),IFERROR(VLOOKUP($B411,'COMPOSIÇÕES COMPLEMENTARES '!$C:$K,7,0),"")))</f>
        <v/>
      </c>
      <c r="H411" s="499" t="str">
        <f t="shared" si="35"/>
        <v/>
      </c>
      <c r="I411" s="499" t="str">
        <f t="shared" si="36"/>
        <v/>
      </c>
      <c r="J411" s="499" t="str">
        <f t="shared" si="37"/>
        <v/>
      </c>
      <c r="K411" s="499" t="str">
        <f t="shared" si="38"/>
        <v/>
      </c>
      <c r="L411" s="499"/>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f t="shared" si="34"/>
        <v>0</v>
      </c>
      <c r="AL411" s="324">
        <v>0</v>
      </c>
    </row>
    <row r="412" spans="1:38" s="325" customFormat="1">
      <c r="A412" s="494"/>
      <c r="B412" s="495"/>
      <c r="C412" s="496" t="str">
        <f>IF($B412="","",IFERROR(VLOOKUP($B412,SERVIÇOS!$A:$F,2,0),IFERROR(VLOOKUP($B412,'COMPOSIÇÕES COMPLEMENTARES '!$C:$K,2,0),"")))</f>
        <v/>
      </c>
      <c r="D412" s="497" t="str">
        <f>IF($B412="","",IFERROR(VLOOKUP($B412,SERVIÇOS!$A:$F,3,0),IFERROR(VLOOKUP($B412,'COMPOSIÇÕES COMPLEMENTARES '!$C:$K,3,0),"")))</f>
        <v/>
      </c>
      <c r="E412" s="498"/>
      <c r="F412" s="499" t="str">
        <f>IF($B412="","",IFERROR(VLOOKUP($B412,SERVIÇOS!$A:$F,4,0),IFERROR(VLOOKUP($B412,'COMPOSIÇÕES COMPLEMENTARES '!$C:$K,6,0),"")))</f>
        <v/>
      </c>
      <c r="G412" s="499" t="str">
        <f>IF($B412="","",IFERROR(VLOOKUP($B412,SERVIÇOS!$A:$F,5,0),IFERROR(VLOOKUP($B412,'COMPOSIÇÕES COMPLEMENTARES '!$C:$K,7,0),"")))</f>
        <v/>
      </c>
      <c r="H412" s="499" t="str">
        <f t="shared" si="35"/>
        <v/>
      </c>
      <c r="I412" s="499" t="str">
        <f t="shared" si="36"/>
        <v/>
      </c>
      <c r="J412" s="499" t="str">
        <f t="shared" si="37"/>
        <v/>
      </c>
      <c r="K412" s="499" t="str">
        <f t="shared" si="38"/>
        <v/>
      </c>
      <c r="L412" s="499"/>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f t="shared" si="34"/>
        <v>0</v>
      </c>
      <c r="AL412" s="324">
        <v>0</v>
      </c>
    </row>
    <row r="413" spans="1:38" s="325" customFormat="1">
      <c r="A413" s="494"/>
      <c r="B413" s="495"/>
      <c r="C413" s="496" t="str">
        <f>IF($B413="","",IFERROR(VLOOKUP($B413,SERVIÇOS!$A:$F,2,0),IFERROR(VLOOKUP($B413,'COMPOSIÇÕES COMPLEMENTARES '!$C:$K,2,0),"")))</f>
        <v/>
      </c>
      <c r="D413" s="497" t="str">
        <f>IF($B413="","",IFERROR(VLOOKUP($B413,SERVIÇOS!$A:$F,3,0),IFERROR(VLOOKUP($B413,'COMPOSIÇÕES COMPLEMENTARES '!$C:$K,3,0),"")))</f>
        <v/>
      </c>
      <c r="E413" s="498"/>
      <c r="F413" s="499" t="str">
        <f>IF($B413="","",IFERROR(VLOOKUP($B413,SERVIÇOS!$A:$F,4,0),IFERROR(VLOOKUP($B413,'COMPOSIÇÕES COMPLEMENTARES '!$C:$K,6,0),"")))</f>
        <v/>
      </c>
      <c r="G413" s="499" t="str">
        <f>IF($B413="","",IFERROR(VLOOKUP($B413,SERVIÇOS!$A:$F,5,0),IFERROR(VLOOKUP($B413,'COMPOSIÇÕES COMPLEMENTARES '!$C:$K,7,0),"")))</f>
        <v/>
      </c>
      <c r="H413" s="499" t="str">
        <f t="shared" si="35"/>
        <v/>
      </c>
      <c r="I413" s="499" t="str">
        <f t="shared" si="36"/>
        <v/>
      </c>
      <c r="J413" s="499" t="str">
        <f t="shared" si="37"/>
        <v/>
      </c>
      <c r="K413" s="499" t="str">
        <f t="shared" si="38"/>
        <v/>
      </c>
      <c r="L413" s="499"/>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f t="shared" si="34"/>
        <v>0</v>
      </c>
      <c r="AL413" s="324">
        <v>0</v>
      </c>
    </row>
    <row r="414" spans="1:38" s="325" customFormat="1">
      <c r="A414" s="494"/>
      <c r="B414" s="495"/>
      <c r="C414" s="496" t="str">
        <f>IF($B414="","",IFERROR(VLOOKUP($B414,SERVIÇOS!$A:$F,2,0),IFERROR(VLOOKUP($B414,'COMPOSIÇÕES COMPLEMENTARES '!$C:$K,2,0),"")))</f>
        <v/>
      </c>
      <c r="D414" s="497" t="str">
        <f>IF($B414="","",IFERROR(VLOOKUP($B414,SERVIÇOS!$A:$F,3,0),IFERROR(VLOOKUP($B414,'COMPOSIÇÕES COMPLEMENTARES '!$C:$K,3,0),"")))</f>
        <v/>
      </c>
      <c r="E414" s="498"/>
      <c r="F414" s="499" t="str">
        <f>IF($B414="","",IFERROR(VLOOKUP($B414,SERVIÇOS!$A:$F,4,0),IFERROR(VLOOKUP($B414,'COMPOSIÇÕES COMPLEMENTARES '!$C:$K,6,0),"")))</f>
        <v/>
      </c>
      <c r="G414" s="499" t="str">
        <f>IF($B414="","",IFERROR(VLOOKUP($B414,SERVIÇOS!$A:$F,5,0),IFERROR(VLOOKUP($B414,'COMPOSIÇÕES COMPLEMENTARES '!$C:$K,7,0),"")))</f>
        <v/>
      </c>
      <c r="H414" s="499" t="str">
        <f t="shared" si="35"/>
        <v/>
      </c>
      <c r="I414" s="499" t="str">
        <f t="shared" si="36"/>
        <v/>
      </c>
      <c r="J414" s="499" t="str">
        <f t="shared" si="37"/>
        <v/>
      </c>
      <c r="K414" s="499" t="str">
        <f t="shared" si="38"/>
        <v/>
      </c>
      <c r="L414" s="499"/>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f t="shared" si="34"/>
        <v>0</v>
      </c>
      <c r="AL414" s="324">
        <v>0</v>
      </c>
    </row>
    <row r="415" spans="1:38" s="325" customFormat="1">
      <c r="A415" s="494"/>
      <c r="B415" s="495"/>
      <c r="C415" s="496" t="str">
        <f>IF($B415="","",IFERROR(VLOOKUP($B415,SERVIÇOS!$A:$F,2,0),IFERROR(VLOOKUP($B415,'COMPOSIÇÕES COMPLEMENTARES '!$C:$K,2,0),"")))</f>
        <v/>
      </c>
      <c r="D415" s="497" t="str">
        <f>IF($B415="","",IFERROR(VLOOKUP($B415,SERVIÇOS!$A:$F,3,0),IFERROR(VLOOKUP($B415,'COMPOSIÇÕES COMPLEMENTARES '!$C:$K,3,0),"")))</f>
        <v/>
      </c>
      <c r="E415" s="498"/>
      <c r="F415" s="499" t="str">
        <f>IF($B415="","",IFERROR(VLOOKUP($B415,SERVIÇOS!$A:$F,4,0),IFERROR(VLOOKUP($B415,'COMPOSIÇÕES COMPLEMENTARES '!$C:$K,6,0),"")))</f>
        <v/>
      </c>
      <c r="G415" s="499" t="str">
        <f>IF($B415="","",IFERROR(VLOOKUP($B415,SERVIÇOS!$A:$F,5,0),IFERROR(VLOOKUP($B415,'COMPOSIÇÕES COMPLEMENTARES '!$C:$K,7,0),"")))</f>
        <v/>
      </c>
      <c r="H415" s="499" t="str">
        <f t="shared" si="35"/>
        <v/>
      </c>
      <c r="I415" s="499" t="str">
        <f t="shared" si="36"/>
        <v/>
      </c>
      <c r="J415" s="499" t="str">
        <f t="shared" si="37"/>
        <v/>
      </c>
      <c r="K415" s="499" t="str">
        <f t="shared" si="38"/>
        <v/>
      </c>
      <c r="L415" s="499"/>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f t="shared" si="34"/>
        <v>0</v>
      </c>
      <c r="AL415" s="324">
        <v>0</v>
      </c>
    </row>
    <row r="416" spans="1:38" s="325" customFormat="1">
      <c r="A416" s="494"/>
      <c r="B416" s="495"/>
      <c r="C416" s="496" t="str">
        <f>IF($B416="","",IFERROR(VLOOKUP($B416,SERVIÇOS!$A:$F,2,0),IFERROR(VLOOKUP($B416,'COMPOSIÇÕES COMPLEMENTARES '!$C:$K,2,0),"")))</f>
        <v/>
      </c>
      <c r="D416" s="497" t="str">
        <f>IF($B416="","",IFERROR(VLOOKUP($B416,SERVIÇOS!$A:$F,3,0),IFERROR(VLOOKUP($B416,'COMPOSIÇÕES COMPLEMENTARES '!$C:$K,3,0),"")))</f>
        <v/>
      </c>
      <c r="E416" s="498"/>
      <c r="F416" s="499" t="str">
        <f>IF($B416="","",IFERROR(VLOOKUP($B416,SERVIÇOS!$A:$F,4,0),IFERROR(VLOOKUP($B416,'COMPOSIÇÕES COMPLEMENTARES '!$C:$K,6,0),"")))</f>
        <v/>
      </c>
      <c r="G416" s="499" t="str">
        <f>IF($B416="","",IFERROR(VLOOKUP($B416,SERVIÇOS!$A:$F,5,0),IFERROR(VLOOKUP($B416,'COMPOSIÇÕES COMPLEMENTARES '!$C:$K,7,0),"")))</f>
        <v/>
      </c>
      <c r="H416" s="499" t="str">
        <f t="shared" si="35"/>
        <v/>
      </c>
      <c r="I416" s="499" t="str">
        <f t="shared" si="36"/>
        <v/>
      </c>
      <c r="J416" s="499" t="str">
        <f t="shared" si="37"/>
        <v/>
      </c>
      <c r="K416" s="499" t="str">
        <f t="shared" si="38"/>
        <v/>
      </c>
      <c r="L416" s="499"/>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f t="shared" si="34"/>
        <v>0</v>
      </c>
      <c r="AL416" s="324">
        <v>0</v>
      </c>
    </row>
    <row r="417" spans="1:38" s="325" customFormat="1">
      <c r="A417" s="494"/>
      <c r="B417" s="495"/>
      <c r="C417" s="496" t="str">
        <f>IF($B417="","",IFERROR(VLOOKUP($B417,SERVIÇOS!$A:$F,2,0),IFERROR(VLOOKUP($B417,'COMPOSIÇÕES COMPLEMENTARES '!$C:$K,2,0),"")))</f>
        <v/>
      </c>
      <c r="D417" s="497" t="str">
        <f>IF($B417="","",IFERROR(VLOOKUP($B417,SERVIÇOS!$A:$F,3,0),IFERROR(VLOOKUP($B417,'COMPOSIÇÕES COMPLEMENTARES '!$C:$K,3,0),"")))</f>
        <v/>
      </c>
      <c r="E417" s="498"/>
      <c r="F417" s="499" t="str">
        <f>IF($B417="","",IFERROR(VLOOKUP($B417,SERVIÇOS!$A:$F,4,0),IFERROR(VLOOKUP($B417,'COMPOSIÇÕES COMPLEMENTARES '!$C:$K,6,0),"")))</f>
        <v/>
      </c>
      <c r="G417" s="499" t="str">
        <f>IF($B417="","",IFERROR(VLOOKUP($B417,SERVIÇOS!$A:$F,5,0),IFERROR(VLOOKUP($B417,'COMPOSIÇÕES COMPLEMENTARES '!$C:$K,7,0),"")))</f>
        <v/>
      </c>
      <c r="H417" s="499" t="str">
        <f t="shared" si="35"/>
        <v/>
      </c>
      <c r="I417" s="499" t="str">
        <f t="shared" si="36"/>
        <v/>
      </c>
      <c r="J417" s="499" t="str">
        <f t="shared" si="37"/>
        <v/>
      </c>
      <c r="K417" s="499" t="str">
        <f t="shared" si="38"/>
        <v/>
      </c>
      <c r="L417" s="499"/>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f t="shared" si="34"/>
        <v>0</v>
      </c>
      <c r="AL417" s="324">
        <v>0</v>
      </c>
    </row>
    <row r="418" spans="1:38" s="325" customFormat="1">
      <c r="A418" s="494"/>
      <c r="B418" s="495"/>
      <c r="C418" s="496" t="str">
        <f>IF($B418="","",IFERROR(VLOOKUP($B418,SERVIÇOS!$A:$F,2,0),IFERROR(VLOOKUP($B418,'COMPOSIÇÕES COMPLEMENTARES '!$C:$K,2,0),"")))</f>
        <v/>
      </c>
      <c r="D418" s="497" t="str">
        <f>IF($B418="","",IFERROR(VLOOKUP($B418,SERVIÇOS!$A:$F,3,0),IFERROR(VLOOKUP($B418,'COMPOSIÇÕES COMPLEMENTARES '!$C:$K,3,0),"")))</f>
        <v/>
      </c>
      <c r="E418" s="498"/>
      <c r="F418" s="499" t="str">
        <f>IF($B418="","",IFERROR(VLOOKUP($B418,SERVIÇOS!$A:$F,4,0),IFERROR(VLOOKUP($B418,'COMPOSIÇÕES COMPLEMENTARES '!$C:$K,6,0),"")))</f>
        <v/>
      </c>
      <c r="G418" s="499" t="str">
        <f>IF($B418="","",IFERROR(VLOOKUP($B418,SERVIÇOS!$A:$F,5,0),IFERROR(VLOOKUP($B418,'COMPOSIÇÕES COMPLEMENTARES '!$C:$K,7,0),"")))</f>
        <v/>
      </c>
      <c r="H418" s="499" t="str">
        <f t="shared" si="35"/>
        <v/>
      </c>
      <c r="I418" s="499" t="str">
        <f t="shared" si="36"/>
        <v/>
      </c>
      <c r="J418" s="499" t="str">
        <f t="shared" si="37"/>
        <v/>
      </c>
      <c r="K418" s="499" t="str">
        <f t="shared" si="38"/>
        <v/>
      </c>
      <c r="L418" s="499"/>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f t="shared" si="34"/>
        <v>0</v>
      </c>
      <c r="AL418" s="324">
        <v>0</v>
      </c>
    </row>
    <row r="419" spans="1:38" s="325" customFormat="1">
      <c r="A419" s="494"/>
      <c r="B419" s="495"/>
      <c r="C419" s="496" t="str">
        <f>IF($B419="","",IFERROR(VLOOKUP($B419,SERVIÇOS!$A:$F,2,0),IFERROR(VLOOKUP($B419,'COMPOSIÇÕES COMPLEMENTARES '!$C:$K,2,0),"")))</f>
        <v/>
      </c>
      <c r="D419" s="497" t="str">
        <f>IF($B419="","",IFERROR(VLOOKUP($B419,SERVIÇOS!$A:$F,3,0),IFERROR(VLOOKUP($B419,'COMPOSIÇÕES COMPLEMENTARES '!$C:$K,3,0),"")))</f>
        <v/>
      </c>
      <c r="E419" s="498"/>
      <c r="F419" s="499" t="str">
        <f>IF($B419="","",IFERROR(VLOOKUP($B419,SERVIÇOS!$A:$F,4,0),IFERROR(VLOOKUP($B419,'COMPOSIÇÕES COMPLEMENTARES '!$C:$K,6,0),"")))</f>
        <v/>
      </c>
      <c r="G419" s="499" t="str">
        <f>IF($B419="","",IFERROR(VLOOKUP($B419,SERVIÇOS!$A:$F,5,0),IFERROR(VLOOKUP($B419,'COMPOSIÇÕES COMPLEMENTARES '!$C:$K,7,0),"")))</f>
        <v/>
      </c>
      <c r="H419" s="499" t="str">
        <f t="shared" si="35"/>
        <v/>
      </c>
      <c r="I419" s="499" t="str">
        <f t="shared" si="36"/>
        <v/>
      </c>
      <c r="J419" s="499" t="str">
        <f t="shared" si="37"/>
        <v/>
      </c>
      <c r="K419" s="499" t="str">
        <f t="shared" si="38"/>
        <v/>
      </c>
      <c r="L419" s="499"/>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f t="shared" ref="AK419:AK462" si="39">B419-AL419</f>
        <v>0</v>
      </c>
      <c r="AL419" s="324">
        <v>0</v>
      </c>
    </row>
    <row r="420" spans="1:38" s="325" customFormat="1">
      <c r="A420" s="494"/>
      <c r="B420" s="495"/>
      <c r="C420" s="496" t="str">
        <f>IF($B420="","",IFERROR(VLOOKUP($B420,SERVIÇOS!$A:$F,2,0),IFERROR(VLOOKUP($B420,'COMPOSIÇÕES COMPLEMENTARES '!$C:$K,2,0),"")))</f>
        <v/>
      </c>
      <c r="D420" s="497" t="str">
        <f>IF($B420="","",IFERROR(VLOOKUP($B420,SERVIÇOS!$A:$F,3,0),IFERROR(VLOOKUP($B420,'COMPOSIÇÕES COMPLEMENTARES '!$C:$K,3,0),"")))</f>
        <v/>
      </c>
      <c r="E420" s="498"/>
      <c r="F420" s="499" t="str">
        <f>IF($B420="","",IFERROR(VLOOKUP($B420,SERVIÇOS!$A:$F,4,0),IFERROR(VLOOKUP($B420,'COMPOSIÇÕES COMPLEMENTARES '!$C:$K,6,0),"")))</f>
        <v/>
      </c>
      <c r="G420" s="499" t="str">
        <f>IF($B420="","",IFERROR(VLOOKUP($B420,SERVIÇOS!$A:$F,5,0),IFERROR(VLOOKUP($B420,'COMPOSIÇÕES COMPLEMENTARES '!$C:$K,7,0),"")))</f>
        <v/>
      </c>
      <c r="H420" s="499" t="str">
        <f t="shared" si="35"/>
        <v/>
      </c>
      <c r="I420" s="499" t="str">
        <f t="shared" si="36"/>
        <v/>
      </c>
      <c r="J420" s="499" t="str">
        <f t="shared" si="37"/>
        <v/>
      </c>
      <c r="K420" s="499" t="str">
        <f t="shared" si="38"/>
        <v/>
      </c>
      <c r="L420" s="499"/>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f t="shared" si="39"/>
        <v>0</v>
      </c>
      <c r="AL420" s="324">
        <v>0</v>
      </c>
    </row>
    <row r="421" spans="1:38" s="325" customFormat="1">
      <c r="A421" s="494"/>
      <c r="B421" s="495"/>
      <c r="C421" s="496" t="str">
        <f>IF($B421="","",IFERROR(VLOOKUP($B421,SERVIÇOS!$A:$F,2,0),IFERROR(VLOOKUP($B421,'COMPOSIÇÕES COMPLEMENTARES '!$C:$K,2,0),"")))</f>
        <v/>
      </c>
      <c r="D421" s="497" t="str">
        <f>IF($B421="","",IFERROR(VLOOKUP($B421,SERVIÇOS!$A:$F,3,0),IFERROR(VLOOKUP($B421,'COMPOSIÇÕES COMPLEMENTARES '!$C:$K,3,0),"")))</f>
        <v/>
      </c>
      <c r="E421" s="498"/>
      <c r="F421" s="499" t="str">
        <f>IF($B421="","",IFERROR(VLOOKUP($B421,SERVIÇOS!$A:$F,4,0),IFERROR(VLOOKUP($B421,'COMPOSIÇÕES COMPLEMENTARES '!$C:$K,6,0),"")))</f>
        <v/>
      </c>
      <c r="G421" s="499" t="str">
        <f>IF($B421="","",IFERROR(VLOOKUP($B421,SERVIÇOS!$A:$F,5,0),IFERROR(VLOOKUP($B421,'COMPOSIÇÕES COMPLEMENTARES '!$C:$K,7,0),"")))</f>
        <v/>
      </c>
      <c r="H421" s="499" t="str">
        <f t="shared" si="35"/>
        <v/>
      </c>
      <c r="I421" s="499" t="str">
        <f t="shared" si="36"/>
        <v/>
      </c>
      <c r="J421" s="499" t="str">
        <f t="shared" si="37"/>
        <v/>
      </c>
      <c r="K421" s="499" t="str">
        <f t="shared" si="38"/>
        <v/>
      </c>
      <c r="L421" s="499"/>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f t="shared" si="39"/>
        <v>0</v>
      </c>
      <c r="AL421" s="324">
        <v>0</v>
      </c>
    </row>
    <row r="422" spans="1:38" s="325" customFormat="1">
      <c r="A422" s="494"/>
      <c r="B422" s="495"/>
      <c r="C422" s="496" t="str">
        <f>IF($B422="","",IFERROR(VLOOKUP($B422,SERVIÇOS!$A:$F,2,0),IFERROR(VLOOKUP($B422,'COMPOSIÇÕES COMPLEMENTARES '!$C:$K,2,0),"")))</f>
        <v/>
      </c>
      <c r="D422" s="497" t="str">
        <f>IF($B422="","",IFERROR(VLOOKUP($B422,SERVIÇOS!$A:$F,3,0),IFERROR(VLOOKUP($B422,'COMPOSIÇÕES COMPLEMENTARES '!$C:$K,3,0),"")))</f>
        <v/>
      </c>
      <c r="E422" s="498"/>
      <c r="F422" s="499" t="str">
        <f>IF($B422="","",IFERROR(VLOOKUP($B422,SERVIÇOS!$A:$F,4,0),IFERROR(VLOOKUP($B422,'COMPOSIÇÕES COMPLEMENTARES '!$C:$K,6,0),"")))</f>
        <v/>
      </c>
      <c r="G422" s="499" t="str">
        <f>IF($B422="","",IFERROR(VLOOKUP($B422,SERVIÇOS!$A:$F,5,0),IFERROR(VLOOKUP($B422,'COMPOSIÇÕES COMPLEMENTARES '!$C:$K,7,0),"")))</f>
        <v/>
      </c>
      <c r="H422" s="499" t="str">
        <f t="shared" si="35"/>
        <v/>
      </c>
      <c r="I422" s="499" t="str">
        <f t="shared" si="36"/>
        <v/>
      </c>
      <c r="J422" s="499" t="str">
        <f t="shared" si="37"/>
        <v/>
      </c>
      <c r="K422" s="499" t="str">
        <f t="shared" si="38"/>
        <v/>
      </c>
      <c r="L422" s="499"/>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f t="shared" si="39"/>
        <v>0</v>
      </c>
      <c r="AL422" s="324">
        <v>0</v>
      </c>
    </row>
    <row r="423" spans="1:38" s="325" customFormat="1">
      <c r="A423" s="494"/>
      <c r="B423" s="495"/>
      <c r="C423" s="496" t="str">
        <f>IF($B423="","",IFERROR(VLOOKUP($B423,SERVIÇOS!$A:$F,2,0),IFERROR(VLOOKUP($B423,'COMPOSIÇÕES COMPLEMENTARES '!$C:$K,2,0),"")))</f>
        <v/>
      </c>
      <c r="D423" s="497" t="str">
        <f>IF($B423="","",IFERROR(VLOOKUP($B423,SERVIÇOS!$A:$F,3,0),IFERROR(VLOOKUP($B423,'COMPOSIÇÕES COMPLEMENTARES '!$C:$K,3,0),"")))</f>
        <v/>
      </c>
      <c r="E423" s="498"/>
      <c r="F423" s="499" t="str">
        <f>IF($B423="","",IFERROR(VLOOKUP($B423,SERVIÇOS!$A:$F,4,0),IFERROR(VLOOKUP($B423,'COMPOSIÇÕES COMPLEMENTARES '!$C:$K,6,0),"")))</f>
        <v/>
      </c>
      <c r="G423" s="499" t="str">
        <f>IF($B423="","",IFERROR(VLOOKUP($B423,SERVIÇOS!$A:$F,5,0),IFERROR(VLOOKUP($B423,'COMPOSIÇÕES COMPLEMENTARES '!$C:$K,7,0),"")))</f>
        <v/>
      </c>
      <c r="H423" s="499" t="str">
        <f t="shared" si="35"/>
        <v/>
      </c>
      <c r="I423" s="499" t="str">
        <f t="shared" si="36"/>
        <v/>
      </c>
      <c r="J423" s="499" t="str">
        <f t="shared" si="37"/>
        <v/>
      </c>
      <c r="K423" s="499" t="str">
        <f t="shared" si="38"/>
        <v/>
      </c>
      <c r="L423" s="499"/>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f t="shared" si="39"/>
        <v>0</v>
      </c>
      <c r="AL423" s="324">
        <v>0</v>
      </c>
    </row>
    <row r="424" spans="1:38" s="325" customFormat="1">
      <c r="A424" s="494"/>
      <c r="B424" s="495"/>
      <c r="C424" s="496" t="str">
        <f>IF($B424="","",IFERROR(VLOOKUP($B424,SERVIÇOS!$A:$F,2,0),IFERROR(VLOOKUP($B424,'COMPOSIÇÕES COMPLEMENTARES '!$C:$K,2,0),"")))</f>
        <v/>
      </c>
      <c r="D424" s="497" t="str">
        <f>IF($B424="","",IFERROR(VLOOKUP($B424,SERVIÇOS!$A:$F,3,0),IFERROR(VLOOKUP($B424,'COMPOSIÇÕES COMPLEMENTARES '!$C:$K,3,0),"")))</f>
        <v/>
      </c>
      <c r="E424" s="498"/>
      <c r="F424" s="499" t="str">
        <f>IF($B424="","",IFERROR(VLOOKUP($B424,SERVIÇOS!$A:$F,4,0),IFERROR(VLOOKUP($B424,'COMPOSIÇÕES COMPLEMENTARES '!$C:$K,6,0),"")))</f>
        <v/>
      </c>
      <c r="G424" s="499" t="str">
        <f>IF($B424="","",IFERROR(VLOOKUP($B424,SERVIÇOS!$A:$F,5,0),IFERROR(VLOOKUP($B424,'COMPOSIÇÕES COMPLEMENTARES '!$C:$K,7,0),"")))</f>
        <v/>
      </c>
      <c r="H424" s="499" t="str">
        <f t="shared" si="35"/>
        <v/>
      </c>
      <c r="I424" s="499" t="str">
        <f t="shared" si="36"/>
        <v/>
      </c>
      <c r="J424" s="499" t="str">
        <f t="shared" si="37"/>
        <v/>
      </c>
      <c r="K424" s="499" t="str">
        <f t="shared" si="38"/>
        <v/>
      </c>
      <c r="L424" s="499"/>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f t="shared" si="39"/>
        <v>0</v>
      </c>
      <c r="AL424" s="324">
        <v>0</v>
      </c>
    </row>
    <row r="425" spans="1:38" s="325" customFormat="1">
      <c r="A425" s="494"/>
      <c r="B425" s="495"/>
      <c r="C425" s="496" t="str">
        <f>IF($B425="","",IFERROR(VLOOKUP($B425,SERVIÇOS!$A:$F,2,0),IFERROR(VLOOKUP($B425,'COMPOSIÇÕES COMPLEMENTARES '!$C:$K,2,0),"")))</f>
        <v/>
      </c>
      <c r="D425" s="497" t="str">
        <f>IF($B425="","",IFERROR(VLOOKUP($B425,SERVIÇOS!$A:$F,3,0),IFERROR(VLOOKUP($B425,'COMPOSIÇÕES COMPLEMENTARES '!$C:$K,3,0),"")))</f>
        <v/>
      </c>
      <c r="E425" s="498"/>
      <c r="F425" s="499" t="str">
        <f>IF($B425="","",IFERROR(VLOOKUP($B425,SERVIÇOS!$A:$F,4,0),IFERROR(VLOOKUP($B425,'COMPOSIÇÕES COMPLEMENTARES '!$C:$K,6,0),"")))</f>
        <v/>
      </c>
      <c r="G425" s="499" t="str">
        <f>IF($B425="","",IFERROR(VLOOKUP($B425,SERVIÇOS!$A:$F,5,0),IFERROR(VLOOKUP($B425,'COMPOSIÇÕES COMPLEMENTARES '!$C:$K,7,0),"")))</f>
        <v/>
      </c>
      <c r="H425" s="499" t="str">
        <f t="shared" si="35"/>
        <v/>
      </c>
      <c r="I425" s="499" t="str">
        <f t="shared" si="36"/>
        <v/>
      </c>
      <c r="J425" s="499" t="str">
        <f t="shared" si="37"/>
        <v/>
      </c>
      <c r="K425" s="499" t="str">
        <f t="shared" si="38"/>
        <v/>
      </c>
      <c r="L425" s="499"/>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f t="shared" si="39"/>
        <v>0</v>
      </c>
      <c r="AL425" s="324">
        <v>0</v>
      </c>
    </row>
    <row r="426" spans="1:38" s="325" customFormat="1">
      <c r="A426" s="494"/>
      <c r="B426" s="495"/>
      <c r="C426" s="496" t="str">
        <f>IF($B426="","",IFERROR(VLOOKUP($B426,SERVIÇOS!$A:$F,2,0),IFERROR(VLOOKUP($B426,'COMPOSIÇÕES COMPLEMENTARES '!$C:$K,2,0),"")))</f>
        <v/>
      </c>
      <c r="D426" s="497" t="str">
        <f>IF($B426="","",IFERROR(VLOOKUP($B426,SERVIÇOS!$A:$F,3,0),IFERROR(VLOOKUP($B426,'COMPOSIÇÕES COMPLEMENTARES '!$C:$K,3,0),"")))</f>
        <v/>
      </c>
      <c r="E426" s="498"/>
      <c r="F426" s="499" t="str">
        <f>IF($B426="","",IFERROR(VLOOKUP($B426,SERVIÇOS!$A:$F,4,0),IFERROR(VLOOKUP($B426,'COMPOSIÇÕES COMPLEMENTARES '!$C:$K,6,0),"")))</f>
        <v/>
      </c>
      <c r="G426" s="499" t="str">
        <f>IF($B426="","",IFERROR(VLOOKUP($B426,SERVIÇOS!$A:$F,5,0),IFERROR(VLOOKUP($B426,'COMPOSIÇÕES COMPLEMENTARES '!$C:$K,7,0),"")))</f>
        <v/>
      </c>
      <c r="H426" s="499" t="str">
        <f t="shared" si="35"/>
        <v/>
      </c>
      <c r="I426" s="499" t="str">
        <f t="shared" si="36"/>
        <v/>
      </c>
      <c r="J426" s="499" t="str">
        <f t="shared" si="37"/>
        <v/>
      </c>
      <c r="K426" s="499" t="str">
        <f t="shared" si="38"/>
        <v/>
      </c>
      <c r="L426" s="499"/>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f t="shared" si="39"/>
        <v>0</v>
      </c>
      <c r="AL426" s="324">
        <v>0</v>
      </c>
    </row>
    <row r="427" spans="1:38" s="325" customFormat="1">
      <c r="A427" s="494"/>
      <c r="B427" s="495"/>
      <c r="C427" s="496" t="str">
        <f>IF($B427="","",IFERROR(VLOOKUP($B427,SERVIÇOS!$A:$F,2,0),IFERROR(VLOOKUP($B427,'COMPOSIÇÕES COMPLEMENTARES '!$C:$K,2,0),"")))</f>
        <v/>
      </c>
      <c r="D427" s="497" t="str">
        <f>IF($B427="","",IFERROR(VLOOKUP($B427,SERVIÇOS!$A:$F,3,0),IFERROR(VLOOKUP($B427,'COMPOSIÇÕES COMPLEMENTARES '!$C:$K,3,0),"")))</f>
        <v/>
      </c>
      <c r="E427" s="498"/>
      <c r="F427" s="499" t="str">
        <f>IF($B427="","",IFERROR(VLOOKUP($B427,SERVIÇOS!$A:$F,4,0),IFERROR(VLOOKUP($B427,'COMPOSIÇÕES COMPLEMENTARES '!$C:$K,6,0),"")))</f>
        <v/>
      </c>
      <c r="G427" s="499" t="str">
        <f>IF($B427="","",IFERROR(VLOOKUP($B427,SERVIÇOS!$A:$F,5,0),IFERROR(VLOOKUP($B427,'COMPOSIÇÕES COMPLEMENTARES '!$C:$K,7,0),"")))</f>
        <v/>
      </c>
      <c r="H427" s="499" t="str">
        <f t="shared" si="35"/>
        <v/>
      </c>
      <c r="I427" s="499" t="str">
        <f t="shared" si="36"/>
        <v/>
      </c>
      <c r="J427" s="499" t="str">
        <f t="shared" si="37"/>
        <v/>
      </c>
      <c r="K427" s="499" t="str">
        <f t="shared" si="38"/>
        <v/>
      </c>
      <c r="L427" s="499"/>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f t="shared" si="39"/>
        <v>0</v>
      </c>
      <c r="AL427" s="324">
        <v>0</v>
      </c>
    </row>
    <row r="428" spans="1:38" s="325" customFormat="1">
      <c r="A428" s="494"/>
      <c r="B428" s="495"/>
      <c r="C428" s="496" t="str">
        <f>IF($B428="","",IFERROR(VLOOKUP($B428,SERVIÇOS!$A:$F,2,0),IFERROR(VLOOKUP($B428,'COMPOSIÇÕES COMPLEMENTARES '!$C:$K,2,0),"")))</f>
        <v/>
      </c>
      <c r="D428" s="497" t="str">
        <f>IF($B428="","",IFERROR(VLOOKUP($B428,SERVIÇOS!$A:$F,3,0),IFERROR(VLOOKUP($B428,'COMPOSIÇÕES COMPLEMENTARES '!$C:$K,3,0),"")))</f>
        <v/>
      </c>
      <c r="E428" s="498"/>
      <c r="F428" s="499" t="str">
        <f>IF($B428="","",IFERROR(VLOOKUP($B428,SERVIÇOS!$A:$F,4,0),IFERROR(VLOOKUP($B428,'COMPOSIÇÕES COMPLEMENTARES '!$C:$K,6,0),"")))</f>
        <v/>
      </c>
      <c r="G428" s="499" t="str">
        <f>IF($B428="","",IFERROR(VLOOKUP($B428,SERVIÇOS!$A:$F,5,0),IFERROR(VLOOKUP($B428,'COMPOSIÇÕES COMPLEMENTARES '!$C:$K,7,0),"")))</f>
        <v/>
      </c>
      <c r="H428" s="499" t="str">
        <f t="shared" si="35"/>
        <v/>
      </c>
      <c r="I428" s="499" t="str">
        <f t="shared" si="36"/>
        <v/>
      </c>
      <c r="J428" s="499" t="str">
        <f t="shared" si="37"/>
        <v/>
      </c>
      <c r="K428" s="499" t="str">
        <f t="shared" si="38"/>
        <v/>
      </c>
      <c r="L428" s="499"/>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f t="shared" si="39"/>
        <v>0</v>
      </c>
      <c r="AL428" s="324">
        <v>0</v>
      </c>
    </row>
    <row r="429" spans="1:38" s="325" customFormat="1">
      <c r="A429" s="494"/>
      <c r="B429" s="495"/>
      <c r="C429" s="496" t="str">
        <f>IF($B429="","",IFERROR(VLOOKUP($B429,SERVIÇOS!$A:$F,2,0),IFERROR(VLOOKUP($B429,'COMPOSIÇÕES COMPLEMENTARES '!$C:$K,2,0),"")))</f>
        <v/>
      </c>
      <c r="D429" s="497" t="str">
        <f>IF($B429="","",IFERROR(VLOOKUP($B429,SERVIÇOS!$A:$F,3,0),IFERROR(VLOOKUP($B429,'COMPOSIÇÕES COMPLEMENTARES '!$C:$K,3,0),"")))</f>
        <v/>
      </c>
      <c r="E429" s="498"/>
      <c r="F429" s="499" t="str">
        <f>IF($B429="","",IFERROR(VLOOKUP($B429,SERVIÇOS!$A:$F,4,0),IFERROR(VLOOKUP($B429,'COMPOSIÇÕES COMPLEMENTARES '!$C:$K,6,0),"")))</f>
        <v/>
      </c>
      <c r="G429" s="499" t="str">
        <f>IF($B429="","",IFERROR(VLOOKUP($B429,SERVIÇOS!$A:$F,5,0),IFERROR(VLOOKUP($B429,'COMPOSIÇÕES COMPLEMENTARES '!$C:$K,7,0),"")))</f>
        <v/>
      </c>
      <c r="H429" s="499" t="str">
        <f t="shared" si="35"/>
        <v/>
      </c>
      <c r="I429" s="499" t="str">
        <f t="shared" si="36"/>
        <v/>
      </c>
      <c r="J429" s="499" t="str">
        <f t="shared" si="37"/>
        <v/>
      </c>
      <c r="K429" s="499" t="str">
        <f t="shared" si="38"/>
        <v/>
      </c>
      <c r="L429" s="499"/>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f t="shared" si="39"/>
        <v>0</v>
      </c>
      <c r="AL429" s="324">
        <v>0</v>
      </c>
    </row>
    <row r="430" spans="1:38" s="325" customFormat="1">
      <c r="A430" s="494"/>
      <c r="B430" s="495"/>
      <c r="C430" s="496" t="str">
        <f>IF($B430="","",IFERROR(VLOOKUP($B430,SERVIÇOS!$A:$F,2,0),IFERROR(VLOOKUP($B430,'COMPOSIÇÕES COMPLEMENTARES '!$C:$K,2,0),"")))</f>
        <v/>
      </c>
      <c r="D430" s="497" t="str">
        <f>IF($B430="","",IFERROR(VLOOKUP($B430,SERVIÇOS!$A:$F,3,0),IFERROR(VLOOKUP($B430,'COMPOSIÇÕES COMPLEMENTARES '!$C:$K,3,0),"")))</f>
        <v/>
      </c>
      <c r="E430" s="498"/>
      <c r="F430" s="499" t="str">
        <f>IF($B430="","",IFERROR(VLOOKUP($B430,SERVIÇOS!$A:$F,4,0),IFERROR(VLOOKUP($B430,'COMPOSIÇÕES COMPLEMENTARES '!$C:$K,6,0),"")))</f>
        <v/>
      </c>
      <c r="G430" s="499" t="str">
        <f>IF($B430="","",IFERROR(VLOOKUP($B430,SERVIÇOS!$A:$F,5,0),IFERROR(VLOOKUP($B430,'COMPOSIÇÕES COMPLEMENTARES '!$C:$K,7,0),"")))</f>
        <v/>
      </c>
      <c r="H430" s="499" t="str">
        <f t="shared" si="35"/>
        <v/>
      </c>
      <c r="I430" s="499" t="str">
        <f t="shared" si="36"/>
        <v/>
      </c>
      <c r="J430" s="499" t="str">
        <f t="shared" si="37"/>
        <v/>
      </c>
      <c r="K430" s="499" t="str">
        <f t="shared" si="38"/>
        <v/>
      </c>
      <c r="L430" s="499"/>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f t="shared" si="39"/>
        <v>0</v>
      </c>
      <c r="AL430" s="324">
        <v>0</v>
      </c>
    </row>
    <row r="431" spans="1:38" s="325" customFormat="1">
      <c r="A431" s="494"/>
      <c r="B431" s="495"/>
      <c r="C431" s="496" t="str">
        <f>IF($B431="","",IFERROR(VLOOKUP($B431,SERVIÇOS!$A:$F,2,0),IFERROR(VLOOKUP($B431,'COMPOSIÇÕES COMPLEMENTARES '!$C:$K,2,0),"")))</f>
        <v/>
      </c>
      <c r="D431" s="497" t="str">
        <f>IF($B431="","",IFERROR(VLOOKUP($B431,SERVIÇOS!$A:$F,3,0),IFERROR(VLOOKUP($B431,'COMPOSIÇÕES COMPLEMENTARES '!$C:$K,3,0),"")))</f>
        <v/>
      </c>
      <c r="E431" s="498"/>
      <c r="F431" s="499" t="str">
        <f>IF($B431="","",IFERROR(VLOOKUP($B431,SERVIÇOS!$A:$F,4,0),IFERROR(VLOOKUP($B431,'COMPOSIÇÕES COMPLEMENTARES '!$C:$K,6,0),"")))</f>
        <v/>
      </c>
      <c r="G431" s="499" t="str">
        <f>IF($B431="","",IFERROR(VLOOKUP($B431,SERVIÇOS!$A:$F,5,0),IFERROR(VLOOKUP($B431,'COMPOSIÇÕES COMPLEMENTARES '!$C:$K,7,0),"")))</f>
        <v/>
      </c>
      <c r="H431" s="499" t="str">
        <f t="shared" si="35"/>
        <v/>
      </c>
      <c r="I431" s="499" t="str">
        <f t="shared" si="36"/>
        <v/>
      </c>
      <c r="J431" s="499" t="str">
        <f t="shared" si="37"/>
        <v/>
      </c>
      <c r="K431" s="499" t="str">
        <f t="shared" si="38"/>
        <v/>
      </c>
      <c r="L431" s="499"/>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f t="shared" si="39"/>
        <v>0</v>
      </c>
      <c r="AL431" s="324">
        <v>0</v>
      </c>
    </row>
    <row r="432" spans="1:38" s="325" customFormat="1">
      <c r="A432" s="494"/>
      <c r="B432" s="495"/>
      <c r="C432" s="496" t="str">
        <f>IF($B432="","",IFERROR(VLOOKUP($B432,SERVIÇOS!$A:$F,2,0),IFERROR(VLOOKUP($B432,'COMPOSIÇÕES COMPLEMENTARES '!$C:$K,2,0),"")))</f>
        <v/>
      </c>
      <c r="D432" s="497" t="str">
        <f>IF($B432="","",IFERROR(VLOOKUP($B432,SERVIÇOS!$A:$F,3,0),IFERROR(VLOOKUP($B432,'COMPOSIÇÕES COMPLEMENTARES '!$C:$K,3,0),"")))</f>
        <v/>
      </c>
      <c r="E432" s="498"/>
      <c r="F432" s="499" t="str">
        <f>IF($B432="","",IFERROR(VLOOKUP($B432,SERVIÇOS!$A:$F,4,0),IFERROR(VLOOKUP($B432,'COMPOSIÇÕES COMPLEMENTARES '!$C:$K,6,0),"")))</f>
        <v/>
      </c>
      <c r="G432" s="499" t="str">
        <f>IF($B432="","",IFERROR(VLOOKUP($B432,SERVIÇOS!$A:$F,5,0),IFERROR(VLOOKUP($B432,'COMPOSIÇÕES COMPLEMENTARES '!$C:$K,7,0),"")))</f>
        <v/>
      </c>
      <c r="H432" s="499" t="str">
        <f t="shared" si="35"/>
        <v/>
      </c>
      <c r="I432" s="499" t="str">
        <f t="shared" si="36"/>
        <v/>
      </c>
      <c r="J432" s="499" t="str">
        <f t="shared" si="37"/>
        <v/>
      </c>
      <c r="K432" s="499" t="str">
        <f t="shared" si="38"/>
        <v/>
      </c>
      <c r="L432" s="499"/>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f t="shared" si="39"/>
        <v>0</v>
      </c>
      <c r="AL432" s="324">
        <v>0</v>
      </c>
    </row>
    <row r="433" spans="1:38" s="325" customFormat="1">
      <c r="A433" s="494"/>
      <c r="B433" s="495"/>
      <c r="C433" s="496" t="str">
        <f>IF($B433="","",IFERROR(VLOOKUP($B433,SERVIÇOS!$A:$F,2,0),IFERROR(VLOOKUP($B433,'COMPOSIÇÕES COMPLEMENTARES '!$C:$K,2,0),"")))</f>
        <v/>
      </c>
      <c r="D433" s="497" t="str">
        <f>IF($B433="","",IFERROR(VLOOKUP($B433,SERVIÇOS!$A:$F,3,0),IFERROR(VLOOKUP($B433,'COMPOSIÇÕES COMPLEMENTARES '!$C:$K,3,0),"")))</f>
        <v/>
      </c>
      <c r="E433" s="498"/>
      <c r="F433" s="499" t="str">
        <f>IF($B433="","",IFERROR(VLOOKUP($B433,SERVIÇOS!$A:$F,4,0),IFERROR(VLOOKUP($B433,'COMPOSIÇÕES COMPLEMENTARES '!$C:$K,6,0),"")))</f>
        <v/>
      </c>
      <c r="G433" s="499" t="str">
        <f>IF($B433="","",IFERROR(VLOOKUP($B433,SERVIÇOS!$A:$F,5,0),IFERROR(VLOOKUP($B433,'COMPOSIÇÕES COMPLEMENTARES '!$C:$K,7,0),"")))</f>
        <v/>
      </c>
      <c r="H433" s="499" t="str">
        <f t="shared" si="35"/>
        <v/>
      </c>
      <c r="I433" s="499" t="str">
        <f t="shared" si="36"/>
        <v/>
      </c>
      <c r="J433" s="499" t="str">
        <f t="shared" si="37"/>
        <v/>
      </c>
      <c r="K433" s="499" t="str">
        <f t="shared" si="38"/>
        <v/>
      </c>
      <c r="L433" s="499"/>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f t="shared" si="39"/>
        <v>0</v>
      </c>
      <c r="AL433" s="324">
        <v>0</v>
      </c>
    </row>
    <row r="434" spans="1:38" s="325" customFormat="1">
      <c r="A434" s="494"/>
      <c r="B434" s="495"/>
      <c r="C434" s="496" t="str">
        <f>IF($B434="","",IFERROR(VLOOKUP($B434,SERVIÇOS!$A:$F,2,0),IFERROR(VLOOKUP($B434,'COMPOSIÇÕES COMPLEMENTARES '!$C:$K,2,0),"")))</f>
        <v/>
      </c>
      <c r="D434" s="497" t="str">
        <f>IF($B434="","",IFERROR(VLOOKUP($B434,SERVIÇOS!$A:$F,3,0),IFERROR(VLOOKUP($B434,'COMPOSIÇÕES COMPLEMENTARES '!$C:$K,3,0),"")))</f>
        <v/>
      </c>
      <c r="E434" s="498"/>
      <c r="F434" s="499" t="str">
        <f>IF($B434="","",IFERROR(VLOOKUP($B434,SERVIÇOS!$A:$F,4,0),IFERROR(VLOOKUP($B434,'COMPOSIÇÕES COMPLEMENTARES '!$C:$K,6,0),"")))</f>
        <v/>
      </c>
      <c r="G434" s="499" t="str">
        <f>IF($B434="","",IFERROR(VLOOKUP($B434,SERVIÇOS!$A:$F,5,0),IFERROR(VLOOKUP($B434,'COMPOSIÇÕES COMPLEMENTARES '!$C:$K,7,0),"")))</f>
        <v/>
      </c>
      <c r="H434" s="499" t="str">
        <f t="shared" si="35"/>
        <v/>
      </c>
      <c r="I434" s="499" t="str">
        <f t="shared" si="36"/>
        <v/>
      </c>
      <c r="J434" s="499" t="str">
        <f t="shared" si="37"/>
        <v/>
      </c>
      <c r="K434" s="499" t="str">
        <f t="shared" si="38"/>
        <v/>
      </c>
      <c r="L434" s="499"/>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f t="shared" si="39"/>
        <v>0</v>
      </c>
      <c r="AL434" s="324">
        <v>0</v>
      </c>
    </row>
    <row r="435" spans="1:38" s="325" customFormat="1">
      <c r="A435" s="494"/>
      <c r="B435" s="495"/>
      <c r="C435" s="496" t="str">
        <f>IF($B435="","",IFERROR(VLOOKUP($B435,SERVIÇOS!$A:$F,2,0),IFERROR(VLOOKUP($B435,'COMPOSIÇÕES COMPLEMENTARES '!$C:$K,2,0),"")))</f>
        <v/>
      </c>
      <c r="D435" s="497" t="str">
        <f>IF($B435="","",IFERROR(VLOOKUP($B435,SERVIÇOS!$A:$F,3,0),IFERROR(VLOOKUP($B435,'COMPOSIÇÕES COMPLEMENTARES '!$C:$K,3,0),"")))</f>
        <v/>
      </c>
      <c r="E435" s="498"/>
      <c r="F435" s="499" t="str">
        <f>IF($B435="","",IFERROR(VLOOKUP($B435,SERVIÇOS!$A:$F,4,0),IFERROR(VLOOKUP($B435,'COMPOSIÇÕES COMPLEMENTARES '!$C:$K,6,0),"")))</f>
        <v/>
      </c>
      <c r="G435" s="499" t="str">
        <f>IF($B435="","",IFERROR(VLOOKUP($B435,SERVIÇOS!$A:$F,5,0),IFERROR(VLOOKUP($B435,'COMPOSIÇÕES COMPLEMENTARES '!$C:$K,7,0),"")))</f>
        <v/>
      </c>
      <c r="H435" s="499" t="str">
        <f t="shared" si="35"/>
        <v/>
      </c>
      <c r="I435" s="499" t="str">
        <f t="shared" si="36"/>
        <v/>
      </c>
      <c r="J435" s="499" t="str">
        <f t="shared" si="37"/>
        <v/>
      </c>
      <c r="K435" s="499" t="str">
        <f t="shared" si="38"/>
        <v/>
      </c>
      <c r="L435" s="499"/>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f t="shared" si="39"/>
        <v>0</v>
      </c>
      <c r="AL435" s="324">
        <v>0</v>
      </c>
    </row>
    <row r="436" spans="1:38" s="325" customFormat="1">
      <c r="A436" s="494"/>
      <c r="B436" s="495"/>
      <c r="C436" s="496" t="str">
        <f>IF($B436="","",IFERROR(VLOOKUP($B436,SERVIÇOS!$A:$F,2,0),IFERROR(VLOOKUP($B436,'COMPOSIÇÕES COMPLEMENTARES '!$C:$K,2,0),"")))</f>
        <v/>
      </c>
      <c r="D436" s="497" t="str">
        <f>IF($B436="","",IFERROR(VLOOKUP($B436,SERVIÇOS!$A:$F,3,0),IFERROR(VLOOKUP($B436,'COMPOSIÇÕES COMPLEMENTARES '!$C:$K,3,0),"")))</f>
        <v/>
      </c>
      <c r="E436" s="498"/>
      <c r="F436" s="499" t="str">
        <f>IF($B436="","",IFERROR(VLOOKUP($B436,SERVIÇOS!$A:$F,4,0),IFERROR(VLOOKUP($B436,'COMPOSIÇÕES COMPLEMENTARES '!$C:$K,6,0),"")))</f>
        <v/>
      </c>
      <c r="G436" s="499" t="str">
        <f>IF($B436="","",IFERROR(VLOOKUP($B436,SERVIÇOS!$A:$F,5,0),IFERROR(VLOOKUP($B436,'COMPOSIÇÕES COMPLEMENTARES '!$C:$K,7,0),"")))</f>
        <v/>
      </c>
      <c r="H436" s="499" t="str">
        <f t="shared" si="35"/>
        <v/>
      </c>
      <c r="I436" s="499" t="str">
        <f t="shared" si="36"/>
        <v/>
      </c>
      <c r="J436" s="499" t="str">
        <f t="shared" si="37"/>
        <v/>
      </c>
      <c r="K436" s="499" t="str">
        <f t="shared" si="38"/>
        <v/>
      </c>
      <c r="L436" s="499"/>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f t="shared" si="39"/>
        <v>0</v>
      </c>
      <c r="AL436" s="324">
        <v>0</v>
      </c>
    </row>
    <row r="437" spans="1:38" s="325" customFormat="1">
      <c r="A437" s="494"/>
      <c r="B437" s="495"/>
      <c r="C437" s="496" t="str">
        <f>IF($B437="","",IFERROR(VLOOKUP($B437,SERVIÇOS!$A:$F,2,0),IFERROR(VLOOKUP($B437,'COMPOSIÇÕES COMPLEMENTARES '!$C:$K,2,0),"")))</f>
        <v/>
      </c>
      <c r="D437" s="497" t="str">
        <f>IF($B437="","",IFERROR(VLOOKUP($B437,SERVIÇOS!$A:$F,3,0),IFERROR(VLOOKUP($B437,'COMPOSIÇÕES COMPLEMENTARES '!$C:$K,3,0),"")))</f>
        <v/>
      </c>
      <c r="E437" s="498"/>
      <c r="F437" s="499" t="str">
        <f>IF($B437="","",IFERROR(VLOOKUP($B437,SERVIÇOS!$A:$F,4,0),IFERROR(VLOOKUP($B437,'COMPOSIÇÕES COMPLEMENTARES '!$C:$K,6,0),"")))</f>
        <v/>
      </c>
      <c r="G437" s="499" t="str">
        <f>IF($B437="","",IFERROR(VLOOKUP($B437,SERVIÇOS!$A:$F,5,0),IFERROR(VLOOKUP($B437,'COMPOSIÇÕES COMPLEMENTARES '!$C:$K,7,0),"")))</f>
        <v/>
      </c>
      <c r="H437" s="499" t="str">
        <f t="shared" si="35"/>
        <v/>
      </c>
      <c r="I437" s="499" t="str">
        <f t="shared" si="36"/>
        <v/>
      </c>
      <c r="J437" s="499" t="str">
        <f t="shared" si="37"/>
        <v/>
      </c>
      <c r="K437" s="499" t="str">
        <f t="shared" si="38"/>
        <v/>
      </c>
      <c r="L437" s="499"/>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f t="shared" si="39"/>
        <v>0</v>
      </c>
      <c r="AL437" s="324">
        <v>0</v>
      </c>
    </row>
    <row r="438" spans="1:38" s="325" customFormat="1">
      <c r="A438" s="494"/>
      <c r="B438" s="495"/>
      <c r="C438" s="496" t="str">
        <f>IF($B438="","",IFERROR(VLOOKUP($B438,SERVIÇOS!$A:$F,2,0),IFERROR(VLOOKUP($B438,'COMPOSIÇÕES COMPLEMENTARES '!$C:$K,2,0),"")))</f>
        <v/>
      </c>
      <c r="D438" s="497" t="str">
        <f>IF($B438="","",IFERROR(VLOOKUP($B438,SERVIÇOS!$A:$F,3,0),IFERROR(VLOOKUP($B438,'COMPOSIÇÕES COMPLEMENTARES '!$C:$K,3,0),"")))</f>
        <v/>
      </c>
      <c r="E438" s="498"/>
      <c r="F438" s="499" t="str">
        <f>IF($B438="","",IFERROR(VLOOKUP($B438,SERVIÇOS!$A:$F,4,0),IFERROR(VLOOKUP($B438,'COMPOSIÇÕES COMPLEMENTARES '!$C:$K,6,0),"")))</f>
        <v/>
      </c>
      <c r="G438" s="499" t="str">
        <f>IF($B438="","",IFERROR(VLOOKUP($B438,SERVIÇOS!$A:$F,5,0),IFERROR(VLOOKUP($B438,'COMPOSIÇÕES COMPLEMENTARES '!$C:$K,7,0),"")))</f>
        <v/>
      </c>
      <c r="H438" s="499" t="str">
        <f t="shared" si="35"/>
        <v/>
      </c>
      <c r="I438" s="499" t="str">
        <f t="shared" si="36"/>
        <v/>
      </c>
      <c r="J438" s="499" t="str">
        <f t="shared" si="37"/>
        <v/>
      </c>
      <c r="K438" s="499" t="str">
        <f t="shared" si="38"/>
        <v/>
      </c>
      <c r="L438" s="499"/>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f t="shared" si="39"/>
        <v>0</v>
      </c>
      <c r="AL438" s="324">
        <v>0</v>
      </c>
    </row>
    <row r="439" spans="1:38" s="325" customFormat="1">
      <c r="A439" s="494"/>
      <c r="B439" s="495"/>
      <c r="C439" s="496" t="str">
        <f>IF($B439="","",IFERROR(VLOOKUP($B439,SERVIÇOS!$A:$F,2,0),IFERROR(VLOOKUP($B439,'COMPOSIÇÕES COMPLEMENTARES '!$C:$K,2,0),"")))</f>
        <v/>
      </c>
      <c r="D439" s="497" t="str">
        <f>IF($B439="","",IFERROR(VLOOKUP($B439,SERVIÇOS!$A:$F,3,0),IFERROR(VLOOKUP($B439,'COMPOSIÇÕES COMPLEMENTARES '!$C:$K,3,0),"")))</f>
        <v/>
      </c>
      <c r="E439" s="498"/>
      <c r="F439" s="499" t="str">
        <f>IF($B439="","",IFERROR(VLOOKUP($B439,SERVIÇOS!$A:$F,4,0),IFERROR(VLOOKUP($B439,'COMPOSIÇÕES COMPLEMENTARES '!$C:$K,6,0),"")))</f>
        <v/>
      </c>
      <c r="G439" s="499" t="str">
        <f>IF($B439="","",IFERROR(VLOOKUP($B439,SERVIÇOS!$A:$F,5,0),IFERROR(VLOOKUP($B439,'COMPOSIÇÕES COMPLEMENTARES '!$C:$K,7,0),"")))</f>
        <v/>
      </c>
      <c r="H439" s="499" t="str">
        <f t="shared" si="35"/>
        <v/>
      </c>
      <c r="I439" s="499" t="str">
        <f t="shared" si="36"/>
        <v/>
      </c>
      <c r="J439" s="499" t="str">
        <f t="shared" si="37"/>
        <v/>
      </c>
      <c r="K439" s="499" t="str">
        <f t="shared" si="38"/>
        <v/>
      </c>
      <c r="L439" s="499"/>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f t="shared" si="39"/>
        <v>0</v>
      </c>
      <c r="AL439" s="324">
        <v>0</v>
      </c>
    </row>
    <row r="440" spans="1:38" s="325" customFormat="1">
      <c r="A440" s="494"/>
      <c r="B440" s="495"/>
      <c r="C440" s="496" t="str">
        <f>IF($B440="","",IFERROR(VLOOKUP($B440,SERVIÇOS!$A:$F,2,0),IFERROR(VLOOKUP($B440,'COMPOSIÇÕES COMPLEMENTARES '!$C:$K,2,0),"")))</f>
        <v/>
      </c>
      <c r="D440" s="497" t="str">
        <f>IF($B440="","",IFERROR(VLOOKUP($B440,SERVIÇOS!$A:$F,3,0),IFERROR(VLOOKUP($B440,'COMPOSIÇÕES COMPLEMENTARES '!$C:$K,3,0),"")))</f>
        <v/>
      </c>
      <c r="E440" s="498"/>
      <c r="F440" s="499" t="str">
        <f>IF($B440="","",IFERROR(VLOOKUP($B440,SERVIÇOS!$A:$F,4,0),IFERROR(VLOOKUP($B440,'COMPOSIÇÕES COMPLEMENTARES '!$C:$K,6,0),"")))</f>
        <v/>
      </c>
      <c r="G440" s="499" t="str">
        <f>IF($B440="","",IFERROR(VLOOKUP($B440,SERVIÇOS!$A:$F,5,0),IFERROR(VLOOKUP($B440,'COMPOSIÇÕES COMPLEMENTARES '!$C:$K,7,0),"")))</f>
        <v/>
      </c>
      <c r="H440" s="499" t="str">
        <f t="shared" si="35"/>
        <v/>
      </c>
      <c r="I440" s="499" t="str">
        <f t="shared" si="36"/>
        <v/>
      </c>
      <c r="J440" s="499" t="str">
        <f t="shared" si="37"/>
        <v/>
      </c>
      <c r="K440" s="499" t="str">
        <f t="shared" si="38"/>
        <v/>
      </c>
      <c r="L440" s="499"/>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f t="shared" si="39"/>
        <v>0</v>
      </c>
      <c r="AL440" s="324">
        <v>0</v>
      </c>
    </row>
    <row r="441" spans="1:38" s="325" customFormat="1">
      <c r="A441" s="494"/>
      <c r="B441" s="495"/>
      <c r="C441" s="496" t="str">
        <f>IF($B441="","",IFERROR(VLOOKUP($B441,SERVIÇOS!$A:$F,2,0),IFERROR(VLOOKUP($B441,'COMPOSIÇÕES COMPLEMENTARES '!$C:$K,2,0),"")))</f>
        <v/>
      </c>
      <c r="D441" s="497" t="str">
        <f>IF($B441="","",IFERROR(VLOOKUP($B441,SERVIÇOS!$A:$F,3,0),IFERROR(VLOOKUP($B441,'COMPOSIÇÕES COMPLEMENTARES '!$C:$K,3,0),"")))</f>
        <v/>
      </c>
      <c r="E441" s="498"/>
      <c r="F441" s="499" t="str">
        <f>IF($B441="","",IFERROR(VLOOKUP($B441,SERVIÇOS!$A:$F,4,0),IFERROR(VLOOKUP($B441,'COMPOSIÇÕES COMPLEMENTARES '!$C:$K,6,0),"")))</f>
        <v/>
      </c>
      <c r="G441" s="499" t="str">
        <f>IF($B441="","",IFERROR(VLOOKUP($B441,SERVIÇOS!$A:$F,5,0),IFERROR(VLOOKUP($B441,'COMPOSIÇÕES COMPLEMENTARES '!$C:$K,7,0),"")))</f>
        <v/>
      </c>
      <c r="H441" s="499" t="str">
        <f t="shared" si="35"/>
        <v/>
      </c>
      <c r="I441" s="499" t="str">
        <f t="shared" si="36"/>
        <v/>
      </c>
      <c r="J441" s="499" t="str">
        <f t="shared" si="37"/>
        <v/>
      </c>
      <c r="K441" s="499" t="str">
        <f t="shared" si="38"/>
        <v/>
      </c>
      <c r="L441" s="499"/>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f t="shared" si="39"/>
        <v>0</v>
      </c>
      <c r="AL441" s="324">
        <v>0</v>
      </c>
    </row>
    <row r="442" spans="1:38" s="325" customFormat="1">
      <c r="A442" s="494"/>
      <c r="B442" s="495"/>
      <c r="C442" s="496" t="str">
        <f>IF($B442="","",IFERROR(VLOOKUP($B442,SERVIÇOS!$A:$F,2,0),IFERROR(VLOOKUP($B442,'COMPOSIÇÕES COMPLEMENTARES '!$C:$K,2,0),"")))</f>
        <v/>
      </c>
      <c r="D442" s="497" t="str">
        <f>IF($B442="","",IFERROR(VLOOKUP($B442,SERVIÇOS!$A:$F,3,0),IFERROR(VLOOKUP($B442,'COMPOSIÇÕES COMPLEMENTARES '!$C:$K,3,0),"")))</f>
        <v/>
      </c>
      <c r="E442" s="498"/>
      <c r="F442" s="499" t="str">
        <f>IF($B442="","",IFERROR(VLOOKUP($B442,SERVIÇOS!$A:$F,4,0),IFERROR(VLOOKUP($B442,'COMPOSIÇÕES COMPLEMENTARES '!$C:$K,6,0),"")))</f>
        <v/>
      </c>
      <c r="G442" s="499" t="str">
        <f>IF($B442="","",IFERROR(VLOOKUP($B442,SERVIÇOS!$A:$F,5,0),IFERROR(VLOOKUP($B442,'COMPOSIÇÕES COMPLEMENTARES '!$C:$K,7,0),"")))</f>
        <v/>
      </c>
      <c r="H442" s="499" t="str">
        <f t="shared" si="35"/>
        <v/>
      </c>
      <c r="I442" s="499" t="str">
        <f t="shared" si="36"/>
        <v/>
      </c>
      <c r="J442" s="499" t="str">
        <f t="shared" si="37"/>
        <v/>
      </c>
      <c r="K442" s="499" t="str">
        <f t="shared" si="38"/>
        <v/>
      </c>
      <c r="L442" s="499"/>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f t="shared" si="39"/>
        <v>0</v>
      </c>
      <c r="AL442" s="324">
        <v>0</v>
      </c>
    </row>
    <row r="443" spans="1:38" s="325" customFormat="1">
      <c r="A443" s="494"/>
      <c r="B443" s="495"/>
      <c r="C443" s="496" t="str">
        <f>IF($B443="","",IFERROR(VLOOKUP($B443,SERVIÇOS!$A:$F,2,0),IFERROR(VLOOKUP($B443,'COMPOSIÇÕES COMPLEMENTARES '!$C:$K,2,0),"")))</f>
        <v/>
      </c>
      <c r="D443" s="497" t="str">
        <f>IF($B443="","",IFERROR(VLOOKUP($B443,SERVIÇOS!$A:$F,3,0),IFERROR(VLOOKUP($B443,'COMPOSIÇÕES COMPLEMENTARES '!$C:$K,3,0),"")))</f>
        <v/>
      </c>
      <c r="E443" s="498"/>
      <c r="F443" s="499" t="str">
        <f>IF($B443="","",IFERROR(VLOOKUP($B443,SERVIÇOS!$A:$F,4,0),IFERROR(VLOOKUP($B443,'COMPOSIÇÕES COMPLEMENTARES '!$C:$K,6,0),"")))</f>
        <v/>
      </c>
      <c r="G443" s="499" t="str">
        <f>IF($B443="","",IFERROR(VLOOKUP($B443,SERVIÇOS!$A:$F,5,0),IFERROR(VLOOKUP($B443,'COMPOSIÇÕES COMPLEMENTARES '!$C:$K,7,0),"")))</f>
        <v/>
      </c>
      <c r="H443" s="499" t="str">
        <f t="shared" si="35"/>
        <v/>
      </c>
      <c r="I443" s="499" t="str">
        <f t="shared" si="36"/>
        <v/>
      </c>
      <c r="J443" s="499" t="str">
        <f t="shared" si="37"/>
        <v/>
      </c>
      <c r="K443" s="499" t="str">
        <f t="shared" si="38"/>
        <v/>
      </c>
      <c r="L443" s="499"/>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f t="shared" si="39"/>
        <v>0</v>
      </c>
      <c r="AL443" s="324">
        <v>0</v>
      </c>
    </row>
    <row r="444" spans="1:38" s="325" customFormat="1">
      <c r="A444" s="494"/>
      <c r="B444" s="495"/>
      <c r="C444" s="496" t="str">
        <f>IF($B444="","",IFERROR(VLOOKUP($B444,SERVIÇOS!$A:$F,2,0),IFERROR(VLOOKUP($B444,'COMPOSIÇÕES COMPLEMENTARES '!$C:$K,2,0),"")))</f>
        <v/>
      </c>
      <c r="D444" s="497" t="str">
        <f>IF($B444="","",IFERROR(VLOOKUP($B444,SERVIÇOS!$A:$F,3,0),IFERROR(VLOOKUP($B444,'COMPOSIÇÕES COMPLEMENTARES '!$C:$K,3,0),"")))</f>
        <v/>
      </c>
      <c r="E444" s="498"/>
      <c r="F444" s="499" t="str">
        <f>IF($B444="","",IFERROR(VLOOKUP($B444,SERVIÇOS!$A:$F,4,0),IFERROR(VLOOKUP($B444,'COMPOSIÇÕES COMPLEMENTARES '!$C:$K,6,0),"")))</f>
        <v/>
      </c>
      <c r="G444" s="499" t="str">
        <f>IF($B444="","",IFERROR(VLOOKUP($B444,SERVIÇOS!$A:$F,5,0),IFERROR(VLOOKUP($B444,'COMPOSIÇÕES COMPLEMENTARES '!$C:$K,7,0),"")))</f>
        <v/>
      </c>
      <c r="H444" s="499" t="str">
        <f t="shared" si="35"/>
        <v/>
      </c>
      <c r="I444" s="499" t="str">
        <f t="shared" si="36"/>
        <v/>
      </c>
      <c r="J444" s="499" t="str">
        <f t="shared" si="37"/>
        <v/>
      </c>
      <c r="K444" s="499" t="str">
        <f t="shared" si="38"/>
        <v/>
      </c>
      <c r="L444" s="499"/>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f t="shared" si="39"/>
        <v>0</v>
      </c>
      <c r="AL444" s="324">
        <v>0</v>
      </c>
    </row>
    <row r="445" spans="1:38" s="325" customFormat="1">
      <c r="A445" s="494"/>
      <c r="B445" s="495"/>
      <c r="C445" s="496" t="str">
        <f>IF($B445="","",IFERROR(VLOOKUP($B445,SERVIÇOS!$A:$F,2,0),IFERROR(VLOOKUP($B445,'COMPOSIÇÕES COMPLEMENTARES '!$C:$K,2,0),"")))</f>
        <v/>
      </c>
      <c r="D445" s="497" t="str">
        <f>IF($B445="","",IFERROR(VLOOKUP($B445,SERVIÇOS!$A:$F,3,0),IFERROR(VLOOKUP($B445,'COMPOSIÇÕES COMPLEMENTARES '!$C:$K,3,0),"")))</f>
        <v/>
      </c>
      <c r="E445" s="498"/>
      <c r="F445" s="499" t="str">
        <f>IF($B445="","",IFERROR(VLOOKUP($B445,SERVIÇOS!$A:$F,4,0),IFERROR(VLOOKUP($B445,'COMPOSIÇÕES COMPLEMENTARES '!$C:$K,6,0),"")))</f>
        <v/>
      </c>
      <c r="G445" s="499" t="str">
        <f>IF($B445="","",IFERROR(VLOOKUP($B445,SERVIÇOS!$A:$F,5,0),IFERROR(VLOOKUP($B445,'COMPOSIÇÕES COMPLEMENTARES '!$C:$K,7,0),"")))</f>
        <v/>
      </c>
      <c r="H445" s="499" t="str">
        <f t="shared" si="35"/>
        <v/>
      </c>
      <c r="I445" s="499" t="str">
        <f t="shared" si="36"/>
        <v/>
      </c>
      <c r="J445" s="499" t="str">
        <f t="shared" si="37"/>
        <v/>
      </c>
      <c r="K445" s="499" t="str">
        <f t="shared" si="38"/>
        <v/>
      </c>
      <c r="L445" s="499"/>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f t="shared" si="39"/>
        <v>0</v>
      </c>
      <c r="AL445" s="324">
        <v>0</v>
      </c>
    </row>
    <row r="446" spans="1:38" s="325" customFormat="1">
      <c r="A446" s="494"/>
      <c r="B446" s="495"/>
      <c r="C446" s="496" t="str">
        <f>IF($B446="","",IFERROR(VLOOKUP($B446,SERVIÇOS!$A:$F,2,0),IFERROR(VLOOKUP($B446,'COMPOSIÇÕES COMPLEMENTARES '!$C:$K,2,0),"")))</f>
        <v/>
      </c>
      <c r="D446" s="497" t="str">
        <f>IF($B446="","",IFERROR(VLOOKUP($B446,SERVIÇOS!$A:$F,3,0),IFERROR(VLOOKUP($B446,'COMPOSIÇÕES COMPLEMENTARES '!$C:$K,3,0),"")))</f>
        <v/>
      </c>
      <c r="E446" s="498"/>
      <c r="F446" s="499" t="str">
        <f>IF($B446="","",IFERROR(VLOOKUP($B446,SERVIÇOS!$A:$F,4,0),IFERROR(VLOOKUP($B446,'COMPOSIÇÕES COMPLEMENTARES '!$C:$K,6,0),"")))</f>
        <v/>
      </c>
      <c r="G446" s="499" t="str">
        <f>IF($B446="","",IFERROR(VLOOKUP($B446,SERVIÇOS!$A:$F,5,0),IFERROR(VLOOKUP($B446,'COMPOSIÇÕES COMPLEMENTARES '!$C:$K,7,0),"")))</f>
        <v/>
      </c>
      <c r="H446" s="499" t="str">
        <f t="shared" si="35"/>
        <v/>
      </c>
      <c r="I446" s="499" t="str">
        <f t="shared" si="36"/>
        <v/>
      </c>
      <c r="J446" s="499" t="str">
        <f t="shared" si="37"/>
        <v/>
      </c>
      <c r="K446" s="499" t="str">
        <f t="shared" si="38"/>
        <v/>
      </c>
      <c r="L446" s="499"/>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f t="shared" si="39"/>
        <v>0</v>
      </c>
      <c r="AL446" s="324">
        <v>0</v>
      </c>
    </row>
    <row r="447" spans="1:38" s="325" customFormat="1">
      <c r="A447" s="494"/>
      <c r="B447" s="495"/>
      <c r="C447" s="496" t="str">
        <f>IF($B447="","",IFERROR(VLOOKUP($B447,SERVIÇOS!$A:$F,2,0),IFERROR(VLOOKUP($B447,'COMPOSIÇÕES COMPLEMENTARES '!$C:$K,2,0),"")))</f>
        <v/>
      </c>
      <c r="D447" s="497" t="str">
        <f>IF($B447="","",IFERROR(VLOOKUP($B447,SERVIÇOS!$A:$F,3,0),IFERROR(VLOOKUP($B447,'COMPOSIÇÕES COMPLEMENTARES '!$C:$K,3,0),"")))</f>
        <v/>
      </c>
      <c r="E447" s="498"/>
      <c r="F447" s="499" t="str">
        <f>IF($B447="","",IFERROR(VLOOKUP($B447,SERVIÇOS!$A:$F,4,0),IFERROR(VLOOKUP($B447,'COMPOSIÇÕES COMPLEMENTARES '!$C:$K,6,0),"")))</f>
        <v/>
      </c>
      <c r="G447" s="499" t="str">
        <f>IF($B447="","",IFERROR(VLOOKUP($B447,SERVIÇOS!$A:$F,5,0),IFERROR(VLOOKUP($B447,'COMPOSIÇÕES COMPLEMENTARES '!$C:$K,7,0),"")))</f>
        <v/>
      </c>
      <c r="H447" s="499" t="str">
        <f t="shared" si="35"/>
        <v/>
      </c>
      <c r="I447" s="499" t="str">
        <f t="shared" si="36"/>
        <v/>
      </c>
      <c r="J447" s="499" t="str">
        <f t="shared" si="37"/>
        <v/>
      </c>
      <c r="K447" s="499" t="str">
        <f t="shared" si="38"/>
        <v/>
      </c>
      <c r="L447" s="499"/>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f t="shared" si="39"/>
        <v>0</v>
      </c>
      <c r="AL447" s="324">
        <v>0</v>
      </c>
    </row>
    <row r="448" spans="1:38" s="325" customFormat="1">
      <c r="A448" s="494"/>
      <c r="B448" s="495"/>
      <c r="C448" s="496" t="str">
        <f>IF($B448="","",IFERROR(VLOOKUP($B448,SERVIÇOS!$A:$F,2,0),IFERROR(VLOOKUP($B448,'COMPOSIÇÕES COMPLEMENTARES '!$C:$K,2,0),"")))</f>
        <v/>
      </c>
      <c r="D448" s="497" t="str">
        <f>IF($B448="","",IFERROR(VLOOKUP($B448,SERVIÇOS!$A:$F,3,0),IFERROR(VLOOKUP($B448,'COMPOSIÇÕES COMPLEMENTARES '!$C:$K,3,0),"")))</f>
        <v/>
      </c>
      <c r="E448" s="498"/>
      <c r="F448" s="499" t="str">
        <f>IF($B448="","",IFERROR(VLOOKUP($B448,SERVIÇOS!$A:$F,4,0),IFERROR(VLOOKUP($B448,'COMPOSIÇÕES COMPLEMENTARES '!$C:$K,6,0),"")))</f>
        <v/>
      </c>
      <c r="G448" s="499" t="str">
        <f>IF($B448="","",IFERROR(VLOOKUP($B448,SERVIÇOS!$A:$F,5,0),IFERROR(VLOOKUP($B448,'COMPOSIÇÕES COMPLEMENTARES '!$C:$K,7,0),"")))</f>
        <v/>
      </c>
      <c r="H448" s="499" t="str">
        <f t="shared" si="35"/>
        <v/>
      </c>
      <c r="I448" s="499" t="str">
        <f t="shared" si="36"/>
        <v/>
      </c>
      <c r="J448" s="499" t="str">
        <f t="shared" si="37"/>
        <v/>
      </c>
      <c r="K448" s="499" t="str">
        <f t="shared" si="38"/>
        <v/>
      </c>
      <c r="L448" s="499"/>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f t="shared" si="39"/>
        <v>0</v>
      </c>
      <c r="AL448" s="324">
        <v>0</v>
      </c>
    </row>
    <row r="449" spans="1:38" s="325" customFormat="1">
      <c r="A449" s="494"/>
      <c r="B449" s="495"/>
      <c r="C449" s="496" t="str">
        <f>IF($B449="","",IFERROR(VLOOKUP($B449,SERVIÇOS!$A:$F,2,0),IFERROR(VLOOKUP($B449,'COMPOSIÇÕES COMPLEMENTARES '!$C:$K,2,0),"")))</f>
        <v/>
      </c>
      <c r="D449" s="497" t="str">
        <f>IF($B449="","",IFERROR(VLOOKUP($B449,SERVIÇOS!$A:$F,3,0),IFERROR(VLOOKUP($B449,'COMPOSIÇÕES COMPLEMENTARES '!$C:$K,3,0),"")))</f>
        <v/>
      </c>
      <c r="E449" s="498"/>
      <c r="F449" s="499" t="str">
        <f>IF($B449="","",IFERROR(VLOOKUP($B449,SERVIÇOS!$A:$F,4,0),IFERROR(VLOOKUP($B449,'COMPOSIÇÕES COMPLEMENTARES '!$C:$K,6,0),"")))</f>
        <v/>
      </c>
      <c r="G449" s="499" t="str">
        <f>IF($B449="","",IFERROR(VLOOKUP($B449,SERVIÇOS!$A:$F,5,0),IFERROR(VLOOKUP($B449,'COMPOSIÇÕES COMPLEMENTARES '!$C:$K,7,0),"")))</f>
        <v/>
      </c>
      <c r="H449" s="499" t="str">
        <f t="shared" si="35"/>
        <v/>
      </c>
      <c r="I449" s="499" t="str">
        <f t="shared" si="36"/>
        <v/>
      </c>
      <c r="J449" s="499" t="str">
        <f t="shared" si="37"/>
        <v/>
      </c>
      <c r="K449" s="499" t="str">
        <f t="shared" si="38"/>
        <v/>
      </c>
      <c r="L449" s="499"/>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f t="shared" si="39"/>
        <v>0</v>
      </c>
      <c r="AL449" s="324">
        <v>0</v>
      </c>
    </row>
    <row r="450" spans="1:38" s="325" customFormat="1">
      <c r="A450" s="494"/>
      <c r="B450" s="495"/>
      <c r="C450" s="496" t="str">
        <f>IF($B450="","",IFERROR(VLOOKUP($B450,SERVIÇOS!$A:$F,2,0),IFERROR(VLOOKUP($B450,'COMPOSIÇÕES COMPLEMENTARES '!$C:$K,2,0),"")))</f>
        <v/>
      </c>
      <c r="D450" s="497" t="str">
        <f>IF($B450="","",IFERROR(VLOOKUP($B450,SERVIÇOS!$A:$F,3,0),IFERROR(VLOOKUP($B450,'COMPOSIÇÕES COMPLEMENTARES '!$C:$K,3,0),"")))</f>
        <v/>
      </c>
      <c r="E450" s="498"/>
      <c r="F450" s="499" t="str">
        <f>IF($B450="","",IFERROR(VLOOKUP($B450,SERVIÇOS!$A:$F,4,0),IFERROR(VLOOKUP($B450,'COMPOSIÇÕES COMPLEMENTARES '!$C:$K,6,0),"")))</f>
        <v/>
      </c>
      <c r="G450" s="499" t="str">
        <f>IF($B450="","",IFERROR(VLOOKUP($B450,SERVIÇOS!$A:$F,5,0),IFERROR(VLOOKUP($B450,'COMPOSIÇÕES COMPLEMENTARES '!$C:$K,7,0),"")))</f>
        <v/>
      </c>
      <c r="H450" s="499" t="str">
        <f t="shared" si="35"/>
        <v/>
      </c>
      <c r="I450" s="499" t="str">
        <f t="shared" si="36"/>
        <v/>
      </c>
      <c r="J450" s="499" t="str">
        <f t="shared" si="37"/>
        <v/>
      </c>
      <c r="K450" s="499" t="str">
        <f t="shared" si="38"/>
        <v/>
      </c>
      <c r="L450" s="499"/>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f t="shared" si="39"/>
        <v>0</v>
      </c>
      <c r="AL450" s="324">
        <v>0</v>
      </c>
    </row>
    <row r="451" spans="1:38" s="325" customFormat="1">
      <c r="A451" s="494"/>
      <c r="B451" s="495"/>
      <c r="C451" s="496" t="str">
        <f>IF($B451="","",IFERROR(VLOOKUP($B451,SERVIÇOS!$A:$F,2,0),IFERROR(VLOOKUP($B451,'COMPOSIÇÕES COMPLEMENTARES '!$C:$K,2,0),"")))</f>
        <v/>
      </c>
      <c r="D451" s="497" t="str">
        <f>IF($B451="","",IFERROR(VLOOKUP($B451,SERVIÇOS!$A:$F,3,0),IFERROR(VLOOKUP($B451,'COMPOSIÇÕES COMPLEMENTARES '!$C:$K,3,0),"")))</f>
        <v/>
      </c>
      <c r="E451" s="498"/>
      <c r="F451" s="499" t="str">
        <f>IF($B451="","",IFERROR(VLOOKUP($B451,SERVIÇOS!$A:$F,4,0),IFERROR(VLOOKUP($B451,'COMPOSIÇÕES COMPLEMENTARES '!$C:$K,6,0),"")))</f>
        <v/>
      </c>
      <c r="G451" s="499" t="str">
        <f>IF($B451="","",IFERROR(VLOOKUP($B451,SERVIÇOS!$A:$F,5,0),IFERROR(VLOOKUP($B451,'COMPOSIÇÕES COMPLEMENTARES '!$C:$K,7,0),"")))</f>
        <v/>
      </c>
      <c r="H451" s="499" t="str">
        <f t="shared" si="35"/>
        <v/>
      </c>
      <c r="I451" s="499" t="str">
        <f t="shared" si="36"/>
        <v/>
      </c>
      <c r="J451" s="499" t="str">
        <f t="shared" si="37"/>
        <v/>
      </c>
      <c r="K451" s="499" t="str">
        <f t="shared" si="38"/>
        <v/>
      </c>
      <c r="L451" s="499"/>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f t="shared" si="39"/>
        <v>0</v>
      </c>
      <c r="AL451" s="324">
        <v>0</v>
      </c>
    </row>
    <row r="452" spans="1:38" s="325" customFormat="1">
      <c r="A452" s="494"/>
      <c r="B452" s="495"/>
      <c r="C452" s="496" t="str">
        <f>IF($B452="","",IFERROR(VLOOKUP($B452,SERVIÇOS!$A:$F,2,0),IFERROR(VLOOKUP($B452,'COMPOSIÇÕES COMPLEMENTARES '!$C:$K,2,0),"")))</f>
        <v/>
      </c>
      <c r="D452" s="497" t="str">
        <f>IF($B452="","",IFERROR(VLOOKUP($B452,SERVIÇOS!$A:$F,3,0),IFERROR(VLOOKUP($B452,'COMPOSIÇÕES COMPLEMENTARES '!$C:$K,3,0),"")))</f>
        <v/>
      </c>
      <c r="E452" s="498"/>
      <c r="F452" s="499" t="str">
        <f>IF($B452="","",IFERROR(VLOOKUP($B452,SERVIÇOS!$A:$F,4,0),IFERROR(VLOOKUP($B452,'COMPOSIÇÕES COMPLEMENTARES '!$C:$K,6,0),"")))</f>
        <v/>
      </c>
      <c r="G452" s="499" t="str">
        <f>IF($B452="","",IFERROR(VLOOKUP($B452,SERVIÇOS!$A:$F,5,0),IFERROR(VLOOKUP($B452,'COMPOSIÇÕES COMPLEMENTARES '!$C:$K,7,0),"")))</f>
        <v/>
      </c>
      <c r="H452" s="499" t="str">
        <f t="shared" si="35"/>
        <v/>
      </c>
      <c r="I452" s="499" t="str">
        <f t="shared" si="36"/>
        <v/>
      </c>
      <c r="J452" s="499" t="str">
        <f t="shared" si="37"/>
        <v/>
      </c>
      <c r="K452" s="499" t="str">
        <f t="shared" si="38"/>
        <v/>
      </c>
      <c r="L452" s="499"/>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f t="shared" si="39"/>
        <v>0</v>
      </c>
      <c r="AL452" s="324">
        <v>0</v>
      </c>
    </row>
    <row r="453" spans="1:38" s="325" customFormat="1">
      <c r="A453" s="494"/>
      <c r="B453" s="495"/>
      <c r="C453" s="496" t="str">
        <f>IF($B453="","",IFERROR(VLOOKUP($B453,SERVIÇOS!$A:$F,2,0),IFERROR(VLOOKUP($B453,'COMPOSIÇÕES COMPLEMENTARES '!$C:$K,2,0),"")))</f>
        <v/>
      </c>
      <c r="D453" s="497" t="str">
        <f>IF($B453="","",IFERROR(VLOOKUP($B453,SERVIÇOS!$A:$F,3,0),IFERROR(VLOOKUP($B453,'COMPOSIÇÕES COMPLEMENTARES '!$C:$K,3,0),"")))</f>
        <v/>
      </c>
      <c r="E453" s="498"/>
      <c r="F453" s="499" t="str">
        <f>IF($B453="","",IFERROR(VLOOKUP($B453,SERVIÇOS!$A:$F,4,0),IFERROR(VLOOKUP($B453,'COMPOSIÇÕES COMPLEMENTARES '!$C:$K,6,0),"")))</f>
        <v/>
      </c>
      <c r="G453" s="499" t="str">
        <f>IF($B453="","",IFERROR(VLOOKUP($B453,SERVIÇOS!$A:$F,5,0),IFERROR(VLOOKUP($B453,'COMPOSIÇÕES COMPLEMENTARES '!$C:$K,7,0),"")))</f>
        <v/>
      </c>
      <c r="H453" s="499" t="str">
        <f t="shared" si="35"/>
        <v/>
      </c>
      <c r="I453" s="499" t="str">
        <f t="shared" si="36"/>
        <v/>
      </c>
      <c r="J453" s="499" t="str">
        <f t="shared" si="37"/>
        <v/>
      </c>
      <c r="K453" s="499" t="str">
        <f t="shared" si="38"/>
        <v/>
      </c>
      <c r="L453" s="499"/>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f t="shared" si="39"/>
        <v>0</v>
      </c>
      <c r="AL453" s="324">
        <v>0</v>
      </c>
    </row>
    <row r="454" spans="1:38" s="325" customFormat="1">
      <c r="A454" s="494"/>
      <c r="B454" s="495"/>
      <c r="C454" s="496" t="str">
        <f>IF($B454="","",IFERROR(VLOOKUP($B454,SERVIÇOS!$A:$F,2,0),IFERROR(VLOOKUP($B454,'COMPOSIÇÕES COMPLEMENTARES '!$C:$K,2,0),"")))</f>
        <v/>
      </c>
      <c r="D454" s="497" t="str">
        <f>IF($B454="","",IFERROR(VLOOKUP($B454,SERVIÇOS!$A:$F,3,0),IFERROR(VLOOKUP($B454,'COMPOSIÇÕES COMPLEMENTARES '!$C:$K,3,0),"")))</f>
        <v/>
      </c>
      <c r="E454" s="498"/>
      <c r="F454" s="499" t="str">
        <f>IF($B454="","",IFERROR(VLOOKUP($B454,SERVIÇOS!$A:$F,4,0),IFERROR(VLOOKUP($B454,'COMPOSIÇÕES COMPLEMENTARES '!$C:$K,6,0),"")))</f>
        <v/>
      </c>
      <c r="G454" s="499" t="str">
        <f>IF($B454="","",IFERROR(VLOOKUP($B454,SERVIÇOS!$A:$F,5,0),IFERROR(VLOOKUP($B454,'COMPOSIÇÕES COMPLEMENTARES '!$C:$K,7,0),"")))</f>
        <v/>
      </c>
      <c r="H454" s="499" t="str">
        <f t="shared" si="35"/>
        <v/>
      </c>
      <c r="I454" s="499" t="str">
        <f t="shared" si="36"/>
        <v/>
      </c>
      <c r="J454" s="499" t="str">
        <f t="shared" si="37"/>
        <v/>
      </c>
      <c r="K454" s="499" t="str">
        <f t="shared" si="38"/>
        <v/>
      </c>
      <c r="L454" s="499"/>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f t="shared" si="39"/>
        <v>0</v>
      </c>
      <c r="AL454" s="324">
        <v>0</v>
      </c>
    </row>
    <row r="455" spans="1:38" s="325" customFormat="1">
      <c r="A455" s="494"/>
      <c r="B455" s="495"/>
      <c r="C455" s="496" t="str">
        <f>IF($B455="","",IFERROR(VLOOKUP($B455,SERVIÇOS!$A:$F,2,0),IFERROR(VLOOKUP($B455,'COMPOSIÇÕES COMPLEMENTARES '!$C:$K,2,0),"")))</f>
        <v/>
      </c>
      <c r="D455" s="497" t="str">
        <f>IF($B455="","",IFERROR(VLOOKUP($B455,SERVIÇOS!$A:$F,3,0),IFERROR(VLOOKUP($B455,'COMPOSIÇÕES COMPLEMENTARES '!$C:$K,3,0),"")))</f>
        <v/>
      </c>
      <c r="E455" s="498"/>
      <c r="F455" s="499" t="str">
        <f>IF($B455="","",IFERROR(VLOOKUP($B455,SERVIÇOS!$A:$F,4,0),IFERROR(VLOOKUP($B455,'COMPOSIÇÕES COMPLEMENTARES '!$C:$K,6,0),"")))</f>
        <v/>
      </c>
      <c r="G455" s="499" t="str">
        <f>IF($B455="","",IFERROR(VLOOKUP($B455,SERVIÇOS!$A:$F,5,0),IFERROR(VLOOKUP($B455,'COMPOSIÇÕES COMPLEMENTARES '!$C:$K,7,0),"")))</f>
        <v/>
      </c>
      <c r="H455" s="499" t="str">
        <f t="shared" si="35"/>
        <v/>
      </c>
      <c r="I455" s="499" t="str">
        <f t="shared" si="36"/>
        <v/>
      </c>
      <c r="J455" s="499" t="str">
        <f t="shared" si="37"/>
        <v/>
      </c>
      <c r="K455" s="499" t="str">
        <f t="shared" si="38"/>
        <v/>
      </c>
      <c r="L455" s="499"/>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f t="shared" si="39"/>
        <v>0</v>
      </c>
      <c r="AL455" s="324">
        <v>0</v>
      </c>
    </row>
    <row r="456" spans="1:38" s="325" customFormat="1">
      <c r="A456" s="494"/>
      <c r="B456" s="495"/>
      <c r="C456" s="496" t="str">
        <f>IF($B456="","",IFERROR(VLOOKUP($B456,SERVIÇOS!$A:$F,2,0),IFERROR(VLOOKUP($B456,'COMPOSIÇÕES COMPLEMENTARES '!$C:$K,2,0),"")))</f>
        <v/>
      </c>
      <c r="D456" s="497" t="str">
        <f>IF($B456="","",IFERROR(VLOOKUP($B456,SERVIÇOS!$A:$F,3,0),IFERROR(VLOOKUP($B456,'COMPOSIÇÕES COMPLEMENTARES '!$C:$K,3,0),"")))</f>
        <v/>
      </c>
      <c r="E456" s="498"/>
      <c r="F456" s="499" t="str">
        <f>IF($B456="","",IFERROR(VLOOKUP($B456,SERVIÇOS!$A:$F,4,0),IFERROR(VLOOKUP($B456,'COMPOSIÇÕES COMPLEMENTARES '!$C:$K,6,0),"")))</f>
        <v/>
      </c>
      <c r="G456" s="499" t="str">
        <f>IF($B456="","",IFERROR(VLOOKUP($B456,SERVIÇOS!$A:$F,5,0),IFERROR(VLOOKUP($B456,'COMPOSIÇÕES COMPLEMENTARES '!$C:$K,7,0),"")))</f>
        <v/>
      </c>
      <c r="H456" s="499" t="str">
        <f t="shared" si="35"/>
        <v/>
      </c>
      <c r="I456" s="499" t="str">
        <f t="shared" si="36"/>
        <v/>
      </c>
      <c r="J456" s="499" t="str">
        <f t="shared" si="37"/>
        <v/>
      </c>
      <c r="K456" s="499" t="str">
        <f t="shared" si="38"/>
        <v/>
      </c>
      <c r="L456" s="499"/>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4">
        <f t="shared" si="39"/>
        <v>0</v>
      </c>
      <c r="AL456" s="324">
        <v>0</v>
      </c>
    </row>
    <row r="457" spans="1:38" s="325" customFormat="1">
      <c r="A457" s="494"/>
      <c r="B457" s="495"/>
      <c r="C457" s="496" t="str">
        <f>IF($B457="","",IFERROR(VLOOKUP($B457,SERVIÇOS!$A:$F,2,0),IFERROR(VLOOKUP($B457,'COMPOSIÇÕES COMPLEMENTARES '!$C:$K,2,0),"")))</f>
        <v/>
      </c>
      <c r="D457" s="497" t="str">
        <f>IF($B457="","",IFERROR(VLOOKUP($B457,SERVIÇOS!$A:$F,3,0),IFERROR(VLOOKUP($B457,'COMPOSIÇÕES COMPLEMENTARES '!$C:$K,3,0),"")))</f>
        <v/>
      </c>
      <c r="E457" s="498"/>
      <c r="F457" s="499" t="str">
        <f>IF($B457="","",IFERROR(VLOOKUP($B457,SERVIÇOS!$A:$F,4,0),IFERROR(VLOOKUP($B457,'COMPOSIÇÕES COMPLEMENTARES '!$C:$K,6,0),"")))</f>
        <v/>
      </c>
      <c r="G457" s="499" t="str">
        <f>IF($B457="","",IFERROR(VLOOKUP($B457,SERVIÇOS!$A:$F,5,0),IFERROR(VLOOKUP($B457,'COMPOSIÇÕES COMPLEMENTARES '!$C:$K,7,0),"")))</f>
        <v/>
      </c>
      <c r="H457" s="499" t="str">
        <f t="shared" si="35"/>
        <v/>
      </c>
      <c r="I457" s="499" t="str">
        <f t="shared" si="36"/>
        <v/>
      </c>
      <c r="J457" s="499" t="str">
        <f t="shared" si="37"/>
        <v/>
      </c>
      <c r="K457" s="499" t="str">
        <f t="shared" si="38"/>
        <v/>
      </c>
      <c r="L457" s="499"/>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4">
        <f t="shared" si="39"/>
        <v>0</v>
      </c>
      <c r="AL457" s="324">
        <v>0</v>
      </c>
    </row>
    <row r="458" spans="1:38" s="325" customFormat="1">
      <c r="A458" s="494"/>
      <c r="B458" s="495"/>
      <c r="C458" s="496" t="str">
        <f>IF($B458="","",IFERROR(VLOOKUP($B458,SERVIÇOS!$A:$F,2,0),IFERROR(VLOOKUP($B458,'COMPOSIÇÕES COMPLEMENTARES '!$C:$K,2,0),"")))</f>
        <v/>
      </c>
      <c r="D458" s="497" t="str">
        <f>IF($B458="","",IFERROR(VLOOKUP($B458,SERVIÇOS!$A:$F,3,0),IFERROR(VLOOKUP($B458,'COMPOSIÇÕES COMPLEMENTARES '!$C:$K,3,0),"")))</f>
        <v/>
      </c>
      <c r="E458" s="498"/>
      <c r="F458" s="499" t="str">
        <f>IF($B458="","",IFERROR(VLOOKUP($B458,SERVIÇOS!$A:$F,4,0),IFERROR(VLOOKUP($B458,'COMPOSIÇÕES COMPLEMENTARES '!$C:$K,6,0),"")))</f>
        <v/>
      </c>
      <c r="G458" s="499" t="str">
        <f>IF($B458="","",IFERROR(VLOOKUP($B458,SERVIÇOS!$A:$F,5,0),IFERROR(VLOOKUP($B458,'COMPOSIÇÕES COMPLEMENTARES '!$C:$K,7,0),"")))</f>
        <v/>
      </c>
      <c r="H458" s="499" t="str">
        <f t="shared" ref="H458:H521" si="40">IF(E458="","",F458+G458)</f>
        <v/>
      </c>
      <c r="I458" s="499" t="str">
        <f t="shared" ref="I458:I521" si="41">IF(E458="","",ROUND((E458*F458),2))</f>
        <v/>
      </c>
      <c r="J458" s="499" t="str">
        <f t="shared" ref="J458:J521" si="42">IF(E458="","",ROUND((E458*G458),2))</f>
        <v/>
      </c>
      <c r="K458" s="499" t="str">
        <f t="shared" ref="K458:K521" si="43">IF(E458="","",ROUND((E458*H458),2))</f>
        <v/>
      </c>
      <c r="L458" s="499"/>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4">
        <f t="shared" si="39"/>
        <v>0</v>
      </c>
      <c r="AL458" s="324">
        <v>0</v>
      </c>
    </row>
    <row r="459" spans="1:38" s="325" customFormat="1">
      <c r="A459" s="494"/>
      <c r="B459" s="495"/>
      <c r="C459" s="496" t="str">
        <f>IF($B459="","",IFERROR(VLOOKUP($B459,SERVIÇOS!$A:$F,2,0),IFERROR(VLOOKUP($B459,'COMPOSIÇÕES COMPLEMENTARES '!$C:$K,2,0),"")))</f>
        <v/>
      </c>
      <c r="D459" s="497" t="str">
        <f>IF($B459="","",IFERROR(VLOOKUP($B459,SERVIÇOS!$A:$F,3,0),IFERROR(VLOOKUP($B459,'COMPOSIÇÕES COMPLEMENTARES '!$C:$K,3,0),"")))</f>
        <v/>
      </c>
      <c r="E459" s="498"/>
      <c r="F459" s="499" t="str">
        <f>IF($B459="","",IFERROR(VLOOKUP($B459,SERVIÇOS!$A:$F,4,0),IFERROR(VLOOKUP($B459,'COMPOSIÇÕES COMPLEMENTARES '!$C:$K,6,0),"")))</f>
        <v/>
      </c>
      <c r="G459" s="499" t="str">
        <f>IF($B459="","",IFERROR(VLOOKUP($B459,SERVIÇOS!$A:$F,5,0),IFERROR(VLOOKUP($B459,'COMPOSIÇÕES COMPLEMENTARES '!$C:$K,7,0),"")))</f>
        <v/>
      </c>
      <c r="H459" s="499" t="str">
        <f t="shared" si="40"/>
        <v/>
      </c>
      <c r="I459" s="499" t="str">
        <f t="shared" si="41"/>
        <v/>
      </c>
      <c r="J459" s="499" t="str">
        <f t="shared" si="42"/>
        <v/>
      </c>
      <c r="K459" s="499" t="str">
        <f t="shared" si="43"/>
        <v/>
      </c>
      <c r="L459" s="499"/>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4">
        <f t="shared" si="39"/>
        <v>0</v>
      </c>
      <c r="AL459" s="324">
        <v>0</v>
      </c>
    </row>
    <row r="460" spans="1:38" s="325" customFormat="1">
      <c r="A460" s="494"/>
      <c r="B460" s="495"/>
      <c r="C460" s="496" t="str">
        <f>IF($B460="","",IFERROR(VLOOKUP($B460,SERVIÇOS!$A:$F,2,0),IFERROR(VLOOKUP($B460,'COMPOSIÇÕES COMPLEMENTARES '!$C:$K,2,0),"")))</f>
        <v/>
      </c>
      <c r="D460" s="497" t="str">
        <f>IF($B460="","",IFERROR(VLOOKUP($B460,SERVIÇOS!$A:$F,3,0),IFERROR(VLOOKUP($B460,'COMPOSIÇÕES COMPLEMENTARES '!$C:$K,3,0),"")))</f>
        <v/>
      </c>
      <c r="E460" s="498"/>
      <c r="F460" s="499" t="str">
        <f>IF($B460="","",IFERROR(VLOOKUP($B460,SERVIÇOS!$A:$F,4,0),IFERROR(VLOOKUP($B460,'COMPOSIÇÕES COMPLEMENTARES '!$C:$K,6,0),"")))</f>
        <v/>
      </c>
      <c r="G460" s="499" t="str">
        <f>IF($B460="","",IFERROR(VLOOKUP($B460,SERVIÇOS!$A:$F,5,0),IFERROR(VLOOKUP($B460,'COMPOSIÇÕES COMPLEMENTARES '!$C:$K,7,0),"")))</f>
        <v/>
      </c>
      <c r="H460" s="499" t="str">
        <f t="shared" si="40"/>
        <v/>
      </c>
      <c r="I460" s="499" t="str">
        <f t="shared" si="41"/>
        <v/>
      </c>
      <c r="J460" s="499" t="str">
        <f t="shared" si="42"/>
        <v/>
      </c>
      <c r="K460" s="499" t="str">
        <f t="shared" si="43"/>
        <v/>
      </c>
      <c r="L460" s="499"/>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4">
        <f t="shared" si="39"/>
        <v>0</v>
      </c>
      <c r="AL460" s="324">
        <v>0</v>
      </c>
    </row>
    <row r="461" spans="1:38" s="325" customFormat="1">
      <c r="A461" s="494"/>
      <c r="B461" s="495"/>
      <c r="C461" s="496" t="str">
        <f>IF($B461="","",IFERROR(VLOOKUP($B461,SERVIÇOS!$A:$F,2,0),IFERROR(VLOOKUP($B461,'COMPOSIÇÕES COMPLEMENTARES '!$C:$K,2,0),"")))</f>
        <v/>
      </c>
      <c r="D461" s="497" t="str">
        <f>IF($B461="","",IFERROR(VLOOKUP($B461,SERVIÇOS!$A:$F,3,0),IFERROR(VLOOKUP($B461,'COMPOSIÇÕES COMPLEMENTARES '!$C:$K,3,0),"")))</f>
        <v/>
      </c>
      <c r="E461" s="498"/>
      <c r="F461" s="499" t="str">
        <f>IF($B461="","",IFERROR(VLOOKUP($B461,SERVIÇOS!$A:$F,4,0),IFERROR(VLOOKUP($B461,'COMPOSIÇÕES COMPLEMENTARES '!$C:$K,6,0),"")))</f>
        <v/>
      </c>
      <c r="G461" s="499" t="str">
        <f>IF($B461="","",IFERROR(VLOOKUP($B461,SERVIÇOS!$A:$F,5,0),IFERROR(VLOOKUP($B461,'COMPOSIÇÕES COMPLEMENTARES '!$C:$K,7,0),"")))</f>
        <v/>
      </c>
      <c r="H461" s="499" t="str">
        <f t="shared" si="40"/>
        <v/>
      </c>
      <c r="I461" s="499" t="str">
        <f t="shared" si="41"/>
        <v/>
      </c>
      <c r="J461" s="499" t="str">
        <f t="shared" si="42"/>
        <v/>
      </c>
      <c r="K461" s="499" t="str">
        <f t="shared" si="43"/>
        <v/>
      </c>
      <c r="L461" s="499"/>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4">
        <f t="shared" si="39"/>
        <v>0</v>
      </c>
      <c r="AL461" s="324">
        <v>0</v>
      </c>
    </row>
    <row r="462" spans="1:38" s="325" customFormat="1">
      <c r="A462" s="494"/>
      <c r="B462" s="495"/>
      <c r="C462" s="496" t="str">
        <f>IF($B462="","",IFERROR(VLOOKUP($B462,SERVIÇOS!$A:$F,2,0),IFERROR(VLOOKUP($B462,'COMPOSIÇÕES COMPLEMENTARES '!$C:$K,2,0),"")))</f>
        <v/>
      </c>
      <c r="D462" s="497" t="str">
        <f>IF($B462="","",IFERROR(VLOOKUP($B462,SERVIÇOS!$A:$F,3,0),IFERROR(VLOOKUP($B462,'COMPOSIÇÕES COMPLEMENTARES '!$C:$K,3,0),"")))</f>
        <v/>
      </c>
      <c r="E462" s="498"/>
      <c r="F462" s="499" t="str">
        <f>IF($B462="","",IFERROR(VLOOKUP($B462,SERVIÇOS!$A:$F,4,0),IFERROR(VLOOKUP($B462,'COMPOSIÇÕES COMPLEMENTARES '!$C:$K,6,0),"")))</f>
        <v/>
      </c>
      <c r="G462" s="499" t="str">
        <f>IF($B462="","",IFERROR(VLOOKUP($B462,SERVIÇOS!$A:$F,5,0),IFERROR(VLOOKUP($B462,'COMPOSIÇÕES COMPLEMENTARES '!$C:$K,7,0),"")))</f>
        <v/>
      </c>
      <c r="H462" s="499" t="str">
        <f t="shared" si="40"/>
        <v/>
      </c>
      <c r="I462" s="499" t="str">
        <f t="shared" si="41"/>
        <v/>
      </c>
      <c r="J462" s="499" t="str">
        <f t="shared" si="42"/>
        <v/>
      </c>
      <c r="K462" s="499" t="str">
        <f t="shared" si="43"/>
        <v/>
      </c>
      <c r="L462" s="499"/>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4">
        <f t="shared" si="39"/>
        <v>0</v>
      </c>
      <c r="AL462" s="324">
        <v>0</v>
      </c>
    </row>
    <row r="463" spans="1:38">
      <c r="A463" s="494"/>
      <c r="B463" s="495"/>
      <c r="C463" s="496" t="str">
        <f>IF($B463="","",IFERROR(VLOOKUP($B463,SERVIÇOS!$A:$F,2,0),IFERROR(VLOOKUP($B463,'COMPOSIÇÕES COMPLEMENTARES '!$C:$K,2,0),"")))</f>
        <v/>
      </c>
      <c r="D463" s="497" t="str">
        <f>IF($B463="","",IFERROR(VLOOKUP($B463,SERVIÇOS!$A:$F,3,0),IFERROR(VLOOKUP($B463,'COMPOSIÇÕES COMPLEMENTARES '!$C:$K,3,0),"")))</f>
        <v/>
      </c>
      <c r="E463" s="498"/>
      <c r="F463" s="499" t="str">
        <f>IF($B463="","",IFERROR(VLOOKUP($B463,SERVIÇOS!$A:$F,4,0),IFERROR(VLOOKUP($B463,'COMPOSIÇÕES COMPLEMENTARES '!$C:$K,6,0),"")))</f>
        <v/>
      </c>
      <c r="G463" s="499" t="str">
        <f>IF($B463="","",IFERROR(VLOOKUP($B463,SERVIÇOS!$A:$F,5,0),IFERROR(VLOOKUP($B463,'COMPOSIÇÕES COMPLEMENTARES '!$C:$K,7,0),"")))</f>
        <v/>
      </c>
      <c r="H463" s="499" t="str">
        <f t="shared" si="40"/>
        <v/>
      </c>
      <c r="I463" s="499" t="str">
        <f t="shared" si="41"/>
        <v/>
      </c>
      <c r="J463" s="499" t="str">
        <f t="shared" si="42"/>
        <v/>
      </c>
      <c r="K463" s="499" t="str">
        <f t="shared" si="43"/>
        <v/>
      </c>
      <c r="L463" s="499"/>
    </row>
    <row r="464" spans="1:38">
      <c r="A464" s="494"/>
      <c r="B464" s="495"/>
      <c r="C464" s="496" t="str">
        <f>IF($B464="","",IFERROR(VLOOKUP($B464,SERVIÇOS!$A:$F,2,0),IFERROR(VLOOKUP($B464,'COMPOSIÇÕES COMPLEMENTARES '!$C:$K,2,0),"")))</f>
        <v/>
      </c>
      <c r="D464" s="497" t="str">
        <f>IF($B464="","",IFERROR(VLOOKUP($B464,SERVIÇOS!$A:$F,3,0),IFERROR(VLOOKUP($B464,'COMPOSIÇÕES COMPLEMENTARES '!$C:$K,3,0),"")))</f>
        <v/>
      </c>
      <c r="E464" s="498"/>
      <c r="F464" s="499" t="str">
        <f>IF($B464="","",IFERROR(VLOOKUP($B464,SERVIÇOS!$A:$F,4,0),IFERROR(VLOOKUP($B464,'COMPOSIÇÕES COMPLEMENTARES '!$C:$K,6,0),"")))</f>
        <v/>
      </c>
      <c r="G464" s="499" t="str">
        <f>IF($B464="","",IFERROR(VLOOKUP($B464,SERVIÇOS!$A:$F,5,0),IFERROR(VLOOKUP($B464,'COMPOSIÇÕES COMPLEMENTARES '!$C:$K,7,0),"")))</f>
        <v/>
      </c>
      <c r="H464" s="499" t="str">
        <f t="shared" si="40"/>
        <v/>
      </c>
      <c r="I464" s="499" t="str">
        <f t="shared" si="41"/>
        <v/>
      </c>
      <c r="J464" s="499" t="str">
        <f t="shared" si="42"/>
        <v/>
      </c>
      <c r="K464" s="499" t="str">
        <f t="shared" si="43"/>
        <v/>
      </c>
      <c r="L464" s="499"/>
    </row>
    <row r="465" spans="1:12">
      <c r="A465" s="494"/>
      <c r="B465" s="495"/>
      <c r="C465" s="496" t="str">
        <f>IF($B465="","",IFERROR(VLOOKUP($B465,SERVIÇOS!$A:$F,2,0),IFERROR(VLOOKUP($B465,'COMPOSIÇÕES COMPLEMENTARES '!$C:$K,2,0),"")))</f>
        <v/>
      </c>
      <c r="D465" s="497" t="str">
        <f>IF($B465="","",IFERROR(VLOOKUP($B465,SERVIÇOS!$A:$F,3,0),IFERROR(VLOOKUP($B465,'COMPOSIÇÕES COMPLEMENTARES '!$C:$K,3,0),"")))</f>
        <v/>
      </c>
      <c r="E465" s="498"/>
      <c r="F465" s="499" t="str">
        <f>IF($B465="","",IFERROR(VLOOKUP($B465,SERVIÇOS!$A:$F,4,0),IFERROR(VLOOKUP($B465,'COMPOSIÇÕES COMPLEMENTARES '!$C:$K,6,0),"")))</f>
        <v/>
      </c>
      <c r="G465" s="499" t="str">
        <f>IF($B465="","",IFERROR(VLOOKUP($B465,SERVIÇOS!$A:$F,5,0),IFERROR(VLOOKUP($B465,'COMPOSIÇÕES COMPLEMENTARES '!$C:$K,7,0),"")))</f>
        <v/>
      </c>
      <c r="H465" s="499" t="str">
        <f t="shared" si="40"/>
        <v/>
      </c>
      <c r="I465" s="499" t="str">
        <f t="shared" si="41"/>
        <v/>
      </c>
      <c r="J465" s="499" t="str">
        <f t="shared" si="42"/>
        <v/>
      </c>
      <c r="K465" s="499" t="str">
        <f t="shared" si="43"/>
        <v/>
      </c>
      <c r="L465" s="499"/>
    </row>
    <row r="466" spans="1:12">
      <c r="A466" s="494"/>
      <c r="B466" s="495"/>
      <c r="C466" s="496" t="str">
        <f>IF($B466="","",IFERROR(VLOOKUP($B466,SERVIÇOS!$A:$F,2,0),IFERROR(VLOOKUP($B466,'COMPOSIÇÕES COMPLEMENTARES '!$C:$K,2,0),"")))</f>
        <v/>
      </c>
      <c r="D466" s="497" t="str">
        <f>IF($B466="","",IFERROR(VLOOKUP($B466,SERVIÇOS!$A:$F,3,0),IFERROR(VLOOKUP($B466,'COMPOSIÇÕES COMPLEMENTARES '!$C:$K,3,0),"")))</f>
        <v/>
      </c>
      <c r="E466" s="498"/>
      <c r="F466" s="499" t="str">
        <f>IF($B466="","",IFERROR(VLOOKUP($B466,SERVIÇOS!$A:$F,4,0),IFERROR(VLOOKUP($B466,'COMPOSIÇÕES COMPLEMENTARES '!$C:$K,6,0),"")))</f>
        <v/>
      </c>
      <c r="G466" s="499" t="str">
        <f>IF($B466="","",IFERROR(VLOOKUP($B466,SERVIÇOS!$A:$F,5,0),IFERROR(VLOOKUP($B466,'COMPOSIÇÕES COMPLEMENTARES '!$C:$K,7,0),"")))</f>
        <v/>
      </c>
      <c r="H466" s="499" t="str">
        <f t="shared" si="40"/>
        <v/>
      </c>
      <c r="I466" s="499" t="str">
        <f t="shared" si="41"/>
        <v/>
      </c>
      <c r="J466" s="499" t="str">
        <f t="shared" si="42"/>
        <v/>
      </c>
      <c r="K466" s="499" t="str">
        <f t="shared" si="43"/>
        <v/>
      </c>
      <c r="L466" s="499"/>
    </row>
    <row r="467" spans="1:12">
      <c r="A467" s="494"/>
      <c r="B467" s="495"/>
      <c r="C467" s="496" t="str">
        <f>IF($B467="","",IFERROR(VLOOKUP($B467,SERVIÇOS!$A:$F,2,0),IFERROR(VLOOKUP($B467,'COMPOSIÇÕES COMPLEMENTARES '!$C:$K,2,0),"")))</f>
        <v/>
      </c>
      <c r="D467" s="497" t="str">
        <f>IF($B467="","",IFERROR(VLOOKUP($B467,SERVIÇOS!$A:$F,3,0),IFERROR(VLOOKUP($B467,'COMPOSIÇÕES COMPLEMENTARES '!$C:$K,3,0),"")))</f>
        <v/>
      </c>
      <c r="E467" s="498"/>
      <c r="F467" s="499" t="str">
        <f>IF($B467="","",IFERROR(VLOOKUP($B467,SERVIÇOS!$A:$F,4,0),IFERROR(VLOOKUP($B467,'COMPOSIÇÕES COMPLEMENTARES '!$C:$K,6,0),"")))</f>
        <v/>
      </c>
      <c r="G467" s="499" t="str">
        <f>IF($B467="","",IFERROR(VLOOKUP($B467,SERVIÇOS!$A:$F,5,0),IFERROR(VLOOKUP($B467,'COMPOSIÇÕES COMPLEMENTARES '!$C:$K,7,0),"")))</f>
        <v/>
      </c>
      <c r="H467" s="499" t="str">
        <f t="shared" si="40"/>
        <v/>
      </c>
      <c r="I467" s="499" t="str">
        <f t="shared" si="41"/>
        <v/>
      </c>
      <c r="J467" s="499" t="str">
        <f t="shared" si="42"/>
        <v/>
      </c>
      <c r="K467" s="499" t="str">
        <f t="shared" si="43"/>
        <v/>
      </c>
      <c r="L467" s="499"/>
    </row>
    <row r="468" spans="1:12">
      <c r="A468" s="494"/>
      <c r="B468" s="495"/>
      <c r="C468" s="496" t="str">
        <f>IF($B468="","",IFERROR(VLOOKUP($B468,SERVIÇOS!$A:$F,2,0),IFERROR(VLOOKUP($B468,'COMPOSIÇÕES COMPLEMENTARES '!$C:$K,2,0),"")))</f>
        <v/>
      </c>
      <c r="D468" s="497" t="str">
        <f>IF($B468="","",IFERROR(VLOOKUP($B468,SERVIÇOS!$A:$F,3,0),IFERROR(VLOOKUP($B468,'COMPOSIÇÕES COMPLEMENTARES '!$C:$K,3,0),"")))</f>
        <v/>
      </c>
      <c r="E468" s="498"/>
      <c r="F468" s="499" t="str">
        <f>IF($B468="","",IFERROR(VLOOKUP($B468,SERVIÇOS!$A:$F,4,0),IFERROR(VLOOKUP($B468,'COMPOSIÇÕES COMPLEMENTARES '!$C:$K,6,0),"")))</f>
        <v/>
      </c>
      <c r="G468" s="499" t="str">
        <f>IF($B468="","",IFERROR(VLOOKUP($B468,SERVIÇOS!$A:$F,5,0),IFERROR(VLOOKUP($B468,'COMPOSIÇÕES COMPLEMENTARES '!$C:$K,7,0),"")))</f>
        <v/>
      </c>
      <c r="H468" s="499" t="str">
        <f t="shared" si="40"/>
        <v/>
      </c>
      <c r="I468" s="499" t="str">
        <f t="shared" si="41"/>
        <v/>
      </c>
      <c r="J468" s="499" t="str">
        <f t="shared" si="42"/>
        <v/>
      </c>
      <c r="K468" s="499" t="str">
        <f t="shared" si="43"/>
        <v/>
      </c>
      <c r="L468" s="499"/>
    </row>
    <row r="469" spans="1:12">
      <c r="A469" s="494"/>
      <c r="B469" s="495"/>
      <c r="C469" s="496" t="str">
        <f>IF($B469="","",IFERROR(VLOOKUP($B469,SERVIÇOS!$A:$F,2,0),IFERROR(VLOOKUP($B469,'COMPOSIÇÕES COMPLEMENTARES '!$C:$K,2,0),"")))</f>
        <v/>
      </c>
      <c r="D469" s="497" t="str">
        <f>IF($B469="","",IFERROR(VLOOKUP($B469,SERVIÇOS!$A:$F,3,0),IFERROR(VLOOKUP($B469,'COMPOSIÇÕES COMPLEMENTARES '!$C:$K,3,0),"")))</f>
        <v/>
      </c>
      <c r="E469" s="498"/>
      <c r="F469" s="499" t="str">
        <f>IF($B469="","",IFERROR(VLOOKUP($B469,SERVIÇOS!$A:$F,4,0),IFERROR(VLOOKUP($B469,'COMPOSIÇÕES COMPLEMENTARES '!$C:$K,6,0),"")))</f>
        <v/>
      </c>
      <c r="G469" s="499" t="str">
        <f>IF($B469="","",IFERROR(VLOOKUP($B469,SERVIÇOS!$A:$F,5,0),IFERROR(VLOOKUP($B469,'COMPOSIÇÕES COMPLEMENTARES '!$C:$K,7,0),"")))</f>
        <v/>
      </c>
      <c r="H469" s="499" t="str">
        <f t="shared" si="40"/>
        <v/>
      </c>
      <c r="I469" s="499" t="str">
        <f t="shared" si="41"/>
        <v/>
      </c>
      <c r="J469" s="499" t="str">
        <f t="shared" si="42"/>
        <v/>
      </c>
      <c r="K469" s="499" t="str">
        <f t="shared" si="43"/>
        <v/>
      </c>
      <c r="L469" s="499"/>
    </row>
    <row r="470" spans="1:12">
      <c r="A470" s="494"/>
      <c r="B470" s="495"/>
      <c r="C470" s="496" t="str">
        <f>IF($B470="","",IFERROR(VLOOKUP($B470,SERVIÇOS!$A:$F,2,0),IFERROR(VLOOKUP($B470,'COMPOSIÇÕES COMPLEMENTARES '!$C:$K,2,0),"")))</f>
        <v/>
      </c>
      <c r="D470" s="497" t="str">
        <f>IF($B470="","",IFERROR(VLOOKUP($B470,SERVIÇOS!$A:$F,3,0),IFERROR(VLOOKUP($B470,'COMPOSIÇÕES COMPLEMENTARES '!$C:$K,3,0),"")))</f>
        <v/>
      </c>
      <c r="E470" s="498"/>
      <c r="F470" s="499" t="str">
        <f>IF($B470="","",IFERROR(VLOOKUP($B470,SERVIÇOS!$A:$F,4,0),IFERROR(VLOOKUP($B470,'COMPOSIÇÕES COMPLEMENTARES '!$C:$K,6,0),"")))</f>
        <v/>
      </c>
      <c r="G470" s="499" t="str">
        <f>IF($B470="","",IFERROR(VLOOKUP($B470,SERVIÇOS!$A:$F,5,0),IFERROR(VLOOKUP($B470,'COMPOSIÇÕES COMPLEMENTARES '!$C:$K,7,0),"")))</f>
        <v/>
      </c>
      <c r="H470" s="499" t="str">
        <f t="shared" si="40"/>
        <v/>
      </c>
      <c r="I470" s="499" t="str">
        <f t="shared" si="41"/>
        <v/>
      </c>
      <c r="J470" s="499" t="str">
        <f t="shared" si="42"/>
        <v/>
      </c>
      <c r="K470" s="499" t="str">
        <f t="shared" si="43"/>
        <v/>
      </c>
      <c r="L470" s="499"/>
    </row>
    <row r="471" spans="1:12">
      <c r="A471" s="494"/>
      <c r="B471" s="495"/>
      <c r="C471" s="496" t="str">
        <f>IF($B471="","",IFERROR(VLOOKUP($B471,SERVIÇOS!$A:$F,2,0),IFERROR(VLOOKUP($B471,'COMPOSIÇÕES COMPLEMENTARES '!$C:$K,2,0),"")))</f>
        <v/>
      </c>
      <c r="D471" s="497" t="str">
        <f>IF($B471="","",IFERROR(VLOOKUP($B471,SERVIÇOS!$A:$F,3,0),IFERROR(VLOOKUP($B471,'COMPOSIÇÕES COMPLEMENTARES '!$C:$K,3,0),"")))</f>
        <v/>
      </c>
      <c r="E471" s="498"/>
      <c r="F471" s="499" t="str">
        <f>IF($B471="","",IFERROR(VLOOKUP($B471,SERVIÇOS!$A:$F,4,0),IFERROR(VLOOKUP($B471,'COMPOSIÇÕES COMPLEMENTARES '!$C:$K,6,0),"")))</f>
        <v/>
      </c>
      <c r="G471" s="499" t="str">
        <f>IF($B471="","",IFERROR(VLOOKUP($B471,SERVIÇOS!$A:$F,5,0),IFERROR(VLOOKUP($B471,'COMPOSIÇÕES COMPLEMENTARES '!$C:$K,7,0),"")))</f>
        <v/>
      </c>
      <c r="H471" s="499" t="str">
        <f t="shared" si="40"/>
        <v/>
      </c>
      <c r="I471" s="499" t="str">
        <f t="shared" si="41"/>
        <v/>
      </c>
      <c r="J471" s="499" t="str">
        <f t="shared" si="42"/>
        <v/>
      </c>
      <c r="K471" s="499" t="str">
        <f t="shared" si="43"/>
        <v/>
      </c>
      <c r="L471" s="499"/>
    </row>
    <row r="472" spans="1:12">
      <c r="A472" s="494"/>
      <c r="B472" s="495"/>
      <c r="C472" s="496" t="str">
        <f>IF($B472="","",IFERROR(VLOOKUP($B472,SERVIÇOS!$A:$F,2,0),IFERROR(VLOOKUP($B472,'COMPOSIÇÕES COMPLEMENTARES '!$C:$K,2,0),"")))</f>
        <v/>
      </c>
      <c r="D472" s="497" t="str">
        <f>IF($B472="","",IFERROR(VLOOKUP($B472,SERVIÇOS!$A:$F,3,0),IFERROR(VLOOKUP($B472,'COMPOSIÇÕES COMPLEMENTARES '!$C:$K,3,0),"")))</f>
        <v/>
      </c>
      <c r="E472" s="498"/>
      <c r="F472" s="499" t="str">
        <f>IF($B472="","",IFERROR(VLOOKUP($B472,SERVIÇOS!$A:$F,4,0),IFERROR(VLOOKUP($B472,'COMPOSIÇÕES COMPLEMENTARES '!$C:$K,6,0),"")))</f>
        <v/>
      </c>
      <c r="G472" s="499" t="str">
        <f>IF($B472="","",IFERROR(VLOOKUP($B472,SERVIÇOS!$A:$F,5,0),IFERROR(VLOOKUP($B472,'COMPOSIÇÕES COMPLEMENTARES '!$C:$K,7,0),"")))</f>
        <v/>
      </c>
      <c r="H472" s="499" t="str">
        <f t="shared" si="40"/>
        <v/>
      </c>
      <c r="I472" s="499" t="str">
        <f t="shared" si="41"/>
        <v/>
      </c>
      <c r="J472" s="499" t="str">
        <f t="shared" si="42"/>
        <v/>
      </c>
      <c r="K472" s="499" t="str">
        <f t="shared" si="43"/>
        <v/>
      </c>
      <c r="L472" s="499"/>
    </row>
    <row r="473" spans="1:12">
      <c r="A473" s="494"/>
      <c r="B473" s="495"/>
      <c r="C473" s="496" t="str">
        <f>IF($B473="","",IFERROR(VLOOKUP($B473,SERVIÇOS!$A:$F,2,0),IFERROR(VLOOKUP($B473,'COMPOSIÇÕES COMPLEMENTARES '!$C:$K,2,0),"")))</f>
        <v/>
      </c>
      <c r="D473" s="497" t="str">
        <f>IF($B473="","",IFERROR(VLOOKUP($B473,SERVIÇOS!$A:$F,3,0),IFERROR(VLOOKUP($B473,'COMPOSIÇÕES COMPLEMENTARES '!$C:$K,3,0),"")))</f>
        <v/>
      </c>
      <c r="E473" s="498"/>
      <c r="F473" s="499" t="str">
        <f>IF($B473="","",IFERROR(VLOOKUP($B473,SERVIÇOS!$A:$F,4,0),IFERROR(VLOOKUP($B473,'COMPOSIÇÕES COMPLEMENTARES '!$C:$K,6,0),"")))</f>
        <v/>
      </c>
      <c r="G473" s="499" t="str">
        <f>IF($B473="","",IFERROR(VLOOKUP($B473,SERVIÇOS!$A:$F,5,0),IFERROR(VLOOKUP($B473,'COMPOSIÇÕES COMPLEMENTARES '!$C:$K,7,0),"")))</f>
        <v/>
      </c>
      <c r="H473" s="499" t="str">
        <f t="shared" si="40"/>
        <v/>
      </c>
      <c r="I473" s="499" t="str">
        <f t="shared" si="41"/>
        <v/>
      </c>
      <c r="J473" s="499" t="str">
        <f t="shared" si="42"/>
        <v/>
      </c>
      <c r="K473" s="499" t="str">
        <f t="shared" si="43"/>
        <v/>
      </c>
      <c r="L473" s="499"/>
    </row>
    <row r="474" spans="1:12">
      <c r="A474" s="494"/>
      <c r="B474" s="495"/>
      <c r="C474" s="496" t="str">
        <f>IF($B474="","",IFERROR(VLOOKUP($B474,SERVIÇOS!$A:$F,2,0),IFERROR(VLOOKUP($B474,'COMPOSIÇÕES COMPLEMENTARES '!$C:$K,2,0),"")))</f>
        <v/>
      </c>
      <c r="D474" s="497" t="str">
        <f>IF($B474="","",IFERROR(VLOOKUP($B474,SERVIÇOS!$A:$F,3,0),IFERROR(VLOOKUP($B474,'COMPOSIÇÕES COMPLEMENTARES '!$C:$K,3,0),"")))</f>
        <v/>
      </c>
      <c r="E474" s="498"/>
      <c r="F474" s="499" t="str">
        <f>IF($B474="","",IFERROR(VLOOKUP($B474,SERVIÇOS!$A:$F,4,0),IFERROR(VLOOKUP($B474,'COMPOSIÇÕES COMPLEMENTARES '!$C:$K,6,0),"")))</f>
        <v/>
      </c>
      <c r="G474" s="499" t="str">
        <f>IF($B474="","",IFERROR(VLOOKUP($B474,SERVIÇOS!$A:$F,5,0),IFERROR(VLOOKUP($B474,'COMPOSIÇÕES COMPLEMENTARES '!$C:$K,7,0),"")))</f>
        <v/>
      </c>
      <c r="H474" s="499" t="str">
        <f t="shared" si="40"/>
        <v/>
      </c>
      <c r="I474" s="499" t="str">
        <f t="shared" si="41"/>
        <v/>
      </c>
      <c r="J474" s="499" t="str">
        <f t="shared" si="42"/>
        <v/>
      </c>
      <c r="K474" s="499" t="str">
        <f t="shared" si="43"/>
        <v/>
      </c>
      <c r="L474" s="499"/>
    </row>
    <row r="475" spans="1:12">
      <c r="A475" s="494"/>
      <c r="B475" s="495"/>
      <c r="C475" s="496" t="str">
        <f>IF($B475="","",IFERROR(VLOOKUP($B475,SERVIÇOS!$A:$F,2,0),IFERROR(VLOOKUP($B475,'COMPOSIÇÕES COMPLEMENTARES '!$C:$K,2,0),"")))</f>
        <v/>
      </c>
      <c r="D475" s="497" t="str">
        <f>IF($B475="","",IFERROR(VLOOKUP($B475,SERVIÇOS!$A:$F,3,0),IFERROR(VLOOKUP($B475,'COMPOSIÇÕES COMPLEMENTARES '!$C:$K,3,0),"")))</f>
        <v/>
      </c>
      <c r="E475" s="498"/>
      <c r="F475" s="499" t="str">
        <f>IF($B475="","",IFERROR(VLOOKUP($B475,SERVIÇOS!$A:$F,4,0),IFERROR(VLOOKUP($B475,'COMPOSIÇÕES COMPLEMENTARES '!$C:$K,6,0),"")))</f>
        <v/>
      </c>
      <c r="G475" s="499" t="str">
        <f>IF($B475="","",IFERROR(VLOOKUP($B475,SERVIÇOS!$A:$F,5,0),IFERROR(VLOOKUP($B475,'COMPOSIÇÕES COMPLEMENTARES '!$C:$K,7,0),"")))</f>
        <v/>
      </c>
      <c r="H475" s="499" t="str">
        <f t="shared" si="40"/>
        <v/>
      </c>
      <c r="I475" s="499" t="str">
        <f t="shared" si="41"/>
        <v/>
      </c>
      <c r="J475" s="499" t="str">
        <f t="shared" si="42"/>
        <v/>
      </c>
      <c r="K475" s="499" t="str">
        <f t="shared" si="43"/>
        <v/>
      </c>
      <c r="L475" s="499"/>
    </row>
    <row r="476" spans="1:12">
      <c r="A476" s="494"/>
      <c r="B476" s="495"/>
      <c r="C476" s="496" t="str">
        <f>IF($B476="","",IFERROR(VLOOKUP($B476,SERVIÇOS!$A:$F,2,0),IFERROR(VLOOKUP($B476,'COMPOSIÇÕES COMPLEMENTARES '!$C:$K,2,0),"")))</f>
        <v/>
      </c>
      <c r="D476" s="497" t="str">
        <f>IF($B476="","",IFERROR(VLOOKUP($B476,SERVIÇOS!$A:$F,3,0),IFERROR(VLOOKUP($B476,'COMPOSIÇÕES COMPLEMENTARES '!$C:$K,3,0),"")))</f>
        <v/>
      </c>
      <c r="E476" s="498"/>
      <c r="F476" s="499" t="str">
        <f>IF($B476="","",IFERROR(VLOOKUP($B476,SERVIÇOS!$A:$F,4,0),IFERROR(VLOOKUP($B476,'COMPOSIÇÕES COMPLEMENTARES '!$C:$K,6,0),"")))</f>
        <v/>
      </c>
      <c r="G476" s="499" t="str">
        <f>IF($B476="","",IFERROR(VLOOKUP($B476,SERVIÇOS!$A:$F,5,0),IFERROR(VLOOKUP($B476,'COMPOSIÇÕES COMPLEMENTARES '!$C:$K,7,0),"")))</f>
        <v/>
      </c>
      <c r="H476" s="499" t="str">
        <f t="shared" si="40"/>
        <v/>
      </c>
      <c r="I476" s="499" t="str">
        <f t="shared" si="41"/>
        <v/>
      </c>
      <c r="J476" s="499" t="str">
        <f t="shared" si="42"/>
        <v/>
      </c>
      <c r="K476" s="499" t="str">
        <f t="shared" si="43"/>
        <v/>
      </c>
      <c r="L476" s="499"/>
    </row>
    <row r="477" spans="1:12">
      <c r="A477" s="494"/>
      <c r="B477" s="495"/>
      <c r="C477" s="496" t="str">
        <f>IF($B477="","",IFERROR(VLOOKUP($B477,SERVIÇOS!$A:$F,2,0),IFERROR(VLOOKUP($B477,'COMPOSIÇÕES COMPLEMENTARES '!$C:$K,2,0),"")))</f>
        <v/>
      </c>
      <c r="D477" s="497" t="str">
        <f>IF($B477="","",IFERROR(VLOOKUP($B477,SERVIÇOS!$A:$F,3,0),IFERROR(VLOOKUP($B477,'COMPOSIÇÕES COMPLEMENTARES '!$C:$K,3,0),"")))</f>
        <v/>
      </c>
      <c r="E477" s="498"/>
      <c r="F477" s="499" t="str">
        <f>IF($B477="","",IFERROR(VLOOKUP($B477,SERVIÇOS!$A:$F,4,0),IFERROR(VLOOKUP($B477,'COMPOSIÇÕES COMPLEMENTARES '!$C:$K,6,0),"")))</f>
        <v/>
      </c>
      <c r="G477" s="499" t="str">
        <f>IF($B477="","",IFERROR(VLOOKUP($B477,SERVIÇOS!$A:$F,5,0),IFERROR(VLOOKUP($B477,'COMPOSIÇÕES COMPLEMENTARES '!$C:$K,7,0),"")))</f>
        <v/>
      </c>
      <c r="H477" s="499" t="str">
        <f t="shared" si="40"/>
        <v/>
      </c>
      <c r="I477" s="499" t="str">
        <f t="shared" si="41"/>
        <v/>
      </c>
      <c r="J477" s="499" t="str">
        <f t="shared" si="42"/>
        <v/>
      </c>
      <c r="K477" s="499" t="str">
        <f t="shared" si="43"/>
        <v/>
      </c>
      <c r="L477" s="499"/>
    </row>
    <row r="478" spans="1:12">
      <c r="A478" s="494"/>
      <c r="B478" s="495"/>
      <c r="C478" s="496" t="str">
        <f>IF($B478="","",IFERROR(VLOOKUP($B478,SERVIÇOS!$A:$F,2,0),IFERROR(VLOOKUP($B478,'COMPOSIÇÕES COMPLEMENTARES '!$C:$K,2,0),"")))</f>
        <v/>
      </c>
      <c r="D478" s="497" t="str">
        <f>IF($B478="","",IFERROR(VLOOKUP($B478,SERVIÇOS!$A:$F,3,0),IFERROR(VLOOKUP($B478,'COMPOSIÇÕES COMPLEMENTARES '!$C:$K,3,0),"")))</f>
        <v/>
      </c>
      <c r="E478" s="498"/>
      <c r="F478" s="499" t="str">
        <f>IF($B478="","",IFERROR(VLOOKUP($B478,SERVIÇOS!$A:$F,4,0),IFERROR(VLOOKUP($B478,'COMPOSIÇÕES COMPLEMENTARES '!$C:$K,6,0),"")))</f>
        <v/>
      </c>
      <c r="G478" s="499" t="str">
        <f>IF($B478="","",IFERROR(VLOOKUP($B478,SERVIÇOS!$A:$F,5,0),IFERROR(VLOOKUP($B478,'COMPOSIÇÕES COMPLEMENTARES '!$C:$K,7,0),"")))</f>
        <v/>
      </c>
      <c r="H478" s="499" t="str">
        <f t="shared" si="40"/>
        <v/>
      </c>
      <c r="I478" s="499" t="str">
        <f t="shared" si="41"/>
        <v/>
      </c>
      <c r="J478" s="499" t="str">
        <f t="shared" si="42"/>
        <v/>
      </c>
      <c r="K478" s="499" t="str">
        <f t="shared" si="43"/>
        <v/>
      </c>
      <c r="L478" s="499"/>
    </row>
    <row r="479" spans="1:12">
      <c r="A479" s="494"/>
      <c r="B479" s="495"/>
      <c r="C479" s="496" t="str">
        <f>IF($B479="","",IFERROR(VLOOKUP($B479,SERVIÇOS!$A:$F,2,0),IFERROR(VLOOKUP($B479,'COMPOSIÇÕES COMPLEMENTARES '!$C:$K,2,0),"")))</f>
        <v/>
      </c>
      <c r="D479" s="497" t="str">
        <f>IF($B479="","",IFERROR(VLOOKUP($B479,SERVIÇOS!$A:$F,3,0),IFERROR(VLOOKUP($B479,'COMPOSIÇÕES COMPLEMENTARES '!$C:$K,3,0),"")))</f>
        <v/>
      </c>
      <c r="E479" s="498"/>
      <c r="F479" s="499" t="str">
        <f>IF($B479="","",IFERROR(VLOOKUP($B479,SERVIÇOS!$A:$F,4,0),IFERROR(VLOOKUP($B479,'COMPOSIÇÕES COMPLEMENTARES '!$C:$K,6,0),"")))</f>
        <v/>
      </c>
      <c r="G479" s="499" t="str">
        <f>IF($B479="","",IFERROR(VLOOKUP($B479,SERVIÇOS!$A:$F,5,0),IFERROR(VLOOKUP($B479,'COMPOSIÇÕES COMPLEMENTARES '!$C:$K,7,0),"")))</f>
        <v/>
      </c>
      <c r="H479" s="499" t="str">
        <f t="shared" si="40"/>
        <v/>
      </c>
      <c r="I479" s="499" t="str">
        <f t="shared" si="41"/>
        <v/>
      </c>
      <c r="J479" s="499" t="str">
        <f t="shared" si="42"/>
        <v/>
      </c>
      <c r="K479" s="499" t="str">
        <f t="shared" si="43"/>
        <v/>
      </c>
      <c r="L479" s="499"/>
    </row>
    <row r="480" spans="1:12">
      <c r="A480" s="494"/>
      <c r="B480" s="495"/>
      <c r="C480" s="496" t="str">
        <f>IF($B480="","",IFERROR(VLOOKUP($B480,SERVIÇOS!$A:$F,2,0),IFERROR(VLOOKUP($B480,'COMPOSIÇÕES COMPLEMENTARES '!$C:$K,2,0),"")))</f>
        <v/>
      </c>
      <c r="D480" s="497" t="str">
        <f>IF($B480="","",IFERROR(VLOOKUP($B480,SERVIÇOS!$A:$F,3,0),IFERROR(VLOOKUP($B480,'COMPOSIÇÕES COMPLEMENTARES '!$C:$K,3,0),"")))</f>
        <v/>
      </c>
      <c r="E480" s="498"/>
      <c r="F480" s="499" t="str">
        <f>IF($B480="","",IFERROR(VLOOKUP($B480,SERVIÇOS!$A:$F,4,0),IFERROR(VLOOKUP($B480,'COMPOSIÇÕES COMPLEMENTARES '!$C:$K,6,0),"")))</f>
        <v/>
      </c>
      <c r="G480" s="499" t="str">
        <f>IF($B480="","",IFERROR(VLOOKUP($B480,SERVIÇOS!$A:$F,5,0),IFERROR(VLOOKUP($B480,'COMPOSIÇÕES COMPLEMENTARES '!$C:$K,7,0),"")))</f>
        <v/>
      </c>
      <c r="H480" s="499" t="str">
        <f t="shared" si="40"/>
        <v/>
      </c>
      <c r="I480" s="499" t="str">
        <f t="shared" si="41"/>
        <v/>
      </c>
      <c r="J480" s="499" t="str">
        <f t="shared" si="42"/>
        <v/>
      </c>
      <c r="K480" s="499" t="str">
        <f t="shared" si="43"/>
        <v/>
      </c>
      <c r="L480" s="499"/>
    </row>
    <row r="481" spans="1:12">
      <c r="A481" s="494"/>
      <c r="B481" s="495"/>
      <c r="C481" s="496" t="str">
        <f>IF($B481="","",IFERROR(VLOOKUP($B481,SERVIÇOS!$A:$F,2,0),IFERROR(VLOOKUP($B481,'COMPOSIÇÕES COMPLEMENTARES '!$C:$K,2,0),"")))</f>
        <v/>
      </c>
      <c r="D481" s="497" t="str">
        <f>IF($B481="","",IFERROR(VLOOKUP($B481,SERVIÇOS!$A:$F,3,0),IFERROR(VLOOKUP($B481,'COMPOSIÇÕES COMPLEMENTARES '!$C:$K,3,0),"")))</f>
        <v/>
      </c>
      <c r="E481" s="498"/>
      <c r="F481" s="499" t="str">
        <f>IF($B481="","",IFERROR(VLOOKUP($B481,SERVIÇOS!$A:$F,4,0),IFERROR(VLOOKUP($B481,'COMPOSIÇÕES COMPLEMENTARES '!$C:$K,6,0),"")))</f>
        <v/>
      </c>
      <c r="G481" s="499" t="str">
        <f>IF($B481="","",IFERROR(VLOOKUP($B481,SERVIÇOS!$A:$F,5,0),IFERROR(VLOOKUP($B481,'COMPOSIÇÕES COMPLEMENTARES '!$C:$K,7,0),"")))</f>
        <v/>
      </c>
      <c r="H481" s="499" t="str">
        <f t="shared" si="40"/>
        <v/>
      </c>
      <c r="I481" s="499" t="str">
        <f t="shared" si="41"/>
        <v/>
      </c>
      <c r="J481" s="499" t="str">
        <f t="shared" si="42"/>
        <v/>
      </c>
      <c r="K481" s="499" t="str">
        <f t="shared" si="43"/>
        <v/>
      </c>
      <c r="L481" s="499"/>
    </row>
    <row r="482" spans="1:12">
      <c r="A482" s="494"/>
      <c r="B482" s="495"/>
      <c r="C482" s="496" t="str">
        <f>IF($B482="","",IFERROR(VLOOKUP($B482,SERVIÇOS!$A:$F,2,0),IFERROR(VLOOKUP($B482,'COMPOSIÇÕES COMPLEMENTARES '!$C:$K,2,0),"")))</f>
        <v/>
      </c>
      <c r="D482" s="497" t="str">
        <f>IF($B482="","",IFERROR(VLOOKUP($B482,SERVIÇOS!$A:$F,3,0),IFERROR(VLOOKUP($B482,'COMPOSIÇÕES COMPLEMENTARES '!$C:$K,3,0),"")))</f>
        <v/>
      </c>
      <c r="E482" s="498"/>
      <c r="F482" s="499" t="str">
        <f>IF($B482="","",IFERROR(VLOOKUP($B482,SERVIÇOS!$A:$F,4,0),IFERROR(VLOOKUP($B482,'COMPOSIÇÕES COMPLEMENTARES '!$C:$K,6,0),"")))</f>
        <v/>
      </c>
      <c r="G482" s="499" t="str">
        <f>IF($B482="","",IFERROR(VLOOKUP($B482,SERVIÇOS!$A:$F,5,0),IFERROR(VLOOKUP($B482,'COMPOSIÇÕES COMPLEMENTARES '!$C:$K,7,0),"")))</f>
        <v/>
      </c>
      <c r="H482" s="499" t="str">
        <f t="shared" si="40"/>
        <v/>
      </c>
      <c r="I482" s="499" t="str">
        <f t="shared" si="41"/>
        <v/>
      </c>
      <c r="J482" s="499" t="str">
        <f t="shared" si="42"/>
        <v/>
      </c>
      <c r="K482" s="499" t="str">
        <f t="shared" si="43"/>
        <v/>
      </c>
      <c r="L482" s="499"/>
    </row>
    <row r="483" spans="1:12">
      <c r="A483" s="494"/>
      <c r="B483" s="495"/>
      <c r="C483" s="496" t="str">
        <f>IF($B483="","",IFERROR(VLOOKUP($B483,SERVIÇOS!$A:$F,2,0),IFERROR(VLOOKUP($B483,'COMPOSIÇÕES COMPLEMENTARES '!$C:$K,2,0),"")))</f>
        <v/>
      </c>
      <c r="D483" s="497" t="str">
        <f>IF($B483="","",IFERROR(VLOOKUP($B483,SERVIÇOS!$A:$F,3,0),IFERROR(VLOOKUP($B483,'COMPOSIÇÕES COMPLEMENTARES '!$C:$K,3,0),"")))</f>
        <v/>
      </c>
      <c r="E483" s="498"/>
      <c r="F483" s="499" t="str">
        <f>IF($B483="","",IFERROR(VLOOKUP($B483,SERVIÇOS!$A:$F,4,0),IFERROR(VLOOKUP($B483,'COMPOSIÇÕES COMPLEMENTARES '!$C:$K,6,0),"")))</f>
        <v/>
      </c>
      <c r="G483" s="499" t="str">
        <f>IF($B483="","",IFERROR(VLOOKUP($B483,SERVIÇOS!$A:$F,5,0),IFERROR(VLOOKUP($B483,'COMPOSIÇÕES COMPLEMENTARES '!$C:$K,7,0),"")))</f>
        <v/>
      </c>
      <c r="H483" s="499" t="str">
        <f t="shared" si="40"/>
        <v/>
      </c>
      <c r="I483" s="499" t="str">
        <f t="shared" si="41"/>
        <v/>
      </c>
      <c r="J483" s="499" t="str">
        <f t="shared" si="42"/>
        <v/>
      </c>
      <c r="K483" s="499" t="str">
        <f t="shared" si="43"/>
        <v/>
      </c>
      <c r="L483" s="499"/>
    </row>
    <row r="484" spans="1:12">
      <c r="A484" s="494"/>
      <c r="B484" s="495"/>
      <c r="C484" s="496" t="str">
        <f>IF($B484="","",IFERROR(VLOOKUP($B484,SERVIÇOS!$A:$F,2,0),IFERROR(VLOOKUP($B484,'COMPOSIÇÕES COMPLEMENTARES '!$C:$K,2,0),"")))</f>
        <v/>
      </c>
      <c r="D484" s="497" t="str">
        <f>IF($B484="","",IFERROR(VLOOKUP($B484,SERVIÇOS!$A:$F,3,0),IFERROR(VLOOKUP($B484,'COMPOSIÇÕES COMPLEMENTARES '!$C:$K,3,0),"")))</f>
        <v/>
      </c>
      <c r="E484" s="498"/>
      <c r="F484" s="499" t="str">
        <f>IF($B484="","",IFERROR(VLOOKUP($B484,SERVIÇOS!$A:$F,4,0),IFERROR(VLOOKUP($B484,'COMPOSIÇÕES COMPLEMENTARES '!$C:$K,6,0),"")))</f>
        <v/>
      </c>
      <c r="G484" s="499" t="str">
        <f>IF($B484="","",IFERROR(VLOOKUP($B484,SERVIÇOS!$A:$F,5,0),IFERROR(VLOOKUP($B484,'COMPOSIÇÕES COMPLEMENTARES '!$C:$K,7,0),"")))</f>
        <v/>
      </c>
      <c r="H484" s="499" t="str">
        <f t="shared" si="40"/>
        <v/>
      </c>
      <c r="I484" s="499" t="str">
        <f t="shared" si="41"/>
        <v/>
      </c>
      <c r="J484" s="499" t="str">
        <f t="shared" si="42"/>
        <v/>
      </c>
      <c r="K484" s="499" t="str">
        <f t="shared" si="43"/>
        <v/>
      </c>
      <c r="L484" s="499"/>
    </row>
    <row r="485" spans="1:12">
      <c r="A485" s="494"/>
      <c r="B485" s="495"/>
      <c r="C485" s="496" t="str">
        <f>IF($B485="","",IFERROR(VLOOKUP($B485,SERVIÇOS!$A:$F,2,0),IFERROR(VLOOKUP($B485,'COMPOSIÇÕES COMPLEMENTARES '!$C:$K,2,0),"")))</f>
        <v/>
      </c>
      <c r="D485" s="497" t="str">
        <f>IF($B485="","",IFERROR(VLOOKUP($B485,SERVIÇOS!$A:$F,3,0),IFERROR(VLOOKUP($B485,'COMPOSIÇÕES COMPLEMENTARES '!$C:$K,3,0),"")))</f>
        <v/>
      </c>
      <c r="E485" s="498"/>
      <c r="F485" s="499" t="str">
        <f>IF($B485="","",IFERROR(VLOOKUP($B485,SERVIÇOS!$A:$F,4,0),IFERROR(VLOOKUP($B485,'COMPOSIÇÕES COMPLEMENTARES '!$C:$K,6,0),"")))</f>
        <v/>
      </c>
      <c r="G485" s="499" t="str">
        <f>IF($B485="","",IFERROR(VLOOKUP($B485,SERVIÇOS!$A:$F,5,0),IFERROR(VLOOKUP($B485,'COMPOSIÇÕES COMPLEMENTARES '!$C:$K,7,0),"")))</f>
        <v/>
      </c>
      <c r="H485" s="499" t="str">
        <f t="shared" si="40"/>
        <v/>
      </c>
      <c r="I485" s="499" t="str">
        <f t="shared" si="41"/>
        <v/>
      </c>
      <c r="J485" s="499" t="str">
        <f t="shared" si="42"/>
        <v/>
      </c>
      <c r="K485" s="499" t="str">
        <f t="shared" si="43"/>
        <v/>
      </c>
      <c r="L485" s="499"/>
    </row>
    <row r="486" spans="1:12">
      <c r="A486" s="494"/>
      <c r="B486" s="495"/>
      <c r="C486" s="496" t="str">
        <f>IF($B486="","",IFERROR(VLOOKUP($B486,SERVIÇOS!$A:$F,2,0),IFERROR(VLOOKUP($B486,'COMPOSIÇÕES COMPLEMENTARES '!$C:$K,2,0),"")))</f>
        <v/>
      </c>
      <c r="D486" s="497" t="str">
        <f>IF($B486="","",IFERROR(VLOOKUP($B486,SERVIÇOS!$A:$F,3,0),IFERROR(VLOOKUP($B486,'COMPOSIÇÕES COMPLEMENTARES '!$C:$K,3,0),"")))</f>
        <v/>
      </c>
      <c r="E486" s="498"/>
      <c r="F486" s="499" t="str">
        <f>IF($B486="","",IFERROR(VLOOKUP($B486,SERVIÇOS!$A:$F,4,0),IFERROR(VLOOKUP($B486,'COMPOSIÇÕES COMPLEMENTARES '!$C:$K,6,0),"")))</f>
        <v/>
      </c>
      <c r="G486" s="499" t="str">
        <f>IF($B486="","",IFERROR(VLOOKUP($B486,SERVIÇOS!$A:$F,5,0),IFERROR(VLOOKUP($B486,'COMPOSIÇÕES COMPLEMENTARES '!$C:$K,7,0),"")))</f>
        <v/>
      </c>
      <c r="H486" s="499" t="str">
        <f t="shared" si="40"/>
        <v/>
      </c>
      <c r="I486" s="499" t="str">
        <f t="shared" si="41"/>
        <v/>
      </c>
      <c r="J486" s="499" t="str">
        <f t="shared" si="42"/>
        <v/>
      </c>
      <c r="K486" s="499" t="str">
        <f t="shared" si="43"/>
        <v/>
      </c>
      <c r="L486" s="499"/>
    </row>
    <row r="487" spans="1:12">
      <c r="A487" s="494"/>
      <c r="B487" s="495"/>
      <c r="C487" s="496" t="str">
        <f>IF($B487="","",IFERROR(VLOOKUP($B487,SERVIÇOS!$A:$F,2,0),IFERROR(VLOOKUP($B487,'COMPOSIÇÕES COMPLEMENTARES '!$C:$K,2,0),"")))</f>
        <v/>
      </c>
      <c r="D487" s="497" t="str">
        <f>IF($B487="","",IFERROR(VLOOKUP($B487,SERVIÇOS!$A:$F,3,0),IFERROR(VLOOKUP($B487,'COMPOSIÇÕES COMPLEMENTARES '!$C:$K,3,0),"")))</f>
        <v/>
      </c>
      <c r="E487" s="498"/>
      <c r="F487" s="499" t="str">
        <f>IF($B487="","",IFERROR(VLOOKUP($B487,SERVIÇOS!$A:$F,4,0),IFERROR(VLOOKUP($B487,'COMPOSIÇÕES COMPLEMENTARES '!$C:$K,6,0),"")))</f>
        <v/>
      </c>
      <c r="G487" s="499" t="str">
        <f>IF($B487="","",IFERROR(VLOOKUP($B487,SERVIÇOS!$A:$F,5,0),IFERROR(VLOOKUP($B487,'COMPOSIÇÕES COMPLEMENTARES '!$C:$K,7,0),"")))</f>
        <v/>
      </c>
      <c r="H487" s="499" t="str">
        <f t="shared" si="40"/>
        <v/>
      </c>
      <c r="I487" s="499" t="str">
        <f t="shared" si="41"/>
        <v/>
      </c>
      <c r="J487" s="499" t="str">
        <f t="shared" si="42"/>
        <v/>
      </c>
      <c r="K487" s="499" t="str">
        <f t="shared" si="43"/>
        <v/>
      </c>
      <c r="L487" s="499"/>
    </row>
    <row r="488" spans="1:12">
      <c r="A488" s="494"/>
      <c r="B488" s="495"/>
      <c r="C488" s="496" t="str">
        <f>IF($B488="","",IFERROR(VLOOKUP($B488,SERVIÇOS!$A:$F,2,0),IFERROR(VLOOKUP($B488,'COMPOSIÇÕES COMPLEMENTARES '!$C:$K,2,0),"")))</f>
        <v/>
      </c>
      <c r="D488" s="497" t="str">
        <f>IF($B488="","",IFERROR(VLOOKUP($B488,SERVIÇOS!$A:$F,3,0),IFERROR(VLOOKUP($B488,'COMPOSIÇÕES COMPLEMENTARES '!$C:$K,3,0),"")))</f>
        <v/>
      </c>
      <c r="E488" s="498"/>
      <c r="F488" s="499" t="str">
        <f>IF($B488="","",IFERROR(VLOOKUP($B488,SERVIÇOS!$A:$F,4,0),IFERROR(VLOOKUP($B488,'COMPOSIÇÕES COMPLEMENTARES '!$C:$K,6,0),"")))</f>
        <v/>
      </c>
      <c r="G488" s="499" t="str">
        <f>IF($B488="","",IFERROR(VLOOKUP($B488,SERVIÇOS!$A:$F,5,0),IFERROR(VLOOKUP($B488,'COMPOSIÇÕES COMPLEMENTARES '!$C:$K,7,0),"")))</f>
        <v/>
      </c>
      <c r="H488" s="499" t="str">
        <f t="shared" si="40"/>
        <v/>
      </c>
      <c r="I488" s="499" t="str">
        <f t="shared" si="41"/>
        <v/>
      </c>
      <c r="J488" s="499" t="str">
        <f t="shared" si="42"/>
        <v/>
      </c>
      <c r="K488" s="499" t="str">
        <f t="shared" si="43"/>
        <v/>
      </c>
      <c r="L488" s="499"/>
    </row>
    <row r="489" spans="1:12">
      <c r="A489" s="494"/>
      <c r="B489" s="495"/>
      <c r="C489" s="496" t="str">
        <f>IF($B489="","",IFERROR(VLOOKUP($B489,SERVIÇOS!$A:$F,2,0),IFERROR(VLOOKUP($B489,'COMPOSIÇÕES COMPLEMENTARES '!$C:$K,2,0),"")))</f>
        <v/>
      </c>
      <c r="D489" s="497" t="str">
        <f>IF($B489="","",IFERROR(VLOOKUP($B489,SERVIÇOS!$A:$F,3,0),IFERROR(VLOOKUP($B489,'COMPOSIÇÕES COMPLEMENTARES '!$C:$K,3,0),"")))</f>
        <v/>
      </c>
      <c r="E489" s="498"/>
      <c r="F489" s="499" t="str">
        <f>IF($B489="","",IFERROR(VLOOKUP($B489,SERVIÇOS!$A:$F,4,0),IFERROR(VLOOKUP($B489,'COMPOSIÇÕES COMPLEMENTARES '!$C:$K,6,0),"")))</f>
        <v/>
      </c>
      <c r="G489" s="499" t="str">
        <f>IF($B489="","",IFERROR(VLOOKUP($B489,SERVIÇOS!$A:$F,5,0),IFERROR(VLOOKUP($B489,'COMPOSIÇÕES COMPLEMENTARES '!$C:$K,7,0),"")))</f>
        <v/>
      </c>
      <c r="H489" s="499" t="str">
        <f t="shared" si="40"/>
        <v/>
      </c>
      <c r="I489" s="499" t="str">
        <f t="shared" si="41"/>
        <v/>
      </c>
      <c r="J489" s="499" t="str">
        <f t="shared" si="42"/>
        <v/>
      </c>
      <c r="K489" s="499" t="str">
        <f t="shared" si="43"/>
        <v/>
      </c>
      <c r="L489" s="499"/>
    </row>
    <row r="490" spans="1:12">
      <c r="A490" s="494"/>
      <c r="B490" s="495"/>
      <c r="C490" s="496" t="str">
        <f>IF($B490="","",IFERROR(VLOOKUP($B490,SERVIÇOS!$A:$F,2,0),IFERROR(VLOOKUP($B490,'COMPOSIÇÕES COMPLEMENTARES '!$C:$K,2,0),"")))</f>
        <v/>
      </c>
      <c r="D490" s="497" t="str">
        <f>IF($B490="","",IFERROR(VLOOKUP($B490,SERVIÇOS!$A:$F,3,0),IFERROR(VLOOKUP($B490,'COMPOSIÇÕES COMPLEMENTARES '!$C:$K,3,0),"")))</f>
        <v/>
      </c>
      <c r="E490" s="498"/>
      <c r="F490" s="499" t="str">
        <f>IF($B490="","",IFERROR(VLOOKUP($B490,SERVIÇOS!$A:$F,4,0),IFERROR(VLOOKUP($B490,'COMPOSIÇÕES COMPLEMENTARES '!$C:$K,6,0),"")))</f>
        <v/>
      </c>
      <c r="G490" s="499" t="str">
        <f>IF($B490="","",IFERROR(VLOOKUP($B490,SERVIÇOS!$A:$F,5,0),IFERROR(VLOOKUP($B490,'COMPOSIÇÕES COMPLEMENTARES '!$C:$K,7,0),"")))</f>
        <v/>
      </c>
      <c r="H490" s="499" t="str">
        <f t="shared" si="40"/>
        <v/>
      </c>
      <c r="I490" s="499" t="str">
        <f t="shared" si="41"/>
        <v/>
      </c>
      <c r="J490" s="499" t="str">
        <f t="shared" si="42"/>
        <v/>
      </c>
      <c r="K490" s="499" t="str">
        <f t="shared" si="43"/>
        <v/>
      </c>
      <c r="L490" s="499"/>
    </row>
    <row r="491" spans="1:12">
      <c r="A491" s="494"/>
      <c r="B491" s="495"/>
      <c r="C491" s="496" t="str">
        <f>IF($B491="","",IFERROR(VLOOKUP($B491,SERVIÇOS!$A:$F,2,0),IFERROR(VLOOKUP($B491,'COMPOSIÇÕES COMPLEMENTARES '!$C:$K,2,0),"")))</f>
        <v/>
      </c>
      <c r="D491" s="497" t="str">
        <f>IF($B491="","",IFERROR(VLOOKUP($B491,SERVIÇOS!$A:$F,3,0),IFERROR(VLOOKUP($B491,'COMPOSIÇÕES COMPLEMENTARES '!$C:$K,3,0),"")))</f>
        <v/>
      </c>
      <c r="E491" s="498"/>
      <c r="F491" s="499" t="str">
        <f>IF($B491="","",IFERROR(VLOOKUP($B491,SERVIÇOS!$A:$F,4,0),IFERROR(VLOOKUP($B491,'COMPOSIÇÕES COMPLEMENTARES '!$C:$K,6,0),"")))</f>
        <v/>
      </c>
      <c r="G491" s="499" t="str">
        <f>IF($B491="","",IFERROR(VLOOKUP($B491,SERVIÇOS!$A:$F,5,0),IFERROR(VLOOKUP($B491,'COMPOSIÇÕES COMPLEMENTARES '!$C:$K,7,0),"")))</f>
        <v/>
      </c>
      <c r="H491" s="499" t="str">
        <f t="shared" si="40"/>
        <v/>
      </c>
      <c r="I491" s="499" t="str">
        <f t="shared" si="41"/>
        <v/>
      </c>
      <c r="J491" s="499" t="str">
        <f t="shared" si="42"/>
        <v/>
      </c>
      <c r="K491" s="499" t="str">
        <f t="shared" si="43"/>
        <v/>
      </c>
      <c r="L491" s="499"/>
    </row>
    <row r="492" spans="1:12">
      <c r="A492" s="494"/>
      <c r="B492" s="495"/>
      <c r="C492" s="496" t="str">
        <f>IF($B492="","",IFERROR(VLOOKUP($B492,SERVIÇOS!$A:$F,2,0),IFERROR(VLOOKUP($B492,'COMPOSIÇÕES COMPLEMENTARES '!$C:$K,2,0),"")))</f>
        <v/>
      </c>
      <c r="D492" s="497" t="str">
        <f>IF($B492="","",IFERROR(VLOOKUP($B492,SERVIÇOS!$A:$F,3,0),IFERROR(VLOOKUP($B492,'COMPOSIÇÕES COMPLEMENTARES '!$C:$K,3,0),"")))</f>
        <v/>
      </c>
      <c r="E492" s="498"/>
      <c r="F492" s="499" t="str">
        <f>IF($B492="","",IFERROR(VLOOKUP($B492,SERVIÇOS!$A:$F,4,0),IFERROR(VLOOKUP($B492,'COMPOSIÇÕES COMPLEMENTARES '!$C:$K,6,0),"")))</f>
        <v/>
      </c>
      <c r="G492" s="499" t="str">
        <f>IF($B492="","",IFERROR(VLOOKUP($B492,SERVIÇOS!$A:$F,5,0),IFERROR(VLOOKUP($B492,'COMPOSIÇÕES COMPLEMENTARES '!$C:$K,7,0),"")))</f>
        <v/>
      </c>
      <c r="H492" s="499" t="str">
        <f t="shared" si="40"/>
        <v/>
      </c>
      <c r="I492" s="499" t="str">
        <f t="shared" si="41"/>
        <v/>
      </c>
      <c r="J492" s="499" t="str">
        <f t="shared" si="42"/>
        <v/>
      </c>
      <c r="K492" s="499" t="str">
        <f t="shared" si="43"/>
        <v/>
      </c>
      <c r="L492" s="499"/>
    </row>
    <row r="493" spans="1:12">
      <c r="A493" s="494"/>
      <c r="B493" s="495"/>
      <c r="C493" s="496" t="str">
        <f>IF($B493="","",IFERROR(VLOOKUP($B493,SERVIÇOS!$A:$F,2,0),IFERROR(VLOOKUP($B493,'COMPOSIÇÕES COMPLEMENTARES '!$C:$K,2,0),"")))</f>
        <v/>
      </c>
      <c r="D493" s="497" t="str">
        <f>IF($B493="","",IFERROR(VLOOKUP($B493,SERVIÇOS!$A:$F,3,0),IFERROR(VLOOKUP($B493,'COMPOSIÇÕES COMPLEMENTARES '!$C:$K,3,0),"")))</f>
        <v/>
      </c>
      <c r="E493" s="498"/>
      <c r="F493" s="499" t="str">
        <f>IF($B493="","",IFERROR(VLOOKUP($B493,SERVIÇOS!$A:$F,4,0),IFERROR(VLOOKUP($B493,'COMPOSIÇÕES COMPLEMENTARES '!$C:$K,6,0),"")))</f>
        <v/>
      </c>
      <c r="G493" s="499" t="str">
        <f>IF($B493="","",IFERROR(VLOOKUP($B493,SERVIÇOS!$A:$F,5,0),IFERROR(VLOOKUP($B493,'COMPOSIÇÕES COMPLEMENTARES '!$C:$K,7,0),"")))</f>
        <v/>
      </c>
      <c r="H493" s="499" t="str">
        <f t="shared" si="40"/>
        <v/>
      </c>
      <c r="I493" s="499" t="str">
        <f t="shared" si="41"/>
        <v/>
      </c>
      <c r="J493" s="499" t="str">
        <f t="shared" si="42"/>
        <v/>
      </c>
      <c r="K493" s="499" t="str">
        <f t="shared" si="43"/>
        <v/>
      </c>
      <c r="L493" s="499"/>
    </row>
    <row r="494" spans="1:12">
      <c r="A494" s="494"/>
      <c r="B494" s="495"/>
      <c r="C494" s="496" t="str">
        <f>IF($B494="","",IFERROR(VLOOKUP($B494,SERVIÇOS!$A:$F,2,0),IFERROR(VLOOKUP($B494,'COMPOSIÇÕES COMPLEMENTARES '!$C:$K,2,0),"")))</f>
        <v/>
      </c>
      <c r="D494" s="497" t="str">
        <f>IF($B494="","",IFERROR(VLOOKUP($B494,SERVIÇOS!$A:$F,3,0),IFERROR(VLOOKUP($B494,'COMPOSIÇÕES COMPLEMENTARES '!$C:$K,3,0),"")))</f>
        <v/>
      </c>
      <c r="E494" s="498"/>
      <c r="F494" s="499" t="str">
        <f>IF($B494="","",IFERROR(VLOOKUP($B494,SERVIÇOS!$A:$F,4,0),IFERROR(VLOOKUP($B494,'COMPOSIÇÕES COMPLEMENTARES '!$C:$K,6,0),"")))</f>
        <v/>
      </c>
      <c r="G494" s="499" t="str">
        <f>IF($B494="","",IFERROR(VLOOKUP($B494,SERVIÇOS!$A:$F,5,0),IFERROR(VLOOKUP($B494,'COMPOSIÇÕES COMPLEMENTARES '!$C:$K,7,0),"")))</f>
        <v/>
      </c>
      <c r="H494" s="499" t="str">
        <f t="shared" si="40"/>
        <v/>
      </c>
      <c r="I494" s="499" t="str">
        <f t="shared" si="41"/>
        <v/>
      </c>
      <c r="J494" s="499" t="str">
        <f t="shared" si="42"/>
        <v/>
      </c>
      <c r="K494" s="499" t="str">
        <f t="shared" si="43"/>
        <v/>
      </c>
      <c r="L494" s="499"/>
    </row>
    <row r="495" spans="1:12">
      <c r="A495" s="494"/>
      <c r="B495" s="495"/>
      <c r="C495" s="496" t="str">
        <f>IF($B495="","",IFERROR(VLOOKUP($B495,SERVIÇOS!$A:$F,2,0),IFERROR(VLOOKUP($B495,'COMPOSIÇÕES COMPLEMENTARES '!$C:$K,2,0),"")))</f>
        <v/>
      </c>
      <c r="D495" s="497" t="str">
        <f>IF($B495="","",IFERROR(VLOOKUP($B495,SERVIÇOS!$A:$F,3,0),IFERROR(VLOOKUP($B495,'COMPOSIÇÕES COMPLEMENTARES '!$C:$K,3,0),"")))</f>
        <v/>
      </c>
      <c r="E495" s="498"/>
      <c r="F495" s="499" t="str">
        <f>IF($B495="","",IFERROR(VLOOKUP($B495,SERVIÇOS!$A:$F,4,0),IFERROR(VLOOKUP($B495,'COMPOSIÇÕES COMPLEMENTARES '!$C:$K,6,0),"")))</f>
        <v/>
      </c>
      <c r="G495" s="499" t="str">
        <f>IF($B495="","",IFERROR(VLOOKUP($B495,SERVIÇOS!$A:$F,5,0),IFERROR(VLOOKUP($B495,'COMPOSIÇÕES COMPLEMENTARES '!$C:$K,7,0),"")))</f>
        <v/>
      </c>
      <c r="H495" s="499" t="str">
        <f t="shared" si="40"/>
        <v/>
      </c>
      <c r="I495" s="499" t="str">
        <f t="shared" si="41"/>
        <v/>
      </c>
      <c r="J495" s="499" t="str">
        <f t="shared" si="42"/>
        <v/>
      </c>
      <c r="K495" s="499" t="str">
        <f t="shared" si="43"/>
        <v/>
      </c>
      <c r="L495" s="499"/>
    </row>
    <row r="496" spans="1:12">
      <c r="A496" s="494"/>
      <c r="B496" s="495"/>
      <c r="C496" s="496" t="str">
        <f>IF($B496="","",IFERROR(VLOOKUP($B496,SERVIÇOS!$A:$F,2,0),IFERROR(VLOOKUP($B496,'COMPOSIÇÕES COMPLEMENTARES '!$C:$K,2,0),"")))</f>
        <v/>
      </c>
      <c r="D496" s="497" t="str">
        <f>IF($B496="","",IFERROR(VLOOKUP($B496,SERVIÇOS!$A:$F,3,0),IFERROR(VLOOKUP($B496,'COMPOSIÇÕES COMPLEMENTARES '!$C:$K,3,0),"")))</f>
        <v/>
      </c>
      <c r="E496" s="498"/>
      <c r="F496" s="499" t="str">
        <f>IF($B496="","",IFERROR(VLOOKUP($B496,SERVIÇOS!$A:$F,4,0),IFERROR(VLOOKUP($B496,'COMPOSIÇÕES COMPLEMENTARES '!$C:$K,6,0),"")))</f>
        <v/>
      </c>
      <c r="G496" s="499" t="str">
        <f>IF($B496="","",IFERROR(VLOOKUP($B496,SERVIÇOS!$A:$F,5,0),IFERROR(VLOOKUP($B496,'COMPOSIÇÕES COMPLEMENTARES '!$C:$K,7,0),"")))</f>
        <v/>
      </c>
      <c r="H496" s="499" t="str">
        <f t="shared" si="40"/>
        <v/>
      </c>
      <c r="I496" s="499" t="str">
        <f t="shared" si="41"/>
        <v/>
      </c>
      <c r="J496" s="499" t="str">
        <f t="shared" si="42"/>
        <v/>
      </c>
      <c r="K496" s="499" t="str">
        <f t="shared" si="43"/>
        <v/>
      </c>
      <c r="L496" s="499"/>
    </row>
    <row r="497" spans="1:12">
      <c r="A497" s="494"/>
      <c r="B497" s="495"/>
      <c r="C497" s="496" t="str">
        <f>IF($B497="","",IFERROR(VLOOKUP($B497,SERVIÇOS!$A:$F,2,0),IFERROR(VLOOKUP($B497,'COMPOSIÇÕES COMPLEMENTARES '!$C:$K,2,0),"")))</f>
        <v/>
      </c>
      <c r="D497" s="497" t="str">
        <f>IF($B497="","",IFERROR(VLOOKUP($B497,SERVIÇOS!$A:$F,3,0),IFERROR(VLOOKUP($B497,'COMPOSIÇÕES COMPLEMENTARES '!$C:$K,3,0),"")))</f>
        <v/>
      </c>
      <c r="E497" s="498"/>
      <c r="F497" s="499" t="str">
        <f>IF($B497="","",IFERROR(VLOOKUP($B497,SERVIÇOS!$A:$F,4,0),IFERROR(VLOOKUP($B497,'COMPOSIÇÕES COMPLEMENTARES '!$C:$K,6,0),"")))</f>
        <v/>
      </c>
      <c r="G497" s="499" t="str">
        <f>IF($B497="","",IFERROR(VLOOKUP($B497,SERVIÇOS!$A:$F,5,0),IFERROR(VLOOKUP($B497,'COMPOSIÇÕES COMPLEMENTARES '!$C:$K,7,0),"")))</f>
        <v/>
      </c>
      <c r="H497" s="499" t="str">
        <f t="shared" si="40"/>
        <v/>
      </c>
      <c r="I497" s="499" t="str">
        <f t="shared" si="41"/>
        <v/>
      </c>
      <c r="J497" s="499" t="str">
        <f t="shared" si="42"/>
        <v/>
      </c>
      <c r="K497" s="499" t="str">
        <f t="shared" si="43"/>
        <v/>
      </c>
      <c r="L497" s="499"/>
    </row>
    <row r="498" spans="1:12">
      <c r="A498" s="494"/>
      <c r="B498" s="495"/>
      <c r="C498" s="496" t="str">
        <f>IF($B498="","",IFERROR(VLOOKUP($B498,SERVIÇOS!$A:$F,2,0),IFERROR(VLOOKUP($B498,'COMPOSIÇÕES COMPLEMENTARES '!$C:$K,2,0),"")))</f>
        <v/>
      </c>
      <c r="D498" s="497" t="str">
        <f>IF($B498="","",IFERROR(VLOOKUP($B498,SERVIÇOS!$A:$F,3,0),IFERROR(VLOOKUP($B498,'COMPOSIÇÕES COMPLEMENTARES '!$C:$K,3,0),"")))</f>
        <v/>
      </c>
      <c r="E498" s="498"/>
      <c r="F498" s="499" t="str">
        <f>IF($B498="","",IFERROR(VLOOKUP($B498,SERVIÇOS!$A:$F,4,0),IFERROR(VLOOKUP($B498,'COMPOSIÇÕES COMPLEMENTARES '!$C:$K,6,0),"")))</f>
        <v/>
      </c>
      <c r="G498" s="499" t="str">
        <f>IF($B498="","",IFERROR(VLOOKUP($B498,SERVIÇOS!$A:$F,5,0),IFERROR(VLOOKUP($B498,'COMPOSIÇÕES COMPLEMENTARES '!$C:$K,7,0),"")))</f>
        <v/>
      </c>
      <c r="H498" s="499" t="str">
        <f t="shared" si="40"/>
        <v/>
      </c>
      <c r="I498" s="499" t="str">
        <f t="shared" si="41"/>
        <v/>
      </c>
      <c r="J498" s="499" t="str">
        <f t="shared" si="42"/>
        <v/>
      </c>
      <c r="K498" s="499" t="str">
        <f t="shared" si="43"/>
        <v/>
      </c>
      <c r="L498" s="499"/>
    </row>
    <row r="499" spans="1:12">
      <c r="A499" s="494"/>
      <c r="B499" s="495"/>
      <c r="C499" s="496" t="str">
        <f>IF($B499="","",IFERROR(VLOOKUP($B499,SERVIÇOS!$A:$F,2,0),IFERROR(VLOOKUP($B499,'COMPOSIÇÕES COMPLEMENTARES '!$C:$K,2,0),"")))</f>
        <v/>
      </c>
      <c r="D499" s="497" t="str">
        <f>IF($B499="","",IFERROR(VLOOKUP($B499,SERVIÇOS!$A:$F,3,0),IFERROR(VLOOKUP($B499,'COMPOSIÇÕES COMPLEMENTARES '!$C:$K,3,0),"")))</f>
        <v/>
      </c>
      <c r="E499" s="498"/>
      <c r="F499" s="499" t="str">
        <f>IF($B499="","",IFERROR(VLOOKUP($B499,SERVIÇOS!$A:$F,4,0),IFERROR(VLOOKUP($B499,'COMPOSIÇÕES COMPLEMENTARES '!$C:$K,6,0),"")))</f>
        <v/>
      </c>
      <c r="G499" s="499" t="str">
        <f>IF($B499="","",IFERROR(VLOOKUP($B499,SERVIÇOS!$A:$F,5,0),IFERROR(VLOOKUP($B499,'COMPOSIÇÕES COMPLEMENTARES '!$C:$K,7,0),"")))</f>
        <v/>
      </c>
      <c r="H499" s="499" t="str">
        <f t="shared" si="40"/>
        <v/>
      </c>
      <c r="I499" s="499" t="str">
        <f t="shared" si="41"/>
        <v/>
      </c>
      <c r="J499" s="499" t="str">
        <f t="shared" si="42"/>
        <v/>
      </c>
      <c r="K499" s="499" t="str">
        <f t="shared" si="43"/>
        <v/>
      </c>
      <c r="L499" s="499"/>
    </row>
    <row r="500" spans="1:12">
      <c r="A500" s="494"/>
      <c r="B500" s="495"/>
      <c r="C500" s="496" t="str">
        <f>IF($B500="","",IFERROR(VLOOKUP($B500,SERVIÇOS!$A:$F,2,0),IFERROR(VLOOKUP($B500,'COMPOSIÇÕES COMPLEMENTARES '!$C:$K,2,0),"")))</f>
        <v/>
      </c>
      <c r="D500" s="497" t="str">
        <f>IF($B500="","",IFERROR(VLOOKUP($B500,SERVIÇOS!$A:$F,3,0),IFERROR(VLOOKUP($B500,'COMPOSIÇÕES COMPLEMENTARES '!$C:$K,3,0),"")))</f>
        <v/>
      </c>
      <c r="E500" s="498"/>
      <c r="F500" s="499" t="str">
        <f>IF($B500="","",IFERROR(VLOOKUP($B500,SERVIÇOS!$A:$F,4,0),IFERROR(VLOOKUP($B500,'COMPOSIÇÕES COMPLEMENTARES '!$C:$K,6,0),"")))</f>
        <v/>
      </c>
      <c r="G500" s="499" t="str">
        <f>IF($B500="","",IFERROR(VLOOKUP($B500,SERVIÇOS!$A:$F,5,0),IFERROR(VLOOKUP($B500,'COMPOSIÇÕES COMPLEMENTARES '!$C:$K,7,0),"")))</f>
        <v/>
      </c>
      <c r="H500" s="499" t="str">
        <f t="shared" si="40"/>
        <v/>
      </c>
      <c r="I500" s="499" t="str">
        <f t="shared" si="41"/>
        <v/>
      </c>
      <c r="J500" s="499" t="str">
        <f t="shared" si="42"/>
        <v/>
      </c>
      <c r="K500" s="499" t="str">
        <f t="shared" si="43"/>
        <v/>
      </c>
      <c r="L500" s="499"/>
    </row>
    <row r="501" spans="1:12">
      <c r="A501" s="494"/>
      <c r="B501" s="495"/>
      <c r="C501" s="496" t="str">
        <f>IF($B501="","",IFERROR(VLOOKUP($B501,SERVIÇOS!$A:$F,2,0),IFERROR(VLOOKUP($B501,'COMPOSIÇÕES COMPLEMENTARES '!$C:$K,2,0),"")))</f>
        <v/>
      </c>
      <c r="D501" s="497" t="str">
        <f>IF($B501="","",IFERROR(VLOOKUP($B501,SERVIÇOS!$A:$F,3,0),IFERROR(VLOOKUP($B501,'COMPOSIÇÕES COMPLEMENTARES '!$C:$K,3,0),"")))</f>
        <v/>
      </c>
      <c r="E501" s="498"/>
      <c r="F501" s="499" t="str">
        <f>IF($B501="","",IFERROR(VLOOKUP($B501,SERVIÇOS!$A:$F,4,0),IFERROR(VLOOKUP($B501,'COMPOSIÇÕES COMPLEMENTARES '!$C:$K,6,0),"")))</f>
        <v/>
      </c>
      <c r="G501" s="499" t="str">
        <f>IF($B501="","",IFERROR(VLOOKUP($B501,SERVIÇOS!$A:$F,5,0),IFERROR(VLOOKUP($B501,'COMPOSIÇÕES COMPLEMENTARES '!$C:$K,7,0),"")))</f>
        <v/>
      </c>
      <c r="H501" s="499" t="str">
        <f t="shared" si="40"/>
        <v/>
      </c>
      <c r="I501" s="499" t="str">
        <f t="shared" si="41"/>
        <v/>
      </c>
      <c r="J501" s="499" t="str">
        <f t="shared" si="42"/>
        <v/>
      </c>
      <c r="K501" s="499" t="str">
        <f t="shared" si="43"/>
        <v/>
      </c>
      <c r="L501" s="499"/>
    </row>
    <row r="502" spans="1:12">
      <c r="A502" s="494"/>
      <c r="B502" s="495"/>
      <c r="C502" s="496" t="str">
        <f>IF($B502="","",IFERROR(VLOOKUP($B502,SERVIÇOS!$A:$F,2,0),IFERROR(VLOOKUP($B502,'COMPOSIÇÕES COMPLEMENTARES '!$C:$K,2,0),"")))</f>
        <v/>
      </c>
      <c r="D502" s="497" t="str">
        <f>IF($B502="","",IFERROR(VLOOKUP($B502,SERVIÇOS!$A:$F,3,0),IFERROR(VLOOKUP($B502,'COMPOSIÇÕES COMPLEMENTARES '!$C:$K,3,0),"")))</f>
        <v/>
      </c>
      <c r="E502" s="498"/>
      <c r="F502" s="499" t="str">
        <f>IF($B502="","",IFERROR(VLOOKUP($B502,SERVIÇOS!$A:$F,4,0),IFERROR(VLOOKUP($B502,'COMPOSIÇÕES COMPLEMENTARES '!$C:$K,6,0),"")))</f>
        <v/>
      </c>
      <c r="G502" s="499" t="str">
        <f>IF($B502="","",IFERROR(VLOOKUP($B502,SERVIÇOS!$A:$F,5,0),IFERROR(VLOOKUP($B502,'COMPOSIÇÕES COMPLEMENTARES '!$C:$K,7,0),"")))</f>
        <v/>
      </c>
      <c r="H502" s="499" t="str">
        <f t="shared" si="40"/>
        <v/>
      </c>
      <c r="I502" s="499" t="str">
        <f t="shared" si="41"/>
        <v/>
      </c>
      <c r="J502" s="499" t="str">
        <f t="shared" si="42"/>
        <v/>
      </c>
      <c r="K502" s="499" t="str">
        <f t="shared" si="43"/>
        <v/>
      </c>
      <c r="L502" s="499"/>
    </row>
    <row r="503" spans="1:12">
      <c r="A503" s="494"/>
      <c r="B503" s="495"/>
      <c r="C503" s="496" t="str">
        <f>IF($B503="","",IFERROR(VLOOKUP($B503,SERVIÇOS!$A:$F,2,0),IFERROR(VLOOKUP($B503,'COMPOSIÇÕES COMPLEMENTARES '!$C:$K,2,0),"")))</f>
        <v/>
      </c>
      <c r="D503" s="497" t="str">
        <f>IF($B503="","",IFERROR(VLOOKUP($B503,SERVIÇOS!$A:$F,3,0),IFERROR(VLOOKUP($B503,'COMPOSIÇÕES COMPLEMENTARES '!$C:$K,3,0),"")))</f>
        <v/>
      </c>
      <c r="E503" s="498"/>
      <c r="F503" s="499" t="str">
        <f>IF($B503="","",IFERROR(VLOOKUP($B503,SERVIÇOS!$A:$F,4,0),IFERROR(VLOOKUP($B503,'COMPOSIÇÕES COMPLEMENTARES '!$C:$K,6,0),"")))</f>
        <v/>
      </c>
      <c r="G503" s="499" t="str">
        <f>IF($B503="","",IFERROR(VLOOKUP($B503,SERVIÇOS!$A:$F,5,0),IFERROR(VLOOKUP($B503,'COMPOSIÇÕES COMPLEMENTARES '!$C:$K,7,0),"")))</f>
        <v/>
      </c>
      <c r="H503" s="499" t="str">
        <f t="shared" si="40"/>
        <v/>
      </c>
      <c r="I503" s="499" t="str">
        <f t="shared" si="41"/>
        <v/>
      </c>
      <c r="J503" s="499" t="str">
        <f t="shared" si="42"/>
        <v/>
      </c>
      <c r="K503" s="499" t="str">
        <f t="shared" si="43"/>
        <v/>
      </c>
      <c r="L503" s="499"/>
    </row>
    <row r="504" spans="1:12">
      <c r="A504" s="494"/>
      <c r="B504" s="495"/>
      <c r="C504" s="496" t="str">
        <f>IF($B504="","",IFERROR(VLOOKUP($B504,SERVIÇOS!$A:$F,2,0),IFERROR(VLOOKUP($B504,'COMPOSIÇÕES COMPLEMENTARES '!$C:$K,2,0),"")))</f>
        <v/>
      </c>
      <c r="D504" s="497" t="str">
        <f>IF($B504="","",IFERROR(VLOOKUP($B504,SERVIÇOS!$A:$F,3,0),IFERROR(VLOOKUP($B504,'COMPOSIÇÕES COMPLEMENTARES '!$C:$K,3,0),"")))</f>
        <v/>
      </c>
      <c r="E504" s="498"/>
      <c r="F504" s="499" t="str">
        <f>IF($B504="","",IFERROR(VLOOKUP($B504,SERVIÇOS!$A:$F,4,0),IFERROR(VLOOKUP($B504,'COMPOSIÇÕES COMPLEMENTARES '!$C:$K,6,0),"")))</f>
        <v/>
      </c>
      <c r="G504" s="499" t="str">
        <f>IF($B504="","",IFERROR(VLOOKUP($B504,SERVIÇOS!$A:$F,5,0),IFERROR(VLOOKUP($B504,'COMPOSIÇÕES COMPLEMENTARES '!$C:$K,7,0),"")))</f>
        <v/>
      </c>
      <c r="H504" s="499" t="str">
        <f t="shared" si="40"/>
        <v/>
      </c>
      <c r="I504" s="499" t="str">
        <f t="shared" si="41"/>
        <v/>
      </c>
      <c r="J504" s="499" t="str">
        <f t="shared" si="42"/>
        <v/>
      </c>
      <c r="K504" s="499" t="str">
        <f t="shared" si="43"/>
        <v/>
      </c>
      <c r="L504" s="499"/>
    </row>
    <row r="505" spans="1:12">
      <c r="A505" s="494"/>
      <c r="B505" s="495"/>
      <c r="C505" s="496" t="str">
        <f>IF($B505="","",IFERROR(VLOOKUP($B505,SERVIÇOS!$A:$F,2,0),IFERROR(VLOOKUP($B505,'COMPOSIÇÕES COMPLEMENTARES '!$C:$K,2,0),"")))</f>
        <v/>
      </c>
      <c r="D505" s="497" t="str">
        <f>IF($B505="","",IFERROR(VLOOKUP($B505,SERVIÇOS!$A:$F,3,0),IFERROR(VLOOKUP($B505,'COMPOSIÇÕES COMPLEMENTARES '!$C:$K,3,0),"")))</f>
        <v/>
      </c>
      <c r="E505" s="498"/>
      <c r="F505" s="499" t="str">
        <f>IF($B505="","",IFERROR(VLOOKUP($B505,SERVIÇOS!$A:$F,4,0),IFERROR(VLOOKUP($B505,'COMPOSIÇÕES COMPLEMENTARES '!$C:$K,6,0),"")))</f>
        <v/>
      </c>
      <c r="G505" s="499" t="str">
        <f>IF($B505="","",IFERROR(VLOOKUP($B505,SERVIÇOS!$A:$F,5,0),IFERROR(VLOOKUP($B505,'COMPOSIÇÕES COMPLEMENTARES '!$C:$K,7,0),"")))</f>
        <v/>
      </c>
      <c r="H505" s="499" t="str">
        <f t="shared" si="40"/>
        <v/>
      </c>
      <c r="I505" s="499" t="str">
        <f t="shared" si="41"/>
        <v/>
      </c>
      <c r="J505" s="499" t="str">
        <f t="shared" si="42"/>
        <v/>
      </c>
      <c r="K505" s="499" t="str">
        <f t="shared" si="43"/>
        <v/>
      </c>
      <c r="L505" s="499"/>
    </row>
    <row r="506" spans="1:12">
      <c r="A506" s="494"/>
      <c r="B506" s="495"/>
      <c r="C506" s="496" t="str">
        <f>IF($B506="","",IFERROR(VLOOKUP($B506,SERVIÇOS!$A:$F,2,0),IFERROR(VLOOKUP($B506,'COMPOSIÇÕES COMPLEMENTARES '!$C:$K,2,0),"")))</f>
        <v/>
      </c>
      <c r="D506" s="497" t="str">
        <f>IF($B506="","",IFERROR(VLOOKUP($B506,SERVIÇOS!$A:$F,3,0),IFERROR(VLOOKUP($B506,'COMPOSIÇÕES COMPLEMENTARES '!$C:$K,3,0),"")))</f>
        <v/>
      </c>
      <c r="E506" s="498"/>
      <c r="F506" s="499" t="str">
        <f>IF($B506="","",IFERROR(VLOOKUP($B506,SERVIÇOS!$A:$F,4,0),IFERROR(VLOOKUP($B506,'COMPOSIÇÕES COMPLEMENTARES '!$C:$K,6,0),"")))</f>
        <v/>
      </c>
      <c r="G506" s="499" t="str">
        <f>IF($B506="","",IFERROR(VLOOKUP($B506,SERVIÇOS!$A:$F,5,0),IFERROR(VLOOKUP($B506,'COMPOSIÇÕES COMPLEMENTARES '!$C:$K,7,0),"")))</f>
        <v/>
      </c>
      <c r="H506" s="499" t="str">
        <f t="shared" si="40"/>
        <v/>
      </c>
      <c r="I506" s="499" t="str">
        <f t="shared" si="41"/>
        <v/>
      </c>
      <c r="J506" s="499" t="str">
        <f t="shared" si="42"/>
        <v/>
      </c>
      <c r="K506" s="499" t="str">
        <f t="shared" si="43"/>
        <v/>
      </c>
      <c r="L506" s="499"/>
    </row>
    <row r="507" spans="1:12">
      <c r="A507" s="494"/>
      <c r="B507" s="495"/>
      <c r="C507" s="496" t="str">
        <f>IF($B507="","",IFERROR(VLOOKUP($B507,SERVIÇOS!$A:$F,2,0),IFERROR(VLOOKUP($B507,'COMPOSIÇÕES COMPLEMENTARES '!$C:$K,2,0),"")))</f>
        <v/>
      </c>
      <c r="D507" s="497" t="str">
        <f>IF($B507="","",IFERROR(VLOOKUP($B507,SERVIÇOS!$A:$F,3,0),IFERROR(VLOOKUP($B507,'COMPOSIÇÕES COMPLEMENTARES '!$C:$K,3,0),"")))</f>
        <v/>
      </c>
      <c r="E507" s="498"/>
      <c r="F507" s="499" t="str">
        <f>IF($B507="","",IFERROR(VLOOKUP($B507,SERVIÇOS!$A:$F,4,0),IFERROR(VLOOKUP($B507,'COMPOSIÇÕES COMPLEMENTARES '!$C:$K,6,0),"")))</f>
        <v/>
      </c>
      <c r="G507" s="499" t="str">
        <f>IF($B507="","",IFERROR(VLOOKUP($B507,SERVIÇOS!$A:$F,5,0),IFERROR(VLOOKUP($B507,'COMPOSIÇÕES COMPLEMENTARES '!$C:$K,7,0),"")))</f>
        <v/>
      </c>
      <c r="H507" s="499" t="str">
        <f t="shared" si="40"/>
        <v/>
      </c>
      <c r="I507" s="499" t="str">
        <f t="shared" si="41"/>
        <v/>
      </c>
      <c r="J507" s="499" t="str">
        <f t="shared" si="42"/>
        <v/>
      </c>
      <c r="K507" s="499" t="str">
        <f t="shared" si="43"/>
        <v/>
      </c>
      <c r="L507" s="499"/>
    </row>
    <row r="508" spans="1:12">
      <c r="A508" s="494"/>
      <c r="B508" s="495"/>
      <c r="C508" s="496" t="str">
        <f>IF($B508="","",IFERROR(VLOOKUP($B508,SERVIÇOS!$A:$F,2,0),IFERROR(VLOOKUP($B508,'COMPOSIÇÕES COMPLEMENTARES '!$C:$K,2,0),"")))</f>
        <v/>
      </c>
      <c r="D508" s="497" t="str">
        <f>IF($B508="","",IFERROR(VLOOKUP($B508,SERVIÇOS!$A:$F,3,0),IFERROR(VLOOKUP($B508,'COMPOSIÇÕES COMPLEMENTARES '!$C:$K,3,0),"")))</f>
        <v/>
      </c>
      <c r="E508" s="498"/>
      <c r="F508" s="499" t="str">
        <f>IF($B508="","",IFERROR(VLOOKUP($B508,SERVIÇOS!$A:$F,4,0),IFERROR(VLOOKUP($B508,'COMPOSIÇÕES COMPLEMENTARES '!$C:$K,6,0),"")))</f>
        <v/>
      </c>
      <c r="G508" s="499" t="str">
        <f>IF($B508="","",IFERROR(VLOOKUP($B508,SERVIÇOS!$A:$F,5,0),IFERROR(VLOOKUP($B508,'COMPOSIÇÕES COMPLEMENTARES '!$C:$K,7,0),"")))</f>
        <v/>
      </c>
      <c r="H508" s="499" t="str">
        <f t="shared" si="40"/>
        <v/>
      </c>
      <c r="I508" s="499" t="str">
        <f t="shared" si="41"/>
        <v/>
      </c>
      <c r="J508" s="499" t="str">
        <f t="shared" si="42"/>
        <v/>
      </c>
      <c r="K508" s="499" t="str">
        <f t="shared" si="43"/>
        <v/>
      </c>
      <c r="L508" s="499"/>
    </row>
    <row r="509" spans="1:12">
      <c r="A509" s="494"/>
      <c r="B509" s="495"/>
      <c r="C509" s="496" t="str">
        <f>IF($B509="","",IFERROR(VLOOKUP($B509,SERVIÇOS!$A:$F,2,0),IFERROR(VLOOKUP($B509,'COMPOSIÇÕES COMPLEMENTARES '!$C:$K,2,0),"")))</f>
        <v/>
      </c>
      <c r="D509" s="497" t="str">
        <f>IF($B509="","",IFERROR(VLOOKUP($B509,SERVIÇOS!$A:$F,3,0),IFERROR(VLOOKUP($B509,'COMPOSIÇÕES COMPLEMENTARES '!$C:$K,3,0),"")))</f>
        <v/>
      </c>
      <c r="E509" s="498"/>
      <c r="F509" s="499" t="str">
        <f>IF($B509="","",IFERROR(VLOOKUP($B509,SERVIÇOS!$A:$F,4,0),IFERROR(VLOOKUP($B509,'COMPOSIÇÕES COMPLEMENTARES '!$C:$K,6,0),"")))</f>
        <v/>
      </c>
      <c r="G509" s="499" t="str">
        <f>IF($B509="","",IFERROR(VLOOKUP($B509,SERVIÇOS!$A:$F,5,0),IFERROR(VLOOKUP($B509,'COMPOSIÇÕES COMPLEMENTARES '!$C:$K,7,0),"")))</f>
        <v/>
      </c>
      <c r="H509" s="499" t="str">
        <f t="shared" si="40"/>
        <v/>
      </c>
      <c r="I509" s="499" t="str">
        <f t="shared" si="41"/>
        <v/>
      </c>
      <c r="J509" s="499" t="str">
        <f t="shared" si="42"/>
        <v/>
      </c>
      <c r="K509" s="499" t="str">
        <f t="shared" si="43"/>
        <v/>
      </c>
      <c r="L509" s="499"/>
    </row>
    <row r="510" spans="1:12">
      <c r="A510" s="494"/>
      <c r="B510" s="495"/>
      <c r="C510" s="496" t="str">
        <f>IF($B510="","",IFERROR(VLOOKUP($B510,SERVIÇOS!$A:$F,2,0),IFERROR(VLOOKUP($B510,'COMPOSIÇÕES COMPLEMENTARES '!$C:$K,2,0),"")))</f>
        <v/>
      </c>
      <c r="D510" s="497" t="str">
        <f>IF($B510="","",IFERROR(VLOOKUP($B510,SERVIÇOS!$A:$F,3,0),IFERROR(VLOOKUP($B510,'COMPOSIÇÕES COMPLEMENTARES '!$C:$K,3,0),"")))</f>
        <v/>
      </c>
      <c r="E510" s="498"/>
      <c r="F510" s="499" t="str">
        <f>IF($B510="","",IFERROR(VLOOKUP($B510,SERVIÇOS!$A:$F,4,0),IFERROR(VLOOKUP($B510,'COMPOSIÇÕES COMPLEMENTARES '!$C:$K,6,0),"")))</f>
        <v/>
      </c>
      <c r="G510" s="499" t="str">
        <f>IF($B510="","",IFERROR(VLOOKUP($B510,SERVIÇOS!$A:$F,5,0),IFERROR(VLOOKUP($B510,'COMPOSIÇÕES COMPLEMENTARES '!$C:$K,7,0),"")))</f>
        <v/>
      </c>
      <c r="H510" s="499" t="str">
        <f t="shared" si="40"/>
        <v/>
      </c>
      <c r="I510" s="499" t="str">
        <f t="shared" si="41"/>
        <v/>
      </c>
      <c r="J510" s="499" t="str">
        <f t="shared" si="42"/>
        <v/>
      </c>
      <c r="K510" s="499" t="str">
        <f t="shared" si="43"/>
        <v/>
      </c>
      <c r="L510" s="499"/>
    </row>
    <row r="511" spans="1:12">
      <c r="A511" s="494"/>
      <c r="B511" s="495"/>
      <c r="C511" s="496" t="str">
        <f>IF($B511="","",IFERROR(VLOOKUP($B511,SERVIÇOS!$A:$F,2,0),IFERROR(VLOOKUP($B511,'COMPOSIÇÕES COMPLEMENTARES '!$C:$K,2,0),"")))</f>
        <v/>
      </c>
      <c r="D511" s="497" t="str">
        <f>IF($B511="","",IFERROR(VLOOKUP($B511,SERVIÇOS!$A:$F,3,0),IFERROR(VLOOKUP($B511,'COMPOSIÇÕES COMPLEMENTARES '!$C:$K,3,0),"")))</f>
        <v/>
      </c>
      <c r="E511" s="498"/>
      <c r="F511" s="499" t="str">
        <f>IF($B511="","",IFERROR(VLOOKUP($B511,SERVIÇOS!$A:$F,4,0),IFERROR(VLOOKUP($B511,'COMPOSIÇÕES COMPLEMENTARES '!$C:$K,6,0),"")))</f>
        <v/>
      </c>
      <c r="G511" s="499" t="str">
        <f>IF($B511="","",IFERROR(VLOOKUP($B511,SERVIÇOS!$A:$F,5,0),IFERROR(VLOOKUP($B511,'COMPOSIÇÕES COMPLEMENTARES '!$C:$K,7,0),"")))</f>
        <v/>
      </c>
      <c r="H511" s="499" t="str">
        <f t="shared" si="40"/>
        <v/>
      </c>
      <c r="I511" s="499" t="str">
        <f t="shared" si="41"/>
        <v/>
      </c>
      <c r="J511" s="499" t="str">
        <f t="shared" si="42"/>
        <v/>
      </c>
      <c r="K511" s="499" t="str">
        <f t="shared" si="43"/>
        <v/>
      </c>
      <c r="L511" s="499"/>
    </row>
    <row r="512" spans="1:12">
      <c r="A512" s="494"/>
      <c r="B512" s="495"/>
      <c r="C512" s="496" t="str">
        <f>IF($B512="","",IFERROR(VLOOKUP($B512,SERVIÇOS!$A:$F,2,0),IFERROR(VLOOKUP($B512,'COMPOSIÇÕES COMPLEMENTARES '!$C:$K,2,0),"")))</f>
        <v/>
      </c>
      <c r="D512" s="497" t="str">
        <f>IF($B512="","",IFERROR(VLOOKUP($B512,SERVIÇOS!$A:$F,3,0),IFERROR(VLOOKUP($B512,'COMPOSIÇÕES COMPLEMENTARES '!$C:$K,3,0),"")))</f>
        <v/>
      </c>
      <c r="E512" s="498"/>
      <c r="F512" s="499" t="str">
        <f>IF($B512="","",IFERROR(VLOOKUP($B512,SERVIÇOS!$A:$F,4,0),IFERROR(VLOOKUP($B512,'COMPOSIÇÕES COMPLEMENTARES '!$C:$K,6,0),"")))</f>
        <v/>
      </c>
      <c r="G512" s="499" t="str">
        <f>IF($B512="","",IFERROR(VLOOKUP($B512,SERVIÇOS!$A:$F,5,0),IFERROR(VLOOKUP($B512,'COMPOSIÇÕES COMPLEMENTARES '!$C:$K,7,0),"")))</f>
        <v/>
      </c>
      <c r="H512" s="499" t="str">
        <f t="shared" si="40"/>
        <v/>
      </c>
      <c r="I512" s="499" t="str">
        <f t="shared" si="41"/>
        <v/>
      </c>
      <c r="J512" s="499" t="str">
        <f t="shared" si="42"/>
        <v/>
      </c>
      <c r="K512" s="499" t="str">
        <f t="shared" si="43"/>
        <v/>
      </c>
      <c r="L512" s="499"/>
    </row>
    <row r="513" spans="1:12">
      <c r="A513" s="494"/>
      <c r="B513" s="495"/>
      <c r="C513" s="496" t="str">
        <f>IF($B513="","",IFERROR(VLOOKUP($B513,SERVIÇOS!$A:$F,2,0),IFERROR(VLOOKUP($B513,'COMPOSIÇÕES COMPLEMENTARES '!$C:$K,2,0),"")))</f>
        <v/>
      </c>
      <c r="D513" s="497" t="str">
        <f>IF($B513="","",IFERROR(VLOOKUP($B513,SERVIÇOS!$A:$F,3,0),IFERROR(VLOOKUP($B513,'COMPOSIÇÕES COMPLEMENTARES '!$C:$K,3,0),"")))</f>
        <v/>
      </c>
      <c r="E513" s="498"/>
      <c r="F513" s="499" t="str">
        <f>IF($B513="","",IFERROR(VLOOKUP($B513,SERVIÇOS!$A:$F,4,0),IFERROR(VLOOKUP($B513,'COMPOSIÇÕES COMPLEMENTARES '!$C:$K,6,0),"")))</f>
        <v/>
      </c>
      <c r="G513" s="499" t="str">
        <f>IF($B513="","",IFERROR(VLOOKUP($B513,SERVIÇOS!$A:$F,5,0),IFERROR(VLOOKUP($B513,'COMPOSIÇÕES COMPLEMENTARES '!$C:$K,7,0),"")))</f>
        <v/>
      </c>
      <c r="H513" s="499" t="str">
        <f t="shared" si="40"/>
        <v/>
      </c>
      <c r="I513" s="499" t="str">
        <f t="shared" si="41"/>
        <v/>
      </c>
      <c r="J513" s="499" t="str">
        <f t="shared" si="42"/>
        <v/>
      </c>
      <c r="K513" s="499" t="str">
        <f t="shared" si="43"/>
        <v/>
      </c>
      <c r="L513" s="499"/>
    </row>
    <row r="514" spans="1:12">
      <c r="A514" s="494"/>
      <c r="B514" s="495"/>
      <c r="C514" s="496" t="str">
        <f>IF($B514="","",IFERROR(VLOOKUP($B514,SERVIÇOS!$A:$F,2,0),IFERROR(VLOOKUP($B514,'COMPOSIÇÕES COMPLEMENTARES '!$C:$K,2,0),"")))</f>
        <v/>
      </c>
      <c r="D514" s="497" t="str">
        <f>IF($B514="","",IFERROR(VLOOKUP($B514,SERVIÇOS!$A:$F,3,0),IFERROR(VLOOKUP($B514,'COMPOSIÇÕES COMPLEMENTARES '!$C:$K,3,0),"")))</f>
        <v/>
      </c>
      <c r="E514" s="498"/>
      <c r="F514" s="499" t="str">
        <f>IF($B514="","",IFERROR(VLOOKUP($B514,SERVIÇOS!$A:$F,4,0),IFERROR(VLOOKUP($B514,'COMPOSIÇÕES COMPLEMENTARES '!$C:$K,6,0),"")))</f>
        <v/>
      </c>
      <c r="G514" s="499" t="str">
        <f>IF($B514="","",IFERROR(VLOOKUP($B514,SERVIÇOS!$A:$F,5,0),IFERROR(VLOOKUP($B514,'COMPOSIÇÕES COMPLEMENTARES '!$C:$K,7,0),"")))</f>
        <v/>
      </c>
      <c r="H514" s="499" t="str">
        <f t="shared" si="40"/>
        <v/>
      </c>
      <c r="I514" s="499" t="str">
        <f t="shared" si="41"/>
        <v/>
      </c>
      <c r="J514" s="499" t="str">
        <f t="shared" si="42"/>
        <v/>
      </c>
      <c r="K514" s="499" t="str">
        <f t="shared" si="43"/>
        <v/>
      </c>
      <c r="L514" s="499"/>
    </row>
    <row r="515" spans="1:12">
      <c r="A515" s="494"/>
      <c r="B515" s="495"/>
      <c r="C515" s="496" t="str">
        <f>IF($B515="","",IFERROR(VLOOKUP($B515,SERVIÇOS!$A:$F,2,0),IFERROR(VLOOKUP($B515,'COMPOSIÇÕES COMPLEMENTARES '!$C:$K,2,0),"")))</f>
        <v/>
      </c>
      <c r="D515" s="497" t="str">
        <f>IF($B515="","",IFERROR(VLOOKUP($B515,SERVIÇOS!$A:$F,3,0),IFERROR(VLOOKUP($B515,'COMPOSIÇÕES COMPLEMENTARES '!$C:$K,3,0),"")))</f>
        <v/>
      </c>
      <c r="E515" s="498"/>
      <c r="F515" s="499" t="str">
        <f>IF($B515="","",IFERROR(VLOOKUP($B515,SERVIÇOS!$A:$F,4,0),IFERROR(VLOOKUP($B515,'COMPOSIÇÕES COMPLEMENTARES '!$C:$K,6,0),"")))</f>
        <v/>
      </c>
      <c r="G515" s="499" t="str">
        <f>IF($B515="","",IFERROR(VLOOKUP($B515,SERVIÇOS!$A:$F,5,0),IFERROR(VLOOKUP($B515,'COMPOSIÇÕES COMPLEMENTARES '!$C:$K,7,0),"")))</f>
        <v/>
      </c>
      <c r="H515" s="499" t="str">
        <f t="shared" si="40"/>
        <v/>
      </c>
      <c r="I515" s="499" t="str">
        <f t="shared" si="41"/>
        <v/>
      </c>
      <c r="J515" s="499" t="str">
        <f t="shared" si="42"/>
        <v/>
      </c>
      <c r="K515" s="499" t="str">
        <f t="shared" si="43"/>
        <v/>
      </c>
      <c r="L515" s="499"/>
    </row>
    <row r="516" spans="1:12">
      <c r="A516" s="494"/>
      <c r="B516" s="495"/>
      <c r="C516" s="496" t="str">
        <f>IF($B516="","",IFERROR(VLOOKUP($B516,SERVIÇOS!$A:$F,2,0),IFERROR(VLOOKUP($B516,'COMPOSIÇÕES COMPLEMENTARES '!$C:$K,2,0),"")))</f>
        <v/>
      </c>
      <c r="D516" s="497" t="str">
        <f>IF($B516="","",IFERROR(VLOOKUP($B516,SERVIÇOS!$A:$F,3,0),IFERROR(VLOOKUP($B516,'COMPOSIÇÕES COMPLEMENTARES '!$C:$K,3,0),"")))</f>
        <v/>
      </c>
      <c r="E516" s="498"/>
      <c r="F516" s="499" t="str">
        <f>IF($B516="","",IFERROR(VLOOKUP($B516,SERVIÇOS!$A:$F,4,0),IFERROR(VLOOKUP($B516,'COMPOSIÇÕES COMPLEMENTARES '!$C:$K,6,0),"")))</f>
        <v/>
      </c>
      <c r="G516" s="499" t="str">
        <f>IF($B516="","",IFERROR(VLOOKUP($B516,SERVIÇOS!$A:$F,5,0),IFERROR(VLOOKUP($B516,'COMPOSIÇÕES COMPLEMENTARES '!$C:$K,7,0),"")))</f>
        <v/>
      </c>
      <c r="H516" s="499" t="str">
        <f t="shared" si="40"/>
        <v/>
      </c>
      <c r="I516" s="499" t="str">
        <f t="shared" si="41"/>
        <v/>
      </c>
      <c r="J516" s="499" t="str">
        <f t="shared" si="42"/>
        <v/>
      </c>
      <c r="K516" s="499" t="str">
        <f t="shared" si="43"/>
        <v/>
      </c>
      <c r="L516" s="499"/>
    </row>
    <row r="517" spans="1:12">
      <c r="A517" s="494"/>
      <c r="B517" s="495"/>
      <c r="C517" s="496" t="str">
        <f>IF($B517="","",IFERROR(VLOOKUP($B517,SERVIÇOS!$A:$F,2,0),IFERROR(VLOOKUP($B517,'COMPOSIÇÕES COMPLEMENTARES '!$C:$K,2,0),"")))</f>
        <v/>
      </c>
      <c r="D517" s="497" t="str">
        <f>IF($B517="","",IFERROR(VLOOKUP($B517,SERVIÇOS!$A:$F,3,0),IFERROR(VLOOKUP($B517,'COMPOSIÇÕES COMPLEMENTARES '!$C:$K,3,0),"")))</f>
        <v/>
      </c>
      <c r="E517" s="498"/>
      <c r="F517" s="499" t="str">
        <f>IF($B517="","",IFERROR(VLOOKUP($B517,SERVIÇOS!$A:$F,4,0),IFERROR(VLOOKUP($B517,'COMPOSIÇÕES COMPLEMENTARES '!$C:$K,6,0),"")))</f>
        <v/>
      </c>
      <c r="G517" s="499" t="str">
        <f>IF($B517="","",IFERROR(VLOOKUP($B517,SERVIÇOS!$A:$F,5,0),IFERROR(VLOOKUP($B517,'COMPOSIÇÕES COMPLEMENTARES '!$C:$K,7,0),"")))</f>
        <v/>
      </c>
      <c r="H517" s="499" t="str">
        <f t="shared" si="40"/>
        <v/>
      </c>
      <c r="I517" s="499" t="str">
        <f t="shared" si="41"/>
        <v/>
      </c>
      <c r="J517" s="499" t="str">
        <f t="shared" si="42"/>
        <v/>
      </c>
      <c r="K517" s="499" t="str">
        <f t="shared" si="43"/>
        <v/>
      </c>
      <c r="L517" s="499"/>
    </row>
    <row r="518" spans="1:12">
      <c r="A518" s="494"/>
      <c r="B518" s="495"/>
      <c r="C518" s="496" t="str">
        <f>IF($B518="","",IFERROR(VLOOKUP($B518,SERVIÇOS!$A:$F,2,0),IFERROR(VLOOKUP($B518,'COMPOSIÇÕES COMPLEMENTARES '!$C:$K,2,0),"")))</f>
        <v/>
      </c>
      <c r="D518" s="497" t="str">
        <f>IF($B518="","",IFERROR(VLOOKUP($B518,SERVIÇOS!$A:$F,3,0),IFERROR(VLOOKUP($B518,'COMPOSIÇÕES COMPLEMENTARES '!$C:$K,3,0),"")))</f>
        <v/>
      </c>
      <c r="E518" s="498"/>
      <c r="F518" s="499" t="str">
        <f>IF($B518="","",IFERROR(VLOOKUP($B518,SERVIÇOS!$A:$F,4,0),IFERROR(VLOOKUP($B518,'COMPOSIÇÕES COMPLEMENTARES '!$C:$K,6,0),"")))</f>
        <v/>
      </c>
      <c r="G518" s="499" t="str">
        <f>IF($B518="","",IFERROR(VLOOKUP($B518,SERVIÇOS!$A:$F,5,0),IFERROR(VLOOKUP($B518,'COMPOSIÇÕES COMPLEMENTARES '!$C:$K,7,0),"")))</f>
        <v/>
      </c>
      <c r="H518" s="499" t="str">
        <f t="shared" si="40"/>
        <v/>
      </c>
      <c r="I518" s="499" t="str">
        <f t="shared" si="41"/>
        <v/>
      </c>
      <c r="J518" s="499" t="str">
        <f t="shared" si="42"/>
        <v/>
      </c>
      <c r="K518" s="499" t="str">
        <f t="shared" si="43"/>
        <v/>
      </c>
      <c r="L518" s="499"/>
    </row>
    <row r="519" spans="1:12">
      <c r="A519" s="494"/>
      <c r="B519" s="495"/>
      <c r="C519" s="496" t="str">
        <f>IF($B519="","",IFERROR(VLOOKUP($B519,SERVIÇOS!$A:$F,2,0),IFERROR(VLOOKUP($B519,'COMPOSIÇÕES COMPLEMENTARES '!$C:$K,2,0),"")))</f>
        <v/>
      </c>
      <c r="D519" s="497" t="str">
        <f>IF($B519="","",IFERROR(VLOOKUP($B519,SERVIÇOS!$A:$F,3,0),IFERROR(VLOOKUP($B519,'COMPOSIÇÕES COMPLEMENTARES '!$C:$K,3,0),"")))</f>
        <v/>
      </c>
      <c r="E519" s="498"/>
      <c r="F519" s="499" t="str">
        <f>IF($B519="","",IFERROR(VLOOKUP($B519,SERVIÇOS!$A:$F,4,0),IFERROR(VLOOKUP($B519,'COMPOSIÇÕES COMPLEMENTARES '!$C:$K,6,0),"")))</f>
        <v/>
      </c>
      <c r="G519" s="499" t="str">
        <f>IF($B519="","",IFERROR(VLOOKUP($B519,SERVIÇOS!$A:$F,5,0),IFERROR(VLOOKUP($B519,'COMPOSIÇÕES COMPLEMENTARES '!$C:$K,7,0),"")))</f>
        <v/>
      </c>
      <c r="H519" s="499" t="str">
        <f t="shared" si="40"/>
        <v/>
      </c>
      <c r="I519" s="499" t="str">
        <f t="shared" si="41"/>
        <v/>
      </c>
      <c r="J519" s="499" t="str">
        <f t="shared" si="42"/>
        <v/>
      </c>
      <c r="K519" s="499" t="str">
        <f t="shared" si="43"/>
        <v/>
      </c>
      <c r="L519" s="499"/>
    </row>
    <row r="520" spans="1:12">
      <c r="A520" s="494"/>
      <c r="B520" s="495"/>
      <c r="C520" s="496" t="str">
        <f>IF($B520="","",IFERROR(VLOOKUP($B520,SERVIÇOS!$A:$F,2,0),IFERROR(VLOOKUP($B520,'COMPOSIÇÕES COMPLEMENTARES '!$C:$K,2,0),"")))</f>
        <v/>
      </c>
      <c r="D520" s="497" t="str">
        <f>IF($B520="","",IFERROR(VLOOKUP($B520,SERVIÇOS!$A:$F,3,0),IFERROR(VLOOKUP($B520,'COMPOSIÇÕES COMPLEMENTARES '!$C:$K,3,0),"")))</f>
        <v/>
      </c>
      <c r="E520" s="498"/>
      <c r="F520" s="499" t="str">
        <f>IF($B520="","",IFERROR(VLOOKUP($B520,SERVIÇOS!$A:$F,4,0),IFERROR(VLOOKUP($B520,'COMPOSIÇÕES COMPLEMENTARES '!$C:$K,6,0),"")))</f>
        <v/>
      </c>
      <c r="G520" s="499" t="str">
        <f>IF($B520="","",IFERROR(VLOOKUP($B520,SERVIÇOS!$A:$F,5,0),IFERROR(VLOOKUP($B520,'COMPOSIÇÕES COMPLEMENTARES '!$C:$K,7,0),"")))</f>
        <v/>
      </c>
      <c r="H520" s="499" t="str">
        <f t="shared" si="40"/>
        <v/>
      </c>
      <c r="I520" s="499" t="str">
        <f t="shared" si="41"/>
        <v/>
      </c>
      <c r="J520" s="499" t="str">
        <f t="shared" si="42"/>
        <v/>
      </c>
      <c r="K520" s="499" t="str">
        <f t="shared" si="43"/>
        <v/>
      </c>
      <c r="L520" s="499"/>
    </row>
    <row r="521" spans="1:12">
      <c r="A521" s="494"/>
      <c r="B521" s="495"/>
      <c r="C521" s="496" t="str">
        <f>IF($B521="","",IFERROR(VLOOKUP($B521,SERVIÇOS!$A:$F,2,0),IFERROR(VLOOKUP($B521,'COMPOSIÇÕES COMPLEMENTARES '!$C:$K,2,0),"")))</f>
        <v/>
      </c>
      <c r="D521" s="497" t="str">
        <f>IF($B521="","",IFERROR(VLOOKUP($B521,SERVIÇOS!$A:$F,3,0),IFERROR(VLOOKUP($B521,'COMPOSIÇÕES COMPLEMENTARES '!$C:$K,3,0),"")))</f>
        <v/>
      </c>
      <c r="E521" s="498"/>
      <c r="F521" s="499" t="str">
        <f>IF($B521="","",IFERROR(VLOOKUP($B521,SERVIÇOS!$A:$F,4,0),IFERROR(VLOOKUP($B521,'COMPOSIÇÕES COMPLEMENTARES '!$C:$K,6,0),"")))</f>
        <v/>
      </c>
      <c r="G521" s="499" t="str">
        <f>IF($B521="","",IFERROR(VLOOKUP($B521,SERVIÇOS!$A:$F,5,0),IFERROR(VLOOKUP($B521,'COMPOSIÇÕES COMPLEMENTARES '!$C:$K,7,0),"")))</f>
        <v/>
      </c>
      <c r="H521" s="499" t="str">
        <f t="shared" si="40"/>
        <v/>
      </c>
      <c r="I521" s="499" t="str">
        <f t="shared" si="41"/>
        <v/>
      </c>
      <c r="J521" s="499" t="str">
        <f t="shared" si="42"/>
        <v/>
      </c>
      <c r="K521" s="499" t="str">
        <f t="shared" si="43"/>
        <v/>
      </c>
      <c r="L521" s="499"/>
    </row>
    <row r="522" spans="1:12">
      <c r="A522" s="494"/>
      <c r="B522" s="495"/>
      <c r="C522" s="496" t="str">
        <f>IF($B522="","",IFERROR(VLOOKUP($B522,SERVIÇOS!$A:$F,2,0),IFERROR(VLOOKUP($B522,'COMPOSIÇÕES COMPLEMENTARES '!$C:$K,2,0),"")))</f>
        <v/>
      </c>
      <c r="D522" s="497" t="str">
        <f>IF($B522="","",IFERROR(VLOOKUP($B522,SERVIÇOS!$A:$F,3,0),IFERROR(VLOOKUP($B522,'COMPOSIÇÕES COMPLEMENTARES '!$C:$K,3,0),"")))</f>
        <v/>
      </c>
      <c r="E522" s="498"/>
      <c r="F522" s="499" t="str">
        <f>IF($B522="","",IFERROR(VLOOKUP($B522,SERVIÇOS!$A:$F,4,0),IFERROR(VLOOKUP($B522,'COMPOSIÇÕES COMPLEMENTARES '!$C:$K,6,0),"")))</f>
        <v/>
      </c>
      <c r="G522" s="499" t="str">
        <f>IF($B522="","",IFERROR(VLOOKUP($B522,SERVIÇOS!$A:$F,5,0),IFERROR(VLOOKUP($B522,'COMPOSIÇÕES COMPLEMENTARES '!$C:$K,7,0),"")))</f>
        <v/>
      </c>
      <c r="H522" s="499" t="str">
        <f t="shared" ref="H522:H585" si="44">IF(E522="","",F522+G522)</f>
        <v/>
      </c>
      <c r="I522" s="499" t="str">
        <f t="shared" ref="I522:I585" si="45">IF(E522="","",ROUND((E522*F522),2))</f>
        <v/>
      </c>
      <c r="J522" s="499" t="str">
        <f t="shared" ref="J522:J585" si="46">IF(E522="","",ROUND((E522*G522),2))</f>
        <v/>
      </c>
      <c r="K522" s="499" t="str">
        <f t="shared" ref="K522:K585" si="47">IF(E522="","",ROUND((E522*H522),2))</f>
        <v/>
      </c>
      <c r="L522" s="499"/>
    </row>
    <row r="523" spans="1:12">
      <c r="A523" s="494"/>
      <c r="B523" s="495"/>
      <c r="C523" s="496" t="str">
        <f>IF($B523="","",IFERROR(VLOOKUP($B523,SERVIÇOS!$A:$F,2,0),IFERROR(VLOOKUP($B523,'COMPOSIÇÕES COMPLEMENTARES '!$C:$K,2,0),"")))</f>
        <v/>
      </c>
      <c r="D523" s="497" t="str">
        <f>IF($B523="","",IFERROR(VLOOKUP($B523,SERVIÇOS!$A:$F,3,0),IFERROR(VLOOKUP($B523,'COMPOSIÇÕES COMPLEMENTARES '!$C:$K,3,0),"")))</f>
        <v/>
      </c>
      <c r="E523" s="498"/>
      <c r="F523" s="499" t="str">
        <f>IF($B523="","",IFERROR(VLOOKUP($B523,SERVIÇOS!$A:$F,4,0),IFERROR(VLOOKUP($B523,'COMPOSIÇÕES COMPLEMENTARES '!$C:$K,6,0),"")))</f>
        <v/>
      </c>
      <c r="G523" s="499" t="str">
        <f>IF($B523="","",IFERROR(VLOOKUP($B523,SERVIÇOS!$A:$F,5,0),IFERROR(VLOOKUP($B523,'COMPOSIÇÕES COMPLEMENTARES '!$C:$K,7,0),"")))</f>
        <v/>
      </c>
      <c r="H523" s="499" t="str">
        <f t="shared" si="44"/>
        <v/>
      </c>
      <c r="I523" s="499" t="str">
        <f t="shared" si="45"/>
        <v/>
      </c>
      <c r="J523" s="499" t="str">
        <f t="shared" si="46"/>
        <v/>
      </c>
      <c r="K523" s="499" t="str">
        <f t="shared" si="47"/>
        <v/>
      </c>
      <c r="L523" s="499"/>
    </row>
    <row r="524" spans="1:12">
      <c r="A524" s="494"/>
      <c r="B524" s="495"/>
      <c r="C524" s="496" t="str">
        <f>IF($B524="","",IFERROR(VLOOKUP($B524,SERVIÇOS!$A:$F,2,0),IFERROR(VLOOKUP($B524,'COMPOSIÇÕES COMPLEMENTARES '!$C:$K,2,0),"")))</f>
        <v/>
      </c>
      <c r="D524" s="497" t="str">
        <f>IF($B524="","",IFERROR(VLOOKUP($B524,SERVIÇOS!$A:$F,3,0),IFERROR(VLOOKUP($B524,'COMPOSIÇÕES COMPLEMENTARES '!$C:$K,3,0),"")))</f>
        <v/>
      </c>
      <c r="E524" s="498"/>
      <c r="F524" s="499" t="str">
        <f>IF($B524="","",IFERROR(VLOOKUP($B524,SERVIÇOS!$A:$F,4,0),IFERROR(VLOOKUP($B524,'COMPOSIÇÕES COMPLEMENTARES '!$C:$K,6,0),"")))</f>
        <v/>
      </c>
      <c r="G524" s="499" t="str">
        <f>IF($B524="","",IFERROR(VLOOKUP($B524,SERVIÇOS!$A:$F,5,0),IFERROR(VLOOKUP($B524,'COMPOSIÇÕES COMPLEMENTARES '!$C:$K,7,0),"")))</f>
        <v/>
      </c>
      <c r="H524" s="499" t="str">
        <f t="shared" si="44"/>
        <v/>
      </c>
      <c r="I524" s="499" t="str">
        <f t="shared" si="45"/>
        <v/>
      </c>
      <c r="J524" s="499" t="str">
        <f t="shared" si="46"/>
        <v/>
      </c>
      <c r="K524" s="499" t="str">
        <f t="shared" si="47"/>
        <v/>
      </c>
      <c r="L524" s="499"/>
    </row>
    <row r="525" spans="1:12">
      <c r="A525" s="494"/>
      <c r="B525" s="495"/>
      <c r="C525" s="496" t="str">
        <f>IF($B525="","",IFERROR(VLOOKUP($B525,SERVIÇOS!$A:$F,2,0),IFERROR(VLOOKUP($B525,'COMPOSIÇÕES COMPLEMENTARES '!$C:$K,2,0),"")))</f>
        <v/>
      </c>
      <c r="D525" s="497" t="str">
        <f>IF($B525="","",IFERROR(VLOOKUP($B525,SERVIÇOS!$A:$F,3,0),IFERROR(VLOOKUP($B525,'COMPOSIÇÕES COMPLEMENTARES '!$C:$K,3,0),"")))</f>
        <v/>
      </c>
      <c r="E525" s="498"/>
      <c r="F525" s="499" t="str">
        <f>IF($B525="","",IFERROR(VLOOKUP($B525,SERVIÇOS!$A:$F,4,0),IFERROR(VLOOKUP($B525,'COMPOSIÇÕES COMPLEMENTARES '!$C:$K,6,0),"")))</f>
        <v/>
      </c>
      <c r="G525" s="499" t="str">
        <f>IF($B525="","",IFERROR(VLOOKUP($B525,SERVIÇOS!$A:$F,5,0),IFERROR(VLOOKUP($B525,'COMPOSIÇÕES COMPLEMENTARES '!$C:$K,7,0),"")))</f>
        <v/>
      </c>
      <c r="H525" s="499" t="str">
        <f t="shared" si="44"/>
        <v/>
      </c>
      <c r="I525" s="499" t="str">
        <f t="shared" si="45"/>
        <v/>
      </c>
      <c r="J525" s="499" t="str">
        <f t="shared" si="46"/>
        <v/>
      </c>
      <c r="K525" s="499" t="str">
        <f t="shared" si="47"/>
        <v/>
      </c>
      <c r="L525" s="499"/>
    </row>
    <row r="526" spans="1:12">
      <c r="A526" s="494"/>
      <c r="B526" s="495"/>
      <c r="C526" s="496" t="str">
        <f>IF($B526="","",IFERROR(VLOOKUP($B526,SERVIÇOS!$A:$F,2,0),IFERROR(VLOOKUP($B526,'COMPOSIÇÕES COMPLEMENTARES '!$C:$K,2,0),"")))</f>
        <v/>
      </c>
      <c r="D526" s="497" t="str">
        <f>IF($B526="","",IFERROR(VLOOKUP($B526,SERVIÇOS!$A:$F,3,0),IFERROR(VLOOKUP($B526,'COMPOSIÇÕES COMPLEMENTARES '!$C:$K,3,0),"")))</f>
        <v/>
      </c>
      <c r="E526" s="498"/>
      <c r="F526" s="499" t="str">
        <f>IF($B526="","",IFERROR(VLOOKUP($B526,SERVIÇOS!$A:$F,4,0),IFERROR(VLOOKUP($B526,'COMPOSIÇÕES COMPLEMENTARES '!$C:$K,6,0),"")))</f>
        <v/>
      </c>
      <c r="G526" s="499" t="str">
        <f>IF($B526="","",IFERROR(VLOOKUP($B526,SERVIÇOS!$A:$F,5,0),IFERROR(VLOOKUP($B526,'COMPOSIÇÕES COMPLEMENTARES '!$C:$K,7,0),"")))</f>
        <v/>
      </c>
      <c r="H526" s="499" t="str">
        <f t="shared" si="44"/>
        <v/>
      </c>
      <c r="I526" s="499" t="str">
        <f t="shared" si="45"/>
        <v/>
      </c>
      <c r="J526" s="499" t="str">
        <f t="shared" si="46"/>
        <v/>
      </c>
      <c r="K526" s="499" t="str">
        <f t="shared" si="47"/>
        <v/>
      </c>
      <c r="L526" s="499"/>
    </row>
    <row r="527" spans="1:12">
      <c r="A527" s="494"/>
      <c r="B527" s="495"/>
      <c r="C527" s="496" t="str">
        <f>IF($B527="","",IFERROR(VLOOKUP($B527,SERVIÇOS!$A:$F,2,0),IFERROR(VLOOKUP($B527,'COMPOSIÇÕES COMPLEMENTARES '!$C:$K,2,0),"")))</f>
        <v/>
      </c>
      <c r="D527" s="497" t="str">
        <f>IF($B527="","",IFERROR(VLOOKUP($B527,SERVIÇOS!$A:$F,3,0),IFERROR(VLOOKUP($B527,'COMPOSIÇÕES COMPLEMENTARES '!$C:$K,3,0),"")))</f>
        <v/>
      </c>
      <c r="E527" s="498"/>
      <c r="F527" s="499" t="str">
        <f>IF($B527="","",IFERROR(VLOOKUP($B527,SERVIÇOS!$A:$F,4,0),IFERROR(VLOOKUP($B527,'COMPOSIÇÕES COMPLEMENTARES '!$C:$K,6,0),"")))</f>
        <v/>
      </c>
      <c r="G527" s="499" t="str">
        <f>IF($B527="","",IFERROR(VLOOKUP($B527,SERVIÇOS!$A:$F,5,0),IFERROR(VLOOKUP($B527,'COMPOSIÇÕES COMPLEMENTARES '!$C:$K,7,0),"")))</f>
        <v/>
      </c>
      <c r="H527" s="499" t="str">
        <f t="shared" si="44"/>
        <v/>
      </c>
      <c r="I527" s="499" t="str">
        <f t="shared" si="45"/>
        <v/>
      </c>
      <c r="J527" s="499" t="str">
        <f t="shared" si="46"/>
        <v/>
      </c>
      <c r="K527" s="499" t="str">
        <f t="shared" si="47"/>
        <v/>
      </c>
      <c r="L527" s="499"/>
    </row>
    <row r="528" spans="1:12">
      <c r="A528" s="494"/>
      <c r="B528" s="495"/>
      <c r="C528" s="496" t="str">
        <f>IF($B528="","",IFERROR(VLOOKUP($B528,SERVIÇOS!$A:$F,2,0),IFERROR(VLOOKUP($B528,'COMPOSIÇÕES COMPLEMENTARES '!$C:$K,2,0),"")))</f>
        <v/>
      </c>
      <c r="D528" s="497" t="str">
        <f>IF($B528="","",IFERROR(VLOOKUP($B528,SERVIÇOS!$A:$F,3,0),IFERROR(VLOOKUP($B528,'COMPOSIÇÕES COMPLEMENTARES '!$C:$K,3,0),"")))</f>
        <v/>
      </c>
      <c r="E528" s="498"/>
      <c r="F528" s="499" t="str">
        <f>IF($B528="","",IFERROR(VLOOKUP($B528,SERVIÇOS!$A:$F,4,0),IFERROR(VLOOKUP($B528,'COMPOSIÇÕES COMPLEMENTARES '!$C:$K,6,0),"")))</f>
        <v/>
      </c>
      <c r="G528" s="499" t="str">
        <f>IF($B528="","",IFERROR(VLOOKUP($B528,SERVIÇOS!$A:$F,5,0),IFERROR(VLOOKUP($B528,'COMPOSIÇÕES COMPLEMENTARES '!$C:$K,7,0),"")))</f>
        <v/>
      </c>
      <c r="H528" s="499" t="str">
        <f t="shared" si="44"/>
        <v/>
      </c>
      <c r="I528" s="499" t="str">
        <f t="shared" si="45"/>
        <v/>
      </c>
      <c r="J528" s="499" t="str">
        <f t="shared" si="46"/>
        <v/>
      </c>
      <c r="K528" s="499" t="str">
        <f t="shared" si="47"/>
        <v/>
      </c>
      <c r="L528" s="499"/>
    </row>
    <row r="529" spans="1:12">
      <c r="A529" s="494"/>
      <c r="B529" s="495"/>
      <c r="C529" s="496" t="str">
        <f>IF($B529="","",IFERROR(VLOOKUP($B529,SERVIÇOS!$A:$F,2,0),IFERROR(VLOOKUP($B529,'COMPOSIÇÕES COMPLEMENTARES '!$C:$K,2,0),"")))</f>
        <v/>
      </c>
      <c r="D529" s="497" t="str">
        <f>IF($B529="","",IFERROR(VLOOKUP($B529,SERVIÇOS!$A:$F,3,0),IFERROR(VLOOKUP($B529,'COMPOSIÇÕES COMPLEMENTARES '!$C:$K,3,0),"")))</f>
        <v/>
      </c>
      <c r="E529" s="498"/>
      <c r="F529" s="499" t="str">
        <f>IF($B529="","",IFERROR(VLOOKUP($B529,SERVIÇOS!$A:$F,4,0),IFERROR(VLOOKUP($B529,'COMPOSIÇÕES COMPLEMENTARES '!$C:$K,6,0),"")))</f>
        <v/>
      </c>
      <c r="G529" s="499" t="str">
        <f>IF($B529="","",IFERROR(VLOOKUP($B529,SERVIÇOS!$A:$F,5,0),IFERROR(VLOOKUP($B529,'COMPOSIÇÕES COMPLEMENTARES '!$C:$K,7,0),"")))</f>
        <v/>
      </c>
      <c r="H529" s="499" t="str">
        <f t="shared" si="44"/>
        <v/>
      </c>
      <c r="I529" s="499" t="str">
        <f t="shared" si="45"/>
        <v/>
      </c>
      <c r="J529" s="499" t="str">
        <f t="shared" si="46"/>
        <v/>
      </c>
      <c r="K529" s="499" t="str">
        <f t="shared" si="47"/>
        <v/>
      </c>
      <c r="L529" s="499"/>
    </row>
    <row r="530" spans="1:12">
      <c r="A530" s="494"/>
      <c r="B530" s="495"/>
      <c r="C530" s="496" t="str">
        <f>IF($B530="","",IFERROR(VLOOKUP($B530,SERVIÇOS!$A:$F,2,0),IFERROR(VLOOKUP($B530,'COMPOSIÇÕES COMPLEMENTARES '!$C:$K,2,0),"")))</f>
        <v/>
      </c>
      <c r="D530" s="497" t="str">
        <f>IF($B530="","",IFERROR(VLOOKUP($B530,SERVIÇOS!$A:$F,3,0),IFERROR(VLOOKUP($B530,'COMPOSIÇÕES COMPLEMENTARES '!$C:$K,3,0),"")))</f>
        <v/>
      </c>
      <c r="E530" s="498"/>
      <c r="F530" s="499" t="str">
        <f>IF($B530="","",IFERROR(VLOOKUP($B530,SERVIÇOS!$A:$F,4,0),IFERROR(VLOOKUP($B530,'COMPOSIÇÕES COMPLEMENTARES '!$C:$K,6,0),"")))</f>
        <v/>
      </c>
      <c r="G530" s="499" t="str">
        <f>IF($B530="","",IFERROR(VLOOKUP($B530,SERVIÇOS!$A:$F,5,0),IFERROR(VLOOKUP($B530,'COMPOSIÇÕES COMPLEMENTARES '!$C:$K,7,0),"")))</f>
        <v/>
      </c>
      <c r="H530" s="499" t="str">
        <f t="shared" si="44"/>
        <v/>
      </c>
      <c r="I530" s="499" t="str">
        <f t="shared" si="45"/>
        <v/>
      </c>
      <c r="J530" s="499" t="str">
        <f t="shared" si="46"/>
        <v/>
      </c>
      <c r="K530" s="499" t="str">
        <f t="shared" si="47"/>
        <v/>
      </c>
      <c r="L530" s="499"/>
    </row>
    <row r="531" spans="1:12">
      <c r="A531" s="494"/>
      <c r="B531" s="495"/>
      <c r="C531" s="496" t="str">
        <f>IF($B531="","",IFERROR(VLOOKUP($B531,SERVIÇOS!$A:$F,2,0),IFERROR(VLOOKUP($B531,'COMPOSIÇÕES COMPLEMENTARES '!$C:$K,2,0),"")))</f>
        <v/>
      </c>
      <c r="D531" s="497" t="str">
        <f>IF($B531="","",IFERROR(VLOOKUP($B531,SERVIÇOS!$A:$F,3,0),IFERROR(VLOOKUP($B531,'COMPOSIÇÕES COMPLEMENTARES '!$C:$K,3,0),"")))</f>
        <v/>
      </c>
      <c r="E531" s="498"/>
      <c r="F531" s="499" t="str">
        <f>IF($B531="","",IFERROR(VLOOKUP($B531,SERVIÇOS!$A:$F,4,0),IFERROR(VLOOKUP($B531,'COMPOSIÇÕES COMPLEMENTARES '!$C:$K,6,0),"")))</f>
        <v/>
      </c>
      <c r="G531" s="499" t="str">
        <f>IF($B531="","",IFERROR(VLOOKUP($B531,SERVIÇOS!$A:$F,5,0),IFERROR(VLOOKUP($B531,'COMPOSIÇÕES COMPLEMENTARES '!$C:$K,7,0),"")))</f>
        <v/>
      </c>
      <c r="H531" s="499" t="str">
        <f t="shared" si="44"/>
        <v/>
      </c>
      <c r="I531" s="499" t="str">
        <f t="shared" si="45"/>
        <v/>
      </c>
      <c r="J531" s="499" t="str">
        <f t="shared" si="46"/>
        <v/>
      </c>
      <c r="K531" s="499" t="str">
        <f t="shared" si="47"/>
        <v/>
      </c>
      <c r="L531" s="499"/>
    </row>
    <row r="532" spans="1:12">
      <c r="A532" s="494"/>
      <c r="B532" s="495"/>
      <c r="C532" s="496" t="str">
        <f>IF($B532="","",IFERROR(VLOOKUP($B532,SERVIÇOS!$A:$F,2,0),IFERROR(VLOOKUP($B532,'COMPOSIÇÕES COMPLEMENTARES '!$C:$K,2,0),"")))</f>
        <v/>
      </c>
      <c r="D532" s="497" t="str">
        <f>IF($B532="","",IFERROR(VLOOKUP($B532,SERVIÇOS!$A:$F,3,0),IFERROR(VLOOKUP($B532,'COMPOSIÇÕES COMPLEMENTARES '!$C:$K,3,0),"")))</f>
        <v/>
      </c>
      <c r="E532" s="498"/>
      <c r="F532" s="499" t="str">
        <f>IF($B532="","",IFERROR(VLOOKUP($B532,SERVIÇOS!$A:$F,4,0),IFERROR(VLOOKUP($B532,'COMPOSIÇÕES COMPLEMENTARES '!$C:$K,6,0),"")))</f>
        <v/>
      </c>
      <c r="G532" s="499" t="str">
        <f>IF($B532="","",IFERROR(VLOOKUP($B532,SERVIÇOS!$A:$F,5,0),IFERROR(VLOOKUP($B532,'COMPOSIÇÕES COMPLEMENTARES '!$C:$K,7,0),"")))</f>
        <v/>
      </c>
      <c r="H532" s="499" t="str">
        <f t="shared" si="44"/>
        <v/>
      </c>
      <c r="I532" s="499" t="str">
        <f t="shared" si="45"/>
        <v/>
      </c>
      <c r="J532" s="499" t="str">
        <f t="shared" si="46"/>
        <v/>
      </c>
      <c r="K532" s="499" t="str">
        <f t="shared" si="47"/>
        <v/>
      </c>
      <c r="L532" s="499"/>
    </row>
    <row r="533" spans="1:12">
      <c r="A533" s="494"/>
      <c r="B533" s="495"/>
      <c r="C533" s="496" t="str">
        <f>IF($B533="","",IFERROR(VLOOKUP($B533,SERVIÇOS!$A:$F,2,0),IFERROR(VLOOKUP($B533,'COMPOSIÇÕES COMPLEMENTARES '!$C:$K,2,0),"")))</f>
        <v/>
      </c>
      <c r="D533" s="497" t="str">
        <f>IF($B533="","",IFERROR(VLOOKUP($B533,SERVIÇOS!$A:$F,3,0),IFERROR(VLOOKUP($B533,'COMPOSIÇÕES COMPLEMENTARES '!$C:$K,3,0),"")))</f>
        <v/>
      </c>
      <c r="E533" s="498"/>
      <c r="F533" s="499" t="str">
        <f>IF($B533="","",IFERROR(VLOOKUP($B533,SERVIÇOS!$A:$F,4,0),IFERROR(VLOOKUP($B533,'COMPOSIÇÕES COMPLEMENTARES '!$C:$K,6,0),"")))</f>
        <v/>
      </c>
      <c r="G533" s="499" t="str">
        <f>IF($B533="","",IFERROR(VLOOKUP($B533,SERVIÇOS!$A:$F,5,0),IFERROR(VLOOKUP($B533,'COMPOSIÇÕES COMPLEMENTARES '!$C:$K,7,0),"")))</f>
        <v/>
      </c>
      <c r="H533" s="499" t="str">
        <f t="shared" si="44"/>
        <v/>
      </c>
      <c r="I533" s="499" t="str">
        <f t="shared" si="45"/>
        <v/>
      </c>
      <c r="J533" s="499" t="str">
        <f t="shared" si="46"/>
        <v/>
      </c>
      <c r="K533" s="499" t="str">
        <f t="shared" si="47"/>
        <v/>
      </c>
      <c r="L533" s="499"/>
    </row>
    <row r="534" spans="1:12">
      <c r="A534" s="494"/>
      <c r="B534" s="495"/>
      <c r="C534" s="496" t="str">
        <f>IF($B534="","",IFERROR(VLOOKUP($B534,SERVIÇOS!$A:$F,2,0),IFERROR(VLOOKUP($B534,'COMPOSIÇÕES COMPLEMENTARES '!$C:$K,2,0),"")))</f>
        <v/>
      </c>
      <c r="D534" s="497" t="str">
        <f>IF($B534="","",IFERROR(VLOOKUP($B534,SERVIÇOS!$A:$F,3,0),IFERROR(VLOOKUP($B534,'COMPOSIÇÕES COMPLEMENTARES '!$C:$K,3,0),"")))</f>
        <v/>
      </c>
      <c r="E534" s="498"/>
      <c r="F534" s="499" t="str">
        <f>IF($B534="","",IFERROR(VLOOKUP($B534,SERVIÇOS!$A:$F,4,0),IFERROR(VLOOKUP($B534,'COMPOSIÇÕES COMPLEMENTARES '!$C:$K,6,0),"")))</f>
        <v/>
      </c>
      <c r="G534" s="499" t="str">
        <f>IF($B534="","",IFERROR(VLOOKUP($B534,SERVIÇOS!$A:$F,5,0),IFERROR(VLOOKUP($B534,'COMPOSIÇÕES COMPLEMENTARES '!$C:$K,7,0),"")))</f>
        <v/>
      </c>
      <c r="H534" s="499" t="str">
        <f t="shared" si="44"/>
        <v/>
      </c>
      <c r="I534" s="499" t="str">
        <f t="shared" si="45"/>
        <v/>
      </c>
      <c r="J534" s="499" t="str">
        <f t="shared" si="46"/>
        <v/>
      </c>
      <c r="K534" s="499" t="str">
        <f t="shared" si="47"/>
        <v/>
      </c>
      <c r="L534" s="499"/>
    </row>
    <row r="535" spans="1:12">
      <c r="A535" s="494"/>
      <c r="B535" s="495"/>
      <c r="C535" s="496" t="str">
        <f>IF($B535="","",IFERROR(VLOOKUP($B535,SERVIÇOS!$A:$F,2,0),IFERROR(VLOOKUP($B535,'COMPOSIÇÕES COMPLEMENTARES '!$C:$K,2,0),"")))</f>
        <v/>
      </c>
      <c r="D535" s="497" t="str">
        <f>IF($B535="","",IFERROR(VLOOKUP($B535,SERVIÇOS!$A:$F,3,0),IFERROR(VLOOKUP($B535,'COMPOSIÇÕES COMPLEMENTARES '!$C:$K,3,0),"")))</f>
        <v/>
      </c>
      <c r="E535" s="498"/>
      <c r="F535" s="499" t="str">
        <f>IF($B535="","",IFERROR(VLOOKUP($B535,SERVIÇOS!$A:$F,4,0),IFERROR(VLOOKUP($B535,'COMPOSIÇÕES COMPLEMENTARES '!$C:$K,6,0),"")))</f>
        <v/>
      </c>
      <c r="G535" s="499" t="str">
        <f>IF($B535="","",IFERROR(VLOOKUP($B535,SERVIÇOS!$A:$F,5,0),IFERROR(VLOOKUP($B535,'COMPOSIÇÕES COMPLEMENTARES '!$C:$K,7,0),"")))</f>
        <v/>
      </c>
      <c r="H535" s="499" t="str">
        <f t="shared" si="44"/>
        <v/>
      </c>
      <c r="I535" s="499" t="str">
        <f t="shared" si="45"/>
        <v/>
      </c>
      <c r="J535" s="499" t="str">
        <f t="shared" si="46"/>
        <v/>
      </c>
      <c r="K535" s="499" t="str">
        <f t="shared" si="47"/>
        <v/>
      </c>
      <c r="L535" s="499"/>
    </row>
    <row r="536" spans="1:12">
      <c r="A536" s="494"/>
      <c r="B536" s="495"/>
      <c r="C536" s="496" t="str">
        <f>IF($B536="","",IFERROR(VLOOKUP($B536,SERVIÇOS!$A:$F,2,0),IFERROR(VLOOKUP($B536,'COMPOSIÇÕES COMPLEMENTARES '!$C:$K,2,0),"")))</f>
        <v/>
      </c>
      <c r="D536" s="497" t="str">
        <f>IF($B536="","",IFERROR(VLOOKUP($B536,SERVIÇOS!$A:$F,3,0),IFERROR(VLOOKUP($B536,'COMPOSIÇÕES COMPLEMENTARES '!$C:$K,3,0),"")))</f>
        <v/>
      </c>
      <c r="E536" s="498"/>
      <c r="F536" s="499" t="str">
        <f>IF($B536="","",IFERROR(VLOOKUP($B536,SERVIÇOS!$A:$F,4,0),IFERROR(VLOOKUP($B536,'COMPOSIÇÕES COMPLEMENTARES '!$C:$K,6,0),"")))</f>
        <v/>
      </c>
      <c r="G536" s="499" t="str">
        <f>IF($B536="","",IFERROR(VLOOKUP($B536,SERVIÇOS!$A:$F,5,0),IFERROR(VLOOKUP($B536,'COMPOSIÇÕES COMPLEMENTARES '!$C:$K,7,0),"")))</f>
        <v/>
      </c>
      <c r="H536" s="499" t="str">
        <f t="shared" si="44"/>
        <v/>
      </c>
      <c r="I536" s="499" t="str">
        <f t="shared" si="45"/>
        <v/>
      </c>
      <c r="J536" s="499" t="str">
        <f t="shared" si="46"/>
        <v/>
      </c>
      <c r="K536" s="499" t="str">
        <f t="shared" si="47"/>
        <v/>
      </c>
      <c r="L536" s="499"/>
    </row>
    <row r="537" spans="1:12">
      <c r="A537" s="494"/>
      <c r="B537" s="495"/>
      <c r="C537" s="496" t="str">
        <f>IF($B537="","",IFERROR(VLOOKUP($B537,SERVIÇOS!$A:$F,2,0),IFERROR(VLOOKUP($B537,'COMPOSIÇÕES COMPLEMENTARES '!$C:$K,2,0),"")))</f>
        <v/>
      </c>
      <c r="D537" s="497" t="str">
        <f>IF($B537="","",IFERROR(VLOOKUP($B537,SERVIÇOS!$A:$F,3,0),IFERROR(VLOOKUP($B537,'COMPOSIÇÕES COMPLEMENTARES '!$C:$K,3,0),"")))</f>
        <v/>
      </c>
      <c r="E537" s="498"/>
      <c r="F537" s="499" t="str">
        <f>IF($B537="","",IFERROR(VLOOKUP($B537,SERVIÇOS!$A:$F,4,0),IFERROR(VLOOKUP($B537,'COMPOSIÇÕES COMPLEMENTARES '!$C:$K,6,0),"")))</f>
        <v/>
      </c>
      <c r="G537" s="499" t="str">
        <f>IF($B537="","",IFERROR(VLOOKUP($B537,SERVIÇOS!$A:$F,5,0),IFERROR(VLOOKUP($B537,'COMPOSIÇÕES COMPLEMENTARES '!$C:$K,7,0),"")))</f>
        <v/>
      </c>
      <c r="H537" s="499" t="str">
        <f t="shared" si="44"/>
        <v/>
      </c>
      <c r="I537" s="499" t="str">
        <f t="shared" si="45"/>
        <v/>
      </c>
      <c r="J537" s="499" t="str">
        <f t="shared" si="46"/>
        <v/>
      </c>
      <c r="K537" s="499" t="str">
        <f t="shared" si="47"/>
        <v/>
      </c>
      <c r="L537" s="499"/>
    </row>
    <row r="538" spans="1:12">
      <c r="A538" s="494"/>
      <c r="B538" s="495"/>
      <c r="C538" s="496" t="str">
        <f>IF($B538="","",IFERROR(VLOOKUP($B538,SERVIÇOS!$A:$F,2,0),IFERROR(VLOOKUP($B538,'COMPOSIÇÕES COMPLEMENTARES '!$C:$K,2,0),"")))</f>
        <v/>
      </c>
      <c r="D538" s="497" t="str">
        <f>IF($B538="","",IFERROR(VLOOKUP($B538,SERVIÇOS!$A:$F,3,0),IFERROR(VLOOKUP($B538,'COMPOSIÇÕES COMPLEMENTARES '!$C:$K,3,0),"")))</f>
        <v/>
      </c>
      <c r="E538" s="498"/>
      <c r="F538" s="499" t="str">
        <f>IF($B538="","",IFERROR(VLOOKUP($B538,SERVIÇOS!$A:$F,4,0),IFERROR(VLOOKUP($B538,'COMPOSIÇÕES COMPLEMENTARES '!$C:$K,6,0),"")))</f>
        <v/>
      </c>
      <c r="G538" s="499" t="str">
        <f>IF($B538="","",IFERROR(VLOOKUP($B538,SERVIÇOS!$A:$F,5,0),IFERROR(VLOOKUP($B538,'COMPOSIÇÕES COMPLEMENTARES '!$C:$K,7,0),"")))</f>
        <v/>
      </c>
      <c r="H538" s="499" t="str">
        <f t="shared" si="44"/>
        <v/>
      </c>
      <c r="I538" s="499" t="str">
        <f t="shared" si="45"/>
        <v/>
      </c>
      <c r="J538" s="499" t="str">
        <f t="shared" si="46"/>
        <v/>
      </c>
      <c r="K538" s="499" t="str">
        <f t="shared" si="47"/>
        <v/>
      </c>
      <c r="L538" s="499"/>
    </row>
    <row r="539" spans="1:12">
      <c r="A539" s="494"/>
      <c r="B539" s="495"/>
      <c r="C539" s="496" t="str">
        <f>IF($B539="","",IFERROR(VLOOKUP($B539,SERVIÇOS!$A:$F,2,0),IFERROR(VLOOKUP($B539,'COMPOSIÇÕES COMPLEMENTARES '!$C:$K,2,0),"")))</f>
        <v/>
      </c>
      <c r="D539" s="497" t="str">
        <f>IF($B539="","",IFERROR(VLOOKUP($B539,SERVIÇOS!$A:$F,3,0),IFERROR(VLOOKUP($B539,'COMPOSIÇÕES COMPLEMENTARES '!$C:$K,3,0),"")))</f>
        <v/>
      </c>
      <c r="E539" s="498"/>
      <c r="F539" s="499" t="str">
        <f>IF($B539="","",IFERROR(VLOOKUP($B539,SERVIÇOS!$A:$F,4,0),IFERROR(VLOOKUP($B539,'COMPOSIÇÕES COMPLEMENTARES '!$C:$K,6,0),"")))</f>
        <v/>
      </c>
      <c r="G539" s="499" t="str">
        <f>IF($B539="","",IFERROR(VLOOKUP($B539,SERVIÇOS!$A:$F,5,0),IFERROR(VLOOKUP($B539,'COMPOSIÇÕES COMPLEMENTARES '!$C:$K,7,0),"")))</f>
        <v/>
      </c>
      <c r="H539" s="499" t="str">
        <f t="shared" si="44"/>
        <v/>
      </c>
      <c r="I539" s="499" t="str">
        <f t="shared" si="45"/>
        <v/>
      </c>
      <c r="J539" s="499" t="str">
        <f t="shared" si="46"/>
        <v/>
      </c>
      <c r="K539" s="499" t="str">
        <f t="shared" si="47"/>
        <v/>
      </c>
      <c r="L539" s="499"/>
    </row>
    <row r="540" spans="1:12">
      <c r="A540" s="494"/>
      <c r="B540" s="495"/>
      <c r="C540" s="496" t="str">
        <f>IF($B540="","",IFERROR(VLOOKUP($B540,SERVIÇOS!$A:$F,2,0),IFERROR(VLOOKUP($B540,'COMPOSIÇÕES COMPLEMENTARES '!$C:$K,2,0),"")))</f>
        <v/>
      </c>
      <c r="D540" s="497" t="str">
        <f>IF($B540="","",IFERROR(VLOOKUP($B540,SERVIÇOS!$A:$F,3,0),IFERROR(VLOOKUP($B540,'COMPOSIÇÕES COMPLEMENTARES '!$C:$K,3,0),"")))</f>
        <v/>
      </c>
      <c r="E540" s="498"/>
      <c r="F540" s="499" t="str">
        <f>IF($B540="","",IFERROR(VLOOKUP($B540,SERVIÇOS!$A:$F,4,0),IFERROR(VLOOKUP($B540,'COMPOSIÇÕES COMPLEMENTARES '!$C:$K,6,0),"")))</f>
        <v/>
      </c>
      <c r="G540" s="499" t="str">
        <f>IF($B540="","",IFERROR(VLOOKUP($B540,SERVIÇOS!$A:$F,5,0),IFERROR(VLOOKUP($B540,'COMPOSIÇÕES COMPLEMENTARES '!$C:$K,7,0),"")))</f>
        <v/>
      </c>
      <c r="H540" s="499" t="str">
        <f t="shared" si="44"/>
        <v/>
      </c>
      <c r="I540" s="499" t="str">
        <f t="shared" si="45"/>
        <v/>
      </c>
      <c r="J540" s="499" t="str">
        <f t="shared" si="46"/>
        <v/>
      </c>
      <c r="K540" s="499" t="str">
        <f t="shared" si="47"/>
        <v/>
      </c>
      <c r="L540" s="499"/>
    </row>
    <row r="541" spans="1:12">
      <c r="A541" s="494"/>
      <c r="B541" s="495"/>
      <c r="C541" s="496" t="str">
        <f>IF($B541="","",IFERROR(VLOOKUP($B541,SERVIÇOS!$A:$F,2,0),IFERROR(VLOOKUP($B541,'COMPOSIÇÕES COMPLEMENTARES '!$C:$K,2,0),"")))</f>
        <v/>
      </c>
      <c r="D541" s="497" t="str">
        <f>IF($B541="","",IFERROR(VLOOKUP($B541,SERVIÇOS!$A:$F,3,0),IFERROR(VLOOKUP($B541,'COMPOSIÇÕES COMPLEMENTARES '!$C:$K,3,0),"")))</f>
        <v/>
      </c>
      <c r="E541" s="498"/>
      <c r="F541" s="499" t="str">
        <f>IF($B541="","",IFERROR(VLOOKUP($B541,SERVIÇOS!$A:$F,4,0),IFERROR(VLOOKUP($B541,'COMPOSIÇÕES COMPLEMENTARES '!$C:$K,6,0),"")))</f>
        <v/>
      </c>
      <c r="G541" s="499" t="str">
        <f>IF($B541="","",IFERROR(VLOOKUP($B541,SERVIÇOS!$A:$F,5,0),IFERROR(VLOOKUP($B541,'COMPOSIÇÕES COMPLEMENTARES '!$C:$K,7,0),"")))</f>
        <v/>
      </c>
      <c r="H541" s="499" t="str">
        <f t="shared" si="44"/>
        <v/>
      </c>
      <c r="I541" s="499" t="str">
        <f t="shared" si="45"/>
        <v/>
      </c>
      <c r="J541" s="499" t="str">
        <f t="shared" si="46"/>
        <v/>
      </c>
      <c r="K541" s="499" t="str">
        <f t="shared" si="47"/>
        <v/>
      </c>
      <c r="L541" s="499"/>
    </row>
    <row r="542" spans="1:12">
      <c r="A542" s="494"/>
      <c r="B542" s="495"/>
      <c r="C542" s="496" t="str">
        <f>IF($B542="","",IFERROR(VLOOKUP($B542,SERVIÇOS!$A:$F,2,0),IFERROR(VLOOKUP($B542,'COMPOSIÇÕES COMPLEMENTARES '!$C:$K,2,0),"")))</f>
        <v/>
      </c>
      <c r="D542" s="497" t="str">
        <f>IF($B542="","",IFERROR(VLOOKUP($B542,SERVIÇOS!$A:$F,3,0),IFERROR(VLOOKUP($B542,'COMPOSIÇÕES COMPLEMENTARES '!$C:$K,3,0),"")))</f>
        <v/>
      </c>
      <c r="E542" s="498"/>
      <c r="F542" s="499" t="str">
        <f>IF($B542="","",IFERROR(VLOOKUP($B542,SERVIÇOS!$A:$F,4,0),IFERROR(VLOOKUP($B542,'COMPOSIÇÕES COMPLEMENTARES '!$C:$K,6,0),"")))</f>
        <v/>
      </c>
      <c r="G542" s="499" t="str">
        <f>IF($B542="","",IFERROR(VLOOKUP($B542,SERVIÇOS!$A:$F,5,0),IFERROR(VLOOKUP($B542,'COMPOSIÇÕES COMPLEMENTARES '!$C:$K,7,0),"")))</f>
        <v/>
      </c>
      <c r="H542" s="499" t="str">
        <f t="shared" si="44"/>
        <v/>
      </c>
      <c r="I542" s="499" t="str">
        <f t="shared" si="45"/>
        <v/>
      </c>
      <c r="J542" s="499" t="str">
        <f t="shared" si="46"/>
        <v/>
      </c>
      <c r="K542" s="499" t="str">
        <f t="shared" si="47"/>
        <v/>
      </c>
      <c r="L542" s="499"/>
    </row>
    <row r="543" spans="1:12">
      <c r="A543" s="494"/>
      <c r="B543" s="495"/>
      <c r="C543" s="496" t="str">
        <f>IF($B543="","",IFERROR(VLOOKUP($B543,SERVIÇOS!$A:$F,2,0),IFERROR(VLOOKUP($B543,'COMPOSIÇÕES COMPLEMENTARES '!$C:$K,2,0),"")))</f>
        <v/>
      </c>
      <c r="D543" s="497" t="str">
        <f>IF($B543="","",IFERROR(VLOOKUP($B543,SERVIÇOS!$A:$F,3,0),IFERROR(VLOOKUP($B543,'COMPOSIÇÕES COMPLEMENTARES '!$C:$K,3,0),"")))</f>
        <v/>
      </c>
      <c r="E543" s="498"/>
      <c r="F543" s="499" t="str">
        <f>IF($B543="","",IFERROR(VLOOKUP($B543,SERVIÇOS!$A:$F,4,0),IFERROR(VLOOKUP($B543,'COMPOSIÇÕES COMPLEMENTARES '!$C:$K,6,0),"")))</f>
        <v/>
      </c>
      <c r="G543" s="499" t="str">
        <f>IF($B543="","",IFERROR(VLOOKUP($B543,SERVIÇOS!$A:$F,5,0),IFERROR(VLOOKUP($B543,'COMPOSIÇÕES COMPLEMENTARES '!$C:$K,7,0),"")))</f>
        <v/>
      </c>
      <c r="H543" s="499" t="str">
        <f t="shared" si="44"/>
        <v/>
      </c>
      <c r="I543" s="499" t="str">
        <f t="shared" si="45"/>
        <v/>
      </c>
      <c r="J543" s="499" t="str">
        <f t="shared" si="46"/>
        <v/>
      </c>
      <c r="K543" s="499" t="str">
        <f t="shared" si="47"/>
        <v/>
      </c>
      <c r="L543" s="499"/>
    </row>
    <row r="544" spans="1:12">
      <c r="A544" s="494"/>
      <c r="B544" s="495"/>
      <c r="C544" s="496" t="str">
        <f>IF($B544="","",IFERROR(VLOOKUP($B544,SERVIÇOS!$A:$F,2,0),IFERROR(VLOOKUP($B544,'COMPOSIÇÕES COMPLEMENTARES '!$C:$K,2,0),"")))</f>
        <v/>
      </c>
      <c r="D544" s="497" t="str">
        <f>IF($B544="","",IFERROR(VLOOKUP($B544,SERVIÇOS!$A:$F,3,0),IFERROR(VLOOKUP($B544,'COMPOSIÇÕES COMPLEMENTARES '!$C:$K,3,0),"")))</f>
        <v/>
      </c>
      <c r="E544" s="498"/>
      <c r="F544" s="499" t="str">
        <f>IF($B544="","",IFERROR(VLOOKUP($B544,SERVIÇOS!$A:$F,4,0),IFERROR(VLOOKUP($B544,'COMPOSIÇÕES COMPLEMENTARES '!$C:$K,6,0),"")))</f>
        <v/>
      </c>
      <c r="G544" s="499" t="str">
        <f>IF($B544="","",IFERROR(VLOOKUP($B544,SERVIÇOS!$A:$F,5,0),IFERROR(VLOOKUP($B544,'COMPOSIÇÕES COMPLEMENTARES '!$C:$K,7,0),"")))</f>
        <v/>
      </c>
      <c r="H544" s="499" t="str">
        <f t="shared" si="44"/>
        <v/>
      </c>
      <c r="I544" s="499" t="str">
        <f t="shared" si="45"/>
        <v/>
      </c>
      <c r="J544" s="499" t="str">
        <f t="shared" si="46"/>
        <v/>
      </c>
      <c r="K544" s="499" t="str">
        <f t="shared" si="47"/>
        <v/>
      </c>
      <c r="L544" s="499"/>
    </row>
    <row r="545" spans="1:12">
      <c r="A545" s="494"/>
      <c r="B545" s="495"/>
      <c r="C545" s="496" t="str">
        <f>IF($B545="","",IFERROR(VLOOKUP($B545,SERVIÇOS!$A:$F,2,0),IFERROR(VLOOKUP($B545,'COMPOSIÇÕES COMPLEMENTARES '!$C:$K,2,0),"")))</f>
        <v/>
      </c>
      <c r="D545" s="497" t="str">
        <f>IF($B545="","",IFERROR(VLOOKUP($B545,SERVIÇOS!$A:$F,3,0),IFERROR(VLOOKUP($B545,'COMPOSIÇÕES COMPLEMENTARES '!$C:$K,3,0),"")))</f>
        <v/>
      </c>
      <c r="E545" s="498"/>
      <c r="F545" s="499" t="str">
        <f>IF($B545="","",IFERROR(VLOOKUP($B545,SERVIÇOS!$A:$F,4,0),IFERROR(VLOOKUP($B545,'COMPOSIÇÕES COMPLEMENTARES '!$C:$K,6,0),"")))</f>
        <v/>
      </c>
      <c r="G545" s="499" t="str">
        <f>IF($B545="","",IFERROR(VLOOKUP($B545,SERVIÇOS!$A:$F,5,0),IFERROR(VLOOKUP($B545,'COMPOSIÇÕES COMPLEMENTARES '!$C:$K,7,0),"")))</f>
        <v/>
      </c>
      <c r="H545" s="499" t="str">
        <f t="shared" si="44"/>
        <v/>
      </c>
      <c r="I545" s="499" t="str">
        <f t="shared" si="45"/>
        <v/>
      </c>
      <c r="J545" s="499" t="str">
        <f t="shared" si="46"/>
        <v/>
      </c>
      <c r="K545" s="499" t="str">
        <f t="shared" si="47"/>
        <v/>
      </c>
      <c r="L545" s="499"/>
    </row>
    <row r="546" spans="1:12">
      <c r="A546" s="494"/>
      <c r="B546" s="495"/>
      <c r="C546" s="496" t="str">
        <f>IF($B546="","",IFERROR(VLOOKUP($B546,SERVIÇOS!$A:$F,2,0),IFERROR(VLOOKUP($B546,'COMPOSIÇÕES COMPLEMENTARES '!$C:$K,2,0),"")))</f>
        <v/>
      </c>
      <c r="D546" s="497" t="str">
        <f>IF($B546="","",IFERROR(VLOOKUP($B546,SERVIÇOS!$A:$F,3,0),IFERROR(VLOOKUP($B546,'COMPOSIÇÕES COMPLEMENTARES '!$C:$K,3,0),"")))</f>
        <v/>
      </c>
      <c r="E546" s="498"/>
      <c r="F546" s="499" t="str">
        <f>IF($B546="","",IFERROR(VLOOKUP($B546,SERVIÇOS!$A:$F,4,0),IFERROR(VLOOKUP($B546,'COMPOSIÇÕES COMPLEMENTARES '!$C:$K,6,0),"")))</f>
        <v/>
      </c>
      <c r="G546" s="499" t="str">
        <f>IF($B546="","",IFERROR(VLOOKUP($B546,SERVIÇOS!$A:$F,5,0),IFERROR(VLOOKUP($B546,'COMPOSIÇÕES COMPLEMENTARES '!$C:$K,7,0),"")))</f>
        <v/>
      </c>
      <c r="H546" s="499" t="str">
        <f t="shared" si="44"/>
        <v/>
      </c>
      <c r="I546" s="499" t="str">
        <f t="shared" si="45"/>
        <v/>
      </c>
      <c r="J546" s="499" t="str">
        <f t="shared" si="46"/>
        <v/>
      </c>
      <c r="K546" s="499" t="str">
        <f t="shared" si="47"/>
        <v/>
      </c>
      <c r="L546" s="499"/>
    </row>
    <row r="547" spans="1:12">
      <c r="A547" s="494"/>
      <c r="B547" s="495"/>
      <c r="C547" s="496" t="str">
        <f>IF($B547="","",IFERROR(VLOOKUP($B547,SERVIÇOS!$A:$F,2,0),IFERROR(VLOOKUP($B547,'COMPOSIÇÕES COMPLEMENTARES '!$C:$K,2,0),"")))</f>
        <v/>
      </c>
      <c r="D547" s="497" t="str">
        <f>IF($B547="","",IFERROR(VLOOKUP($B547,SERVIÇOS!$A:$F,3,0),IFERROR(VLOOKUP($B547,'COMPOSIÇÕES COMPLEMENTARES '!$C:$K,3,0),"")))</f>
        <v/>
      </c>
      <c r="E547" s="498"/>
      <c r="F547" s="499" t="str">
        <f>IF($B547="","",IFERROR(VLOOKUP($B547,SERVIÇOS!$A:$F,4,0),IFERROR(VLOOKUP($B547,'COMPOSIÇÕES COMPLEMENTARES '!$C:$K,6,0),"")))</f>
        <v/>
      </c>
      <c r="G547" s="499" t="str">
        <f>IF($B547="","",IFERROR(VLOOKUP($B547,SERVIÇOS!$A:$F,5,0),IFERROR(VLOOKUP($B547,'COMPOSIÇÕES COMPLEMENTARES '!$C:$K,7,0),"")))</f>
        <v/>
      </c>
      <c r="H547" s="499" t="str">
        <f t="shared" si="44"/>
        <v/>
      </c>
      <c r="I547" s="499" t="str">
        <f t="shared" si="45"/>
        <v/>
      </c>
      <c r="J547" s="499" t="str">
        <f t="shared" si="46"/>
        <v/>
      </c>
      <c r="K547" s="499" t="str">
        <f t="shared" si="47"/>
        <v/>
      </c>
      <c r="L547" s="499"/>
    </row>
    <row r="548" spans="1:12">
      <c r="A548" s="494"/>
      <c r="B548" s="495"/>
      <c r="C548" s="496" t="str">
        <f>IF($B548="","",IFERROR(VLOOKUP($B548,SERVIÇOS!$A:$F,2,0),IFERROR(VLOOKUP($B548,'COMPOSIÇÕES COMPLEMENTARES '!$C:$K,2,0),"")))</f>
        <v/>
      </c>
      <c r="D548" s="497" t="str">
        <f>IF($B548="","",IFERROR(VLOOKUP($B548,SERVIÇOS!$A:$F,3,0),IFERROR(VLOOKUP($B548,'COMPOSIÇÕES COMPLEMENTARES '!$C:$K,3,0),"")))</f>
        <v/>
      </c>
      <c r="E548" s="498"/>
      <c r="F548" s="499" t="str">
        <f>IF($B548="","",IFERROR(VLOOKUP($B548,SERVIÇOS!$A:$F,4,0),IFERROR(VLOOKUP($B548,'COMPOSIÇÕES COMPLEMENTARES '!$C:$K,6,0),"")))</f>
        <v/>
      </c>
      <c r="G548" s="499" t="str">
        <f>IF($B548="","",IFERROR(VLOOKUP($B548,SERVIÇOS!$A:$F,5,0),IFERROR(VLOOKUP($B548,'COMPOSIÇÕES COMPLEMENTARES '!$C:$K,7,0),"")))</f>
        <v/>
      </c>
      <c r="H548" s="499" t="str">
        <f t="shared" si="44"/>
        <v/>
      </c>
      <c r="I548" s="499" t="str">
        <f t="shared" si="45"/>
        <v/>
      </c>
      <c r="J548" s="499" t="str">
        <f t="shared" si="46"/>
        <v/>
      </c>
      <c r="K548" s="499" t="str">
        <f t="shared" si="47"/>
        <v/>
      </c>
      <c r="L548" s="499"/>
    </row>
    <row r="549" spans="1:12">
      <c r="A549" s="494"/>
      <c r="B549" s="495"/>
      <c r="C549" s="496" t="str">
        <f>IF($B549="","",IFERROR(VLOOKUP($B549,SERVIÇOS!$A:$F,2,0),IFERROR(VLOOKUP($B549,'COMPOSIÇÕES COMPLEMENTARES '!$C:$K,2,0),"")))</f>
        <v/>
      </c>
      <c r="D549" s="497" t="str">
        <f>IF($B549="","",IFERROR(VLOOKUP($B549,SERVIÇOS!$A:$F,3,0),IFERROR(VLOOKUP($B549,'COMPOSIÇÕES COMPLEMENTARES '!$C:$K,3,0),"")))</f>
        <v/>
      </c>
      <c r="E549" s="498"/>
      <c r="F549" s="499" t="str">
        <f>IF($B549="","",IFERROR(VLOOKUP($B549,SERVIÇOS!$A:$F,4,0),IFERROR(VLOOKUP($B549,'COMPOSIÇÕES COMPLEMENTARES '!$C:$K,6,0),"")))</f>
        <v/>
      </c>
      <c r="G549" s="499" t="str">
        <f>IF($B549="","",IFERROR(VLOOKUP($B549,SERVIÇOS!$A:$F,5,0),IFERROR(VLOOKUP($B549,'COMPOSIÇÕES COMPLEMENTARES '!$C:$K,7,0),"")))</f>
        <v/>
      </c>
      <c r="H549" s="499" t="str">
        <f t="shared" si="44"/>
        <v/>
      </c>
      <c r="I549" s="499" t="str">
        <f t="shared" si="45"/>
        <v/>
      </c>
      <c r="J549" s="499" t="str">
        <f t="shared" si="46"/>
        <v/>
      </c>
      <c r="K549" s="499" t="str">
        <f t="shared" si="47"/>
        <v/>
      </c>
      <c r="L549" s="499"/>
    </row>
    <row r="550" spans="1:12">
      <c r="A550" s="494"/>
      <c r="B550" s="495"/>
      <c r="C550" s="496" t="str">
        <f>IF($B550="","",IFERROR(VLOOKUP($B550,SERVIÇOS!$A:$F,2,0),IFERROR(VLOOKUP($B550,'COMPOSIÇÕES COMPLEMENTARES '!$C:$K,2,0),"")))</f>
        <v/>
      </c>
      <c r="D550" s="497" t="str">
        <f>IF($B550="","",IFERROR(VLOOKUP($B550,SERVIÇOS!$A:$F,3,0),IFERROR(VLOOKUP($B550,'COMPOSIÇÕES COMPLEMENTARES '!$C:$K,3,0),"")))</f>
        <v/>
      </c>
      <c r="E550" s="498"/>
      <c r="F550" s="499" t="str">
        <f>IF($B550="","",IFERROR(VLOOKUP($B550,SERVIÇOS!$A:$F,4,0),IFERROR(VLOOKUP($B550,'COMPOSIÇÕES COMPLEMENTARES '!$C:$K,6,0),"")))</f>
        <v/>
      </c>
      <c r="G550" s="499" t="str">
        <f>IF($B550="","",IFERROR(VLOOKUP($B550,SERVIÇOS!$A:$F,5,0),IFERROR(VLOOKUP($B550,'COMPOSIÇÕES COMPLEMENTARES '!$C:$K,7,0),"")))</f>
        <v/>
      </c>
      <c r="H550" s="499" t="str">
        <f t="shared" si="44"/>
        <v/>
      </c>
      <c r="I550" s="499" t="str">
        <f t="shared" si="45"/>
        <v/>
      </c>
      <c r="J550" s="499" t="str">
        <f t="shared" si="46"/>
        <v/>
      </c>
      <c r="K550" s="499" t="str">
        <f t="shared" si="47"/>
        <v/>
      </c>
      <c r="L550" s="499"/>
    </row>
    <row r="551" spans="1:12">
      <c r="A551" s="494"/>
      <c r="B551" s="495"/>
      <c r="C551" s="496" t="str">
        <f>IF($B551="","",IFERROR(VLOOKUP($B551,SERVIÇOS!$A:$F,2,0),IFERROR(VLOOKUP($B551,'COMPOSIÇÕES COMPLEMENTARES '!$C:$K,2,0),"")))</f>
        <v/>
      </c>
      <c r="D551" s="497" t="str">
        <f>IF($B551="","",IFERROR(VLOOKUP($B551,SERVIÇOS!$A:$F,3,0),IFERROR(VLOOKUP($B551,'COMPOSIÇÕES COMPLEMENTARES '!$C:$K,3,0),"")))</f>
        <v/>
      </c>
      <c r="E551" s="498"/>
      <c r="F551" s="499" t="str">
        <f>IF($B551="","",IFERROR(VLOOKUP($B551,SERVIÇOS!$A:$F,4,0),IFERROR(VLOOKUP($B551,'COMPOSIÇÕES COMPLEMENTARES '!$C:$K,6,0),"")))</f>
        <v/>
      </c>
      <c r="G551" s="499" t="str">
        <f>IF($B551="","",IFERROR(VLOOKUP($B551,SERVIÇOS!$A:$F,5,0),IFERROR(VLOOKUP($B551,'COMPOSIÇÕES COMPLEMENTARES '!$C:$K,7,0),"")))</f>
        <v/>
      </c>
      <c r="H551" s="499" t="str">
        <f t="shared" si="44"/>
        <v/>
      </c>
      <c r="I551" s="499" t="str">
        <f t="shared" si="45"/>
        <v/>
      </c>
      <c r="J551" s="499" t="str">
        <f t="shared" si="46"/>
        <v/>
      </c>
      <c r="K551" s="499" t="str">
        <f t="shared" si="47"/>
        <v/>
      </c>
      <c r="L551" s="499"/>
    </row>
    <row r="552" spans="1:12">
      <c r="A552" s="494"/>
      <c r="B552" s="495"/>
      <c r="C552" s="496" t="str">
        <f>IF($B552="","",IFERROR(VLOOKUP($B552,SERVIÇOS!$A:$F,2,0),IFERROR(VLOOKUP($B552,'COMPOSIÇÕES COMPLEMENTARES '!$C:$K,2,0),"")))</f>
        <v/>
      </c>
      <c r="D552" s="497" t="str">
        <f>IF($B552="","",IFERROR(VLOOKUP($B552,SERVIÇOS!$A:$F,3,0),IFERROR(VLOOKUP($B552,'COMPOSIÇÕES COMPLEMENTARES '!$C:$K,3,0),"")))</f>
        <v/>
      </c>
      <c r="E552" s="498"/>
      <c r="F552" s="499" t="str">
        <f>IF($B552="","",IFERROR(VLOOKUP($B552,SERVIÇOS!$A:$F,4,0),IFERROR(VLOOKUP($B552,'COMPOSIÇÕES COMPLEMENTARES '!$C:$K,6,0),"")))</f>
        <v/>
      </c>
      <c r="G552" s="499" t="str">
        <f>IF($B552="","",IFERROR(VLOOKUP($B552,SERVIÇOS!$A:$F,5,0),IFERROR(VLOOKUP($B552,'COMPOSIÇÕES COMPLEMENTARES '!$C:$K,7,0),"")))</f>
        <v/>
      </c>
      <c r="H552" s="499" t="str">
        <f t="shared" si="44"/>
        <v/>
      </c>
      <c r="I552" s="499" t="str">
        <f t="shared" si="45"/>
        <v/>
      </c>
      <c r="J552" s="499" t="str">
        <f t="shared" si="46"/>
        <v/>
      </c>
      <c r="K552" s="499" t="str">
        <f t="shared" si="47"/>
        <v/>
      </c>
      <c r="L552" s="499"/>
    </row>
    <row r="553" spans="1:12">
      <c r="A553" s="494"/>
      <c r="B553" s="495"/>
      <c r="C553" s="496" t="str">
        <f>IF($B553="","",IFERROR(VLOOKUP($B553,SERVIÇOS!$A:$F,2,0),IFERROR(VLOOKUP($B553,'COMPOSIÇÕES COMPLEMENTARES '!$C:$K,2,0),"")))</f>
        <v/>
      </c>
      <c r="D553" s="497" t="str">
        <f>IF($B553="","",IFERROR(VLOOKUP($B553,SERVIÇOS!$A:$F,3,0),IFERROR(VLOOKUP($B553,'COMPOSIÇÕES COMPLEMENTARES '!$C:$K,3,0),"")))</f>
        <v/>
      </c>
      <c r="E553" s="498"/>
      <c r="F553" s="499" t="str">
        <f>IF($B553="","",IFERROR(VLOOKUP($B553,SERVIÇOS!$A:$F,4,0),IFERROR(VLOOKUP($B553,'COMPOSIÇÕES COMPLEMENTARES '!$C:$K,6,0),"")))</f>
        <v/>
      </c>
      <c r="G553" s="499" t="str">
        <f>IF($B553="","",IFERROR(VLOOKUP($B553,SERVIÇOS!$A:$F,5,0),IFERROR(VLOOKUP($B553,'COMPOSIÇÕES COMPLEMENTARES '!$C:$K,7,0),"")))</f>
        <v/>
      </c>
      <c r="H553" s="499" t="str">
        <f t="shared" si="44"/>
        <v/>
      </c>
      <c r="I553" s="499" t="str">
        <f t="shared" si="45"/>
        <v/>
      </c>
      <c r="J553" s="499" t="str">
        <f t="shared" si="46"/>
        <v/>
      </c>
      <c r="K553" s="499" t="str">
        <f t="shared" si="47"/>
        <v/>
      </c>
      <c r="L553" s="499"/>
    </row>
    <row r="554" spans="1:12">
      <c r="A554" s="494"/>
      <c r="B554" s="495"/>
      <c r="C554" s="496" t="str">
        <f>IF($B554="","",IFERROR(VLOOKUP($B554,SERVIÇOS!$A:$F,2,0),IFERROR(VLOOKUP($B554,'COMPOSIÇÕES COMPLEMENTARES '!$C:$K,2,0),"")))</f>
        <v/>
      </c>
      <c r="D554" s="497" t="str">
        <f>IF($B554="","",IFERROR(VLOOKUP($B554,SERVIÇOS!$A:$F,3,0),IFERROR(VLOOKUP($B554,'COMPOSIÇÕES COMPLEMENTARES '!$C:$K,3,0),"")))</f>
        <v/>
      </c>
      <c r="E554" s="498"/>
      <c r="F554" s="499" t="str">
        <f>IF($B554="","",IFERROR(VLOOKUP($B554,SERVIÇOS!$A:$F,4,0),IFERROR(VLOOKUP($B554,'COMPOSIÇÕES COMPLEMENTARES '!$C:$K,6,0),"")))</f>
        <v/>
      </c>
      <c r="G554" s="499" t="str">
        <f>IF($B554="","",IFERROR(VLOOKUP($B554,SERVIÇOS!$A:$F,5,0),IFERROR(VLOOKUP($B554,'COMPOSIÇÕES COMPLEMENTARES '!$C:$K,7,0),"")))</f>
        <v/>
      </c>
      <c r="H554" s="499" t="str">
        <f t="shared" si="44"/>
        <v/>
      </c>
      <c r="I554" s="499" t="str">
        <f t="shared" si="45"/>
        <v/>
      </c>
      <c r="J554" s="499" t="str">
        <f t="shared" si="46"/>
        <v/>
      </c>
      <c r="K554" s="499" t="str">
        <f t="shared" si="47"/>
        <v/>
      </c>
      <c r="L554" s="499"/>
    </row>
    <row r="555" spans="1:12">
      <c r="A555" s="494"/>
      <c r="B555" s="495"/>
      <c r="C555" s="496" t="str">
        <f>IF($B555="","",IFERROR(VLOOKUP($B555,SERVIÇOS!$A:$F,2,0),IFERROR(VLOOKUP($B555,'COMPOSIÇÕES COMPLEMENTARES '!$C:$K,2,0),"")))</f>
        <v/>
      </c>
      <c r="D555" s="497" t="str">
        <f>IF($B555="","",IFERROR(VLOOKUP($B555,SERVIÇOS!$A:$F,3,0),IFERROR(VLOOKUP($B555,'COMPOSIÇÕES COMPLEMENTARES '!$C:$K,3,0),"")))</f>
        <v/>
      </c>
      <c r="E555" s="498"/>
      <c r="F555" s="499" t="str">
        <f>IF($B555="","",IFERROR(VLOOKUP($B555,SERVIÇOS!$A:$F,4,0),IFERROR(VLOOKUP($B555,'COMPOSIÇÕES COMPLEMENTARES '!$C:$K,6,0),"")))</f>
        <v/>
      </c>
      <c r="G555" s="499" t="str">
        <f>IF($B555="","",IFERROR(VLOOKUP($B555,SERVIÇOS!$A:$F,5,0),IFERROR(VLOOKUP($B555,'COMPOSIÇÕES COMPLEMENTARES '!$C:$K,7,0),"")))</f>
        <v/>
      </c>
      <c r="H555" s="499" t="str">
        <f t="shared" si="44"/>
        <v/>
      </c>
      <c r="I555" s="499" t="str">
        <f t="shared" si="45"/>
        <v/>
      </c>
      <c r="J555" s="499" t="str">
        <f t="shared" si="46"/>
        <v/>
      </c>
      <c r="K555" s="499" t="str">
        <f t="shared" si="47"/>
        <v/>
      </c>
      <c r="L555" s="499"/>
    </row>
    <row r="556" spans="1:12">
      <c r="A556" s="494"/>
      <c r="B556" s="495"/>
      <c r="C556" s="496" t="str">
        <f>IF($B556="","",IFERROR(VLOOKUP($B556,SERVIÇOS!$A:$F,2,0),IFERROR(VLOOKUP($B556,'COMPOSIÇÕES COMPLEMENTARES '!$C:$K,2,0),"")))</f>
        <v/>
      </c>
      <c r="D556" s="497" t="str">
        <f>IF($B556="","",IFERROR(VLOOKUP($B556,SERVIÇOS!$A:$F,3,0),IFERROR(VLOOKUP($B556,'COMPOSIÇÕES COMPLEMENTARES '!$C:$K,3,0),"")))</f>
        <v/>
      </c>
      <c r="E556" s="498"/>
      <c r="F556" s="499" t="str">
        <f>IF($B556="","",IFERROR(VLOOKUP($B556,SERVIÇOS!$A:$F,4,0),IFERROR(VLOOKUP($B556,'COMPOSIÇÕES COMPLEMENTARES '!$C:$K,6,0),"")))</f>
        <v/>
      </c>
      <c r="G556" s="499" t="str">
        <f>IF($B556="","",IFERROR(VLOOKUP($B556,SERVIÇOS!$A:$F,5,0),IFERROR(VLOOKUP($B556,'COMPOSIÇÕES COMPLEMENTARES '!$C:$K,7,0),"")))</f>
        <v/>
      </c>
      <c r="H556" s="499" t="str">
        <f t="shared" si="44"/>
        <v/>
      </c>
      <c r="I556" s="499" t="str">
        <f t="shared" si="45"/>
        <v/>
      </c>
      <c r="J556" s="499" t="str">
        <f t="shared" si="46"/>
        <v/>
      </c>
      <c r="K556" s="499" t="str">
        <f t="shared" si="47"/>
        <v/>
      </c>
      <c r="L556" s="499"/>
    </row>
    <row r="557" spans="1:12">
      <c r="A557" s="494"/>
      <c r="B557" s="495"/>
      <c r="C557" s="496" t="str">
        <f>IF($B557="","",IFERROR(VLOOKUP($B557,SERVIÇOS!$A:$F,2,0),IFERROR(VLOOKUP($B557,'COMPOSIÇÕES COMPLEMENTARES '!$C:$K,2,0),"")))</f>
        <v/>
      </c>
      <c r="D557" s="497" t="str">
        <f>IF($B557="","",IFERROR(VLOOKUP($B557,SERVIÇOS!$A:$F,3,0),IFERROR(VLOOKUP($B557,'COMPOSIÇÕES COMPLEMENTARES '!$C:$K,3,0),"")))</f>
        <v/>
      </c>
      <c r="E557" s="498"/>
      <c r="F557" s="499" t="str">
        <f>IF($B557="","",IFERROR(VLOOKUP($B557,SERVIÇOS!$A:$F,4,0),IFERROR(VLOOKUP($B557,'COMPOSIÇÕES COMPLEMENTARES '!$C:$K,6,0),"")))</f>
        <v/>
      </c>
      <c r="G557" s="499" t="str">
        <f>IF($B557="","",IFERROR(VLOOKUP($B557,SERVIÇOS!$A:$F,5,0),IFERROR(VLOOKUP($B557,'COMPOSIÇÕES COMPLEMENTARES '!$C:$K,7,0),"")))</f>
        <v/>
      </c>
      <c r="H557" s="499" t="str">
        <f t="shared" si="44"/>
        <v/>
      </c>
      <c r="I557" s="499" t="str">
        <f t="shared" si="45"/>
        <v/>
      </c>
      <c r="J557" s="499" t="str">
        <f t="shared" si="46"/>
        <v/>
      </c>
      <c r="K557" s="499" t="str">
        <f t="shared" si="47"/>
        <v/>
      </c>
      <c r="L557" s="499"/>
    </row>
    <row r="558" spans="1:12">
      <c r="A558" s="494"/>
      <c r="B558" s="495"/>
      <c r="C558" s="496" t="str">
        <f>IF($B558="","",IFERROR(VLOOKUP($B558,SERVIÇOS!$A:$F,2,0),IFERROR(VLOOKUP($B558,'COMPOSIÇÕES COMPLEMENTARES '!$C:$K,2,0),"")))</f>
        <v/>
      </c>
      <c r="D558" s="497" t="str">
        <f>IF($B558="","",IFERROR(VLOOKUP($B558,SERVIÇOS!$A:$F,3,0),IFERROR(VLOOKUP($B558,'COMPOSIÇÕES COMPLEMENTARES '!$C:$K,3,0),"")))</f>
        <v/>
      </c>
      <c r="E558" s="498"/>
      <c r="F558" s="499" t="str">
        <f>IF($B558="","",IFERROR(VLOOKUP($B558,SERVIÇOS!$A:$F,4,0),IFERROR(VLOOKUP($B558,'COMPOSIÇÕES COMPLEMENTARES '!$C:$K,6,0),"")))</f>
        <v/>
      </c>
      <c r="G558" s="499" t="str">
        <f>IF($B558="","",IFERROR(VLOOKUP($B558,SERVIÇOS!$A:$F,5,0),IFERROR(VLOOKUP($B558,'COMPOSIÇÕES COMPLEMENTARES '!$C:$K,7,0),"")))</f>
        <v/>
      </c>
      <c r="H558" s="499" t="str">
        <f t="shared" si="44"/>
        <v/>
      </c>
      <c r="I558" s="499" t="str">
        <f t="shared" si="45"/>
        <v/>
      </c>
      <c r="J558" s="499" t="str">
        <f t="shared" si="46"/>
        <v/>
      </c>
      <c r="K558" s="499" t="str">
        <f t="shared" si="47"/>
        <v/>
      </c>
      <c r="L558" s="499"/>
    </row>
    <row r="559" spans="1:12">
      <c r="A559" s="494"/>
      <c r="B559" s="495"/>
      <c r="C559" s="496" t="str">
        <f>IF($B559="","",IFERROR(VLOOKUP($B559,SERVIÇOS!$A:$F,2,0),IFERROR(VLOOKUP($B559,'COMPOSIÇÕES COMPLEMENTARES '!$C:$K,2,0),"")))</f>
        <v/>
      </c>
      <c r="D559" s="497" t="str">
        <f>IF($B559="","",IFERROR(VLOOKUP($B559,SERVIÇOS!$A:$F,3,0),IFERROR(VLOOKUP($B559,'COMPOSIÇÕES COMPLEMENTARES '!$C:$K,3,0),"")))</f>
        <v/>
      </c>
      <c r="E559" s="498"/>
      <c r="F559" s="499" t="str">
        <f>IF($B559="","",IFERROR(VLOOKUP($B559,SERVIÇOS!$A:$F,4,0),IFERROR(VLOOKUP($B559,'COMPOSIÇÕES COMPLEMENTARES '!$C:$K,6,0),"")))</f>
        <v/>
      </c>
      <c r="G559" s="499" t="str">
        <f>IF($B559="","",IFERROR(VLOOKUP($B559,SERVIÇOS!$A:$F,5,0),IFERROR(VLOOKUP($B559,'COMPOSIÇÕES COMPLEMENTARES '!$C:$K,7,0),"")))</f>
        <v/>
      </c>
      <c r="H559" s="499" t="str">
        <f t="shared" si="44"/>
        <v/>
      </c>
      <c r="I559" s="499" t="str">
        <f t="shared" si="45"/>
        <v/>
      </c>
      <c r="J559" s="499" t="str">
        <f t="shared" si="46"/>
        <v/>
      </c>
      <c r="K559" s="499" t="str">
        <f t="shared" si="47"/>
        <v/>
      </c>
      <c r="L559" s="499"/>
    </row>
    <row r="560" spans="1:12">
      <c r="A560" s="494"/>
      <c r="B560" s="495"/>
      <c r="C560" s="496" t="str">
        <f>IF($B560="","",IFERROR(VLOOKUP($B560,SERVIÇOS!$A:$F,2,0),IFERROR(VLOOKUP($B560,'COMPOSIÇÕES COMPLEMENTARES '!$C:$K,2,0),"")))</f>
        <v/>
      </c>
      <c r="D560" s="497" t="str">
        <f>IF($B560="","",IFERROR(VLOOKUP($B560,SERVIÇOS!$A:$F,3,0),IFERROR(VLOOKUP($B560,'COMPOSIÇÕES COMPLEMENTARES '!$C:$K,3,0),"")))</f>
        <v/>
      </c>
      <c r="E560" s="498"/>
      <c r="F560" s="499" t="str">
        <f>IF($B560="","",IFERROR(VLOOKUP($B560,SERVIÇOS!$A:$F,4,0),IFERROR(VLOOKUP($B560,'COMPOSIÇÕES COMPLEMENTARES '!$C:$K,6,0),"")))</f>
        <v/>
      </c>
      <c r="G560" s="499" t="str">
        <f>IF($B560="","",IFERROR(VLOOKUP($B560,SERVIÇOS!$A:$F,5,0),IFERROR(VLOOKUP($B560,'COMPOSIÇÕES COMPLEMENTARES '!$C:$K,7,0),"")))</f>
        <v/>
      </c>
      <c r="H560" s="499" t="str">
        <f t="shared" si="44"/>
        <v/>
      </c>
      <c r="I560" s="499" t="str">
        <f t="shared" si="45"/>
        <v/>
      </c>
      <c r="J560" s="499" t="str">
        <f t="shared" si="46"/>
        <v/>
      </c>
      <c r="K560" s="499" t="str">
        <f t="shared" si="47"/>
        <v/>
      </c>
      <c r="L560" s="499"/>
    </row>
    <row r="561" spans="1:12">
      <c r="A561" s="494"/>
      <c r="B561" s="495"/>
      <c r="C561" s="496" t="str">
        <f>IF($B561="","",IFERROR(VLOOKUP($B561,SERVIÇOS!$A:$F,2,0),IFERROR(VLOOKUP($B561,'COMPOSIÇÕES COMPLEMENTARES '!$C:$K,2,0),"")))</f>
        <v/>
      </c>
      <c r="D561" s="497" t="str">
        <f>IF($B561="","",IFERROR(VLOOKUP($B561,SERVIÇOS!$A:$F,3,0),IFERROR(VLOOKUP($B561,'COMPOSIÇÕES COMPLEMENTARES '!$C:$K,3,0),"")))</f>
        <v/>
      </c>
      <c r="E561" s="498"/>
      <c r="F561" s="499" t="str">
        <f>IF($B561="","",IFERROR(VLOOKUP($B561,SERVIÇOS!$A:$F,4,0),IFERROR(VLOOKUP($B561,'COMPOSIÇÕES COMPLEMENTARES '!$C:$K,6,0),"")))</f>
        <v/>
      </c>
      <c r="G561" s="499" t="str">
        <f>IF($B561="","",IFERROR(VLOOKUP($B561,SERVIÇOS!$A:$F,5,0),IFERROR(VLOOKUP($B561,'COMPOSIÇÕES COMPLEMENTARES '!$C:$K,7,0),"")))</f>
        <v/>
      </c>
      <c r="H561" s="499" t="str">
        <f t="shared" si="44"/>
        <v/>
      </c>
      <c r="I561" s="499" t="str">
        <f t="shared" si="45"/>
        <v/>
      </c>
      <c r="J561" s="499" t="str">
        <f t="shared" si="46"/>
        <v/>
      </c>
      <c r="K561" s="499" t="str">
        <f t="shared" si="47"/>
        <v/>
      </c>
      <c r="L561" s="499"/>
    </row>
    <row r="562" spans="1:12">
      <c r="A562" s="494"/>
      <c r="B562" s="495"/>
      <c r="C562" s="496" t="str">
        <f>IF($B562="","",IFERROR(VLOOKUP($B562,SERVIÇOS!$A:$F,2,0),IFERROR(VLOOKUP($B562,'COMPOSIÇÕES COMPLEMENTARES '!$C:$K,2,0),"")))</f>
        <v/>
      </c>
      <c r="D562" s="497" t="str">
        <f>IF($B562="","",IFERROR(VLOOKUP($B562,SERVIÇOS!$A:$F,3,0),IFERROR(VLOOKUP($B562,'COMPOSIÇÕES COMPLEMENTARES '!$C:$K,3,0),"")))</f>
        <v/>
      </c>
      <c r="E562" s="498"/>
      <c r="F562" s="499" t="str">
        <f>IF($B562="","",IFERROR(VLOOKUP($B562,SERVIÇOS!$A:$F,4,0),IFERROR(VLOOKUP($B562,'COMPOSIÇÕES COMPLEMENTARES '!$C:$K,6,0),"")))</f>
        <v/>
      </c>
      <c r="G562" s="499" t="str">
        <f>IF($B562="","",IFERROR(VLOOKUP($B562,SERVIÇOS!$A:$F,5,0),IFERROR(VLOOKUP($B562,'COMPOSIÇÕES COMPLEMENTARES '!$C:$K,7,0),"")))</f>
        <v/>
      </c>
      <c r="H562" s="499" t="str">
        <f t="shared" si="44"/>
        <v/>
      </c>
      <c r="I562" s="499" t="str">
        <f t="shared" si="45"/>
        <v/>
      </c>
      <c r="J562" s="499" t="str">
        <f t="shared" si="46"/>
        <v/>
      </c>
      <c r="K562" s="499" t="str">
        <f t="shared" si="47"/>
        <v/>
      </c>
      <c r="L562" s="499"/>
    </row>
    <row r="563" spans="1:12">
      <c r="A563" s="494"/>
      <c r="B563" s="495"/>
      <c r="C563" s="496" t="str">
        <f>IF($B563="","",IFERROR(VLOOKUP($B563,SERVIÇOS!$A:$F,2,0),IFERROR(VLOOKUP($B563,'COMPOSIÇÕES COMPLEMENTARES '!$C:$K,2,0),"")))</f>
        <v/>
      </c>
      <c r="D563" s="497" t="str">
        <f>IF($B563="","",IFERROR(VLOOKUP($B563,SERVIÇOS!$A:$F,3,0),IFERROR(VLOOKUP($B563,'COMPOSIÇÕES COMPLEMENTARES '!$C:$K,3,0),"")))</f>
        <v/>
      </c>
      <c r="E563" s="498"/>
      <c r="F563" s="499" t="str">
        <f>IF($B563="","",IFERROR(VLOOKUP($B563,SERVIÇOS!$A:$F,4,0),IFERROR(VLOOKUP($B563,'COMPOSIÇÕES COMPLEMENTARES '!$C:$K,6,0),"")))</f>
        <v/>
      </c>
      <c r="G563" s="499" t="str">
        <f>IF($B563="","",IFERROR(VLOOKUP($B563,SERVIÇOS!$A:$F,5,0),IFERROR(VLOOKUP($B563,'COMPOSIÇÕES COMPLEMENTARES '!$C:$K,7,0),"")))</f>
        <v/>
      </c>
      <c r="H563" s="499" t="str">
        <f t="shared" si="44"/>
        <v/>
      </c>
      <c r="I563" s="499" t="str">
        <f t="shared" si="45"/>
        <v/>
      </c>
      <c r="J563" s="499" t="str">
        <f t="shared" si="46"/>
        <v/>
      </c>
      <c r="K563" s="499" t="str">
        <f t="shared" si="47"/>
        <v/>
      </c>
      <c r="L563" s="499"/>
    </row>
    <row r="564" spans="1:12">
      <c r="A564" s="494"/>
      <c r="B564" s="495"/>
      <c r="C564" s="496" t="str">
        <f>IF($B564="","",IFERROR(VLOOKUP($B564,SERVIÇOS!$A:$F,2,0),IFERROR(VLOOKUP($B564,'COMPOSIÇÕES COMPLEMENTARES '!$C:$K,2,0),"")))</f>
        <v/>
      </c>
      <c r="D564" s="497" t="str">
        <f>IF($B564="","",IFERROR(VLOOKUP($B564,SERVIÇOS!$A:$F,3,0),IFERROR(VLOOKUP($B564,'COMPOSIÇÕES COMPLEMENTARES '!$C:$K,3,0),"")))</f>
        <v/>
      </c>
      <c r="E564" s="498"/>
      <c r="F564" s="499" t="str">
        <f>IF($B564="","",IFERROR(VLOOKUP($B564,SERVIÇOS!$A:$F,4,0),IFERROR(VLOOKUP($B564,'COMPOSIÇÕES COMPLEMENTARES '!$C:$K,6,0),"")))</f>
        <v/>
      </c>
      <c r="G564" s="499" t="str">
        <f>IF($B564="","",IFERROR(VLOOKUP($B564,SERVIÇOS!$A:$F,5,0),IFERROR(VLOOKUP($B564,'COMPOSIÇÕES COMPLEMENTARES '!$C:$K,7,0),"")))</f>
        <v/>
      </c>
      <c r="H564" s="499" t="str">
        <f t="shared" si="44"/>
        <v/>
      </c>
      <c r="I564" s="499" t="str">
        <f t="shared" si="45"/>
        <v/>
      </c>
      <c r="J564" s="499" t="str">
        <f t="shared" si="46"/>
        <v/>
      </c>
      <c r="K564" s="499" t="str">
        <f t="shared" si="47"/>
        <v/>
      </c>
      <c r="L564" s="499"/>
    </row>
    <row r="565" spans="1:12">
      <c r="A565" s="494"/>
      <c r="B565" s="495"/>
      <c r="C565" s="496" t="str">
        <f>IF($B565="","",IFERROR(VLOOKUP($B565,SERVIÇOS!$A:$F,2,0),IFERROR(VLOOKUP($B565,'COMPOSIÇÕES COMPLEMENTARES '!$C:$K,2,0),"")))</f>
        <v/>
      </c>
      <c r="D565" s="497" t="str">
        <f>IF($B565="","",IFERROR(VLOOKUP($B565,SERVIÇOS!$A:$F,3,0),IFERROR(VLOOKUP($B565,'COMPOSIÇÕES COMPLEMENTARES '!$C:$K,3,0),"")))</f>
        <v/>
      </c>
      <c r="E565" s="498"/>
      <c r="F565" s="499" t="str">
        <f>IF($B565="","",IFERROR(VLOOKUP($B565,SERVIÇOS!$A:$F,4,0),IFERROR(VLOOKUP($B565,'COMPOSIÇÕES COMPLEMENTARES '!$C:$K,6,0),"")))</f>
        <v/>
      </c>
      <c r="G565" s="499" t="str">
        <f>IF($B565="","",IFERROR(VLOOKUP($B565,SERVIÇOS!$A:$F,5,0),IFERROR(VLOOKUP($B565,'COMPOSIÇÕES COMPLEMENTARES '!$C:$K,7,0),"")))</f>
        <v/>
      </c>
      <c r="H565" s="499" t="str">
        <f t="shared" si="44"/>
        <v/>
      </c>
      <c r="I565" s="499" t="str">
        <f t="shared" si="45"/>
        <v/>
      </c>
      <c r="J565" s="499" t="str">
        <f t="shared" si="46"/>
        <v/>
      </c>
      <c r="K565" s="499" t="str">
        <f t="shared" si="47"/>
        <v/>
      </c>
      <c r="L565" s="499"/>
    </row>
    <row r="566" spans="1:12">
      <c r="A566" s="494"/>
      <c r="B566" s="495"/>
      <c r="C566" s="496" t="str">
        <f>IF($B566="","",IFERROR(VLOOKUP($B566,SERVIÇOS!$A:$F,2,0),IFERROR(VLOOKUP($B566,'COMPOSIÇÕES COMPLEMENTARES '!$C:$K,2,0),"")))</f>
        <v/>
      </c>
      <c r="D566" s="497" t="str">
        <f>IF($B566="","",IFERROR(VLOOKUP($B566,SERVIÇOS!$A:$F,3,0),IFERROR(VLOOKUP($B566,'COMPOSIÇÕES COMPLEMENTARES '!$C:$K,3,0),"")))</f>
        <v/>
      </c>
      <c r="E566" s="498"/>
      <c r="F566" s="499" t="str">
        <f>IF($B566="","",IFERROR(VLOOKUP($B566,SERVIÇOS!$A:$F,4,0),IFERROR(VLOOKUP($B566,'COMPOSIÇÕES COMPLEMENTARES '!$C:$K,6,0),"")))</f>
        <v/>
      </c>
      <c r="G566" s="499" t="str">
        <f>IF($B566="","",IFERROR(VLOOKUP($B566,SERVIÇOS!$A:$F,5,0),IFERROR(VLOOKUP($B566,'COMPOSIÇÕES COMPLEMENTARES '!$C:$K,7,0),"")))</f>
        <v/>
      </c>
      <c r="H566" s="499" t="str">
        <f t="shared" si="44"/>
        <v/>
      </c>
      <c r="I566" s="499" t="str">
        <f t="shared" si="45"/>
        <v/>
      </c>
      <c r="J566" s="499" t="str">
        <f t="shared" si="46"/>
        <v/>
      </c>
      <c r="K566" s="499" t="str">
        <f t="shared" si="47"/>
        <v/>
      </c>
      <c r="L566" s="499"/>
    </row>
    <row r="567" spans="1:12">
      <c r="A567" s="494"/>
      <c r="B567" s="495"/>
      <c r="C567" s="496" t="str">
        <f>IF($B567="","",IFERROR(VLOOKUP($B567,SERVIÇOS!$A:$F,2,0),IFERROR(VLOOKUP($B567,'COMPOSIÇÕES COMPLEMENTARES '!$C:$K,2,0),"")))</f>
        <v/>
      </c>
      <c r="D567" s="497" t="str">
        <f>IF($B567="","",IFERROR(VLOOKUP($B567,SERVIÇOS!$A:$F,3,0),IFERROR(VLOOKUP($B567,'COMPOSIÇÕES COMPLEMENTARES '!$C:$K,3,0),"")))</f>
        <v/>
      </c>
      <c r="E567" s="498"/>
      <c r="F567" s="499" t="str">
        <f>IF($B567="","",IFERROR(VLOOKUP($B567,SERVIÇOS!$A:$F,4,0),IFERROR(VLOOKUP($B567,'COMPOSIÇÕES COMPLEMENTARES '!$C:$K,6,0),"")))</f>
        <v/>
      </c>
      <c r="G567" s="499" t="str">
        <f>IF($B567="","",IFERROR(VLOOKUP($B567,SERVIÇOS!$A:$F,5,0),IFERROR(VLOOKUP($B567,'COMPOSIÇÕES COMPLEMENTARES '!$C:$K,7,0),"")))</f>
        <v/>
      </c>
      <c r="H567" s="499" t="str">
        <f t="shared" si="44"/>
        <v/>
      </c>
      <c r="I567" s="499" t="str">
        <f t="shared" si="45"/>
        <v/>
      </c>
      <c r="J567" s="499" t="str">
        <f t="shared" si="46"/>
        <v/>
      </c>
      <c r="K567" s="499" t="str">
        <f t="shared" si="47"/>
        <v/>
      </c>
      <c r="L567" s="499"/>
    </row>
    <row r="568" spans="1:12">
      <c r="A568" s="494"/>
      <c r="B568" s="495"/>
      <c r="C568" s="496" t="str">
        <f>IF($B568="","",IFERROR(VLOOKUP($B568,SERVIÇOS!$A:$F,2,0),IFERROR(VLOOKUP($B568,'COMPOSIÇÕES COMPLEMENTARES '!$C:$K,2,0),"")))</f>
        <v/>
      </c>
      <c r="D568" s="497" t="str">
        <f>IF($B568="","",IFERROR(VLOOKUP($B568,SERVIÇOS!$A:$F,3,0),IFERROR(VLOOKUP($B568,'COMPOSIÇÕES COMPLEMENTARES '!$C:$K,3,0),"")))</f>
        <v/>
      </c>
      <c r="E568" s="498"/>
      <c r="F568" s="499" t="str">
        <f>IF($B568="","",IFERROR(VLOOKUP($B568,SERVIÇOS!$A:$F,4,0),IFERROR(VLOOKUP($B568,'COMPOSIÇÕES COMPLEMENTARES '!$C:$K,6,0),"")))</f>
        <v/>
      </c>
      <c r="G568" s="499" t="str">
        <f>IF($B568="","",IFERROR(VLOOKUP($B568,SERVIÇOS!$A:$F,5,0),IFERROR(VLOOKUP($B568,'COMPOSIÇÕES COMPLEMENTARES '!$C:$K,7,0),"")))</f>
        <v/>
      </c>
      <c r="H568" s="499" t="str">
        <f t="shared" si="44"/>
        <v/>
      </c>
      <c r="I568" s="499" t="str">
        <f t="shared" si="45"/>
        <v/>
      </c>
      <c r="J568" s="499" t="str">
        <f t="shared" si="46"/>
        <v/>
      </c>
      <c r="K568" s="499" t="str">
        <f t="shared" si="47"/>
        <v/>
      </c>
      <c r="L568" s="499"/>
    </row>
    <row r="569" spans="1:12">
      <c r="A569" s="494"/>
      <c r="B569" s="495"/>
      <c r="C569" s="496" t="str">
        <f>IF($B569="","",IFERROR(VLOOKUP($B569,SERVIÇOS!$A:$F,2,0),IFERROR(VLOOKUP($B569,'COMPOSIÇÕES COMPLEMENTARES '!$C:$K,2,0),"")))</f>
        <v/>
      </c>
      <c r="D569" s="497" t="str">
        <f>IF($B569="","",IFERROR(VLOOKUP($B569,SERVIÇOS!$A:$F,3,0),IFERROR(VLOOKUP($B569,'COMPOSIÇÕES COMPLEMENTARES '!$C:$K,3,0),"")))</f>
        <v/>
      </c>
      <c r="E569" s="498"/>
      <c r="F569" s="499" t="str">
        <f>IF($B569="","",IFERROR(VLOOKUP($B569,SERVIÇOS!$A:$F,4,0),IFERROR(VLOOKUP($B569,'COMPOSIÇÕES COMPLEMENTARES '!$C:$K,6,0),"")))</f>
        <v/>
      </c>
      <c r="G569" s="499" t="str">
        <f>IF($B569="","",IFERROR(VLOOKUP($B569,SERVIÇOS!$A:$F,5,0),IFERROR(VLOOKUP($B569,'COMPOSIÇÕES COMPLEMENTARES '!$C:$K,7,0),"")))</f>
        <v/>
      </c>
      <c r="H569" s="499" t="str">
        <f t="shared" si="44"/>
        <v/>
      </c>
      <c r="I569" s="499" t="str">
        <f t="shared" si="45"/>
        <v/>
      </c>
      <c r="J569" s="499" t="str">
        <f t="shared" si="46"/>
        <v/>
      </c>
      <c r="K569" s="499" t="str">
        <f t="shared" si="47"/>
        <v/>
      </c>
      <c r="L569" s="499"/>
    </row>
    <row r="570" spans="1:12">
      <c r="A570" s="494"/>
      <c r="B570" s="495"/>
      <c r="C570" s="496" t="str">
        <f>IF($B570="","",IFERROR(VLOOKUP($B570,SERVIÇOS!$A:$F,2,0),IFERROR(VLOOKUP($B570,'COMPOSIÇÕES COMPLEMENTARES '!$C:$K,2,0),"")))</f>
        <v/>
      </c>
      <c r="D570" s="497" t="str">
        <f>IF($B570="","",IFERROR(VLOOKUP($B570,SERVIÇOS!$A:$F,3,0),IFERROR(VLOOKUP($B570,'COMPOSIÇÕES COMPLEMENTARES '!$C:$K,3,0),"")))</f>
        <v/>
      </c>
      <c r="E570" s="498"/>
      <c r="F570" s="499" t="str">
        <f>IF($B570="","",IFERROR(VLOOKUP($B570,SERVIÇOS!$A:$F,4,0),IFERROR(VLOOKUP($B570,'COMPOSIÇÕES COMPLEMENTARES '!$C:$K,6,0),"")))</f>
        <v/>
      </c>
      <c r="G570" s="499" t="str">
        <f>IF($B570="","",IFERROR(VLOOKUP($B570,SERVIÇOS!$A:$F,5,0),IFERROR(VLOOKUP($B570,'COMPOSIÇÕES COMPLEMENTARES '!$C:$K,7,0),"")))</f>
        <v/>
      </c>
      <c r="H570" s="499" t="str">
        <f t="shared" si="44"/>
        <v/>
      </c>
      <c r="I570" s="499" t="str">
        <f t="shared" si="45"/>
        <v/>
      </c>
      <c r="J570" s="499" t="str">
        <f t="shared" si="46"/>
        <v/>
      </c>
      <c r="K570" s="499" t="str">
        <f t="shared" si="47"/>
        <v/>
      </c>
      <c r="L570" s="499"/>
    </row>
    <row r="571" spans="1:12">
      <c r="A571" s="494"/>
      <c r="B571" s="495"/>
      <c r="C571" s="496" t="str">
        <f>IF($B571="","",IFERROR(VLOOKUP($B571,SERVIÇOS!$A:$F,2,0),IFERROR(VLOOKUP($B571,'COMPOSIÇÕES COMPLEMENTARES '!$C:$K,2,0),"")))</f>
        <v/>
      </c>
      <c r="D571" s="497" t="str">
        <f>IF($B571="","",IFERROR(VLOOKUP($B571,SERVIÇOS!$A:$F,3,0),IFERROR(VLOOKUP($B571,'COMPOSIÇÕES COMPLEMENTARES '!$C:$K,3,0),"")))</f>
        <v/>
      </c>
      <c r="E571" s="498"/>
      <c r="F571" s="499" t="str">
        <f>IF($B571="","",IFERROR(VLOOKUP($B571,SERVIÇOS!$A:$F,4,0),IFERROR(VLOOKUP($B571,'COMPOSIÇÕES COMPLEMENTARES '!$C:$K,6,0),"")))</f>
        <v/>
      </c>
      <c r="G571" s="499" t="str">
        <f>IF($B571="","",IFERROR(VLOOKUP($B571,SERVIÇOS!$A:$F,5,0),IFERROR(VLOOKUP($B571,'COMPOSIÇÕES COMPLEMENTARES '!$C:$K,7,0),"")))</f>
        <v/>
      </c>
      <c r="H571" s="499" t="str">
        <f t="shared" si="44"/>
        <v/>
      </c>
      <c r="I571" s="499" t="str">
        <f t="shared" si="45"/>
        <v/>
      </c>
      <c r="J571" s="499" t="str">
        <f t="shared" si="46"/>
        <v/>
      </c>
      <c r="K571" s="499" t="str">
        <f t="shared" si="47"/>
        <v/>
      </c>
      <c r="L571" s="499"/>
    </row>
    <row r="572" spans="1:12">
      <c r="A572" s="494"/>
      <c r="B572" s="495"/>
      <c r="C572" s="496" t="str">
        <f>IF($B572="","",IFERROR(VLOOKUP($B572,SERVIÇOS!$A:$F,2,0),IFERROR(VLOOKUP($B572,'COMPOSIÇÕES COMPLEMENTARES '!$C:$K,2,0),"")))</f>
        <v/>
      </c>
      <c r="D572" s="497" t="str">
        <f>IF($B572="","",IFERROR(VLOOKUP($B572,SERVIÇOS!$A:$F,3,0),IFERROR(VLOOKUP($B572,'COMPOSIÇÕES COMPLEMENTARES '!$C:$K,3,0),"")))</f>
        <v/>
      </c>
      <c r="E572" s="498"/>
      <c r="F572" s="499" t="str">
        <f>IF($B572="","",IFERROR(VLOOKUP($B572,SERVIÇOS!$A:$F,4,0),IFERROR(VLOOKUP($B572,'COMPOSIÇÕES COMPLEMENTARES '!$C:$K,6,0),"")))</f>
        <v/>
      </c>
      <c r="G572" s="499" t="str">
        <f>IF($B572="","",IFERROR(VLOOKUP($B572,SERVIÇOS!$A:$F,5,0),IFERROR(VLOOKUP($B572,'COMPOSIÇÕES COMPLEMENTARES '!$C:$K,7,0),"")))</f>
        <v/>
      </c>
      <c r="H572" s="499" t="str">
        <f t="shared" si="44"/>
        <v/>
      </c>
      <c r="I572" s="499" t="str">
        <f t="shared" si="45"/>
        <v/>
      </c>
      <c r="J572" s="499" t="str">
        <f t="shared" si="46"/>
        <v/>
      </c>
      <c r="K572" s="499" t="str">
        <f t="shared" si="47"/>
        <v/>
      </c>
      <c r="L572" s="499"/>
    </row>
    <row r="573" spans="1:12">
      <c r="A573" s="494"/>
      <c r="B573" s="495"/>
      <c r="C573" s="496" t="str">
        <f>IF($B573="","",IFERROR(VLOOKUP($B573,SERVIÇOS!$A:$F,2,0),IFERROR(VLOOKUP($B573,'COMPOSIÇÕES COMPLEMENTARES '!$C:$K,2,0),"")))</f>
        <v/>
      </c>
      <c r="D573" s="497" t="str">
        <f>IF($B573="","",IFERROR(VLOOKUP($B573,SERVIÇOS!$A:$F,3,0),IFERROR(VLOOKUP($B573,'COMPOSIÇÕES COMPLEMENTARES '!$C:$K,3,0),"")))</f>
        <v/>
      </c>
      <c r="E573" s="498"/>
      <c r="F573" s="499" t="str">
        <f>IF($B573="","",IFERROR(VLOOKUP($B573,SERVIÇOS!$A:$F,4,0),IFERROR(VLOOKUP($B573,'COMPOSIÇÕES COMPLEMENTARES '!$C:$K,6,0),"")))</f>
        <v/>
      </c>
      <c r="G573" s="499" t="str">
        <f>IF($B573="","",IFERROR(VLOOKUP($B573,SERVIÇOS!$A:$F,5,0),IFERROR(VLOOKUP($B573,'COMPOSIÇÕES COMPLEMENTARES '!$C:$K,7,0),"")))</f>
        <v/>
      </c>
      <c r="H573" s="499" t="str">
        <f t="shared" si="44"/>
        <v/>
      </c>
      <c r="I573" s="499" t="str">
        <f t="shared" si="45"/>
        <v/>
      </c>
      <c r="J573" s="499" t="str">
        <f t="shared" si="46"/>
        <v/>
      </c>
      <c r="K573" s="499" t="str">
        <f t="shared" si="47"/>
        <v/>
      </c>
      <c r="L573" s="499"/>
    </row>
    <row r="574" spans="1:12">
      <c r="A574" s="494"/>
      <c r="B574" s="495"/>
      <c r="C574" s="496" t="str">
        <f>IF($B574="","",IFERROR(VLOOKUP($B574,SERVIÇOS!$A:$F,2,0),IFERROR(VLOOKUP($B574,'COMPOSIÇÕES COMPLEMENTARES '!$C:$K,2,0),"")))</f>
        <v/>
      </c>
      <c r="D574" s="497" t="str">
        <f>IF($B574="","",IFERROR(VLOOKUP($B574,SERVIÇOS!$A:$F,3,0),IFERROR(VLOOKUP($B574,'COMPOSIÇÕES COMPLEMENTARES '!$C:$K,3,0),"")))</f>
        <v/>
      </c>
      <c r="E574" s="498"/>
      <c r="F574" s="499" t="str">
        <f>IF($B574="","",IFERROR(VLOOKUP($B574,SERVIÇOS!$A:$F,4,0),IFERROR(VLOOKUP($B574,'COMPOSIÇÕES COMPLEMENTARES '!$C:$K,6,0),"")))</f>
        <v/>
      </c>
      <c r="G574" s="499" t="str">
        <f>IF($B574="","",IFERROR(VLOOKUP($B574,SERVIÇOS!$A:$F,5,0),IFERROR(VLOOKUP($B574,'COMPOSIÇÕES COMPLEMENTARES '!$C:$K,7,0),"")))</f>
        <v/>
      </c>
      <c r="H574" s="499" t="str">
        <f t="shared" si="44"/>
        <v/>
      </c>
      <c r="I574" s="499" t="str">
        <f t="shared" si="45"/>
        <v/>
      </c>
      <c r="J574" s="499" t="str">
        <f t="shared" si="46"/>
        <v/>
      </c>
      <c r="K574" s="499" t="str">
        <f t="shared" si="47"/>
        <v/>
      </c>
      <c r="L574" s="499"/>
    </row>
    <row r="575" spans="1:12">
      <c r="A575" s="494"/>
      <c r="B575" s="495"/>
      <c r="C575" s="496" t="str">
        <f>IF($B575="","",IFERROR(VLOOKUP($B575,SERVIÇOS!$A:$F,2,0),IFERROR(VLOOKUP($B575,'COMPOSIÇÕES COMPLEMENTARES '!$C:$K,2,0),"")))</f>
        <v/>
      </c>
      <c r="D575" s="497" t="str">
        <f>IF($B575="","",IFERROR(VLOOKUP($B575,SERVIÇOS!$A:$F,3,0),IFERROR(VLOOKUP($B575,'COMPOSIÇÕES COMPLEMENTARES '!$C:$K,3,0),"")))</f>
        <v/>
      </c>
      <c r="E575" s="498"/>
      <c r="F575" s="499" t="str">
        <f>IF($B575="","",IFERROR(VLOOKUP($B575,SERVIÇOS!$A:$F,4,0),IFERROR(VLOOKUP($B575,'COMPOSIÇÕES COMPLEMENTARES '!$C:$K,6,0),"")))</f>
        <v/>
      </c>
      <c r="G575" s="499" t="str">
        <f>IF($B575="","",IFERROR(VLOOKUP($B575,SERVIÇOS!$A:$F,5,0),IFERROR(VLOOKUP($B575,'COMPOSIÇÕES COMPLEMENTARES '!$C:$K,7,0),"")))</f>
        <v/>
      </c>
      <c r="H575" s="499" t="str">
        <f t="shared" si="44"/>
        <v/>
      </c>
      <c r="I575" s="499" t="str">
        <f t="shared" si="45"/>
        <v/>
      </c>
      <c r="J575" s="499" t="str">
        <f t="shared" si="46"/>
        <v/>
      </c>
      <c r="K575" s="499" t="str">
        <f t="shared" si="47"/>
        <v/>
      </c>
      <c r="L575" s="499"/>
    </row>
    <row r="576" spans="1:12">
      <c r="A576" s="494"/>
      <c r="B576" s="495"/>
      <c r="C576" s="496" t="str">
        <f>IF($B576="","",IFERROR(VLOOKUP($B576,SERVIÇOS!$A:$F,2,0),IFERROR(VLOOKUP($B576,'COMPOSIÇÕES COMPLEMENTARES '!$C:$K,2,0),"")))</f>
        <v/>
      </c>
      <c r="D576" s="497" t="str">
        <f>IF($B576="","",IFERROR(VLOOKUP($B576,SERVIÇOS!$A:$F,3,0),IFERROR(VLOOKUP($B576,'COMPOSIÇÕES COMPLEMENTARES '!$C:$K,3,0),"")))</f>
        <v/>
      </c>
      <c r="E576" s="498"/>
      <c r="F576" s="499" t="str">
        <f>IF($B576="","",IFERROR(VLOOKUP($B576,SERVIÇOS!$A:$F,4,0),IFERROR(VLOOKUP($B576,'COMPOSIÇÕES COMPLEMENTARES '!$C:$K,6,0),"")))</f>
        <v/>
      </c>
      <c r="G576" s="499" t="str">
        <f>IF($B576="","",IFERROR(VLOOKUP($B576,SERVIÇOS!$A:$F,5,0),IFERROR(VLOOKUP($B576,'COMPOSIÇÕES COMPLEMENTARES '!$C:$K,7,0),"")))</f>
        <v/>
      </c>
      <c r="H576" s="499" t="str">
        <f t="shared" si="44"/>
        <v/>
      </c>
      <c r="I576" s="499" t="str">
        <f t="shared" si="45"/>
        <v/>
      </c>
      <c r="J576" s="499" t="str">
        <f t="shared" si="46"/>
        <v/>
      </c>
      <c r="K576" s="499" t="str">
        <f t="shared" si="47"/>
        <v/>
      </c>
      <c r="L576" s="499"/>
    </row>
    <row r="577" spans="1:12">
      <c r="A577" s="494"/>
      <c r="B577" s="495"/>
      <c r="C577" s="496" t="str">
        <f>IF($B577="","",IFERROR(VLOOKUP($B577,SERVIÇOS!$A:$F,2,0),IFERROR(VLOOKUP($B577,'COMPOSIÇÕES COMPLEMENTARES '!$C:$K,2,0),"")))</f>
        <v/>
      </c>
      <c r="D577" s="497" t="str">
        <f>IF($B577="","",IFERROR(VLOOKUP($B577,SERVIÇOS!$A:$F,3,0),IFERROR(VLOOKUP($B577,'COMPOSIÇÕES COMPLEMENTARES '!$C:$K,3,0),"")))</f>
        <v/>
      </c>
      <c r="E577" s="498"/>
      <c r="F577" s="499" t="str">
        <f>IF($B577="","",IFERROR(VLOOKUP($B577,SERVIÇOS!$A:$F,4,0),IFERROR(VLOOKUP($B577,'COMPOSIÇÕES COMPLEMENTARES '!$C:$K,6,0),"")))</f>
        <v/>
      </c>
      <c r="G577" s="499" t="str">
        <f>IF($B577="","",IFERROR(VLOOKUP($B577,SERVIÇOS!$A:$F,5,0),IFERROR(VLOOKUP($B577,'COMPOSIÇÕES COMPLEMENTARES '!$C:$K,7,0),"")))</f>
        <v/>
      </c>
      <c r="H577" s="499" t="str">
        <f t="shared" si="44"/>
        <v/>
      </c>
      <c r="I577" s="499" t="str">
        <f t="shared" si="45"/>
        <v/>
      </c>
      <c r="J577" s="499" t="str">
        <f t="shared" si="46"/>
        <v/>
      </c>
      <c r="K577" s="499" t="str">
        <f t="shared" si="47"/>
        <v/>
      </c>
      <c r="L577" s="499"/>
    </row>
    <row r="578" spans="1:12">
      <c r="A578" s="494"/>
      <c r="B578" s="495"/>
      <c r="C578" s="496" t="str">
        <f>IF($B578="","",IFERROR(VLOOKUP($B578,SERVIÇOS!$A:$F,2,0),IFERROR(VLOOKUP($B578,'COMPOSIÇÕES COMPLEMENTARES '!$C:$K,2,0),"")))</f>
        <v/>
      </c>
      <c r="D578" s="497" t="str">
        <f>IF($B578="","",IFERROR(VLOOKUP($B578,SERVIÇOS!$A:$F,3,0),IFERROR(VLOOKUP($B578,'COMPOSIÇÕES COMPLEMENTARES '!$C:$K,3,0),"")))</f>
        <v/>
      </c>
      <c r="E578" s="498"/>
      <c r="F578" s="499" t="str">
        <f>IF($B578="","",IFERROR(VLOOKUP($B578,SERVIÇOS!$A:$F,4,0),IFERROR(VLOOKUP($B578,'COMPOSIÇÕES COMPLEMENTARES '!$C:$K,6,0),"")))</f>
        <v/>
      </c>
      <c r="G578" s="499" t="str">
        <f>IF($B578="","",IFERROR(VLOOKUP($B578,SERVIÇOS!$A:$F,5,0),IFERROR(VLOOKUP($B578,'COMPOSIÇÕES COMPLEMENTARES '!$C:$K,7,0),"")))</f>
        <v/>
      </c>
      <c r="H578" s="499" t="str">
        <f t="shared" si="44"/>
        <v/>
      </c>
      <c r="I578" s="499" t="str">
        <f t="shared" si="45"/>
        <v/>
      </c>
      <c r="J578" s="499" t="str">
        <f t="shared" si="46"/>
        <v/>
      </c>
      <c r="K578" s="499" t="str">
        <f t="shared" si="47"/>
        <v/>
      </c>
      <c r="L578" s="499"/>
    </row>
    <row r="579" spans="1:12">
      <c r="A579" s="494"/>
      <c r="B579" s="495"/>
      <c r="C579" s="496" t="str">
        <f>IF($B579="","",IFERROR(VLOOKUP($B579,SERVIÇOS!$A:$F,2,0),IFERROR(VLOOKUP($B579,'COMPOSIÇÕES COMPLEMENTARES '!$C:$K,2,0),"")))</f>
        <v/>
      </c>
      <c r="D579" s="497" t="str">
        <f>IF($B579="","",IFERROR(VLOOKUP($B579,SERVIÇOS!$A:$F,3,0),IFERROR(VLOOKUP($B579,'COMPOSIÇÕES COMPLEMENTARES '!$C:$K,3,0),"")))</f>
        <v/>
      </c>
      <c r="E579" s="498"/>
      <c r="F579" s="499" t="str">
        <f>IF($B579="","",IFERROR(VLOOKUP($B579,SERVIÇOS!$A:$F,4,0),IFERROR(VLOOKUP($B579,'COMPOSIÇÕES COMPLEMENTARES '!$C:$K,6,0),"")))</f>
        <v/>
      </c>
      <c r="G579" s="499" t="str">
        <f>IF($B579="","",IFERROR(VLOOKUP($B579,SERVIÇOS!$A:$F,5,0),IFERROR(VLOOKUP($B579,'COMPOSIÇÕES COMPLEMENTARES '!$C:$K,7,0),"")))</f>
        <v/>
      </c>
      <c r="H579" s="499" t="str">
        <f t="shared" si="44"/>
        <v/>
      </c>
      <c r="I579" s="499" t="str">
        <f t="shared" si="45"/>
        <v/>
      </c>
      <c r="J579" s="499" t="str">
        <f t="shared" si="46"/>
        <v/>
      </c>
      <c r="K579" s="499" t="str">
        <f t="shared" si="47"/>
        <v/>
      </c>
      <c r="L579" s="499"/>
    </row>
    <row r="580" spans="1:12">
      <c r="A580" s="494"/>
      <c r="B580" s="495"/>
      <c r="C580" s="496" t="str">
        <f>IF($B580="","",IFERROR(VLOOKUP($B580,SERVIÇOS!$A:$F,2,0),IFERROR(VLOOKUP($B580,'COMPOSIÇÕES COMPLEMENTARES '!$C:$K,2,0),"")))</f>
        <v/>
      </c>
      <c r="D580" s="497" t="str">
        <f>IF($B580="","",IFERROR(VLOOKUP($B580,SERVIÇOS!$A:$F,3,0),IFERROR(VLOOKUP($B580,'COMPOSIÇÕES COMPLEMENTARES '!$C:$K,3,0),"")))</f>
        <v/>
      </c>
      <c r="E580" s="498"/>
      <c r="F580" s="499" t="str">
        <f>IF($B580="","",IFERROR(VLOOKUP($B580,SERVIÇOS!$A:$F,4,0),IFERROR(VLOOKUP($B580,'COMPOSIÇÕES COMPLEMENTARES '!$C:$K,6,0),"")))</f>
        <v/>
      </c>
      <c r="G580" s="499" t="str">
        <f>IF($B580="","",IFERROR(VLOOKUP($B580,SERVIÇOS!$A:$F,5,0),IFERROR(VLOOKUP($B580,'COMPOSIÇÕES COMPLEMENTARES '!$C:$K,7,0),"")))</f>
        <v/>
      </c>
      <c r="H580" s="499" t="str">
        <f t="shared" si="44"/>
        <v/>
      </c>
      <c r="I580" s="499" t="str">
        <f t="shared" si="45"/>
        <v/>
      </c>
      <c r="J580" s="499" t="str">
        <f t="shared" si="46"/>
        <v/>
      </c>
      <c r="K580" s="499" t="str">
        <f t="shared" si="47"/>
        <v/>
      </c>
      <c r="L580" s="499"/>
    </row>
    <row r="581" spans="1:12">
      <c r="A581" s="494"/>
      <c r="B581" s="495"/>
      <c r="C581" s="496" t="str">
        <f>IF($B581="","",IFERROR(VLOOKUP($B581,SERVIÇOS!$A:$F,2,0),IFERROR(VLOOKUP($B581,'COMPOSIÇÕES COMPLEMENTARES '!$C:$K,2,0),"")))</f>
        <v/>
      </c>
      <c r="D581" s="497" t="str">
        <f>IF($B581="","",IFERROR(VLOOKUP($B581,SERVIÇOS!$A:$F,3,0),IFERROR(VLOOKUP($B581,'COMPOSIÇÕES COMPLEMENTARES '!$C:$K,3,0),"")))</f>
        <v/>
      </c>
      <c r="E581" s="498"/>
      <c r="F581" s="499" t="str">
        <f>IF($B581="","",IFERROR(VLOOKUP($B581,SERVIÇOS!$A:$F,4,0),IFERROR(VLOOKUP($B581,'COMPOSIÇÕES COMPLEMENTARES '!$C:$K,6,0),"")))</f>
        <v/>
      </c>
      <c r="G581" s="499" t="str">
        <f>IF($B581="","",IFERROR(VLOOKUP($B581,SERVIÇOS!$A:$F,5,0),IFERROR(VLOOKUP($B581,'COMPOSIÇÕES COMPLEMENTARES '!$C:$K,7,0),"")))</f>
        <v/>
      </c>
      <c r="H581" s="499" t="str">
        <f t="shared" si="44"/>
        <v/>
      </c>
      <c r="I581" s="499" t="str">
        <f t="shared" si="45"/>
        <v/>
      </c>
      <c r="J581" s="499" t="str">
        <f t="shared" si="46"/>
        <v/>
      </c>
      <c r="K581" s="499" t="str">
        <f t="shared" si="47"/>
        <v/>
      </c>
      <c r="L581" s="499"/>
    </row>
    <row r="582" spans="1:12">
      <c r="A582" s="494"/>
      <c r="B582" s="495"/>
      <c r="C582" s="496" t="str">
        <f>IF($B582="","",IFERROR(VLOOKUP($B582,SERVIÇOS!$A:$F,2,0),IFERROR(VLOOKUP($B582,'COMPOSIÇÕES COMPLEMENTARES '!$C:$K,2,0),"")))</f>
        <v/>
      </c>
      <c r="D582" s="497" t="str">
        <f>IF($B582="","",IFERROR(VLOOKUP($B582,SERVIÇOS!$A:$F,3,0),IFERROR(VLOOKUP($B582,'COMPOSIÇÕES COMPLEMENTARES '!$C:$K,3,0),"")))</f>
        <v/>
      </c>
      <c r="E582" s="498"/>
      <c r="F582" s="499" t="str">
        <f>IF($B582="","",IFERROR(VLOOKUP($B582,SERVIÇOS!$A:$F,4,0),IFERROR(VLOOKUP($B582,'COMPOSIÇÕES COMPLEMENTARES '!$C:$K,6,0),"")))</f>
        <v/>
      </c>
      <c r="G582" s="499" t="str">
        <f>IF($B582="","",IFERROR(VLOOKUP($B582,SERVIÇOS!$A:$F,5,0),IFERROR(VLOOKUP($B582,'COMPOSIÇÕES COMPLEMENTARES '!$C:$K,7,0),"")))</f>
        <v/>
      </c>
      <c r="H582" s="499" t="str">
        <f t="shared" si="44"/>
        <v/>
      </c>
      <c r="I582" s="499" t="str">
        <f t="shared" si="45"/>
        <v/>
      </c>
      <c r="J582" s="499" t="str">
        <f t="shared" si="46"/>
        <v/>
      </c>
      <c r="K582" s="499" t="str">
        <f t="shared" si="47"/>
        <v/>
      </c>
      <c r="L582" s="499"/>
    </row>
    <row r="583" spans="1:12">
      <c r="A583" s="494"/>
      <c r="B583" s="495"/>
      <c r="C583" s="496" t="str">
        <f>IF($B583="","",IFERROR(VLOOKUP($B583,SERVIÇOS!$A:$F,2,0),IFERROR(VLOOKUP($B583,'COMPOSIÇÕES COMPLEMENTARES '!$C:$K,2,0),"")))</f>
        <v/>
      </c>
      <c r="D583" s="497" t="str">
        <f>IF($B583="","",IFERROR(VLOOKUP($B583,SERVIÇOS!$A:$F,3,0),IFERROR(VLOOKUP($B583,'COMPOSIÇÕES COMPLEMENTARES '!$C:$K,3,0),"")))</f>
        <v/>
      </c>
      <c r="E583" s="498"/>
      <c r="F583" s="499" t="str">
        <f>IF($B583="","",IFERROR(VLOOKUP($B583,SERVIÇOS!$A:$F,4,0),IFERROR(VLOOKUP($B583,'COMPOSIÇÕES COMPLEMENTARES '!$C:$K,6,0),"")))</f>
        <v/>
      </c>
      <c r="G583" s="499" t="str">
        <f>IF($B583="","",IFERROR(VLOOKUP($B583,SERVIÇOS!$A:$F,5,0),IFERROR(VLOOKUP($B583,'COMPOSIÇÕES COMPLEMENTARES '!$C:$K,7,0),"")))</f>
        <v/>
      </c>
      <c r="H583" s="499" t="str">
        <f t="shared" si="44"/>
        <v/>
      </c>
      <c r="I583" s="499" t="str">
        <f t="shared" si="45"/>
        <v/>
      </c>
      <c r="J583" s="499" t="str">
        <f t="shared" si="46"/>
        <v/>
      </c>
      <c r="K583" s="499" t="str">
        <f t="shared" si="47"/>
        <v/>
      </c>
      <c r="L583" s="499"/>
    </row>
    <row r="584" spans="1:12">
      <c r="A584" s="494"/>
      <c r="B584" s="495"/>
      <c r="C584" s="496" t="str">
        <f>IF($B584="","",IFERROR(VLOOKUP($B584,SERVIÇOS!$A:$F,2,0),IFERROR(VLOOKUP($B584,'COMPOSIÇÕES COMPLEMENTARES '!$C:$K,2,0),"")))</f>
        <v/>
      </c>
      <c r="D584" s="497" t="str">
        <f>IF($B584="","",IFERROR(VLOOKUP($B584,SERVIÇOS!$A:$F,3,0),IFERROR(VLOOKUP($B584,'COMPOSIÇÕES COMPLEMENTARES '!$C:$K,3,0),"")))</f>
        <v/>
      </c>
      <c r="E584" s="498"/>
      <c r="F584" s="499" t="str">
        <f>IF($B584="","",IFERROR(VLOOKUP($B584,SERVIÇOS!$A:$F,4,0),IFERROR(VLOOKUP($B584,'COMPOSIÇÕES COMPLEMENTARES '!$C:$K,6,0),"")))</f>
        <v/>
      </c>
      <c r="G584" s="499" t="str">
        <f>IF($B584="","",IFERROR(VLOOKUP($B584,SERVIÇOS!$A:$F,5,0),IFERROR(VLOOKUP($B584,'COMPOSIÇÕES COMPLEMENTARES '!$C:$K,7,0),"")))</f>
        <v/>
      </c>
      <c r="H584" s="499" t="str">
        <f t="shared" si="44"/>
        <v/>
      </c>
      <c r="I584" s="499" t="str">
        <f t="shared" si="45"/>
        <v/>
      </c>
      <c r="J584" s="499" t="str">
        <f t="shared" si="46"/>
        <v/>
      </c>
      <c r="K584" s="499" t="str">
        <f t="shared" si="47"/>
        <v/>
      </c>
      <c r="L584" s="499"/>
    </row>
    <row r="585" spans="1:12">
      <c r="A585" s="494"/>
      <c r="B585" s="495"/>
      <c r="C585" s="496" t="str">
        <f>IF($B585="","",IFERROR(VLOOKUP($B585,SERVIÇOS!$A:$F,2,0),IFERROR(VLOOKUP($B585,'COMPOSIÇÕES COMPLEMENTARES '!$C:$K,2,0),"")))</f>
        <v/>
      </c>
      <c r="D585" s="497" t="str">
        <f>IF($B585="","",IFERROR(VLOOKUP($B585,SERVIÇOS!$A:$F,3,0),IFERROR(VLOOKUP($B585,'COMPOSIÇÕES COMPLEMENTARES '!$C:$K,3,0),"")))</f>
        <v/>
      </c>
      <c r="E585" s="498"/>
      <c r="F585" s="499" t="str">
        <f>IF($B585="","",IFERROR(VLOOKUP($B585,SERVIÇOS!$A:$F,4,0),IFERROR(VLOOKUP($B585,'COMPOSIÇÕES COMPLEMENTARES '!$C:$K,6,0),"")))</f>
        <v/>
      </c>
      <c r="G585" s="499" t="str">
        <f>IF($B585="","",IFERROR(VLOOKUP($B585,SERVIÇOS!$A:$F,5,0),IFERROR(VLOOKUP($B585,'COMPOSIÇÕES COMPLEMENTARES '!$C:$K,7,0),"")))</f>
        <v/>
      </c>
      <c r="H585" s="499" t="str">
        <f t="shared" si="44"/>
        <v/>
      </c>
      <c r="I585" s="499" t="str">
        <f t="shared" si="45"/>
        <v/>
      </c>
      <c r="J585" s="499" t="str">
        <f t="shared" si="46"/>
        <v/>
      </c>
      <c r="K585" s="499" t="str">
        <f t="shared" si="47"/>
        <v/>
      </c>
      <c r="L585" s="499"/>
    </row>
    <row r="586" spans="1:12">
      <c r="A586" s="494"/>
      <c r="B586" s="495"/>
      <c r="C586" s="496" t="str">
        <f>IF($B586="","",IFERROR(VLOOKUP($B586,SERVIÇOS!$A:$F,2,0),IFERROR(VLOOKUP($B586,'COMPOSIÇÕES COMPLEMENTARES '!$C:$K,2,0),"")))</f>
        <v/>
      </c>
      <c r="D586" s="497" t="str">
        <f>IF($B586="","",IFERROR(VLOOKUP($B586,SERVIÇOS!$A:$F,3,0),IFERROR(VLOOKUP($B586,'COMPOSIÇÕES COMPLEMENTARES '!$C:$K,3,0),"")))</f>
        <v/>
      </c>
      <c r="E586" s="498"/>
      <c r="F586" s="499" t="str">
        <f>IF($B586="","",IFERROR(VLOOKUP($B586,SERVIÇOS!$A:$F,4,0),IFERROR(VLOOKUP($B586,'COMPOSIÇÕES COMPLEMENTARES '!$C:$K,6,0),"")))</f>
        <v/>
      </c>
      <c r="G586" s="499" t="str">
        <f>IF($B586="","",IFERROR(VLOOKUP($B586,SERVIÇOS!$A:$F,5,0),IFERROR(VLOOKUP($B586,'COMPOSIÇÕES COMPLEMENTARES '!$C:$K,7,0),"")))</f>
        <v/>
      </c>
      <c r="H586" s="499" t="str">
        <f t="shared" ref="H586:H649" si="48">IF(E586="","",F586+G586)</f>
        <v/>
      </c>
      <c r="I586" s="499" t="str">
        <f t="shared" ref="I586:I649" si="49">IF(E586="","",ROUND((E586*F586),2))</f>
        <v/>
      </c>
      <c r="J586" s="499" t="str">
        <f t="shared" ref="J586:J649" si="50">IF(E586="","",ROUND((E586*G586),2))</f>
        <v/>
      </c>
      <c r="K586" s="499" t="str">
        <f t="shared" ref="K586:K649" si="51">IF(E586="","",ROUND((E586*H586),2))</f>
        <v/>
      </c>
      <c r="L586" s="499"/>
    </row>
    <row r="587" spans="1:12">
      <c r="A587" s="494"/>
      <c r="B587" s="495"/>
      <c r="C587" s="496" t="str">
        <f>IF($B587="","",IFERROR(VLOOKUP($B587,SERVIÇOS!$A:$F,2,0),IFERROR(VLOOKUP($B587,'COMPOSIÇÕES COMPLEMENTARES '!$C:$K,2,0),"")))</f>
        <v/>
      </c>
      <c r="D587" s="497" t="str">
        <f>IF($B587="","",IFERROR(VLOOKUP($B587,SERVIÇOS!$A:$F,3,0),IFERROR(VLOOKUP($B587,'COMPOSIÇÕES COMPLEMENTARES '!$C:$K,3,0),"")))</f>
        <v/>
      </c>
      <c r="E587" s="498"/>
      <c r="F587" s="499" t="str">
        <f>IF($B587="","",IFERROR(VLOOKUP($B587,SERVIÇOS!$A:$F,4,0),IFERROR(VLOOKUP($B587,'COMPOSIÇÕES COMPLEMENTARES '!$C:$K,6,0),"")))</f>
        <v/>
      </c>
      <c r="G587" s="499" t="str">
        <f>IF($B587="","",IFERROR(VLOOKUP($B587,SERVIÇOS!$A:$F,5,0),IFERROR(VLOOKUP($B587,'COMPOSIÇÕES COMPLEMENTARES '!$C:$K,7,0),"")))</f>
        <v/>
      </c>
      <c r="H587" s="499" t="str">
        <f t="shared" si="48"/>
        <v/>
      </c>
      <c r="I587" s="499" t="str">
        <f t="shared" si="49"/>
        <v/>
      </c>
      <c r="J587" s="499" t="str">
        <f t="shared" si="50"/>
        <v/>
      </c>
      <c r="K587" s="499" t="str">
        <f t="shared" si="51"/>
        <v/>
      </c>
      <c r="L587" s="499"/>
    </row>
    <row r="588" spans="1:12">
      <c r="A588" s="494"/>
      <c r="B588" s="495"/>
      <c r="C588" s="496" t="str">
        <f>IF($B588="","",IFERROR(VLOOKUP($B588,SERVIÇOS!$A:$F,2,0),IFERROR(VLOOKUP($B588,'COMPOSIÇÕES COMPLEMENTARES '!$C:$K,2,0),"")))</f>
        <v/>
      </c>
      <c r="D588" s="497" t="str">
        <f>IF($B588="","",IFERROR(VLOOKUP($B588,SERVIÇOS!$A:$F,3,0),IFERROR(VLOOKUP($B588,'COMPOSIÇÕES COMPLEMENTARES '!$C:$K,3,0),"")))</f>
        <v/>
      </c>
      <c r="E588" s="498"/>
      <c r="F588" s="499" t="str">
        <f>IF($B588="","",IFERROR(VLOOKUP($B588,SERVIÇOS!$A:$F,4,0),IFERROR(VLOOKUP($B588,'COMPOSIÇÕES COMPLEMENTARES '!$C:$K,6,0),"")))</f>
        <v/>
      </c>
      <c r="G588" s="499" t="str">
        <f>IF($B588="","",IFERROR(VLOOKUP($B588,SERVIÇOS!$A:$F,5,0),IFERROR(VLOOKUP($B588,'COMPOSIÇÕES COMPLEMENTARES '!$C:$K,7,0),"")))</f>
        <v/>
      </c>
      <c r="H588" s="499" t="str">
        <f t="shared" si="48"/>
        <v/>
      </c>
      <c r="I588" s="499" t="str">
        <f t="shared" si="49"/>
        <v/>
      </c>
      <c r="J588" s="499" t="str">
        <f t="shared" si="50"/>
        <v/>
      </c>
      <c r="K588" s="499" t="str">
        <f t="shared" si="51"/>
        <v/>
      </c>
      <c r="L588" s="499"/>
    </row>
    <row r="589" spans="1:12">
      <c r="A589" s="494"/>
      <c r="B589" s="495"/>
      <c r="C589" s="496" t="str">
        <f>IF($B589="","",IFERROR(VLOOKUP($B589,SERVIÇOS!$A:$F,2,0),IFERROR(VLOOKUP($B589,'COMPOSIÇÕES COMPLEMENTARES '!$C:$K,2,0),"")))</f>
        <v/>
      </c>
      <c r="D589" s="497" t="str">
        <f>IF($B589="","",IFERROR(VLOOKUP($B589,SERVIÇOS!$A:$F,3,0),IFERROR(VLOOKUP($B589,'COMPOSIÇÕES COMPLEMENTARES '!$C:$K,3,0),"")))</f>
        <v/>
      </c>
      <c r="E589" s="498"/>
      <c r="F589" s="499" t="str">
        <f>IF($B589="","",IFERROR(VLOOKUP($B589,SERVIÇOS!$A:$F,4,0),IFERROR(VLOOKUP($B589,'COMPOSIÇÕES COMPLEMENTARES '!$C:$K,6,0),"")))</f>
        <v/>
      </c>
      <c r="G589" s="499" t="str">
        <f>IF($B589="","",IFERROR(VLOOKUP($B589,SERVIÇOS!$A:$F,5,0),IFERROR(VLOOKUP($B589,'COMPOSIÇÕES COMPLEMENTARES '!$C:$K,7,0),"")))</f>
        <v/>
      </c>
      <c r="H589" s="499" t="str">
        <f t="shared" si="48"/>
        <v/>
      </c>
      <c r="I589" s="499" t="str">
        <f t="shared" si="49"/>
        <v/>
      </c>
      <c r="J589" s="499" t="str">
        <f t="shared" si="50"/>
        <v/>
      </c>
      <c r="K589" s="499" t="str">
        <f t="shared" si="51"/>
        <v/>
      </c>
      <c r="L589" s="499"/>
    </row>
    <row r="590" spans="1:12">
      <c r="A590" s="494"/>
      <c r="B590" s="495"/>
      <c r="C590" s="496" t="str">
        <f>IF($B590="","",IFERROR(VLOOKUP($B590,SERVIÇOS!$A:$F,2,0),IFERROR(VLOOKUP($B590,'COMPOSIÇÕES COMPLEMENTARES '!$C:$K,2,0),"")))</f>
        <v/>
      </c>
      <c r="D590" s="497" t="str">
        <f>IF($B590="","",IFERROR(VLOOKUP($B590,SERVIÇOS!$A:$F,3,0),IFERROR(VLOOKUP($B590,'COMPOSIÇÕES COMPLEMENTARES '!$C:$K,3,0),"")))</f>
        <v/>
      </c>
      <c r="E590" s="498"/>
      <c r="F590" s="499" t="str">
        <f>IF($B590="","",IFERROR(VLOOKUP($B590,SERVIÇOS!$A:$F,4,0),IFERROR(VLOOKUP($B590,'COMPOSIÇÕES COMPLEMENTARES '!$C:$K,6,0),"")))</f>
        <v/>
      </c>
      <c r="G590" s="499" t="str">
        <f>IF($B590="","",IFERROR(VLOOKUP($B590,SERVIÇOS!$A:$F,5,0),IFERROR(VLOOKUP($B590,'COMPOSIÇÕES COMPLEMENTARES '!$C:$K,7,0),"")))</f>
        <v/>
      </c>
      <c r="H590" s="499" t="str">
        <f t="shared" si="48"/>
        <v/>
      </c>
      <c r="I590" s="499" t="str">
        <f t="shared" si="49"/>
        <v/>
      </c>
      <c r="J590" s="499" t="str">
        <f t="shared" si="50"/>
        <v/>
      </c>
      <c r="K590" s="499" t="str">
        <f t="shared" si="51"/>
        <v/>
      </c>
      <c r="L590" s="499"/>
    </row>
    <row r="591" spans="1:12">
      <c r="A591" s="494"/>
      <c r="B591" s="495"/>
      <c r="C591" s="496" t="str">
        <f>IF($B591="","",IFERROR(VLOOKUP($B591,SERVIÇOS!$A:$F,2,0),IFERROR(VLOOKUP($B591,'COMPOSIÇÕES COMPLEMENTARES '!$C:$K,2,0),"")))</f>
        <v/>
      </c>
      <c r="D591" s="497" t="str">
        <f>IF($B591="","",IFERROR(VLOOKUP($B591,SERVIÇOS!$A:$F,3,0),IFERROR(VLOOKUP($B591,'COMPOSIÇÕES COMPLEMENTARES '!$C:$K,3,0),"")))</f>
        <v/>
      </c>
      <c r="E591" s="498"/>
      <c r="F591" s="499" t="str">
        <f>IF($B591="","",IFERROR(VLOOKUP($B591,SERVIÇOS!$A:$F,4,0),IFERROR(VLOOKUP($B591,'COMPOSIÇÕES COMPLEMENTARES '!$C:$K,6,0),"")))</f>
        <v/>
      </c>
      <c r="G591" s="499" t="str">
        <f>IF($B591="","",IFERROR(VLOOKUP($B591,SERVIÇOS!$A:$F,5,0),IFERROR(VLOOKUP($B591,'COMPOSIÇÕES COMPLEMENTARES '!$C:$K,7,0),"")))</f>
        <v/>
      </c>
      <c r="H591" s="499" t="str">
        <f t="shared" si="48"/>
        <v/>
      </c>
      <c r="I591" s="499" t="str">
        <f t="shared" si="49"/>
        <v/>
      </c>
      <c r="J591" s="499" t="str">
        <f t="shared" si="50"/>
        <v/>
      </c>
      <c r="K591" s="499" t="str">
        <f t="shared" si="51"/>
        <v/>
      </c>
      <c r="L591" s="499"/>
    </row>
    <row r="592" spans="1:12">
      <c r="A592" s="494"/>
      <c r="B592" s="495"/>
      <c r="C592" s="496" t="str">
        <f>IF($B592="","",IFERROR(VLOOKUP($B592,SERVIÇOS!$A:$F,2,0),IFERROR(VLOOKUP($B592,'COMPOSIÇÕES COMPLEMENTARES '!$C:$K,2,0),"")))</f>
        <v/>
      </c>
      <c r="D592" s="497" t="str">
        <f>IF($B592="","",IFERROR(VLOOKUP($B592,SERVIÇOS!$A:$F,3,0),IFERROR(VLOOKUP($B592,'COMPOSIÇÕES COMPLEMENTARES '!$C:$K,3,0),"")))</f>
        <v/>
      </c>
      <c r="E592" s="498"/>
      <c r="F592" s="499" t="str">
        <f>IF($B592="","",IFERROR(VLOOKUP($B592,SERVIÇOS!$A:$F,4,0),IFERROR(VLOOKUP($B592,'COMPOSIÇÕES COMPLEMENTARES '!$C:$K,6,0),"")))</f>
        <v/>
      </c>
      <c r="G592" s="499" t="str">
        <f>IF($B592="","",IFERROR(VLOOKUP($B592,SERVIÇOS!$A:$F,5,0),IFERROR(VLOOKUP($B592,'COMPOSIÇÕES COMPLEMENTARES '!$C:$K,7,0),"")))</f>
        <v/>
      </c>
      <c r="H592" s="499" t="str">
        <f t="shared" si="48"/>
        <v/>
      </c>
      <c r="I592" s="499" t="str">
        <f t="shared" si="49"/>
        <v/>
      </c>
      <c r="J592" s="499" t="str">
        <f t="shared" si="50"/>
        <v/>
      </c>
      <c r="K592" s="499" t="str">
        <f t="shared" si="51"/>
        <v/>
      </c>
      <c r="L592" s="499"/>
    </row>
    <row r="593" spans="1:12">
      <c r="A593" s="494"/>
      <c r="B593" s="495"/>
      <c r="C593" s="496" t="str">
        <f>IF($B593="","",IFERROR(VLOOKUP($B593,SERVIÇOS!$A:$F,2,0),IFERROR(VLOOKUP($B593,'COMPOSIÇÕES COMPLEMENTARES '!$C:$K,2,0),"")))</f>
        <v/>
      </c>
      <c r="D593" s="497" t="str">
        <f>IF($B593="","",IFERROR(VLOOKUP($B593,SERVIÇOS!$A:$F,3,0),IFERROR(VLOOKUP($B593,'COMPOSIÇÕES COMPLEMENTARES '!$C:$K,3,0),"")))</f>
        <v/>
      </c>
      <c r="E593" s="498"/>
      <c r="F593" s="499" t="str">
        <f>IF($B593="","",IFERROR(VLOOKUP($B593,SERVIÇOS!$A:$F,4,0),IFERROR(VLOOKUP($B593,'COMPOSIÇÕES COMPLEMENTARES '!$C:$K,6,0),"")))</f>
        <v/>
      </c>
      <c r="G593" s="499" t="str">
        <f>IF($B593="","",IFERROR(VLOOKUP($B593,SERVIÇOS!$A:$F,5,0),IFERROR(VLOOKUP($B593,'COMPOSIÇÕES COMPLEMENTARES '!$C:$K,7,0),"")))</f>
        <v/>
      </c>
      <c r="H593" s="499" t="str">
        <f t="shared" si="48"/>
        <v/>
      </c>
      <c r="I593" s="499" t="str">
        <f t="shared" si="49"/>
        <v/>
      </c>
      <c r="J593" s="499" t="str">
        <f t="shared" si="50"/>
        <v/>
      </c>
      <c r="K593" s="499" t="str">
        <f t="shared" si="51"/>
        <v/>
      </c>
      <c r="L593" s="499"/>
    </row>
    <row r="594" spans="1:12">
      <c r="A594" s="494"/>
      <c r="B594" s="495"/>
      <c r="C594" s="496" t="str">
        <f>IF($B594="","",IFERROR(VLOOKUP($B594,SERVIÇOS!$A:$F,2,0),IFERROR(VLOOKUP($B594,'COMPOSIÇÕES COMPLEMENTARES '!$C:$K,2,0),"")))</f>
        <v/>
      </c>
      <c r="D594" s="497" t="str">
        <f>IF($B594="","",IFERROR(VLOOKUP($B594,SERVIÇOS!$A:$F,3,0),IFERROR(VLOOKUP($B594,'COMPOSIÇÕES COMPLEMENTARES '!$C:$K,3,0),"")))</f>
        <v/>
      </c>
      <c r="E594" s="498"/>
      <c r="F594" s="499" t="str">
        <f>IF($B594="","",IFERROR(VLOOKUP($B594,SERVIÇOS!$A:$F,4,0),IFERROR(VLOOKUP($B594,'COMPOSIÇÕES COMPLEMENTARES '!$C:$K,6,0),"")))</f>
        <v/>
      </c>
      <c r="G594" s="499" t="str">
        <f>IF($B594="","",IFERROR(VLOOKUP($B594,SERVIÇOS!$A:$F,5,0),IFERROR(VLOOKUP($B594,'COMPOSIÇÕES COMPLEMENTARES '!$C:$K,7,0),"")))</f>
        <v/>
      </c>
      <c r="H594" s="499" t="str">
        <f t="shared" si="48"/>
        <v/>
      </c>
      <c r="I594" s="499" t="str">
        <f t="shared" si="49"/>
        <v/>
      </c>
      <c r="J594" s="499" t="str">
        <f t="shared" si="50"/>
        <v/>
      </c>
      <c r="K594" s="499" t="str">
        <f t="shared" si="51"/>
        <v/>
      </c>
      <c r="L594" s="499"/>
    </row>
    <row r="595" spans="1:12">
      <c r="A595" s="494"/>
      <c r="B595" s="495"/>
      <c r="C595" s="496" t="str">
        <f>IF($B595="","",IFERROR(VLOOKUP($B595,SERVIÇOS!$A:$F,2,0),IFERROR(VLOOKUP($B595,'COMPOSIÇÕES COMPLEMENTARES '!$C:$K,2,0),"")))</f>
        <v/>
      </c>
      <c r="D595" s="497" t="str">
        <f>IF($B595="","",IFERROR(VLOOKUP($B595,SERVIÇOS!$A:$F,3,0),IFERROR(VLOOKUP($B595,'COMPOSIÇÕES COMPLEMENTARES '!$C:$K,3,0),"")))</f>
        <v/>
      </c>
      <c r="E595" s="498"/>
      <c r="F595" s="499" t="str">
        <f>IF($B595="","",IFERROR(VLOOKUP($B595,SERVIÇOS!$A:$F,4,0),IFERROR(VLOOKUP($B595,'COMPOSIÇÕES COMPLEMENTARES '!$C:$K,6,0),"")))</f>
        <v/>
      </c>
      <c r="G595" s="499" t="str">
        <f>IF($B595="","",IFERROR(VLOOKUP($B595,SERVIÇOS!$A:$F,5,0),IFERROR(VLOOKUP($B595,'COMPOSIÇÕES COMPLEMENTARES '!$C:$K,7,0),"")))</f>
        <v/>
      </c>
      <c r="H595" s="499" t="str">
        <f t="shared" si="48"/>
        <v/>
      </c>
      <c r="I595" s="499" t="str">
        <f t="shared" si="49"/>
        <v/>
      </c>
      <c r="J595" s="499" t="str">
        <f t="shared" si="50"/>
        <v/>
      </c>
      <c r="K595" s="499" t="str">
        <f t="shared" si="51"/>
        <v/>
      </c>
      <c r="L595" s="499"/>
    </row>
    <row r="596" spans="1:12">
      <c r="A596" s="494"/>
      <c r="B596" s="495"/>
      <c r="C596" s="496" t="str">
        <f>IF($B596="","",IFERROR(VLOOKUP($B596,SERVIÇOS!$A:$F,2,0),IFERROR(VLOOKUP($B596,'COMPOSIÇÕES COMPLEMENTARES '!$C:$K,2,0),"")))</f>
        <v/>
      </c>
      <c r="D596" s="497" t="str">
        <f>IF($B596="","",IFERROR(VLOOKUP($B596,SERVIÇOS!$A:$F,3,0),IFERROR(VLOOKUP($B596,'COMPOSIÇÕES COMPLEMENTARES '!$C:$K,3,0),"")))</f>
        <v/>
      </c>
      <c r="E596" s="498"/>
      <c r="F596" s="499" t="str">
        <f>IF($B596="","",IFERROR(VLOOKUP($B596,SERVIÇOS!$A:$F,4,0),IFERROR(VLOOKUP($B596,'COMPOSIÇÕES COMPLEMENTARES '!$C:$K,6,0),"")))</f>
        <v/>
      </c>
      <c r="G596" s="499" t="str">
        <f>IF($B596="","",IFERROR(VLOOKUP($B596,SERVIÇOS!$A:$F,5,0),IFERROR(VLOOKUP($B596,'COMPOSIÇÕES COMPLEMENTARES '!$C:$K,7,0),"")))</f>
        <v/>
      </c>
      <c r="H596" s="499" t="str">
        <f t="shared" si="48"/>
        <v/>
      </c>
      <c r="I596" s="499" t="str">
        <f t="shared" si="49"/>
        <v/>
      </c>
      <c r="J596" s="499" t="str">
        <f t="shared" si="50"/>
        <v/>
      </c>
      <c r="K596" s="499" t="str">
        <f t="shared" si="51"/>
        <v/>
      </c>
      <c r="L596" s="499"/>
    </row>
    <row r="597" spans="1:12">
      <c r="A597" s="494"/>
      <c r="B597" s="495"/>
      <c r="C597" s="496" t="str">
        <f>IF($B597="","",IFERROR(VLOOKUP($B597,SERVIÇOS!$A:$F,2,0),IFERROR(VLOOKUP($B597,'COMPOSIÇÕES COMPLEMENTARES '!$C:$K,2,0),"")))</f>
        <v/>
      </c>
      <c r="D597" s="497" t="str">
        <f>IF($B597="","",IFERROR(VLOOKUP($B597,SERVIÇOS!$A:$F,3,0),IFERROR(VLOOKUP($B597,'COMPOSIÇÕES COMPLEMENTARES '!$C:$K,3,0),"")))</f>
        <v/>
      </c>
      <c r="E597" s="498"/>
      <c r="F597" s="499" t="str">
        <f>IF($B597="","",IFERROR(VLOOKUP($B597,SERVIÇOS!$A:$F,4,0),IFERROR(VLOOKUP($B597,'COMPOSIÇÕES COMPLEMENTARES '!$C:$K,6,0),"")))</f>
        <v/>
      </c>
      <c r="G597" s="499" t="str">
        <f>IF($B597="","",IFERROR(VLOOKUP($B597,SERVIÇOS!$A:$F,5,0),IFERROR(VLOOKUP($B597,'COMPOSIÇÕES COMPLEMENTARES '!$C:$K,7,0),"")))</f>
        <v/>
      </c>
      <c r="H597" s="499" t="str">
        <f t="shared" si="48"/>
        <v/>
      </c>
      <c r="I597" s="499" t="str">
        <f t="shared" si="49"/>
        <v/>
      </c>
      <c r="J597" s="499" t="str">
        <f t="shared" si="50"/>
        <v/>
      </c>
      <c r="K597" s="499" t="str">
        <f t="shared" si="51"/>
        <v/>
      </c>
      <c r="L597" s="499"/>
    </row>
    <row r="598" spans="1:12">
      <c r="A598" s="494"/>
      <c r="B598" s="495"/>
      <c r="C598" s="496" t="str">
        <f>IF($B598="","",IFERROR(VLOOKUP($B598,SERVIÇOS!$A:$F,2,0),IFERROR(VLOOKUP($B598,'COMPOSIÇÕES COMPLEMENTARES '!$C:$K,2,0),"")))</f>
        <v/>
      </c>
      <c r="D598" s="497" t="str">
        <f>IF($B598="","",IFERROR(VLOOKUP($B598,SERVIÇOS!$A:$F,3,0),IFERROR(VLOOKUP($B598,'COMPOSIÇÕES COMPLEMENTARES '!$C:$K,3,0),"")))</f>
        <v/>
      </c>
      <c r="E598" s="498"/>
      <c r="F598" s="499" t="str">
        <f>IF($B598="","",IFERROR(VLOOKUP($B598,SERVIÇOS!$A:$F,4,0),IFERROR(VLOOKUP($B598,'COMPOSIÇÕES COMPLEMENTARES '!$C:$K,6,0),"")))</f>
        <v/>
      </c>
      <c r="G598" s="499" t="str">
        <f>IF($B598="","",IFERROR(VLOOKUP($B598,SERVIÇOS!$A:$F,5,0),IFERROR(VLOOKUP($B598,'COMPOSIÇÕES COMPLEMENTARES '!$C:$K,7,0),"")))</f>
        <v/>
      </c>
      <c r="H598" s="499" t="str">
        <f t="shared" si="48"/>
        <v/>
      </c>
      <c r="I598" s="499" t="str">
        <f t="shared" si="49"/>
        <v/>
      </c>
      <c r="J598" s="499" t="str">
        <f t="shared" si="50"/>
        <v/>
      </c>
      <c r="K598" s="499" t="str">
        <f t="shared" si="51"/>
        <v/>
      </c>
      <c r="L598" s="499"/>
    </row>
    <row r="599" spans="1:12">
      <c r="A599" s="494"/>
      <c r="B599" s="495"/>
      <c r="C599" s="496" t="str">
        <f>IF($B599="","",IFERROR(VLOOKUP($B599,SERVIÇOS!$A:$F,2,0),IFERROR(VLOOKUP($B599,'COMPOSIÇÕES COMPLEMENTARES '!$C:$K,2,0),"")))</f>
        <v/>
      </c>
      <c r="D599" s="497" t="str">
        <f>IF($B599="","",IFERROR(VLOOKUP($B599,SERVIÇOS!$A:$F,3,0),IFERROR(VLOOKUP($B599,'COMPOSIÇÕES COMPLEMENTARES '!$C:$K,3,0),"")))</f>
        <v/>
      </c>
      <c r="E599" s="498"/>
      <c r="F599" s="499" t="str">
        <f>IF($B599="","",IFERROR(VLOOKUP($B599,SERVIÇOS!$A:$F,4,0),IFERROR(VLOOKUP($B599,'COMPOSIÇÕES COMPLEMENTARES '!$C:$K,6,0),"")))</f>
        <v/>
      </c>
      <c r="G599" s="499" t="str">
        <f>IF($B599="","",IFERROR(VLOOKUP($B599,SERVIÇOS!$A:$F,5,0),IFERROR(VLOOKUP($B599,'COMPOSIÇÕES COMPLEMENTARES '!$C:$K,7,0),"")))</f>
        <v/>
      </c>
      <c r="H599" s="499" t="str">
        <f t="shared" si="48"/>
        <v/>
      </c>
      <c r="I599" s="499" t="str">
        <f t="shared" si="49"/>
        <v/>
      </c>
      <c r="J599" s="499" t="str">
        <f t="shared" si="50"/>
        <v/>
      </c>
      <c r="K599" s="499" t="str">
        <f t="shared" si="51"/>
        <v/>
      </c>
      <c r="L599" s="499"/>
    </row>
    <row r="600" spans="1:12">
      <c r="A600" s="494"/>
      <c r="B600" s="495"/>
      <c r="C600" s="496" t="str">
        <f>IF($B600="","",IFERROR(VLOOKUP($B600,SERVIÇOS!$A:$F,2,0),IFERROR(VLOOKUP($B600,'COMPOSIÇÕES COMPLEMENTARES '!$C:$K,2,0),"")))</f>
        <v/>
      </c>
      <c r="D600" s="497" t="str">
        <f>IF($B600="","",IFERROR(VLOOKUP($B600,SERVIÇOS!$A:$F,3,0),IFERROR(VLOOKUP($B600,'COMPOSIÇÕES COMPLEMENTARES '!$C:$K,3,0),"")))</f>
        <v/>
      </c>
      <c r="E600" s="498"/>
      <c r="F600" s="499" t="str">
        <f>IF($B600="","",IFERROR(VLOOKUP($B600,SERVIÇOS!$A:$F,4,0),IFERROR(VLOOKUP($B600,'COMPOSIÇÕES COMPLEMENTARES '!$C:$K,6,0),"")))</f>
        <v/>
      </c>
      <c r="G600" s="499" t="str">
        <f>IF($B600="","",IFERROR(VLOOKUP($B600,SERVIÇOS!$A:$F,5,0),IFERROR(VLOOKUP($B600,'COMPOSIÇÕES COMPLEMENTARES '!$C:$K,7,0),"")))</f>
        <v/>
      </c>
      <c r="H600" s="499" t="str">
        <f t="shared" si="48"/>
        <v/>
      </c>
      <c r="I600" s="499" t="str">
        <f t="shared" si="49"/>
        <v/>
      </c>
      <c r="J600" s="499" t="str">
        <f t="shared" si="50"/>
        <v/>
      </c>
      <c r="K600" s="499" t="str">
        <f t="shared" si="51"/>
        <v/>
      </c>
      <c r="L600" s="499"/>
    </row>
    <row r="601" spans="1:12">
      <c r="A601" s="494"/>
      <c r="B601" s="495"/>
      <c r="C601" s="496" t="str">
        <f>IF($B601="","",IFERROR(VLOOKUP($B601,SERVIÇOS!$A:$F,2,0),IFERROR(VLOOKUP($B601,'COMPOSIÇÕES COMPLEMENTARES '!$C:$K,2,0),"")))</f>
        <v/>
      </c>
      <c r="D601" s="497" t="str">
        <f>IF($B601="","",IFERROR(VLOOKUP($B601,SERVIÇOS!$A:$F,3,0),IFERROR(VLOOKUP($B601,'COMPOSIÇÕES COMPLEMENTARES '!$C:$K,3,0),"")))</f>
        <v/>
      </c>
      <c r="E601" s="498"/>
      <c r="F601" s="499" t="str">
        <f>IF($B601="","",IFERROR(VLOOKUP($B601,SERVIÇOS!$A:$F,4,0),IFERROR(VLOOKUP($B601,'COMPOSIÇÕES COMPLEMENTARES '!$C:$K,6,0),"")))</f>
        <v/>
      </c>
      <c r="G601" s="499" t="str">
        <f>IF($B601="","",IFERROR(VLOOKUP($B601,SERVIÇOS!$A:$F,5,0),IFERROR(VLOOKUP($B601,'COMPOSIÇÕES COMPLEMENTARES '!$C:$K,7,0),"")))</f>
        <v/>
      </c>
      <c r="H601" s="499" t="str">
        <f t="shared" si="48"/>
        <v/>
      </c>
      <c r="I601" s="499" t="str">
        <f t="shared" si="49"/>
        <v/>
      </c>
      <c r="J601" s="499" t="str">
        <f t="shared" si="50"/>
        <v/>
      </c>
      <c r="K601" s="499" t="str">
        <f t="shared" si="51"/>
        <v/>
      </c>
      <c r="L601" s="499"/>
    </row>
    <row r="602" spans="1:12">
      <c r="A602" s="494"/>
      <c r="B602" s="495"/>
      <c r="C602" s="496" t="str">
        <f>IF($B602="","",IFERROR(VLOOKUP($B602,SERVIÇOS!$A:$F,2,0),IFERROR(VLOOKUP($B602,'COMPOSIÇÕES COMPLEMENTARES '!$C:$K,2,0),"")))</f>
        <v/>
      </c>
      <c r="D602" s="497" t="str">
        <f>IF($B602="","",IFERROR(VLOOKUP($B602,SERVIÇOS!$A:$F,3,0),IFERROR(VLOOKUP($B602,'COMPOSIÇÕES COMPLEMENTARES '!$C:$K,3,0),"")))</f>
        <v/>
      </c>
      <c r="E602" s="498"/>
      <c r="F602" s="499" t="str">
        <f>IF($B602="","",IFERROR(VLOOKUP($B602,SERVIÇOS!$A:$F,4,0),IFERROR(VLOOKUP($B602,'COMPOSIÇÕES COMPLEMENTARES '!$C:$K,6,0),"")))</f>
        <v/>
      </c>
      <c r="G602" s="499" t="str">
        <f>IF($B602="","",IFERROR(VLOOKUP($B602,SERVIÇOS!$A:$F,5,0),IFERROR(VLOOKUP($B602,'COMPOSIÇÕES COMPLEMENTARES '!$C:$K,7,0),"")))</f>
        <v/>
      </c>
      <c r="H602" s="499" t="str">
        <f t="shared" si="48"/>
        <v/>
      </c>
      <c r="I602" s="499" t="str">
        <f t="shared" si="49"/>
        <v/>
      </c>
      <c r="J602" s="499" t="str">
        <f t="shared" si="50"/>
        <v/>
      </c>
      <c r="K602" s="499" t="str">
        <f t="shared" si="51"/>
        <v/>
      </c>
      <c r="L602" s="499"/>
    </row>
    <row r="603" spans="1:12">
      <c r="A603" s="494"/>
      <c r="B603" s="495"/>
      <c r="C603" s="496" t="str">
        <f>IF($B603="","",IFERROR(VLOOKUP($B603,SERVIÇOS!$A:$F,2,0),IFERROR(VLOOKUP($B603,'COMPOSIÇÕES COMPLEMENTARES '!$C:$K,2,0),"")))</f>
        <v/>
      </c>
      <c r="D603" s="497" t="str">
        <f>IF($B603="","",IFERROR(VLOOKUP($B603,SERVIÇOS!$A:$F,3,0),IFERROR(VLOOKUP($B603,'COMPOSIÇÕES COMPLEMENTARES '!$C:$K,3,0),"")))</f>
        <v/>
      </c>
      <c r="E603" s="498"/>
      <c r="F603" s="499" t="str">
        <f>IF($B603="","",IFERROR(VLOOKUP($B603,SERVIÇOS!$A:$F,4,0),IFERROR(VLOOKUP($B603,'COMPOSIÇÕES COMPLEMENTARES '!$C:$K,6,0),"")))</f>
        <v/>
      </c>
      <c r="G603" s="499" t="str">
        <f>IF($B603="","",IFERROR(VLOOKUP($B603,SERVIÇOS!$A:$F,5,0),IFERROR(VLOOKUP($B603,'COMPOSIÇÕES COMPLEMENTARES '!$C:$K,7,0),"")))</f>
        <v/>
      </c>
      <c r="H603" s="499" t="str">
        <f t="shared" si="48"/>
        <v/>
      </c>
      <c r="I603" s="499" t="str">
        <f t="shared" si="49"/>
        <v/>
      </c>
      <c r="J603" s="499" t="str">
        <f t="shared" si="50"/>
        <v/>
      </c>
      <c r="K603" s="499" t="str">
        <f t="shared" si="51"/>
        <v/>
      </c>
      <c r="L603" s="499"/>
    </row>
    <row r="604" spans="1:12">
      <c r="A604" s="494"/>
      <c r="B604" s="495"/>
      <c r="C604" s="496" t="str">
        <f>IF($B604="","",IFERROR(VLOOKUP($B604,SERVIÇOS!$A:$F,2,0),IFERROR(VLOOKUP($B604,'COMPOSIÇÕES COMPLEMENTARES '!$C:$K,2,0),"")))</f>
        <v/>
      </c>
      <c r="D604" s="497" t="str">
        <f>IF($B604="","",IFERROR(VLOOKUP($B604,SERVIÇOS!$A:$F,3,0),IFERROR(VLOOKUP($B604,'COMPOSIÇÕES COMPLEMENTARES '!$C:$K,3,0),"")))</f>
        <v/>
      </c>
      <c r="E604" s="498"/>
      <c r="F604" s="499" t="str">
        <f>IF($B604="","",IFERROR(VLOOKUP($B604,SERVIÇOS!$A:$F,4,0),IFERROR(VLOOKUP($B604,'COMPOSIÇÕES COMPLEMENTARES '!$C:$K,6,0),"")))</f>
        <v/>
      </c>
      <c r="G604" s="499" t="str">
        <f>IF($B604="","",IFERROR(VLOOKUP($B604,SERVIÇOS!$A:$F,5,0),IFERROR(VLOOKUP($B604,'COMPOSIÇÕES COMPLEMENTARES '!$C:$K,7,0),"")))</f>
        <v/>
      </c>
      <c r="H604" s="499" t="str">
        <f t="shared" si="48"/>
        <v/>
      </c>
      <c r="I604" s="499" t="str">
        <f t="shared" si="49"/>
        <v/>
      </c>
      <c r="J604" s="499" t="str">
        <f t="shared" si="50"/>
        <v/>
      </c>
      <c r="K604" s="499" t="str">
        <f t="shared" si="51"/>
        <v/>
      </c>
      <c r="L604" s="499"/>
    </row>
    <row r="605" spans="1:12">
      <c r="A605" s="494"/>
      <c r="B605" s="495"/>
      <c r="C605" s="496" t="str">
        <f>IF($B605="","",IFERROR(VLOOKUP($B605,SERVIÇOS!$A:$F,2,0),IFERROR(VLOOKUP($B605,'COMPOSIÇÕES COMPLEMENTARES '!$C:$K,2,0),"")))</f>
        <v/>
      </c>
      <c r="D605" s="497" t="str">
        <f>IF($B605="","",IFERROR(VLOOKUP($B605,SERVIÇOS!$A:$F,3,0),IFERROR(VLOOKUP($B605,'COMPOSIÇÕES COMPLEMENTARES '!$C:$K,3,0),"")))</f>
        <v/>
      </c>
      <c r="E605" s="498"/>
      <c r="F605" s="499" t="str">
        <f>IF($B605="","",IFERROR(VLOOKUP($B605,SERVIÇOS!$A:$F,4,0),IFERROR(VLOOKUP($B605,'COMPOSIÇÕES COMPLEMENTARES '!$C:$K,6,0),"")))</f>
        <v/>
      </c>
      <c r="G605" s="499" t="str">
        <f>IF($B605="","",IFERROR(VLOOKUP($B605,SERVIÇOS!$A:$F,5,0),IFERROR(VLOOKUP($B605,'COMPOSIÇÕES COMPLEMENTARES '!$C:$K,7,0),"")))</f>
        <v/>
      </c>
      <c r="H605" s="499" t="str">
        <f t="shared" si="48"/>
        <v/>
      </c>
      <c r="I605" s="499" t="str">
        <f t="shared" si="49"/>
        <v/>
      </c>
      <c r="J605" s="499" t="str">
        <f t="shared" si="50"/>
        <v/>
      </c>
      <c r="K605" s="499" t="str">
        <f t="shared" si="51"/>
        <v/>
      </c>
      <c r="L605" s="499"/>
    </row>
    <row r="606" spans="1:12">
      <c r="A606" s="494"/>
      <c r="B606" s="495"/>
      <c r="C606" s="496" t="str">
        <f>IF($B606="","",IFERROR(VLOOKUP($B606,SERVIÇOS!$A:$F,2,0),IFERROR(VLOOKUP($B606,'COMPOSIÇÕES COMPLEMENTARES '!$C:$K,2,0),"")))</f>
        <v/>
      </c>
      <c r="D606" s="497" t="str">
        <f>IF($B606="","",IFERROR(VLOOKUP($B606,SERVIÇOS!$A:$F,3,0),IFERROR(VLOOKUP($B606,'COMPOSIÇÕES COMPLEMENTARES '!$C:$K,3,0),"")))</f>
        <v/>
      </c>
      <c r="E606" s="498"/>
      <c r="F606" s="499" t="str">
        <f>IF($B606="","",IFERROR(VLOOKUP($B606,SERVIÇOS!$A:$F,4,0),IFERROR(VLOOKUP($B606,'COMPOSIÇÕES COMPLEMENTARES '!$C:$K,6,0),"")))</f>
        <v/>
      </c>
      <c r="G606" s="499" t="str">
        <f>IF($B606="","",IFERROR(VLOOKUP($B606,SERVIÇOS!$A:$F,5,0),IFERROR(VLOOKUP($B606,'COMPOSIÇÕES COMPLEMENTARES '!$C:$K,7,0),"")))</f>
        <v/>
      </c>
      <c r="H606" s="499" t="str">
        <f t="shared" si="48"/>
        <v/>
      </c>
      <c r="I606" s="499" t="str">
        <f t="shared" si="49"/>
        <v/>
      </c>
      <c r="J606" s="499" t="str">
        <f t="shared" si="50"/>
        <v/>
      </c>
      <c r="K606" s="499" t="str">
        <f t="shared" si="51"/>
        <v/>
      </c>
      <c r="L606" s="499"/>
    </row>
    <row r="607" spans="1:12">
      <c r="A607" s="494"/>
      <c r="B607" s="495"/>
      <c r="C607" s="496" t="str">
        <f>IF($B607="","",IFERROR(VLOOKUP($B607,SERVIÇOS!$A:$F,2,0),IFERROR(VLOOKUP($B607,'COMPOSIÇÕES COMPLEMENTARES '!$C:$K,2,0),"")))</f>
        <v/>
      </c>
      <c r="D607" s="497" t="str">
        <f>IF($B607="","",IFERROR(VLOOKUP($B607,SERVIÇOS!$A:$F,3,0),IFERROR(VLOOKUP($B607,'COMPOSIÇÕES COMPLEMENTARES '!$C:$K,3,0),"")))</f>
        <v/>
      </c>
      <c r="E607" s="498"/>
      <c r="F607" s="499" t="str">
        <f>IF($B607="","",IFERROR(VLOOKUP($B607,SERVIÇOS!$A:$F,4,0),IFERROR(VLOOKUP($B607,'COMPOSIÇÕES COMPLEMENTARES '!$C:$K,6,0),"")))</f>
        <v/>
      </c>
      <c r="G607" s="499" t="str">
        <f>IF($B607="","",IFERROR(VLOOKUP($B607,SERVIÇOS!$A:$F,5,0),IFERROR(VLOOKUP($B607,'COMPOSIÇÕES COMPLEMENTARES '!$C:$K,7,0),"")))</f>
        <v/>
      </c>
      <c r="H607" s="499" t="str">
        <f t="shared" si="48"/>
        <v/>
      </c>
      <c r="I607" s="499" t="str">
        <f t="shared" si="49"/>
        <v/>
      </c>
      <c r="J607" s="499" t="str">
        <f t="shared" si="50"/>
        <v/>
      </c>
      <c r="K607" s="499" t="str">
        <f t="shared" si="51"/>
        <v/>
      </c>
      <c r="L607" s="499"/>
    </row>
    <row r="608" spans="1:12">
      <c r="A608" s="494"/>
      <c r="B608" s="495"/>
      <c r="C608" s="496" t="str">
        <f>IF($B608="","",IFERROR(VLOOKUP($B608,SERVIÇOS!$A:$F,2,0),IFERROR(VLOOKUP($B608,'COMPOSIÇÕES COMPLEMENTARES '!$C:$K,2,0),"")))</f>
        <v/>
      </c>
      <c r="D608" s="497" t="str">
        <f>IF($B608="","",IFERROR(VLOOKUP($B608,SERVIÇOS!$A:$F,3,0),IFERROR(VLOOKUP($B608,'COMPOSIÇÕES COMPLEMENTARES '!$C:$K,3,0),"")))</f>
        <v/>
      </c>
      <c r="E608" s="498"/>
      <c r="F608" s="499" t="str">
        <f>IF($B608="","",IFERROR(VLOOKUP($B608,SERVIÇOS!$A:$F,4,0),IFERROR(VLOOKUP($B608,'COMPOSIÇÕES COMPLEMENTARES '!$C:$K,6,0),"")))</f>
        <v/>
      </c>
      <c r="G608" s="499" t="str">
        <f>IF($B608="","",IFERROR(VLOOKUP($B608,SERVIÇOS!$A:$F,5,0),IFERROR(VLOOKUP($B608,'COMPOSIÇÕES COMPLEMENTARES '!$C:$K,7,0),"")))</f>
        <v/>
      </c>
      <c r="H608" s="499" t="str">
        <f t="shared" si="48"/>
        <v/>
      </c>
      <c r="I608" s="499" t="str">
        <f t="shared" si="49"/>
        <v/>
      </c>
      <c r="J608" s="499" t="str">
        <f t="shared" si="50"/>
        <v/>
      </c>
      <c r="K608" s="499" t="str">
        <f t="shared" si="51"/>
        <v/>
      </c>
      <c r="L608" s="499"/>
    </row>
    <row r="609" spans="1:12">
      <c r="A609" s="494"/>
      <c r="B609" s="495"/>
      <c r="C609" s="496" t="str">
        <f>IF($B609="","",IFERROR(VLOOKUP($B609,SERVIÇOS!$A:$F,2,0),IFERROR(VLOOKUP($B609,'COMPOSIÇÕES COMPLEMENTARES '!$C:$K,2,0),"")))</f>
        <v/>
      </c>
      <c r="D609" s="497" t="str">
        <f>IF($B609="","",IFERROR(VLOOKUP($B609,SERVIÇOS!$A:$F,3,0),IFERROR(VLOOKUP($B609,'COMPOSIÇÕES COMPLEMENTARES '!$C:$K,3,0),"")))</f>
        <v/>
      </c>
      <c r="E609" s="498"/>
      <c r="F609" s="499" t="str">
        <f>IF($B609="","",IFERROR(VLOOKUP($B609,SERVIÇOS!$A:$F,4,0),IFERROR(VLOOKUP($B609,'COMPOSIÇÕES COMPLEMENTARES '!$C:$K,6,0),"")))</f>
        <v/>
      </c>
      <c r="G609" s="499" t="str">
        <f>IF($B609="","",IFERROR(VLOOKUP($B609,SERVIÇOS!$A:$F,5,0),IFERROR(VLOOKUP($B609,'COMPOSIÇÕES COMPLEMENTARES '!$C:$K,7,0),"")))</f>
        <v/>
      </c>
      <c r="H609" s="499" t="str">
        <f t="shared" si="48"/>
        <v/>
      </c>
      <c r="I609" s="499" t="str">
        <f t="shared" si="49"/>
        <v/>
      </c>
      <c r="J609" s="499" t="str">
        <f t="shared" si="50"/>
        <v/>
      </c>
      <c r="K609" s="499" t="str">
        <f t="shared" si="51"/>
        <v/>
      </c>
      <c r="L609" s="499"/>
    </row>
    <row r="610" spans="1:12">
      <c r="A610" s="494"/>
      <c r="B610" s="495"/>
      <c r="C610" s="496" t="str">
        <f>IF($B610="","",IFERROR(VLOOKUP($B610,SERVIÇOS!$A:$F,2,0),IFERROR(VLOOKUP($B610,'COMPOSIÇÕES COMPLEMENTARES '!$C:$K,2,0),"")))</f>
        <v/>
      </c>
      <c r="D610" s="497" t="str">
        <f>IF($B610="","",IFERROR(VLOOKUP($B610,SERVIÇOS!$A:$F,3,0),IFERROR(VLOOKUP($B610,'COMPOSIÇÕES COMPLEMENTARES '!$C:$K,3,0),"")))</f>
        <v/>
      </c>
      <c r="E610" s="498"/>
      <c r="F610" s="499" t="str">
        <f>IF($B610="","",IFERROR(VLOOKUP($B610,SERVIÇOS!$A:$F,4,0),IFERROR(VLOOKUP($B610,'COMPOSIÇÕES COMPLEMENTARES '!$C:$K,6,0),"")))</f>
        <v/>
      </c>
      <c r="G610" s="499" t="str">
        <f>IF($B610="","",IFERROR(VLOOKUP($B610,SERVIÇOS!$A:$F,5,0),IFERROR(VLOOKUP($B610,'COMPOSIÇÕES COMPLEMENTARES '!$C:$K,7,0),"")))</f>
        <v/>
      </c>
      <c r="H610" s="499" t="str">
        <f t="shared" si="48"/>
        <v/>
      </c>
      <c r="I610" s="499" t="str">
        <f t="shared" si="49"/>
        <v/>
      </c>
      <c r="J610" s="499" t="str">
        <f t="shared" si="50"/>
        <v/>
      </c>
      <c r="K610" s="499" t="str">
        <f t="shared" si="51"/>
        <v/>
      </c>
      <c r="L610" s="499"/>
    </row>
    <row r="611" spans="1:12">
      <c r="A611" s="494"/>
      <c r="B611" s="495"/>
      <c r="C611" s="496" t="str">
        <f>IF($B611="","",IFERROR(VLOOKUP($B611,SERVIÇOS!$A:$F,2,0),IFERROR(VLOOKUP($B611,'COMPOSIÇÕES COMPLEMENTARES '!$C:$K,2,0),"")))</f>
        <v/>
      </c>
      <c r="D611" s="497" t="str">
        <f>IF($B611="","",IFERROR(VLOOKUP($B611,SERVIÇOS!$A:$F,3,0),IFERROR(VLOOKUP($B611,'COMPOSIÇÕES COMPLEMENTARES '!$C:$K,3,0),"")))</f>
        <v/>
      </c>
      <c r="E611" s="498"/>
      <c r="F611" s="499" t="str">
        <f>IF($B611="","",IFERROR(VLOOKUP($B611,SERVIÇOS!$A:$F,4,0),IFERROR(VLOOKUP($B611,'COMPOSIÇÕES COMPLEMENTARES '!$C:$K,6,0),"")))</f>
        <v/>
      </c>
      <c r="G611" s="499" t="str">
        <f>IF($B611="","",IFERROR(VLOOKUP($B611,SERVIÇOS!$A:$F,5,0),IFERROR(VLOOKUP($B611,'COMPOSIÇÕES COMPLEMENTARES '!$C:$K,7,0),"")))</f>
        <v/>
      </c>
      <c r="H611" s="499" t="str">
        <f t="shared" si="48"/>
        <v/>
      </c>
      <c r="I611" s="499" t="str">
        <f t="shared" si="49"/>
        <v/>
      </c>
      <c r="J611" s="499" t="str">
        <f t="shared" si="50"/>
        <v/>
      </c>
      <c r="K611" s="499" t="str">
        <f t="shared" si="51"/>
        <v/>
      </c>
      <c r="L611" s="499"/>
    </row>
    <row r="612" spans="1:12">
      <c r="A612" s="494"/>
      <c r="B612" s="495"/>
      <c r="C612" s="496" t="str">
        <f>IF($B612="","",IFERROR(VLOOKUP($B612,SERVIÇOS!$A:$F,2,0),IFERROR(VLOOKUP($B612,'COMPOSIÇÕES COMPLEMENTARES '!$C:$K,2,0),"")))</f>
        <v/>
      </c>
      <c r="D612" s="497" t="str">
        <f>IF($B612="","",IFERROR(VLOOKUP($B612,SERVIÇOS!$A:$F,3,0),IFERROR(VLOOKUP($B612,'COMPOSIÇÕES COMPLEMENTARES '!$C:$K,3,0),"")))</f>
        <v/>
      </c>
      <c r="E612" s="498"/>
      <c r="F612" s="499" t="str">
        <f>IF($B612="","",IFERROR(VLOOKUP($B612,SERVIÇOS!$A:$F,4,0),IFERROR(VLOOKUP($B612,'COMPOSIÇÕES COMPLEMENTARES '!$C:$K,6,0),"")))</f>
        <v/>
      </c>
      <c r="G612" s="499" t="str">
        <f>IF($B612="","",IFERROR(VLOOKUP($B612,SERVIÇOS!$A:$F,5,0),IFERROR(VLOOKUP($B612,'COMPOSIÇÕES COMPLEMENTARES '!$C:$K,7,0),"")))</f>
        <v/>
      </c>
      <c r="H612" s="499" t="str">
        <f t="shared" si="48"/>
        <v/>
      </c>
      <c r="I612" s="499" t="str">
        <f t="shared" si="49"/>
        <v/>
      </c>
      <c r="J612" s="499" t="str">
        <f t="shared" si="50"/>
        <v/>
      </c>
      <c r="K612" s="499" t="str">
        <f t="shared" si="51"/>
        <v/>
      </c>
      <c r="L612" s="499"/>
    </row>
    <row r="613" spans="1:12">
      <c r="A613" s="494"/>
      <c r="B613" s="495"/>
      <c r="C613" s="496" t="str">
        <f>IF($B613="","",IFERROR(VLOOKUP($B613,SERVIÇOS!$A:$F,2,0),IFERROR(VLOOKUP($B613,'COMPOSIÇÕES COMPLEMENTARES '!$C:$K,2,0),"")))</f>
        <v/>
      </c>
      <c r="D613" s="497" t="str">
        <f>IF($B613="","",IFERROR(VLOOKUP($B613,SERVIÇOS!$A:$F,3,0),IFERROR(VLOOKUP($B613,'COMPOSIÇÕES COMPLEMENTARES '!$C:$K,3,0),"")))</f>
        <v/>
      </c>
      <c r="E613" s="498"/>
      <c r="F613" s="499" t="str">
        <f>IF($B613="","",IFERROR(VLOOKUP($B613,SERVIÇOS!$A:$F,4,0),IFERROR(VLOOKUP($B613,'COMPOSIÇÕES COMPLEMENTARES '!$C:$K,6,0),"")))</f>
        <v/>
      </c>
      <c r="G613" s="499" t="str">
        <f>IF($B613="","",IFERROR(VLOOKUP($B613,SERVIÇOS!$A:$F,5,0),IFERROR(VLOOKUP($B613,'COMPOSIÇÕES COMPLEMENTARES '!$C:$K,7,0),"")))</f>
        <v/>
      </c>
      <c r="H613" s="499" t="str">
        <f t="shared" si="48"/>
        <v/>
      </c>
      <c r="I613" s="499" t="str">
        <f t="shared" si="49"/>
        <v/>
      </c>
      <c r="J613" s="499" t="str">
        <f t="shared" si="50"/>
        <v/>
      </c>
      <c r="K613" s="499" t="str">
        <f t="shared" si="51"/>
        <v/>
      </c>
      <c r="L613" s="499"/>
    </row>
    <row r="614" spans="1:12">
      <c r="A614" s="494"/>
      <c r="B614" s="495"/>
      <c r="C614" s="496" t="str">
        <f>IF($B614="","",IFERROR(VLOOKUP($B614,SERVIÇOS!$A:$F,2,0),IFERROR(VLOOKUP($B614,'COMPOSIÇÕES COMPLEMENTARES '!$C:$K,2,0),"")))</f>
        <v/>
      </c>
      <c r="D614" s="497" t="str">
        <f>IF($B614="","",IFERROR(VLOOKUP($B614,SERVIÇOS!$A:$F,3,0),IFERROR(VLOOKUP($B614,'COMPOSIÇÕES COMPLEMENTARES '!$C:$K,3,0),"")))</f>
        <v/>
      </c>
      <c r="E614" s="498"/>
      <c r="F614" s="499" t="str">
        <f>IF($B614="","",IFERROR(VLOOKUP($B614,SERVIÇOS!$A:$F,4,0),IFERROR(VLOOKUP($B614,'COMPOSIÇÕES COMPLEMENTARES '!$C:$K,6,0),"")))</f>
        <v/>
      </c>
      <c r="G614" s="499" t="str">
        <f>IF($B614="","",IFERROR(VLOOKUP($B614,SERVIÇOS!$A:$F,5,0),IFERROR(VLOOKUP($B614,'COMPOSIÇÕES COMPLEMENTARES '!$C:$K,7,0),"")))</f>
        <v/>
      </c>
      <c r="H614" s="499" t="str">
        <f t="shared" si="48"/>
        <v/>
      </c>
      <c r="I614" s="499" t="str">
        <f t="shared" si="49"/>
        <v/>
      </c>
      <c r="J614" s="499" t="str">
        <f t="shared" si="50"/>
        <v/>
      </c>
      <c r="K614" s="499" t="str">
        <f t="shared" si="51"/>
        <v/>
      </c>
      <c r="L614" s="499"/>
    </row>
    <row r="615" spans="1:12">
      <c r="A615" s="494"/>
      <c r="B615" s="495"/>
      <c r="C615" s="496" t="str">
        <f>IF($B615="","",IFERROR(VLOOKUP($B615,SERVIÇOS!$A:$F,2,0),IFERROR(VLOOKUP($B615,'COMPOSIÇÕES COMPLEMENTARES '!$C:$K,2,0),"")))</f>
        <v/>
      </c>
      <c r="D615" s="497" t="str">
        <f>IF($B615="","",IFERROR(VLOOKUP($B615,SERVIÇOS!$A:$F,3,0),IFERROR(VLOOKUP($B615,'COMPOSIÇÕES COMPLEMENTARES '!$C:$K,3,0),"")))</f>
        <v/>
      </c>
      <c r="E615" s="498"/>
      <c r="F615" s="499" t="str">
        <f>IF($B615="","",IFERROR(VLOOKUP($B615,SERVIÇOS!$A:$F,4,0),IFERROR(VLOOKUP($B615,'COMPOSIÇÕES COMPLEMENTARES '!$C:$K,6,0),"")))</f>
        <v/>
      </c>
      <c r="G615" s="499" t="str">
        <f>IF($B615="","",IFERROR(VLOOKUP($B615,SERVIÇOS!$A:$F,5,0),IFERROR(VLOOKUP($B615,'COMPOSIÇÕES COMPLEMENTARES '!$C:$K,7,0),"")))</f>
        <v/>
      </c>
      <c r="H615" s="499" t="str">
        <f t="shared" si="48"/>
        <v/>
      </c>
      <c r="I615" s="499" t="str">
        <f t="shared" si="49"/>
        <v/>
      </c>
      <c r="J615" s="499" t="str">
        <f t="shared" si="50"/>
        <v/>
      </c>
      <c r="K615" s="499" t="str">
        <f t="shared" si="51"/>
        <v/>
      </c>
      <c r="L615" s="499"/>
    </row>
    <row r="616" spans="1:12">
      <c r="A616" s="494"/>
      <c r="B616" s="495"/>
      <c r="C616" s="496" t="str">
        <f>IF($B616="","",IFERROR(VLOOKUP($B616,SERVIÇOS!$A:$F,2,0),IFERROR(VLOOKUP($B616,'COMPOSIÇÕES COMPLEMENTARES '!$C:$K,2,0),"")))</f>
        <v/>
      </c>
      <c r="D616" s="497" t="str">
        <f>IF($B616="","",IFERROR(VLOOKUP($B616,SERVIÇOS!$A:$F,3,0),IFERROR(VLOOKUP($B616,'COMPOSIÇÕES COMPLEMENTARES '!$C:$K,3,0),"")))</f>
        <v/>
      </c>
      <c r="E616" s="498"/>
      <c r="F616" s="499" t="str">
        <f>IF($B616="","",IFERROR(VLOOKUP($B616,SERVIÇOS!$A:$F,4,0),IFERROR(VLOOKUP($B616,'COMPOSIÇÕES COMPLEMENTARES '!$C:$K,6,0),"")))</f>
        <v/>
      </c>
      <c r="G616" s="499" t="str">
        <f>IF($B616="","",IFERROR(VLOOKUP($B616,SERVIÇOS!$A:$F,5,0),IFERROR(VLOOKUP($B616,'COMPOSIÇÕES COMPLEMENTARES '!$C:$K,7,0),"")))</f>
        <v/>
      </c>
      <c r="H616" s="499" t="str">
        <f t="shared" si="48"/>
        <v/>
      </c>
      <c r="I616" s="499" t="str">
        <f t="shared" si="49"/>
        <v/>
      </c>
      <c r="J616" s="499" t="str">
        <f t="shared" si="50"/>
        <v/>
      </c>
      <c r="K616" s="499" t="str">
        <f t="shared" si="51"/>
        <v/>
      </c>
      <c r="L616" s="499"/>
    </row>
    <row r="617" spans="1:12">
      <c r="A617" s="494"/>
      <c r="B617" s="495"/>
      <c r="C617" s="496" t="str">
        <f>IF($B617="","",IFERROR(VLOOKUP($B617,SERVIÇOS!$A:$F,2,0),IFERROR(VLOOKUP($B617,'COMPOSIÇÕES COMPLEMENTARES '!$C:$K,2,0),"")))</f>
        <v/>
      </c>
      <c r="D617" s="497" t="str">
        <f>IF($B617="","",IFERROR(VLOOKUP($B617,SERVIÇOS!$A:$F,3,0),IFERROR(VLOOKUP($B617,'COMPOSIÇÕES COMPLEMENTARES '!$C:$K,3,0),"")))</f>
        <v/>
      </c>
      <c r="E617" s="498"/>
      <c r="F617" s="499" t="str">
        <f>IF($B617="","",IFERROR(VLOOKUP($B617,SERVIÇOS!$A:$F,4,0),IFERROR(VLOOKUP($B617,'COMPOSIÇÕES COMPLEMENTARES '!$C:$K,6,0),"")))</f>
        <v/>
      </c>
      <c r="G617" s="499" t="str">
        <f>IF($B617="","",IFERROR(VLOOKUP($B617,SERVIÇOS!$A:$F,5,0),IFERROR(VLOOKUP($B617,'COMPOSIÇÕES COMPLEMENTARES '!$C:$K,7,0),"")))</f>
        <v/>
      </c>
      <c r="H617" s="499" t="str">
        <f t="shared" si="48"/>
        <v/>
      </c>
      <c r="I617" s="499" t="str">
        <f t="shared" si="49"/>
        <v/>
      </c>
      <c r="J617" s="499" t="str">
        <f t="shared" si="50"/>
        <v/>
      </c>
      <c r="K617" s="499" t="str">
        <f t="shared" si="51"/>
        <v/>
      </c>
      <c r="L617" s="499"/>
    </row>
    <row r="618" spans="1:12">
      <c r="A618" s="494"/>
      <c r="B618" s="495"/>
      <c r="C618" s="496" t="str">
        <f>IF($B618="","",IFERROR(VLOOKUP($B618,SERVIÇOS!$A:$F,2,0),IFERROR(VLOOKUP($B618,'COMPOSIÇÕES COMPLEMENTARES '!$C:$K,2,0),"")))</f>
        <v/>
      </c>
      <c r="D618" s="497" t="str">
        <f>IF($B618="","",IFERROR(VLOOKUP($B618,SERVIÇOS!$A:$F,3,0),IFERROR(VLOOKUP($B618,'COMPOSIÇÕES COMPLEMENTARES '!$C:$K,3,0),"")))</f>
        <v/>
      </c>
      <c r="E618" s="498"/>
      <c r="F618" s="499" t="str">
        <f>IF($B618="","",IFERROR(VLOOKUP($B618,SERVIÇOS!$A:$F,4,0),IFERROR(VLOOKUP($B618,'COMPOSIÇÕES COMPLEMENTARES '!$C:$K,6,0),"")))</f>
        <v/>
      </c>
      <c r="G618" s="499" t="str">
        <f>IF($B618="","",IFERROR(VLOOKUP($B618,SERVIÇOS!$A:$F,5,0),IFERROR(VLOOKUP($B618,'COMPOSIÇÕES COMPLEMENTARES '!$C:$K,7,0),"")))</f>
        <v/>
      </c>
      <c r="H618" s="499" t="str">
        <f t="shared" si="48"/>
        <v/>
      </c>
      <c r="I618" s="499" t="str">
        <f t="shared" si="49"/>
        <v/>
      </c>
      <c r="J618" s="499" t="str">
        <f t="shared" si="50"/>
        <v/>
      </c>
      <c r="K618" s="499" t="str">
        <f t="shared" si="51"/>
        <v/>
      </c>
      <c r="L618" s="499"/>
    </row>
    <row r="619" spans="1:12">
      <c r="A619" s="494"/>
      <c r="B619" s="495"/>
      <c r="C619" s="496" t="str">
        <f>IF($B619="","",IFERROR(VLOOKUP($B619,SERVIÇOS!$A:$F,2,0),IFERROR(VLOOKUP($B619,'COMPOSIÇÕES COMPLEMENTARES '!$C:$K,2,0),"")))</f>
        <v/>
      </c>
      <c r="D619" s="497" t="str">
        <f>IF($B619="","",IFERROR(VLOOKUP($B619,SERVIÇOS!$A:$F,3,0),IFERROR(VLOOKUP($B619,'COMPOSIÇÕES COMPLEMENTARES '!$C:$K,3,0),"")))</f>
        <v/>
      </c>
      <c r="E619" s="498"/>
      <c r="F619" s="499" t="str">
        <f>IF($B619="","",IFERROR(VLOOKUP($B619,SERVIÇOS!$A:$F,4,0),IFERROR(VLOOKUP($B619,'COMPOSIÇÕES COMPLEMENTARES '!$C:$K,6,0),"")))</f>
        <v/>
      </c>
      <c r="G619" s="499" t="str">
        <f>IF($B619="","",IFERROR(VLOOKUP($B619,SERVIÇOS!$A:$F,5,0),IFERROR(VLOOKUP($B619,'COMPOSIÇÕES COMPLEMENTARES '!$C:$K,7,0),"")))</f>
        <v/>
      </c>
      <c r="H619" s="499" t="str">
        <f t="shared" si="48"/>
        <v/>
      </c>
      <c r="I619" s="499" t="str">
        <f t="shared" si="49"/>
        <v/>
      </c>
      <c r="J619" s="499" t="str">
        <f t="shared" si="50"/>
        <v/>
      </c>
      <c r="K619" s="499" t="str">
        <f t="shared" si="51"/>
        <v/>
      </c>
      <c r="L619" s="499"/>
    </row>
    <row r="620" spans="1:12">
      <c r="A620" s="494"/>
      <c r="B620" s="495"/>
      <c r="C620" s="496" t="str">
        <f>IF($B620="","",IFERROR(VLOOKUP($B620,SERVIÇOS!$A:$F,2,0),IFERROR(VLOOKUP($B620,'COMPOSIÇÕES COMPLEMENTARES '!$C:$K,2,0),"")))</f>
        <v/>
      </c>
      <c r="D620" s="497" t="str">
        <f>IF($B620="","",IFERROR(VLOOKUP($B620,SERVIÇOS!$A:$F,3,0),IFERROR(VLOOKUP($B620,'COMPOSIÇÕES COMPLEMENTARES '!$C:$K,3,0),"")))</f>
        <v/>
      </c>
      <c r="E620" s="498"/>
      <c r="F620" s="499" t="str">
        <f>IF($B620="","",IFERROR(VLOOKUP($B620,SERVIÇOS!$A:$F,4,0),IFERROR(VLOOKUP($B620,'COMPOSIÇÕES COMPLEMENTARES '!$C:$K,6,0),"")))</f>
        <v/>
      </c>
      <c r="G620" s="499" t="str">
        <f>IF($B620="","",IFERROR(VLOOKUP($B620,SERVIÇOS!$A:$F,5,0),IFERROR(VLOOKUP($B620,'COMPOSIÇÕES COMPLEMENTARES '!$C:$K,7,0),"")))</f>
        <v/>
      </c>
      <c r="H620" s="499" t="str">
        <f t="shared" si="48"/>
        <v/>
      </c>
      <c r="I620" s="499" t="str">
        <f t="shared" si="49"/>
        <v/>
      </c>
      <c r="J620" s="499" t="str">
        <f t="shared" si="50"/>
        <v/>
      </c>
      <c r="K620" s="499" t="str">
        <f t="shared" si="51"/>
        <v/>
      </c>
      <c r="L620" s="499"/>
    </row>
    <row r="621" spans="1:12">
      <c r="A621" s="494"/>
      <c r="B621" s="495"/>
      <c r="C621" s="496" t="str">
        <f>IF($B621="","",IFERROR(VLOOKUP($B621,SERVIÇOS!$A:$F,2,0),IFERROR(VLOOKUP($B621,'COMPOSIÇÕES COMPLEMENTARES '!$C:$K,2,0),"")))</f>
        <v/>
      </c>
      <c r="D621" s="497" t="str">
        <f>IF($B621="","",IFERROR(VLOOKUP($B621,SERVIÇOS!$A:$F,3,0),IFERROR(VLOOKUP($B621,'COMPOSIÇÕES COMPLEMENTARES '!$C:$K,3,0),"")))</f>
        <v/>
      </c>
      <c r="E621" s="498"/>
      <c r="F621" s="499" t="str">
        <f>IF($B621="","",IFERROR(VLOOKUP($B621,SERVIÇOS!$A:$F,4,0),IFERROR(VLOOKUP($B621,'COMPOSIÇÕES COMPLEMENTARES '!$C:$K,6,0),"")))</f>
        <v/>
      </c>
      <c r="G621" s="499" t="str">
        <f>IF($B621="","",IFERROR(VLOOKUP($B621,SERVIÇOS!$A:$F,5,0),IFERROR(VLOOKUP($B621,'COMPOSIÇÕES COMPLEMENTARES '!$C:$K,7,0),"")))</f>
        <v/>
      </c>
      <c r="H621" s="499" t="str">
        <f t="shared" si="48"/>
        <v/>
      </c>
      <c r="I621" s="499" t="str">
        <f t="shared" si="49"/>
        <v/>
      </c>
      <c r="J621" s="499" t="str">
        <f t="shared" si="50"/>
        <v/>
      </c>
      <c r="K621" s="499" t="str">
        <f t="shared" si="51"/>
        <v/>
      </c>
      <c r="L621" s="499"/>
    </row>
    <row r="622" spans="1:12">
      <c r="A622" s="494"/>
      <c r="B622" s="495"/>
      <c r="C622" s="496" t="str">
        <f>IF($B622="","",IFERROR(VLOOKUP($B622,SERVIÇOS!$A:$F,2,0),IFERROR(VLOOKUP($B622,'COMPOSIÇÕES COMPLEMENTARES '!$C:$K,2,0),"")))</f>
        <v/>
      </c>
      <c r="D622" s="497" t="str">
        <f>IF($B622="","",IFERROR(VLOOKUP($B622,SERVIÇOS!$A:$F,3,0),IFERROR(VLOOKUP($B622,'COMPOSIÇÕES COMPLEMENTARES '!$C:$K,3,0),"")))</f>
        <v/>
      </c>
      <c r="E622" s="498"/>
      <c r="F622" s="499" t="str">
        <f>IF($B622="","",IFERROR(VLOOKUP($B622,SERVIÇOS!$A:$F,4,0),IFERROR(VLOOKUP($B622,'COMPOSIÇÕES COMPLEMENTARES '!$C:$K,6,0),"")))</f>
        <v/>
      </c>
      <c r="G622" s="499" t="str">
        <f>IF($B622="","",IFERROR(VLOOKUP($B622,SERVIÇOS!$A:$F,5,0),IFERROR(VLOOKUP($B622,'COMPOSIÇÕES COMPLEMENTARES '!$C:$K,7,0),"")))</f>
        <v/>
      </c>
      <c r="H622" s="499" t="str">
        <f t="shared" si="48"/>
        <v/>
      </c>
      <c r="I622" s="499" t="str">
        <f t="shared" si="49"/>
        <v/>
      </c>
      <c r="J622" s="499" t="str">
        <f t="shared" si="50"/>
        <v/>
      </c>
      <c r="K622" s="499" t="str">
        <f t="shared" si="51"/>
        <v/>
      </c>
      <c r="L622" s="499"/>
    </row>
    <row r="623" spans="1:12">
      <c r="A623" s="494"/>
      <c r="B623" s="495"/>
      <c r="C623" s="496" t="str">
        <f>IF($B623="","",IFERROR(VLOOKUP($B623,SERVIÇOS!$A:$F,2,0),IFERROR(VLOOKUP($B623,'COMPOSIÇÕES COMPLEMENTARES '!$C:$K,2,0),"")))</f>
        <v/>
      </c>
      <c r="D623" s="497" t="str">
        <f>IF($B623="","",IFERROR(VLOOKUP($B623,SERVIÇOS!$A:$F,3,0),IFERROR(VLOOKUP($B623,'COMPOSIÇÕES COMPLEMENTARES '!$C:$K,3,0),"")))</f>
        <v/>
      </c>
      <c r="E623" s="498"/>
      <c r="F623" s="499" t="str">
        <f>IF($B623="","",IFERROR(VLOOKUP($B623,SERVIÇOS!$A:$F,4,0),IFERROR(VLOOKUP($B623,'COMPOSIÇÕES COMPLEMENTARES '!$C:$K,6,0),"")))</f>
        <v/>
      </c>
      <c r="G623" s="499" t="str">
        <f>IF($B623="","",IFERROR(VLOOKUP($B623,SERVIÇOS!$A:$F,5,0),IFERROR(VLOOKUP($B623,'COMPOSIÇÕES COMPLEMENTARES '!$C:$K,7,0),"")))</f>
        <v/>
      </c>
      <c r="H623" s="499" t="str">
        <f t="shared" si="48"/>
        <v/>
      </c>
      <c r="I623" s="499" t="str">
        <f t="shared" si="49"/>
        <v/>
      </c>
      <c r="J623" s="499" t="str">
        <f t="shared" si="50"/>
        <v/>
      </c>
      <c r="K623" s="499" t="str">
        <f t="shared" si="51"/>
        <v/>
      </c>
      <c r="L623" s="499"/>
    </row>
    <row r="624" spans="1:12">
      <c r="A624" s="494"/>
      <c r="B624" s="495"/>
      <c r="C624" s="496" t="str">
        <f>IF($B624="","",IFERROR(VLOOKUP($B624,SERVIÇOS!$A:$F,2,0),IFERROR(VLOOKUP($B624,'COMPOSIÇÕES COMPLEMENTARES '!$C:$K,2,0),"")))</f>
        <v/>
      </c>
      <c r="D624" s="497" t="str">
        <f>IF($B624="","",IFERROR(VLOOKUP($B624,SERVIÇOS!$A:$F,3,0),IFERROR(VLOOKUP($B624,'COMPOSIÇÕES COMPLEMENTARES '!$C:$K,3,0),"")))</f>
        <v/>
      </c>
      <c r="E624" s="498"/>
      <c r="F624" s="499" t="str">
        <f>IF($B624="","",IFERROR(VLOOKUP($B624,SERVIÇOS!$A:$F,4,0),IFERROR(VLOOKUP($B624,'COMPOSIÇÕES COMPLEMENTARES '!$C:$K,6,0),"")))</f>
        <v/>
      </c>
      <c r="G624" s="499" t="str">
        <f>IF($B624="","",IFERROR(VLOOKUP($B624,SERVIÇOS!$A:$F,5,0),IFERROR(VLOOKUP($B624,'COMPOSIÇÕES COMPLEMENTARES '!$C:$K,7,0),"")))</f>
        <v/>
      </c>
      <c r="H624" s="499" t="str">
        <f t="shared" si="48"/>
        <v/>
      </c>
      <c r="I624" s="499" t="str">
        <f t="shared" si="49"/>
        <v/>
      </c>
      <c r="J624" s="499" t="str">
        <f t="shared" si="50"/>
        <v/>
      </c>
      <c r="K624" s="499" t="str">
        <f t="shared" si="51"/>
        <v/>
      </c>
      <c r="L624" s="499"/>
    </row>
    <row r="625" spans="1:12">
      <c r="A625" s="494"/>
      <c r="B625" s="495"/>
      <c r="C625" s="496" t="str">
        <f>IF($B625="","",IFERROR(VLOOKUP($B625,SERVIÇOS!$A:$F,2,0),IFERROR(VLOOKUP($B625,'COMPOSIÇÕES COMPLEMENTARES '!$C:$K,2,0),"")))</f>
        <v/>
      </c>
      <c r="D625" s="497" t="str">
        <f>IF($B625="","",IFERROR(VLOOKUP($B625,SERVIÇOS!$A:$F,3,0),IFERROR(VLOOKUP($B625,'COMPOSIÇÕES COMPLEMENTARES '!$C:$K,3,0),"")))</f>
        <v/>
      </c>
      <c r="E625" s="498"/>
      <c r="F625" s="499" t="str">
        <f>IF($B625="","",IFERROR(VLOOKUP($B625,SERVIÇOS!$A:$F,4,0),IFERROR(VLOOKUP($B625,'COMPOSIÇÕES COMPLEMENTARES '!$C:$K,6,0),"")))</f>
        <v/>
      </c>
      <c r="G625" s="499" t="str">
        <f>IF($B625="","",IFERROR(VLOOKUP($B625,SERVIÇOS!$A:$F,5,0),IFERROR(VLOOKUP($B625,'COMPOSIÇÕES COMPLEMENTARES '!$C:$K,7,0),"")))</f>
        <v/>
      </c>
      <c r="H625" s="499" t="str">
        <f t="shared" si="48"/>
        <v/>
      </c>
      <c r="I625" s="499" t="str">
        <f t="shared" si="49"/>
        <v/>
      </c>
      <c r="J625" s="499" t="str">
        <f t="shared" si="50"/>
        <v/>
      </c>
      <c r="K625" s="499" t="str">
        <f t="shared" si="51"/>
        <v/>
      </c>
      <c r="L625" s="499"/>
    </row>
    <row r="626" spans="1:12">
      <c r="A626" s="494"/>
      <c r="B626" s="495"/>
      <c r="C626" s="496" t="str">
        <f>IF($B626="","",IFERROR(VLOOKUP($B626,SERVIÇOS!$A:$F,2,0),IFERROR(VLOOKUP($B626,'COMPOSIÇÕES COMPLEMENTARES '!$C:$K,2,0),"")))</f>
        <v/>
      </c>
      <c r="D626" s="497" t="str">
        <f>IF($B626="","",IFERROR(VLOOKUP($B626,SERVIÇOS!$A:$F,3,0),IFERROR(VLOOKUP($B626,'COMPOSIÇÕES COMPLEMENTARES '!$C:$K,3,0),"")))</f>
        <v/>
      </c>
      <c r="E626" s="498"/>
      <c r="F626" s="499" t="str">
        <f>IF($B626="","",IFERROR(VLOOKUP($B626,SERVIÇOS!$A:$F,4,0),IFERROR(VLOOKUP($B626,'COMPOSIÇÕES COMPLEMENTARES '!$C:$K,6,0),"")))</f>
        <v/>
      </c>
      <c r="G626" s="499" t="str">
        <f>IF($B626="","",IFERROR(VLOOKUP($B626,SERVIÇOS!$A:$F,5,0),IFERROR(VLOOKUP($B626,'COMPOSIÇÕES COMPLEMENTARES '!$C:$K,7,0),"")))</f>
        <v/>
      </c>
      <c r="H626" s="499" t="str">
        <f t="shared" si="48"/>
        <v/>
      </c>
      <c r="I626" s="499" t="str">
        <f t="shared" si="49"/>
        <v/>
      </c>
      <c r="J626" s="499" t="str">
        <f t="shared" si="50"/>
        <v/>
      </c>
      <c r="K626" s="499" t="str">
        <f t="shared" si="51"/>
        <v/>
      </c>
      <c r="L626" s="499"/>
    </row>
    <row r="627" spans="1:12">
      <c r="A627" s="494"/>
      <c r="B627" s="495"/>
      <c r="C627" s="496" t="str">
        <f>IF($B627="","",IFERROR(VLOOKUP($B627,SERVIÇOS!$A:$F,2,0),IFERROR(VLOOKUP($B627,'COMPOSIÇÕES COMPLEMENTARES '!$C:$K,2,0),"")))</f>
        <v/>
      </c>
      <c r="D627" s="497" t="str">
        <f>IF($B627="","",IFERROR(VLOOKUP($B627,SERVIÇOS!$A:$F,3,0),IFERROR(VLOOKUP($B627,'COMPOSIÇÕES COMPLEMENTARES '!$C:$K,3,0),"")))</f>
        <v/>
      </c>
      <c r="E627" s="498"/>
      <c r="F627" s="499" t="str">
        <f>IF($B627="","",IFERROR(VLOOKUP($B627,SERVIÇOS!$A:$F,4,0),IFERROR(VLOOKUP($B627,'COMPOSIÇÕES COMPLEMENTARES '!$C:$K,6,0),"")))</f>
        <v/>
      </c>
      <c r="G627" s="499" t="str">
        <f>IF($B627="","",IFERROR(VLOOKUP($B627,SERVIÇOS!$A:$F,5,0),IFERROR(VLOOKUP($B627,'COMPOSIÇÕES COMPLEMENTARES '!$C:$K,7,0),"")))</f>
        <v/>
      </c>
      <c r="H627" s="499" t="str">
        <f t="shared" si="48"/>
        <v/>
      </c>
      <c r="I627" s="499" t="str">
        <f t="shared" si="49"/>
        <v/>
      </c>
      <c r="J627" s="499" t="str">
        <f t="shared" si="50"/>
        <v/>
      </c>
      <c r="K627" s="499" t="str">
        <f t="shared" si="51"/>
        <v/>
      </c>
      <c r="L627" s="499"/>
    </row>
    <row r="628" spans="1:12">
      <c r="A628" s="494"/>
      <c r="B628" s="495"/>
      <c r="C628" s="496" t="str">
        <f>IF($B628="","",IFERROR(VLOOKUP($B628,SERVIÇOS!$A:$F,2,0),IFERROR(VLOOKUP($B628,'COMPOSIÇÕES COMPLEMENTARES '!$C:$K,2,0),"")))</f>
        <v/>
      </c>
      <c r="D628" s="497" t="str">
        <f>IF($B628="","",IFERROR(VLOOKUP($B628,SERVIÇOS!$A:$F,3,0),IFERROR(VLOOKUP($B628,'COMPOSIÇÕES COMPLEMENTARES '!$C:$K,3,0),"")))</f>
        <v/>
      </c>
      <c r="E628" s="498"/>
      <c r="F628" s="499" t="str">
        <f>IF($B628="","",IFERROR(VLOOKUP($B628,SERVIÇOS!$A:$F,4,0),IFERROR(VLOOKUP($B628,'COMPOSIÇÕES COMPLEMENTARES '!$C:$K,6,0),"")))</f>
        <v/>
      </c>
      <c r="G628" s="499" t="str">
        <f>IF($B628="","",IFERROR(VLOOKUP($B628,SERVIÇOS!$A:$F,5,0),IFERROR(VLOOKUP($B628,'COMPOSIÇÕES COMPLEMENTARES '!$C:$K,7,0),"")))</f>
        <v/>
      </c>
      <c r="H628" s="499" t="str">
        <f t="shared" si="48"/>
        <v/>
      </c>
      <c r="I628" s="499" t="str">
        <f t="shared" si="49"/>
        <v/>
      </c>
      <c r="J628" s="499" t="str">
        <f t="shared" si="50"/>
        <v/>
      </c>
      <c r="K628" s="499" t="str">
        <f t="shared" si="51"/>
        <v/>
      </c>
      <c r="L628" s="499"/>
    </row>
    <row r="629" spans="1:12">
      <c r="A629" s="494"/>
      <c r="B629" s="495"/>
      <c r="C629" s="496" t="str">
        <f>IF($B629="","",IFERROR(VLOOKUP($B629,SERVIÇOS!$A:$F,2,0),IFERROR(VLOOKUP($B629,'COMPOSIÇÕES COMPLEMENTARES '!$C:$K,2,0),"")))</f>
        <v/>
      </c>
      <c r="D629" s="497" t="str">
        <f>IF($B629="","",IFERROR(VLOOKUP($B629,SERVIÇOS!$A:$F,3,0),IFERROR(VLOOKUP($B629,'COMPOSIÇÕES COMPLEMENTARES '!$C:$K,3,0),"")))</f>
        <v/>
      </c>
      <c r="E629" s="498"/>
      <c r="F629" s="499" t="str">
        <f>IF($B629="","",IFERROR(VLOOKUP($B629,SERVIÇOS!$A:$F,4,0),IFERROR(VLOOKUP($B629,'COMPOSIÇÕES COMPLEMENTARES '!$C:$K,6,0),"")))</f>
        <v/>
      </c>
      <c r="G629" s="499" t="str">
        <f>IF($B629="","",IFERROR(VLOOKUP($B629,SERVIÇOS!$A:$F,5,0),IFERROR(VLOOKUP($B629,'COMPOSIÇÕES COMPLEMENTARES '!$C:$K,7,0),"")))</f>
        <v/>
      </c>
      <c r="H629" s="499" t="str">
        <f t="shared" si="48"/>
        <v/>
      </c>
      <c r="I629" s="499" t="str">
        <f t="shared" si="49"/>
        <v/>
      </c>
      <c r="J629" s="499" t="str">
        <f t="shared" si="50"/>
        <v/>
      </c>
      <c r="K629" s="499" t="str">
        <f t="shared" si="51"/>
        <v/>
      </c>
      <c r="L629" s="499"/>
    </row>
    <row r="630" spans="1:12">
      <c r="A630" s="494"/>
      <c r="B630" s="495"/>
      <c r="C630" s="496" t="str">
        <f>IF($B630="","",IFERROR(VLOOKUP($B630,SERVIÇOS!$A:$F,2,0),IFERROR(VLOOKUP($B630,'COMPOSIÇÕES COMPLEMENTARES '!$C:$K,2,0),"")))</f>
        <v/>
      </c>
      <c r="D630" s="497" t="str">
        <f>IF($B630="","",IFERROR(VLOOKUP($B630,SERVIÇOS!$A:$F,3,0),IFERROR(VLOOKUP($B630,'COMPOSIÇÕES COMPLEMENTARES '!$C:$K,3,0),"")))</f>
        <v/>
      </c>
      <c r="E630" s="498"/>
      <c r="F630" s="499" t="str">
        <f>IF($B630="","",IFERROR(VLOOKUP($B630,SERVIÇOS!$A:$F,4,0),IFERROR(VLOOKUP($B630,'COMPOSIÇÕES COMPLEMENTARES '!$C:$K,6,0),"")))</f>
        <v/>
      </c>
      <c r="G630" s="499" t="str">
        <f>IF($B630="","",IFERROR(VLOOKUP($B630,SERVIÇOS!$A:$F,5,0),IFERROR(VLOOKUP($B630,'COMPOSIÇÕES COMPLEMENTARES '!$C:$K,7,0),"")))</f>
        <v/>
      </c>
      <c r="H630" s="499" t="str">
        <f t="shared" si="48"/>
        <v/>
      </c>
      <c r="I630" s="499" t="str">
        <f t="shared" si="49"/>
        <v/>
      </c>
      <c r="J630" s="499" t="str">
        <f t="shared" si="50"/>
        <v/>
      </c>
      <c r="K630" s="499" t="str">
        <f t="shared" si="51"/>
        <v/>
      </c>
      <c r="L630" s="499"/>
    </row>
    <row r="631" spans="1:12">
      <c r="A631" s="494"/>
      <c r="B631" s="495"/>
      <c r="C631" s="496" t="str">
        <f>IF($B631="","",IFERROR(VLOOKUP($B631,SERVIÇOS!$A:$F,2,0),IFERROR(VLOOKUP($B631,'COMPOSIÇÕES COMPLEMENTARES '!$C:$K,2,0),"")))</f>
        <v/>
      </c>
      <c r="D631" s="497" t="str">
        <f>IF($B631="","",IFERROR(VLOOKUP($B631,SERVIÇOS!$A:$F,3,0),IFERROR(VLOOKUP($B631,'COMPOSIÇÕES COMPLEMENTARES '!$C:$K,3,0),"")))</f>
        <v/>
      </c>
      <c r="E631" s="498"/>
      <c r="F631" s="499" t="str">
        <f>IF($B631="","",IFERROR(VLOOKUP($B631,SERVIÇOS!$A:$F,4,0),IFERROR(VLOOKUP($B631,'COMPOSIÇÕES COMPLEMENTARES '!$C:$K,6,0),"")))</f>
        <v/>
      </c>
      <c r="G631" s="499" t="str">
        <f>IF($B631="","",IFERROR(VLOOKUP($B631,SERVIÇOS!$A:$F,5,0),IFERROR(VLOOKUP($B631,'COMPOSIÇÕES COMPLEMENTARES '!$C:$K,7,0),"")))</f>
        <v/>
      </c>
      <c r="H631" s="499" t="str">
        <f t="shared" si="48"/>
        <v/>
      </c>
      <c r="I631" s="499" t="str">
        <f t="shared" si="49"/>
        <v/>
      </c>
      <c r="J631" s="499" t="str">
        <f t="shared" si="50"/>
        <v/>
      </c>
      <c r="K631" s="499" t="str">
        <f t="shared" si="51"/>
        <v/>
      </c>
      <c r="L631" s="499"/>
    </row>
    <row r="632" spans="1:12">
      <c r="A632" s="494"/>
      <c r="B632" s="495"/>
      <c r="C632" s="496" t="str">
        <f>IF($B632="","",IFERROR(VLOOKUP($B632,SERVIÇOS!$A:$F,2,0),IFERROR(VLOOKUP($B632,'COMPOSIÇÕES COMPLEMENTARES '!$C:$K,2,0),"")))</f>
        <v/>
      </c>
      <c r="D632" s="497" t="str">
        <f>IF($B632="","",IFERROR(VLOOKUP($B632,SERVIÇOS!$A:$F,3,0),IFERROR(VLOOKUP($B632,'COMPOSIÇÕES COMPLEMENTARES '!$C:$K,3,0),"")))</f>
        <v/>
      </c>
      <c r="E632" s="498"/>
      <c r="F632" s="499" t="str">
        <f>IF($B632="","",IFERROR(VLOOKUP($B632,SERVIÇOS!$A:$F,4,0),IFERROR(VLOOKUP($B632,'COMPOSIÇÕES COMPLEMENTARES '!$C:$K,6,0),"")))</f>
        <v/>
      </c>
      <c r="G632" s="499" t="str">
        <f>IF($B632="","",IFERROR(VLOOKUP($B632,SERVIÇOS!$A:$F,5,0),IFERROR(VLOOKUP($B632,'COMPOSIÇÕES COMPLEMENTARES '!$C:$K,7,0),"")))</f>
        <v/>
      </c>
      <c r="H632" s="499" t="str">
        <f t="shared" si="48"/>
        <v/>
      </c>
      <c r="I632" s="499" t="str">
        <f t="shared" si="49"/>
        <v/>
      </c>
      <c r="J632" s="499" t="str">
        <f t="shared" si="50"/>
        <v/>
      </c>
      <c r="K632" s="499" t="str">
        <f t="shared" si="51"/>
        <v/>
      </c>
      <c r="L632" s="499"/>
    </row>
    <row r="633" spans="1:12">
      <c r="A633" s="494"/>
      <c r="B633" s="495"/>
      <c r="C633" s="496" t="str">
        <f>IF($B633="","",IFERROR(VLOOKUP($B633,SERVIÇOS!$A:$F,2,0),IFERROR(VLOOKUP($B633,'COMPOSIÇÕES COMPLEMENTARES '!$C:$K,2,0),"")))</f>
        <v/>
      </c>
      <c r="D633" s="497" t="str">
        <f>IF($B633="","",IFERROR(VLOOKUP($B633,SERVIÇOS!$A:$F,3,0),IFERROR(VLOOKUP($B633,'COMPOSIÇÕES COMPLEMENTARES '!$C:$K,3,0),"")))</f>
        <v/>
      </c>
      <c r="E633" s="498"/>
      <c r="F633" s="499" t="str">
        <f>IF($B633="","",IFERROR(VLOOKUP($B633,SERVIÇOS!$A:$F,4,0),IFERROR(VLOOKUP($B633,'COMPOSIÇÕES COMPLEMENTARES '!$C:$K,6,0),"")))</f>
        <v/>
      </c>
      <c r="G633" s="499" t="str">
        <f>IF($B633="","",IFERROR(VLOOKUP($B633,SERVIÇOS!$A:$F,5,0),IFERROR(VLOOKUP($B633,'COMPOSIÇÕES COMPLEMENTARES '!$C:$K,7,0),"")))</f>
        <v/>
      </c>
      <c r="H633" s="499" t="str">
        <f t="shared" si="48"/>
        <v/>
      </c>
      <c r="I633" s="499" t="str">
        <f t="shared" si="49"/>
        <v/>
      </c>
      <c r="J633" s="499" t="str">
        <f t="shared" si="50"/>
        <v/>
      </c>
      <c r="K633" s="499" t="str">
        <f t="shared" si="51"/>
        <v/>
      </c>
      <c r="L633" s="499"/>
    </row>
    <row r="634" spans="1:12">
      <c r="A634" s="494"/>
      <c r="B634" s="495"/>
      <c r="C634" s="496" t="str">
        <f>IF($B634="","",IFERROR(VLOOKUP($B634,SERVIÇOS!$A:$F,2,0),IFERROR(VLOOKUP($B634,'COMPOSIÇÕES COMPLEMENTARES '!$C:$K,2,0),"")))</f>
        <v/>
      </c>
      <c r="D634" s="497" t="str">
        <f>IF($B634="","",IFERROR(VLOOKUP($B634,SERVIÇOS!$A:$F,3,0),IFERROR(VLOOKUP($B634,'COMPOSIÇÕES COMPLEMENTARES '!$C:$K,3,0),"")))</f>
        <v/>
      </c>
      <c r="E634" s="498"/>
      <c r="F634" s="499" t="str">
        <f>IF($B634="","",IFERROR(VLOOKUP($B634,SERVIÇOS!$A:$F,4,0),IFERROR(VLOOKUP($B634,'COMPOSIÇÕES COMPLEMENTARES '!$C:$K,6,0),"")))</f>
        <v/>
      </c>
      <c r="G634" s="499" t="str">
        <f>IF($B634="","",IFERROR(VLOOKUP($B634,SERVIÇOS!$A:$F,5,0),IFERROR(VLOOKUP($B634,'COMPOSIÇÕES COMPLEMENTARES '!$C:$K,7,0),"")))</f>
        <v/>
      </c>
      <c r="H634" s="499" t="str">
        <f t="shared" si="48"/>
        <v/>
      </c>
      <c r="I634" s="499" t="str">
        <f t="shared" si="49"/>
        <v/>
      </c>
      <c r="J634" s="499" t="str">
        <f t="shared" si="50"/>
        <v/>
      </c>
      <c r="K634" s="499" t="str">
        <f t="shared" si="51"/>
        <v/>
      </c>
      <c r="L634" s="499"/>
    </row>
    <row r="635" spans="1:12">
      <c r="A635" s="494"/>
      <c r="B635" s="495"/>
      <c r="C635" s="496" t="str">
        <f>IF($B635="","",IFERROR(VLOOKUP($B635,SERVIÇOS!$A:$F,2,0),IFERROR(VLOOKUP($B635,'COMPOSIÇÕES COMPLEMENTARES '!$C:$K,2,0),"")))</f>
        <v/>
      </c>
      <c r="D635" s="497" t="str">
        <f>IF($B635="","",IFERROR(VLOOKUP($B635,SERVIÇOS!$A:$F,3,0),IFERROR(VLOOKUP($B635,'COMPOSIÇÕES COMPLEMENTARES '!$C:$K,3,0),"")))</f>
        <v/>
      </c>
      <c r="E635" s="498"/>
      <c r="F635" s="499" t="str">
        <f>IF($B635="","",IFERROR(VLOOKUP($B635,SERVIÇOS!$A:$F,4,0),IFERROR(VLOOKUP($B635,'COMPOSIÇÕES COMPLEMENTARES '!$C:$K,6,0),"")))</f>
        <v/>
      </c>
      <c r="G635" s="499" t="str">
        <f>IF($B635="","",IFERROR(VLOOKUP($B635,SERVIÇOS!$A:$F,5,0),IFERROR(VLOOKUP($B635,'COMPOSIÇÕES COMPLEMENTARES '!$C:$K,7,0),"")))</f>
        <v/>
      </c>
      <c r="H635" s="499" t="str">
        <f t="shared" si="48"/>
        <v/>
      </c>
      <c r="I635" s="499" t="str">
        <f t="shared" si="49"/>
        <v/>
      </c>
      <c r="J635" s="499" t="str">
        <f t="shared" si="50"/>
        <v/>
      </c>
      <c r="K635" s="499" t="str">
        <f t="shared" si="51"/>
        <v/>
      </c>
      <c r="L635" s="499"/>
    </row>
    <row r="636" spans="1:12">
      <c r="A636" s="494"/>
      <c r="B636" s="495"/>
      <c r="C636" s="496" t="str">
        <f>IF($B636="","",IFERROR(VLOOKUP($B636,SERVIÇOS!$A:$F,2,0),IFERROR(VLOOKUP($B636,'COMPOSIÇÕES COMPLEMENTARES '!$C:$K,2,0),"")))</f>
        <v/>
      </c>
      <c r="D636" s="497" t="str">
        <f>IF($B636="","",IFERROR(VLOOKUP($B636,SERVIÇOS!$A:$F,3,0),IFERROR(VLOOKUP($B636,'COMPOSIÇÕES COMPLEMENTARES '!$C:$K,3,0),"")))</f>
        <v/>
      </c>
      <c r="E636" s="498"/>
      <c r="F636" s="499" t="str">
        <f>IF($B636="","",IFERROR(VLOOKUP($B636,SERVIÇOS!$A:$F,4,0),IFERROR(VLOOKUP($B636,'COMPOSIÇÕES COMPLEMENTARES '!$C:$K,6,0),"")))</f>
        <v/>
      </c>
      <c r="G636" s="499" t="str">
        <f>IF($B636="","",IFERROR(VLOOKUP($B636,SERVIÇOS!$A:$F,5,0),IFERROR(VLOOKUP($B636,'COMPOSIÇÕES COMPLEMENTARES '!$C:$K,7,0),"")))</f>
        <v/>
      </c>
      <c r="H636" s="499" t="str">
        <f t="shared" si="48"/>
        <v/>
      </c>
      <c r="I636" s="499" t="str">
        <f t="shared" si="49"/>
        <v/>
      </c>
      <c r="J636" s="499" t="str">
        <f t="shared" si="50"/>
        <v/>
      </c>
      <c r="K636" s="499" t="str">
        <f t="shared" si="51"/>
        <v/>
      </c>
      <c r="L636" s="499"/>
    </row>
    <row r="637" spans="1:12">
      <c r="A637" s="494"/>
      <c r="B637" s="495"/>
      <c r="C637" s="496" t="str">
        <f>IF($B637="","",IFERROR(VLOOKUP($B637,SERVIÇOS!$A:$F,2,0),IFERROR(VLOOKUP($B637,'COMPOSIÇÕES COMPLEMENTARES '!$C:$K,2,0),"")))</f>
        <v/>
      </c>
      <c r="D637" s="497" t="str">
        <f>IF($B637="","",IFERROR(VLOOKUP($B637,SERVIÇOS!$A:$F,3,0),IFERROR(VLOOKUP($B637,'COMPOSIÇÕES COMPLEMENTARES '!$C:$K,3,0),"")))</f>
        <v/>
      </c>
      <c r="E637" s="498"/>
      <c r="F637" s="499" t="str">
        <f>IF($B637="","",IFERROR(VLOOKUP($B637,SERVIÇOS!$A:$F,4,0),IFERROR(VLOOKUP($B637,'COMPOSIÇÕES COMPLEMENTARES '!$C:$K,6,0),"")))</f>
        <v/>
      </c>
      <c r="G637" s="499" t="str">
        <f>IF($B637="","",IFERROR(VLOOKUP($B637,SERVIÇOS!$A:$F,5,0),IFERROR(VLOOKUP($B637,'COMPOSIÇÕES COMPLEMENTARES '!$C:$K,7,0),"")))</f>
        <v/>
      </c>
      <c r="H637" s="499" t="str">
        <f t="shared" si="48"/>
        <v/>
      </c>
      <c r="I637" s="499" t="str">
        <f t="shared" si="49"/>
        <v/>
      </c>
      <c r="J637" s="499" t="str">
        <f t="shared" si="50"/>
        <v/>
      </c>
      <c r="K637" s="499" t="str">
        <f t="shared" si="51"/>
        <v/>
      </c>
      <c r="L637" s="499"/>
    </row>
    <row r="638" spans="1:12">
      <c r="A638" s="494"/>
      <c r="B638" s="495"/>
      <c r="C638" s="496" t="str">
        <f>IF($B638="","",IFERROR(VLOOKUP($B638,SERVIÇOS!$A:$F,2,0),IFERROR(VLOOKUP($B638,'COMPOSIÇÕES COMPLEMENTARES '!$C:$K,2,0),"")))</f>
        <v/>
      </c>
      <c r="D638" s="497" t="str">
        <f>IF($B638="","",IFERROR(VLOOKUP($B638,SERVIÇOS!$A:$F,3,0),IFERROR(VLOOKUP($B638,'COMPOSIÇÕES COMPLEMENTARES '!$C:$K,3,0),"")))</f>
        <v/>
      </c>
      <c r="E638" s="498"/>
      <c r="F638" s="499" t="str">
        <f>IF($B638="","",IFERROR(VLOOKUP($B638,SERVIÇOS!$A:$F,4,0),IFERROR(VLOOKUP($B638,'COMPOSIÇÕES COMPLEMENTARES '!$C:$K,6,0),"")))</f>
        <v/>
      </c>
      <c r="G638" s="499" t="str">
        <f>IF($B638="","",IFERROR(VLOOKUP($B638,SERVIÇOS!$A:$F,5,0),IFERROR(VLOOKUP($B638,'COMPOSIÇÕES COMPLEMENTARES '!$C:$K,7,0),"")))</f>
        <v/>
      </c>
      <c r="H638" s="499" t="str">
        <f t="shared" si="48"/>
        <v/>
      </c>
      <c r="I638" s="499" t="str">
        <f t="shared" si="49"/>
        <v/>
      </c>
      <c r="J638" s="499" t="str">
        <f t="shared" si="50"/>
        <v/>
      </c>
      <c r="K638" s="499" t="str">
        <f t="shared" si="51"/>
        <v/>
      </c>
      <c r="L638" s="499"/>
    </row>
    <row r="639" spans="1:12">
      <c r="A639" s="494"/>
      <c r="B639" s="495"/>
      <c r="C639" s="496" t="str">
        <f>IF($B639="","",IFERROR(VLOOKUP($B639,SERVIÇOS!$A:$F,2,0),IFERROR(VLOOKUP($B639,'COMPOSIÇÕES COMPLEMENTARES '!$C:$K,2,0),"")))</f>
        <v/>
      </c>
      <c r="D639" s="497" t="str">
        <f>IF($B639="","",IFERROR(VLOOKUP($B639,SERVIÇOS!$A:$F,3,0),IFERROR(VLOOKUP($B639,'COMPOSIÇÕES COMPLEMENTARES '!$C:$K,3,0),"")))</f>
        <v/>
      </c>
      <c r="E639" s="498"/>
      <c r="F639" s="499" t="str">
        <f>IF($B639="","",IFERROR(VLOOKUP($B639,SERVIÇOS!$A:$F,4,0),IFERROR(VLOOKUP($B639,'COMPOSIÇÕES COMPLEMENTARES '!$C:$K,6,0),"")))</f>
        <v/>
      </c>
      <c r="G639" s="499" t="str">
        <f>IF($B639="","",IFERROR(VLOOKUP($B639,SERVIÇOS!$A:$F,5,0),IFERROR(VLOOKUP($B639,'COMPOSIÇÕES COMPLEMENTARES '!$C:$K,7,0),"")))</f>
        <v/>
      </c>
      <c r="H639" s="499" t="str">
        <f t="shared" si="48"/>
        <v/>
      </c>
      <c r="I639" s="499" t="str">
        <f t="shared" si="49"/>
        <v/>
      </c>
      <c r="J639" s="499" t="str">
        <f t="shared" si="50"/>
        <v/>
      </c>
      <c r="K639" s="499" t="str">
        <f t="shared" si="51"/>
        <v/>
      </c>
      <c r="L639" s="499"/>
    </row>
    <row r="640" spans="1:12">
      <c r="A640" s="494"/>
      <c r="B640" s="495"/>
      <c r="C640" s="496" t="str">
        <f>IF($B640="","",IFERROR(VLOOKUP($B640,SERVIÇOS!$A:$F,2,0),IFERROR(VLOOKUP($B640,'COMPOSIÇÕES COMPLEMENTARES '!$C:$K,2,0),"")))</f>
        <v/>
      </c>
      <c r="D640" s="497" t="str">
        <f>IF($B640="","",IFERROR(VLOOKUP($B640,SERVIÇOS!$A:$F,3,0),IFERROR(VLOOKUP($B640,'COMPOSIÇÕES COMPLEMENTARES '!$C:$K,3,0),"")))</f>
        <v/>
      </c>
      <c r="E640" s="498"/>
      <c r="F640" s="499" t="str">
        <f>IF($B640="","",IFERROR(VLOOKUP($B640,SERVIÇOS!$A:$F,4,0),IFERROR(VLOOKUP($B640,'COMPOSIÇÕES COMPLEMENTARES '!$C:$K,6,0),"")))</f>
        <v/>
      </c>
      <c r="G640" s="499" t="str">
        <f>IF($B640="","",IFERROR(VLOOKUP($B640,SERVIÇOS!$A:$F,5,0),IFERROR(VLOOKUP($B640,'COMPOSIÇÕES COMPLEMENTARES '!$C:$K,7,0),"")))</f>
        <v/>
      </c>
      <c r="H640" s="499" t="str">
        <f t="shared" si="48"/>
        <v/>
      </c>
      <c r="I640" s="499" t="str">
        <f t="shared" si="49"/>
        <v/>
      </c>
      <c r="J640" s="499" t="str">
        <f t="shared" si="50"/>
        <v/>
      </c>
      <c r="K640" s="499" t="str">
        <f t="shared" si="51"/>
        <v/>
      </c>
      <c r="L640" s="499"/>
    </row>
    <row r="641" spans="1:12">
      <c r="A641" s="494"/>
      <c r="B641" s="495"/>
      <c r="C641" s="496" t="str">
        <f>IF($B641="","",IFERROR(VLOOKUP($B641,SERVIÇOS!$A:$F,2,0),IFERROR(VLOOKUP($B641,'COMPOSIÇÕES COMPLEMENTARES '!$C:$K,2,0),"")))</f>
        <v/>
      </c>
      <c r="D641" s="497" t="str">
        <f>IF($B641="","",IFERROR(VLOOKUP($B641,SERVIÇOS!$A:$F,3,0),IFERROR(VLOOKUP($B641,'COMPOSIÇÕES COMPLEMENTARES '!$C:$K,3,0),"")))</f>
        <v/>
      </c>
      <c r="E641" s="498"/>
      <c r="F641" s="499" t="str">
        <f>IF($B641="","",IFERROR(VLOOKUP($B641,SERVIÇOS!$A:$F,4,0),IFERROR(VLOOKUP($B641,'COMPOSIÇÕES COMPLEMENTARES '!$C:$K,6,0),"")))</f>
        <v/>
      </c>
      <c r="G641" s="499" t="str">
        <f>IF($B641="","",IFERROR(VLOOKUP($B641,SERVIÇOS!$A:$F,5,0),IFERROR(VLOOKUP($B641,'COMPOSIÇÕES COMPLEMENTARES '!$C:$K,7,0),"")))</f>
        <v/>
      </c>
      <c r="H641" s="499" t="str">
        <f t="shared" si="48"/>
        <v/>
      </c>
      <c r="I641" s="499" t="str">
        <f t="shared" si="49"/>
        <v/>
      </c>
      <c r="J641" s="499" t="str">
        <f t="shared" si="50"/>
        <v/>
      </c>
      <c r="K641" s="499" t="str">
        <f t="shared" si="51"/>
        <v/>
      </c>
      <c r="L641" s="499"/>
    </row>
    <row r="642" spans="1:12">
      <c r="A642" s="494"/>
      <c r="B642" s="495"/>
      <c r="C642" s="496" t="str">
        <f>IF($B642="","",IFERROR(VLOOKUP($B642,SERVIÇOS!$A:$F,2,0),IFERROR(VLOOKUP($B642,'COMPOSIÇÕES COMPLEMENTARES '!$C:$K,2,0),"")))</f>
        <v/>
      </c>
      <c r="D642" s="497" t="str">
        <f>IF($B642="","",IFERROR(VLOOKUP($B642,SERVIÇOS!$A:$F,3,0),IFERROR(VLOOKUP($B642,'COMPOSIÇÕES COMPLEMENTARES '!$C:$K,3,0),"")))</f>
        <v/>
      </c>
      <c r="E642" s="498"/>
      <c r="F642" s="499" t="str">
        <f>IF($B642="","",IFERROR(VLOOKUP($B642,SERVIÇOS!$A:$F,4,0),IFERROR(VLOOKUP($B642,'COMPOSIÇÕES COMPLEMENTARES '!$C:$K,6,0),"")))</f>
        <v/>
      </c>
      <c r="G642" s="499" t="str">
        <f>IF($B642="","",IFERROR(VLOOKUP($B642,SERVIÇOS!$A:$F,5,0),IFERROR(VLOOKUP($B642,'COMPOSIÇÕES COMPLEMENTARES '!$C:$K,7,0),"")))</f>
        <v/>
      </c>
      <c r="H642" s="499" t="str">
        <f t="shared" si="48"/>
        <v/>
      </c>
      <c r="I642" s="499" t="str">
        <f t="shared" si="49"/>
        <v/>
      </c>
      <c r="J642" s="499" t="str">
        <f t="shared" si="50"/>
        <v/>
      </c>
      <c r="K642" s="499" t="str">
        <f t="shared" si="51"/>
        <v/>
      </c>
      <c r="L642" s="499"/>
    </row>
    <row r="643" spans="1:12">
      <c r="A643" s="494"/>
      <c r="B643" s="495"/>
      <c r="C643" s="496" t="str">
        <f>IF($B643="","",IFERROR(VLOOKUP($B643,SERVIÇOS!$A:$F,2,0),IFERROR(VLOOKUP($B643,'COMPOSIÇÕES COMPLEMENTARES '!$C:$K,2,0),"")))</f>
        <v/>
      </c>
      <c r="D643" s="497" t="str">
        <f>IF($B643="","",IFERROR(VLOOKUP($B643,SERVIÇOS!$A:$F,3,0),IFERROR(VLOOKUP($B643,'COMPOSIÇÕES COMPLEMENTARES '!$C:$K,3,0),"")))</f>
        <v/>
      </c>
      <c r="E643" s="498"/>
      <c r="F643" s="499" t="str">
        <f>IF($B643="","",IFERROR(VLOOKUP($B643,SERVIÇOS!$A:$F,4,0),IFERROR(VLOOKUP($B643,'COMPOSIÇÕES COMPLEMENTARES '!$C:$K,6,0),"")))</f>
        <v/>
      </c>
      <c r="G643" s="499" t="str">
        <f>IF($B643="","",IFERROR(VLOOKUP($B643,SERVIÇOS!$A:$F,5,0),IFERROR(VLOOKUP($B643,'COMPOSIÇÕES COMPLEMENTARES '!$C:$K,7,0),"")))</f>
        <v/>
      </c>
      <c r="H643" s="499" t="str">
        <f t="shared" si="48"/>
        <v/>
      </c>
      <c r="I643" s="499" t="str">
        <f t="shared" si="49"/>
        <v/>
      </c>
      <c r="J643" s="499" t="str">
        <f t="shared" si="50"/>
        <v/>
      </c>
      <c r="K643" s="499" t="str">
        <f t="shared" si="51"/>
        <v/>
      </c>
      <c r="L643" s="499"/>
    </row>
    <row r="644" spans="1:12">
      <c r="A644" s="494"/>
      <c r="B644" s="495"/>
      <c r="C644" s="496" t="str">
        <f>IF($B644="","",IFERROR(VLOOKUP($B644,SERVIÇOS!$A:$F,2,0),IFERROR(VLOOKUP($B644,'COMPOSIÇÕES COMPLEMENTARES '!$C:$K,2,0),"")))</f>
        <v/>
      </c>
      <c r="D644" s="497" t="str">
        <f>IF($B644="","",IFERROR(VLOOKUP($B644,SERVIÇOS!$A:$F,3,0),IFERROR(VLOOKUP($B644,'COMPOSIÇÕES COMPLEMENTARES '!$C:$K,3,0),"")))</f>
        <v/>
      </c>
      <c r="E644" s="498"/>
      <c r="F644" s="499" t="str">
        <f>IF($B644="","",IFERROR(VLOOKUP($B644,SERVIÇOS!$A:$F,4,0),IFERROR(VLOOKUP($B644,'COMPOSIÇÕES COMPLEMENTARES '!$C:$K,6,0),"")))</f>
        <v/>
      </c>
      <c r="G644" s="499" t="str">
        <f>IF($B644="","",IFERROR(VLOOKUP($B644,SERVIÇOS!$A:$F,5,0),IFERROR(VLOOKUP($B644,'COMPOSIÇÕES COMPLEMENTARES '!$C:$K,7,0),"")))</f>
        <v/>
      </c>
      <c r="H644" s="499" t="str">
        <f t="shared" si="48"/>
        <v/>
      </c>
      <c r="I644" s="499" t="str">
        <f t="shared" si="49"/>
        <v/>
      </c>
      <c r="J644" s="499" t="str">
        <f t="shared" si="50"/>
        <v/>
      </c>
      <c r="K644" s="499" t="str">
        <f t="shared" si="51"/>
        <v/>
      </c>
      <c r="L644" s="499"/>
    </row>
    <row r="645" spans="1:12">
      <c r="A645" s="494"/>
      <c r="B645" s="495"/>
      <c r="C645" s="496" t="str">
        <f>IF($B645="","",IFERROR(VLOOKUP($B645,SERVIÇOS!$A:$F,2,0),IFERROR(VLOOKUP($B645,'COMPOSIÇÕES COMPLEMENTARES '!$C:$K,2,0),"")))</f>
        <v/>
      </c>
      <c r="D645" s="497" t="str">
        <f>IF($B645="","",IFERROR(VLOOKUP($B645,SERVIÇOS!$A:$F,3,0),IFERROR(VLOOKUP($B645,'COMPOSIÇÕES COMPLEMENTARES '!$C:$K,3,0),"")))</f>
        <v/>
      </c>
      <c r="E645" s="498"/>
      <c r="F645" s="499" t="str">
        <f>IF($B645="","",IFERROR(VLOOKUP($B645,SERVIÇOS!$A:$F,4,0),IFERROR(VLOOKUP($B645,'COMPOSIÇÕES COMPLEMENTARES '!$C:$K,6,0),"")))</f>
        <v/>
      </c>
      <c r="G645" s="499" t="str">
        <f>IF($B645="","",IFERROR(VLOOKUP($B645,SERVIÇOS!$A:$F,5,0),IFERROR(VLOOKUP($B645,'COMPOSIÇÕES COMPLEMENTARES '!$C:$K,7,0),"")))</f>
        <v/>
      </c>
      <c r="H645" s="499" t="str">
        <f t="shared" si="48"/>
        <v/>
      </c>
      <c r="I645" s="499" t="str">
        <f t="shared" si="49"/>
        <v/>
      </c>
      <c r="J645" s="499" t="str">
        <f t="shared" si="50"/>
        <v/>
      </c>
      <c r="K645" s="499" t="str">
        <f t="shared" si="51"/>
        <v/>
      </c>
      <c r="L645" s="499"/>
    </row>
    <row r="646" spans="1:12">
      <c r="A646" s="494"/>
      <c r="B646" s="495"/>
      <c r="C646" s="496" t="str">
        <f>IF($B646="","",IFERROR(VLOOKUP($B646,SERVIÇOS!$A:$F,2,0),IFERROR(VLOOKUP($B646,'COMPOSIÇÕES COMPLEMENTARES '!$C:$K,2,0),"")))</f>
        <v/>
      </c>
      <c r="D646" s="497" t="str">
        <f>IF($B646="","",IFERROR(VLOOKUP($B646,SERVIÇOS!$A:$F,3,0),IFERROR(VLOOKUP($B646,'COMPOSIÇÕES COMPLEMENTARES '!$C:$K,3,0),"")))</f>
        <v/>
      </c>
      <c r="E646" s="498"/>
      <c r="F646" s="499" t="str">
        <f>IF($B646="","",IFERROR(VLOOKUP($B646,SERVIÇOS!$A:$F,4,0),IFERROR(VLOOKUP($B646,'COMPOSIÇÕES COMPLEMENTARES '!$C:$K,6,0),"")))</f>
        <v/>
      </c>
      <c r="G646" s="499" t="str">
        <f>IF($B646="","",IFERROR(VLOOKUP($B646,SERVIÇOS!$A:$F,5,0),IFERROR(VLOOKUP($B646,'COMPOSIÇÕES COMPLEMENTARES '!$C:$K,7,0),"")))</f>
        <v/>
      </c>
      <c r="H646" s="499" t="str">
        <f t="shared" si="48"/>
        <v/>
      </c>
      <c r="I646" s="499" t="str">
        <f t="shared" si="49"/>
        <v/>
      </c>
      <c r="J646" s="499" t="str">
        <f t="shared" si="50"/>
        <v/>
      </c>
      <c r="K646" s="499" t="str">
        <f t="shared" si="51"/>
        <v/>
      </c>
      <c r="L646" s="499"/>
    </row>
    <row r="647" spans="1:12">
      <c r="A647" s="494"/>
      <c r="B647" s="495"/>
      <c r="C647" s="496" t="str">
        <f>IF($B647="","",IFERROR(VLOOKUP($B647,SERVIÇOS!$A:$F,2,0),IFERROR(VLOOKUP($B647,'COMPOSIÇÕES COMPLEMENTARES '!$C:$K,2,0),"")))</f>
        <v/>
      </c>
      <c r="D647" s="497" t="str">
        <f>IF($B647="","",IFERROR(VLOOKUP($B647,SERVIÇOS!$A:$F,3,0),IFERROR(VLOOKUP($B647,'COMPOSIÇÕES COMPLEMENTARES '!$C:$K,3,0),"")))</f>
        <v/>
      </c>
      <c r="E647" s="498"/>
      <c r="F647" s="499" t="str">
        <f>IF($B647="","",IFERROR(VLOOKUP($B647,SERVIÇOS!$A:$F,4,0),IFERROR(VLOOKUP($B647,'COMPOSIÇÕES COMPLEMENTARES '!$C:$K,6,0),"")))</f>
        <v/>
      </c>
      <c r="G647" s="499" t="str">
        <f>IF($B647="","",IFERROR(VLOOKUP($B647,SERVIÇOS!$A:$F,5,0),IFERROR(VLOOKUP($B647,'COMPOSIÇÕES COMPLEMENTARES '!$C:$K,7,0),"")))</f>
        <v/>
      </c>
      <c r="H647" s="499" t="str">
        <f t="shared" si="48"/>
        <v/>
      </c>
      <c r="I647" s="499" t="str">
        <f t="shared" si="49"/>
        <v/>
      </c>
      <c r="J647" s="499" t="str">
        <f t="shared" si="50"/>
        <v/>
      </c>
      <c r="K647" s="499" t="str">
        <f t="shared" si="51"/>
        <v/>
      </c>
      <c r="L647" s="499"/>
    </row>
    <row r="648" spans="1:12">
      <c r="A648" s="494"/>
      <c r="B648" s="495"/>
      <c r="C648" s="496" t="str">
        <f>IF($B648="","",IFERROR(VLOOKUP($B648,SERVIÇOS!$A:$F,2,0),IFERROR(VLOOKUP($B648,'COMPOSIÇÕES COMPLEMENTARES '!$C:$K,2,0),"")))</f>
        <v/>
      </c>
      <c r="D648" s="497" t="str">
        <f>IF($B648="","",IFERROR(VLOOKUP($B648,SERVIÇOS!$A:$F,3,0),IFERROR(VLOOKUP($B648,'COMPOSIÇÕES COMPLEMENTARES '!$C:$K,3,0),"")))</f>
        <v/>
      </c>
      <c r="E648" s="498"/>
      <c r="F648" s="499" t="str">
        <f>IF($B648="","",IFERROR(VLOOKUP($B648,SERVIÇOS!$A:$F,4,0),IFERROR(VLOOKUP($B648,'COMPOSIÇÕES COMPLEMENTARES '!$C:$K,6,0),"")))</f>
        <v/>
      </c>
      <c r="G648" s="499" t="str">
        <f>IF($B648="","",IFERROR(VLOOKUP($B648,SERVIÇOS!$A:$F,5,0),IFERROR(VLOOKUP($B648,'COMPOSIÇÕES COMPLEMENTARES '!$C:$K,7,0),"")))</f>
        <v/>
      </c>
      <c r="H648" s="499" t="str">
        <f t="shared" si="48"/>
        <v/>
      </c>
      <c r="I648" s="499" t="str">
        <f t="shared" si="49"/>
        <v/>
      </c>
      <c r="J648" s="499" t="str">
        <f t="shared" si="50"/>
        <v/>
      </c>
      <c r="K648" s="499" t="str">
        <f t="shared" si="51"/>
        <v/>
      </c>
      <c r="L648" s="499"/>
    </row>
    <row r="649" spans="1:12">
      <c r="A649" s="494"/>
      <c r="B649" s="495"/>
      <c r="C649" s="496" t="str">
        <f>IF($B649="","",IFERROR(VLOOKUP($B649,SERVIÇOS!$A:$F,2,0),IFERROR(VLOOKUP($B649,'COMPOSIÇÕES COMPLEMENTARES '!$C:$K,2,0),"")))</f>
        <v/>
      </c>
      <c r="D649" s="497" t="str">
        <f>IF($B649="","",IFERROR(VLOOKUP($B649,SERVIÇOS!$A:$F,3,0),IFERROR(VLOOKUP($B649,'COMPOSIÇÕES COMPLEMENTARES '!$C:$K,3,0),"")))</f>
        <v/>
      </c>
      <c r="E649" s="498"/>
      <c r="F649" s="499" t="str">
        <f>IF($B649="","",IFERROR(VLOOKUP($B649,SERVIÇOS!$A:$F,4,0),IFERROR(VLOOKUP($B649,'COMPOSIÇÕES COMPLEMENTARES '!$C:$K,6,0),"")))</f>
        <v/>
      </c>
      <c r="G649" s="499" t="str">
        <f>IF($B649="","",IFERROR(VLOOKUP($B649,SERVIÇOS!$A:$F,5,0),IFERROR(VLOOKUP($B649,'COMPOSIÇÕES COMPLEMENTARES '!$C:$K,7,0),"")))</f>
        <v/>
      </c>
      <c r="H649" s="499" t="str">
        <f t="shared" si="48"/>
        <v/>
      </c>
      <c r="I649" s="499" t="str">
        <f t="shared" si="49"/>
        <v/>
      </c>
      <c r="J649" s="499" t="str">
        <f t="shared" si="50"/>
        <v/>
      </c>
      <c r="K649" s="499" t="str">
        <f t="shared" si="51"/>
        <v/>
      </c>
      <c r="L649" s="499"/>
    </row>
    <row r="650" spans="1:12">
      <c r="A650" s="494"/>
      <c r="B650" s="495"/>
      <c r="C650" s="496" t="str">
        <f>IF($B650="","",IFERROR(VLOOKUP($B650,SERVIÇOS!$A:$F,2,0),IFERROR(VLOOKUP($B650,'COMPOSIÇÕES COMPLEMENTARES '!$C:$K,2,0),"")))</f>
        <v/>
      </c>
      <c r="D650" s="497" t="str">
        <f>IF($B650="","",IFERROR(VLOOKUP($B650,SERVIÇOS!$A:$F,3,0),IFERROR(VLOOKUP($B650,'COMPOSIÇÕES COMPLEMENTARES '!$C:$K,3,0),"")))</f>
        <v/>
      </c>
      <c r="E650" s="498"/>
      <c r="F650" s="499" t="str">
        <f>IF($B650="","",IFERROR(VLOOKUP($B650,SERVIÇOS!$A:$F,4,0),IFERROR(VLOOKUP($B650,'COMPOSIÇÕES COMPLEMENTARES '!$C:$K,6,0),"")))</f>
        <v/>
      </c>
      <c r="G650" s="499" t="str">
        <f>IF($B650="","",IFERROR(VLOOKUP($B650,SERVIÇOS!$A:$F,5,0),IFERROR(VLOOKUP($B650,'COMPOSIÇÕES COMPLEMENTARES '!$C:$K,7,0),"")))</f>
        <v/>
      </c>
      <c r="H650" s="499" t="str">
        <f t="shared" ref="H650:H713" si="52">IF(E650="","",F650+G650)</f>
        <v/>
      </c>
      <c r="I650" s="499" t="str">
        <f t="shared" ref="I650:I713" si="53">IF(E650="","",ROUND((E650*F650),2))</f>
        <v/>
      </c>
      <c r="J650" s="499" t="str">
        <f t="shared" ref="J650:J713" si="54">IF(E650="","",ROUND((E650*G650),2))</f>
        <v/>
      </c>
      <c r="K650" s="499" t="str">
        <f t="shared" ref="K650:K713" si="55">IF(E650="","",ROUND((E650*H650),2))</f>
        <v/>
      </c>
      <c r="L650" s="499"/>
    </row>
    <row r="651" spans="1:12">
      <c r="A651" s="494"/>
      <c r="B651" s="495"/>
      <c r="C651" s="496" t="str">
        <f>IF($B651="","",IFERROR(VLOOKUP($B651,SERVIÇOS!$A:$F,2,0),IFERROR(VLOOKUP($B651,'COMPOSIÇÕES COMPLEMENTARES '!$C:$K,2,0),"")))</f>
        <v/>
      </c>
      <c r="D651" s="497" t="str">
        <f>IF($B651="","",IFERROR(VLOOKUP($B651,SERVIÇOS!$A:$F,3,0),IFERROR(VLOOKUP($B651,'COMPOSIÇÕES COMPLEMENTARES '!$C:$K,3,0),"")))</f>
        <v/>
      </c>
      <c r="E651" s="498"/>
      <c r="F651" s="499" t="str">
        <f>IF($B651="","",IFERROR(VLOOKUP($B651,SERVIÇOS!$A:$F,4,0),IFERROR(VLOOKUP($B651,'COMPOSIÇÕES COMPLEMENTARES '!$C:$K,6,0),"")))</f>
        <v/>
      </c>
      <c r="G651" s="499" t="str">
        <f>IF($B651="","",IFERROR(VLOOKUP($B651,SERVIÇOS!$A:$F,5,0),IFERROR(VLOOKUP($B651,'COMPOSIÇÕES COMPLEMENTARES '!$C:$K,7,0),"")))</f>
        <v/>
      </c>
      <c r="H651" s="499" t="str">
        <f t="shared" si="52"/>
        <v/>
      </c>
      <c r="I651" s="499" t="str">
        <f t="shared" si="53"/>
        <v/>
      </c>
      <c r="J651" s="499" t="str">
        <f t="shared" si="54"/>
        <v/>
      </c>
      <c r="K651" s="499" t="str">
        <f t="shared" si="55"/>
        <v/>
      </c>
      <c r="L651" s="499"/>
    </row>
    <row r="652" spans="1:12">
      <c r="A652" s="494"/>
      <c r="B652" s="495"/>
      <c r="C652" s="496" t="str">
        <f>IF($B652="","",IFERROR(VLOOKUP($B652,SERVIÇOS!$A:$F,2,0),IFERROR(VLOOKUP($B652,'COMPOSIÇÕES COMPLEMENTARES '!$C:$K,2,0),"")))</f>
        <v/>
      </c>
      <c r="D652" s="497" t="str">
        <f>IF($B652="","",IFERROR(VLOOKUP($B652,SERVIÇOS!$A:$F,3,0),IFERROR(VLOOKUP($B652,'COMPOSIÇÕES COMPLEMENTARES '!$C:$K,3,0),"")))</f>
        <v/>
      </c>
      <c r="E652" s="498"/>
      <c r="F652" s="499" t="str">
        <f>IF($B652="","",IFERROR(VLOOKUP($B652,SERVIÇOS!$A:$F,4,0),IFERROR(VLOOKUP($B652,'COMPOSIÇÕES COMPLEMENTARES '!$C:$K,6,0),"")))</f>
        <v/>
      </c>
      <c r="G652" s="499" t="str">
        <f>IF($B652="","",IFERROR(VLOOKUP($B652,SERVIÇOS!$A:$F,5,0),IFERROR(VLOOKUP($B652,'COMPOSIÇÕES COMPLEMENTARES '!$C:$K,7,0),"")))</f>
        <v/>
      </c>
      <c r="H652" s="499" t="str">
        <f t="shared" si="52"/>
        <v/>
      </c>
      <c r="I652" s="499" t="str">
        <f t="shared" si="53"/>
        <v/>
      </c>
      <c r="J652" s="499" t="str">
        <f t="shared" si="54"/>
        <v/>
      </c>
      <c r="K652" s="499" t="str">
        <f t="shared" si="55"/>
        <v/>
      </c>
      <c r="L652" s="499"/>
    </row>
    <row r="653" spans="1:12">
      <c r="A653" s="494"/>
      <c r="B653" s="495"/>
      <c r="C653" s="496" t="str">
        <f>IF($B653="","",IFERROR(VLOOKUP($B653,SERVIÇOS!$A:$F,2,0),IFERROR(VLOOKUP($B653,'COMPOSIÇÕES COMPLEMENTARES '!$C:$K,2,0),"")))</f>
        <v/>
      </c>
      <c r="D653" s="497" t="str">
        <f>IF($B653="","",IFERROR(VLOOKUP($B653,SERVIÇOS!$A:$F,3,0),IFERROR(VLOOKUP($B653,'COMPOSIÇÕES COMPLEMENTARES '!$C:$K,3,0),"")))</f>
        <v/>
      </c>
      <c r="E653" s="498"/>
      <c r="F653" s="499" t="str">
        <f>IF($B653="","",IFERROR(VLOOKUP($B653,SERVIÇOS!$A:$F,4,0),IFERROR(VLOOKUP($B653,'COMPOSIÇÕES COMPLEMENTARES '!$C:$K,6,0),"")))</f>
        <v/>
      </c>
      <c r="G653" s="499" t="str">
        <f>IF($B653="","",IFERROR(VLOOKUP($B653,SERVIÇOS!$A:$F,5,0),IFERROR(VLOOKUP($B653,'COMPOSIÇÕES COMPLEMENTARES '!$C:$K,7,0),"")))</f>
        <v/>
      </c>
      <c r="H653" s="499" t="str">
        <f t="shared" si="52"/>
        <v/>
      </c>
      <c r="I653" s="499" t="str">
        <f t="shared" si="53"/>
        <v/>
      </c>
      <c r="J653" s="499" t="str">
        <f t="shared" si="54"/>
        <v/>
      </c>
      <c r="K653" s="499" t="str">
        <f t="shared" si="55"/>
        <v/>
      </c>
      <c r="L653" s="499"/>
    </row>
    <row r="654" spans="1:12">
      <c r="A654" s="494"/>
      <c r="B654" s="495"/>
      <c r="C654" s="496" t="str">
        <f>IF($B654="","",IFERROR(VLOOKUP($B654,SERVIÇOS!$A:$F,2,0),IFERROR(VLOOKUP($B654,'COMPOSIÇÕES COMPLEMENTARES '!$C:$K,2,0),"")))</f>
        <v/>
      </c>
      <c r="D654" s="497" t="str">
        <f>IF($B654="","",IFERROR(VLOOKUP($B654,SERVIÇOS!$A:$F,3,0),IFERROR(VLOOKUP($B654,'COMPOSIÇÕES COMPLEMENTARES '!$C:$K,3,0),"")))</f>
        <v/>
      </c>
      <c r="E654" s="498"/>
      <c r="F654" s="499" t="str">
        <f>IF($B654="","",IFERROR(VLOOKUP($B654,SERVIÇOS!$A:$F,4,0),IFERROR(VLOOKUP($B654,'COMPOSIÇÕES COMPLEMENTARES '!$C:$K,6,0),"")))</f>
        <v/>
      </c>
      <c r="G654" s="499" t="str">
        <f>IF($B654="","",IFERROR(VLOOKUP($B654,SERVIÇOS!$A:$F,5,0),IFERROR(VLOOKUP($B654,'COMPOSIÇÕES COMPLEMENTARES '!$C:$K,7,0),"")))</f>
        <v/>
      </c>
      <c r="H654" s="499" t="str">
        <f t="shared" si="52"/>
        <v/>
      </c>
      <c r="I654" s="499" t="str">
        <f t="shared" si="53"/>
        <v/>
      </c>
      <c r="J654" s="499" t="str">
        <f t="shared" si="54"/>
        <v/>
      </c>
      <c r="K654" s="499" t="str">
        <f t="shared" si="55"/>
        <v/>
      </c>
      <c r="L654" s="499"/>
    </row>
    <row r="655" spans="1:12">
      <c r="A655" s="494"/>
      <c r="B655" s="495"/>
      <c r="C655" s="496" t="str">
        <f>IF($B655="","",IFERROR(VLOOKUP($B655,SERVIÇOS!$A:$F,2,0),IFERROR(VLOOKUP($B655,'COMPOSIÇÕES COMPLEMENTARES '!$C:$K,2,0),"")))</f>
        <v/>
      </c>
      <c r="D655" s="497" t="str">
        <f>IF($B655="","",IFERROR(VLOOKUP($B655,SERVIÇOS!$A:$F,3,0),IFERROR(VLOOKUP($B655,'COMPOSIÇÕES COMPLEMENTARES '!$C:$K,3,0),"")))</f>
        <v/>
      </c>
      <c r="E655" s="498"/>
      <c r="F655" s="499" t="str">
        <f>IF($B655="","",IFERROR(VLOOKUP($B655,SERVIÇOS!$A:$F,4,0),IFERROR(VLOOKUP($B655,'COMPOSIÇÕES COMPLEMENTARES '!$C:$K,6,0),"")))</f>
        <v/>
      </c>
      <c r="G655" s="499" t="str">
        <f>IF($B655="","",IFERROR(VLOOKUP($B655,SERVIÇOS!$A:$F,5,0),IFERROR(VLOOKUP($B655,'COMPOSIÇÕES COMPLEMENTARES '!$C:$K,7,0),"")))</f>
        <v/>
      </c>
      <c r="H655" s="499" t="str">
        <f t="shared" si="52"/>
        <v/>
      </c>
      <c r="I655" s="499" t="str">
        <f t="shared" si="53"/>
        <v/>
      </c>
      <c r="J655" s="499" t="str">
        <f t="shared" si="54"/>
        <v/>
      </c>
      <c r="K655" s="499" t="str">
        <f t="shared" si="55"/>
        <v/>
      </c>
      <c r="L655" s="499"/>
    </row>
    <row r="656" spans="1:12">
      <c r="A656" s="494"/>
      <c r="B656" s="495"/>
      <c r="C656" s="496" t="str">
        <f>IF($B656="","",IFERROR(VLOOKUP($B656,SERVIÇOS!$A:$F,2,0),IFERROR(VLOOKUP($B656,'COMPOSIÇÕES COMPLEMENTARES '!$C:$K,2,0),"")))</f>
        <v/>
      </c>
      <c r="D656" s="497" t="str">
        <f>IF($B656="","",IFERROR(VLOOKUP($B656,SERVIÇOS!$A:$F,3,0),IFERROR(VLOOKUP($B656,'COMPOSIÇÕES COMPLEMENTARES '!$C:$K,3,0),"")))</f>
        <v/>
      </c>
      <c r="E656" s="498"/>
      <c r="F656" s="499" t="str">
        <f>IF($B656="","",IFERROR(VLOOKUP($B656,SERVIÇOS!$A:$F,4,0),IFERROR(VLOOKUP($B656,'COMPOSIÇÕES COMPLEMENTARES '!$C:$K,6,0),"")))</f>
        <v/>
      </c>
      <c r="G656" s="499" t="str">
        <f>IF($B656="","",IFERROR(VLOOKUP($B656,SERVIÇOS!$A:$F,5,0),IFERROR(VLOOKUP($B656,'COMPOSIÇÕES COMPLEMENTARES '!$C:$K,7,0),"")))</f>
        <v/>
      </c>
      <c r="H656" s="499" t="str">
        <f t="shared" si="52"/>
        <v/>
      </c>
      <c r="I656" s="499" t="str">
        <f t="shared" si="53"/>
        <v/>
      </c>
      <c r="J656" s="499" t="str">
        <f t="shared" si="54"/>
        <v/>
      </c>
      <c r="K656" s="499" t="str">
        <f t="shared" si="55"/>
        <v/>
      </c>
      <c r="L656" s="499"/>
    </row>
    <row r="657" spans="1:12">
      <c r="A657" s="494"/>
      <c r="B657" s="495"/>
      <c r="C657" s="496" t="str">
        <f>IF($B657="","",IFERROR(VLOOKUP($B657,SERVIÇOS!$A:$F,2,0),IFERROR(VLOOKUP($B657,'COMPOSIÇÕES COMPLEMENTARES '!$C:$K,2,0),"")))</f>
        <v/>
      </c>
      <c r="D657" s="497" t="str">
        <f>IF($B657="","",IFERROR(VLOOKUP($B657,SERVIÇOS!$A:$F,3,0),IFERROR(VLOOKUP($B657,'COMPOSIÇÕES COMPLEMENTARES '!$C:$K,3,0),"")))</f>
        <v/>
      </c>
      <c r="E657" s="498"/>
      <c r="F657" s="499" t="str">
        <f>IF($B657="","",IFERROR(VLOOKUP($B657,SERVIÇOS!$A:$F,4,0),IFERROR(VLOOKUP($B657,'COMPOSIÇÕES COMPLEMENTARES '!$C:$K,6,0),"")))</f>
        <v/>
      </c>
      <c r="G657" s="499" t="str">
        <f>IF($B657="","",IFERROR(VLOOKUP($B657,SERVIÇOS!$A:$F,5,0),IFERROR(VLOOKUP($B657,'COMPOSIÇÕES COMPLEMENTARES '!$C:$K,7,0),"")))</f>
        <v/>
      </c>
      <c r="H657" s="499" t="str">
        <f t="shared" si="52"/>
        <v/>
      </c>
      <c r="I657" s="499" t="str">
        <f t="shared" si="53"/>
        <v/>
      </c>
      <c r="J657" s="499" t="str">
        <f t="shared" si="54"/>
        <v/>
      </c>
      <c r="K657" s="499" t="str">
        <f t="shared" si="55"/>
        <v/>
      </c>
      <c r="L657" s="499"/>
    </row>
    <row r="658" spans="1:12">
      <c r="A658" s="494"/>
      <c r="B658" s="495"/>
      <c r="C658" s="496" t="str">
        <f>IF($B658="","",IFERROR(VLOOKUP($B658,SERVIÇOS!$A:$F,2,0),IFERROR(VLOOKUP($B658,'COMPOSIÇÕES COMPLEMENTARES '!$C:$K,2,0),"")))</f>
        <v/>
      </c>
      <c r="D658" s="497" t="str">
        <f>IF($B658="","",IFERROR(VLOOKUP($B658,SERVIÇOS!$A:$F,3,0),IFERROR(VLOOKUP($B658,'COMPOSIÇÕES COMPLEMENTARES '!$C:$K,3,0),"")))</f>
        <v/>
      </c>
      <c r="E658" s="498"/>
      <c r="F658" s="499" t="str">
        <f>IF($B658="","",IFERROR(VLOOKUP($B658,SERVIÇOS!$A:$F,4,0),IFERROR(VLOOKUP($B658,'COMPOSIÇÕES COMPLEMENTARES '!$C:$K,6,0),"")))</f>
        <v/>
      </c>
      <c r="G658" s="499" t="str">
        <f>IF($B658="","",IFERROR(VLOOKUP($B658,SERVIÇOS!$A:$F,5,0),IFERROR(VLOOKUP($B658,'COMPOSIÇÕES COMPLEMENTARES '!$C:$K,7,0),"")))</f>
        <v/>
      </c>
      <c r="H658" s="499" t="str">
        <f t="shared" si="52"/>
        <v/>
      </c>
      <c r="I658" s="499" t="str">
        <f t="shared" si="53"/>
        <v/>
      </c>
      <c r="J658" s="499" t="str">
        <f t="shared" si="54"/>
        <v/>
      </c>
      <c r="K658" s="499" t="str">
        <f t="shared" si="55"/>
        <v/>
      </c>
      <c r="L658" s="499"/>
    </row>
    <row r="659" spans="1:12">
      <c r="A659" s="494"/>
      <c r="B659" s="495"/>
      <c r="C659" s="496" t="str">
        <f>IF($B659="","",IFERROR(VLOOKUP($B659,SERVIÇOS!$A:$F,2,0),IFERROR(VLOOKUP($B659,'COMPOSIÇÕES COMPLEMENTARES '!$C:$K,2,0),"")))</f>
        <v/>
      </c>
      <c r="D659" s="497" t="str">
        <f>IF($B659="","",IFERROR(VLOOKUP($B659,SERVIÇOS!$A:$F,3,0),IFERROR(VLOOKUP($B659,'COMPOSIÇÕES COMPLEMENTARES '!$C:$K,3,0),"")))</f>
        <v/>
      </c>
      <c r="E659" s="498"/>
      <c r="F659" s="499" t="str">
        <f>IF($B659="","",IFERROR(VLOOKUP($B659,SERVIÇOS!$A:$F,4,0),IFERROR(VLOOKUP($B659,'COMPOSIÇÕES COMPLEMENTARES '!$C:$K,6,0),"")))</f>
        <v/>
      </c>
      <c r="G659" s="499" t="str">
        <f>IF($B659="","",IFERROR(VLOOKUP($B659,SERVIÇOS!$A:$F,5,0),IFERROR(VLOOKUP($B659,'COMPOSIÇÕES COMPLEMENTARES '!$C:$K,7,0),"")))</f>
        <v/>
      </c>
      <c r="H659" s="499" t="str">
        <f t="shared" si="52"/>
        <v/>
      </c>
      <c r="I659" s="499" t="str">
        <f t="shared" si="53"/>
        <v/>
      </c>
      <c r="J659" s="499" t="str">
        <f t="shared" si="54"/>
        <v/>
      </c>
      <c r="K659" s="499" t="str">
        <f t="shared" si="55"/>
        <v/>
      </c>
      <c r="L659" s="499"/>
    </row>
    <row r="660" spans="1:12">
      <c r="A660" s="494"/>
      <c r="B660" s="495"/>
      <c r="C660" s="496" t="str">
        <f>IF($B660="","",IFERROR(VLOOKUP($B660,SERVIÇOS!$A:$F,2,0),IFERROR(VLOOKUP($B660,'COMPOSIÇÕES COMPLEMENTARES '!$C:$K,2,0),"")))</f>
        <v/>
      </c>
      <c r="D660" s="497" t="str">
        <f>IF($B660="","",IFERROR(VLOOKUP($B660,SERVIÇOS!$A:$F,3,0),IFERROR(VLOOKUP($B660,'COMPOSIÇÕES COMPLEMENTARES '!$C:$K,3,0),"")))</f>
        <v/>
      </c>
      <c r="E660" s="498"/>
      <c r="F660" s="499" t="str">
        <f>IF($B660="","",IFERROR(VLOOKUP($B660,SERVIÇOS!$A:$F,4,0),IFERROR(VLOOKUP($B660,'COMPOSIÇÕES COMPLEMENTARES '!$C:$K,6,0),"")))</f>
        <v/>
      </c>
      <c r="G660" s="499" t="str">
        <f>IF($B660="","",IFERROR(VLOOKUP($B660,SERVIÇOS!$A:$F,5,0),IFERROR(VLOOKUP($B660,'COMPOSIÇÕES COMPLEMENTARES '!$C:$K,7,0),"")))</f>
        <v/>
      </c>
      <c r="H660" s="499" t="str">
        <f t="shared" si="52"/>
        <v/>
      </c>
      <c r="I660" s="499" t="str">
        <f t="shared" si="53"/>
        <v/>
      </c>
      <c r="J660" s="499" t="str">
        <f t="shared" si="54"/>
        <v/>
      </c>
      <c r="K660" s="499" t="str">
        <f t="shared" si="55"/>
        <v/>
      </c>
      <c r="L660" s="499"/>
    </row>
    <row r="661" spans="1:12">
      <c r="A661" s="494"/>
      <c r="B661" s="495"/>
      <c r="C661" s="496" t="str">
        <f>IF($B661="","",IFERROR(VLOOKUP($B661,SERVIÇOS!$A:$F,2,0),IFERROR(VLOOKUP($B661,'COMPOSIÇÕES COMPLEMENTARES '!$C:$K,2,0),"")))</f>
        <v/>
      </c>
      <c r="D661" s="497" t="str">
        <f>IF($B661="","",IFERROR(VLOOKUP($B661,SERVIÇOS!$A:$F,3,0),IFERROR(VLOOKUP($B661,'COMPOSIÇÕES COMPLEMENTARES '!$C:$K,3,0),"")))</f>
        <v/>
      </c>
      <c r="E661" s="498"/>
      <c r="F661" s="499" t="str">
        <f>IF($B661="","",IFERROR(VLOOKUP($B661,SERVIÇOS!$A:$F,4,0),IFERROR(VLOOKUP($B661,'COMPOSIÇÕES COMPLEMENTARES '!$C:$K,6,0),"")))</f>
        <v/>
      </c>
      <c r="G661" s="499" t="str">
        <f>IF($B661="","",IFERROR(VLOOKUP($B661,SERVIÇOS!$A:$F,5,0),IFERROR(VLOOKUP($B661,'COMPOSIÇÕES COMPLEMENTARES '!$C:$K,7,0),"")))</f>
        <v/>
      </c>
      <c r="H661" s="499" t="str">
        <f t="shared" si="52"/>
        <v/>
      </c>
      <c r="I661" s="499" t="str">
        <f t="shared" si="53"/>
        <v/>
      </c>
      <c r="J661" s="499" t="str">
        <f t="shared" si="54"/>
        <v/>
      </c>
      <c r="K661" s="499" t="str">
        <f t="shared" si="55"/>
        <v/>
      </c>
      <c r="L661" s="499"/>
    </row>
    <row r="662" spans="1:12">
      <c r="A662" s="494"/>
      <c r="B662" s="495"/>
      <c r="C662" s="496" t="str">
        <f>IF($B662="","",IFERROR(VLOOKUP($B662,SERVIÇOS!$A:$F,2,0),IFERROR(VLOOKUP($B662,'COMPOSIÇÕES COMPLEMENTARES '!$C:$K,2,0),"")))</f>
        <v/>
      </c>
      <c r="D662" s="497" t="str">
        <f>IF($B662="","",IFERROR(VLOOKUP($B662,SERVIÇOS!$A:$F,3,0),IFERROR(VLOOKUP($B662,'COMPOSIÇÕES COMPLEMENTARES '!$C:$K,3,0),"")))</f>
        <v/>
      </c>
      <c r="E662" s="498"/>
      <c r="F662" s="499" t="str">
        <f>IF($B662="","",IFERROR(VLOOKUP($B662,SERVIÇOS!$A:$F,4,0),IFERROR(VLOOKUP($B662,'COMPOSIÇÕES COMPLEMENTARES '!$C:$K,6,0),"")))</f>
        <v/>
      </c>
      <c r="G662" s="499" t="str">
        <f>IF($B662="","",IFERROR(VLOOKUP($B662,SERVIÇOS!$A:$F,5,0),IFERROR(VLOOKUP($B662,'COMPOSIÇÕES COMPLEMENTARES '!$C:$K,7,0),"")))</f>
        <v/>
      </c>
      <c r="H662" s="499" t="str">
        <f t="shared" si="52"/>
        <v/>
      </c>
      <c r="I662" s="499" t="str">
        <f t="shared" si="53"/>
        <v/>
      </c>
      <c r="J662" s="499" t="str">
        <f t="shared" si="54"/>
        <v/>
      </c>
      <c r="K662" s="499" t="str">
        <f t="shared" si="55"/>
        <v/>
      </c>
      <c r="L662" s="499"/>
    </row>
    <row r="663" spans="1:12">
      <c r="A663" s="494"/>
      <c r="B663" s="495"/>
      <c r="C663" s="496" t="str">
        <f>IF($B663="","",IFERROR(VLOOKUP($B663,SERVIÇOS!$A:$F,2,0),IFERROR(VLOOKUP($B663,'COMPOSIÇÕES COMPLEMENTARES '!$C:$K,2,0),"")))</f>
        <v/>
      </c>
      <c r="D663" s="497" t="str">
        <f>IF($B663="","",IFERROR(VLOOKUP($B663,SERVIÇOS!$A:$F,3,0),IFERROR(VLOOKUP($B663,'COMPOSIÇÕES COMPLEMENTARES '!$C:$K,3,0),"")))</f>
        <v/>
      </c>
      <c r="E663" s="498"/>
      <c r="F663" s="499" t="str">
        <f>IF($B663="","",IFERROR(VLOOKUP($B663,SERVIÇOS!$A:$F,4,0),IFERROR(VLOOKUP($B663,'COMPOSIÇÕES COMPLEMENTARES '!$C:$K,6,0),"")))</f>
        <v/>
      </c>
      <c r="G663" s="499" t="str">
        <f>IF($B663="","",IFERROR(VLOOKUP($B663,SERVIÇOS!$A:$F,5,0),IFERROR(VLOOKUP($B663,'COMPOSIÇÕES COMPLEMENTARES '!$C:$K,7,0),"")))</f>
        <v/>
      </c>
      <c r="H663" s="499" t="str">
        <f t="shared" si="52"/>
        <v/>
      </c>
      <c r="I663" s="499" t="str">
        <f t="shared" si="53"/>
        <v/>
      </c>
      <c r="J663" s="499" t="str">
        <f t="shared" si="54"/>
        <v/>
      </c>
      <c r="K663" s="499" t="str">
        <f t="shared" si="55"/>
        <v/>
      </c>
      <c r="L663" s="499"/>
    </row>
    <row r="664" spans="1:12">
      <c r="A664" s="494"/>
      <c r="B664" s="495"/>
      <c r="C664" s="496" t="str">
        <f>IF($B664="","",IFERROR(VLOOKUP($B664,SERVIÇOS!$A:$F,2,0),IFERROR(VLOOKUP($B664,'COMPOSIÇÕES COMPLEMENTARES '!$C:$K,2,0),"")))</f>
        <v/>
      </c>
      <c r="D664" s="497" t="str">
        <f>IF($B664="","",IFERROR(VLOOKUP($B664,SERVIÇOS!$A:$F,3,0),IFERROR(VLOOKUP($B664,'COMPOSIÇÕES COMPLEMENTARES '!$C:$K,3,0),"")))</f>
        <v/>
      </c>
      <c r="E664" s="498"/>
      <c r="F664" s="499" t="str">
        <f>IF($B664="","",IFERROR(VLOOKUP($B664,SERVIÇOS!$A:$F,4,0),IFERROR(VLOOKUP($B664,'COMPOSIÇÕES COMPLEMENTARES '!$C:$K,6,0),"")))</f>
        <v/>
      </c>
      <c r="G664" s="499" t="str">
        <f>IF($B664="","",IFERROR(VLOOKUP($B664,SERVIÇOS!$A:$F,5,0),IFERROR(VLOOKUP($B664,'COMPOSIÇÕES COMPLEMENTARES '!$C:$K,7,0),"")))</f>
        <v/>
      </c>
      <c r="H664" s="499" t="str">
        <f t="shared" si="52"/>
        <v/>
      </c>
      <c r="I664" s="499" t="str">
        <f t="shared" si="53"/>
        <v/>
      </c>
      <c r="J664" s="499" t="str">
        <f t="shared" si="54"/>
        <v/>
      </c>
      <c r="K664" s="499" t="str">
        <f t="shared" si="55"/>
        <v/>
      </c>
      <c r="L664" s="499"/>
    </row>
    <row r="665" spans="1:12">
      <c r="A665" s="494"/>
      <c r="B665" s="495"/>
      <c r="C665" s="496" t="str">
        <f>IF($B665="","",IFERROR(VLOOKUP($B665,SERVIÇOS!$A:$F,2,0),IFERROR(VLOOKUP($B665,'COMPOSIÇÕES COMPLEMENTARES '!$C:$K,2,0),"")))</f>
        <v/>
      </c>
      <c r="D665" s="497" t="str">
        <f>IF($B665="","",IFERROR(VLOOKUP($B665,SERVIÇOS!$A:$F,3,0),IFERROR(VLOOKUP($B665,'COMPOSIÇÕES COMPLEMENTARES '!$C:$K,3,0),"")))</f>
        <v/>
      </c>
      <c r="E665" s="498"/>
      <c r="F665" s="499" t="str">
        <f>IF($B665="","",IFERROR(VLOOKUP($B665,SERVIÇOS!$A:$F,4,0),IFERROR(VLOOKUP($B665,'COMPOSIÇÕES COMPLEMENTARES '!$C:$K,6,0),"")))</f>
        <v/>
      </c>
      <c r="G665" s="499" t="str">
        <f>IF($B665="","",IFERROR(VLOOKUP($B665,SERVIÇOS!$A:$F,5,0),IFERROR(VLOOKUP($B665,'COMPOSIÇÕES COMPLEMENTARES '!$C:$K,7,0),"")))</f>
        <v/>
      </c>
      <c r="H665" s="499" t="str">
        <f t="shared" si="52"/>
        <v/>
      </c>
      <c r="I665" s="499" t="str">
        <f t="shared" si="53"/>
        <v/>
      </c>
      <c r="J665" s="499" t="str">
        <f t="shared" si="54"/>
        <v/>
      </c>
      <c r="K665" s="499" t="str">
        <f t="shared" si="55"/>
        <v/>
      </c>
      <c r="L665" s="499"/>
    </row>
    <row r="666" spans="1:12">
      <c r="A666" s="494"/>
      <c r="B666" s="495"/>
      <c r="C666" s="496" t="str">
        <f>IF($B666="","",IFERROR(VLOOKUP($B666,SERVIÇOS!$A:$F,2,0),IFERROR(VLOOKUP($B666,'COMPOSIÇÕES COMPLEMENTARES '!$C:$K,2,0),"")))</f>
        <v/>
      </c>
      <c r="D666" s="497" t="str">
        <f>IF($B666="","",IFERROR(VLOOKUP($B666,SERVIÇOS!$A:$F,3,0),IFERROR(VLOOKUP($B666,'COMPOSIÇÕES COMPLEMENTARES '!$C:$K,3,0),"")))</f>
        <v/>
      </c>
      <c r="E666" s="498"/>
      <c r="F666" s="499" t="str">
        <f>IF($B666="","",IFERROR(VLOOKUP($B666,SERVIÇOS!$A:$F,4,0),IFERROR(VLOOKUP($B666,'COMPOSIÇÕES COMPLEMENTARES '!$C:$K,6,0),"")))</f>
        <v/>
      </c>
      <c r="G666" s="499" t="str">
        <f>IF($B666="","",IFERROR(VLOOKUP($B666,SERVIÇOS!$A:$F,5,0),IFERROR(VLOOKUP($B666,'COMPOSIÇÕES COMPLEMENTARES '!$C:$K,7,0),"")))</f>
        <v/>
      </c>
      <c r="H666" s="499" t="str">
        <f t="shared" si="52"/>
        <v/>
      </c>
      <c r="I666" s="499" t="str">
        <f t="shared" si="53"/>
        <v/>
      </c>
      <c r="J666" s="499" t="str">
        <f t="shared" si="54"/>
        <v/>
      </c>
      <c r="K666" s="499" t="str">
        <f t="shared" si="55"/>
        <v/>
      </c>
      <c r="L666" s="499"/>
    </row>
    <row r="667" spans="1:12">
      <c r="A667" s="494"/>
      <c r="B667" s="495"/>
      <c r="C667" s="496" t="str">
        <f>IF($B667="","",IFERROR(VLOOKUP($B667,SERVIÇOS!$A:$F,2,0),IFERROR(VLOOKUP($B667,'COMPOSIÇÕES COMPLEMENTARES '!$C:$K,2,0),"")))</f>
        <v/>
      </c>
      <c r="D667" s="497" t="str">
        <f>IF($B667="","",IFERROR(VLOOKUP($B667,SERVIÇOS!$A:$F,3,0),IFERROR(VLOOKUP($B667,'COMPOSIÇÕES COMPLEMENTARES '!$C:$K,3,0),"")))</f>
        <v/>
      </c>
      <c r="E667" s="498"/>
      <c r="F667" s="499" t="str">
        <f>IF($B667="","",IFERROR(VLOOKUP($B667,SERVIÇOS!$A:$F,4,0),IFERROR(VLOOKUP($B667,'COMPOSIÇÕES COMPLEMENTARES '!$C:$K,6,0),"")))</f>
        <v/>
      </c>
      <c r="G667" s="499" t="str">
        <f>IF($B667="","",IFERROR(VLOOKUP($B667,SERVIÇOS!$A:$F,5,0),IFERROR(VLOOKUP($B667,'COMPOSIÇÕES COMPLEMENTARES '!$C:$K,7,0),"")))</f>
        <v/>
      </c>
      <c r="H667" s="499" t="str">
        <f t="shared" si="52"/>
        <v/>
      </c>
      <c r="I667" s="499" t="str">
        <f t="shared" si="53"/>
        <v/>
      </c>
      <c r="J667" s="499" t="str">
        <f t="shared" si="54"/>
        <v/>
      </c>
      <c r="K667" s="499" t="str">
        <f t="shared" si="55"/>
        <v/>
      </c>
      <c r="L667" s="499"/>
    </row>
    <row r="668" spans="1:12">
      <c r="A668" s="494"/>
      <c r="B668" s="495"/>
      <c r="C668" s="496" t="str">
        <f>IF($B668="","",IFERROR(VLOOKUP($B668,SERVIÇOS!$A:$F,2,0),IFERROR(VLOOKUP($B668,'COMPOSIÇÕES COMPLEMENTARES '!$C:$K,2,0),"")))</f>
        <v/>
      </c>
      <c r="D668" s="497" t="str">
        <f>IF($B668="","",IFERROR(VLOOKUP($B668,SERVIÇOS!$A:$F,3,0),IFERROR(VLOOKUP($B668,'COMPOSIÇÕES COMPLEMENTARES '!$C:$K,3,0),"")))</f>
        <v/>
      </c>
      <c r="E668" s="498"/>
      <c r="F668" s="499" t="str">
        <f>IF($B668="","",IFERROR(VLOOKUP($B668,SERVIÇOS!$A:$F,4,0),IFERROR(VLOOKUP($B668,'COMPOSIÇÕES COMPLEMENTARES '!$C:$K,6,0),"")))</f>
        <v/>
      </c>
      <c r="G668" s="499" t="str">
        <f>IF($B668="","",IFERROR(VLOOKUP($B668,SERVIÇOS!$A:$F,5,0),IFERROR(VLOOKUP($B668,'COMPOSIÇÕES COMPLEMENTARES '!$C:$K,7,0),"")))</f>
        <v/>
      </c>
      <c r="H668" s="499" t="str">
        <f t="shared" si="52"/>
        <v/>
      </c>
      <c r="I668" s="499" t="str">
        <f t="shared" si="53"/>
        <v/>
      </c>
      <c r="J668" s="499" t="str">
        <f t="shared" si="54"/>
        <v/>
      </c>
      <c r="K668" s="499" t="str">
        <f t="shared" si="55"/>
        <v/>
      </c>
      <c r="L668" s="499"/>
    </row>
    <row r="669" spans="1:12">
      <c r="A669" s="494"/>
      <c r="B669" s="495"/>
      <c r="C669" s="496" t="str">
        <f>IF($B669="","",IFERROR(VLOOKUP($B669,SERVIÇOS!$A:$F,2,0),IFERROR(VLOOKUP($B669,'COMPOSIÇÕES COMPLEMENTARES '!$C:$K,2,0),"")))</f>
        <v/>
      </c>
      <c r="D669" s="497" t="str">
        <f>IF($B669="","",IFERROR(VLOOKUP($B669,SERVIÇOS!$A:$F,3,0),IFERROR(VLOOKUP($B669,'COMPOSIÇÕES COMPLEMENTARES '!$C:$K,3,0),"")))</f>
        <v/>
      </c>
      <c r="E669" s="498"/>
      <c r="F669" s="499" t="str">
        <f>IF($B669="","",IFERROR(VLOOKUP($B669,SERVIÇOS!$A:$F,4,0),IFERROR(VLOOKUP($B669,'COMPOSIÇÕES COMPLEMENTARES '!$C:$K,6,0),"")))</f>
        <v/>
      </c>
      <c r="G669" s="499" t="str">
        <f>IF($B669="","",IFERROR(VLOOKUP($B669,SERVIÇOS!$A:$F,5,0),IFERROR(VLOOKUP($B669,'COMPOSIÇÕES COMPLEMENTARES '!$C:$K,7,0),"")))</f>
        <v/>
      </c>
      <c r="H669" s="499" t="str">
        <f t="shared" si="52"/>
        <v/>
      </c>
      <c r="I669" s="499" t="str">
        <f t="shared" si="53"/>
        <v/>
      </c>
      <c r="J669" s="499" t="str">
        <f t="shared" si="54"/>
        <v/>
      </c>
      <c r="K669" s="499" t="str">
        <f t="shared" si="55"/>
        <v/>
      </c>
      <c r="L669" s="499"/>
    </row>
    <row r="670" spans="1:12">
      <c r="A670" s="494"/>
      <c r="B670" s="495"/>
      <c r="C670" s="496" t="str">
        <f>IF($B670="","",IFERROR(VLOOKUP($B670,SERVIÇOS!$A:$F,2,0),IFERROR(VLOOKUP($B670,'COMPOSIÇÕES COMPLEMENTARES '!$C:$K,2,0),"")))</f>
        <v/>
      </c>
      <c r="D670" s="497" t="str">
        <f>IF($B670="","",IFERROR(VLOOKUP($B670,SERVIÇOS!$A:$F,3,0),IFERROR(VLOOKUP($B670,'COMPOSIÇÕES COMPLEMENTARES '!$C:$K,3,0),"")))</f>
        <v/>
      </c>
      <c r="E670" s="498"/>
      <c r="F670" s="499" t="str">
        <f>IF($B670="","",IFERROR(VLOOKUP($B670,SERVIÇOS!$A:$F,4,0),IFERROR(VLOOKUP($B670,'COMPOSIÇÕES COMPLEMENTARES '!$C:$K,6,0),"")))</f>
        <v/>
      </c>
      <c r="G670" s="499" t="str">
        <f>IF($B670="","",IFERROR(VLOOKUP($B670,SERVIÇOS!$A:$F,5,0),IFERROR(VLOOKUP($B670,'COMPOSIÇÕES COMPLEMENTARES '!$C:$K,7,0),"")))</f>
        <v/>
      </c>
      <c r="H670" s="499" t="str">
        <f t="shared" si="52"/>
        <v/>
      </c>
      <c r="I670" s="499" t="str">
        <f t="shared" si="53"/>
        <v/>
      </c>
      <c r="J670" s="499" t="str">
        <f t="shared" si="54"/>
        <v/>
      </c>
      <c r="K670" s="499" t="str">
        <f t="shared" si="55"/>
        <v/>
      </c>
      <c r="L670" s="499"/>
    </row>
    <row r="671" spans="1:12">
      <c r="A671" s="494"/>
      <c r="B671" s="495"/>
      <c r="C671" s="496" t="str">
        <f>IF($B671="","",IFERROR(VLOOKUP($B671,SERVIÇOS!$A:$F,2,0),IFERROR(VLOOKUP($B671,'COMPOSIÇÕES COMPLEMENTARES '!$C:$K,2,0),"")))</f>
        <v/>
      </c>
      <c r="D671" s="497" t="str">
        <f>IF($B671="","",IFERROR(VLOOKUP($B671,SERVIÇOS!$A:$F,3,0),IFERROR(VLOOKUP($B671,'COMPOSIÇÕES COMPLEMENTARES '!$C:$K,3,0),"")))</f>
        <v/>
      </c>
      <c r="E671" s="498"/>
      <c r="F671" s="499" t="str">
        <f>IF($B671="","",IFERROR(VLOOKUP($B671,SERVIÇOS!$A:$F,4,0),IFERROR(VLOOKUP($B671,'COMPOSIÇÕES COMPLEMENTARES '!$C:$K,6,0),"")))</f>
        <v/>
      </c>
      <c r="G671" s="499" t="str">
        <f>IF($B671="","",IFERROR(VLOOKUP($B671,SERVIÇOS!$A:$F,5,0),IFERROR(VLOOKUP($B671,'COMPOSIÇÕES COMPLEMENTARES '!$C:$K,7,0),"")))</f>
        <v/>
      </c>
      <c r="H671" s="499" t="str">
        <f t="shared" si="52"/>
        <v/>
      </c>
      <c r="I671" s="499" t="str">
        <f t="shared" si="53"/>
        <v/>
      </c>
      <c r="J671" s="499" t="str">
        <f t="shared" si="54"/>
        <v/>
      </c>
      <c r="K671" s="499" t="str">
        <f t="shared" si="55"/>
        <v/>
      </c>
      <c r="L671" s="499"/>
    </row>
    <row r="672" spans="1:12">
      <c r="A672" s="494"/>
      <c r="B672" s="495"/>
      <c r="C672" s="496" t="str">
        <f>IF($B672="","",IFERROR(VLOOKUP($B672,SERVIÇOS!$A:$F,2,0),IFERROR(VLOOKUP($B672,'COMPOSIÇÕES COMPLEMENTARES '!$C:$K,2,0),"")))</f>
        <v/>
      </c>
      <c r="D672" s="497" t="str">
        <f>IF($B672="","",IFERROR(VLOOKUP($B672,SERVIÇOS!$A:$F,3,0),IFERROR(VLOOKUP($B672,'COMPOSIÇÕES COMPLEMENTARES '!$C:$K,3,0),"")))</f>
        <v/>
      </c>
      <c r="E672" s="498"/>
      <c r="F672" s="499" t="str">
        <f>IF($B672="","",IFERROR(VLOOKUP($B672,SERVIÇOS!$A:$F,4,0),IFERROR(VLOOKUP($B672,'COMPOSIÇÕES COMPLEMENTARES '!$C:$K,6,0),"")))</f>
        <v/>
      </c>
      <c r="G672" s="499" t="str">
        <f>IF($B672="","",IFERROR(VLOOKUP($B672,SERVIÇOS!$A:$F,5,0),IFERROR(VLOOKUP($B672,'COMPOSIÇÕES COMPLEMENTARES '!$C:$K,7,0),"")))</f>
        <v/>
      </c>
      <c r="H672" s="499" t="str">
        <f t="shared" si="52"/>
        <v/>
      </c>
      <c r="I672" s="499" t="str">
        <f t="shared" si="53"/>
        <v/>
      </c>
      <c r="J672" s="499" t="str">
        <f t="shared" si="54"/>
        <v/>
      </c>
      <c r="K672" s="499" t="str">
        <f t="shared" si="55"/>
        <v/>
      </c>
      <c r="L672" s="499"/>
    </row>
    <row r="673" spans="1:12">
      <c r="A673" s="494"/>
      <c r="B673" s="495"/>
      <c r="C673" s="496" t="str">
        <f>IF($B673="","",IFERROR(VLOOKUP($B673,SERVIÇOS!$A:$F,2,0),IFERROR(VLOOKUP($B673,'COMPOSIÇÕES COMPLEMENTARES '!$C:$K,2,0),"")))</f>
        <v/>
      </c>
      <c r="D673" s="497" t="str">
        <f>IF($B673="","",IFERROR(VLOOKUP($B673,SERVIÇOS!$A:$F,3,0),IFERROR(VLOOKUP($B673,'COMPOSIÇÕES COMPLEMENTARES '!$C:$K,3,0),"")))</f>
        <v/>
      </c>
      <c r="E673" s="498"/>
      <c r="F673" s="499" t="str">
        <f>IF($B673="","",IFERROR(VLOOKUP($B673,SERVIÇOS!$A:$F,4,0),IFERROR(VLOOKUP($B673,'COMPOSIÇÕES COMPLEMENTARES '!$C:$K,6,0),"")))</f>
        <v/>
      </c>
      <c r="G673" s="499" t="str">
        <f>IF($B673="","",IFERROR(VLOOKUP($B673,SERVIÇOS!$A:$F,5,0),IFERROR(VLOOKUP($B673,'COMPOSIÇÕES COMPLEMENTARES '!$C:$K,7,0),"")))</f>
        <v/>
      </c>
      <c r="H673" s="499" t="str">
        <f t="shared" si="52"/>
        <v/>
      </c>
      <c r="I673" s="499" t="str">
        <f t="shared" si="53"/>
        <v/>
      </c>
      <c r="J673" s="499" t="str">
        <f t="shared" si="54"/>
        <v/>
      </c>
      <c r="K673" s="499" t="str">
        <f t="shared" si="55"/>
        <v/>
      </c>
      <c r="L673" s="499"/>
    </row>
    <row r="674" spans="1:12">
      <c r="A674" s="494"/>
      <c r="B674" s="495"/>
      <c r="C674" s="496" t="str">
        <f>IF($B674="","",IFERROR(VLOOKUP($B674,SERVIÇOS!$A:$F,2,0),IFERROR(VLOOKUP($B674,'COMPOSIÇÕES COMPLEMENTARES '!$C:$K,2,0),"")))</f>
        <v/>
      </c>
      <c r="D674" s="497" t="str">
        <f>IF($B674="","",IFERROR(VLOOKUP($B674,SERVIÇOS!$A:$F,3,0),IFERROR(VLOOKUP($B674,'COMPOSIÇÕES COMPLEMENTARES '!$C:$K,3,0),"")))</f>
        <v/>
      </c>
      <c r="E674" s="498"/>
      <c r="F674" s="499" t="str">
        <f>IF($B674="","",IFERROR(VLOOKUP($B674,SERVIÇOS!$A:$F,4,0),IFERROR(VLOOKUP($B674,'COMPOSIÇÕES COMPLEMENTARES '!$C:$K,6,0),"")))</f>
        <v/>
      </c>
      <c r="G674" s="499" t="str">
        <f>IF($B674="","",IFERROR(VLOOKUP($B674,SERVIÇOS!$A:$F,5,0),IFERROR(VLOOKUP($B674,'COMPOSIÇÕES COMPLEMENTARES '!$C:$K,7,0),"")))</f>
        <v/>
      </c>
      <c r="H674" s="499" t="str">
        <f t="shared" si="52"/>
        <v/>
      </c>
      <c r="I674" s="499" t="str">
        <f t="shared" si="53"/>
        <v/>
      </c>
      <c r="J674" s="499" t="str">
        <f t="shared" si="54"/>
        <v/>
      </c>
      <c r="K674" s="499" t="str">
        <f t="shared" si="55"/>
        <v/>
      </c>
      <c r="L674" s="499"/>
    </row>
    <row r="675" spans="1:12">
      <c r="A675" s="494"/>
      <c r="B675" s="495"/>
      <c r="C675" s="496" t="str">
        <f>IF($B675="","",IFERROR(VLOOKUP($B675,SERVIÇOS!$A:$F,2,0),IFERROR(VLOOKUP($B675,'COMPOSIÇÕES COMPLEMENTARES '!$C:$K,2,0),"")))</f>
        <v/>
      </c>
      <c r="D675" s="497" t="str">
        <f>IF($B675="","",IFERROR(VLOOKUP($B675,SERVIÇOS!$A:$F,3,0),IFERROR(VLOOKUP($B675,'COMPOSIÇÕES COMPLEMENTARES '!$C:$K,3,0),"")))</f>
        <v/>
      </c>
      <c r="E675" s="498"/>
      <c r="F675" s="499" t="str">
        <f>IF($B675="","",IFERROR(VLOOKUP($B675,SERVIÇOS!$A:$F,4,0),IFERROR(VLOOKUP($B675,'COMPOSIÇÕES COMPLEMENTARES '!$C:$K,6,0),"")))</f>
        <v/>
      </c>
      <c r="G675" s="499" t="str">
        <f>IF($B675="","",IFERROR(VLOOKUP($B675,SERVIÇOS!$A:$F,5,0),IFERROR(VLOOKUP($B675,'COMPOSIÇÕES COMPLEMENTARES '!$C:$K,7,0),"")))</f>
        <v/>
      </c>
      <c r="H675" s="499" t="str">
        <f t="shared" si="52"/>
        <v/>
      </c>
      <c r="I675" s="499" t="str">
        <f t="shared" si="53"/>
        <v/>
      </c>
      <c r="J675" s="499" t="str">
        <f t="shared" si="54"/>
        <v/>
      </c>
      <c r="K675" s="499" t="str">
        <f t="shared" si="55"/>
        <v/>
      </c>
      <c r="L675" s="499"/>
    </row>
    <row r="676" spans="1:12">
      <c r="A676" s="494"/>
      <c r="B676" s="495"/>
      <c r="C676" s="496" t="str">
        <f>IF($B676="","",IFERROR(VLOOKUP($B676,SERVIÇOS!$A:$F,2,0),IFERROR(VLOOKUP($B676,'COMPOSIÇÕES COMPLEMENTARES '!$C:$K,2,0),"")))</f>
        <v/>
      </c>
      <c r="D676" s="497" t="str">
        <f>IF($B676="","",IFERROR(VLOOKUP($B676,SERVIÇOS!$A:$F,3,0),IFERROR(VLOOKUP($B676,'COMPOSIÇÕES COMPLEMENTARES '!$C:$K,3,0),"")))</f>
        <v/>
      </c>
      <c r="E676" s="498"/>
      <c r="F676" s="499" t="str">
        <f>IF($B676="","",IFERROR(VLOOKUP($B676,SERVIÇOS!$A:$F,4,0),IFERROR(VLOOKUP($B676,'COMPOSIÇÕES COMPLEMENTARES '!$C:$K,6,0),"")))</f>
        <v/>
      </c>
      <c r="G676" s="499" t="str">
        <f>IF($B676="","",IFERROR(VLOOKUP($B676,SERVIÇOS!$A:$F,5,0),IFERROR(VLOOKUP($B676,'COMPOSIÇÕES COMPLEMENTARES '!$C:$K,7,0),"")))</f>
        <v/>
      </c>
      <c r="H676" s="499" t="str">
        <f t="shared" si="52"/>
        <v/>
      </c>
      <c r="I676" s="499" t="str">
        <f t="shared" si="53"/>
        <v/>
      </c>
      <c r="J676" s="499" t="str">
        <f t="shared" si="54"/>
        <v/>
      </c>
      <c r="K676" s="499" t="str">
        <f t="shared" si="55"/>
        <v/>
      </c>
      <c r="L676" s="499"/>
    </row>
    <row r="677" spans="1:12">
      <c r="A677" s="494"/>
      <c r="B677" s="495"/>
      <c r="C677" s="496" t="str">
        <f>IF($B677="","",IFERROR(VLOOKUP($B677,SERVIÇOS!$A:$F,2,0),IFERROR(VLOOKUP($B677,'COMPOSIÇÕES COMPLEMENTARES '!$C:$K,2,0),"")))</f>
        <v/>
      </c>
      <c r="D677" s="497" t="str">
        <f>IF($B677="","",IFERROR(VLOOKUP($B677,SERVIÇOS!$A:$F,3,0),IFERROR(VLOOKUP($B677,'COMPOSIÇÕES COMPLEMENTARES '!$C:$K,3,0),"")))</f>
        <v/>
      </c>
      <c r="E677" s="498"/>
      <c r="F677" s="499" t="str">
        <f>IF($B677="","",IFERROR(VLOOKUP($B677,SERVIÇOS!$A:$F,4,0),IFERROR(VLOOKUP($B677,'COMPOSIÇÕES COMPLEMENTARES '!$C:$K,6,0),"")))</f>
        <v/>
      </c>
      <c r="G677" s="499" t="str">
        <f>IF($B677="","",IFERROR(VLOOKUP($B677,SERVIÇOS!$A:$F,5,0),IFERROR(VLOOKUP($B677,'COMPOSIÇÕES COMPLEMENTARES '!$C:$K,7,0),"")))</f>
        <v/>
      </c>
      <c r="H677" s="499" t="str">
        <f t="shared" si="52"/>
        <v/>
      </c>
      <c r="I677" s="499" t="str">
        <f t="shared" si="53"/>
        <v/>
      </c>
      <c r="J677" s="499" t="str">
        <f t="shared" si="54"/>
        <v/>
      </c>
      <c r="K677" s="499" t="str">
        <f t="shared" si="55"/>
        <v/>
      </c>
      <c r="L677" s="499"/>
    </row>
    <row r="678" spans="1:12">
      <c r="A678" s="494"/>
      <c r="B678" s="495"/>
      <c r="C678" s="496" t="str">
        <f>IF($B678="","",IFERROR(VLOOKUP($B678,SERVIÇOS!$A:$F,2,0),IFERROR(VLOOKUP($B678,'COMPOSIÇÕES COMPLEMENTARES '!$C:$K,2,0),"")))</f>
        <v/>
      </c>
      <c r="D678" s="497" t="str">
        <f>IF($B678="","",IFERROR(VLOOKUP($B678,SERVIÇOS!$A:$F,3,0),IFERROR(VLOOKUP($B678,'COMPOSIÇÕES COMPLEMENTARES '!$C:$K,3,0),"")))</f>
        <v/>
      </c>
      <c r="E678" s="498"/>
      <c r="F678" s="499" t="str">
        <f>IF($B678="","",IFERROR(VLOOKUP($B678,SERVIÇOS!$A:$F,4,0),IFERROR(VLOOKUP($B678,'COMPOSIÇÕES COMPLEMENTARES '!$C:$K,6,0),"")))</f>
        <v/>
      </c>
      <c r="G678" s="499" t="str">
        <f>IF($B678="","",IFERROR(VLOOKUP($B678,SERVIÇOS!$A:$F,5,0),IFERROR(VLOOKUP($B678,'COMPOSIÇÕES COMPLEMENTARES '!$C:$K,7,0),"")))</f>
        <v/>
      </c>
      <c r="H678" s="499" t="str">
        <f t="shared" si="52"/>
        <v/>
      </c>
      <c r="I678" s="499" t="str">
        <f t="shared" si="53"/>
        <v/>
      </c>
      <c r="J678" s="499" t="str">
        <f t="shared" si="54"/>
        <v/>
      </c>
      <c r="K678" s="499" t="str">
        <f t="shared" si="55"/>
        <v/>
      </c>
      <c r="L678" s="499"/>
    </row>
    <row r="679" spans="1:12">
      <c r="A679" s="494"/>
      <c r="B679" s="495"/>
      <c r="C679" s="496" t="str">
        <f>IF($B679="","",IFERROR(VLOOKUP($B679,SERVIÇOS!$A:$F,2,0),IFERROR(VLOOKUP($B679,'COMPOSIÇÕES COMPLEMENTARES '!$C:$K,2,0),"")))</f>
        <v/>
      </c>
      <c r="D679" s="497" t="str">
        <f>IF($B679="","",IFERROR(VLOOKUP($B679,SERVIÇOS!$A:$F,3,0),IFERROR(VLOOKUP($B679,'COMPOSIÇÕES COMPLEMENTARES '!$C:$K,3,0),"")))</f>
        <v/>
      </c>
      <c r="E679" s="498"/>
      <c r="F679" s="499" t="str">
        <f>IF($B679="","",IFERROR(VLOOKUP($B679,SERVIÇOS!$A:$F,4,0),IFERROR(VLOOKUP($B679,'COMPOSIÇÕES COMPLEMENTARES '!$C:$K,6,0),"")))</f>
        <v/>
      </c>
      <c r="G679" s="499" t="str">
        <f>IF($B679="","",IFERROR(VLOOKUP($B679,SERVIÇOS!$A:$F,5,0),IFERROR(VLOOKUP($B679,'COMPOSIÇÕES COMPLEMENTARES '!$C:$K,7,0),"")))</f>
        <v/>
      </c>
      <c r="H679" s="499" t="str">
        <f t="shared" si="52"/>
        <v/>
      </c>
      <c r="I679" s="499" t="str">
        <f t="shared" si="53"/>
        <v/>
      </c>
      <c r="J679" s="499" t="str">
        <f t="shared" si="54"/>
        <v/>
      </c>
      <c r="K679" s="499" t="str">
        <f t="shared" si="55"/>
        <v/>
      </c>
      <c r="L679" s="499"/>
    </row>
    <row r="680" spans="1:12">
      <c r="A680" s="494"/>
      <c r="B680" s="495"/>
      <c r="C680" s="496" t="str">
        <f>IF($B680="","",IFERROR(VLOOKUP($B680,SERVIÇOS!$A:$F,2,0),IFERROR(VLOOKUP($B680,'COMPOSIÇÕES COMPLEMENTARES '!$C:$K,2,0),"")))</f>
        <v/>
      </c>
      <c r="D680" s="497" t="str">
        <f>IF($B680="","",IFERROR(VLOOKUP($B680,SERVIÇOS!$A:$F,3,0),IFERROR(VLOOKUP($B680,'COMPOSIÇÕES COMPLEMENTARES '!$C:$K,3,0),"")))</f>
        <v/>
      </c>
      <c r="E680" s="498"/>
      <c r="F680" s="499" t="str">
        <f>IF($B680="","",IFERROR(VLOOKUP($B680,SERVIÇOS!$A:$F,4,0),IFERROR(VLOOKUP($B680,'COMPOSIÇÕES COMPLEMENTARES '!$C:$K,6,0),"")))</f>
        <v/>
      </c>
      <c r="G680" s="499" t="str">
        <f>IF($B680="","",IFERROR(VLOOKUP($B680,SERVIÇOS!$A:$F,5,0),IFERROR(VLOOKUP($B680,'COMPOSIÇÕES COMPLEMENTARES '!$C:$K,7,0),"")))</f>
        <v/>
      </c>
      <c r="H680" s="499" t="str">
        <f t="shared" si="52"/>
        <v/>
      </c>
      <c r="I680" s="499" t="str">
        <f t="shared" si="53"/>
        <v/>
      </c>
      <c r="J680" s="499" t="str">
        <f t="shared" si="54"/>
        <v/>
      </c>
      <c r="K680" s="499" t="str">
        <f t="shared" si="55"/>
        <v/>
      </c>
      <c r="L680" s="499"/>
    </row>
    <row r="681" spans="1:12">
      <c r="A681" s="494"/>
      <c r="B681" s="495"/>
      <c r="C681" s="496" t="str">
        <f>IF($B681="","",IFERROR(VLOOKUP($B681,SERVIÇOS!$A:$F,2,0),IFERROR(VLOOKUP($B681,'COMPOSIÇÕES COMPLEMENTARES '!$C:$K,2,0),"")))</f>
        <v/>
      </c>
      <c r="D681" s="497" t="str">
        <f>IF($B681="","",IFERROR(VLOOKUP($B681,SERVIÇOS!$A:$F,3,0),IFERROR(VLOOKUP($B681,'COMPOSIÇÕES COMPLEMENTARES '!$C:$K,3,0),"")))</f>
        <v/>
      </c>
      <c r="E681" s="498"/>
      <c r="F681" s="499" t="str">
        <f>IF($B681="","",IFERROR(VLOOKUP($B681,SERVIÇOS!$A:$F,4,0),IFERROR(VLOOKUP($B681,'COMPOSIÇÕES COMPLEMENTARES '!$C:$K,6,0),"")))</f>
        <v/>
      </c>
      <c r="G681" s="499" t="str">
        <f>IF($B681="","",IFERROR(VLOOKUP($B681,SERVIÇOS!$A:$F,5,0),IFERROR(VLOOKUP($B681,'COMPOSIÇÕES COMPLEMENTARES '!$C:$K,7,0),"")))</f>
        <v/>
      </c>
      <c r="H681" s="499" t="str">
        <f t="shared" si="52"/>
        <v/>
      </c>
      <c r="I681" s="499" t="str">
        <f t="shared" si="53"/>
        <v/>
      </c>
      <c r="J681" s="499" t="str">
        <f t="shared" si="54"/>
        <v/>
      </c>
      <c r="K681" s="499" t="str">
        <f t="shared" si="55"/>
        <v/>
      </c>
      <c r="L681" s="499"/>
    </row>
    <row r="682" spans="1:12">
      <c r="A682" s="494"/>
      <c r="B682" s="495"/>
      <c r="C682" s="496" t="str">
        <f>IF($B682="","",IFERROR(VLOOKUP($B682,SERVIÇOS!$A:$F,2,0),IFERROR(VLOOKUP($B682,'COMPOSIÇÕES COMPLEMENTARES '!$C:$K,2,0),"")))</f>
        <v/>
      </c>
      <c r="D682" s="497" t="str">
        <f>IF($B682="","",IFERROR(VLOOKUP($B682,SERVIÇOS!$A:$F,3,0),IFERROR(VLOOKUP($B682,'COMPOSIÇÕES COMPLEMENTARES '!$C:$K,3,0),"")))</f>
        <v/>
      </c>
      <c r="E682" s="498"/>
      <c r="F682" s="499" t="str">
        <f>IF($B682="","",IFERROR(VLOOKUP($B682,SERVIÇOS!$A:$F,4,0),IFERROR(VLOOKUP($B682,'COMPOSIÇÕES COMPLEMENTARES '!$C:$K,6,0),"")))</f>
        <v/>
      </c>
      <c r="G682" s="499" t="str">
        <f>IF($B682="","",IFERROR(VLOOKUP($B682,SERVIÇOS!$A:$F,5,0),IFERROR(VLOOKUP($B682,'COMPOSIÇÕES COMPLEMENTARES '!$C:$K,7,0),"")))</f>
        <v/>
      </c>
      <c r="H682" s="499" t="str">
        <f t="shared" si="52"/>
        <v/>
      </c>
      <c r="I682" s="499" t="str">
        <f t="shared" si="53"/>
        <v/>
      </c>
      <c r="J682" s="499" t="str">
        <f t="shared" si="54"/>
        <v/>
      </c>
      <c r="K682" s="499" t="str">
        <f t="shared" si="55"/>
        <v/>
      </c>
      <c r="L682" s="499"/>
    </row>
    <row r="683" spans="1:12">
      <c r="A683" s="494"/>
      <c r="B683" s="495"/>
      <c r="C683" s="496" t="str">
        <f>IF($B683="","",IFERROR(VLOOKUP($B683,SERVIÇOS!$A:$F,2,0),IFERROR(VLOOKUP($B683,'COMPOSIÇÕES COMPLEMENTARES '!$C:$K,2,0),"")))</f>
        <v/>
      </c>
      <c r="D683" s="497" t="str">
        <f>IF($B683="","",IFERROR(VLOOKUP($B683,SERVIÇOS!$A:$F,3,0),IFERROR(VLOOKUP($B683,'COMPOSIÇÕES COMPLEMENTARES '!$C:$K,3,0),"")))</f>
        <v/>
      </c>
      <c r="E683" s="498"/>
      <c r="F683" s="499" t="str">
        <f>IF($B683="","",IFERROR(VLOOKUP($B683,SERVIÇOS!$A:$F,4,0),IFERROR(VLOOKUP($B683,'COMPOSIÇÕES COMPLEMENTARES '!$C:$K,6,0),"")))</f>
        <v/>
      </c>
      <c r="G683" s="499" t="str">
        <f>IF($B683="","",IFERROR(VLOOKUP($B683,SERVIÇOS!$A:$F,5,0),IFERROR(VLOOKUP($B683,'COMPOSIÇÕES COMPLEMENTARES '!$C:$K,7,0),"")))</f>
        <v/>
      </c>
      <c r="H683" s="499" t="str">
        <f t="shared" si="52"/>
        <v/>
      </c>
      <c r="I683" s="499" t="str">
        <f t="shared" si="53"/>
        <v/>
      </c>
      <c r="J683" s="499" t="str">
        <f t="shared" si="54"/>
        <v/>
      </c>
      <c r="K683" s="499" t="str">
        <f t="shared" si="55"/>
        <v/>
      </c>
      <c r="L683" s="499"/>
    </row>
    <row r="684" spans="1:12">
      <c r="A684" s="494"/>
      <c r="B684" s="495"/>
      <c r="C684" s="496" t="str">
        <f>IF($B684="","",IFERROR(VLOOKUP($B684,SERVIÇOS!$A:$F,2,0),IFERROR(VLOOKUP($B684,'COMPOSIÇÕES COMPLEMENTARES '!$C:$K,2,0),"")))</f>
        <v/>
      </c>
      <c r="D684" s="497" t="str">
        <f>IF($B684="","",IFERROR(VLOOKUP($B684,SERVIÇOS!$A:$F,3,0),IFERROR(VLOOKUP($B684,'COMPOSIÇÕES COMPLEMENTARES '!$C:$K,3,0),"")))</f>
        <v/>
      </c>
      <c r="E684" s="498"/>
      <c r="F684" s="499" t="str">
        <f>IF($B684="","",IFERROR(VLOOKUP($B684,SERVIÇOS!$A:$F,4,0),IFERROR(VLOOKUP($B684,'COMPOSIÇÕES COMPLEMENTARES '!$C:$K,6,0),"")))</f>
        <v/>
      </c>
      <c r="G684" s="499" t="str">
        <f>IF($B684="","",IFERROR(VLOOKUP($B684,SERVIÇOS!$A:$F,5,0),IFERROR(VLOOKUP($B684,'COMPOSIÇÕES COMPLEMENTARES '!$C:$K,7,0),"")))</f>
        <v/>
      </c>
      <c r="H684" s="499" t="str">
        <f t="shared" si="52"/>
        <v/>
      </c>
      <c r="I684" s="499" t="str">
        <f t="shared" si="53"/>
        <v/>
      </c>
      <c r="J684" s="499" t="str">
        <f t="shared" si="54"/>
        <v/>
      </c>
      <c r="K684" s="499" t="str">
        <f t="shared" si="55"/>
        <v/>
      </c>
      <c r="L684" s="499"/>
    </row>
    <row r="685" spans="1:12">
      <c r="A685" s="494"/>
      <c r="B685" s="495"/>
      <c r="C685" s="496" t="str">
        <f>IF($B685="","",IFERROR(VLOOKUP($B685,SERVIÇOS!$A:$F,2,0),IFERROR(VLOOKUP($B685,'COMPOSIÇÕES COMPLEMENTARES '!$C:$K,2,0),"")))</f>
        <v/>
      </c>
      <c r="D685" s="497" t="str">
        <f>IF($B685="","",IFERROR(VLOOKUP($B685,SERVIÇOS!$A:$F,3,0),IFERROR(VLOOKUP($B685,'COMPOSIÇÕES COMPLEMENTARES '!$C:$K,3,0),"")))</f>
        <v/>
      </c>
      <c r="E685" s="498"/>
      <c r="F685" s="499" t="str">
        <f>IF($B685="","",IFERROR(VLOOKUP($B685,SERVIÇOS!$A:$F,4,0),IFERROR(VLOOKUP($B685,'COMPOSIÇÕES COMPLEMENTARES '!$C:$K,6,0),"")))</f>
        <v/>
      </c>
      <c r="G685" s="499" t="str">
        <f>IF($B685="","",IFERROR(VLOOKUP($B685,SERVIÇOS!$A:$F,5,0),IFERROR(VLOOKUP($B685,'COMPOSIÇÕES COMPLEMENTARES '!$C:$K,7,0),"")))</f>
        <v/>
      </c>
      <c r="H685" s="499" t="str">
        <f t="shared" si="52"/>
        <v/>
      </c>
      <c r="I685" s="499" t="str">
        <f t="shared" si="53"/>
        <v/>
      </c>
      <c r="J685" s="499" t="str">
        <f t="shared" si="54"/>
        <v/>
      </c>
      <c r="K685" s="499" t="str">
        <f t="shared" si="55"/>
        <v/>
      </c>
      <c r="L685" s="499"/>
    </row>
    <row r="686" spans="1:12">
      <c r="A686" s="494"/>
      <c r="B686" s="495"/>
      <c r="C686" s="496" t="str">
        <f>IF($B686="","",IFERROR(VLOOKUP($B686,SERVIÇOS!$A:$F,2,0),IFERROR(VLOOKUP($B686,'COMPOSIÇÕES COMPLEMENTARES '!$C:$K,2,0),"")))</f>
        <v/>
      </c>
      <c r="D686" s="497" t="str">
        <f>IF($B686="","",IFERROR(VLOOKUP($B686,SERVIÇOS!$A:$F,3,0),IFERROR(VLOOKUP($B686,'COMPOSIÇÕES COMPLEMENTARES '!$C:$K,3,0),"")))</f>
        <v/>
      </c>
      <c r="E686" s="498"/>
      <c r="F686" s="499" t="str">
        <f>IF($B686="","",IFERROR(VLOOKUP($B686,SERVIÇOS!$A:$F,4,0),IFERROR(VLOOKUP($B686,'COMPOSIÇÕES COMPLEMENTARES '!$C:$K,6,0),"")))</f>
        <v/>
      </c>
      <c r="G686" s="499" t="str">
        <f>IF($B686="","",IFERROR(VLOOKUP($B686,SERVIÇOS!$A:$F,5,0),IFERROR(VLOOKUP($B686,'COMPOSIÇÕES COMPLEMENTARES '!$C:$K,7,0),"")))</f>
        <v/>
      </c>
      <c r="H686" s="499" t="str">
        <f t="shared" si="52"/>
        <v/>
      </c>
      <c r="I686" s="499" t="str">
        <f t="shared" si="53"/>
        <v/>
      </c>
      <c r="J686" s="499" t="str">
        <f t="shared" si="54"/>
        <v/>
      </c>
      <c r="K686" s="499" t="str">
        <f t="shared" si="55"/>
        <v/>
      </c>
      <c r="L686" s="499"/>
    </row>
    <row r="687" spans="1:12">
      <c r="A687" s="494"/>
      <c r="B687" s="495"/>
      <c r="C687" s="496" t="str">
        <f>IF($B687="","",IFERROR(VLOOKUP($B687,SERVIÇOS!$A:$F,2,0),IFERROR(VLOOKUP($B687,'COMPOSIÇÕES COMPLEMENTARES '!$C:$K,2,0),"")))</f>
        <v/>
      </c>
      <c r="D687" s="497" t="str">
        <f>IF($B687="","",IFERROR(VLOOKUP($B687,SERVIÇOS!$A:$F,3,0),IFERROR(VLOOKUP($B687,'COMPOSIÇÕES COMPLEMENTARES '!$C:$K,3,0),"")))</f>
        <v/>
      </c>
      <c r="E687" s="498"/>
      <c r="F687" s="499" t="str">
        <f>IF($B687="","",IFERROR(VLOOKUP($B687,SERVIÇOS!$A:$F,4,0),IFERROR(VLOOKUP($B687,'COMPOSIÇÕES COMPLEMENTARES '!$C:$K,6,0),"")))</f>
        <v/>
      </c>
      <c r="G687" s="499" t="str">
        <f>IF($B687="","",IFERROR(VLOOKUP($B687,SERVIÇOS!$A:$F,5,0),IFERROR(VLOOKUP($B687,'COMPOSIÇÕES COMPLEMENTARES '!$C:$K,7,0),"")))</f>
        <v/>
      </c>
      <c r="H687" s="499" t="str">
        <f t="shared" si="52"/>
        <v/>
      </c>
      <c r="I687" s="499" t="str">
        <f t="shared" si="53"/>
        <v/>
      </c>
      <c r="J687" s="499" t="str">
        <f t="shared" si="54"/>
        <v/>
      </c>
      <c r="K687" s="499" t="str">
        <f t="shared" si="55"/>
        <v/>
      </c>
      <c r="L687" s="499"/>
    </row>
    <row r="688" spans="1:12">
      <c r="A688" s="494"/>
      <c r="B688" s="495"/>
      <c r="C688" s="496" t="str">
        <f>IF($B688="","",IFERROR(VLOOKUP($B688,SERVIÇOS!$A:$F,2,0),IFERROR(VLOOKUP($B688,'COMPOSIÇÕES COMPLEMENTARES '!$C:$K,2,0),"")))</f>
        <v/>
      </c>
      <c r="D688" s="497" t="str">
        <f>IF($B688="","",IFERROR(VLOOKUP($B688,SERVIÇOS!$A:$F,3,0),IFERROR(VLOOKUP($B688,'COMPOSIÇÕES COMPLEMENTARES '!$C:$K,3,0),"")))</f>
        <v/>
      </c>
      <c r="E688" s="498"/>
      <c r="F688" s="499" t="str">
        <f>IF($B688="","",IFERROR(VLOOKUP($B688,SERVIÇOS!$A:$F,4,0),IFERROR(VLOOKUP($B688,'COMPOSIÇÕES COMPLEMENTARES '!$C:$K,6,0),"")))</f>
        <v/>
      </c>
      <c r="G688" s="499" t="str">
        <f>IF($B688="","",IFERROR(VLOOKUP($B688,SERVIÇOS!$A:$F,5,0),IFERROR(VLOOKUP($B688,'COMPOSIÇÕES COMPLEMENTARES '!$C:$K,7,0),"")))</f>
        <v/>
      </c>
      <c r="H688" s="499" t="str">
        <f t="shared" si="52"/>
        <v/>
      </c>
      <c r="I688" s="499" t="str">
        <f t="shared" si="53"/>
        <v/>
      </c>
      <c r="J688" s="499" t="str">
        <f t="shared" si="54"/>
        <v/>
      </c>
      <c r="K688" s="499" t="str">
        <f t="shared" si="55"/>
        <v/>
      </c>
      <c r="L688" s="499"/>
    </row>
    <row r="689" spans="1:12">
      <c r="A689" s="494"/>
      <c r="B689" s="495"/>
      <c r="C689" s="496" t="str">
        <f>IF($B689="","",IFERROR(VLOOKUP($B689,SERVIÇOS!$A:$F,2,0),IFERROR(VLOOKUP($B689,'COMPOSIÇÕES COMPLEMENTARES '!$C:$K,2,0),"")))</f>
        <v/>
      </c>
      <c r="D689" s="497" t="str">
        <f>IF($B689="","",IFERROR(VLOOKUP($B689,SERVIÇOS!$A:$F,3,0),IFERROR(VLOOKUP($B689,'COMPOSIÇÕES COMPLEMENTARES '!$C:$K,3,0),"")))</f>
        <v/>
      </c>
      <c r="E689" s="498"/>
      <c r="F689" s="499" t="str">
        <f>IF($B689="","",IFERROR(VLOOKUP($B689,SERVIÇOS!$A:$F,4,0),IFERROR(VLOOKUP($B689,'COMPOSIÇÕES COMPLEMENTARES '!$C:$K,6,0),"")))</f>
        <v/>
      </c>
      <c r="G689" s="499" t="str">
        <f>IF($B689="","",IFERROR(VLOOKUP($B689,SERVIÇOS!$A:$F,5,0),IFERROR(VLOOKUP($B689,'COMPOSIÇÕES COMPLEMENTARES '!$C:$K,7,0),"")))</f>
        <v/>
      </c>
      <c r="H689" s="499" t="str">
        <f t="shared" si="52"/>
        <v/>
      </c>
      <c r="I689" s="499" t="str">
        <f t="shared" si="53"/>
        <v/>
      </c>
      <c r="J689" s="499" t="str">
        <f t="shared" si="54"/>
        <v/>
      </c>
      <c r="K689" s="499" t="str">
        <f t="shared" si="55"/>
        <v/>
      </c>
      <c r="L689" s="499"/>
    </row>
    <row r="690" spans="1:12">
      <c r="A690" s="494"/>
      <c r="B690" s="495"/>
      <c r="C690" s="496" t="str">
        <f>IF($B690="","",IFERROR(VLOOKUP($B690,SERVIÇOS!$A:$F,2,0),IFERROR(VLOOKUP($B690,'COMPOSIÇÕES COMPLEMENTARES '!$C:$K,2,0),"")))</f>
        <v/>
      </c>
      <c r="D690" s="497" t="str">
        <f>IF($B690="","",IFERROR(VLOOKUP($B690,SERVIÇOS!$A:$F,3,0),IFERROR(VLOOKUP($B690,'COMPOSIÇÕES COMPLEMENTARES '!$C:$K,3,0),"")))</f>
        <v/>
      </c>
      <c r="E690" s="498"/>
      <c r="F690" s="499" t="str">
        <f>IF($B690="","",IFERROR(VLOOKUP($B690,SERVIÇOS!$A:$F,4,0),IFERROR(VLOOKUP($B690,'COMPOSIÇÕES COMPLEMENTARES '!$C:$K,6,0),"")))</f>
        <v/>
      </c>
      <c r="G690" s="499" t="str">
        <f>IF($B690="","",IFERROR(VLOOKUP($B690,SERVIÇOS!$A:$F,5,0),IFERROR(VLOOKUP($B690,'COMPOSIÇÕES COMPLEMENTARES '!$C:$K,7,0),"")))</f>
        <v/>
      </c>
      <c r="H690" s="499" t="str">
        <f t="shared" si="52"/>
        <v/>
      </c>
      <c r="I690" s="499" t="str">
        <f t="shared" si="53"/>
        <v/>
      </c>
      <c r="J690" s="499" t="str">
        <f t="shared" si="54"/>
        <v/>
      </c>
      <c r="K690" s="499" t="str">
        <f t="shared" si="55"/>
        <v/>
      </c>
      <c r="L690" s="499"/>
    </row>
    <row r="691" spans="1:12">
      <c r="A691" s="494"/>
      <c r="B691" s="495"/>
      <c r="C691" s="496" t="str">
        <f>IF($B691="","",IFERROR(VLOOKUP($B691,SERVIÇOS!$A:$F,2,0),IFERROR(VLOOKUP($B691,'COMPOSIÇÕES COMPLEMENTARES '!$C:$K,2,0),"")))</f>
        <v/>
      </c>
      <c r="D691" s="497" t="str">
        <f>IF($B691="","",IFERROR(VLOOKUP($B691,SERVIÇOS!$A:$F,3,0),IFERROR(VLOOKUP($B691,'COMPOSIÇÕES COMPLEMENTARES '!$C:$K,3,0),"")))</f>
        <v/>
      </c>
      <c r="E691" s="498"/>
      <c r="F691" s="499" t="str">
        <f>IF($B691="","",IFERROR(VLOOKUP($B691,SERVIÇOS!$A:$F,4,0),IFERROR(VLOOKUP($B691,'COMPOSIÇÕES COMPLEMENTARES '!$C:$K,6,0),"")))</f>
        <v/>
      </c>
      <c r="G691" s="499" t="str">
        <f>IF($B691="","",IFERROR(VLOOKUP($B691,SERVIÇOS!$A:$F,5,0),IFERROR(VLOOKUP($B691,'COMPOSIÇÕES COMPLEMENTARES '!$C:$K,7,0),"")))</f>
        <v/>
      </c>
      <c r="H691" s="499" t="str">
        <f t="shared" si="52"/>
        <v/>
      </c>
      <c r="I691" s="499" t="str">
        <f t="shared" si="53"/>
        <v/>
      </c>
      <c r="J691" s="499" t="str">
        <f t="shared" si="54"/>
        <v/>
      </c>
      <c r="K691" s="499" t="str">
        <f t="shared" si="55"/>
        <v/>
      </c>
      <c r="L691" s="499"/>
    </row>
    <row r="692" spans="1:12">
      <c r="A692" s="494"/>
      <c r="B692" s="495"/>
      <c r="C692" s="496" t="str">
        <f>IF($B692="","",IFERROR(VLOOKUP($B692,SERVIÇOS!$A:$F,2,0),IFERROR(VLOOKUP($B692,'COMPOSIÇÕES COMPLEMENTARES '!$C:$K,2,0),"")))</f>
        <v/>
      </c>
      <c r="D692" s="497" t="str">
        <f>IF($B692="","",IFERROR(VLOOKUP($B692,SERVIÇOS!$A:$F,3,0),IFERROR(VLOOKUP($B692,'COMPOSIÇÕES COMPLEMENTARES '!$C:$K,3,0),"")))</f>
        <v/>
      </c>
      <c r="E692" s="498"/>
      <c r="F692" s="499" t="str">
        <f>IF($B692="","",IFERROR(VLOOKUP($B692,SERVIÇOS!$A:$F,4,0),IFERROR(VLOOKUP($B692,'COMPOSIÇÕES COMPLEMENTARES '!$C:$K,6,0),"")))</f>
        <v/>
      </c>
      <c r="G692" s="499" t="str">
        <f>IF($B692="","",IFERROR(VLOOKUP($B692,SERVIÇOS!$A:$F,5,0),IFERROR(VLOOKUP($B692,'COMPOSIÇÕES COMPLEMENTARES '!$C:$K,7,0),"")))</f>
        <v/>
      </c>
      <c r="H692" s="499" t="str">
        <f t="shared" si="52"/>
        <v/>
      </c>
      <c r="I692" s="499" t="str">
        <f t="shared" si="53"/>
        <v/>
      </c>
      <c r="J692" s="499" t="str">
        <f t="shared" si="54"/>
        <v/>
      </c>
      <c r="K692" s="499" t="str">
        <f t="shared" si="55"/>
        <v/>
      </c>
      <c r="L692" s="499"/>
    </row>
    <row r="693" spans="1:12">
      <c r="A693" s="494"/>
      <c r="B693" s="495"/>
      <c r="C693" s="496" t="str">
        <f>IF($B693="","",IFERROR(VLOOKUP($B693,SERVIÇOS!$A:$F,2,0),IFERROR(VLOOKUP($B693,'COMPOSIÇÕES COMPLEMENTARES '!$C:$K,2,0),"")))</f>
        <v/>
      </c>
      <c r="D693" s="497" t="str">
        <f>IF($B693="","",IFERROR(VLOOKUP($B693,SERVIÇOS!$A:$F,3,0),IFERROR(VLOOKUP($B693,'COMPOSIÇÕES COMPLEMENTARES '!$C:$K,3,0),"")))</f>
        <v/>
      </c>
      <c r="E693" s="498"/>
      <c r="F693" s="499" t="str">
        <f>IF($B693="","",IFERROR(VLOOKUP($B693,SERVIÇOS!$A:$F,4,0),IFERROR(VLOOKUP($B693,'COMPOSIÇÕES COMPLEMENTARES '!$C:$K,6,0),"")))</f>
        <v/>
      </c>
      <c r="G693" s="499" t="str">
        <f>IF($B693="","",IFERROR(VLOOKUP($B693,SERVIÇOS!$A:$F,5,0),IFERROR(VLOOKUP($B693,'COMPOSIÇÕES COMPLEMENTARES '!$C:$K,7,0),"")))</f>
        <v/>
      </c>
      <c r="H693" s="499" t="str">
        <f t="shared" si="52"/>
        <v/>
      </c>
      <c r="I693" s="499" t="str">
        <f t="shared" si="53"/>
        <v/>
      </c>
      <c r="J693" s="499" t="str">
        <f t="shared" si="54"/>
        <v/>
      </c>
      <c r="K693" s="499" t="str">
        <f t="shared" si="55"/>
        <v/>
      </c>
      <c r="L693" s="499"/>
    </row>
    <row r="694" spans="1:12">
      <c r="A694" s="494"/>
      <c r="B694" s="495"/>
      <c r="C694" s="496" t="str">
        <f>IF($B694="","",IFERROR(VLOOKUP($B694,SERVIÇOS!$A:$F,2,0),IFERROR(VLOOKUP($B694,'COMPOSIÇÕES COMPLEMENTARES '!$C:$K,2,0),"")))</f>
        <v/>
      </c>
      <c r="D694" s="497" t="str">
        <f>IF($B694="","",IFERROR(VLOOKUP($B694,SERVIÇOS!$A:$F,3,0),IFERROR(VLOOKUP($B694,'COMPOSIÇÕES COMPLEMENTARES '!$C:$K,3,0),"")))</f>
        <v/>
      </c>
      <c r="E694" s="498"/>
      <c r="F694" s="499" t="str">
        <f>IF($B694="","",IFERROR(VLOOKUP($B694,SERVIÇOS!$A:$F,4,0),IFERROR(VLOOKUP($B694,'COMPOSIÇÕES COMPLEMENTARES '!$C:$K,6,0),"")))</f>
        <v/>
      </c>
      <c r="G694" s="499" t="str">
        <f>IF($B694="","",IFERROR(VLOOKUP($B694,SERVIÇOS!$A:$F,5,0),IFERROR(VLOOKUP($B694,'COMPOSIÇÕES COMPLEMENTARES '!$C:$K,7,0),"")))</f>
        <v/>
      </c>
      <c r="H694" s="499" t="str">
        <f t="shared" si="52"/>
        <v/>
      </c>
      <c r="I694" s="499" t="str">
        <f t="shared" si="53"/>
        <v/>
      </c>
      <c r="J694" s="499" t="str">
        <f t="shared" si="54"/>
        <v/>
      </c>
      <c r="K694" s="499" t="str">
        <f t="shared" si="55"/>
        <v/>
      </c>
      <c r="L694" s="499"/>
    </row>
    <row r="695" spans="1:12">
      <c r="A695" s="494"/>
      <c r="B695" s="495"/>
      <c r="C695" s="496" t="str">
        <f>IF($B695="","",IFERROR(VLOOKUP($B695,SERVIÇOS!$A:$F,2,0),IFERROR(VLOOKUP($B695,'COMPOSIÇÕES COMPLEMENTARES '!$C:$K,2,0),"")))</f>
        <v/>
      </c>
      <c r="D695" s="497" t="str">
        <f>IF($B695="","",IFERROR(VLOOKUP($B695,SERVIÇOS!$A:$F,3,0),IFERROR(VLOOKUP($B695,'COMPOSIÇÕES COMPLEMENTARES '!$C:$K,3,0),"")))</f>
        <v/>
      </c>
      <c r="E695" s="498"/>
      <c r="F695" s="499" t="str">
        <f>IF($B695="","",IFERROR(VLOOKUP($B695,SERVIÇOS!$A:$F,4,0),IFERROR(VLOOKUP($B695,'COMPOSIÇÕES COMPLEMENTARES '!$C:$K,6,0),"")))</f>
        <v/>
      </c>
      <c r="G695" s="499" t="str">
        <f>IF($B695="","",IFERROR(VLOOKUP($B695,SERVIÇOS!$A:$F,5,0),IFERROR(VLOOKUP($B695,'COMPOSIÇÕES COMPLEMENTARES '!$C:$K,7,0),"")))</f>
        <v/>
      </c>
      <c r="H695" s="499" t="str">
        <f t="shared" si="52"/>
        <v/>
      </c>
      <c r="I695" s="499" t="str">
        <f t="shared" si="53"/>
        <v/>
      </c>
      <c r="J695" s="499" t="str">
        <f t="shared" si="54"/>
        <v/>
      </c>
      <c r="K695" s="499" t="str">
        <f t="shared" si="55"/>
        <v/>
      </c>
      <c r="L695" s="499"/>
    </row>
    <row r="696" spans="1:12">
      <c r="A696" s="494"/>
      <c r="B696" s="495"/>
      <c r="C696" s="496" t="str">
        <f>IF($B696="","",IFERROR(VLOOKUP($B696,SERVIÇOS!$A:$F,2,0),IFERROR(VLOOKUP($B696,'COMPOSIÇÕES COMPLEMENTARES '!$C:$K,2,0),"")))</f>
        <v/>
      </c>
      <c r="D696" s="497" t="str">
        <f>IF($B696="","",IFERROR(VLOOKUP($B696,SERVIÇOS!$A:$F,3,0),IFERROR(VLOOKUP($B696,'COMPOSIÇÕES COMPLEMENTARES '!$C:$K,3,0),"")))</f>
        <v/>
      </c>
      <c r="E696" s="498"/>
      <c r="F696" s="499" t="str">
        <f>IF($B696="","",IFERROR(VLOOKUP($B696,SERVIÇOS!$A:$F,4,0),IFERROR(VLOOKUP($B696,'COMPOSIÇÕES COMPLEMENTARES '!$C:$K,6,0),"")))</f>
        <v/>
      </c>
      <c r="G696" s="499" t="str">
        <f>IF($B696="","",IFERROR(VLOOKUP($B696,SERVIÇOS!$A:$F,5,0),IFERROR(VLOOKUP($B696,'COMPOSIÇÕES COMPLEMENTARES '!$C:$K,7,0),"")))</f>
        <v/>
      </c>
      <c r="H696" s="499" t="str">
        <f t="shared" si="52"/>
        <v/>
      </c>
      <c r="I696" s="499" t="str">
        <f t="shared" si="53"/>
        <v/>
      </c>
      <c r="J696" s="499" t="str">
        <f t="shared" si="54"/>
        <v/>
      </c>
      <c r="K696" s="499" t="str">
        <f t="shared" si="55"/>
        <v/>
      </c>
      <c r="L696" s="499"/>
    </row>
    <row r="697" spans="1:12">
      <c r="A697" s="494"/>
      <c r="B697" s="495"/>
      <c r="C697" s="496" t="str">
        <f>IF($B697="","",IFERROR(VLOOKUP($B697,SERVIÇOS!$A:$F,2,0),IFERROR(VLOOKUP($B697,'COMPOSIÇÕES COMPLEMENTARES '!$C:$K,2,0),"")))</f>
        <v/>
      </c>
      <c r="D697" s="497" t="str">
        <f>IF($B697="","",IFERROR(VLOOKUP($B697,SERVIÇOS!$A:$F,3,0),IFERROR(VLOOKUP($B697,'COMPOSIÇÕES COMPLEMENTARES '!$C:$K,3,0),"")))</f>
        <v/>
      </c>
      <c r="E697" s="498"/>
      <c r="F697" s="499" t="str">
        <f>IF($B697="","",IFERROR(VLOOKUP($B697,SERVIÇOS!$A:$F,4,0),IFERROR(VLOOKUP($B697,'COMPOSIÇÕES COMPLEMENTARES '!$C:$K,6,0),"")))</f>
        <v/>
      </c>
      <c r="G697" s="499" t="str">
        <f>IF($B697="","",IFERROR(VLOOKUP($B697,SERVIÇOS!$A:$F,5,0),IFERROR(VLOOKUP($B697,'COMPOSIÇÕES COMPLEMENTARES '!$C:$K,7,0),"")))</f>
        <v/>
      </c>
      <c r="H697" s="499" t="str">
        <f t="shared" si="52"/>
        <v/>
      </c>
      <c r="I697" s="499" t="str">
        <f t="shared" si="53"/>
        <v/>
      </c>
      <c r="J697" s="499" t="str">
        <f t="shared" si="54"/>
        <v/>
      </c>
      <c r="K697" s="499" t="str">
        <f t="shared" si="55"/>
        <v/>
      </c>
      <c r="L697" s="499"/>
    </row>
    <row r="698" spans="1:12">
      <c r="A698" s="494"/>
      <c r="B698" s="495"/>
      <c r="C698" s="496" t="str">
        <f>IF($B698="","",IFERROR(VLOOKUP($B698,SERVIÇOS!$A:$F,2,0),IFERROR(VLOOKUP($B698,'COMPOSIÇÕES COMPLEMENTARES '!$C:$K,2,0),"")))</f>
        <v/>
      </c>
      <c r="D698" s="497" t="str">
        <f>IF($B698="","",IFERROR(VLOOKUP($B698,SERVIÇOS!$A:$F,3,0),IFERROR(VLOOKUP($B698,'COMPOSIÇÕES COMPLEMENTARES '!$C:$K,3,0),"")))</f>
        <v/>
      </c>
      <c r="E698" s="498"/>
      <c r="F698" s="499" t="str">
        <f>IF($B698="","",IFERROR(VLOOKUP($B698,SERVIÇOS!$A:$F,4,0),IFERROR(VLOOKUP($B698,'COMPOSIÇÕES COMPLEMENTARES '!$C:$K,6,0),"")))</f>
        <v/>
      </c>
      <c r="G698" s="499" t="str">
        <f>IF($B698="","",IFERROR(VLOOKUP($B698,SERVIÇOS!$A:$F,5,0),IFERROR(VLOOKUP($B698,'COMPOSIÇÕES COMPLEMENTARES '!$C:$K,7,0),"")))</f>
        <v/>
      </c>
      <c r="H698" s="499" t="str">
        <f t="shared" si="52"/>
        <v/>
      </c>
      <c r="I698" s="499" t="str">
        <f t="shared" si="53"/>
        <v/>
      </c>
      <c r="J698" s="499" t="str">
        <f t="shared" si="54"/>
        <v/>
      </c>
      <c r="K698" s="499" t="str">
        <f t="shared" si="55"/>
        <v/>
      </c>
      <c r="L698" s="499"/>
    </row>
    <row r="699" spans="1:12">
      <c r="A699" s="494"/>
      <c r="B699" s="495"/>
      <c r="C699" s="496" t="str">
        <f>IF($B699="","",IFERROR(VLOOKUP($B699,SERVIÇOS!$A:$F,2,0),IFERROR(VLOOKUP($B699,'COMPOSIÇÕES COMPLEMENTARES '!$C:$K,2,0),"")))</f>
        <v/>
      </c>
      <c r="D699" s="497" t="str">
        <f>IF($B699="","",IFERROR(VLOOKUP($B699,SERVIÇOS!$A:$F,3,0),IFERROR(VLOOKUP($B699,'COMPOSIÇÕES COMPLEMENTARES '!$C:$K,3,0),"")))</f>
        <v/>
      </c>
      <c r="E699" s="498"/>
      <c r="F699" s="499" t="str">
        <f>IF($B699="","",IFERROR(VLOOKUP($B699,SERVIÇOS!$A:$F,4,0),IFERROR(VLOOKUP($B699,'COMPOSIÇÕES COMPLEMENTARES '!$C:$K,6,0),"")))</f>
        <v/>
      </c>
      <c r="G699" s="499" t="str">
        <f>IF($B699="","",IFERROR(VLOOKUP($B699,SERVIÇOS!$A:$F,5,0),IFERROR(VLOOKUP($B699,'COMPOSIÇÕES COMPLEMENTARES '!$C:$K,7,0),"")))</f>
        <v/>
      </c>
      <c r="H699" s="499" t="str">
        <f t="shared" si="52"/>
        <v/>
      </c>
      <c r="I699" s="499" t="str">
        <f t="shared" si="53"/>
        <v/>
      </c>
      <c r="J699" s="499" t="str">
        <f t="shared" si="54"/>
        <v/>
      </c>
      <c r="K699" s="499" t="str">
        <f t="shared" si="55"/>
        <v/>
      </c>
      <c r="L699" s="499"/>
    </row>
    <row r="700" spans="1:12">
      <c r="A700" s="494"/>
      <c r="B700" s="495"/>
      <c r="C700" s="496" t="str">
        <f>IF($B700="","",IFERROR(VLOOKUP($B700,SERVIÇOS!$A:$F,2,0),IFERROR(VLOOKUP($B700,'COMPOSIÇÕES COMPLEMENTARES '!$C:$K,2,0),"")))</f>
        <v/>
      </c>
      <c r="D700" s="497" t="str">
        <f>IF($B700="","",IFERROR(VLOOKUP($B700,SERVIÇOS!$A:$F,3,0),IFERROR(VLOOKUP($B700,'COMPOSIÇÕES COMPLEMENTARES '!$C:$K,3,0),"")))</f>
        <v/>
      </c>
      <c r="E700" s="498"/>
      <c r="F700" s="499" t="str">
        <f>IF($B700="","",IFERROR(VLOOKUP($B700,SERVIÇOS!$A:$F,4,0),IFERROR(VLOOKUP($B700,'COMPOSIÇÕES COMPLEMENTARES '!$C:$K,6,0),"")))</f>
        <v/>
      </c>
      <c r="G700" s="499" t="str">
        <f>IF($B700="","",IFERROR(VLOOKUP($B700,SERVIÇOS!$A:$F,5,0),IFERROR(VLOOKUP($B700,'COMPOSIÇÕES COMPLEMENTARES '!$C:$K,7,0),"")))</f>
        <v/>
      </c>
      <c r="H700" s="499" t="str">
        <f t="shared" si="52"/>
        <v/>
      </c>
      <c r="I700" s="499" t="str">
        <f t="shared" si="53"/>
        <v/>
      </c>
      <c r="J700" s="499" t="str">
        <f t="shared" si="54"/>
        <v/>
      </c>
      <c r="K700" s="499" t="str">
        <f t="shared" si="55"/>
        <v/>
      </c>
      <c r="L700" s="499"/>
    </row>
    <row r="701" spans="1:12">
      <c r="A701" s="494"/>
      <c r="B701" s="495"/>
      <c r="C701" s="496" t="str">
        <f>IF($B701="","",IFERROR(VLOOKUP($B701,SERVIÇOS!$A:$F,2,0),IFERROR(VLOOKUP($B701,'COMPOSIÇÕES COMPLEMENTARES '!$C:$K,2,0),"")))</f>
        <v/>
      </c>
      <c r="D701" s="497" t="str">
        <f>IF($B701="","",IFERROR(VLOOKUP($B701,SERVIÇOS!$A:$F,3,0),IFERROR(VLOOKUP($B701,'COMPOSIÇÕES COMPLEMENTARES '!$C:$K,3,0),"")))</f>
        <v/>
      </c>
      <c r="E701" s="498"/>
      <c r="F701" s="499" t="str">
        <f>IF($B701="","",IFERROR(VLOOKUP($B701,SERVIÇOS!$A:$F,4,0),IFERROR(VLOOKUP($B701,'COMPOSIÇÕES COMPLEMENTARES '!$C:$K,6,0),"")))</f>
        <v/>
      </c>
      <c r="G701" s="499" t="str">
        <f>IF($B701="","",IFERROR(VLOOKUP($B701,SERVIÇOS!$A:$F,5,0),IFERROR(VLOOKUP($B701,'COMPOSIÇÕES COMPLEMENTARES '!$C:$K,7,0),"")))</f>
        <v/>
      </c>
      <c r="H701" s="499" t="str">
        <f t="shared" si="52"/>
        <v/>
      </c>
      <c r="I701" s="499" t="str">
        <f t="shared" si="53"/>
        <v/>
      </c>
      <c r="J701" s="499" t="str">
        <f t="shared" si="54"/>
        <v/>
      </c>
      <c r="K701" s="499" t="str">
        <f t="shared" si="55"/>
        <v/>
      </c>
      <c r="L701" s="499"/>
    </row>
    <row r="702" spans="1:12">
      <c r="A702" s="494"/>
      <c r="B702" s="495"/>
      <c r="C702" s="496" t="str">
        <f>IF($B702="","",IFERROR(VLOOKUP($B702,SERVIÇOS!$A:$F,2,0),IFERROR(VLOOKUP($B702,'COMPOSIÇÕES COMPLEMENTARES '!$C:$K,2,0),"")))</f>
        <v/>
      </c>
      <c r="D702" s="497" t="str">
        <f>IF($B702="","",IFERROR(VLOOKUP($B702,SERVIÇOS!$A:$F,3,0),IFERROR(VLOOKUP($B702,'COMPOSIÇÕES COMPLEMENTARES '!$C:$K,3,0),"")))</f>
        <v/>
      </c>
      <c r="E702" s="498"/>
      <c r="F702" s="499" t="str">
        <f>IF($B702="","",IFERROR(VLOOKUP($B702,SERVIÇOS!$A:$F,4,0),IFERROR(VLOOKUP($B702,'COMPOSIÇÕES COMPLEMENTARES '!$C:$K,6,0),"")))</f>
        <v/>
      </c>
      <c r="G702" s="499" t="str">
        <f>IF($B702="","",IFERROR(VLOOKUP($B702,SERVIÇOS!$A:$F,5,0),IFERROR(VLOOKUP($B702,'COMPOSIÇÕES COMPLEMENTARES '!$C:$K,7,0),"")))</f>
        <v/>
      </c>
      <c r="H702" s="499" t="str">
        <f t="shared" si="52"/>
        <v/>
      </c>
      <c r="I702" s="499" t="str">
        <f t="shared" si="53"/>
        <v/>
      </c>
      <c r="J702" s="499" t="str">
        <f t="shared" si="54"/>
        <v/>
      </c>
      <c r="K702" s="499" t="str">
        <f t="shared" si="55"/>
        <v/>
      </c>
      <c r="L702" s="499"/>
    </row>
    <row r="703" spans="1:12">
      <c r="A703" s="494"/>
      <c r="B703" s="495"/>
      <c r="C703" s="496" t="str">
        <f>IF($B703="","",IFERROR(VLOOKUP($B703,SERVIÇOS!$A:$F,2,0),IFERROR(VLOOKUP($B703,'COMPOSIÇÕES COMPLEMENTARES '!$C:$K,2,0),"")))</f>
        <v/>
      </c>
      <c r="D703" s="497" t="str">
        <f>IF($B703="","",IFERROR(VLOOKUP($B703,SERVIÇOS!$A:$F,3,0),IFERROR(VLOOKUP($B703,'COMPOSIÇÕES COMPLEMENTARES '!$C:$K,3,0),"")))</f>
        <v/>
      </c>
      <c r="E703" s="498"/>
      <c r="F703" s="499" t="str">
        <f>IF($B703="","",IFERROR(VLOOKUP($B703,SERVIÇOS!$A:$F,4,0),IFERROR(VLOOKUP($B703,'COMPOSIÇÕES COMPLEMENTARES '!$C:$K,6,0),"")))</f>
        <v/>
      </c>
      <c r="G703" s="499" t="str">
        <f>IF($B703="","",IFERROR(VLOOKUP($B703,SERVIÇOS!$A:$F,5,0),IFERROR(VLOOKUP($B703,'COMPOSIÇÕES COMPLEMENTARES '!$C:$K,7,0),"")))</f>
        <v/>
      </c>
      <c r="H703" s="499" t="str">
        <f t="shared" si="52"/>
        <v/>
      </c>
      <c r="I703" s="499" t="str">
        <f t="shared" si="53"/>
        <v/>
      </c>
      <c r="J703" s="499" t="str">
        <f t="shared" si="54"/>
        <v/>
      </c>
      <c r="K703" s="499" t="str">
        <f t="shared" si="55"/>
        <v/>
      </c>
      <c r="L703" s="499"/>
    </row>
    <row r="704" spans="1:12">
      <c r="A704" s="494"/>
      <c r="B704" s="495"/>
      <c r="C704" s="496" t="str">
        <f>IF($B704="","",IFERROR(VLOOKUP($B704,SERVIÇOS!$A:$F,2,0),IFERROR(VLOOKUP($B704,'COMPOSIÇÕES COMPLEMENTARES '!$C:$K,2,0),"")))</f>
        <v/>
      </c>
      <c r="D704" s="497" t="str">
        <f>IF($B704="","",IFERROR(VLOOKUP($B704,SERVIÇOS!$A:$F,3,0),IFERROR(VLOOKUP($B704,'COMPOSIÇÕES COMPLEMENTARES '!$C:$K,3,0),"")))</f>
        <v/>
      </c>
      <c r="E704" s="498"/>
      <c r="F704" s="499" t="str">
        <f>IF($B704="","",IFERROR(VLOOKUP($B704,SERVIÇOS!$A:$F,4,0),IFERROR(VLOOKUP($B704,'COMPOSIÇÕES COMPLEMENTARES '!$C:$K,6,0),"")))</f>
        <v/>
      </c>
      <c r="G704" s="499" t="str">
        <f>IF($B704="","",IFERROR(VLOOKUP($B704,SERVIÇOS!$A:$F,5,0),IFERROR(VLOOKUP($B704,'COMPOSIÇÕES COMPLEMENTARES '!$C:$K,7,0),"")))</f>
        <v/>
      </c>
      <c r="H704" s="499" t="str">
        <f t="shared" si="52"/>
        <v/>
      </c>
      <c r="I704" s="499" t="str">
        <f t="shared" si="53"/>
        <v/>
      </c>
      <c r="J704" s="499" t="str">
        <f t="shared" si="54"/>
        <v/>
      </c>
      <c r="K704" s="499" t="str">
        <f t="shared" si="55"/>
        <v/>
      </c>
      <c r="L704" s="499"/>
    </row>
    <row r="705" spans="1:12">
      <c r="A705" s="494"/>
      <c r="B705" s="495"/>
      <c r="C705" s="496" t="str">
        <f>IF($B705="","",IFERROR(VLOOKUP($B705,SERVIÇOS!$A:$F,2,0),IFERROR(VLOOKUP($B705,'COMPOSIÇÕES COMPLEMENTARES '!$C:$K,2,0),"")))</f>
        <v/>
      </c>
      <c r="D705" s="497" t="str">
        <f>IF($B705="","",IFERROR(VLOOKUP($B705,SERVIÇOS!$A:$F,3,0),IFERROR(VLOOKUP($B705,'COMPOSIÇÕES COMPLEMENTARES '!$C:$K,3,0),"")))</f>
        <v/>
      </c>
      <c r="E705" s="498"/>
      <c r="F705" s="499" t="str">
        <f>IF($B705="","",IFERROR(VLOOKUP($B705,SERVIÇOS!$A:$F,4,0),IFERROR(VLOOKUP($B705,'COMPOSIÇÕES COMPLEMENTARES '!$C:$K,6,0),"")))</f>
        <v/>
      </c>
      <c r="G705" s="499" t="str">
        <f>IF($B705="","",IFERROR(VLOOKUP($B705,SERVIÇOS!$A:$F,5,0),IFERROR(VLOOKUP($B705,'COMPOSIÇÕES COMPLEMENTARES '!$C:$K,7,0),"")))</f>
        <v/>
      </c>
      <c r="H705" s="499" t="str">
        <f t="shared" si="52"/>
        <v/>
      </c>
      <c r="I705" s="499" t="str">
        <f t="shared" si="53"/>
        <v/>
      </c>
      <c r="J705" s="499" t="str">
        <f t="shared" si="54"/>
        <v/>
      </c>
      <c r="K705" s="499" t="str">
        <f t="shared" si="55"/>
        <v/>
      </c>
      <c r="L705" s="499"/>
    </row>
    <row r="706" spans="1:12">
      <c r="A706" s="494"/>
      <c r="B706" s="495"/>
      <c r="C706" s="496" t="str">
        <f>IF($B706="","",IFERROR(VLOOKUP($B706,SERVIÇOS!$A:$F,2,0),IFERROR(VLOOKUP($B706,'COMPOSIÇÕES COMPLEMENTARES '!$C:$K,2,0),"")))</f>
        <v/>
      </c>
      <c r="D706" s="497" t="str">
        <f>IF($B706="","",IFERROR(VLOOKUP($B706,SERVIÇOS!$A:$F,3,0),IFERROR(VLOOKUP($B706,'COMPOSIÇÕES COMPLEMENTARES '!$C:$K,3,0),"")))</f>
        <v/>
      </c>
      <c r="E706" s="498"/>
      <c r="F706" s="499" t="str">
        <f>IF($B706="","",IFERROR(VLOOKUP($B706,SERVIÇOS!$A:$F,4,0),IFERROR(VLOOKUP($B706,'COMPOSIÇÕES COMPLEMENTARES '!$C:$K,6,0),"")))</f>
        <v/>
      </c>
      <c r="G706" s="499" t="str">
        <f>IF($B706="","",IFERROR(VLOOKUP($B706,SERVIÇOS!$A:$F,5,0),IFERROR(VLOOKUP($B706,'COMPOSIÇÕES COMPLEMENTARES '!$C:$K,7,0),"")))</f>
        <v/>
      </c>
      <c r="H706" s="499" t="str">
        <f t="shared" si="52"/>
        <v/>
      </c>
      <c r="I706" s="499" t="str">
        <f t="shared" si="53"/>
        <v/>
      </c>
      <c r="J706" s="499" t="str">
        <f t="shared" si="54"/>
        <v/>
      </c>
      <c r="K706" s="499" t="str">
        <f t="shared" si="55"/>
        <v/>
      </c>
      <c r="L706" s="499"/>
    </row>
    <row r="707" spans="1:12">
      <c r="A707" s="494"/>
      <c r="B707" s="495"/>
      <c r="C707" s="496" t="str">
        <f>IF($B707="","",IFERROR(VLOOKUP($B707,SERVIÇOS!$A:$F,2,0),IFERROR(VLOOKUP($B707,'COMPOSIÇÕES COMPLEMENTARES '!$C:$K,2,0),"")))</f>
        <v/>
      </c>
      <c r="D707" s="497" t="str">
        <f>IF($B707="","",IFERROR(VLOOKUP($B707,SERVIÇOS!$A:$F,3,0),IFERROR(VLOOKUP($B707,'COMPOSIÇÕES COMPLEMENTARES '!$C:$K,3,0),"")))</f>
        <v/>
      </c>
      <c r="E707" s="498"/>
      <c r="F707" s="499" t="str">
        <f>IF($B707="","",IFERROR(VLOOKUP($B707,SERVIÇOS!$A:$F,4,0),IFERROR(VLOOKUP($B707,'COMPOSIÇÕES COMPLEMENTARES '!$C:$K,6,0),"")))</f>
        <v/>
      </c>
      <c r="G707" s="499" t="str">
        <f>IF($B707="","",IFERROR(VLOOKUP($B707,SERVIÇOS!$A:$F,5,0),IFERROR(VLOOKUP($B707,'COMPOSIÇÕES COMPLEMENTARES '!$C:$K,7,0),"")))</f>
        <v/>
      </c>
      <c r="H707" s="499" t="str">
        <f t="shared" si="52"/>
        <v/>
      </c>
      <c r="I707" s="499" t="str">
        <f t="shared" si="53"/>
        <v/>
      </c>
      <c r="J707" s="499" t="str">
        <f t="shared" si="54"/>
        <v/>
      </c>
      <c r="K707" s="499" t="str">
        <f t="shared" si="55"/>
        <v/>
      </c>
      <c r="L707" s="499"/>
    </row>
    <row r="708" spans="1:12">
      <c r="A708" s="494"/>
      <c r="B708" s="495"/>
      <c r="C708" s="496" t="str">
        <f>IF($B708="","",IFERROR(VLOOKUP($B708,SERVIÇOS!$A:$F,2,0),IFERROR(VLOOKUP($B708,'COMPOSIÇÕES COMPLEMENTARES '!$C:$K,2,0),"")))</f>
        <v/>
      </c>
      <c r="D708" s="497" t="str">
        <f>IF($B708="","",IFERROR(VLOOKUP($B708,SERVIÇOS!$A:$F,3,0),IFERROR(VLOOKUP($B708,'COMPOSIÇÕES COMPLEMENTARES '!$C:$K,3,0),"")))</f>
        <v/>
      </c>
      <c r="E708" s="498"/>
      <c r="F708" s="499" t="str">
        <f>IF($B708="","",IFERROR(VLOOKUP($B708,SERVIÇOS!$A:$F,4,0),IFERROR(VLOOKUP($B708,'COMPOSIÇÕES COMPLEMENTARES '!$C:$K,6,0),"")))</f>
        <v/>
      </c>
      <c r="G708" s="499" t="str">
        <f>IF($B708="","",IFERROR(VLOOKUP($B708,SERVIÇOS!$A:$F,5,0),IFERROR(VLOOKUP($B708,'COMPOSIÇÕES COMPLEMENTARES '!$C:$K,7,0),"")))</f>
        <v/>
      </c>
      <c r="H708" s="499" t="str">
        <f t="shared" si="52"/>
        <v/>
      </c>
      <c r="I708" s="499" t="str">
        <f t="shared" si="53"/>
        <v/>
      </c>
      <c r="J708" s="499" t="str">
        <f t="shared" si="54"/>
        <v/>
      </c>
      <c r="K708" s="499" t="str">
        <f t="shared" si="55"/>
        <v/>
      </c>
      <c r="L708" s="499"/>
    </row>
    <row r="709" spans="1:12">
      <c r="A709" s="494"/>
      <c r="B709" s="495"/>
      <c r="C709" s="496" t="str">
        <f>IF($B709="","",IFERROR(VLOOKUP($B709,SERVIÇOS!$A:$F,2,0),IFERROR(VLOOKUP($B709,'COMPOSIÇÕES COMPLEMENTARES '!$C:$K,2,0),"")))</f>
        <v/>
      </c>
      <c r="D709" s="497" t="str">
        <f>IF($B709="","",IFERROR(VLOOKUP($B709,SERVIÇOS!$A:$F,3,0),IFERROR(VLOOKUP($B709,'COMPOSIÇÕES COMPLEMENTARES '!$C:$K,3,0),"")))</f>
        <v/>
      </c>
      <c r="E709" s="498"/>
      <c r="F709" s="499" t="str">
        <f>IF($B709="","",IFERROR(VLOOKUP($B709,SERVIÇOS!$A:$F,4,0),IFERROR(VLOOKUP($B709,'COMPOSIÇÕES COMPLEMENTARES '!$C:$K,6,0),"")))</f>
        <v/>
      </c>
      <c r="G709" s="499" t="str">
        <f>IF($B709="","",IFERROR(VLOOKUP($B709,SERVIÇOS!$A:$F,5,0),IFERROR(VLOOKUP($B709,'COMPOSIÇÕES COMPLEMENTARES '!$C:$K,7,0),"")))</f>
        <v/>
      </c>
      <c r="H709" s="499" t="str">
        <f t="shared" si="52"/>
        <v/>
      </c>
      <c r="I709" s="499" t="str">
        <f t="shared" si="53"/>
        <v/>
      </c>
      <c r="J709" s="499" t="str">
        <f t="shared" si="54"/>
        <v/>
      </c>
      <c r="K709" s="499" t="str">
        <f t="shared" si="55"/>
        <v/>
      </c>
      <c r="L709" s="499"/>
    </row>
    <row r="710" spans="1:12">
      <c r="A710" s="494"/>
      <c r="B710" s="495"/>
      <c r="C710" s="496" t="str">
        <f>IF($B710="","",IFERROR(VLOOKUP($B710,SERVIÇOS!$A:$F,2,0),IFERROR(VLOOKUP($B710,'COMPOSIÇÕES COMPLEMENTARES '!$C:$K,2,0),"")))</f>
        <v/>
      </c>
      <c r="D710" s="497" t="str">
        <f>IF($B710="","",IFERROR(VLOOKUP($B710,SERVIÇOS!$A:$F,3,0),IFERROR(VLOOKUP($B710,'COMPOSIÇÕES COMPLEMENTARES '!$C:$K,3,0),"")))</f>
        <v/>
      </c>
      <c r="E710" s="498"/>
      <c r="F710" s="499" t="str">
        <f>IF($B710="","",IFERROR(VLOOKUP($B710,SERVIÇOS!$A:$F,4,0),IFERROR(VLOOKUP($B710,'COMPOSIÇÕES COMPLEMENTARES '!$C:$K,6,0),"")))</f>
        <v/>
      </c>
      <c r="G710" s="499" t="str">
        <f>IF($B710="","",IFERROR(VLOOKUP($B710,SERVIÇOS!$A:$F,5,0),IFERROR(VLOOKUP($B710,'COMPOSIÇÕES COMPLEMENTARES '!$C:$K,7,0),"")))</f>
        <v/>
      </c>
      <c r="H710" s="499" t="str">
        <f t="shared" si="52"/>
        <v/>
      </c>
      <c r="I710" s="499" t="str">
        <f t="shared" si="53"/>
        <v/>
      </c>
      <c r="J710" s="499" t="str">
        <f t="shared" si="54"/>
        <v/>
      </c>
      <c r="K710" s="499" t="str">
        <f t="shared" si="55"/>
        <v/>
      </c>
      <c r="L710" s="499"/>
    </row>
    <row r="711" spans="1:12">
      <c r="A711" s="494"/>
      <c r="B711" s="495"/>
      <c r="C711" s="496" t="str">
        <f>IF($B711="","",IFERROR(VLOOKUP($B711,SERVIÇOS!$A:$F,2,0),IFERROR(VLOOKUP($B711,'COMPOSIÇÕES COMPLEMENTARES '!$C:$K,2,0),"")))</f>
        <v/>
      </c>
      <c r="D711" s="497" t="str">
        <f>IF($B711="","",IFERROR(VLOOKUP($B711,SERVIÇOS!$A:$F,3,0),IFERROR(VLOOKUP($B711,'COMPOSIÇÕES COMPLEMENTARES '!$C:$K,3,0),"")))</f>
        <v/>
      </c>
      <c r="E711" s="498"/>
      <c r="F711" s="499" t="str">
        <f>IF($B711="","",IFERROR(VLOOKUP($B711,SERVIÇOS!$A:$F,4,0),IFERROR(VLOOKUP($B711,'COMPOSIÇÕES COMPLEMENTARES '!$C:$K,6,0),"")))</f>
        <v/>
      </c>
      <c r="G711" s="499" t="str">
        <f>IF($B711="","",IFERROR(VLOOKUP($B711,SERVIÇOS!$A:$F,5,0),IFERROR(VLOOKUP($B711,'COMPOSIÇÕES COMPLEMENTARES '!$C:$K,7,0),"")))</f>
        <v/>
      </c>
      <c r="H711" s="499" t="str">
        <f t="shared" si="52"/>
        <v/>
      </c>
      <c r="I711" s="499" t="str">
        <f t="shared" si="53"/>
        <v/>
      </c>
      <c r="J711" s="499" t="str">
        <f t="shared" si="54"/>
        <v/>
      </c>
      <c r="K711" s="499" t="str">
        <f t="shared" si="55"/>
        <v/>
      </c>
      <c r="L711" s="499"/>
    </row>
    <row r="712" spans="1:12">
      <c r="A712" s="494"/>
      <c r="B712" s="495"/>
      <c r="C712" s="496" t="str">
        <f>IF($B712="","",IFERROR(VLOOKUP($B712,SERVIÇOS!$A:$F,2,0),IFERROR(VLOOKUP($B712,'COMPOSIÇÕES COMPLEMENTARES '!$C:$K,2,0),"")))</f>
        <v/>
      </c>
      <c r="D712" s="497" t="str">
        <f>IF($B712="","",IFERROR(VLOOKUP($B712,SERVIÇOS!$A:$F,3,0),IFERROR(VLOOKUP($B712,'COMPOSIÇÕES COMPLEMENTARES '!$C:$K,3,0),"")))</f>
        <v/>
      </c>
      <c r="E712" s="498"/>
      <c r="F712" s="499" t="str">
        <f>IF($B712="","",IFERROR(VLOOKUP($B712,SERVIÇOS!$A:$F,4,0),IFERROR(VLOOKUP($B712,'COMPOSIÇÕES COMPLEMENTARES '!$C:$K,6,0),"")))</f>
        <v/>
      </c>
      <c r="G712" s="499" t="str">
        <f>IF($B712="","",IFERROR(VLOOKUP($B712,SERVIÇOS!$A:$F,5,0),IFERROR(VLOOKUP($B712,'COMPOSIÇÕES COMPLEMENTARES '!$C:$K,7,0),"")))</f>
        <v/>
      </c>
      <c r="H712" s="499" t="str">
        <f t="shared" si="52"/>
        <v/>
      </c>
      <c r="I712" s="499" t="str">
        <f t="shared" si="53"/>
        <v/>
      </c>
      <c r="J712" s="499" t="str">
        <f t="shared" si="54"/>
        <v/>
      </c>
      <c r="K712" s="499" t="str">
        <f t="shared" si="55"/>
        <v/>
      </c>
      <c r="L712" s="499"/>
    </row>
    <row r="713" spans="1:12">
      <c r="A713" s="494"/>
      <c r="B713" s="495"/>
      <c r="C713" s="496" t="str">
        <f>IF($B713="","",IFERROR(VLOOKUP($B713,SERVIÇOS!$A:$F,2,0),IFERROR(VLOOKUP($B713,'COMPOSIÇÕES COMPLEMENTARES '!$C:$K,2,0),"")))</f>
        <v/>
      </c>
      <c r="D713" s="497" t="str">
        <f>IF($B713="","",IFERROR(VLOOKUP($B713,SERVIÇOS!$A:$F,3,0),IFERROR(VLOOKUP($B713,'COMPOSIÇÕES COMPLEMENTARES '!$C:$K,3,0),"")))</f>
        <v/>
      </c>
      <c r="E713" s="498"/>
      <c r="F713" s="499" t="str">
        <f>IF($B713="","",IFERROR(VLOOKUP($B713,SERVIÇOS!$A:$F,4,0),IFERROR(VLOOKUP($B713,'COMPOSIÇÕES COMPLEMENTARES '!$C:$K,6,0),"")))</f>
        <v/>
      </c>
      <c r="G713" s="499" t="str">
        <f>IF($B713="","",IFERROR(VLOOKUP($B713,SERVIÇOS!$A:$F,5,0),IFERROR(VLOOKUP($B713,'COMPOSIÇÕES COMPLEMENTARES '!$C:$K,7,0),"")))</f>
        <v/>
      </c>
      <c r="H713" s="499" t="str">
        <f t="shared" si="52"/>
        <v/>
      </c>
      <c r="I713" s="499" t="str">
        <f t="shared" si="53"/>
        <v/>
      </c>
      <c r="J713" s="499" t="str">
        <f t="shared" si="54"/>
        <v/>
      </c>
      <c r="K713" s="499" t="str">
        <f t="shared" si="55"/>
        <v/>
      </c>
      <c r="L713" s="499"/>
    </row>
    <row r="714" spans="1:12">
      <c r="A714" s="494"/>
      <c r="B714" s="495"/>
      <c r="C714" s="496" t="str">
        <f>IF($B714="","",IFERROR(VLOOKUP($B714,SERVIÇOS!$A:$F,2,0),IFERROR(VLOOKUP($B714,'COMPOSIÇÕES COMPLEMENTARES '!$C:$K,2,0),"")))</f>
        <v/>
      </c>
      <c r="D714" s="497" t="str">
        <f>IF($B714="","",IFERROR(VLOOKUP($B714,SERVIÇOS!$A:$F,3,0),IFERROR(VLOOKUP($B714,'COMPOSIÇÕES COMPLEMENTARES '!$C:$K,3,0),"")))</f>
        <v/>
      </c>
      <c r="E714" s="498"/>
      <c r="F714" s="499" t="str">
        <f>IF($B714="","",IFERROR(VLOOKUP($B714,SERVIÇOS!$A:$F,4,0),IFERROR(VLOOKUP($B714,'COMPOSIÇÕES COMPLEMENTARES '!$C:$K,6,0),"")))</f>
        <v/>
      </c>
      <c r="G714" s="499" t="str">
        <f>IF($B714="","",IFERROR(VLOOKUP($B714,SERVIÇOS!$A:$F,5,0),IFERROR(VLOOKUP($B714,'COMPOSIÇÕES COMPLEMENTARES '!$C:$K,7,0),"")))</f>
        <v/>
      </c>
      <c r="H714" s="499" t="str">
        <f t="shared" ref="H714:H777" si="56">IF(E714="","",F714+G714)</f>
        <v/>
      </c>
      <c r="I714" s="499" t="str">
        <f t="shared" ref="I714:I777" si="57">IF(E714="","",ROUND((E714*F714),2))</f>
        <v/>
      </c>
      <c r="J714" s="499" t="str">
        <f t="shared" ref="J714:J777" si="58">IF(E714="","",ROUND((E714*G714),2))</f>
        <v/>
      </c>
      <c r="K714" s="499" t="str">
        <f t="shared" ref="K714:K777" si="59">IF(E714="","",ROUND((E714*H714),2))</f>
        <v/>
      </c>
      <c r="L714" s="499"/>
    </row>
    <row r="715" spans="1:12">
      <c r="A715" s="494"/>
      <c r="B715" s="495"/>
      <c r="C715" s="496" t="str">
        <f>IF($B715="","",IFERROR(VLOOKUP($B715,SERVIÇOS!$A:$F,2,0),IFERROR(VLOOKUP($B715,'COMPOSIÇÕES COMPLEMENTARES '!$C:$K,2,0),"")))</f>
        <v/>
      </c>
      <c r="D715" s="497" t="str">
        <f>IF($B715="","",IFERROR(VLOOKUP($B715,SERVIÇOS!$A:$F,3,0),IFERROR(VLOOKUP($B715,'COMPOSIÇÕES COMPLEMENTARES '!$C:$K,3,0),"")))</f>
        <v/>
      </c>
      <c r="E715" s="498"/>
      <c r="F715" s="499" t="str">
        <f>IF($B715="","",IFERROR(VLOOKUP($B715,SERVIÇOS!$A:$F,4,0),IFERROR(VLOOKUP($B715,'COMPOSIÇÕES COMPLEMENTARES '!$C:$K,6,0),"")))</f>
        <v/>
      </c>
      <c r="G715" s="499" t="str">
        <f>IF($B715="","",IFERROR(VLOOKUP($B715,SERVIÇOS!$A:$F,5,0),IFERROR(VLOOKUP($B715,'COMPOSIÇÕES COMPLEMENTARES '!$C:$K,7,0),"")))</f>
        <v/>
      </c>
      <c r="H715" s="499" t="str">
        <f t="shared" si="56"/>
        <v/>
      </c>
      <c r="I715" s="499" t="str">
        <f t="shared" si="57"/>
        <v/>
      </c>
      <c r="J715" s="499" t="str">
        <f t="shared" si="58"/>
        <v/>
      </c>
      <c r="K715" s="499" t="str">
        <f t="shared" si="59"/>
        <v/>
      </c>
      <c r="L715" s="499"/>
    </row>
    <row r="716" spans="1:12">
      <c r="A716" s="494"/>
      <c r="B716" s="495"/>
      <c r="C716" s="496" t="str">
        <f>IF($B716="","",IFERROR(VLOOKUP($B716,SERVIÇOS!$A:$F,2,0),IFERROR(VLOOKUP($B716,'COMPOSIÇÕES COMPLEMENTARES '!$C:$K,2,0),"")))</f>
        <v/>
      </c>
      <c r="D716" s="497" t="str">
        <f>IF($B716="","",IFERROR(VLOOKUP($B716,SERVIÇOS!$A:$F,3,0),IFERROR(VLOOKUP($B716,'COMPOSIÇÕES COMPLEMENTARES '!$C:$K,3,0),"")))</f>
        <v/>
      </c>
      <c r="E716" s="498"/>
      <c r="F716" s="499" t="str">
        <f>IF($B716="","",IFERROR(VLOOKUP($B716,SERVIÇOS!$A:$F,4,0),IFERROR(VLOOKUP($B716,'COMPOSIÇÕES COMPLEMENTARES '!$C:$K,6,0),"")))</f>
        <v/>
      </c>
      <c r="G716" s="499" t="str">
        <f>IF($B716="","",IFERROR(VLOOKUP($B716,SERVIÇOS!$A:$F,5,0),IFERROR(VLOOKUP($B716,'COMPOSIÇÕES COMPLEMENTARES '!$C:$K,7,0),"")))</f>
        <v/>
      </c>
      <c r="H716" s="499" t="str">
        <f t="shared" si="56"/>
        <v/>
      </c>
      <c r="I716" s="499" t="str">
        <f t="shared" si="57"/>
        <v/>
      </c>
      <c r="J716" s="499" t="str">
        <f t="shared" si="58"/>
        <v/>
      </c>
      <c r="K716" s="499" t="str">
        <f t="shared" si="59"/>
        <v/>
      </c>
      <c r="L716" s="499"/>
    </row>
    <row r="717" spans="1:12">
      <c r="A717" s="494"/>
      <c r="B717" s="495"/>
      <c r="C717" s="496" t="str">
        <f>IF($B717="","",IFERROR(VLOOKUP($B717,SERVIÇOS!$A:$F,2,0),IFERROR(VLOOKUP($B717,'COMPOSIÇÕES COMPLEMENTARES '!$C:$K,2,0),"")))</f>
        <v/>
      </c>
      <c r="D717" s="497" t="str">
        <f>IF($B717="","",IFERROR(VLOOKUP($B717,SERVIÇOS!$A:$F,3,0),IFERROR(VLOOKUP($B717,'COMPOSIÇÕES COMPLEMENTARES '!$C:$K,3,0),"")))</f>
        <v/>
      </c>
      <c r="E717" s="498"/>
      <c r="F717" s="499" t="str">
        <f>IF($B717="","",IFERROR(VLOOKUP($B717,SERVIÇOS!$A:$F,4,0),IFERROR(VLOOKUP($B717,'COMPOSIÇÕES COMPLEMENTARES '!$C:$K,6,0),"")))</f>
        <v/>
      </c>
      <c r="G717" s="499" t="str">
        <f>IF($B717="","",IFERROR(VLOOKUP($B717,SERVIÇOS!$A:$F,5,0),IFERROR(VLOOKUP($B717,'COMPOSIÇÕES COMPLEMENTARES '!$C:$K,7,0),"")))</f>
        <v/>
      </c>
      <c r="H717" s="499" t="str">
        <f t="shared" si="56"/>
        <v/>
      </c>
      <c r="I717" s="499" t="str">
        <f t="shared" si="57"/>
        <v/>
      </c>
      <c r="J717" s="499" t="str">
        <f t="shared" si="58"/>
        <v/>
      </c>
      <c r="K717" s="499" t="str">
        <f t="shared" si="59"/>
        <v/>
      </c>
      <c r="L717" s="499"/>
    </row>
    <row r="718" spans="1:12">
      <c r="A718" s="494"/>
      <c r="B718" s="495"/>
      <c r="C718" s="496" t="str">
        <f>IF($B718="","",IFERROR(VLOOKUP($B718,SERVIÇOS!$A:$F,2,0),IFERROR(VLOOKUP($B718,'COMPOSIÇÕES COMPLEMENTARES '!$C:$K,2,0),"")))</f>
        <v/>
      </c>
      <c r="D718" s="497" t="str">
        <f>IF($B718="","",IFERROR(VLOOKUP($B718,SERVIÇOS!$A:$F,3,0),IFERROR(VLOOKUP($B718,'COMPOSIÇÕES COMPLEMENTARES '!$C:$K,3,0),"")))</f>
        <v/>
      </c>
      <c r="E718" s="498"/>
      <c r="F718" s="499" t="str">
        <f>IF($B718="","",IFERROR(VLOOKUP($B718,SERVIÇOS!$A:$F,4,0),IFERROR(VLOOKUP($B718,'COMPOSIÇÕES COMPLEMENTARES '!$C:$K,6,0),"")))</f>
        <v/>
      </c>
      <c r="G718" s="499" t="str">
        <f>IF($B718="","",IFERROR(VLOOKUP($B718,SERVIÇOS!$A:$F,5,0),IFERROR(VLOOKUP($B718,'COMPOSIÇÕES COMPLEMENTARES '!$C:$K,7,0),"")))</f>
        <v/>
      </c>
      <c r="H718" s="499" t="str">
        <f t="shared" si="56"/>
        <v/>
      </c>
      <c r="I718" s="499" t="str">
        <f t="shared" si="57"/>
        <v/>
      </c>
      <c r="J718" s="499" t="str">
        <f t="shared" si="58"/>
        <v/>
      </c>
      <c r="K718" s="499" t="str">
        <f t="shared" si="59"/>
        <v/>
      </c>
      <c r="L718" s="499"/>
    </row>
    <row r="719" spans="1:12">
      <c r="A719" s="494"/>
      <c r="B719" s="495"/>
      <c r="C719" s="496" t="str">
        <f>IF($B719="","",IFERROR(VLOOKUP($B719,SERVIÇOS!$A:$F,2,0),IFERROR(VLOOKUP($B719,'COMPOSIÇÕES COMPLEMENTARES '!$C:$K,2,0),"")))</f>
        <v/>
      </c>
      <c r="D719" s="497" t="str">
        <f>IF($B719="","",IFERROR(VLOOKUP($B719,SERVIÇOS!$A:$F,3,0),IFERROR(VLOOKUP($B719,'COMPOSIÇÕES COMPLEMENTARES '!$C:$K,3,0),"")))</f>
        <v/>
      </c>
      <c r="E719" s="498"/>
      <c r="F719" s="499" t="str">
        <f>IF($B719="","",IFERROR(VLOOKUP($B719,SERVIÇOS!$A:$F,4,0),IFERROR(VLOOKUP($B719,'COMPOSIÇÕES COMPLEMENTARES '!$C:$K,6,0),"")))</f>
        <v/>
      </c>
      <c r="G719" s="499" t="str">
        <f>IF($B719="","",IFERROR(VLOOKUP($B719,SERVIÇOS!$A:$F,5,0),IFERROR(VLOOKUP($B719,'COMPOSIÇÕES COMPLEMENTARES '!$C:$K,7,0),"")))</f>
        <v/>
      </c>
      <c r="H719" s="499" t="str">
        <f t="shared" si="56"/>
        <v/>
      </c>
      <c r="I719" s="499" t="str">
        <f t="shared" si="57"/>
        <v/>
      </c>
      <c r="J719" s="499" t="str">
        <f t="shared" si="58"/>
        <v/>
      </c>
      <c r="K719" s="499" t="str">
        <f t="shared" si="59"/>
        <v/>
      </c>
      <c r="L719" s="499"/>
    </row>
    <row r="720" spans="1:12">
      <c r="A720" s="494"/>
      <c r="B720" s="495"/>
      <c r="C720" s="496" t="str">
        <f>IF($B720="","",IFERROR(VLOOKUP($B720,SERVIÇOS!$A:$F,2,0),IFERROR(VLOOKUP($B720,'COMPOSIÇÕES COMPLEMENTARES '!$C:$K,2,0),"")))</f>
        <v/>
      </c>
      <c r="D720" s="497" t="str">
        <f>IF($B720="","",IFERROR(VLOOKUP($B720,SERVIÇOS!$A:$F,3,0),IFERROR(VLOOKUP($B720,'COMPOSIÇÕES COMPLEMENTARES '!$C:$K,3,0),"")))</f>
        <v/>
      </c>
      <c r="E720" s="498"/>
      <c r="F720" s="499" t="str">
        <f>IF($B720="","",IFERROR(VLOOKUP($B720,SERVIÇOS!$A:$F,4,0),IFERROR(VLOOKUP($B720,'COMPOSIÇÕES COMPLEMENTARES '!$C:$K,6,0),"")))</f>
        <v/>
      </c>
      <c r="G720" s="499" t="str">
        <f>IF($B720="","",IFERROR(VLOOKUP($B720,SERVIÇOS!$A:$F,5,0),IFERROR(VLOOKUP($B720,'COMPOSIÇÕES COMPLEMENTARES '!$C:$K,7,0),"")))</f>
        <v/>
      </c>
      <c r="H720" s="499" t="str">
        <f t="shared" si="56"/>
        <v/>
      </c>
      <c r="I720" s="499" t="str">
        <f t="shared" si="57"/>
        <v/>
      </c>
      <c r="J720" s="499" t="str">
        <f t="shared" si="58"/>
        <v/>
      </c>
      <c r="K720" s="499" t="str">
        <f t="shared" si="59"/>
        <v/>
      </c>
      <c r="L720" s="499"/>
    </row>
    <row r="721" spans="1:12">
      <c r="A721" s="494"/>
      <c r="B721" s="495"/>
      <c r="C721" s="496" t="str">
        <f>IF($B721="","",IFERROR(VLOOKUP($B721,SERVIÇOS!$A:$F,2,0),IFERROR(VLOOKUP($B721,'COMPOSIÇÕES COMPLEMENTARES '!$C:$K,2,0),"")))</f>
        <v/>
      </c>
      <c r="D721" s="497" t="str">
        <f>IF($B721="","",IFERROR(VLOOKUP($B721,SERVIÇOS!$A:$F,3,0),IFERROR(VLOOKUP($B721,'COMPOSIÇÕES COMPLEMENTARES '!$C:$K,3,0),"")))</f>
        <v/>
      </c>
      <c r="E721" s="498"/>
      <c r="F721" s="499" t="str">
        <f>IF($B721="","",IFERROR(VLOOKUP($B721,SERVIÇOS!$A:$F,4,0),IFERROR(VLOOKUP($B721,'COMPOSIÇÕES COMPLEMENTARES '!$C:$K,6,0),"")))</f>
        <v/>
      </c>
      <c r="G721" s="499" t="str">
        <f>IF($B721="","",IFERROR(VLOOKUP($B721,SERVIÇOS!$A:$F,5,0),IFERROR(VLOOKUP($B721,'COMPOSIÇÕES COMPLEMENTARES '!$C:$K,7,0),"")))</f>
        <v/>
      </c>
      <c r="H721" s="499" t="str">
        <f t="shared" si="56"/>
        <v/>
      </c>
      <c r="I721" s="499" t="str">
        <f t="shared" si="57"/>
        <v/>
      </c>
      <c r="J721" s="499" t="str">
        <f t="shared" si="58"/>
        <v/>
      </c>
      <c r="K721" s="499" t="str">
        <f t="shared" si="59"/>
        <v/>
      </c>
      <c r="L721" s="499"/>
    </row>
    <row r="722" spans="1:12">
      <c r="A722" s="494"/>
      <c r="B722" s="495"/>
      <c r="C722" s="496" t="str">
        <f>IF($B722="","",IFERROR(VLOOKUP($B722,SERVIÇOS!$A:$F,2,0),IFERROR(VLOOKUP($B722,'COMPOSIÇÕES COMPLEMENTARES '!$C:$K,2,0),"")))</f>
        <v/>
      </c>
      <c r="D722" s="497" t="str">
        <f>IF($B722="","",IFERROR(VLOOKUP($B722,SERVIÇOS!$A:$F,3,0),IFERROR(VLOOKUP($B722,'COMPOSIÇÕES COMPLEMENTARES '!$C:$K,3,0),"")))</f>
        <v/>
      </c>
      <c r="E722" s="498"/>
      <c r="F722" s="499" t="str">
        <f>IF($B722="","",IFERROR(VLOOKUP($B722,SERVIÇOS!$A:$F,4,0),IFERROR(VLOOKUP($B722,'COMPOSIÇÕES COMPLEMENTARES '!$C:$K,6,0),"")))</f>
        <v/>
      </c>
      <c r="G722" s="499" t="str">
        <f>IF($B722="","",IFERROR(VLOOKUP($B722,SERVIÇOS!$A:$F,5,0),IFERROR(VLOOKUP($B722,'COMPOSIÇÕES COMPLEMENTARES '!$C:$K,7,0),"")))</f>
        <v/>
      </c>
      <c r="H722" s="499" t="str">
        <f t="shared" si="56"/>
        <v/>
      </c>
      <c r="I722" s="499" t="str">
        <f t="shared" si="57"/>
        <v/>
      </c>
      <c r="J722" s="499" t="str">
        <f t="shared" si="58"/>
        <v/>
      </c>
      <c r="K722" s="499" t="str">
        <f t="shared" si="59"/>
        <v/>
      </c>
      <c r="L722" s="499"/>
    </row>
    <row r="723" spans="1:12">
      <c r="A723" s="494"/>
      <c r="B723" s="495"/>
      <c r="C723" s="496" t="str">
        <f>IF($B723="","",IFERROR(VLOOKUP($B723,SERVIÇOS!$A:$F,2,0),IFERROR(VLOOKUP($B723,'COMPOSIÇÕES COMPLEMENTARES '!$C:$K,2,0),"")))</f>
        <v/>
      </c>
      <c r="D723" s="497" t="str">
        <f>IF($B723="","",IFERROR(VLOOKUP($B723,SERVIÇOS!$A:$F,3,0),IFERROR(VLOOKUP($B723,'COMPOSIÇÕES COMPLEMENTARES '!$C:$K,3,0),"")))</f>
        <v/>
      </c>
      <c r="E723" s="498"/>
      <c r="F723" s="499" t="str">
        <f>IF($B723="","",IFERROR(VLOOKUP($B723,SERVIÇOS!$A:$F,4,0),IFERROR(VLOOKUP($B723,'COMPOSIÇÕES COMPLEMENTARES '!$C:$K,6,0),"")))</f>
        <v/>
      </c>
      <c r="G723" s="499" t="str">
        <f>IF($B723="","",IFERROR(VLOOKUP($B723,SERVIÇOS!$A:$F,5,0),IFERROR(VLOOKUP($B723,'COMPOSIÇÕES COMPLEMENTARES '!$C:$K,7,0),"")))</f>
        <v/>
      </c>
      <c r="H723" s="499" t="str">
        <f t="shared" si="56"/>
        <v/>
      </c>
      <c r="I723" s="499" t="str">
        <f t="shared" si="57"/>
        <v/>
      </c>
      <c r="J723" s="499" t="str">
        <f t="shared" si="58"/>
        <v/>
      </c>
      <c r="K723" s="499" t="str">
        <f t="shared" si="59"/>
        <v/>
      </c>
      <c r="L723" s="499"/>
    </row>
    <row r="724" spans="1:12">
      <c r="A724" s="494"/>
      <c r="B724" s="495"/>
      <c r="C724" s="496" t="str">
        <f>IF($B724="","",IFERROR(VLOOKUP($B724,SERVIÇOS!$A:$F,2,0),IFERROR(VLOOKUP($B724,'COMPOSIÇÕES COMPLEMENTARES '!$C:$K,2,0),"")))</f>
        <v/>
      </c>
      <c r="D724" s="497" t="str">
        <f>IF($B724="","",IFERROR(VLOOKUP($B724,SERVIÇOS!$A:$F,3,0),IFERROR(VLOOKUP($B724,'COMPOSIÇÕES COMPLEMENTARES '!$C:$K,3,0),"")))</f>
        <v/>
      </c>
      <c r="E724" s="498"/>
      <c r="F724" s="499" t="str">
        <f>IF($B724="","",IFERROR(VLOOKUP($B724,SERVIÇOS!$A:$F,4,0),IFERROR(VLOOKUP($B724,'COMPOSIÇÕES COMPLEMENTARES '!$C:$K,6,0),"")))</f>
        <v/>
      </c>
      <c r="G724" s="499" t="str">
        <f>IF($B724="","",IFERROR(VLOOKUP($B724,SERVIÇOS!$A:$F,5,0),IFERROR(VLOOKUP($B724,'COMPOSIÇÕES COMPLEMENTARES '!$C:$K,7,0),"")))</f>
        <v/>
      </c>
      <c r="H724" s="499" t="str">
        <f t="shared" si="56"/>
        <v/>
      </c>
      <c r="I724" s="499" t="str">
        <f t="shared" si="57"/>
        <v/>
      </c>
      <c r="J724" s="499" t="str">
        <f t="shared" si="58"/>
        <v/>
      </c>
      <c r="K724" s="499" t="str">
        <f t="shared" si="59"/>
        <v/>
      </c>
      <c r="L724" s="499"/>
    </row>
    <row r="725" spans="1:12">
      <c r="A725" s="494"/>
      <c r="B725" s="495"/>
      <c r="C725" s="496" t="str">
        <f>IF($B725="","",IFERROR(VLOOKUP($B725,SERVIÇOS!$A:$F,2,0),IFERROR(VLOOKUP($B725,'COMPOSIÇÕES COMPLEMENTARES '!$C:$K,2,0),"")))</f>
        <v/>
      </c>
      <c r="D725" s="497" t="str">
        <f>IF($B725="","",IFERROR(VLOOKUP($B725,SERVIÇOS!$A:$F,3,0),IFERROR(VLOOKUP($B725,'COMPOSIÇÕES COMPLEMENTARES '!$C:$K,3,0),"")))</f>
        <v/>
      </c>
      <c r="E725" s="498"/>
      <c r="F725" s="499" t="str">
        <f>IF($B725="","",IFERROR(VLOOKUP($B725,SERVIÇOS!$A:$F,4,0),IFERROR(VLOOKUP($B725,'COMPOSIÇÕES COMPLEMENTARES '!$C:$K,6,0),"")))</f>
        <v/>
      </c>
      <c r="G725" s="499" t="str">
        <f>IF($B725="","",IFERROR(VLOOKUP($B725,SERVIÇOS!$A:$F,5,0),IFERROR(VLOOKUP($B725,'COMPOSIÇÕES COMPLEMENTARES '!$C:$K,7,0),"")))</f>
        <v/>
      </c>
      <c r="H725" s="499" t="str">
        <f t="shared" si="56"/>
        <v/>
      </c>
      <c r="I725" s="499" t="str">
        <f t="shared" si="57"/>
        <v/>
      </c>
      <c r="J725" s="499" t="str">
        <f t="shared" si="58"/>
        <v/>
      </c>
      <c r="K725" s="499" t="str">
        <f t="shared" si="59"/>
        <v/>
      </c>
      <c r="L725" s="499"/>
    </row>
    <row r="726" spans="1:12">
      <c r="A726" s="494"/>
      <c r="B726" s="495"/>
      <c r="C726" s="496" t="str">
        <f>IF($B726="","",IFERROR(VLOOKUP($B726,SERVIÇOS!$A:$F,2,0),IFERROR(VLOOKUP($B726,'COMPOSIÇÕES COMPLEMENTARES '!$C:$K,2,0),"")))</f>
        <v/>
      </c>
      <c r="D726" s="497" t="str">
        <f>IF($B726="","",IFERROR(VLOOKUP($B726,SERVIÇOS!$A:$F,3,0),IFERROR(VLOOKUP($B726,'COMPOSIÇÕES COMPLEMENTARES '!$C:$K,3,0),"")))</f>
        <v/>
      </c>
      <c r="E726" s="498"/>
      <c r="F726" s="499" t="str">
        <f>IF($B726="","",IFERROR(VLOOKUP($B726,SERVIÇOS!$A:$F,4,0),IFERROR(VLOOKUP($B726,'COMPOSIÇÕES COMPLEMENTARES '!$C:$K,6,0),"")))</f>
        <v/>
      </c>
      <c r="G726" s="499" t="str">
        <f>IF($B726="","",IFERROR(VLOOKUP($B726,SERVIÇOS!$A:$F,5,0),IFERROR(VLOOKUP($B726,'COMPOSIÇÕES COMPLEMENTARES '!$C:$K,7,0),"")))</f>
        <v/>
      </c>
      <c r="H726" s="499" t="str">
        <f t="shared" si="56"/>
        <v/>
      </c>
      <c r="I726" s="499" t="str">
        <f t="shared" si="57"/>
        <v/>
      </c>
      <c r="J726" s="499" t="str">
        <f t="shared" si="58"/>
        <v/>
      </c>
      <c r="K726" s="499" t="str">
        <f t="shared" si="59"/>
        <v/>
      </c>
      <c r="L726" s="499"/>
    </row>
    <row r="727" spans="1:12">
      <c r="A727" s="494"/>
      <c r="B727" s="495"/>
      <c r="C727" s="496" t="str">
        <f>IF($B727="","",IFERROR(VLOOKUP($B727,SERVIÇOS!$A:$F,2,0),IFERROR(VLOOKUP($B727,'COMPOSIÇÕES COMPLEMENTARES '!$C:$K,2,0),"")))</f>
        <v/>
      </c>
      <c r="D727" s="497" t="str">
        <f>IF($B727="","",IFERROR(VLOOKUP($B727,SERVIÇOS!$A:$F,3,0),IFERROR(VLOOKUP($B727,'COMPOSIÇÕES COMPLEMENTARES '!$C:$K,3,0),"")))</f>
        <v/>
      </c>
      <c r="E727" s="498"/>
      <c r="F727" s="499" t="str">
        <f>IF($B727="","",IFERROR(VLOOKUP($B727,SERVIÇOS!$A:$F,4,0),IFERROR(VLOOKUP($B727,'COMPOSIÇÕES COMPLEMENTARES '!$C:$K,6,0),"")))</f>
        <v/>
      </c>
      <c r="G727" s="499" t="str">
        <f>IF($B727="","",IFERROR(VLOOKUP($B727,SERVIÇOS!$A:$F,5,0),IFERROR(VLOOKUP($B727,'COMPOSIÇÕES COMPLEMENTARES '!$C:$K,7,0),"")))</f>
        <v/>
      </c>
      <c r="H727" s="499" t="str">
        <f t="shared" si="56"/>
        <v/>
      </c>
      <c r="I727" s="499" t="str">
        <f t="shared" si="57"/>
        <v/>
      </c>
      <c r="J727" s="499" t="str">
        <f t="shared" si="58"/>
        <v/>
      </c>
      <c r="K727" s="499" t="str">
        <f t="shared" si="59"/>
        <v/>
      </c>
      <c r="L727" s="499"/>
    </row>
    <row r="728" spans="1:12">
      <c r="A728" s="494"/>
      <c r="B728" s="495"/>
      <c r="C728" s="496" t="str">
        <f>IF($B728="","",IFERROR(VLOOKUP($B728,SERVIÇOS!$A:$F,2,0),IFERROR(VLOOKUP($B728,'COMPOSIÇÕES COMPLEMENTARES '!$C:$K,2,0),"")))</f>
        <v/>
      </c>
      <c r="D728" s="497" t="str">
        <f>IF($B728="","",IFERROR(VLOOKUP($B728,SERVIÇOS!$A:$F,3,0),IFERROR(VLOOKUP($B728,'COMPOSIÇÕES COMPLEMENTARES '!$C:$K,3,0),"")))</f>
        <v/>
      </c>
      <c r="E728" s="498"/>
      <c r="F728" s="499" t="str">
        <f>IF($B728="","",IFERROR(VLOOKUP($B728,SERVIÇOS!$A:$F,4,0),IFERROR(VLOOKUP($B728,'COMPOSIÇÕES COMPLEMENTARES '!$C:$K,6,0),"")))</f>
        <v/>
      </c>
      <c r="G728" s="499" t="str">
        <f>IF($B728="","",IFERROR(VLOOKUP($B728,SERVIÇOS!$A:$F,5,0),IFERROR(VLOOKUP($B728,'COMPOSIÇÕES COMPLEMENTARES '!$C:$K,7,0),"")))</f>
        <v/>
      </c>
      <c r="H728" s="499" t="str">
        <f t="shared" si="56"/>
        <v/>
      </c>
      <c r="I728" s="499" t="str">
        <f t="shared" si="57"/>
        <v/>
      </c>
      <c r="J728" s="499" t="str">
        <f t="shared" si="58"/>
        <v/>
      </c>
      <c r="K728" s="499" t="str">
        <f t="shared" si="59"/>
        <v/>
      </c>
      <c r="L728" s="499"/>
    </row>
    <row r="729" spans="1:12">
      <c r="A729" s="494"/>
      <c r="B729" s="495"/>
      <c r="C729" s="496" t="str">
        <f>IF($B729="","",IFERROR(VLOOKUP($B729,SERVIÇOS!$A:$F,2,0),IFERROR(VLOOKUP($B729,'COMPOSIÇÕES COMPLEMENTARES '!$C:$K,2,0),"")))</f>
        <v/>
      </c>
      <c r="D729" s="497" t="str">
        <f>IF($B729="","",IFERROR(VLOOKUP($B729,SERVIÇOS!$A:$F,3,0),IFERROR(VLOOKUP($B729,'COMPOSIÇÕES COMPLEMENTARES '!$C:$K,3,0),"")))</f>
        <v/>
      </c>
      <c r="E729" s="498"/>
      <c r="F729" s="499" t="str">
        <f>IF($B729="","",IFERROR(VLOOKUP($B729,SERVIÇOS!$A:$F,4,0),IFERROR(VLOOKUP($B729,'COMPOSIÇÕES COMPLEMENTARES '!$C:$K,6,0),"")))</f>
        <v/>
      </c>
      <c r="G729" s="499" t="str">
        <f>IF($B729="","",IFERROR(VLOOKUP($B729,SERVIÇOS!$A:$F,5,0),IFERROR(VLOOKUP($B729,'COMPOSIÇÕES COMPLEMENTARES '!$C:$K,7,0),"")))</f>
        <v/>
      </c>
      <c r="H729" s="499" t="str">
        <f t="shared" si="56"/>
        <v/>
      </c>
      <c r="I729" s="499" t="str">
        <f t="shared" si="57"/>
        <v/>
      </c>
      <c r="J729" s="499" t="str">
        <f t="shared" si="58"/>
        <v/>
      </c>
      <c r="K729" s="499" t="str">
        <f t="shared" si="59"/>
        <v/>
      </c>
      <c r="L729" s="499"/>
    </row>
    <row r="730" spans="1:12">
      <c r="A730" s="494"/>
      <c r="B730" s="495"/>
      <c r="C730" s="496" t="str">
        <f>IF($B730="","",IFERROR(VLOOKUP($B730,SERVIÇOS!$A:$F,2,0),IFERROR(VLOOKUP($B730,'COMPOSIÇÕES COMPLEMENTARES '!$C:$K,2,0),"")))</f>
        <v/>
      </c>
      <c r="D730" s="497" t="str">
        <f>IF($B730="","",IFERROR(VLOOKUP($B730,SERVIÇOS!$A:$F,3,0),IFERROR(VLOOKUP($B730,'COMPOSIÇÕES COMPLEMENTARES '!$C:$K,3,0),"")))</f>
        <v/>
      </c>
      <c r="E730" s="498"/>
      <c r="F730" s="499" t="str">
        <f>IF($B730="","",IFERROR(VLOOKUP($B730,SERVIÇOS!$A:$F,4,0),IFERROR(VLOOKUP($B730,'COMPOSIÇÕES COMPLEMENTARES '!$C:$K,6,0),"")))</f>
        <v/>
      </c>
      <c r="G730" s="499" t="str">
        <f>IF($B730="","",IFERROR(VLOOKUP($B730,SERVIÇOS!$A:$F,5,0),IFERROR(VLOOKUP($B730,'COMPOSIÇÕES COMPLEMENTARES '!$C:$K,7,0),"")))</f>
        <v/>
      </c>
      <c r="H730" s="499" t="str">
        <f t="shared" si="56"/>
        <v/>
      </c>
      <c r="I730" s="499" t="str">
        <f t="shared" si="57"/>
        <v/>
      </c>
      <c r="J730" s="499" t="str">
        <f t="shared" si="58"/>
        <v/>
      </c>
      <c r="K730" s="499" t="str">
        <f t="shared" si="59"/>
        <v/>
      </c>
      <c r="L730" s="499"/>
    </row>
    <row r="731" spans="1:12">
      <c r="A731" s="494"/>
      <c r="B731" s="495"/>
      <c r="C731" s="496" t="str">
        <f>IF($B731="","",IFERROR(VLOOKUP($B731,SERVIÇOS!$A:$F,2,0),IFERROR(VLOOKUP($B731,'COMPOSIÇÕES COMPLEMENTARES '!$C:$K,2,0),"")))</f>
        <v/>
      </c>
      <c r="D731" s="497" t="str">
        <f>IF($B731="","",IFERROR(VLOOKUP($B731,SERVIÇOS!$A:$F,3,0),IFERROR(VLOOKUP($B731,'COMPOSIÇÕES COMPLEMENTARES '!$C:$K,3,0),"")))</f>
        <v/>
      </c>
      <c r="E731" s="498"/>
      <c r="F731" s="499" t="str">
        <f>IF($B731="","",IFERROR(VLOOKUP($B731,SERVIÇOS!$A:$F,4,0),IFERROR(VLOOKUP($B731,'COMPOSIÇÕES COMPLEMENTARES '!$C:$K,6,0),"")))</f>
        <v/>
      </c>
      <c r="G731" s="499" t="str">
        <f>IF($B731="","",IFERROR(VLOOKUP($B731,SERVIÇOS!$A:$F,5,0),IFERROR(VLOOKUP($B731,'COMPOSIÇÕES COMPLEMENTARES '!$C:$K,7,0),"")))</f>
        <v/>
      </c>
      <c r="H731" s="499" t="str">
        <f t="shared" si="56"/>
        <v/>
      </c>
      <c r="I731" s="499" t="str">
        <f t="shared" si="57"/>
        <v/>
      </c>
      <c r="J731" s="499" t="str">
        <f t="shared" si="58"/>
        <v/>
      </c>
      <c r="K731" s="499" t="str">
        <f t="shared" si="59"/>
        <v/>
      </c>
      <c r="L731" s="499"/>
    </row>
    <row r="732" spans="1:12">
      <c r="A732" s="494"/>
      <c r="B732" s="495"/>
      <c r="C732" s="496" t="str">
        <f>IF($B732="","",IFERROR(VLOOKUP($B732,SERVIÇOS!$A:$F,2,0),IFERROR(VLOOKUP($B732,'COMPOSIÇÕES COMPLEMENTARES '!$C:$K,2,0),"")))</f>
        <v/>
      </c>
      <c r="D732" s="497" t="str">
        <f>IF($B732="","",IFERROR(VLOOKUP($B732,SERVIÇOS!$A:$F,3,0),IFERROR(VLOOKUP($B732,'COMPOSIÇÕES COMPLEMENTARES '!$C:$K,3,0),"")))</f>
        <v/>
      </c>
      <c r="E732" s="498"/>
      <c r="F732" s="499" t="str">
        <f>IF($B732="","",IFERROR(VLOOKUP($B732,SERVIÇOS!$A:$F,4,0),IFERROR(VLOOKUP($B732,'COMPOSIÇÕES COMPLEMENTARES '!$C:$K,6,0),"")))</f>
        <v/>
      </c>
      <c r="G732" s="499" t="str">
        <f>IF($B732="","",IFERROR(VLOOKUP($B732,SERVIÇOS!$A:$F,5,0),IFERROR(VLOOKUP($B732,'COMPOSIÇÕES COMPLEMENTARES '!$C:$K,7,0),"")))</f>
        <v/>
      </c>
      <c r="H732" s="499" t="str">
        <f t="shared" si="56"/>
        <v/>
      </c>
      <c r="I732" s="499" t="str">
        <f t="shared" si="57"/>
        <v/>
      </c>
      <c r="J732" s="499" t="str">
        <f t="shared" si="58"/>
        <v/>
      </c>
      <c r="K732" s="499" t="str">
        <f t="shared" si="59"/>
        <v/>
      </c>
      <c r="L732" s="499"/>
    </row>
    <row r="733" spans="1:12">
      <c r="A733" s="494"/>
      <c r="B733" s="495"/>
      <c r="C733" s="496" t="str">
        <f>IF($B733="","",IFERROR(VLOOKUP($B733,SERVIÇOS!$A:$F,2,0),IFERROR(VLOOKUP($B733,'COMPOSIÇÕES COMPLEMENTARES '!$C:$K,2,0),"")))</f>
        <v/>
      </c>
      <c r="D733" s="497" t="str">
        <f>IF($B733="","",IFERROR(VLOOKUP($B733,SERVIÇOS!$A:$F,3,0),IFERROR(VLOOKUP($B733,'COMPOSIÇÕES COMPLEMENTARES '!$C:$K,3,0),"")))</f>
        <v/>
      </c>
      <c r="E733" s="498"/>
      <c r="F733" s="499" t="str">
        <f>IF($B733="","",IFERROR(VLOOKUP($B733,SERVIÇOS!$A:$F,4,0),IFERROR(VLOOKUP($B733,'COMPOSIÇÕES COMPLEMENTARES '!$C:$K,6,0),"")))</f>
        <v/>
      </c>
      <c r="G733" s="499" t="str">
        <f>IF($B733="","",IFERROR(VLOOKUP($B733,SERVIÇOS!$A:$F,5,0),IFERROR(VLOOKUP($B733,'COMPOSIÇÕES COMPLEMENTARES '!$C:$K,7,0),"")))</f>
        <v/>
      </c>
      <c r="H733" s="499" t="str">
        <f t="shared" si="56"/>
        <v/>
      </c>
      <c r="I733" s="499" t="str">
        <f t="shared" si="57"/>
        <v/>
      </c>
      <c r="J733" s="499" t="str">
        <f t="shared" si="58"/>
        <v/>
      </c>
      <c r="K733" s="499" t="str">
        <f t="shared" si="59"/>
        <v/>
      </c>
      <c r="L733" s="499"/>
    </row>
    <row r="734" spans="1:12">
      <c r="A734" s="494"/>
      <c r="B734" s="495"/>
      <c r="C734" s="496" t="str">
        <f>IF($B734="","",IFERROR(VLOOKUP($B734,SERVIÇOS!$A:$F,2,0),IFERROR(VLOOKUP($B734,'COMPOSIÇÕES COMPLEMENTARES '!$C:$K,2,0),"")))</f>
        <v/>
      </c>
      <c r="D734" s="497" t="str">
        <f>IF($B734="","",IFERROR(VLOOKUP($B734,SERVIÇOS!$A:$F,3,0),IFERROR(VLOOKUP($B734,'COMPOSIÇÕES COMPLEMENTARES '!$C:$K,3,0),"")))</f>
        <v/>
      </c>
      <c r="E734" s="498"/>
      <c r="F734" s="499" t="str">
        <f>IF($B734="","",IFERROR(VLOOKUP($B734,SERVIÇOS!$A:$F,4,0),IFERROR(VLOOKUP($B734,'COMPOSIÇÕES COMPLEMENTARES '!$C:$K,6,0),"")))</f>
        <v/>
      </c>
      <c r="G734" s="499" t="str">
        <f>IF($B734="","",IFERROR(VLOOKUP($B734,SERVIÇOS!$A:$F,5,0),IFERROR(VLOOKUP($B734,'COMPOSIÇÕES COMPLEMENTARES '!$C:$K,7,0),"")))</f>
        <v/>
      </c>
      <c r="H734" s="499" t="str">
        <f t="shared" si="56"/>
        <v/>
      </c>
      <c r="I734" s="499" t="str">
        <f t="shared" si="57"/>
        <v/>
      </c>
      <c r="J734" s="499" t="str">
        <f t="shared" si="58"/>
        <v/>
      </c>
      <c r="K734" s="499" t="str">
        <f t="shared" si="59"/>
        <v/>
      </c>
      <c r="L734" s="499"/>
    </row>
    <row r="735" spans="1:12">
      <c r="A735" s="494"/>
      <c r="B735" s="495"/>
      <c r="C735" s="496" t="str">
        <f>IF($B735="","",IFERROR(VLOOKUP($B735,SERVIÇOS!$A:$F,2,0),IFERROR(VLOOKUP($B735,'COMPOSIÇÕES COMPLEMENTARES '!$C:$K,2,0),"")))</f>
        <v/>
      </c>
      <c r="D735" s="497" t="str">
        <f>IF($B735="","",IFERROR(VLOOKUP($B735,SERVIÇOS!$A:$F,3,0),IFERROR(VLOOKUP($B735,'COMPOSIÇÕES COMPLEMENTARES '!$C:$K,3,0),"")))</f>
        <v/>
      </c>
      <c r="E735" s="498"/>
      <c r="F735" s="499" t="str">
        <f>IF($B735="","",IFERROR(VLOOKUP($B735,SERVIÇOS!$A:$F,4,0),IFERROR(VLOOKUP($B735,'COMPOSIÇÕES COMPLEMENTARES '!$C:$K,6,0),"")))</f>
        <v/>
      </c>
      <c r="G735" s="499" t="str">
        <f>IF($B735="","",IFERROR(VLOOKUP($B735,SERVIÇOS!$A:$F,5,0),IFERROR(VLOOKUP($B735,'COMPOSIÇÕES COMPLEMENTARES '!$C:$K,7,0),"")))</f>
        <v/>
      </c>
      <c r="H735" s="499" t="str">
        <f t="shared" si="56"/>
        <v/>
      </c>
      <c r="I735" s="499" t="str">
        <f t="shared" si="57"/>
        <v/>
      </c>
      <c r="J735" s="499" t="str">
        <f t="shared" si="58"/>
        <v/>
      </c>
      <c r="K735" s="499" t="str">
        <f t="shared" si="59"/>
        <v/>
      </c>
      <c r="L735" s="499"/>
    </row>
    <row r="736" spans="1:12">
      <c r="A736" s="494"/>
      <c r="B736" s="495"/>
      <c r="C736" s="496" t="str">
        <f>IF($B736="","",IFERROR(VLOOKUP($B736,SERVIÇOS!$A:$F,2,0),IFERROR(VLOOKUP($B736,'COMPOSIÇÕES COMPLEMENTARES '!$C:$K,2,0),"")))</f>
        <v/>
      </c>
      <c r="D736" s="497" t="str">
        <f>IF($B736="","",IFERROR(VLOOKUP($B736,SERVIÇOS!$A:$F,3,0),IFERROR(VLOOKUP($B736,'COMPOSIÇÕES COMPLEMENTARES '!$C:$K,3,0),"")))</f>
        <v/>
      </c>
      <c r="E736" s="498"/>
      <c r="F736" s="499" t="str">
        <f>IF($B736="","",IFERROR(VLOOKUP($B736,SERVIÇOS!$A:$F,4,0),IFERROR(VLOOKUP($B736,'COMPOSIÇÕES COMPLEMENTARES '!$C:$K,6,0),"")))</f>
        <v/>
      </c>
      <c r="G736" s="499" t="str">
        <f>IF($B736="","",IFERROR(VLOOKUP($B736,SERVIÇOS!$A:$F,5,0),IFERROR(VLOOKUP($B736,'COMPOSIÇÕES COMPLEMENTARES '!$C:$K,7,0),"")))</f>
        <v/>
      </c>
      <c r="H736" s="499" t="str">
        <f t="shared" si="56"/>
        <v/>
      </c>
      <c r="I736" s="499" t="str">
        <f t="shared" si="57"/>
        <v/>
      </c>
      <c r="J736" s="499" t="str">
        <f t="shared" si="58"/>
        <v/>
      </c>
      <c r="K736" s="499" t="str">
        <f t="shared" si="59"/>
        <v/>
      </c>
      <c r="L736" s="499"/>
    </row>
    <row r="737" spans="1:12">
      <c r="A737" s="494"/>
      <c r="B737" s="495"/>
      <c r="C737" s="496" t="str">
        <f>IF($B737="","",IFERROR(VLOOKUP($B737,SERVIÇOS!$A:$F,2,0),IFERROR(VLOOKUP($B737,'COMPOSIÇÕES COMPLEMENTARES '!$C:$K,2,0),"")))</f>
        <v/>
      </c>
      <c r="D737" s="497" t="str">
        <f>IF($B737="","",IFERROR(VLOOKUP($B737,SERVIÇOS!$A:$F,3,0),IFERROR(VLOOKUP($B737,'COMPOSIÇÕES COMPLEMENTARES '!$C:$K,3,0),"")))</f>
        <v/>
      </c>
      <c r="E737" s="498"/>
      <c r="F737" s="499" t="str">
        <f>IF($B737="","",IFERROR(VLOOKUP($B737,SERVIÇOS!$A:$F,4,0),IFERROR(VLOOKUP($B737,'COMPOSIÇÕES COMPLEMENTARES '!$C:$K,6,0),"")))</f>
        <v/>
      </c>
      <c r="G737" s="499" t="str">
        <f>IF($B737="","",IFERROR(VLOOKUP($B737,SERVIÇOS!$A:$F,5,0),IFERROR(VLOOKUP($B737,'COMPOSIÇÕES COMPLEMENTARES '!$C:$K,7,0),"")))</f>
        <v/>
      </c>
      <c r="H737" s="499" t="str">
        <f t="shared" si="56"/>
        <v/>
      </c>
      <c r="I737" s="499" t="str">
        <f t="shared" si="57"/>
        <v/>
      </c>
      <c r="J737" s="499" t="str">
        <f t="shared" si="58"/>
        <v/>
      </c>
      <c r="K737" s="499" t="str">
        <f t="shared" si="59"/>
        <v/>
      </c>
      <c r="L737" s="499"/>
    </row>
    <row r="738" spans="1:12">
      <c r="A738" s="494"/>
      <c r="B738" s="495"/>
      <c r="C738" s="496" t="str">
        <f>IF($B738="","",IFERROR(VLOOKUP($B738,SERVIÇOS!$A:$F,2,0),IFERROR(VLOOKUP($B738,'COMPOSIÇÕES COMPLEMENTARES '!$C:$K,2,0),"")))</f>
        <v/>
      </c>
      <c r="D738" s="497" t="str">
        <f>IF($B738="","",IFERROR(VLOOKUP($B738,SERVIÇOS!$A:$F,3,0),IFERROR(VLOOKUP($B738,'COMPOSIÇÕES COMPLEMENTARES '!$C:$K,3,0),"")))</f>
        <v/>
      </c>
      <c r="E738" s="498"/>
      <c r="F738" s="499" t="str">
        <f>IF($B738="","",IFERROR(VLOOKUP($B738,SERVIÇOS!$A:$F,4,0),IFERROR(VLOOKUP($B738,'COMPOSIÇÕES COMPLEMENTARES '!$C:$K,6,0),"")))</f>
        <v/>
      </c>
      <c r="G738" s="499" t="str">
        <f>IF($B738="","",IFERROR(VLOOKUP($B738,SERVIÇOS!$A:$F,5,0),IFERROR(VLOOKUP($B738,'COMPOSIÇÕES COMPLEMENTARES '!$C:$K,7,0),"")))</f>
        <v/>
      </c>
      <c r="H738" s="499" t="str">
        <f t="shared" si="56"/>
        <v/>
      </c>
      <c r="I738" s="499" t="str">
        <f t="shared" si="57"/>
        <v/>
      </c>
      <c r="J738" s="499" t="str">
        <f t="shared" si="58"/>
        <v/>
      </c>
      <c r="K738" s="499" t="str">
        <f t="shared" si="59"/>
        <v/>
      </c>
      <c r="L738" s="499"/>
    </row>
    <row r="739" spans="1:12">
      <c r="A739" s="494"/>
      <c r="B739" s="495"/>
      <c r="C739" s="496" t="str">
        <f>IF($B739="","",IFERROR(VLOOKUP($B739,SERVIÇOS!$A:$F,2,0),IFERROR(VLOOKUP($B739,'COMPOSIÇÕES COMPLEMENTARES '!$C:$K,2,0),"")))</f>
        <v/>
      </c>
      <c r="D739" s="497" t="str">
        <f>IF($B739="","",IFERROR(VLOOKUP($B739,SERVIÇOS!$A:$F,3,0),IFERROR(VLOOKUP($B739,'COMPOSIÇÕES COMPLEMENTARES '!$C:$K,3,0),"")))</f>
        <v/>
      </c>
      <c r="E739" s="498"/>
      <c r="F739" s="499" t="str">
        <f>IF($B739="","",IFERROR(VLOOKUP($B739,SERVIÇOS!$A:$F,4,0),IFERROR(VLOOKUP($B739,'COMPOSIÇÕES COMPLEMENTARES '!$C:$K,6,0),"")))</f>
        <v/>
      </c>
      <c r="G739" s="499" t="str">
        <f>IF($B739="","",IFERROR(VLOOKUP($B739,SERVIÇOS!$A:$F,5,0),IFERROR(VLOOKUP($B739,'COMPOSIÇÕES COMPLEMENTARES '!$C:$K,7,0),"")))</f>
        <v/>
      </c>
      <c r="H739" s="499" t="str">
        <f t="shared" si="56"/>
        <v/>
      </c>
      <c r="I739" s="499" t="str">
        <f t="shared" si="57"/>
        <v/>
      </c>
      <c r="J739" s="499" t="str">
        <f t="shared" si="58"/>
        <v/>
      </c>
      <c r="K739" s="499" t="str">
        <f t="shared" si="59"/>
        <v/>
      </c>
      <c r="L739" s="499"/>
    </row>
    <row r="740" spans="1:12">
      <c r="A740" s="494"/>
      <c r="B740" s="495"/>
      <c r="C740" s="496" t="str">
        <f>IF($B740="","",IFERROR(VLOOKUP($B740,SERVIÇOS!$A:$F,2,0),IFERROR(VLOOKUP($B740,'COMPOSIÇÕES COMPLEMENTARES '!$C:$K,2,0),"")))</f>
        <v/>
      </c>
      <c r="D740" s="497" t="str">
        <f>IF($B740="","",IFERROR(VLOOKUP($B740,SERVIÇOS!$A:$F,3,0),IFERROR(VLOOKUP($B740,'COMPOSIÇÕES COMPLEMENTARES '!$C:$K,3,0),"")))</f>
        <v/>
      </c>
      <c r="E740" s="498"/>
      <c r="F740" s="499" t="str">
        <f>IF($B740="","",IFERROR(VLOOKUP($B740,SERVIÇOS!$A:$F,4,0),IFERROR(VLOOKUP($B740,'COMPOSIÇÕES COMPLEMENTARES '!$C:$K,6,0),"")))</f>
        <v/>
      </c>
      <c r="G740" s="499" t="str">
        <f>IF($B740="","",IFERROR(VLOOKUP($B740,SERVIÇOS!$A:$F,5,0),IFERROR(VLOOKUP($B740,'COMPOSIÇÕES COMPLEMENTARES '!$C:$K,7,0),"")))</f>
        <v/>
      </c>
      <c r="H740" s="499" t="str">
        <f t="shared" si="56"/>
        <v/>
      </c>
      <c r="I740" s="499" t="str">
        <f t="shared" si="57"/>
        <v/>
      </c>
      <c r="J740" s="499" t="str">
        <f t="shared" si="58"/>
        <v/>
      </c>
      <c r="K740" s="499" t="str">
        <f t="shared" si="59"/>
        <v/>
      </c>
      <c r="L740" s="499"/>
    </row>
    <row r="741" spans="1:12">
      <c r="A741" s="494"/>
      <c r="B741" s="495"/>
      <c r="C741" s="496" t="str">
        <f>IF($B741="","",IFERROR(VLOOKUP($B741,SERVIÇOS!$A:$F,2,0),IFERROR(VLOOKUP($B741,'COMPOSIÇÕES COMPLEMENTARES '!$C:$K,2,0),"")))</f>
        <v/>
      </c>
      <c r="D741" s="497" t="str">
        <f>IF($B741="","",IFERROR(VLOOKUP($B741,SERVIÇOS!$A:$F,3,0),IFERROR(VLOOKUP($B741,'COMPOSIÇÕES COMPLEMENTARES '!$C:$K,3,0),"")))</f>
        <v/>
      </c>
      <c r="E741" s="498"/>
      <c r="F741" s="499" t="str">
        <f>IF($B741="","",IFERROR(VLOOKUP($B741,SERVIÇOS!$A:$F,4,0),IFERROR(VLOOKUP($B741,'COMPOSIÇÕES COMPLEMENTARES '!$C:$K,6,0),"")))</f>
        <v/>
      </c>
      <c r="G741" s="499" t="str">
        <f>IF($B741="","",IFERROR(VLOOKUP($B741,SERVIÇOS!$A:$F,5,0),IFERROR(VLOOKUP($B741,'COMPOSIÇÕES COMPLEMENTARES '!$C:$K,7,0),"")))</f>
        <v/>
      </c>
      <c r="H741" s="499" t="str">
        <f t="shared" si="56"/>
        <v/>
      </c>
      <c r="I741" s="499" t="str">
        <f t="shared" si="57"/>
        <v/>
      </c>
      <c r="J741" s="499" t="str">
        <f t="shared" si="58"/>
        <v/>
      </c>
      <c r="K741" s="499" t="str">
        <f t="shared" si="59"/>
        <v/>
      </c>
      <c r="L741" s="499"/>
    </row>
    <row r="742" spans="1:12">
      <c r="A742" s="494"/>
      <c r="B742" s="495"/>
      <c r="C742" s="496" t="str">
        <f>IF($B742="","",IFERROR(VLOOKUP($B742,SERVIÇOS!$A:$F,2,0),IFERROR(VLOOKUP($B742,'COMPOSIÇÕES COMPLEMENTARES '!$C:$K,2,0),"")))</f>
        <v/>
      </c>
      <c r="D742" s="497" t="str">
        <f>IF($B742="","",IFERROR(VLOOKUP($B742,SERVIÇOS!$A:$F,3,0),IFERROR(VLOOKUP($B742,'COMPOSIÇÕES COMPLEMENTARES '!$C:$K,3,0),"")))</f>
        <v/>
      </c>
      <c r="E742" s="498"/>
      <c r="F742" s="499" t="str">
        <f>IF($B742="","",IFERROR(VLOOKUP($B742,SERVIÇOS!$A:$F,4,0),IFERROR(VLOOKUP($B742,'COMPOSIÇÕES COMPLEMENTARES '!$C:$K,6,0),"")))</f>
        <v/>
      </c>
      <c r="G742" s="499" t="str">
        <f>IF($B742="","",IFERROR(VLOOKUP($B742,SERVIÇOS!$A:$F,5,0),IFERROR(VLOOKUP($B742,'COMPOSIÇÕES COMPLEMENTARES '!$C:$K,7,0),"")))</f>
        <v/>
      </c>
      <c r="H742" s="499" t="str">
        <f t="shared" si="56"/>
        <v/>
      </c>
      <c r="I742" s="499" t="str">
        <f t="shared" si="57"/>
        <v/>
      </c>
      <c r="J742" s="499" t="str">
        <f t="shared" si="58"/>
        <v/>
      </c>
      <c r="K742" s="499" t="str">
        <f t="shared" si="59"/>
        <v/>
      </c>
      <c r="L742" s="499"/>
    </row>
    <row r="743" spans="1:12">
      <c r="A743" s="494"/>
      <c r="B743" s="495"/>
      <c r="C743" s="496" t="str">
        <f>IF($B743="","",IFERROR(VLOOKUP($B743,SERVIÇOS!$A:$F,2,0),IFERROR(VLOOKUP($B743,'COMPOSIÇÕES COMPLEMENTARES '!$C:$K,2,0),"")))</f>
        <v/>
      </c>
      <c r="D743" s="497" t="str">
        <f>IF($B743="","",IFERROR(VLOOKUP($B743,SERVIÇOS!$A:$F,3,0),IFERROR(VLOOKUP($B743,'COMPOSIÇÕES COMPLEMENTARES '!$C:$K,3,0),"")))</f>
        <v/>
      </c>
      <c r="E743" s="498"/>
      <c r="F743" s="499" t="str">
        <f>IF($B743="","",IFERROR(VLOOKUP($B743,SERVIÇOS!$A:$F,4,0),IFERROR(VLOOKUP($B743,'COMPOSIÇÕES COMPLEMENTARES '!$C:$K,6,0),"")))</f>
        <v/>
      </c>
      <c r="G743" s="499" t="str">
        <f>IF($B743="","",IFERROR(VLOOKUP($B743,SERVIÇOS!$A:$F,5,0),IFERROR(VLOOKUP($B743,'COMPOSIÇÕES COMPLEMENTARES '!$C:$K,7,0),"")))</f>
        <v/>
      </c>
      <c r="H743" s="499" t="str">
        <f t="shared" si="56"/>
        <v/>
      </c>
      <c r="I743" s="499" t="str">
        <f t="shared" si="57"/>
        <v/>
      </c>
      <c r="J743" s="499" t="str">
        <f t="shared" si="58"/>
        <v/>
      </c>
      <c r="K743" s="499" t="str">
        <f t="shared" si="59"/>
        <v/>
      </c>
      <c r="L743" s="499"/>
    </row>
    <row r="744" spans="1:12">
      <c r="A744" s="494"/>
      <c r="B744" s="495"/>
      <c r="C744" s="496" t="str">
        <f>IF($B744="","",IFERROR(VLOOKUP($B744,SERVIÇOS!$A:$F,2,0),IFERROR(VLOOKUP($B744,'COMPOSIÇÕES COMPLEMENTARES '!$C:$K,2,0),"")))</f>
        <v/>
      </c>
      <c r="D744" s="497" t="str">
        <f>IF($B744="","",IFERROR(VLOOKUP($B744,SERVIÇOS!$A:$F,3,0),IFERROR(VLOOKUP($B744,'COMPOSIÇÕES COMPLEMENTARES '!$C:$K,3,0),"")))</f>
        <v/>
      </c>
      <c r="E744" s="498"/>
      <c r="F744" s="499" t="str">
        <f>IF($B744="","",IFERROR(VLOOKUP($B744,SERVIÇOS!$A:$F,4,0),IFERROR(VLOOKUP($B744,'COMPOSIÇÕES COMPLEMENTARES '!$C:$K,6,0),"")))</f>
        <v/>
      </c>
      <c r="G744" s="499" t="str">
        <f>IF($B744="","",IFERROR(VLOOKUP($B744,SERVIÇOS!$A:$F,5,0),IFERROR(VLOOKUP($B744,'COMPOSIÇÕES COMPLEMENTARES '!$C:$K,7,0),"")))</f>
        <v/>
      </c>
      <c r="H744" s="499" t="str">
        <f t="shared" si="56"/>
        <v/>
      </c>
      <c r="I744" s="499" t="str">
        <f t="shared" si="57"/>
        <v/>
      </c>
      <c r="J744" s="499" t="str">
        <f t="shared" si="58"/>
        <v/>
      </c>
      <c r="K744" s="499" t="str">
        <f t="shared" si="59"/>
        <v/>
      </c>
      <c r="L744" s="499"/>
    </row>
    <row r="745" spans="1:12">
      <c r="A745" s="494"/>
      <c r="B745" s="495"/>
      <c r="C745" s="496" t="str">
        <f>IF($B745="","",IFERROR(VLOOKUP($B745,SERVIÇOS!$A:$F,2,0),IFERROR(VLOOKUP($B745,'COMPOSIÇÕES COMPLEMENTARES '!$C:$K,2,0),"")))</f>
        <v/>
      </c>
      <c r="D745" s="497" t="str">
        <f>IF($B745="","",IFERROR(VLOOKUP($B745,SERVIÇOS!$A:$F,3,0),IFERROR(VLOOKUP($B745,'COMPOSIÇÕES COMPLEMENTARES '!$C:$K,3,0),"")))</f>
        <v/>
      </c>
      <c r="E745" s="498"/>
      <c r="F745" s="499" t="str">
        <f>IF($B745="","",IFERROR(VLOOKUP($B745,SERVIÇOS!$A:$F,4,0),IFERROR(VLOOKUP($B745,'COMPOSIÇÕES COMPLEMENTARES '!$C:$K,6,0),"")))</f>
        <v/>
      </c>
      <c r="G745" s="499" t="str">
        <f>IF($B745="","",IFERROR(VLOOKUP($B745,SERVIÇOS!$A:$F,5,0),IFERROR(VLOOKUP($B745,'COMPOSIÇÕES COMPLEMENTARES '!$C:$K,7,0),"")))</f>
        <v/>
      </c>
      <c r="H745" s="499" t="str">
        <f t="shared" si="56"/>
        <v/>
      </c>
      <c r="I745" s="499" t="str">
        <f t="shared" si="57"/>
        <v/>
      </c>
      <c r="J745" s="499" t="str">
        <f t="shared" si="58"/>
        <v/>
      </c>
      <c r="K745" s="499" t="str">
        <f t="shared" si="59"/>
        <v/>
      </c>
      <c r="L745" s="499"/>
    </row>
    <row r="746" spans="1:12">
      <c r="A746" s="494"/>
      <c r="B746" s="495"/>
      <c r="C746" s="496" t="str">
        <f>IF($B746="","",IFERROR(VLOOKUP($B746,SERVIÇOS!$A:$F,2,0),IFERROR(VLOOKUP($B746,'COMPOSIÇÕES COMPLEMENTARES '!$C:$K,2,0),"")))</f>
        <v/>
      </c>
      <c r="D746" s="497" t="str">
        <f>IF($B746="","",IFERROR(VLOOKUP($B746,SERVIÇOS!$A:$F,3,0),IFERROR(VLOOKUP($B746,'COMPOSIÇÕES COMPLEMENTARES '!$C:$K,3,0),"")))</f>
        <v/>
      </c>
      <c r="E746" s="498"/>
      <c r="F746" s="499" t="str">
        <f>IF($B746="","",IFERROR(VLOOKUP($B746,SERVIÇOS!$A:$F,4,0),IFERROR(VLOOKUP($B746,'COMPOSIÇÕES COMPLEMENTARES '!$C:$K,6,0),"")))</f>
        <v/>
      </c>
      <c r="G746" s="499" t="str">
        <f>IF($B746="","",IFERROR(VLOOKUP($B746,SERVIÇOS!$A:$F,5,0),IFERROR(VLOOKUP($B746,'COMPOSIÇÕES COMPLEMENTARES '!$C:$K,7,0),"")))</f>
        <v/>
      </c>
      <c r="H746" s="499" t="str">
        <f t="shared" si="56"/>
        <v/>
      </c>
      <c r="I746" s="499" t="str">
        <f t="shared" si="57"/>
        <v/>
      </c>
      <c r="J746" s="499" t="str">
        <f t="shared" si="58"/>
        <v/>
      </c>
      <c r="K746" s="499" t="str">
        <f t="shared" si="59"/>
        <v/>
      </c>
      <c r="L746" s="499"/>
    </row>
    <row r="747" spans="1:12">
      <c r="A747" s="494"/>
      <c r="B747" s="495"/>
      <c r="C747" s="496" t="str">
        <f>IF($B747="","",IFERROR(VLOOKUP($B747,SERVIÇOS!$A:$F,2,0),IFERROR(VLOOKUP($B747,'COMPOSIÇÕES COMPLEMENTARES '!$C:$K,2,0),"")))</f>
        <v/>
      </c>
      <c r="D747" s="497" t="str">
        <f>IF($B747="","",IFERROR(VLOOKUP($B747,SERVIÇOS!$A:$F,3,0),IFERROR(VLOOKUP($B747,'COMPOSIÇÕES COMPLEMENTARES '!$C:$K,3,0),"")))</f>
        <v/>
      </c>
      <c r="E747" s="498"/>
      <c r="F747" s="499" t="str">
        <f>IF($B747="","",IFERROR(VLOOKUP($B747,SERVIÇOS!$A:$F,4,0),IFERROR(VLOOKUP($B747,'COMPOSIÇÕES COMPLEMENTARES '!$C:$K,6,0),"")))</f>
        <v/>
      </c>
      <c r="G747" s="499" t="str">
        <f>IF($B747="","",IFERROR(VLOOKUP($B747,SERVIÇOS!$A:$F,5,0),IFERROR(VLOOKUP($B747,'COMPOSIÇÕES COMPLEMENTARES '!$C:$K,7,0),"")))</f>
        <v/>
      </c>
      <c r="H747" s="499" t="str">
        <f t="shared" si="56"/>
        <v/>
      </c>
      <c r="I747" s="499" t="str">
        <f t="shared" si="57"/>
        <v/>
      </c>
      <c r="J747" s="499" t="str">
        <f t="shared" si="58"/>
        <v/>
      </c>
      <c r="K747" s="499" t="str">
        <f t="shared" si="59"/>
        <v/>
      </c>
      <c r="L747" s="499"/>
    </row>
    <row r="748" spans="1:12">
      <c r="A748" s="494"/>
      <c r="B748" s="495"/>
      <c r="C748" s="496" t="str">
        <f>IF($B748="","",IFERROR(VLOOKUP($B748,SERVIÇOS!$A:$F,2,0),IFERROR(VLOOKUP($B748,'COMPOSIÇÕES COMPLEMENTARES '!$C:$K,2,0),"")))</f>
        <v/>
      </c>
      <c r="D748" s="497" t="str">
        <f>IF($B748="","",IFERROR(VLOOKUP($B748,SERVIÇOS!$A:$F,3,0),IFERROR(VLOOKUP($B748,'COMPOSIÇÕES COMPLEMENTARES '!$C:$K,3,0),"")))</f>
        <v/>
      </c>
      <c r="E748" s="498"/>
      <c r="F748" s="499" t="str">
        <f>IF($B748="","",IFERROR(VLOOKUP($B748,SERVIÇOS!$A:$F,4,0),IFERROR(VLOOKUP($B748,'COMPOSIÇÕES COMPLEMENTARES '!$C:$K,6,0),"")))</f>
        <v/>
      </c>
      <c r="G748" s="499" t="str">
        <f>IF($B748="","",IFERROR(VLOOKUP($B748,SERVIÇOS!$A:$F,5,0),IFERROR(VLOOKUP($B748,'COMPOSIÇÕES COMPLEMENTARES '!$C:$K,7,0),"")))</f>
        <v/>
      </c>
      <c r="H748" s="499" t="str">
        <f t="shared" si="56"/>
        <v/>
      </c>
      <c r="I748" s="499" t="str">
        <f t="shared" si="57"/>
        <v/>
      </c>
      <c r="J748" s="499" t="str">
        <f t="shared" si="58"/>
        <v/>
      </c>
      <c r="K748" s="499" t="str">
        <f t="shared" si="59"/>
        <v/>
      </c>
      <c r="L748" s="499"/>
    </row>
    <row r="749" spans="1:12">
      <c r="A749" s="494"/>
      <c r="B749" s="495"/>
      <c r="C749" s="496" t="str">
        <f>IF($B749="","",IFERROR(VLOOKUP($B749,SERVIÇOS!$A:$F,2,0),IFERROR(VLOOKUP($B749,'COMPOSIÇÕES COMPLEMENTARES '!$C:$K,2,0),"")))</f>
        <v/>
      </c>
      <c r="D749" s="497" t="str">
        <f>IF($B749="","",IFERROR(VLOOKUP($B749,SERVIÇOS!$A:$F,3,0),IFERROR(VLOOKUP($B749,'COMPOSIÇÕES COMPLEMENTARES '!$C:$K,3,0),"")))</f>
        <v/>
      </c>
      <c r="E749" s="498"/>
      <c r="F749" s="499" t="str">
        <f>IF($B749="","",IFERROR(VLOOKUP($B749,SERVIÇOS!$A:$F,4,0),IFERROR(VLOOKUP($B749,'COMPOSIÇÕES COMPLEMENTARES '!$C:$K,6,0),"")))</f>
        <v/>
      </c>
      <c r="G749" s="499" t="str">
        <f>IF($B749="","",IFERROR(VLOOKUP($B749,SERVIÇOS!$A:$F,5,0),IFERROR(VLOOKUP($B749,'COMPOSIÇÕES COMPLEMENTARES '!$C:$K,7,0),"")))</f>
        <v/>
      </c>
      <c r="H749" s="499" t="str">
        <f t="shared" si="56"/>
        <v/>
      </c>
      <c r="I749" s="499" t="str">
        <f t="shared" si="57"/>
        <v/>
      </c>
      <c r="J749" s="499" t="str">
        <f t="shared" si="58"/>
        <v/>
      </c>
      <c r="K749" s="499" t="str">
        <f t="shared" si="59"/>
        <v/>
      </c>
      <c r="L749" s="499"/>
    </row>
    <row r="750" spans="1:12">
      <c r="A750" s="494"/>
      <c r="B750" s="495"/>
      <c r="C750" s="496" t="str">
        <f>IF($B750="","",IFERROR(VLOOKUP($B750,SERVIÇOS!$A:$F,2,0),IFERROR(VLOOKUP($B750,'COMPOSIÇÕES COMPLEMENTARES '!$C:$K,2,0),"")))</f>
        <v/>
      </c>
      <c r="D750" s="497" t="str">
        <f>IF($B750="","",IFERROR(VLOOKUP($B750,SERVIÇOS!$A:$F,3,0),IFERROR(VLOOKUP($B750,'COMPOSIÇÕES COMPLEMENTARES '!$C:$K,3,0),"")))</f>
        <v/>
      </c>
      <c r="E750" s="498"/>
      <c r="F750" s="499" t="str">
        <f>IF($B750="","",IFERROR(VLOOKUP($B750,SERVIÇOS!$A:$F,4,0),IFERROR(VLOOKUP($B750,'COMPOSIÇÕES COMPLEMENTARES '!$C:$K,6,0),"")))</f>
        <v/>
      </c>
      <c r="G750" s="499" t="str">
        <f>IF($B750="","",IFERROR(VLOOKUP($B750,SERVIÇOS!$A:$F,5,0),IFERROR(VLOOKUP($B750,'COMPOSIÇÕES COMPLEMENTARES '!$C:$K,7,0),"")))</f>
        <v/>
      </c>
      <c r="H750" s="499" t="str">
        <f t="shared" si="56"/>
        <v/>
      </c>
      <c r="I750" s="499" t="str">
        <f t="shared" si="57"/>
        <v/>
      </c>
      <c r="J750" s="499" t="str">
        <f t="shared" si="58"/>
        <v/>
      </c>
      <c r="K750" s="499" t="str">
        <f t="shared" si="59"/>
        <v/>
      </c>
      <c r="L750" s="499"/>
    </row>
    <row r="751" spans="1:12">
      <c r="A751" s="494"/>
      <c r="B751" s="495"/>
      <c r="C751" s="496" t="str">
        <f>IF($B751="","",IFERROR(VLOOKUP($B751,SERVIÇOS!$A:$F,2,0),IFERROR(VLOOKUP($B751,'COMPOSIÇÕES COMPLEMENTARES '!$C:$K,2,0),"")))</f>
        <v/>
      </c>
      <c r="D751" s="497" t="str">
        <f>IF($B751="","",IFERROR(VLOOKUP($B751,SERVIÇOS!$A:$F,3,0),IFERROR(VLOOKUP($B751,'COMPOSIÇÕES COMPLEMENTARES '!$C:$K,3,0),"")))</f>
        <v/>
      </c>
      <c r="E751" s="498"/>
      <c r="F751" s="499" t="str">
        <f>IF($B751="","",IFERROR(VLOOKUP($B751,SERVIÇOS!$A:$F,4,0),IFERROR(VLOOKUP($B751,'COMPOSIÇÕES COMPLEMENTARES '!$C:$K,6,0),"")))</f>
        <v/>
      </c>
      <c r="G751" s="499" t="str">
        <f>IF($B751="","",IFERROR(VLOOKUP($B751,SERVIÇOS!$A:$F,5,0),IFERROR(VLOOKUP($B751,'COMPOSIÇÕES COMPLEMENTARES '!$C:$K,7,0),"")))</f>
        <v/>
      </c>
      <c r="H751" s="499" t="str">
        <f t="shared" si="56"/>
        <v/>
      </c>
      <c r="I751" s="499" t="str">
        <f t="shared" si="57"/>
        <v/>
      </c>
      <c r="J751" s="499" t="str">
        <f t="shared" si="58"/>
        <v/>
      </c>
      <c r="K751" s="499" t="str">
        <f t="shared" si="59"/>
        <v/>
      </c>
      <c r="L751" s="499"/>
    </row>
    <row r="752" spans="1:12">
      <c r="A752" s="494"/>
      <c r="B752" s="495"/>
      <c r="C752" s="496" t="str">
        <f>IF($B752="","",IFERROR(VLOOKUP($B752,SERVIÇOS!$A:$F,2,0),IFERROR(VLOOKUP($B752,'COMPOSIÇÕES COMPLEMENTARES '!$C:$K,2,0),"")))</f>
        <v/>
      </c>
      <c r="D752" s="497" t="str">
        <f>IF($B752="","",IFERROR(VLOOKUP($B752,SERVIÇOS!$A:$F,3,0),IFERROR(VLOOKUP($B752,'COMPOSIÇÕES COMPLEMENTARES '!$C:$K,3,0),"")))</f>
        <v/>
      </c>
      <c r="E752" s="498"/>
      <c r="F752" s="499" t="str">
        <f>IF($B752="","",IFERROR(VLOOKUP($B752,SERVIÇOS!$A:$F,4,0),IFERROR(VLOOKUP($B752,'COMPOSIÇÕES COMPLEMENTARES '!$C:$K,6,0),"")))</f>
        <v/>
      </c>
      <c r="G752" s="499" t="str">
        <f>IF($B752="","",IFERROR(VLOOKUP($B752,SERVIÇOS!$A:$F,5,0),IFERROR(VLOOKUP($B752,'COMPOSIÇÕES COMPLEMENTARES '!$C:$K,7,0),"")))</f>
        <v/>
      </c>
      <c r="H752" s="499" t="str">
        <f t="shared" si="56"/>
        <v/>
      </c>
      <c r="I752" s="499" t="str">
        <f t="shared" si="57"/>
        <v/>
      </c>
      <c r="J752" s="499" t="str">
        <f t="shared" si="58"/>
        <v/>
      </c>
      <c r="K752" s="499" t="str">
        <f t="shared" si="59"/>
        <v/>
      </c>
      <c r="L752" s="499"/>
    </row>
    <row r="753" spans="1:12">
      <c r="A753" s="494"/>
      <c r="B753" s="495"/>
      <c r="C753" s="496" t="str">
        <f>IF($B753="","",IFERROR(VLOOKUP($B753,SERVIÇOS!$A:$F,2,0),IFERROR(VLOOKUP($B753,'COMPOSIÇÕES COMPLEMENTARES '!$C:$K,2,0),"")))</f>
        <v/>
      </c>
      <c r="D753" s="497" t="str">
        <f>IF($B753="","",IFERROR(VLOOKUP($B753,SERVIÇOS!$A:$F,3,0),IFERROR(VLOOKUP($B753,'COMPOSIÇÕES COMPLEMENTARES '!$C:$K,3,0),"")))</f>
        <v/>
      </c>
      <c r="E753" s="498"/>
      <c r="F753" s="499" t="str">
        <f>IF($B753="","",IFERROR(VLOOKUP($B753,SERVIÇOS!$A:$F,4,0),IFERROR(VLOOKUP($B753,'COMPOSIÇÕES COMPLEMENTARES '!$C:$K,6,0),"")))</f>
        <v/>
      </c>
      <c r="G753" s="499" t="str">
        <f>IF($B753="","",IFERROR(VLOOKUP($B753,SERVIÇOS!$A:$F,5,0),IFERROR(VLOOKUP($B753,'COMPOSIÇÕES COMPLEMENTARES '!$C:$K,7,0),"")))</f>
        <v/>
      </c>
      <c r="H753" s="499" t="str">
        <f t="shared" si="56"/>
        <v/>
      </c>
      <c r="I753" s="499" t="str">
        <f t="shared" si="57"/>
        <v/>
      </c>
      <c r="J753" s="499" t="str">
        <f t="shared" si="58"/>
        <v/>
      </c>
      <c r="K753" s="499" t="str">
        <f t="shared" si="59"/>
        <v/>
      </c>
      <c r="L753" s="499"/>
    </row>
    <row r="754" spans="1:12">
      <c r="A754" s="494"/>
      <c r="B754" s="495"/>
      <c r="C754" s="496" t="str">
        <f>IF($B754="","",IFERROR(VLOOKUP($B754,SERVIÇOS!$A:$F,2,0),IFERROR(VLOOKUP($B754,'COMPOSIÇÕES COMPLEMENTARES '!$C:$K,2,0),"")))</f>
        <v/>
      </c>
      <c r="D754" s="497" t="str">
        <f>IF($B754="","",IFERROR(VLOOKUP($B754,SERVIÇOS!$A:$F,3,0),IFERROR(VLOOKUP($B754,'COMPOSIÇÕES COMPLEMENTARES '!$C:$K,3,0),"")))</f>
        <v/>
      </c>
      <c r="E754" s="498"/>
      <c r="F754" s="499" t="str">
        <f>IF($B754="","",IFERROR(VLOOKUP($B754,SERVIÇOS!$A:$F,4,0),IFERROR(VLOOKUP($B754,'COMPOSIÇÕES COMPLEMENTARES '!$C:$K,6,0),"")))</f>
        <v/>
      </c>
      <c r="G754" s="499" t="str">
        <f>IF($B754="","",IFERROR(VLOOKUP($B754,SERVIÇOS!$A:$F,5,0),IFERROR(VLOOKUP($B754,'COMPOSIÇÕES COMPLEMENTARES '!$C:$K,7,0),"")))</f>
        <v/>
      </c>
      <c r="H754" s="499" t="str">
        <f t="shared" si="56"/>
        <v/>
      </c>
      <c r="I754" s="499" t="str">
        <f t="shared" si="57"/>
        <v/>
      </c>
      <c r="J754" s="499" t="str">
        <f t="shared" si="58"/>
        <v/>
      </c>
      <c r="K754" s="499" t="str">
        <f t="shared" si="59"/>
        <v/>
      </c>
      <c r="L754" s="499"/>
    </row>
    <row r="755" spans="1:12">
      <c r="A755" s="494"/>
      <c r="B755" s="495"/>
      <c r="C755" s="496" t="str">
        <f>IF($B755="","",IFERROR(VLOOKUP($B755,SERVIÇOS!$A:$F,2,0),IFERROR(VLOOKUP($B755,'COMPOSIÇÕES COMPLEMENTARES '!$C:$K,2,0),"")))</f>
        <v/>
      </c>
      <c r="D755" s="497" t="str">
        <f>IF($B755="","",IFERROR(VLOOKUP($B755,SERVIÇOS!$A:$F,3,0),IFERROR(VLOOKUP($B755,'COMPOSIÇÕES COMPLEMENTARES '!$C:$K,3,0),"")))</f>
        <v/>
      </c>
      <c r="E755" s="498"/>
      <c r="F755" s="499" t="str">
        <f>IF($B755="","",IFERROR(VLOOKUP($B755,SERVIÇOS!$A:$F,4,0),IFERROR(VLOOKUP($B755,'COMPOSIÇÕES COMPLEMENTARES '!$C:$K,6,0),"")))</f>
        <v/>
      </c>
      <c r="G755" s="499" t="str">
        <f>IF($B755="","",IFERROR(VLOOKUP($B755,SERVIÇOS!$A:$F,5,0),IFERROR(VLOOKUP($B755,'COMPOSIÇÕES COMPLEMENTARES '!$C:$K,7,0),"")))</f>
        <v/>
      </c>
      <c r="H755" s="499" t="str">
        <f t="shared" si="56"/>
        <v/>
      </c>
      <c r="I755" s="499" t="str">
        <f t="shared" si="57"/>
        <v/>
      </c>
      <c r="J755" s="499" t="str">
        <f t="shared" si="58"/>
        <v/>
      </c>
      <c r="K755" s="499" t="str">
        <f t="shared" si="59"/>
        <v/>
      </c>
      <c r="L755" s="499"/>
    </row>
    <row r="756" spans="1:12">
      <c r="A756" s="494"/>
      <c r="B756" s="495"/>
      <c r="C756" s="496" t="str">
        <f>IF($B756="","",IFERROR(VLOOKUP($B756,SERVIÇOS!$A:$F,2,0),IFERROR(VLOOKUP($B756,'COMPOSIÇÕES COMPLEMENTARES '!$C:$K,2,0),"")))</f>
        <v/>
      </c>
      <c r="D756" s="497" t="str">
        <f>IF($B756="","",IFERROR(VLOOKUP($B756,SERVIÇOS!$A:$F,3,0),IFERROR(VLOOKUP($B756,'COMPOSIÇÕES COMPLEMENTARES '!$C:$K,3,0),"")))</f>
        <v/>
      </c>
      <c r="E756" s="498"/>
      <c r="F756" s="499" t="str">
        <f>IF($B756="","",IFERROR(VLOOKUP($B756,SERVIÇOS!$A:$F,4,0),IFERROR(VLOOKUP($B756,'COMPOSIÇÕES COMPLEMENTARES '!$C:$K,6,0),"")))</f>
        <v/>
      </c>
      <c r="G756" s="499" t="str">
        <f>IF($B756="","",IFERROR(VLOOKUP($B756,SERVIÇOS!$A:$F,5,0),IFERROR(VLOOKUP($B756,'COMPOSIÇÕES COMPLEMENTARES '!$C:$K,7,0),"")))</f>
        <v/>
      </c>
      <c r="H756" s="499" t="str">
        <f t="shared" si="56"/>
        <v/>
      </c>
      <c r="I756" s="499" t="str">
        <f t="shared" si="57"/>
        <v/>
      </c>
      <c r="J756" s="499" t="str">
        <f t="shared" si="58"/>
        <v/>
      </c>
      <c r="K756" s="499" t="str">
        <f t="shared" si="59"/>
        <v/>
      </c>
      <c r="L756" s="499"/>
    </row>
    <row r="757" spans="1:12">
      <c r="A757" s="494"/>
      <c r="B757" s="495"/>
      <c r="C757" s="496" t="str">
        <f>IF($B757="","",IFERROR(VLOOKUP($B757,SERVIÇOS!$A:$F,2,0),IFERROR(VLOOKUP($B757,'COMPOSIÇÕES COMPLEMENTARES '!$C:$K,2,0),"")))</f>
        <v/>
      </c>
      <c r="D757" s="497" t="str">
        <f>IF($B757="","",IFERROR(VLOOKUP($B757,SERVIÇOS!$A:$F,3,0),IFERROR(VLOOKUP($B757,'COMPOSIÇÕES COMPLEMENTARES '!$C:$K,3,0),"")))</f>
        <v/>
      </c>
      <c r="E757" s="498"/>
      <c r="F757" s="499" t="str">
        <f>IF($B757="","",IFERROR(VLOOKUP($B757,SERVIÇOS!$A:$F,4,0),IFERROR(VLOOKUP($B757,'COMPOSIÇÕES COMPLEMENTARES '!$C:$K,6,0),"")))</f>
        <v/>
      </c>
      <c r="G757" s="499" t="str">
        <f>IF($B757="","",IFERROR(VLOOKUP($B757,SERVIÇOS!$A:$F,5,0),IFERROR(VLOOKUP($B757,'COMPOSIÇÕES COMPLEMENTARES '!$C:$K,7,0),"")))</f>
        <v/>
      </c>
      <c r="H757" s="499" t="str">
        <f t="shared" si="56"/>
        <v/>
      </c>
      <c r="I757" s="499" t="str">
        <f t="shared" si="57"/>
        <v/>
      </c>
      <c r="J757" s="499" t="str">
        <f t="shared" si="58"/>
        <v/>
      </c>
      <c r="K757" s="499" t="str">
        <f t="shared" si="59"/>
        <v/>
      </c>
      <c r="L757" s="499"/>
    </row>
    <row r="758" spans="1:12">
      <c r="A758" s="494"/>
      <c r="B758" s="495"/>
      <c r="C758" s="496" t="str">
        <f>IF($B758="","",IFERROR(VLOOKUP($B758,SERVIÇOS!$A:$F,2,0),IFERROR(VLOOKUP($B758,'COMPOSIÇÕES COMPLEMENTARES '!$C:$K,2,0),"")))</f>
        <v/>
      </c>
      <c r="D758" s="497" t="str">
        <f>IF($B758="","",IFERROR(VLOOKUP($B758,SERVIÇOS!$A:$F,3,0),IFERROR(VLOOKUP($B758,'COMPOSIÇÕES COMPLEMENTARES '!$C:$K,3,0),"")))</f>
        <v/>
      </c>
      <c r="E758" s="498"/>
      <c r="F758" s="499" t="str">
        <f>IF($B758="","",IFERROR(VLOOKUP($B758,SERVIÇOS!$A:$F,4,0),IFERROR(VLOOKUP($B758,'COMPOSIÇÕES COMPLEMENTARES '!$C:$K,6,0),"")))</f>
        <v/>
      </c>
      <c r="G758" s="499" t="str">
        <f>IF($B758="","",IFERROR(VLOOKUP($B758,SERVIÇOS!$A:$F,5,0),IFERROR(VLOOKUP($B758,'COMPOSIÇÕES COMPLEMENTARES '!$C:$K,7,0),"")))</f>
        <v/>
      </c>
      <c r="H758" s="499" t="str">
        <f t="shared" si="56"/>
        <v/>
      </c>
      <c r="I758" s="499" t="str">
        <f t="shared" si="57"/>
        <v/>
      </c>
      <c r="J758" s="499" t="str">
        <f t="shared" si="58"/>
        <v/>
      </c>
      <c r="K758" s="499" t="str">
        <f t="shared" si="59"/>
        <v/>
      </c>
      <c r="L758" s="499"/>
    </row>
    <row r="759" spans="1:12">
      <c r="A759" s="494"/>
      <c r="B759" s="495"/>
      <c r="C759" s="496" t="str">
        <f>IF($B759="","",IFERROR(VLOOKUP($B759,SERVIÇOS!$A:$F,2,0),IFERROR(VLOOKUP($B759,'COMPOSIÇÕES COMPLEMENTARES '!$C:$K,2,0),"")))</f>
        <v/>
      </c>
      <c r="D759" s="497" t="str">
        <f>IF($B759="","",IFERROR(VLOOKUP($B759,SERVIÇOS!$A:$F,3,0),IFERROR(VLOOKUP($B759,'COMPOSIÇÕES COMPLEMENTARES '!$C:$K,3,0),"")))</f>
        <v/>
      </c>
      <c r="E759" s="498"/>
      <c r="F759" s="499" t="str">
        <f>IF($B759="","",IFERROR(VLOOKUP($B759,SERVIÇOS!$A:$F,4,0),IFERROR(VLOOKUP($B759,'COMPOSIÇÕES COMPLEMENTARES '!$C:$K,6,0),"")))</f>
        <v/>
      </c>
      <c r="G759" s="499" t="str">
        <f>IF($B759="","",IFERROR(VLOOKUP($B759,SERVIÇOS!$A:$F,5,0),IFERROR(VLOOKUP($B759,'COMPOSIÇÕES COMPLEMENTARES '!$C:$K,7,0),"")))</f>
        <v/>
      </c>
      <c r="H759" s="499" t="str">
        <f t="shared" si="56"/>
        <v/>
      </c>
      <c r="I759" s="499" t="str">
        <f t="shared" si="57"/>
        <v/>
      </c>
      <c r="J759" s="499" t="str">
        <f t="shared" si="58"/>
        <v/>
      </c>
      <c r="K759" s="499" t="str">
        <f t="shared" si="59"/>
        <v/>
      </c>
      <c r="L759" s="499"/>
    </row>
    <row r="760" spans="1:12">
      <c r="A760" s="494"/>
      <c r="B760" s="495"/>
      <c r="C760" s="496" t="str">
        <f>IF($B760="","",IFERROR(VLOOKUP($B760,SERVIÇOS!$A:$F,2,0),IFERROR(VLOOKUP($B760,'COMPOSIÇÕES COMPLEMENTARES '!$C:$K,2,0),"")))</f>
        <v/>
      </c>
      <c r="D760" s="497" t="str">
        <f>IF($B760="","",IFERROR(VLOOKUP($B760,SERVIÇOS!$A:$F,3,0),IFERROR(VLOOKUP($B760,'COMPOSIÇÕES COMPLEMENTARES '!$C:$K,3,0),"")))</f>
        <v/>
      </c>
      <c r="E760" s="498"/>
      <c r="F760" s="499" t="str">
        <f>IF($B760="","",IFERROR(VLOOKUP($B760,SERVIÇOS!$A:$F,4,0),IFERROR(VLOOKUP($B760,'COMPOSIÇÕES COMPLEMENTARES '!$C:$K,6,0),"")))</f>
        <v/>
      </c>
      <c r="G760" s="499" t="str">
        <f>IF($B760="","",IFERROR(VLOOKUP($B760,SERVIÇOS!$A:$F,5,0),IFERROR(VLOOKUP($B760,'COMPOSIÇÕES COMPLEMENTARES '!$C:$K,7,0),"")))</f>
        <v/>
      </c>
      <c r="H760" s="499" t="str">
        <f t="shared" si="56"/>
        <v/>
      </c>
      <c r="I760" s="499" t="str">
        <f t="shared" si="57"/>
        <v/>
      </c>
      <c r="J760" s="499" t="str">
        <f t="shared" si="58"/>
        <v/>
      </c>
      <c r="K760" s="499" t="str">
        <f t="shared" si="59"/>
        <v/>
      </c>
      <c r="L760" s="499"/>
    </row>
    <row r="761" spans="1:12">
      <c r="A761" s="494"/>
      <c r="B761" s="495"/>
      <c r="C761" s="496" t="str">
        <f>IF($B761="","",IFERROR(VLOOKUP($B761,SERVIÇOS!$A:$F,2,0),IFERROR(VLOOKUP($B761,'COMPOSIÇÕES COMPLEMENTARES '!$C:$K,2,0),"")))</f>
        <v/>
      </c>
      <c r="D761" s="497" t="str">
        <f>IF($B761="","",IFERROR(VLOOKUP($B761,SERVIÇOS!$A:$F,3,0),IFERROR(VLOOKUP($B761,'COMPOSIÇÕES COMPLEMENTARES '!$C:$K,3,0),"")))</f>
        <v/>
      </c>
      <c r="E761" s="498"/>
      <c r="F761" s="499" t="str">
        <f>IF($B761="","",IFERROR(VLOOKUP($B761,SERVIÇOS!$A:$F,4,0),IFERROR(VLOOKUP($B761,'COMPOSIÇÕES COMPLEMENTARES '!$C:$K,6,0),"")))</f>
        <v/>
      </c>
      <c r="G761" s="499" t="str">
        <f>IF($B761="","",IFERROR(VLOOKUP($B761,SERVIÇOS!$A:$F,5,0),IFERROR(VLOOKUP($B761,'COMPOSIÇÕES COMPLEMENTARES '!$C:$K,7,0),"")))</f>
        <v/>
      </c>
      <c r="H761" s="499" t="str">
        <f t="shared" si="56"/>
        <v/>
      </c>
      <c r="I761" s="499" t="str">
        <f t="shared" si="57"/>
        <v/>
      </c>
      <c r="J761" s="499" t="str">
        <f t="shared" si="58"/>
        <v/>
      </c>
      <c r="K761" s="499" t="str">
        <f t="shared" si="59"/>
        <v/>
      </c>
      <c r="L761" s="499"/>
    </row>
    <row r="762" spans="1:12">
      <c r="A762" s="494"/>
      <c r="B762" s="495"/>
      <c r="C762" s="496" t="str">
        <f>IF($B762="","",IFERROR(VLOOKUP($B762,SERVIÇOS!$A:$F,2,0),IFERROR(VLOOKUP($B762,'COMPOSIÇÕES COMPLEMENTARES '!$C:$K,2,0),"")))</f>
        <v/>
      </c>
      <c r="D762" s="497" t="str">
        <f>IF($B762="","",IFERROR(VLOOKUP($B762,SERVIÇOS!$A:$F,3,0),IFERROR(VLOOKUP($B762,'COMPOSIÇÕES COMPLEMENTARES '!$C:$K,3,0),"")))</f>
        <v/>
      </c>
      <c r="E762" s="498"/>
      <c r="F762" s="499" t="str">
        <f>IF($B762="","",IFERROR(VLOOKUP($B762,SERVIÇOS!$A:$F,4,0),IFERROR(VLOOKUP($B762,'COMPOSIÇÕES COMPLEMENTARES '!$C:$K,6,0),"")))</f>
        <v/>
      </c>
      <c r="G762" s="499" t="str">
        <f>IF($B762="","",IFERROR(VLOOKUP($B762,SERVIÇOS!$A:$F,5,0),IFERROR(VLOOKUP($B762,'COMPOSIÇÕES COMPLEMENTARES '!$C:$K,7,0),"")))</f>
        <v/>
      </c>
      <c r="H762" s="499" t="str">
        <f t="shared" si="56"/>
        <v/>
      </c>
      <c r="I762" s="499" t="str">
        <f t="shared" si="57"/>
        <v/>
      </c>
      <c r="J762" s="499" t="str">
        <f t="shared" si="58"/>
        <v/>
      </c>
      <c r="K762" s="499" t="str">
        <f t="shared" si="59"/>
        <v/>
      </c>
      <c r="L762" s="499"/>
    </row>
    <row r="763" spans="1:12">
      <c r="A763" s="494"/>
      <c r="B763" s="495"/>
      <c r="C763" s="496" t="str">
        <f>IF($B763="","",IFERROR(VLOOKUP($B763,SERVIÇOS!$A:$F,2,0),IFERROR(VLOOKUP($B763,'COMPOSIÇÕES COMPLEMENTARES '!$C:$K,2,0),"")))</f>
        <v/>
      </c>
      <c r="D763" s="497" t="str">
        <f>IF($B763="","",IFERROR(VLOOKUP($B763,SERVIÇOS!$A:$F,3,0),IFERROR(VLOOKUP($B763,'COMPOSIÇÕES COMPLEMENTARES '!$C:$K,3,0),"")))</f>
        <v/>
      </c>
      <c r="E763" s="498"/>
      <c r="F763" s="499" t="str">
        <f>IF($B763="","",IFERROR(VLOOKUP($B763,SERVIÇOS!$A:$F,4,0),IFERROR(VLOOKUP($B763,'COMPOSIÇÕES COMPLEMENTARES '!$C:$K,6,0),"")))</f>
        <v/>
      </c>
      <c r="G763" s="499" t="str">
        <f>IF($B763="","",IFERROR(VLOOKUP($B763,SERVIÇOS!$A:$F,5,0),IFERROR(VLOOKUP($B763,'COMPOSIÇÕES COMPLEMENTARES '!$C:$K,7,0),"")))</f>
        <v/>
      </c>
      <c r="H763" s="499" t="str">
        <f t="shared" si="56"/>
        <v/>
      </c>
      <c r="I763" s="499" t="str">
        <f t="shared" si="57"/>
        <v/>
      </c>
      <c r="J763" s="499" t="str">
        <f t="shared" si="58"/>
        <v/>
      </c>
      <c r="K763" s="499" t="str">
        <f t="shared" si="59"/>
        <v/>
      </c>
      <c r="L763" s="499"/>
    </row>
    <row r="764" spans="1:12">
      <c r="A764" s="494"/>
      <c r="B764" s="495"/>
      <c r="C764" s="496" t="str">
        <f>IF($B764="","",IFERROR(VLOOKUP($B764,SERVIÇOS!$A:$F,2,0),IFERROR(VLOOKUP($B764,'COMPOSIÇÕES COMPLEMENTARES '!$C:$K,2,0),"")))</f>
        <v/>
      </c>
      <c r="D764" s="497" t="str">
        <f>IF($B764="","",IFERROR(VLOOKUP($B764,SERVIÇOS!$A:$F,3,0),IFERROR(VLOOKUP($B764,'COMPOSIÇÕES COMPLEMENTARES '!$C:$K,3,0),"")))</f>
        <v/>
      </c>
      <c r="E764" s="498"/>
      <c r="F764" s="499" t="str">
        <f>IF($B764="","",IFERROR(VLOOKUP($B764,SERVIÇOS!$A:$F,4,0),IFERROR(VLOOKUP($B764,'COMPOSIÇÕES COMPLEMENTARES '!$C:$K,6,0),"")))</f>
        <v/>
      </c>
      <c r="G764" s="499" t="str">
        <f>IF($B764="","",IFERROR(VLOOKUP($B764,SERVIÇOS!$A:$F,5,0),IFERROR(VLOOKUP($B764,'COMPOSIÇÕES COMPLEMENTARES '!$C:$K,7,0),"")))</f>
        <v/>
      </c>
      <c r="H764" s="499" t="str">
        <f t="shared" si="56"/>
        <v/>
      </c>
      <c r="I764" s="499" t="str">
        <f t="shared" si="57"/>
        <v/>
      </c>
      <c r="J764" s="499" t="str">
        <f t="shared" si="58"/>
        <v/>
      </c>
      <c r="K764" s="499" t="str">
        <f t="shared" si="59"/>
        <v/>
      </c>
      <c r="L764" s="499"/>
    </row>
    <row r="765" spans="1:12">
      <c r="A765" s="494"/>
      <c r="B765" s="495"/>
      <c r="C765" s="496" t="str">
        <f>IF($B765="","",IFERROR(VLOOKUP($B765,SERVIÇOS!$A:$F,2,0),IFERROR(VLOOKUP($B765,'COMPOSIÇÕES COMPLEMENTARES '!$C:$K,2,0),"")))</f>
        <v/>
      </c>
      <c r="D765" s="497" t="str">
        <f>IF($B765="","",IFERROR(VLOOKUP($B765,SERVIÇOS!$A:$F,3,0),IFERROR(VLOOKUP($B765,'COMPOSIÇÕES COMPLEMENTARES '!$C:$K,3,0),"")))</f>
        <v/>
      </c>
      <c r="E765" s="498"/>
      <c r="F765" s="499" t="str">
        <f>IF($B765="","",IFERROR(VLOOKUP($B765,SERVIÇOS!$A:$F,4,0),IFERROR(VLOOKUP($B765,'COMPOSIÇÕES COMPLEMENTARES '!$C:$K,6,0),"")))</f>
        <v/>
      </c>
      <c r="G765" s="499" t="str">
        <f>IF($B765="","",IFERROR(VLOOKUP($B765,SERVIÇOS!$A:$F,5,0),IFERROR(VLOOKUP($B765,'COMPOSIÇÕES COMPLEMENTARES '!$C:$K,7,0),"")))</f>
        <v/>
      </c>
      <c r="H765" s="499" t="str">
        <f t="shared" si="56"/>
        <v/>
      </c>
      <c r="I765" s="499" t="str">
        <f t="shared" si="57"/>
        <v/>
      </c>
      <c r="J765" s="499" t="str">
        <f t="shared" si="58"/>
        <v/>
      </c>
      <c r="K765" s="499" t="str">
        <f t="shared" si="59"/>
        <v/>
      </c>
      <c r="L765" s="499"/>
    </row>
    <row r="766" spans="1:12">
      <c r="A766" s="494"/>
      <c r="B766" s="495"/>
      <c r="C766" s="496" t="str">
        <f>IF($B766="","",IFERROR(VLOOKUP($B766,SERVIÇOS!$A:$F,2,0),IFERROR(VLOOKUP($B766,'COMPOSIÇÕES COMPLEMENTARES '!$C:$K,2,0),"")))</f>
        <v/>
      </c>
      <c r="D766" s="497" t="str">
        <f>IF($B766="","",IFERROR(VLOOKUP($B766,SERVIÇOS!$A:$F,3,0),IFERROR(VLOOKUP($B766,'COMPOSIÇÕES COMPLEMENTARES '!$C:$K,3,0),"")))</f>
        <v/>
      </c>
      <c r="E766" s="498"/>
      <c r="F766" s="499" t="str">
        <f>IF($B766="","",IFERROR(VLOOKUP($B766,SERVIÇOS!$A:$F,4,0),IFERROR(VLOOKUP($B766,'COMPOSIÇÕES COMPLEMENTARES '!$C:$K,6,0),"")))</f>
        <v/>
      </c>
      <c r="G766" s="499" t="str">
        <f>IF($B766="","",IFERROR(VLOOKUP($B766,SERVIÇOS!$A:$F,5,0),IFERROR(VLOOKUP($B766,'COMPOSIÇÕES COMPLEMENTARES '!$C:$K,7,0),"")))</f>
        <v/>
      </c>
      <c r="H766" s="499" t="str">
        <f t="shared" si="56"/>
        <v/>
      </c>
      <c r="I766" s="499" t="str">
        <f t="shared" si="57"/>
        <v/>
      </c>
      <c r="J766" s="499" t="str">
        <f t="shared" si="58"/>
        <v/>
      </c>
      <c r="K766" s="499" t="str">
        <f t="shared" si="59"/>
        <v/>
      </c>
      <c r="L766" s="499"/>
    </row>
    <row r="767" spans="1:12">
      <c r="A767" s="494"/>
      <c r="B767" s="495"/>
      <c r="C767" s="496" t="str">
        <f>IF($B767="","",IFERROR(VLOOKUP($B767,SERVIÇOS!$A:$F,2,0),IFERROR(VLOOKUP($B767,'COMPOSIÇÕES COMPLEMENTARES '!$C:$K,2,0),"")))</f>
        <v/>
      </c>
      <c r="D767" s="497" t="str">
        <f>IF($B767="","",IFERROR(VLOOKUP($B767,SERVIÇOS!$A:$F,3,0),IFERROR(VLOOKUP($B767,'COMPOSIÇÕES COMPLEMENTARES '!$C:$K,3,0),"")))</f>
        <v/>
      </c>
      <c r="E767" s="498"/>
      <c r="F767" s="499" t="str">
        <f>IF($B767="","",IFERROR(VLOOKUP($B767,SERVIÇOS!$A:$F,4,0),IFERROR(VLOOKUP($B767,'COMPOSIÇÕES COMPLEMENTARES '!$C:$K,6,0),"")))</f>
        <v/>
      </c>
      <c r="G767" s="499" t="str">
        <f>IF($B767="","",IFERROR(VLOOKUP($B767,SERVIÇOS!$A:$F,5,0),IFERROR(VLOOKUP($B767,'COMPOSIÇÕES COMPLEMENTARES '!$C:$K,7,0),"")))</f>
        <v/>
      </c>
      <c r="H767" s="499" t="str">
        <f t="shared" si="56"/>
        <v/>
      </c>
      <c r="I767" s="499" t="str">
        <f t="shared" si="57"/>
        <v/>
      </c>
      <c r="J767" s="499" t="str">
        <f t="shared" si="58"/>
        <v/>
      </c>
      <c r="K767" s="499" t="str">
        <f t="shared" si="59"/>
        <v/>
      </c>
      <c r="L767" s="499"/>
    </row>
    <row r="768" spans="1:12">
      <c r="A768" s="494"/>
      <c r="B768" s="495"/>
      <c r="C768" s="496" t="str">
        <f>IF($B768="","",IFERROR(VLOOKUP($B768,SERVIÇOS!$A:$F,2,0),IFERROR(VLOOKUP($B768,'COMPOSIÇÕES COMPLEMENTARES '!$C:$K,2,0),"")))</f>
        <v/>
      </c>
      <c r="D768" s="497" t="str">
        <f>IF($B768="","",IFERROR(VLOOKUP($B768,SERVIÇOS!$A:$F,3,0),IFERROR(VLOOKUP($B768,'COMPOSIÇÕES COMPLEMENTARES '!$C:$K,3,0),"")))</f>
        <v/>
      </c>
      <c r="E768" s="498"/>
      <c r="F768" s="499" t="str">
        <f>IF($B768="","",IFERROR(VLOOKUP($B768,SERVIÇOS!$A:$F,4,0),IFERROR(VLOOKUP($B768,'COMPOSIÇÕES COMPLEMENTARES '!$C:$K,6,0),"")))</f>
        <v/>
      </c>
      <c r="G768" s="499" t="str">
        <f>IF($B768="","",IFERROR(VLOOKUP($B768,SERVIÇOS!$A:$F,5,0),IFERROR(VLOOKUP($B768,'COMPOSIÇÕES COMPLEMENTARES '!$C:$K,7,0),"")))</f>
        <v/>
      </c>
      <c r="H768" s="499" t="str">
        <f t="shared" si="56"/>
        <v/>
      </c>
      <c r="I768" s="499" t="str">
        <f t="shared" si="57"/>
        <v/>
      </c>
      <c r="J768" s="499" t="str">
        <f t="shared" si="58"/>
        <v/>
      </c>
      <c r="K768" s="499" t="str">
        <f t="shared" si="59"/>
        <v/>
      </c>
      <c r="L768" s="499"/>
    </row>
    <row r="769" spans="1:12">
      <c r="A769" s="494"/>
      <c r="B769" s="495"/>
      <c r="C769" s="496" t="str">
        <f>IF($B769="","",IFERROR(VLOOKUP($B769,SERVIÇOS!$A:$F,2,0),IFERROR(VLOOKUP($B769,'COMPOSIÇÕES COMPLEMENTARES '!$C:$K,2,0),"")))</f>
        <v/>
      </c>
      <c r="D769" s="497" t="str">
        <f>IF($B769="","",IFERROR(VLOOKUP($B769,SERVIÇOS!$A:$F,3,0),IFERROR(VLOOKUP($B769,'COMPOSIÇÕES COMPLEMENTARES '!$C:$K,3,0),"")))</f>
        <v/>
      </c>
      <c r="E769" s="498"/>
      <c r="F769" s="499" t="str">
        <f>IF($B769="","",IFERROR(VLOOKUP($B769,SERVIÇOS!$A:$F,4,0),IFERROR(VLOOKUP($B769,'COMPOSIÇÕES COMPLEMENTARES '!$C:$K,6,0),"")))</f>
        <v/>
      </c>
      <c r="G769" s="499" t="str">
        <f>IF($B769="","",IFERROR(VLOOKUP($B769,SERVIÇOS!$A:$F,5,0),IFERROR(VLOOKUP($B769,'COMPOSIÇÕES COMPLEMENTARES '!$C:$K,7,0),"")))</f>
        <v/>
      </c>
      <c r="H769" s="499" t="str">
        <f t="shared" si="56"/>
        <v/>
      </c>
      <c r="I769" s="499" t="str">
        <f t="shared" si="57"/>
        <v/>
      </c>
      <c r="J769" s="499" t="str">
        <f t="shared" si="58"/>
        <v/>
      </c>
      <c r="K769" s="499" t="str">
        <f t="shared" si="59"/>
        <v/>
      </c>
      <c r="L769" s="499"/>
    </row>
    <row r="770" spans="1:12">
      <c r="A770" s="494"/>
      <c r="B770" s="495"/>
      <c r="C770" s="496" t="str">
        <f>IF($B770="","",IFERROR(VLOOKUP($B770,SERVIÇOS!$A:$F,2,0),IFERROR(VLOOKUP($B770,'COMPOSIÇÕES COMPLEMENTARES '!$C:$K,2,0),"")))</f>
        <v/>
      </c>
      <c r="D770" s="497" t="str">
        <f>IF($B770="","",IFERROR(VLOOKUP($B770,SERVIÇOS!$A:$F,3,0),IFERROR(VLOOKUP($B770,'COMPOSIÇÕES COMPLEMENTARES '!$C:$K,3,0),"")))</f>
        <v/>
      </c>
      <c r="E770" s="498"/>
      <c r="F770" s="499" t="str">
        <f>IF($B770="","",IFERROR(VLOOKUP($B770,SERVIÇOS!$A:$F,4,0),IFERROR(VLOOKUP($B770,'COMPOSIÇÕES COMPLEMENTARES '!$C:$K,6,0),"")))</f>
        <v/>
      </c>
      <c r="G770" s="499" t="str">
        <f>IF($B770="","",IFERROR(VLOOKUP($B770,SERVIÇOS!$A:$F,5,0),IFERROR(VLOOKUP($B770,'COMPOSIÇÕES COMPLEMENTARES '!$C:$K,7,0),"")))</f>
        <v/>
      </c>
      <c r="H770" s="499" t="str">
        <f t="shared" si="56"/>
        <v/>
      </c>
      <c r="I770" s="499" t="str">
        <f t="shared" si="57"/>
        <v/>
      </c>
      <c r="J770" s="499" t="str">
        <f t="shared" si="58"/>
        <v/>
      </c>
      <c r="K770" s="499" t="str">
        <f t="shared" si="59"/>
        <v/>
      </c>
      <c r="L770" s="499"/>
    </row>
    <row r="771" spans="1:12">
      <c r="A771" s="494"/>
      <c r="B771" s="495"/>
      <c r="C771" s="496" t="str">
        <f>IF($B771="","",IFERROR(VLOOKUP($B771,SERVIÇOS!$A:$F,2,0),IFERROR(VLOOKUP($B771,'COMPOSIÇÕES COMPLEMENTARES '!$C:$K,2,0),"")))</f>
        <v/>
      </c>
      <c r="D771" s="497" t="str">
        <f>IF($B771="","",IFERROR(VLOOKUP($B771,SERVIÇOS!$A:$F,3,0),IFERROR(VLOOKUP($B771,'COMPOSIÇÕES COMPLEMENTARES '!$C:$K,3,0),"")))</f>
        <v/>
      </c>
      <c r="E771" s="498"/>
      <c r="F771" s="499" t="str">
        <f>IF($B771="","",IFERROR(VLOOKUP($B771,SERVIÇOS!$A:$F,4,0),IFERROR(VLOOKUP($B771,'COMPOSIÇÕES COMPLEMENTARES '!$C:$K,6,0),"")))</f>
        <v/>
      </c>
      <c r="G771" s="499" t="str">
        <f>IF($B771="","",IFERROR(VLOOKUP($B771,SERVIÇOS!$A:$F,5,0),IFERROR(VLOOKUP($B771,'COMPOSIÇÕES COMPLEMENTARES '!$C:$K,7,0),"")))</f>
        <v/>
      </c>
      <c r="H771" s="499" t="str">
        <f t="shared" si="56"/>
        <v/>
      </c>
      <c r="I771" s="499" t="str">
        <f t="shared" si="57"/>
        <v/>
      </c>
      <c r="J771" s="499" t="str">
        <f t="shared" si="58"/>
        <v/>
      </c>
      <c r="K771" s="499" t="str">
        <f t="shared" si="59"/>
        <v/>
      </c>
      <c r="L771" s="499"/>
    </row>
    <row r="772" spans="1:12">
      <c r="A772" s="494"/>
      <c r="B772" s="495"/>
      <c r="C772" s="496" t="str">
        <f>IF($B772="","",IFERROR(VLOOKUP($B772,SERVIÇOS!$A:$F,2,0),IFERROR(VLOOKUP($B772,'COMPOSIÇÕES COMPLEMENTARES '!$C:$K,2,0),"")))</f>
        <v/>
      </c>
      <c r="D772" s="497" t="str">
        <f>IF($B772="","",IFERROR(VLOOKUP($B772,SERVIÇOS!$A:$F,3,0),IFERROR(VLOOKUP($B772,'COMPOSIÇÕES COMPLEMENTARES '!$C:$K,3,0),"")))</f>
        <v/>
      </c>
      <c r="E772" s="498"/>
      <c r="F772" s="499" t="str">
        <f>IF($B772="","",IFERROR(VLOOKUP($B772,SERVIÇOS!$A:$F,4,0),IFERROR(VLOOKUP($B772,'COMPOSIÇÕES COMPLEMENTARES '!$C:$K,6,0),"")))</f>
        <v/>
      </c>
      <c r="G772" s="499" t="str">
        <f>IF($B772="","",IFERROR(VLOOKUP($B772,SERVIÇOS!$A:$F,5,0),IFERROR(VLOOKUP($B772,'COMPOSIÇÕES COMPLEMENTARES '!$C:$K,7,0),"")))</f>
        <v/>
      </c>
      <c r="H772" s="499" t="str">
        <f t="shared" si="56"/>
        <v/>
      </c>
      <c r="I772" s="499" t="str">
        <f t="shared" si="57"/>
        <v/>
      </c>
      <c r="J772" s="499" t="str">
        <f t="shared" si="58"/>
        <v/>
      </c>
      <c r="K772" s="499" t="str">
        <f t="shared" si="59"/>
        <v/>
      </c>
      <c r="L772" s="499"/>
    </row>
    <row r="773" spans="1:12">
      <c r="A773" s="494"/>
      <c r="B773" s="495"/>
      <c r="C773" s="496" t="str">
        <f>IF($B773="","",IFERROR(VLOOKUP($B773,SERVIÇOS!$A:$F,2,0),IFERROR(VLOOKUP($B773,'COMPOSIÇÕES COMPLEMENTARES '!$C:$K,2,0),"")))</f>
        <v/>
      </c>
      <c r="D773" s="497" t="str">
        <f>IF($B773="","",IFERROR(VLOOKUP($B773,SERVIÇOS!$A:$F,3,0),IFERROR(VLOOKUP($B773,'COMPOSIÇÕES COMPLEMENTARES '!$C:$K,3,0),"")))</f>
        <v/>
      </c>
      <c r="E773" s="498"/>
      <c r="F773" s="499" t="str">
        <f>IF($B773="","",IFERROR(VLOOKUP($B773,SERVIÇOS!$A:$F,4,0),IFERROR(VLOOKUP($B773,'COMPOSIÇÕES COMPLEMENTARES '!$C:$K,6,0),"")))</f>
        <v/>
      </c>
      <c r="G773" s="499" t="str">
        <f>IF($B773="","",IFERROR(VLOOKUP($B773,SERVIÇOS!$A:$F,5,0),IFERROR(VLOOKUP($B773,'COMPOSIÇÕES COMPLEMENTARES '!$C:$K,7,0),"")))</f>
        <v/>
      </c>
      <c r="H773" s="499" t="str">
        <f t="shared" si="56"/>
        <v/>
      </c>
      <c r="I773" s="499" t="str">
        <f t="shared" si="57"/>
        <v/>
      </c>
      <c r="J773" s="499" t="str">
        <f t="shared" si="58"/>
        <v/>
      </c>
      <c r="K773" s="499" t="str">
        <f t="shared" si="59"/>
        <v/>
      </c>
      <c r="L773" s="499"/>
    </row>
    <row r="774" spans="1:12">
      <c r="A774" s="494"/>
      <c r="B774" s="495"/>
      <c r="C774" s="496" t="str">
        <f>IF($B774="","",IFERROR(VLOOKUP($B774,SERVIÇOS!$A:$F,2,0),IFERROR(VLOOKUP($B774,'COMPOSIÇÕES COMPLEMENTARES '!$C:$K,2,0),"")))</f>
        <v/>
      </c>
      <c r="D774" s="497" t="str">
        <f>IF($B774="","",IFERROR(VLOOKUP($B774,SERVIÇOS!$A:$F,3,0),IFERROR(VLOOKUP($B774,'COMPOSIÇÕES COMPLEMENTARES '!$C:$K,3,0),"")))</f>
        <v/>
      </c>
      <c r="E774" s="498"/>
      <c r="F774" s="499" t="str">
        <f>IF($B774="","",IFERROR(VLOOKUP($B774,SERVIÇOS!$A:$F,4,0),IFERROR(VLOOKUP($B774,'COMPOSIÇÕES COMPLEMENTARES '!$C:$K,6,0),"")))</f>
        <v/>
      </c>
      <c r="G774" s="499" t="str">
        <f>IF($B774="","",IFERROR(VLOOKUP($B774,SERVIÇOS!$A:$F,5,0),IFERROR(VLOOKUP($B774,'COMPOSIÇÕES COMPLEMENTARES '!$C:$K,7,0),"")))</f>
        <v/>
      </c>
      <c r="H774" s="499" t="str">
        <f t="shared" si="56"/>
        <v/>
      </c>
      <c r="I774" s="499" t="str">
        <f t="shared" si="57"/>
        <v/>
      </c>
      <c r="J774" s="499" t="str">
        <f t="shared" si="58"/>
        <v/>
      </c>
      <c r="K774" s="499" t="str">
        <f t="shared" si="59"/>
        <v/>
      </c>
      <c r="L774" s="499"/>
    </row>
    <row r="775" spans="1:12">
      <c r="A775" s="494"/>
      <c r="B775" s="495"/>
      <c r="C775" s="496" t="str">
        <f>IF($B775="","",IFERROR(VLOOKUP($B775,SERVIÇOS!$A:$F,2,0),IFERROR(VLOOKUP($B775,'COMPOSIÇÕES COMPLEMENTARES '!$C:$K,2,0),"")))</f>
        <v/>
      </c>
      <c r="D775" s="497" t="str">
        <f>IF($B775="","",IFERROR(VLOOKUP($B775,SERVIÇOS!$A:$F,3,0),IFERROR(VLOOKUP($B775,'COMPOSIÇÕES COMPLEMENTARES '!$C:$K,3,0),"")))</f>
        <v/>
      </c>
      <c r="E775" s="498"/>
      <c r="F775" s="499" t="str">
        <f>IF($B775="","",IFERROR(VLOOKUP($B775,SERVIÇOS!$A:$F,4,0),IFERROR(VLOOKUP($B775,'COMPOSIÇÕES COMPLEMENTARES '!$C:$K,6,0),"")))</f>
        <v/>
      </c>
      <c r="G775" s="499" t="str">
        <f>IF($B775="","",IFERROR(VLOOKUP($B775,SERVIÇOS!$A:$F,5,0),IFERROR(VLOOKUP($B775,'COMPOSIÇÕES COMPLEMENTARES '!$C:$K,7,0),"")))</f>
        <v/>
      </c>
      <c r="H775" s="499" t="str">
        <f t="shared" si="56"/>
        <v/>
      </c>
      <c r="I775" s="499" t="str">
        <f t="shared" si="57"/>
        <v/>
      </c>
      <c r="J775" s="499" t="str">
        <f t="shared" si="58"/>
        <v/>
      </c>
      <c r="K775" s="499" t="str">
        <f t="shared" si="59"/>
        <v/>
      </c>
      <c r="L775" s="499"/>
    </row>
    <row r="776" spans="1:12">
      <c r="A776" s="494"/>
      <c r="B776" s="495"/>
      <c r="C776" s="496" t="str">
        <f>IF($B776="","",IFERROR(VLOOKUP($B776,SERVIÇOS!$A:$F,2,0),IFERROR(VLOOKUP($B776,'COMPOSIÇÕES COMPLEMENTARES '!$C:$K,2,0),"")))</f>
        <v/>
      </c>
      <c r="D776" s="497" t="str">
        <f>IF($B776="","",IFERROR(VLOOKUP($B776,SERVIÇOS!$A:$F,3,0),IFERROR(VLOOKUP($B776,'COMPOSIÇÕES COMPLEMENTARES '!$C:$K,3,0),"")))</f>
        <v/>
      </c>
      <c r="E776" s="498"/>
      <c r="F776" s="499" t="str">
        <f>IF($B776="","",IFERROR(VLOOKUP($B776,SERVIÇOS!$A:$F,4,0),IFERROR(VLOOKUP($B776,'COMPOSIÇÕES COMPLEMENTARES '!$C:$K,6,0),"")))</f>
        <v/>
      </c>
      <c r="G776" s="499" t="str">
        <f>IF($B776="","",IFERROR(VLOOKUP($B776,SERVIÇOS!$A:$F,5,0),IFERROR(VLOOKUP($B776,'COMPOSIÇÕES COMPLEMENTARES '!$C:$K,7,0),"")))</f>
        <v/>
      </c>
      <c r="H776" s="499" t="str">
        <f t="shared" si="56"/>
        <v/>
      </c>
      <c r="I776" s="499" t="str">
        <f t="shared" si="57"/>
        <v/>
      </c>
      <c r="J776" s="499" t="str">
        <f t="shared" si="58"/>
        <v/>
      </c>
      <c r="K776" s="499" t="str">
        <f t="shared" si="59"/>
        <v/>
      </c>
      <c r="L776" s="499"/>
    </row>
    <row r="777" spans="1:12">
      <c r="A777" s="494"/>
      <c r="B777" s="495"/>
      <c r="C777" s="496" t="str">
        <f>IF($B777="","",IFERROR(VLOOKUP($B777,SERVIÇOS!$A:$F,2,0),IFERROR(VLOOKUP($B777,'COMPOSIÇÕES COMPLEMENTARES '!$C:$K,2,0),"")))</f>
        <v/>
      </c>
      <c r="D777" s="497" t="str">
        <f>IF($B777="","",IFERROR(VLOOKUP($B777,SERVIÇOS!$A:$F,3,0),IFERROR(VLOOKUP($B777,'COMPOSIÇÕES COMPLEMENTARES '!$C:$K,3,0),"")))</f>
        <v/>
      </c>
      <c r="E777" s="498"/>
      <c r="F777" s="499" t="str">
        <f>IF($B777="","",IFERROR(VLOOKUP($B777,SERVIÇOS!$A:$F,4,0),IFERROR(VLOOKUP($B777,'COMPOSIÇÕES COMPLEMENTARES '!$C:$K,6,0),"")))</f>
        <v/>
      </c>
      <c r="G777" s="499" t="str">
        <f>IF($B777="","",IFERROR(VLOOKUP($B777,SERVIÇOS!$A:$F,5,0),IFERROR(VLOOKUP($B777,'COMPOSIÇÕES COMPLEMENTARES '!$C:$K,7,0),"")))</f>
        <v/>
      </c>
      <c r="H777" s="499" t="str">
        <f t="shared" si="56"/>
        <v/>
      </c>
      <c r="I777" s="499" t="str">
        <f t="shared" si="57"/>
        <v/>
      </c>
      <c r="J777" s="499" t="str">
        <f t="shared" si="58"/>
        <v/>
      </c>
      <c r="K777" s="499" t="str">
        <f t="shared" si="59"/>
        <v/>
      </c>
      <c r="L777" s="499"/>
    </row>
    <row r="778" spans="1:12">
      <c r="A778" s="494"/>
      <c r="B778" s="495"/>
      <c r="C778" s="496" t="str">
        <f>IF($B778="","",IFERROR(VLOOKUP($B778,SERVIÇOS!$A:$F,2,0),IFERROR(VLOOKUP($B778,'COMPOSIÇÕES COMPLEMENTARES '!$C:$K,2,0),"")))</f>
        <v/>
      </c>
      <c r="D778" s="497" t="str">
        <f>IF($B778="","",IFERROR(VLOOKUP($B778,SERVIÇOS!$A:$F,3,0),IFERROR(VLOOKUP($B778,'COMPOSIÇÕES COMPLEMENTARES '!$C:$K,3,0),"")))</f>
        <v/>
      </c>
      <c r="E778" s="498"/>
      <c r="F778" s="499" t="str">
        <f>IF($B778="","",IFERROR(VLOOKUP($B778,SERVIÇOS!$A:$F,4,0),IFERROR(VLOOKUP($B778,'COMPOSIÇÕES COMPLEMENTARES '!$C:$K,6,0),"")))</f>
        <v/>
      </c>
      <c r="G778" s="499" t="str">
        <f>IF($B778="","",IFERROR(VLOOKUP($B778,SERVIÇOS!$A:$F,5,0),IFERROR(VLOOKUP($B778,'COMPOSIÇÕES COMPLEMENTARES '!$C:$K,7,0),"")))</f>
        <v/>
      </c>
      <c r="H778" s="499" t="str">
        <f t="shared" ref="H778:H841" si="60">IF(E778="","",F778+G778)</f>
        <v/>
      </c>
      <c r="I778" s="499" t="str">
        <f t="shared" ref="I778:I841" si="61">IF(E778="","",ROUND((E778*F778),2))</f>
        <v/>
      </c>
      <c r="J778" s="499" t="str">
        <f t="shared" ref="J778:J841" si="62">IF(E778="","",ROUND((E778*G778),2))</f>
        <v/>
      </c>
      <c r="K778" s="499" t="str">
        <f t="shared" ref="K778:K841" si="63">IF(E778="","",ROUND((E778*H778),2))</f>
        <v/>
      </c>
      <c r="L778" s="499"/>
    </row>
    <row r="779" spans="1:12">
      <c r="A779" s="494"/>
      <c r="B779" s="495"/>
      <c r="C779" s="496" t="str">
        <f>IF($B779="","",IFERROR(VLOOKUP($B779,SERVIÇOS!$A:$F,2,0),IFERROR(VLOOKUP($B779,'COMPOSIÇÕES COMPLEMENTARES '!$C:$K,2,0),"")))</f>
        <v/>
      </c>
      <c r="D779" s="497" t="str">
        <f>IF($B779="","",IFERROR(VLOOKUP($B779,SERVIÇOS!$A:$F,3,0),IFERROR(VLOOKUP($B779,'COMPOSIÇÕES COMPLEMENTARES '!$C:$K,3,0),"")))</f>
        <v/>
      </c>
      <c r="E779" s="498"/>
      <c r="F779" s="499" t="str">
        <f>IF($B779="","",IFERROR(VLOOKUP($B779,SERVIÇOS!$A:$F,4,0),IFERROR(VLOOKUP($B779,'COMPOSIÇÕES COMPLEMENTARES '!$C:$K,6,0),"")))</f>
        <v/>
      </c>
      <c r="G779" s="499" t="str">
        <f>IF($B779="","",IFERROR(VLOOKUP($B779,SERVIÇOS!$A:$F,5,0),IFERROR(VLOOKUP($B779,'COMPOSIÇÕES COMPLEMENTARES '!$C:$K,7,0),"")))</f>
        <v/>
      </c>
      <c r="H779" s="499" t="str">
        <f t="shared" si="60"/>
        <v/>
      </c>
      <c r="I779" s="499" t="str">
        <f t="shared" si="61"/>
        <v/>
      </c>
      <c r="J779" s="499" t="str">
        <f t="shared" si="62"/>
        <v/>
      </c>
      <c r="K779" s="499" t="str">
        <f t="shared" si="63"/>
        <v/>
      </c>
      <c r="L779" s="499"/>
    </row>
    <row r="780" spans="1:12">
      <c r="A780" s="494"/>
      <c r="B780" s="495"/>
      <c r="C780" s="496" t="str">
        <f>IF($B780="","",IFERROR(VLOOKUP($B780,SERVIÇOS!$A:$F,2,0),IFERROR(VLOOKUP($B780,'COMPOSIÇÕES COMPLEMENTARES '!$C:$K,2,0),"")))</f>
        <v/>
      </c>
      <c r="D780" s="497" t="str">
        <f>IF($B780="","",IFERROR(VLOOKUP($B780,SERVIÇOS!$A:$F,3,0),IFERROR(VLOOKUP($B780,'COMPOSIÇÕES COMPLEMENTARES '!$C:$K,3,0),"")))</f>
        <v/>
      </c>
      <c r="E780" s="498"/>
      <c r="F780" s="499" t="str">
        <f>IF($B780="","",IFERROR(VLOOKUP($B780,SERVIÇOS!$A:$F,4,0),IFERROR(VLOOKUP($B780,'COMPOSIÇÕES COMPLEMENTARES '!$C:$K,6,0),"")))</f>
        <v/>
      </c>
      <c r="G780" s="499" t="str">
        <f>IF($B780="","",IFERROR(VLOOKUP($B780,SERVIÇOS!$A:$F,5,0),IFERROR(VLOOKUP($B780,'COMPOSIÇÕES COMPLEMENTARES '!$C:$K,7,0),"")))</f>
        <v/>
      </c>
      <c r="H780" s="499" t="str">
        <f t="shared" si="60"/>
        <v/>
      </c>
      <c r="I780" s="499" t="str">
        <f t="shared" si="61"/>
        <v/>
      </c>
      <c r="J780" s="499" t="str">
        <f t="shared" si="62"/>
        <v/>
      </c>
      <c r="K780" s="499" t="str">
        <f t="shared" si="63"/>
        <v/>
      </c>
      <c r="L780" s="499"/>
    </row>
    <row r="781" spans="1:12">
      <c r="A781" s="494"/>
      <c r="B781" s="495"/>
      <c r="C781" s="496" t="str">
        <f>IF($B781="","",IFERROR(VLOOKUP($B781,SERVIÇOS!$A:$F,2,0),IFERROR(VLOOKUP($B781,'COMPOSIÇÕES COMPLEMENTARES '!$C:$K,2,0),"")))</f>
        <v/>
      </c>
      <c r="D781" s="497" t="str">
        <f>IF($B781="","",IFERROR(VLOOKUP($B781,SERVIÇOS!$A:$F,3,0),IFERROR(VLOOKUP($B781,'COMPOSIÇÕES COMPLEMENTARES '!$C:$K,3,0),"")))</f>
        <v/>
      </c>
      <c r="E781" s="498"/>
      <c r="F781" s="499" t="str">
        <f>IF($B781="","",IFERROR(VLOOKUP($B781,SERVIÇOS!$A:$F,4,0),IFERROR(VLOOKUP($B781,'COMPOSIÇÕES COMPLEMENTARES '!$C:$K,6,0),"")))</f>
        <v/>
      </c>
      <c r="G781" s="499" t="str">
        <f>IF($B781="","",IFERROR(VLOOKUP($B781,SERVIÇOS!$A:$F,5,0),IFERROR(VLOOKUP($B781,'COMPOSIÇÕES COMPLEMENTARES '!$C:$K,7,0),"")))</f>
        <v/>
      </c>
      <c r="H781" s="499" t="str">
        <f t="shared" si="60"/>
        <v/>
      </c>
      <c r="I781" s="499" t="str">
        <f t="shared" si="61"/>
        <v/>
      </c>
      <c r="J781" s="499" t="str">
        <f t="shared" si="62"/>
        <v/>
      </c>
      <c r="K781" s="499" t="str">
        <f t="shared" si="63"/>
        <v/>
      </c>
      <c r="L781" s="499"/>
    </row>
    <row r="782" spans="1:12">
      <c r="A782" s="494"/>
      <c r="B782" s="495"/>
      <c r="C782" s="496" t="str">
        <f>IF($B782="","",IFERROR(VLOOKUP($B782,SERVIÇOS!$A:$F,2,0),IFERROR(VLOOKUP($B782,'COMPOSIÇÕES COMPLEMENTARES '!$C:$K,2,0),"")))</f>
        <v/>
      </c>
      <c r="D782" s="497" t="str">
        <f>IF($B782="","",IFERROR(VLOOKUP($B782,SERVIÇOS!$A:$F,3,0),IFERROR(VLOOKUP($B782,'COMPOSIÇÕES COMPLEMENTARES '!$C:$K,3,0),"")))</f>
        <v/>
      </c>
      <c r="E782" s="498"/>
      <c r="F782" s="499" t="str">
        <f>IF($B782="","",IFERROR(VLOOKUP($B782,SERVIÇOS!$A:$F,4,0),IFERROR(VLOOKUP($B782,'COMPOSIÇÕES COMPLEMENTARES '!$C:$K,6,0),"")))</f>
        <v/>
      </c>
      <c r="G782" s="499" t="str">
        <f>IF($B782="","",IFERROR(VLOOKUP($B782,SERVIÇOS!$A:$F,5,0),IFERROR(VLOOKUP($B782,'COMPOSIÇÕES COMPLEMENTARES '!$C:$K,7,0),"")))</f>
        <v/>
      </c>
      <c r="H782" s="499" t="str">
        <f t="shared" si="60"/>
        <v/>
      </c>
      <c r="I782" s="499" t="str">
        <f t="shared" si="61"/>
        <v/>
      </c>
      <c r="J782" s="499" t="str">
        <f t="shared" si="62"/>
        <v/>
      </c>
      <c r="K782" s="499" t="str">
        <f t="shared" si="63"/>
        <v/>
      </c>
      <c r="L782" s="499"/>
    </row>
    <row r="783" spans="1:12">
      <c r="A783" s="494"/>
      <c r="B783" s="495"/>
      <c r="C783" s="496" t="str">
        <f>IF($B783="","",IFERROR(VLOOKUP($B783,SERVIÇOS!$A:$F,2,0),IFERROR(VLOOKUP($B783,'COMPOSIÇÕES COMPLEMENTARES '!$C:$K,2,0),"")))</f>
        <v/>
      </c>
      <c r="D783" s="497" t="str">
        <f>IF($B783="","",IFERROR(VLOOKUP($B783,SERVIÇOS!$A:$F,3,0),IFERROR(VLOOKUP($B783,'COMPOSIÇÕES COMPLEMENTARES '!$C:$K,3,0),"")))</f>
        <v/>
      </c>
      <c r="E783" s="498"/>
      <c r="F783" s="499" t="str">
        <f>IF($B783="","",IFERROR(VLOOKUP($B783,SERVIÇOS!$A:$F,4,0),IFERROR(VLOOKUP($B783,'COMPOSIÇÕES COMPLEMENTARES '!$C:$K,6,0),"")))</f>
        <v/>
      </c>
      <c r="G783" s="499" t="str">
        <f>IF($B783="","",IFERROR(VLOOKUP($B783,SERVIÇOS!$A:$F,5,0),IFERROR(VLOOKUP($B783,'COMPOSIÇÕES COMPLEMENTARES '!$C:$K,7,0),"")))</f>
        <v/>
      </c>
      <c r="H783" s="499" t="str">
        <f t="shared" si="60"/>
        <v/>
      </c>
      <c r="I783" s="499" t="str">
        <f t="shared" si="61"/>
        <v/>
      </c>
      <c r="J783" s="499" t="str">
        <f t="shared" si="62"/>
        <v/>
      </c>
      <c r="K783" s="499" t="str">
        <f t="shared" si="63"/>
        <v/>
      </c>
      <c r="L783" s="499"/>
    </row>
    <row r="784" spans="1:12">
      <c r="A784" s="494"/>
      <c r="B784" s="495"/>
      <c r="C784" s="496" t="str">
        <f>IF($B784="","",IFERROR(VLOOKUP($B784,SERVIÇOS!$A:$F,2,0),IFERROR(VLOOKUP($B784,'COMPOSIÇÕES COMPLEMENTARES '!$C:$K,2,0),"")))</f>
        <v/>
      </c>
      <c r="D784" s="497" t="str">
        <f>IF($B784="","",IFERROR(VLOOKUP($B784,SERVIÇOS!$A:$F,3,0),IFERROR(VLOOKUP($B784,'COMPOSIÇÕES COMPLEMENTARES '!$C:$K,3,0),"")))</f>
        <v/>
      </c>
      <c r="E784" s="498"/>
      <c r="F784" s="499" t="str">
        <f>IF($B784="","",IFERROR(VLOOKUP($B784,SERVIÇOS!$A:$F,4,0),IFERROR(VLOOKUP($B784,'COMPOSIÇÕES COMPLEMENTARES '!$C:$K,6,0),"")))</f>
        <v/>
      </c>
      <c r="G784" s="499" t="str">
        <f>IF($B784="","",IFERROR(VLOOKUP($B784,SERVIÇOS!$A:$F,5,0),IFERROR(VLOOKUP($B784,'COMPOSIÇÕES COMPLEMENTARES '!$C:$K,7,0),"")))</f>
        <v/>
      </c>
      <c r="H784" s="499" t="str">
        <f t="shared" si="60"/>
        <v/>
      </c>
      <c r="I784" s="499" t="str">
        <f t="shared" si="61"/>
        <v/>
      </c>
      <c r="J784" s="499" t="str">
        <f t="shared" si="62"/>
        <v/>
      </c>
      <c r="K784" s="499" t="str">
        <f t="shared" si="63"/>
        <v/>
      </c>
      <c r="L784" s="499"/>
    </row>
    <row r="785" spans="1:12">
      <c r="A785" s="494"/>
      <c r="B785" s="495"/>
      <c r="C785" s="496" t="str">
        <f>IF($B785="","",IFERROR(VLOOKUP($B785,SERVIÇOS!$A:$F,2,0),IFERROR(VLOOKUP($B785,'COMPOSIÇÕES COMPLEMENTARES '!$C:$K,2,0),"")))</f>
        <v/>
      </c>
      <c r="D785" s="497" t="str">
        <f>IF($B785="","",IFERROR(VLOOKUP($B785,SERVIÇOS!$A:$F,3,0),IFERROR(VLOOKUP($B785,'COMPOSIÇÕES COMPLEMENTARES '!$C:$K,3,0),"")))</f>
        <v/>
      </c>
      <c r="E785" s="498"/>
      <c r="F785" s="499" t="str">
        <f>IF($B785="","",IFERROR(VLOOKUP($B785,SERVIÇOS!$A:$F,4,0),IFERROR(VLOOKUP($B785,'COMPOSIÇÕES COMPLEMENTARES '!$C:$K,6,0),"")))</f>
        <v/>
      </c>
      <c r="G785" s="499" t="str">
        <f>IF($B785="","",IFERROR(VLOOKUP($B785,SERVIÇOS!$A:$F,5,0),IFERROR(VLOOKUP($B785,'COMPOSIÇÕES COMPLEMENTARES '!$C:$K,7,0),"")))</f>
        <v/>
      </c>
      <c r="H785" s="499" t="str">
        <f t="shared" si="60"/>
        <v/>
      </c>
      <c r="I785" s="499" t="str">
        <f t="shared" si="61"/>
        <v/>
      </c>
      <c r="J785" s="499" t="str">
        <f t="shared" si="62"/>
        <v/>
      </c>
      <c r="K785" s="499" t="str">
        <f t="shared" si="63"/>
        <v/>
      </c>
      <c r="L785" s="499"/>
    </row>
    <row r="786" spans="1:12">
      <c r="A786" s="494"/>
      <c r="B786" s="495"/>
      <c r="C786" s="496" t="str">
        <f>IF($B786="","",IFERROR(VLOOKUP($B786,SERVIÇOS!$A:$F,2,0),IFERROR(VLOOKUP($B786,'COMPOSIÇÕES COMPLEMENTARES '!$C:$K,2,0),"")))</f>
        <v/>
      </c>
      <c r="D786" s="497" t="str">
        <f>IF($B786="","",IFERROR(VLOOKUP($B786,SERVIÇOS!$A:$F,3,0),IFERROR(VLOOKUP($B786,'COMPOSIÇÕES COMPLEMENTARES '!$C:$K,3,0),"")))</f>
        <v/>
      </c>
      <c r="E786" s="498"/>
      <c r="F786" s="499" t="str">
        <f>IF($B786="","",IFERROR(VLOOKUP($B786,SERVIÇOS!$A:$F,4,0),IFERROR(VLOOKUP($B786,'COMPOSIÇÕES COMPLEMENTARES '!$C:$K,6,0),"")))</f>
        <v/>
      </c>
      <c r="G786" s="499" t="str">
        <f>IF($B786="","",IFERROR(VLOOKUP($B786,SERVIÇOS!$A:$F,5,0),IFERROR(VLOOKUP($B786,'COMPOSIÇÕES COMPLEMENTARES '!$C:$K,7,0),"")))</f>
        <v/>
      </c>
      <c r="H786" s="499" t="str">
        <f t="shared" si="60"/>
        <v/>
      </c>
      <c r="I786" s="499" t="str">
        <f t="shared" si="61"/>
        <v/>
      </c>
      <c r="J786" s="499" t="str">
        <f t="shared" si="62"/>
        <v/>
      </c>
      <c r="K786" s="499" t="str">
        <f t="shared" si="63"/>
        <v/>
      </c>
      <c r="L786" s="499"/>
    </row>
    <row r="787" spans="1:12">
      <c r="A787" s="494"/>
      <c r="B787" s="495"/>
      <c r="C787" s="496" t="str">
        <f>IF($B787="","",IFERROR(VLOOKUP($B787,SERVIÇOS!$A:$F,2,0),IFERROR(VLOOKUP($B787,'COMPOSIÇÕES COMPLEMENTARES '!$C:$K,2,0),"")))</f>
        <v/>
      </c>
      <c r="D787" s="497" t="str">
        <f>IF($B787="","",IFERROR(VLOOKUP($B787,SERVIÇOS!$A:$F,3,0),IFERROR(VLOOKUP($B787,'COMPOSIÇÕES COMPLEMENTARES '!$C:$K,3,0),"")))</f>
        <v/>
      </c>
      <c r="E787" s="498"/>
      <c r="F787" s="499" t="str">
        <f>IF($B787="","",IFERROR(VLOOKUP($B787,SERVIÇOS!$A:$F,4,0),IFERROR(VLOOKUP($B787,'COMPOSIÇÕES COMPLEMENTARES '!$C:$K,6,0),"")))</f>
        <v/>
      </c>
      <c r="G787" s="499" t="str">
        <f>IF($B787="","",IFERROR(VLOOKUP($B787,SERVIÇOS!$A:$F,5,0),IFERROR(VLOOKUP($B787,'COMPOSIÇÕES COMPLEMENTARES '!$C:$K,7,0),"")))</f>
        <v/>
      </c>
      <c r="H787" s="499" t="str">
        <f t="shared" si="60"/>
        <v/>
      </c>
      <c r="I787" s="499" t="str">
        <f t="shared" si="61"/>
        <v/>
      </c>
      <c r="J787" s="499" t="str">
        <f t="shared" si="62"/>
        <v/>
      </c>
      <c r="K787" s="499" t="str">
        <f t="shared" si="63"/>
        <v/>
      </c>
      <c r="L787" s="499"/>
    </row>
    <row r="788" spans="1:12">
      <c r="A788" s="494"/>
      <c r="B788" s="495"/>
      <c r="C788" s="496" t="str">
        <f>IF($B788="","",IFERROR(VLOOKUP($B788,SERVIÇOS!$A:$F,2,0),IFERROR(VLOOKUP($B788,'COMPOSIÇÕES COMPLEMENTARES '!$C:$K,2,0),"")))</f>
        <v/>
      </c>
      <c r="D788" s="497" t="str">
        <f>IF($B788="","",IFERROR(VLOOKUP($B788,SERVIÇOS!$A:$F,3,0),IFERROR(VLOOKUP($B788,'COMPOSIÇÕES COMPLEMENTARES '!$C:$K,3,0),"")))</f>
        <v/>
      </c>
      <c r="E788" s="498"/>
      <c r="F788" s="499" t="str">
        <f>IF($B788="","",IFERROR(VLOOKUP($B788,SERVIÇOS!$A:$F,4,0),IFERROR(VLOOKUP($B788,'COMPOSIÇÕES COMPLEMENTARES '!$C:$K,6,0),"")))</f>
        <v/>
      </c>
      <c r="G788" s="499" t="str">
        <f>IF($B788="","",IFERROR(VLOOKUP($B788,SERVIÇOS!$A:$F,5,0),IFERROR(VLOOKUP($B788,'COMPOSIÇÕES COMPLEMENTARES '!$C:$K,7,0),"")))</f>
        <v/>
      </c>
      <c r="H788" s="499" t="str">
        <f t="shared" si="60"/>
        <v/>
      </c>
      <c r="I788" s="499" t="str">
        <f t="shared" si="61"/>
        <v/>
      </c>
      <c r="J788" s="499" t="str">
        <f t="shared" si="62"/>
        <v/>
      </c>
      <c r="K788" s="499" t="str">
        <f t="shared" si="63"/>
        <v/>
      </c>
      <c r="L788" s="499"/>
    </row>
    <row r="789" spans="1:12">
      <c r="A789" s="494"/>
      <c r="B789" s="495"/>
      <c r="C789" s="496" t="str">
        <f>IF($B789="","",IFERROR(VLOOKUP($B789,SERVIÇOS!$A:$F,2,0),IFERROR(VLOOKUP($B789,'COMPOSIÇÕES COMPLEMENTARES '!$C:$K,2,0),"")))</f>
        <v/>
      </c>
      <c r="D789" s="497" t="str">
        <f>IF($B789="","",IFERROR(VLOOKUP($B789,SERVIÇOS!$A:$F,3,0),IFERROR(VLOOKUP($B789,'COMPOSIÇÕES COMPLEMENTARES '!$C:$K,3,0),"")))</f>
        <v/>
      </c>
      <c r="E789" s="498"/>
      <c r="F789" s="499" t="str">
        <f>IF($B789="","",IFERROR(VLOOKUP($B789,SERVIÇOS!$A:$F,4,0),IFERROR(VLOOKUP($B789,'COMPOSIÇÕES COMPLEMENTARES '!$C:$K,6,0),"")))</f>
        <v/>
      </c>
      <c r="G789" s="499" t="str">
        <f>IF($B789="","",IFERROR(VLOOKUP($B789,SERVIÇOS!$A:$F,5,0),IFERROR(VLOOKUP($B789,'COMPOSIÇÕES COMPLEMENTARES '!$C:$K,7,0),"")))</f>
        <v/>
      </c>
      <c r="H789" s="499" t="str">
        <f t="shared" si="60"/>
        <v/>
      </c>
      <c r="I789" s="499" t="str">
        <f t="shared" si="61"/>
        <v/>
      </c>
      <c r="J789" s="499" t="str">
        <f t="shared" si="62"/>
        <v/>
      </c>
      <c r="K789" s="499" t="str">
        <f t="shared" si="63"/>
        <v/>
      </c>
      <c r="L789" s="499"/>
    </row>
    <row r="790" spans="1:12">
      <c r="A790" s="494"/>
      <c r="B790" s="495"/>
      <c r="C790" s="496" t="str">
        <f>IF($B790="","",IFERROR(VLOOKUP($B790,SERVIÇOS!$A:$F,2,0),IFERROR(VLOOKUP($B790,'COMPOSIÇÕES COMPLEMENTARES '!$C:$K,2,0),"")))</f>
        <v/>
      </c>
      <c r="D790" s="497" t="str">
        <f>IF($B790="","",IFERROR(VLOOKUP($B790,SERVIÇOS!$A:$F,3,0),IFERROR(VLOOKUP($B790,'COMPOSIÇÕES COMPLEMENTARES '!$C:$K,3,0),"")))</f>
        <v/>
      </c>
      <c r="E790" s="498"/>
      <c r="F790" s="499" t="str">
        <f>IF($B790="","",IFERROR(VLOOKUP($B790,SERVIÇOS!$A:$F,4,0),IFERROR(VLOOKUP($B790,'COMPOSIÇÕES COMPLEMENTARES '!$C:$K,6,0),"")))</f>
        <v/>
      </c>
      <c r="G790" s="499" t="str">
        <f>IF($B790="","",IFERROR(VLOOKUP($B790,SERVIÇOS!$A:$F,5,0),IFERROR(VLOOKUP($B790,'COMPOSIÇÕES COMPLEMENTARES '!$C:$K,7,0),"")))</f>
        <v/>
      </c>
      <c r="H790" s="499" t="str">
        <f t="shared" si="60"/>
        <v/>
      </c>
      <c r="I790" s="499" t="str">
        <f t="shared" si="61"/>
        <v/>
      </c>
      <c r="J790" s="499" t="str">
        <f t="shared" si="62"/>
        <v/>
      </c>
      <c r="K790" s="499" t="str">
        <f t="shared" si="63"/>
        <v/>
      </c>
      <c r="L790" s="499"/>
    </row>
    <row r="791" spans="1:12">
      <c r="A791" s="494"/>
      <c r="B791" s="495"/>
      <c r="C791" s="496" t="str">
        <f>IF($B791="","",IFERROR(VLOOKUP($B791,SERVIÇOS!$A:$F,2,0),IFERROR(VLOOKUP($B791,'COMPOSIÇÕES COMPLEMENTARES '!$C:$K,2,0),"")))</f>
        <v/>
      </c>
      <c r="D791" s="497" t="str">
        <f>IF($B791="","",IFERROR(VLOOKUP($B791,SERVIÇOS!$A:$F,3,0),IFERROR(VLOOKUP($B791,'COMPOSIÇÕES COMPLEMENTARES '!$C:$K,3,0),"")))</f>
        <v/>
      </c>
      <c r="E791" s="498"/>
      <c r="F791" s="499" t="str">
        <f>IF($B791="","",IFERROR(VLOOKUP($B791,SERVIÇOS!$A:$F,4,0),IFERROR(VLOOKUP($B791,'COMPOSIÇÕES COMPLEMENTARES '!$C:$K,6,0),"")))</f>
        <v/>
      </c>
      <c r="G791" s="499" t="str">
        <f>IF($B791="","",IFERROR(VLOOKUP($B791,SERVIÇOS!$A:$F,5,0),IFERROR(VLOOKUP($B791,'COMPOSIÇÕES COMPLEMENTARES '!$C:$K,7,0),"")))</f>
        <v/>
      </c>
      <c r="H791" s="499" t="str">
        <f t="shared" si="60"/>
        <v/>
      </c>
      <c r="I791" s="499" t="str">
        <f t="shared" si="61"/>
        <v/>
      </c>
      <c r="J791" s="499" t="str">
        <f t="shared" si="62"/>
        <v/>
      </c>
      <c r="K791" s="499" t="str">
        <f t="shared" si="63"/>
        <v/>
      </c>
      <c r="L791" s="499"/>
    </row>
    <row r="792" spans="1:12">
      <c r="A792" s="494"/>
      <c r="B792" s="495"/>
      <c r="C792" s="496" t="str">
        <f>IF($B792="","",IFERROR(VLOOKUP($B792,SERVIÇOS!$A:$F,2,0),IFERROR(VLOOKUP($B792,'COMPOSIÇÕES COMPLEMENTARES '!$C:$K,2,0),"")))</f>
        <v/>
      </c>
      <c r="D792" s="497" t="str">
        <f>IF($B792="","",IFERROR(VLOOKUP($B792,SERVIÇOS!$A:$F,3,0),IFERROR(VLOOKUP($B792,'COMPOSIÇÕES COMPLEMENTARES '!$C:$K,3,0),"")))</f>
        <v/>
      </c>
      <c r="E792" s="498"/>
      <c r="F792" s="499" t="str">
        <f>IF($B792="","",IFERROR(VLOOKUP($B792,SERVIÇOS!$A:$F,4,0),IFERROR(VLOOKUP($B792,'COMPOSIÇÕES COMPLEMENTARES '!$C:$K,6,0),"")))</f>
        <v/>
      </c>
      <c r="G792" s="499" t="str">
        <f>IF($B792="","",IFERROR(VLOOKUP($B792,SERVIÇOS!$A:$F,5,0),IFERROR(VLOOKUP($B792,'COMPOSIÇÕES COMPLEMENTARES '!$C:$K,7,0),"")))</f>
        <v/>
      </c>
      <c r="H792" s="499" t="str">
        <f t="shared" si="60"/>
        <v/>
      </c>
      <c r="I792" s="499" t="str">
        <f t="shared" si="61"/>
        <v/>
      </c>
      <c r="J792" s="499" t="str">
        <f t="shared" si="62"/>
        <v/>
      </c>
      <c r="K792" s="499" t="str">
        <f t="shared" si="63"/>
        <v/>
      </c>
      <c r="L792" s="499"/>
    </row>
    <row r="793" spans="1:12">
      <c r="A793" s="494"/>
      <c r="B793" s="495"/>
      <c r="C793" s="496" t="str">
        <f>IF($B793="","",IFERROR(VLOOKUP($B793,SERVIÇOS!$A:$F,2,0),IFERROR(VLOOKUP($B793,'COMPOSIÇÕES COMPLEMENTARES '!$C:$K,2,0),"")))</f>
        <v/>
      </c>
      <c r="D793" s="497" t="str">
        <f>IF($B793="","",IFERROR(VLOOKUP($B793,SERVIÇOS!$A:$F,3,0),IFERROR(VLOOKUP($B793,'COMPOSIÇÕES COMPLEMENTARES '!$C:$K,3,0),"")))</f>
        <v/>
      </c>
      <c r="E793" s="498"/>
      <c r="F793" s="499" t="str">
        <f>IF($B793="","",IFERROR(VLOOKUP($B793,SERVIÇOS!$A:$F,4,0),IFERROR(VLOOKUP($B793,'COMPOSIÇÕES COMPLEMENTARES '!$C:$K,6,0),"")))</f>
        <v/>
      </c>
      <c r="G793" s="499" t="str">
        <f>IF($B793="","",IFERROR(VLOOKUP($B793,SERVIÇOS!$A:$F,5,0),IFERROR(VLOOKUP($B793,'COMPOSIÇÕES COMPLEMENTARES '!$C:$K,7,0),"")))</f>
        <v/>
      </c>
      <c r="H793" s="499" t="str">
        <f t="shared" si="60"/>
        <v/>
      </c>
      <c r="I793" s="499" t="str">
        <f t="shared" si="61"/>
        <v/>
      </c>
      <c r="J793" s="499" t="str">
        <f t="shared" si="62"/>
        <v/>
      </c>
      <c r="K793" s="499" t="str">
        <f t="shared" si="63"/>
        <v/>
      </c>
      <c r="L793" s="499"/>
    </row>
    <row r="794" spans="1:12">
      <c r="A794" s="494"/>
      <c r="B794" s="495"/>
      <c r="C794" s="496" t="str">
        <f>IF($B794="","",IFERROR(VLOOKUP($B794,SERVIÇOS!$A:$F,2,0),IFERROR(VLOOKUP($B794,'COMPOSIÇÕES COMPLEMENTARES '!$C:$K,2,0),"")))</f>
        <v/>
      </c>
      <c r="D794" s="497" t="str">
        <f>IF($B794="","",IFERROR(VLOOKUP($B794,SERVIÇOS!$A:$F,3,0),IFERROR(VLOOKUP($B794,'COMPOSIÇÕES COMPLEMENTARES '!$C:$K,3,0),"")))</f>
        <v/>
      </c>
      <c r="E794" s="498"/>
      <c r="F794" s="499" t="str">
        <f>IF($B794="","",IFERROR(VLOOKUP($B794,SERVIÇOS!$A:$F,4,0),IFERROR(VLOOKUP($B794,'COMPOSIÇÕES COMPLEMENTARES '!$C:$K,6,0),"")))</f>
        <v/>
      </c>
      <c r="G794" s="499" t="str">
        <f>IF($B794="","",IFERROR(VLOOKUP($B794,SERVIÇOS!$A:$F,5,0),IFERROR(VLOOKUP($B794,'COMPOSIÇÕES COMPLEMENTARES '!$C:$K,7,0),"")))</f>
        <v/>
      </c>
      <c r="H794" s="499" t="str">
        <f t="shared" si="60"/>
        <v/>
      </c>
      <c r="I794" s="499" t="str">
        <f t="shared" si="61"/>
        <v/>
      </c>
      <c r="J794" s="499" t="str">
        <f t="shared" si="62"/>
        <v/>
      </c>
      <c r="K794" s="499" t="str">
        <f t="shared" si="63"/>
        <v/>
      </c>
      <c r="L794" s="499"/>
    </row>
    <row r="795" spans="1:12">
      <c r="A795" s="494"/>
      <c r="B795" s="495"/>
      <c r="C795" s="496" t="str">
        <f>IF($B795="","",IFERROR(VLOOKUP($B795,SERVIÇOS!$A:$F,2,0),IFERROR(VLOOKUP($B795,'COMPOSIÇÕES COMPLEMENTARES '!$C:$K,2,0),"")))</f>
        <v/>
      </c>
      <c r="D795" s="497" t="str">
        <f>IF($B795="","",IFERROR(VLOOKUP($B795,SERVIÇOS!$A:$F,3,0),IFERROR(VLOOKUP($B795,'COMPOSIÇÕES COMPLEMENTARES '!$C:$K,3,0),"")))</f>
        <v/>
      </c>
      <c r="E795" s="498"/>
      <c r="F795" s="499" t="str">
        <f>IF($B795="","",IFERROR(VLOOKUP($B795,SERVIÇOS!$A:$F,4,0),IFERROR(VLOOKUP($B795,'COMPOSIÇÕES COMPLEMENTARES '!$C:$K,6,0),"")))</f>
        <v/>
      </c>
      <c r="G795" s="499" t="str">
        <f>IF($B795="","",IFERROR(VLOOKUP($B795,SERVIÇOS!$A:$F,5,0),IFERROR(VLOOKUP($B795,'COMPOSIÇÕES COMPLEMENTARES '!$C:$K,7,0),"")))</f>
        <v/>
      </c>
      <c r="H795" s="499" t="str">
        <f t="shared" si="60"/>
        <v/>
      </c>
      <c r="I795" s="499" t="str">
        <f t="shared" si="61"/>
        <v/>
      </c>
      <c r="J795" s="499" t="str">
        <f t="shared" si="62"/>
        <v/>
      </c>
      <c r="K795" s="499" t="str">
        <f t="shared" si="63"/>
        <v/>
      </c>
      <c r="L795" s="499"/>
    </row>
    <row r="796" spans="1:12">
      <c r="A796" s="494"/>
      <c r="B796" s="495"/>
      <c r="C796" s="496" t="str">
        <f>IF($B796="","",IFERROR(VLOOKUP($B796,SERVIÇOS!$A:$F,2,0),IFERROR(VLOOKUP($B796,'COMPOSIÇÕES COMPLEMENTARES '!$C:$K,2,0),"")))</f>
        <v/>
      </c>
      <c r="D796" s="497" t="str">
        <f>IF($B796="","",IFERROR(VLOOKUP($B796,SERVIÇOS!$A:$F,3,0),IFERROR(VLOOKUP($B796,'COMPOSIÇÕES COMPLEMENTARES '!$C:$K,3,0),"")))</f>
        <v/>
      </c>
      <c r="E796" s="498"/>
      <c r="F796" s="499" t="str">
        <f>IF($B796="","",IFERROR(VLOOKUP($B796,SERVIÇOS!$A:$F,4,0),IFERROR(VLOOKUP($B796,'COMPOSIÇÕES COMPLEMENTARES '!$C:$K,6,0),"")))</f>
        <v/>
      </c>
      <c r="G796" s="499" t="str">
        <f>IF($B796="","",IFERROR(VLOOKUP($B796,SERVIÇOS!$A:$F,5,0),IFERROR(VLOOKUP($B796,'COMPOSIÇÕES COMPLEMENTARES '!$C:$K,7,0),"")))</f>
        <v/>
      </c>
      <c r="H796" s="499" t="str">
        <f t="shared" si="60"/>
        <v/>
      </c>
      <c r="I796" s="499" t="str">
        <f t="shared" si="61"/>
        <v/>
      </c>
      <c r="J796" s="499" t="str">
        <f t="shared" si="62"/>
        <v/>
      </c>
      <c r="K796" s="499" t="str">
        <f t="shared" si="63"/>
        <v/>
      </c>
      <c r="L796" s="499"/>
    </row>
    <row r="797" spans="1:12">
      <c r="A797" s="494"/>
      <c r="B797" s="495"/>
      <c r="C797" s="496" t="str">
        <f>IF($B797="","",IFERROR(VLOOKUP($B797,SERVIÇOS!$A:$F,2,0),IFERROR(VLOOKUP($B797,'COMPOSIÇÕES COMPLEMENTARES '!$C:$K,2,0),"")))</f>
        <v/>
      </c>
      <c r="D797" s="497" t="str">
        <f>IF($B797="","",IFERROR(VLOOKUP($B797,SERVIÇOS!$A:$F,3,0),IFERROR(VLOOKUP($B797,'COMPOSIÇÕES COMPLEMENTARES '!$C:$K,3,0),"")))</f>
        <v/>
      </c>
      <c r="E797" s="498"/>
      <c r="F797" s="499" t="str">
        <f>IF($B797="","",IFERROR(VLOOKUP($B797,SERVIÇOS!$A:$F,4,0),IFERROR(VLOOKUP($B797,'COMPOSIÇÕES COMPLEMENTARES '!$C:$K,6,0),"")))</f>
        <v/>
      </c>
      <c r="G797" s="499" t="str">
        <f>IF($B797="","",IFERROR(VLOOKUP($B797,SERVIÇOS!$A:$F,5,0),IFERROR(VLOOKUP($B797,'COMPOSIÇÕES COMPLEMENTARES '!$C:$K,7,0),"")))</f>
        <v/>
      </c>
      <c r="H797" s="499" t="str">
        <f t="shared" si="60"/>
        <v/>
      </c>
      <c r="I797" s="499" t="str">
        <f t="shared" si="61"/>
        <v/>
      </c>
      <c r="J797" s="499" t="str">
        <f t="shared" si="62"/>
        <v/>
      </c>
      <c r="K797" s="499" t="str">
        <f t="shared" si="63"/>
        <v/>
      </c>
      <c r="L797" s="499"/>
    </row>
    <row r="798" spans="1:12">
      <c r="A798" s="494"/>
      <c r="B798" s="495"/>
      <c r="C798" s="496" t="str">
        <f>IF($B798="","",IFERROR(VLOOKUP($B798,SERVIÇOS!$A:$F,2,0),IFERROR(VLOOKUP($B798,'COMPOSIÇÕES COMPLEMENTARES '!$C:$K,2,0),"")))</f>
        <v/>
      </c>
      <c r="D798" s="497" t="str">
        <f>IF($B798="","",IFERROR(VLOOKUP($B798,SERVIÇOS!$A:$F,3,0),IFERROR(VLOOKUP($B798,'COMPOSIÇÕES COMPLEMENTARES '!$C:$K,3,0),"")))</f>
        <v/>
      </c>
      <c r="E798" s="498"/>
      <c r="F798" s="499" t="str">
        <f>IF($B798="","",IFERROR(VLOOKUP($B798,SERVIÇOS!$A:$F,4,0),IFERROR(VLOOKUP($B798,'COMPOSIÇÕES COMPLEMENTARES '!$C:$K,6,0),"")))</f>
        <v/>
      </c>
      <c r="G798" s="499" t="str">
        <f>IF($B798="","",IFERROR(VLOOKUP($B798,SERVIÇOS!$A:$F,5,0),IFERROR(VLOOKUP($B798,'COMPOSIÇÕES COMPLEMENTARES '!$C:$K,7,0),"")))</f>
        <v/>
      </c>
      <c r="H798" s="499" t="str">
        <f t="shared" si="60"/>
        <v/>
      </c>
      <c r="I798" s="499" t="str">
        <f t="shared" si="61"/>
        <v/>
      </c>
      <c r="J798" s="499" t="str">
        <f t="shared" si="62"/>
        <v/>
      </c>
      <c r="K798" s="499" t="str">
        <f t="shared" si="63"/>
        <v/>
      </c>
      <c r="L798" s="499"/>
    </row>
    <row r="799" spans="1:12">
      <c r="A799" s="494"/>
      <c r="B799" s="495"/>
      <c r="C799" s="496" t="str">
        <f>IF($B799="","",IFERROR(VLOOKUP($B799,SERVIÇOS!$A:$F,2,0),IFERROR(VLOOKUP($B799,'COMPOSIÇÕES COMPLEMENTARES '!$C:$K,2,0),"")))</f>
        <v/>
      </c>
      <c r="D799" s="497" t="str">
        <f>IF($B799="","",IFERROR(VLOOKUP($B799,SERVIÇOS!$A:$F,3,0),IFERROR(VLOOKUP($B799,'COMPOSIÇÕES COMPLEMENTARES '!$C:$K,3,0),"")))</f>
        <v/>
      </c>
      <c r="E799" s="498"/>
      <c r="F799" s="499" t="str">
        <f>IF($B799="","",IFERROR(VLOOKUP($B799,SERVIÇOS!$A:$F,4,0),IFERROR(VLOOKUP($B799,'COMPOSIÇÕES COMPLEMENTARES '!$C:$K,6,0),"")))</f>
        <v/>
      </c>
      <c r="G799" s="499" t="str">
        <f>IF($B799="","",IFERROR(VLOOKUP($B799,SERVIÇOS!$A:$F,5,0),IFERROR(VLOOKUP($B799,'COMPOSIÇÕES COMPLEMENTARES '!$C:$K,7,0),"")))</f>
        <v/>
      </c>
      <c r="H799" s="499" t="str">
        <f t="shared" si="60"/>
        <v/>
      </c>
      <c r="I799" s="499" t="str">
        <f t="shared" si="61"/>
        <v/>
      </c>
      <c r="J799" s="499" t="str">
        <f t="shared" si="62"/>
        <v/>
      </c>
      <c r="K799" s="499" t="str">
        <f t="shared" si="63"/>
        <v/>
      </c>
      <c r="L799" s="499"/>
    </row>
    <row r="800" spans="1:12">
      <c r="A800" s="494"/>
      <c r="B800" s="495"/>
      <c r="C800" s="496" t="str">
        <f>IF($B800="","",IFERROR(VLOOKUP($B800,SERVIÇOS!$A:$F,2,0),IFERROR(VLOOKUP($B800,'COMPOSIÇÕES COMPLEMENTARES '!$C:$K,2,0),"")))</f>
        <v/>
      </c>
      <c r="D800" s="497" t="str">
        <f>IF($B800="","",IFERROR(VLOOKUP($B800,SERVIÇOS!$A:$F,3,0),IFERROR(VLOOKUP($B800,'COMPOSIÇÕES COMPLEMENTARES '!$C:$K,3,0),"")))</f>
        <v/>
      </c>
      <c r="E800" s="498"/>
      <c r="F800" s="499" t="str">
        <f>IF($B800="","",IFERROR(VLOOKUP($B800,SERVIÇOS!$A:$F,4,0),IFERROR(VLOOKUP($B800,'COMPOSIÇÕES COMPLEMENTARES '!$C:$K,6,0),"")))</f>
        <v/>
      </c>
      <c r="G800" s="499" t="str">
        <f>IF($B800="","",IFERROR(VLOOKUP($B800,SERVIÇOS!$A:$F,5,0),IFERROR(VLOOKUP($B800,'COMPOSIÇÕES COMPLEMENTARES '!$C:$K,7,0),"")))</f>
        <v/>
      </c>
      <c r="H800" s="499" t="str">
        <f t="shared" si="60"/>
        <v/>
      </c>
      <c r="I800" s="499" t="str">
        <f t="shared" si="61"/>
        <v/>
      </c>
      <c r="J800" s="499" t="str">
        <f t="shared" si="62"/>
        <v/>
      </c>
      <c r="K800" s="499" t="str">
        <f t="shared" si="63"/>
        <v/>
      </c>
      <c r="L800" s="499"/>
    </row>
    <row r="801" spans="1:12">
      <c r="A801" s="494"/>
      <c r="B801" s="495"/>
      <c r="C801" s="496" t="str">
        <f>IF($B801="","",IFERROR(VLOOKUP($B801,SERVIÇOS!$A:$F,2,0),IFERROR(VLOOKUP($B801,'COMPOSIÇÕES COMPLEMENTARES '!$C:$K,2,0),"")))</f>
        <v/>
      </c>
      <c r="D801" s="497" t="str">
        <f>IF($B801="","",IFERROR(VLOOKUP($B801,SERVIÇOS!$A:$F,3,0),IFERROR(VLOOKUP($B801,'COMPOSIÇÕES COMPLEMENTARES '!$C:$K,3,0),"")))</f>
        <v/>
      </c>
      <c r="E801" s="498"/>
      <c r="F801" s="499" t="str">
        <f>IF($B801="","",IFERROR(VLOOKUP($B801,SERVIÇOS!$A:$F,4,0),IFERROR(VLOOKUP($B801,'COMPOSIÇÕES COMPLEMENTARES '!$C:$K,6,0),"")))</f>
        <v/>
      </c>
      <c r="G801" s="499" t="str">
        <f>IF($B801="","",IFERROR(VLOOKUP($B801,SERVIÇOS!$A:$F,5,0),IFERROR(VLOOKUP($B801,'COMPOSIÇÕES COMPLEMENTARES '!$C:$K,7,0),"")))</f>
        <v/>
      </c>
      <c r="H801" s="499" t="str">
        <f t="shared" si="60"/>
        <v/>
      </c>
      <c r="I801" s="499" t="str">
        <f t="shared" si="61"/>
        <v/>
      </c>
      <c r="J801" s="499" t="str">
        <f t="shared" si="62"/>
        <v/>
      </c>
      <c r="K801" s="499" t="str">
        <f t="shared" si="63"/>
        <v/>
      </c>
      <c r="L801" s="499"/>
    </row>
    <row r="802" spans="1:12">
      <c r="A802" s="494"/>
      <c r="B802" s="495"/>
      <c r="C802" s="496" t="str">
        <f>IF($B802="","",IFERROR(VLOOKUP($B802,SERVIÇOS!$A:$F,2,0),IFERROR(VLOOKUP($B802,'COMPOSIÇÕES COMPLEMENTARES '!$C:$K,2,0),"")))</f>
        <v/>
      </c>
      <c r="D802" s="497" t="str">
        <f>IF($B802="","",IFERROR(VLOOKUP($B802,SERVIÇOS!$A:$F,3,0),IFERROR(VLOOKUP($B802,'COMPOSIÇÕES COMPLEMENTARES '!$C:$K,3,0),"")))</f>
        <v/>
      </c>
      <c r="E802" s="498"/>
      <c r="F802" s="499" t="str">
        <f>IF($B802="","",IFERROR(VLOOKUP($B802,SERVIÇOS!$A:$F,4,0),IFERROR(VLOOKUP($B802,'COMPOSIÇÕES COMPLEMENTARES '!$C:$K,6,0),"")))</f>
        <v/>
      </c>
      <c r="G802" s="499" t="str">
        <f>IF($B802="","",IFERROR(VLOOKUP($B802,SERVIÇOS!$A:$F,5,0),IFERROR(VLOOKUP($B802,'COMPOSIÇÕES COMPLEMENTARES '!$C:$K,7,0),"")))</f>
        <v/>
      </c>
      <c r="H802" s="499" t="str">
        <f t="shared" si="60"/>
        <v/>
      </c>
      <c r="I802" s="499" t="str">
        <f t="shared" si="61"/>
        <v/>
      </c>
      <c r="J802" s="499" t="str">
        <f t="shared" si="62"/>
        <v/>
      </c>
      <c r="K802" s="499" t="str">
        <f t="shared" si="63"/>
        <v/>
      </c>
      <c r="L802" s="499"/>
    </row>
    <row r="803" spans="1:12">
      <c r="A803" s="494"/>
      <c r="B803" s="495"/>
      <c r="C803" s="496" t="str">
        <f>IF($B803="","",IFERROR(VLOOKUP($B803,SERVIÇOS!$A:$F,2,0),IFERROR(VLOOKUP($B803,'COMPOSIÇÕES COMPLEMENTARES '!$C:$K,2,0),"")))</f>
        <v/>
      </c>
      <c r="D803" s="497" t="str">
        <f>IF($B803="","",IFERROR(VLOOKUP($B803,SERVIÇOS!$A:$F,3,0),IFERROR(VLOOKUP($B803,'COMPOSIÇÕES COMPLEMENTARES '!$C:$K,3,0),"")))</f>
        <v/>
      </c>
      <c r="E803" s="498"/>
      <c r="F803" s="499" t="str">
        <f>IF($B803="","",IFERROR(VLOOKUP($B803,SERVIÇOS!$A:$F,4,0),IFERROR(VLOOKUP($B803,'COMPOSIÇÕES COMPLEMENTARES '!$C:$K,6,0),"")))</f>
        <v/>
      </c>
      <c r="G803" s="499" t="str">
        <f>IF($B803="","",IFERROR(VLOOKUP($B803,SERVIÇOS!$A:$F,5,0),IFERROR(VLOOKUP($B803,'COMPOSIÇÕES COMPLEMENTARES '!$C:$K,7,0),"")))</f>
        <v/>
      </c>
      <c r="H803" s="499" t="str">
        <f t="shared" si="60"/>
        <v/>
      </c>
      <c r="I803" s="499" t="str">
        <f t="shared" si="61"/>
        <v/>
      </c>
      <c r="J803" s="499" t="str">
        <f t="shared" si="62"/>
        <v/>
      </c>
      <c r="K803" s="499" t="str">
        <f t="shared" si="63"/>
        <v/>
      </c>
      <c r="L803" s="499"/>
    </row>
    <row r="804" spans="1:12">
      <c r="A804" s="494"/>
      <c r="B804" s="495"/>
      <c r="C804" s="496" t="str">
        <f>IF($B804="","",IFERROR(VLOOKUP($B804,SERVIÇOS!$A:$F,2,0),IFERROR(VLOOKUP($B804,'COMPOSIÇÕES COMPLEMENTARES '!$C:$K,2,0),"")))</f>
        <v/>
      </c>
      <c r="D804" s="497" t="str">
        <f>IF($B804="","",IFERROR(VLOOKUP($B804,SERVIÇOS!$A:$F,3,0),IFERROR(VLOOKUP($B804,'COMPOSIÇÕES COMPLEMENTARES '!$C:$K,3,0),"")))</f>
        <v/>
      </c>
      <c r="E804" s="498"/>
      <c r="F804" s="499" t="str">
        <f>IF($B804="","",IFERROR(VLOOKUP($B804,SERVIÇOS!$A:$F,4,0),IFERROR(VLOOKUP($B804,'COMPOSIÇÕES COMPLEMENTARES '!$C:$K,6,0),"")))</f>
        <v/>
      </c>
      <c r="G804" s="499" t="str">
        <f>IF($B804="","",IFERROR(VLOOKUP($B804,SERVIÇOS!$A:$F,5,0),IFERROR(VLOOKUP($B804,'COMPOSIÇÕES COMPLEMENTARES '!$C:$K,7,0),"")))</f>
        <v/>
      </c>
      <c r="H804" s="499" t="str">
        <f t="shared" si="60"/>
        <v/>
      </c>
      <c r="I804" s="499" t="str">
        <f t="shared" si="61"/>
        <v/>
      </c>
      <c r="J804" s="499" t="str">
        <f t="shared" si="62"/>
        <v/>
      </c>
      <c r="K804" s="499" t="str">
        <f t="shared" si="63"/>
        <v/>
      </c>
      <c r="L804" s="499"/>
    </row>
    <row r="805" spans="1:12">
      <c r="A805" s="494"/>
      <c r="B805" s="495"/>
      <c r="C805" s="496" t="str">
        <f>IF($B805="","",IFERROR(VLOOKUP($B805,SERVIÇOS!$A:$F,2,0),IFERROR(VLOOKUP($B805,'COMPOSIÇÕES COMPLEMENTARES '!$C:$K,2,0),"")))</f>
        <v/>
      </c>
      <c r="D805" s="497" t="str">
        <f>IF($B805="","",IFERROR(VLOOKUP($B805,SERVIÇOS!$A:$F,3,0),IFERROR(VLOOKUP($B805,'COMPOSIÇÕES COMPLEMENTARES '!$C:$K,3,0),"")))</f>
        <v/>
      </c>
      <c r="E805" s="498"/>
      <c r="F805" s="499" t="str">
        <f>IF($B805="","",IFERROR(VLOOKUP($B805,SERVIÇOS!$A:$F,4,0),IFERROR(VLOOKUP($B805,'COMPOSIÇÕES COMPLEMENTARES '!$C:$K,6,0),"")))</f>
        <v/>
      </c>
      <c r="G805" s="499" t="str">
        <f>IF($B805="","",IFERROR(VLOOKUP($B805,SERVIÇOS!$A:$F,5,0),IFERROR(VLOOKUP($B805,'COMPOSIÇÕES COMPLEMENTARES '!$C:$K,7,0),"")))</f>
        <v/>
      </c>
      <c r="H805" s="499" t="str">
        <f t="shared" si="60"/>
        <v/>
      </c>
      <c r="I805" s="499" t="str">
        <f t="shared" si="61"/>
        <v/>
      </c>
      <c r="J805" s="499" t="str">
        <f t="shared" si="62"/>
        <v/>
      </c>
      <c r="K805" s="499" t="str">
        <f t="shared" si="63"/>
        <v/>
      </c>
      <c r="L805" s="499"/>
    </row>
    <row r="806" spans="1:12">
      <c r="A806" s="494"/>
      <c r="B806" s="495"/>
      <c r="C806" s="496" t="str">
        <f>IF($B806="","",IFERROR(VLOOKUP($B806,SERVIÇOS!$A:$F,2,0),IFERROR(VLOOKUP($B806,'COMPOSIÇÕES COMPLEMENTARES '!$C:$K,2,0),"")))</f>
        <v/>
      </c>
      <c r="D806" s="497" t="str">
        <f>IF($B806="","",IFERROR(VLOOKUP($B806,SERVIÇOS!$A:$F,3,0),IFERROR(VLOOKUP($B806,'COMPOSIÇÕES COMPLEMENTARES '!$C:$K,3,0),"")))</f>
        <v/>
      </c>
      <c r="E806" s="498"/>
      <c r="F806" s="499" t="str">
        <f>IF($B806="","",IFERROR(VLOOKUP($B806,SERVIÇOS!$A:$F,4,0),IFERROR(VLOOKUP($B806,'COMPOSIÇÕES COMPLEMENTARES '!$C:$K,6,0),"")))</f>
        <v/>
      </c>
      <c r="G806" s="499" t="str">
        <f>IF($B806="","",IFERROR(VLOOKUP($B806,SERVIÇOS!$A:$F,5,0),IFERROR(VLOOKUP($B806,'COMPOSIÇÕES COMPLEMENTARES '!$C:$K,7,0),"")))</f>
        <v/>
      </c>
      <c r="H806" s="499" t="str">
        <f t="shared" si="60"/>
        <v/>
      </c>
      <c r="I806" s="499" t="str">
        <f t="shared" si="61"/>
        <v/>
      </c>
      <c r="J806" s="499" t="str">
        <f t="shared" si="62"/>
        <v/>
      </c>
      <c r="K806" s="499" t="str">
        <f t="shared" si="63"/>
        <v/>
      </c>
      <c r="L806" s="499"/>
    </row>
    <row r="807" spans="1:12">
      <c r="A807" s="494"/>
      <c r="B807" s="495"/>
      <c r="C807" s="496" t="str">
        <f>IF($B807="","",IFERROR(VLOOKUP($B807,SERVIÇOS!$A:$F,2,0),IFERROR(VLOOKUP($B807,'COMPOSIÇÕES COMPLEMENTARES '!$C:$K,2,0),"")))</f>
        <v/>
      </c>
      <c r="D807" s="497" t="str">
        <f>IF($B807="","",IFERROR(VLOOKUP($B807,SERVIÇOS!$A:$F,3,0),IFERROR(VLOOKUP($B807,'COMPOSIÇÕES COMPLEMENTARES '!$C:$K,3,0),"")))</f>
        <v/>
      </c>
      <c r="E807" s="498"/>
      <c r="F807" s="499" t="str">
        <f>IF($B807="","",IFERROR(VLOOKUP($B807,SERVIÇOS!$A:$F,4,0),IFERROR(VLOOKUP($B807,'COMPOSIÇÕES COMPLEMENTARES '!$C:$K,6,0),"")))</f>
        <v/>
      </c>
      <c r="G807" s="499" t="str">
        <f>IF($B807="","",IFERROR(VLOOKUP($B807,SERVIÇOS!$A:$F,5,0),IFERROR(VLOOKUP($B807,'COMPOSIÇÕES COMPLEMENTARES '!$C:$K,7,0),"")))</f>
        <v/>
      </c>
      <c r="H807" s="499" t="str">
        <f t="shared" si="60"/>
        <v/>
      </c>
      <c r="I807" s="499" t="str">
        <f t="shared" si="61"/>
        <v/>
      </c>
      <c r="J807" s="499" t="str">
        <f t="shared" si="62"/>
        <v/>
      </c>
      <c r="K807" s="499" t="str">
        <f t="shared" si="63"/>
        <v/>
      </c>
      <c r="L807" s="499"/>
    </row>
    <row r="808" spans="1:12">
      <c r="A808" s="494"/>
      <c r="B808" s="495"/>
      <c r="C808" s="496" t="str">
        <f>IF($B808="","",IFERROR(VLOOKUP($B808,SERVIÇOS!$A:$F,2,0),IFERROR(VLOOKUP($B808,'COMPOSIÇÕES COMPLEMENTARES '!$C:$K,2,0),"")))</f>
        <v/>
      </c>
      <c r="D808" s="497" t="str">
        <f>IF($B808="","",IFERROR(VLOOKUP($B808,SERVIÇOS!$A:$F,3,0),IFERROR(VLOOKUP($B808,'COMPOSIÇÕES COMPLEMENTARES '!$C:$K,3,0),"")))</f>
        <v/>
      </c>
      <c r="E808" s="498"/>
      <c r="F808" s="499" t="str">
        <f>IF($B808="","",IFERROR(VLOOKUP($B808,SERVIÇOS!$A:$F,4,0),IFERROR(VLOOKUP($B808,'COMPOSIÇÕES COMPLEMENTARES '!$C:$K,6,0),"")))</f>
        <v/>
      </c>
      <c r="G808" s="499" t="str">
        <f>IF($B808="","",IFERROR(VLOOKUP($B808,SERVIÇOS!$A:$F,5,0),IFERROR(VLOOKUP($B808,'COMPOSIÇÕES COMPLEMENTARES '!$C:$K,7,0),"")))</f>
        <v/>
      </c>
      <c r="H808" s="499" t="str">
        <f t="shared" si="60"/>
        <v/>
      </c>
      <c r="I808" s="499" t="str">
        <f t="shared" si="61"/>
        <v/>
      </c>
      <c r="J808" s="499" t="str">
        <f t="shared" si="62"/>
        <v/>
      </c>
      <c r="K808" s="499" t="str">
        <f t="shared" si="63"/>
        <v/>
      </c>
      <c r="L808" s="499"/>
    </row>
    <row r="809" spans="1:12">
      <c r="A809" s="494"/>
      <c r="B809" s="495"/>
      <c r="C809" s="496" t="str">
        <f>IF($B809="","",IFERROR(VLOOKUP($B809,SERVIÇOS!$A:$F,2,0),IFERROR(VLOOKUP($B809,'COMPOSIÇÕES COMPLEMENTARES '!$C:$K,2,0),"")))</f>
        <v/>
      </c>
      <c r="D809" s="497" t="str">
        <f>IF($B809="","",IFERROR(VLOOKUP($B809,SERVIÇOS!$A:$F,3,0),IFERROR(VLOOKUP($B809,'COMPOSIÇÕES COMPLEMENTARES '!$C:$K,3,0),"")))</f>
        <v/>
      </c>
      <c r="E809" s="498"/>
      <c r="F809" s="499" t="str">
        <f>IF($B809="","",IFERROR(VLOOKUP($B809,SERVIÇOS!$A:$F,4,0),IFERROR(VLOOKUP($B809,'COMPOSIÇÕES COMPLEMENTARES '!$C:$K,6,0),"")))</f>
        <v/>
      </c>
      <c r="G809" s="499" t="str">
        <f>IF($B809="","",IFERROR(VLOOKUP($B809,SERVIÇOS!$A:$F,5,0),IFERROR(VLOOKUP($B809,'COMPOSIÇÕES COMPLEMENTARES '!$C:$K,7,0),"")))</f>
        <v/>
      </c>
      <c r="H809" s="499" t="str">
        <f t="shared" si="60"/>
        <v/>
      </c>
      <c r="I809" s="499" t="str">
        <f t="shared" si="61"/>
        <v/>
      </c>
      <c r="J809" s="499" t="str">
        <f t="shared" si="62"/>
        <v/>
      </c>
      <c r="K809" s="499" t="str">
        <f t="shared" si="63"/>
        <v/>
      </c>
      <c r="L809" s="499"/>
    </row>
    <row r="810" spans="1:12">
      <c r="A810" s="494"/>
      <c r="B810" s="495"/>
      <c r="C810" s="496" t="str">
        <f>IF($B810="","",IFERROR(VLOOKUP($B810,SERVIÇOS!$A:$F,2,0),IFERROR(VLOOKUP($B810,'COMPOSIÇÕES COMPLEMENTARES '!$C:$K,2,0),"")))</f>
        <v/>
      </c>
      <c r="D810" s="497" t="str">
        <f>IF($B810="","",IFERROR(VLOOKUP($B810,SERVIÇOS!$A:$F,3,0),IFERROR(VLOOKUP($B810,'COMPOSIÇÕES COMPLEMENTARES '!$C:$K,3,0),"")))</f>
        <v/>
      </c>
      <c r="E810" s="498"/>
      <c r="F810" s="499" t="str">
        <f>IF($B810="","",IFERROR(VLOOKUP($B810,SERVIÇOS!$A:$F,4,0),IFERROR(VLOOKUP($B810,'COMPOSIÇÕES COMPLEMENTARES '!$C:$K,6,0),"")))</f>
        <v/>
      </c>
      <c r="G810" s="499" t="str">
        <f>IF($B810="","",IFERROR(VLOOKUP($B810,SERVIÇOS!$A:$F,5,0),IFERROR(VLOOKUP($B810,'COMPOSIÇÕES COMPLEMENTARES '!$C:$K,7,0),"")))</f>
        <v/>
      </c>
      <c r="H810" s="499" t="str">
        <f t="shared" si="60"/>
        <v/>
      </c>
      <c r="I810" s="499" t="str">
        <f t="shared" si="61"/>
        <v/>
      </c>
      <c r="J810" s="499" t="str">
        <f t="shared" si="62"/>
        <v/>
      </c>
      <c r="K810" s="499" t="str">
        <f t="shared" si="63"/>
        <v/>
      </c>
      <c r="L810" s="499"/>
    </row>
    <row r="811" spans="1:12">
      <c r="A811" s="494"/>
      <c r="B811" s="495"/>
      <c r="C811" s="496" t="str">
        <f>IF($B811="","",IFERROR(VLOOKUP($B811,SERVIÇOS!$A:$F,2,0),IFERROR(VLOOKUP($B811,'COMPOSIÇÕES COMPLEMENTARES '!$C:$K,2,0),"")))</f>
        <v/>
      </c>
      <c r="D811" s="497" t="str">
        <f>IF($B811="","",IFERROR(VLOOKUP($B811,SERVIÇOS!$A:$F,3,0),IFERROR(VLOOKUP($B811,'COMPOSIÇÕES COMPLEMENTARES '!$C:$K,3,0),"")))</f>
        <v/>
      </c>
      <c r="E811" s="498"/>
      <c r="F811" s="499" t="str">
        <f>IF($B811="","",IFERROR(VLOOKUP($B811,SERVIÇOS!$A:$F,4,0),IFERROR(VLOOKUP($B811,'COMPOSIÇÕES COMPLEMENTARES '!$C:$K,6,0),"")))</f>
        <v/>
      </c>
      <c r="G811" s="499" t="str">
        <f>IF($B811="","",IFERROR(VLOOKUP($B811,SERVIÇOS!$A:$F,5,0),IFERROR(VLOOKUP($B811,'COMPOSIÇÕES COMPLEMENTARES '!$C:$K,7,0),"")))</f>
        <v/>
      </c>
      <c r="H811" s="499" t="str">
        <f t="shared" si="60"/>
        <v/>
      </c>
      <c r="I811" s="499" t="str">
        <f t="shared" si="61"/>
        <v/>
      </c>
      <c r="J811" s="499" t="str">
        <f t="shared" si="62"/>
        <v/>
      </c>
      <c r="K811" s="499" t="str">
        <f t="shared" si="63"/>
        <v/>
      </c>
      <c r="L811" s="499"/>
    </row>
    <row r="812" spans="1:12">
      <c r="A812" s="494"/>
      <c r="B812" s="495"/>
      <c r="C812" s="496" t="str">
        <f>IF($B812="","",IFERROR(VLOOKUP($B812,SERVIÇOS!$A:$F,2,0),IFERROR(VLOOKUP($B812,'COMPOSIÇÕES COMPLEMENTARES '!$C:$K,2,0),"")))</f>
        <v/>
      </c>
      <c r="D812" s="497" t="str">
        <f>IF($B812="","",IFERROR(VLOOKUP($B812,SERVIÇOS!$A:$F,3,0),IFERROR(VLOOKUP($B812,'COMPOSIÇÕES COMPLEMENTARES '!$C:$K,3,0),"")))</f>
        <v/>
      </c>
      <c r="E812" s="498"/>
      <c r="F812" s="499" t="str">
        <f>IF($B812="","",IFERROR(VLOOKUP($B812,SERVIÇOS!$A:$F,4,0),IFERROR(VLOOKUP($B812,'COMPOSIÇÕES COMPLEMENTARES '!$C:$K,6,0),"")))</f>
        <v/>
      </c>
      <c r="G812" s="499" t="str">
        <f>IF($B812="","",IFERROR(VLOOKUP($B812,SERVIÇOS!$A:$F,5,0),IFERROR(VLOOKUP($B812,'COMPOSIÇÕES COMPLEMENTARES '!$C:$K,7,0),"")))</f>
        <v/>
      </c>
      <c r="H812" s="499" t="str">
        <f t="shared" si="60"/>
        <v/>
      </c>
      <c r="I812" s="499" t="str">
        <f t="shared" si="61"/>
        <v/>
      </c>
      <c r="J812" s="499" t="str">
        <f t="shared" si="62"/>
        <v/>
      </c>
      <c r="K812" s="499" t="str">
        <f t="shared" si="63"/>
        <v/>
      </c>
      <c r="L812" s="499"/>
    </row>
    <row r="813" spans="1:12">
      <c r="A813" s="494"/>
      <c r="B813" s="495"/>
      <c r="C813" s="496" t="str">
        <f>IF($B813="","",IFERROR(VLOOKUP($B813,SERVIÇOS!$A:$F,2,0),IFERROR(VLOOKUP($B813,'COMPOSIÇÕES COMPLEMENTARES '!$C:$K,2,0),"")))</f>
        <v/>
      </c>
      <c r="D813" s="497" t="str">
        <f>IF($B813="","",IFERROR(VLOOKUP($B813,SERVIÇOS!$A:$F,3,0),IFERROR(VLOOKUP($B813,'COMPOSIÇÕES COMPLEMENTARES '!$C:$K,3,0),"")))</f>
        <v/>
      </c>
      <c r="E813" s="498"/>
      <c r="F813" s="499" t="str">
        <f>IF($B813="","",IFERROR(VLOOKUP($B813,SERVIÇOS!$A:$F,4,0),IFERROR(VLOOKUP($B813,'COMPOSIÇÕES COMPLEMENTARES '!$C:$K,6,0),"")))</f>
        <v/>
      </c>
      <c r="G813" s="499" t="str">
        <f>IF($B813="","",IFERROR(VLOOKUP($B813,SERVIÇOS!$A:$F,5,0),IFERROR(VLOOKUP($B813,'COMPOSIÇÕES COMPLEMENTARES '!$C:$K,7,0),"")))</f>
        <v/>
      </c>
      <c r="H813" s="499" t="str">
        <f t="shared" si="60"/>
        <v/>
      </c>
      <c r="I813" s="499" t="str">
        <f t="shared" si="61"/>
        <v/>
      </c>
      <c r="J813" s="499" t="str">
        <f t="shared" si="62"/>
        <v/>
      </c>
      <c r="K813" s="499" t="str">
        <f t="shared" si="63"/>
        <v/>
      </c>
      <c r="L813" s="499"/>
    </row>
    <row r="814" spans="1:12">
      <c r="A814" s="494"/>
      <c r="B814" s="495"/>
      <c r="C814" s="496" t="str">
        <f>IF($B814="","",IFERROR(VLOOKUP($B814,SERVIÇOS!$A:$F,2,0),IFERROR(VLOOKUP($B814,'COMPOSIÇÕES COMPLEMENTARES '!$C:$K,2,0),"")))</f>
        <v/>
      </c>
      <c r="D814" s="497" t="str">
        <f>IF($B814="","",IFERROR(VLOOKUP($B814,SERVIÇOS!$A:$F,3,0),IFERROR(VLOOKUP($B814,'COMPOSIÇÕES COMPLEMENTARES '!$C:$K,3,0),"")))</f>
        <v/>
      </c>
      <c r="E814" s="498"/>
      <c r="F814" s="499" t="str">
        <f>IF($B814="","",IFERROR(VLOOKUP($B814,SERVIÇOS!$A:$F,4,0),IFERROR(VLOOKUP($B814,'COMPOSIÇÕES COMPLEMENTARES '!$C:$K,6,0),"")))</f>
        <v/>
      </c>
      <c r="G814" s="499" t="str">
        <f>IF($B814="","",IFERROR(VLOOKUP($B814,SERVIÇOS!$A:$F,5,0),IFERROR(VLOOKUP($B814,'COMPOSIÇÕES COMPLEMENTARES '!$C:$K,7,0),"")))</f>
        <v/>
      </c>
      <c r="H814" s="499" t="str">
        <f t="shared" si="60"/>
        <v/>
      </c>
      <c r="I814" s="499" t="str">
        <f t="shared" si="61"/>
        <v/>
      </c>
      <c r="J814" s="499" t="str">
        <f t="shared" si="62"/>
        <v/>
      </c>
      <c r="K814" s="499" t="str">
        <f t="shared" si="63"/>
        <v/>
      </c>
      <c r="L814" s="499"/>
    </row>
    <row r="815" spans="1:12">
      <c r="A815" s="494"/>
      <c r="B815" s="495"/>
      <c r="C815" s="496" t="str">
        <f>IF($B815="","",IFERROR(VLOOKUP($B815,SERVIÇOS!$A:$F,2,0),IFERROR(VLOOKUP($B815,'COMPOSIÇÕES COMPLEMENTARES '!$C:$K,2,0),"")))</f>
        <v/>
      </c>
      <c r="D815" s="497" t="str">
        <f>IF($B815="","",IFERROR(VLOOKUP($B815,SERVIÇOS!$A:$F,3,0),IFERROR(VLOOKUP($B815,'COMPOSIÇÕES COMPLEMENTARES '!$C:$K,3,0),"")))</f>
        <v/>
      </c>
      <c r="E815" s="498"/>
      <c r="F815" s="499" t="str">
        <f>IF($B815="","",IFERROR(VLOOKUP($B815,SERVIÇOS!$A:$F,4,0),IFERROR(VLOOKUP($B815,'COMPOSIÇÕES COMPLEMENTARES '!$C:$K,6,0),"")))</f>
        <v/>
      </c>
      <c r="G815" s="499" t="str">
        <f>IF($B815="","",IFERROR(VLOOKUP($B815,SERVIÇOS!$A:$F,5,0),IFERROR(VLOOKUP($B815,'COMPOSIÇÕES COMPLEMENTARES '!$C:$K,7,0),"")))</f>
        <v/>
      </c>
      <c r="H815" s="499" t="str">
        <f t="shared" si="60"/>
        <v/>
      </c>
      <c r="I815" s="499" t="str">
        <f t="shared" si="61"/>
        <v/>
      </c>
      <c r="J815" s="499" t="str">
        <f t="shared" si="62"/>
        <v/>
      </c>
      <c r="K815" s="499" t="str">
        <f t="shared" si="63"/>
        <v/>
      </c>
      <c r="L815" s="499"/>
    </row>
    <row r="816" spans="1:12">
      <c r="A816" s="494"/>
      <c r="B816" s="495"/>
      <c r="C816" s="496" t="str">
        <f>IF($B816="","",IFERROR(VLOOKUP($B816,SERVIÇOS!$A:$F,2,0),IFERROR(VLOOKUP($B816,'COMPOSIÇÕES COMPLEMENTARES '!$C:$K,2,0),"")))</f>
        <v/>
      </c>
      <c r="D816" s="497" t="str">
        <f>IF($B816="","",IFERROR(VLOOKUP($B816,SERVIÇOS!$A:$F,3,0),IFERROR(VLOOKUP($B816,'COMPOSIÇÕES COMPLEMENTARES '!$C:$K,3,0),"")))</f>
        <v/>
      </c>
      <c r="E816" s="498"/>
      <c r="F816" s="499" t="str">
        <f>IF($B816="","",IFERROR(VLOOKUP($B816,SERVIÇOS!$A:$F,4,0),IFERROR(VLOOKUP($B816,'COMPOSIÇÕES COMPLEMENTARES '!$C:$K,6,0),"")))</f>
        <v/>
      </c>
      <c r="G816" s="499" t="str">
        <f>IF($B816="","",IFERROR(VLOOKUP($B816,SERVIÇOS!$A:$F,5,0),IFERROR(VLOOKUP($B816,'COMPOSIÇÕES COMPLEMENTARES '!$C:$K,7,0),"")))</f>
        <v/>
      </c>
      <c r="H816" s="499" t="str">
        <f t="shared" si="60"/>
        <v/>
      </c>
      <c r="I816" s="499" t="str">
        <f t="shared" si="61"/>
        <v/>
      </c>
      <c r="J816" s="499" t="str">
        <f t="shared" si="62"/>
        <v/>
      </c>
      <c r="K816" s="499" t="str">
        <f t="shared" si="63"/>
        <v/>
      </c>
      <c r="L816" s="499"/>
    </row>
    <row r="817" spans="1:12">
      <c r="A817" s="494"/>
      <c r="B817" s="495"/>
      <c r="C817" s="496" t="str">
        <f>IF($B817="","",IFERROR(VLOOKUP($B817,SERVIÇOS!$A:$F,2,0),IFERROR(VLOOKUP($B817,'COMPOSIÇÕES COMPLEMENTARES '!$C:$K,2,0),"")))</f>
        <v/>
      </c>
      <c r="D817" s="497" t="str">
        <f>IF($B817="","",IFERROR(VLOOKUP($B817,SERVIÇOS!$A:$F,3,0),IFERROR(VLOOKUP($B817,'COMPOSIÇÕES COMPLEMENTARES '!$C:$K,3,0),"")))</f>
        <v/>
      </c>
      <c r="E817" s="498"/>
      <c r="F817" s="499" t="str">
        <f>IF($B817="","",IFERROR(VLOOKUP($B817,SERVIÇOS!$A:$F,4,0),IFERROR(VLOOKUP($B817,'COMPOSIÇÕES COMPLEMENTARES '!$C:$K,6,0),"")))</f>
        <v/>
      </c>
      <c r="G817" s="499" t="str">
        <f>IF($B817="","",IFERROR(VLOOKUP($B817,SERVIÇOS!$A:$F,5,0),IFERROR(VLOOKUP($B817,'COMPOSIÇÕES COMPLEMENTARES '!$C:$K,7,0),"")))</f>
        <v/>
      </c>
      <c r="H817" s="499" t="str">
        <f t="shared" si="60"/>
        <v/>
      </c>
      <c r="I817" s="499" t="str">
        <f t="shared" si="61"/>
        <v/>
      </c>
      <c r="J817" s="499" t="str">
        <f t="shared" si="62"/>
        <v/>
      </c>
      <c r="K817" s="499" t="str">
        <f t="shared" si="63"/>
        <v/>
      </c>
      <c r="L817" s="499"/>
    </row>
    <row r="818" spans="1:12">
      <c r="A818" s="494"/>
      <c r="B818" s="495"/>
      <c r="C818" s="496" t="str">
        <f>IF($B818="","",IFERROR(VLOOKUP($B818,SERVIÇOS!$A:$F,2,0),IFERROR(VLOOKUP($B818,'COMPOSIÇÕES COMPLEMENTARES '!$C:$K,2,0),"")))</f>
        <v/>
      </c>
      <c r="D818" s="497" t="str">
        <f>IF($B818="","",IFERROR(VLOOKUP($B818,SERVIÇOS!$A:$F,3,0),IFERROR(VLOOKUP($B818,'COMPOSIÇÕES COMPLEMENTARES '!$C:$K,3,0),"")))</f>
        <v/>
      </c>
      <c r="E818" s="498"/>
      <c r="F818" s="499" t="str">
        <f>IF($B818="","",IFERROR(VLOOKUP($B818,SERVIÇOS!$A:$F,4,0),IFERROR(VLOOKUP($B818,'COMPOSIÇÕES COMPLEMENTARES '!$C:$K,6,0),"")))</f>
        <v/>
      </c>
      <c r="G818" s="499" t="str">
        <f>IF($B818="","",IFERROR(VLOOKUP($B818,SERVIÇOS!$A:$F,5,0),IFERROR(VLOOKUP($B818,'COMPOSIÇÕES COMPLEMENTARES '!$C:$K,7,0),"")))</f>
        <v/>
      </c>
      <c r="H818" s="499" t="str">
        <f t="shared" si="60"/>
        <v/>
      </c>
      <c r="I818" s="499" t="str">
        <f t="shared" si="61"/>
        <v/>
      </c>
      <c r="J818" s="499" t="str">
        <f t="shared" si="62"/>
        <v/>
      </c>
      <c r="K818" s="499" t="str">
        <f t="shared" si="63"/>
        <v/>
      </c>
      <c r="L818" s="499"/>
    </row>
    <row r="819" spans="1:12">
      <c r="A819" s="494"/>
      <c r="B819" s="495"/>
      <c r="C819" s="496" t="str">
        <f>IF($B819="","",IFERROR(VLOOKUP($B819,SERVIÇOS!$A:$F,2,0),IFERROR(VLOOKUP($B819,'COMPOSIÇÕES COMPLEMENTARES '!$C:$K,2,0),"")))</f>
        <v/>
      </c>
      <c r="D819" s="497" t="str">
        <f>IF($B819="","",IFERROR(VLOOKUP($B819,SERVIÇOS!$A:$F,3,0),IFERROR(VLOOKUP($B819,'COMPOSIÇÕES COMPLEMENTARES '!$C:$K,3,0),"")))</f>
        <v/>
      </c>
      <c r="E819" s="498"/>
      <c r="F819" s="499" t="str">
        <f>IF($B819="","",IFERROR(VLOOKUP($B819,SERVIÇOS!$A:$F,4,0),IFERROR(VLOOKUP($B819,'COMPOSIÇÕES COMPLEMENTARES '!$C:$K,6,0),"")))</f>
        <v/>
      </c>
      <c r="G819" s="499" t="str">
        <f>IF($B819="","",IFERROR(VLOOKUP($B819,SERVIÇOS!$A:$F,5,0),IFERROR(VLOOKUP($B819,'COMPOSIÇÕES COMPLEMENTARES '!$C:$K,7,0),"")))</f>
        <v/>
      </c>
      <c r="H819" s="499" t="str">
        <f t="shared" si="60"/>
        <v/>
      </c>
      <c r="I819" s="499" t="str">
        <f t="shared" si="61"/>
        <v/>
      </c>
      <c r="J819" s="499" t="str">
        <f t="shared" si="62"/>
        <v/>
      </c>
      <c r="K819" s="499" t="str">
        <f t="shared" si="63"/>
        <v/>
      </c>
      <c r="L819" s="499"/>
    </row>
    <row r="820" spans="1:12">
      <c r="A820" s="494"/>
      <c r="B820" s="495"/>
      <c r="C820" s="496" t="str">
        <f>IF($B820="","",IFERROR(VLOOKUP($B820,SERVIÇOS!$A:$F,2,0),IFERROR(VLOOKUP($B820,'COMPOSIÇÕES COMPLEMENTARES '!$C:$K,2,0),"")))</f>
        <v/>
      </c>
      <c r="D820" s="497" t="str">
        <f>IF($B820="","",IFERROR(VLOOKUP($B820,SERVIÇOS!$A:$F,3,0),IFERROR(VLOOKUP($B820,'COMPOSIÇÕES COMPLEMENTARES '!$C:$K,3,0),"")))</f>
        <v/>
      </c>
      <c r="E820" s="498"/>
      <c r="F820" s="499" t="str">
        <f>IF($B820="","",IFERROR(VLOOKUP($B820,SERVIÇOS!$A:$F,4,0),IFERROR(VLOOKUP($B820,'COMPOSIÇÕES COMPLEMENTARES '!$C:$K,6,0),"")))</f>
        <v/>
      </c>
      <c r="G820" s="499" t="str">
        <f>IF($B820="","",IFERROR(VLOOKUP($B820,SERVIÇOS!$A:$F,5,0),IFERROR(VLOOKUP($B820,'COMPOSIÇÕES COMPLEMENTARES '!$C:$K,7,0),"")))</f>
        <v/>
      </c>
      <c r="H820" s="499" t="str">
        <f t="shared" si="60"/>
        <v/>
      </c>
      <c r="I820" s="499" t="str">
        <f t="shared" si="61"/>
        <v/>
      </c>
      <c r="J820" s="499" t="str">
        <f t="shared" si="62"/>
        <v/>
      </c>
      <c r="K820" s="499" t="str">
        <f t="shared" si="63"/>
        <v/>
      </c>
      <c r="L820" s="499"/>
    </row>
    <row r="821" spans="1:12">
      <c r="A821" s="494"/>
      <c r="B821" s="495"/>
      <c r="C821" s="496" t="str">
        <f>IF($B821="","",IFERROR(VLOOKUP($B821,SERVIÇOS!$A:$F,2,0),IFERROR(VLOOKUP($B821,'COMPOSIÇÕES COMPLEMENTARES '!$C:$K,2,0),"")))</f>
        <v/>
      </c>
      <c r="D821" s="497" t="str">
        <f>IF($B821="","",IFERROR(VLOOKUP($B821,SERVIÇOS!$A:$F,3,0),IFERROR(VLOOKUP($B821,'COMPOSIÇÕES COMPLEMENTARES '!$C:$K,3,0),"")))</f>
        <v/>
      </c>
      <c r="E821" s="498"/>
      <c r="F821" s="499" t="str">
        <f>IF($B821="","",IFERROR(VLOOKUP($B821,SERVIÇOS!$A:$F,4,0),IFERROR(VLOOKUP($B821,'COMPOSIÇÕES COMPLEMENTARES '!$C:$K,6,0),"")))</f>
        <v/>
      </c>
      <c r="G821" s="499" t="str">
        <f>IF($B821="","",IFERROR(VLOOKUP($B821,SERVIÇOS!$A:$F,5,0),IFERROR(VLOOKUP($B821,'COMPOSIÇÕES COMPLEMENTARES '!$C:$K,7,0),"")))</f>
        <v/>
      </c>
      <c r="H821" s="499" t="str">
        <f t="shared" si="60"/>
        <v/>
      </c>
      <c r="I821" s="499" t="str">
        <f t="shared" si="61"/>
        <v/>
      </c>
      <c r="J821" s="499" t="str">
        <f t="shared" si="62"/>
        <v/>
      </c>
      <c r="K821" s="499" t="str">
        <f t="shared" si="63"/>
        <v/>
      </c>
      <c r="L821" s="499"/>
    </row>
    <row r="822" spans="1:12">
      <c r="A822" s="494"/>
      <c r="B822" s="495"/>
      <c r="C822" s="496" t="str">
        <f>IF($B822="","",IFERROR(VLOOKUP($B822,SERVIÇOS!$A:$F,2,0),IFERROR(VLOOKUP($B822,'COMPOSIÇÕES COMPLEMENTARES '!$C:$K,2,0),"")))</f>
        <v/>
      </c>
      <c r="D822" s="497" t="str">
        <f>IF($B822="","",IFERROR(VLOOKUP($B822,SERVIÇOS!$A:$F,3,0),IFERROR(VLOOKUP($B822,'COMPOSIÇÕES COMPLEMENTARES '!$C:$K,3,0),"")))</f>
        <v/>
      </c>
      <c r="E822" s="498"/>
      <c r="F822" s="499" t="str">
        <f>IF($B822="","",IFERROR(VLOOKUP($B822,SERVIÇOS!$A:$F,4,0),IFERROR(VLOOKUP($B822,'COMPOSIÇÕES COMPLEMENTARES '!$C:$K,6,0),"")))</f>
        <v/>
      </c>
      <c r="G822" s="499" t="str">
        <f>IF($B822="","",IFERROR(VLOOKUP($B822,SERVIÇOS!$A:$F,5,0),IFERROR(VLOOKUP($B822,'COMPOSIÇÕES COMPLEMENTARES '!$C:$K,7,0),"")))</f>
        <v/>
      </c>
      <c r="H822" s="499" t="str">
        <f t="shared" si="60"/>
        <v/>
      </c>
      <c r="I822" s="499" t="str">
        <f t="shared" si="61"/>
        <v/>
      </c>
      <c r="J822" s="499" t="str">
        <f t="shared" si="62"/>
        <v/>
      </c>
      <c r="K822" s="499" t="str">
        <f t="shared" si="63"/>
        <v/>
      </c>
      <c r="L822" s="499"/>
    </row>
    <row r="823" spans="1:12">
      <c r="A823" s="494"/>
      <c r="B823" s="495"/>
      <c r="C823" s="496" t="str">
        <f>IF($B823="","",IFERROR(VLOOKUP($B823,SERVIÇOS!$A:$F,2,0),IFERROR(VLOOKUP($B823,'COMPOSIÇÕES COMPLEMENTARES '!$C:$K,2,0),"")))</f>
        <v/>
      </c>
      <c r="D823" s="497" t="str">
        <f>IF($B823="","",IFERROR(VLOOKUP($B823,SERVIÇOS!$A:$F,3,0),IFERROR(VLOOKUP($B823,'COMPOSIÇÕES COMPLEMENTARES '!$C:$K,3,0),"")))</f>
        <v/>
      </c>
      <c r="E823" s="498"/>
      <c r="F823" s="499" t="str">
        <f>IF($B823="","",IFERROR(VLOOKUP($B823,SERVIÇOS!$A:$F,4,0),IFERROR(VLOOKUP($B823,'COMPOSIÇÕES COMPLEMENTARES '!$C:$K,6,0),"")))</f>
        <v/>
      </c>
      <c r="G823" s="499" t="str">
        <f>IF($B823="","",IFERROR(VLOOKUP($B823,SERVIÇOS!$A:$F,5,0),IFERROR(VLOOKUP($B823,'COMPOSIÇÕES COMPLEMENTARES '!$C:$K,7,0),"")))</f>
        <v/>
      </c>
      <c r="H823" s="499" t="str">
        <f t="shared" si="60"/>
        <v/>
      </c>
      <c r="I823" s="499" t="str">
        <f t="shared" si="61"/>
        <v/>
      </c>
      <c r="J823" s="499" t="str">
        <f t="shared" si="62"/>
        <v/>
      </c>
      <c r="K823" s="499" t="str">
        <f t="shared" si="63"/>
        <v/>
      </c>
      <c r="L823" s="499"/>
    </row>
    <row r="824" spans="1:12">
      <c r="A824" s="494"/>
      <c r="B824" s="495"/>
      <c r="C824" s="496" t="str">
        <f>IF($B824="","",IFERROR(VLOOKUP($B824,SERVIÇOS!$A:$F,2,0),IFERROR(VLOOKUP($B824,'COMPOSIÇÕES COMPLEMENTARES '!$C:$K,2,0),"")))</f>
        <v/>
      </c>
      <c r="D824" s="497" t="str">
        <f>IF($B824="","",IFERROR(VLOOKUP($B824,SERVIÇOS!$A:$F,3,0),IFERROR(VLOOKUP($B824,'COMPOSIÇÕES COMPLEMENTARES '!$C:$K,3,0),"")))</f>
        <v/>
      </c>
      <c r="E824" s="498"/>
      <c r="F824" s="499" t="str">
        <f>IF($B824="","",IFERROR(VLOOKUP($B824,SERVIÇOS!$A:$F,4,0),IFERROR(VLOOKUP($B824,'COMPOSIÇÕES COMPLEMENTARES '!$C:$K,6,0),"")))</f>
        <v/>
      </c>
      <c r="G824" s="499" t="str">
        <f>IF($B824="","",IFERROR(VLOOKUP($B824,SERVIÇOS!$A:$F,5,0),IFERROR(VLOOKUP($B824,'COMPOSIÇÕES COMPLEMENTARES '!$C:$K,7,0),"")))</f>
        <v/>
      </c>
      <c r="H824" s="499" t="str">
        <f t="shared" si="60"/>
        <v/>
      </c>
      <c r="I824" s="499" t="str">
        <f t="shared" si="61"/>
        <v/>
      </c>
      <c r="J824" s="499" t="str">
        <f t="shared" si="62"/>
        <v/>
      </c>
      <c r="K824" s="499" t="str">
        <f t="shared" si="63"/>
        <v/>
      </c>
      <c r="L824" s="499"/>
    </row>
    <row r="825" spans="1:12">
      <c r="A825" s="494"/>
      <c r="B825" s="495"/>
      <c r="C825" s="496" t="str">
        <f>IF($B825="","",IFERROR(VLOOKUP($B825,SERVIÇOS!$A:$F,2,0),IFERROR(VLOOKUP($B825,'COMPOSIÇÕES COMPLEMENTARES '!$C:$K,2,0),"")))</f>
        <v/>
      </c>
      <c r="D825" s="497" t="str">
        <f>IF($B825="","",IFERROR(VLOOKUP($B825,SERVIÇOS!$A:$F,3,0),IFERROR(VLOOKUP($B825,'COMPOSIÇÕES COMPLEMENTARES '!$C:$K,3,0),"")))</f>
        <v/>
      </c>
      <c r="E825" s="498"/>
      <c r="F825" s="499" t="str">
        <f>IF($B825="","",IFERROR(VLOOKUP($B825,SERVIÇOS!$A:$F,4,0),IFERROR(VLOOKUP($B825,'COMPOSIÇÕES COMPLEMENTARES '!$C:$K,6,0),"")))</f>
        <v/>
      </c>
      <c r="G825" s="499" t="str">
        <f>IF($B825="","",IFERROR(VLOOKUP($B825,SERVIÇOS!$A:$F,5,0),IFERROR(VLOOKUP($B825,'COMPOSIÇÕES COMPLEMENTARES '!$C:$K,7,0),"")))</f>
        <v/>
      </c>
      <c r="H825" s="499" t="str">
        <f t="shared" si="60"/>
        <v/>
      </c>
      <c r="I825" s="499" t="str">
        <f t="shared" si="61"/>
        <v/>
      </c>
      <c r="J825" s="499" t="str">
        <f t="shared" si="62"/>
        <v/>
      </c>
      <c r="K825" s="499" t="str">
        <f t="shared" si="63"/>
        <v/>
      </c>
      <c r="L825" s="499"/>
    </row>
    <row r="826" spans="1:12">
      <c r="A826" s="494"/>
      <c r="B826" s="495"/>
      <c r="C826" s="496" t="str">
        <f>IF($B826="","",IFERROR(VLOOKUP($B826,SERVIÇOS!$A:$F,2,0),IFERROR(VLOOKUP($B826,'COMPOSIÇÕES COMPLEMENTARES '!$C:$K,2,0),"")))</f>
        <v/>
      </c>
      <c r="D826" s="497" t="str">
        <f>IF($B826="","",IFERROR(VLOOKUP($B826,SERVIÇOS!$A:$F,3,0),IFERROR(VLOOKUP($B826,'COMPOSIÇÕES COMPLEMENTARES '!$C:$K,3,0),"")))</f>
        <v/>
      </c>
      <c r="E826" s="498"/>
      <c r="F826" s="499" t="str">
        <f>IF($B826="","",IFERROR(VLOOKUP($B826,SERVIÇOS!$A:$F,4,0),IFERROR(VLOOKUP($B826,'COMPOSIÇÕES COMPLEMENTARES '!$C:$K,6,0),"")))</f>
        <v/>
      </c>
      <c r="G826" s="499" t="str">
        <f>IF($B826="","",IFERROR(VLOOKUP($B826,SERVIÇOS!$A:$F,5,0),IFERROR(VLOOKUP($B826,'COMPOSIÇÕES COMPLEMENTARES '!$C:$K,7,0),"")))</f>
        <v/>
      </c>
      <c r="H826" s="499" t="str">
        <f t="shared" si="60"/>
        <v/>
      </c>
      <c r="I826" s="499" t="str">
        <f t="shared" si="61"/>
        <v/>
      </c>
      <c r="J826" s="499" t="str">
        <f t="shared" si="62"/>
        <v/>
      </c>
      <c r="K826" s="499" t="str">
        <f t="shared" si="63"/>
        <v/>
      </c>
      <c r="L826" s="499"/>
    </row>
    <row r="827" spans="1:12">
      <c r="A827" s="494"/>
      <c r="B827" s="495"/>
      <c r="C827" s="496" t="str">
        <f>IF($B827="","",IFERROR(VLOOKUP($B827,SERVIÇOS!$A:$F,2,0),IFERROR(VLOOKUP($B827,'COMPOSIÇÕES COMPLEMENTARES '!$C:$K,2,0),"")))</f>
        <v/>
      </c>
      <c r="D827" s="497" t="str">
        <f>IF($B827="","",IFERROR(VLOOKUP($B827,SERVIÇOS!$A:$F,3,0),IFERROR(VLOOKUP($B827,'COMPOSIÇÕES COMPLEMENTARES '!$C:$K,3,0),"")))</f>
        <v/>
      </c>
      <c r="E827" s="498"/>
      <c r="F827" s="499" t="str">
        <f>IF($B827="","",IFERROR(VLOOKUP($B827,SERVIÇOS!$A:$F,4,0),IFERROR(VLOOKUP($B827,'COMPOSIÇÕES COMPLEMENTARES '!$C:$K,6,0),"")))</f>
        <v/>
      </c>
      <c r="G827" s="499" t="str">
        <f>IF($B827="","",IFERROR(VLOOKUP($B827,SERVIÇOS!$A:$F,5,0),IFERROR(VLOOKUP($B827,'COMPOSIÇÕES COMPLEMENTARES '!$C:$K,7,0),"")))</f>
        <v/>
      </c>
      <c r="H827" s="499" t="str">
        <f t="shared" si="60"/>
        <v/>
      </c>
      <c r="I827" s="499" t="str">
        <f t="shared" si="61"/>
        <v/>
      </c>
      <c r="J827" s="499" t="str">
        <f t="shared" si="62"/>
        <v/>
      </c>
      <c r="K827" s="499" t="str">
        <f t="shared" si="63"/>
        <v/>
      </c>
      <c r="L827" s="499"/>
    </row>
    <row r="828" spans="1:12">
      <c r="A828" s="494"/>
      <c r="B828" s="495"/>
      <c r="C828" s="496" t="str">
        <f>IF($B828="","",IFERROR(VLOOKUP($B828,SERVIÇOS!$A:$F,2,0),IFERROR(VLOOKUP($B828,'COMPOSIÇÕES COMPLEMENTARES '!$C:$K,2,0),"")))</f>
        <v/>
      </c>
      <c r="D828" s="497" t="str">
        <f>IF($B828="","",IFERROR(VLOOKUP($B828,SERVIÇOS!$A:$F,3,0),IFERROR(VLOOKUP($B828,'COMPOSIÇÕES COMPLEMENTARES '!$C:$K,3,0),"")))</f>
        <v/>
      </c>
      <c r="E828" s="498"/>
      <c r="F828" s="499" t="str">
        <f>IF($B828="","",IFERROR(VLOOKUP($B828,SERVIÇOS!$A:$F,4,0),IFERROR(VLOOKUP($B828,'COMPOSIÇÕES COMPLEMENTARES '!$C:$K,6,0),"")))</f>
        <v/>
      </c>
      <c r="G828" s="499" t="str">
        <f>IF($B828="","",IFERROR(VLOOKUP($B828,SERVIÇOS!$A:$F,5,0),IFERROR(VLOOKUP($B828,'COMPOSIÇÕES COMPLEMENTARES '!$C:$K,7,0),"")))</f>
        <v/>
      </c>
      <c r="H828" s="499" t="str">
        <f t="shared" si="60"/>
        <v/>
      </c>
      <c r="I828" s="499" t="str">
        <f t="shared" si="61"/>
        <v/>
      </c>
      <c r="J828" s="499" t="str">
        <f t="shared" si="62"/>
        <v/>
      </c>
      <c r="K828" s="499" t="str">
        <f t="shared" si="63"/>
        <v/>
      </c>
      <c r="L828" s="499"/>
    </row>
    <row r="829" spans="1:12">
      <c r="A829" s="494"/>
      <c r="B829" s="495"/>
      <c r="C829" s="496" t="str">
        <f>IF($B829="","",IFERROR(VLOOKUP($B829,SERVIÇOS!$A:$F,2,0),IFERROR(VLOOKUP($B829,'COMPOSIÇÕES COMPLEMENTARES '!$C:$K,2,0),"")))</f>
        <v/>
      </c>
      <c r="D829" s="497" t="str">
        <f>IF($B829="","",IFERROR(VLOOKUP($B829,SERVIÇOS!$A:$F,3,0),IFERROR(VLOOKUP($B829,'COMPOSIÇÕES COMPLEMENTARES '!$C:$K,3,0),"")))</f>
        <v/>
      </c>
      <c r="E829" s="498"/>
      <c r="F829" s="499" t="str">
        <f>IF($B829="","",IFERROR(VLOOKUP($B829,SERVIÇOS!$A:$F,4,0),IFERROR(VLOOKUP($B829,'COMPOSIÇÕES COMPLEMENTARES '!$C:$K,6,0),"")))</f>
        <v/>
      </c>
      <c r="G829" s="499" t="str">
        <f>IF($B829="","",IFERROR(VLOOKUP($B829,SERVIÇOS!$A:$F,5,0),IFERROR(VLOOKUP($B829,'COMPOSIÇÕES COMPLEMENTARES '!$C:$K,7,0),"")))</f>
        <v/>
      </c>
      <c r="H829" s="499" t="str">
        <f t="shared" si="60"/>
        <v/>
      </c>
      <c r="I829" s="499" t="str">
        <f t="shared" si="61"/>
        <v/>
      </c>
      <c r="J829" s="499" t="str">
        <f t="shared" si="62"/>
        <v/>
      </c>
      <c r="K829" s="499" t="str">
        <f t="shared" si="63"/>
        <v/>
      </c>
      <c r="L829" s="499"/>
    </row>
    <row r="830" spans="1:12">
      <c r="A830" s="494"/>
      <c r="B830" s="495"/>
      <c r="C830" s="496" t="str">
        <f>IF($B830="","",IFERROR(VLOOKUP($B830,SERVIÇOS!$A:$F,2,0),IFERROR(VLOOKUP($B830,'COMPOSIÇÕES COMPLEMENTARES '!$C:$K,2,0),"")))</f>
        <v/>
      </c>
      <c r="D830" s="497" t="str">
        <f>IF($B830="","",IFERROR(VLOOKUP($B830,SERVIÇOS!$A:$F,3,0),IFERROR(VLOOKUP($B830,'COMPOSIÇÕES COMPLEMENTARES '!$C:$K,3,0),"")))</f>
        <v/>
      </c>
      <c r="E830" s="498"/>
      <c r="F830" s="499" t="str">
        <f>IF($B830="","",IFERROR(VLOOKUP($B830,SERVIÇOS!$A:$F,4,0),IFERROR(VLOOKUP($B830,'COMPOSIÇÕES COMPLEMENTARES '!$C:$K,6,0),"")))</f>
        <v/>
      </c>
      <c r="G830" s="499" t="str">
        <f>IF($B830="","",IFERROR(VLOOKUP($B830,SERVIÇOS!$A:$F,5,0),IFERROR(VLOOKUP($B830,'COMPOSIÇÕES COMPLEMENTARES '!$C:$K,7,0),"")))</f>
        <v/>
      </c>
      <c r="H830" s="499" t="str">
        <f t="shared" si="60"/>
        <v/>
      </c>
      <c r="I830" s="499" t="str">
        <f t="shared" si="61"/>
        <v/>
      </c>
      <c r="J830" s="499" t="str">
        <f t="shared" si="62"/>
        <v/>
      </c>
      <c r="K830" s="499" t="str">
        <f t="shared" si="63"/>
        <v/>
      </c>
      <c r="L830" s="499"/>
    </row>
    <row r="831" spans="1:12">
      <c r="A831" s="494"/>
      <c r="B831" s="495"/>
      <c r="C831" s="496" t="str">
        <f>IF($B831="","",IFERROR(VLOOKUP($B831,SERVIÇOS!$A:$F,2,0),IFERROR(VLOOKUP($B831,'COMPOSIÇÕES COMPLEMENTARES '!$C:$K,2,0),"")))</f>
        <v/>
      </c>
      <c r="D831" s="497" t="str">
        <f>IF($B831="","",IFERROR(VLOOKUP($B831,SERVIÇOS!$A:$F,3,0),IFERROR(VLOOKUP($B831,'COMPOSIÇÕES COMPLEMENTARES '!$C:$K,3,0),"")))</f>
        <v/>
      </c>
      <c r="E831" s="498"/>
      <c r="F831" s="499" t="str">
        <f>IF($B831="","",IFERROR(VLOOKUP($B831,SERVIÇOS!$A:$F,4,0),IFERROR(VLOOKUP($B831,'COMPOSIÇÕES COMPLEMENTARES '!$C:$K,6,0),"")))</f>
        <v/>
      </c>
      <c r="G831" s="499" t="str">
        <f>IF($B831="","",IFERROR(VLOOKUP($B831,SERVIÇOS!$A:$F,5,0),IFERROR(VLOOKUP($B831,'COMPOSIÇÕES COMPLEMENTARES '!$C:$K,7,0),"")))</f>
        <v/>
      </c>
      <c r="H831" s="499" t="str">
        <f t="shared" si="60"/>
        <v/>
      </c>
      <c r="I831" s="499" t="str">
        <f t="shared" si="61"/>
        <v/>
      </c>
      <c r="J831" s="499" t="str">
        <f t="shared" si="62"/>
        <v/>
      </c>
      <c r="K831" s="499" t="str">
        <f t="shared" si="63"/>
        <v/>
      </c>
      <c r="L831" s="499"/>
    </row>
    <row r="832" spans="1:12">
      <c r="A832" s="494"/>
      <c r="B832" s="495"/>
      <c r="C832" s="496" t="str">
        <f>IF($B832="","",IFERROR(VLOOKUP($B832,SERVIÇOS!$A:$F,2,0),IFERROR(VLOOKUP($B832,'COMPOSIÇÕES COMPLEMENTARES '!$C:$K,2,0),"")))</f>
        <v/>
      </c>
      <c r="D832" s="497" t="str">
        <f>IF($B832="","",IFERROR(VLOOKUP($B832,SERVIÇOS!$A:$F,3,0),IFERROR(VLOOKUP($B832,'COMPOSIÇÕES COMPLEMENTARES '!$C:$K,3,0),"")))</f>
        <v/>
      </c>
      <c r="E832" s="498"/>
      <c r="F832" s="499" t="str">
        <f>IF($B832="","",IFERROR(VLOOKUP($B832,SERVIÇOS!$A:$F,4,0),IFERROR(VLOOKUP($B832,'COMPOSIÇÕES COMPLEMENTARES '!$C:$K,6,0),"")))</f>
        <v/>
      </c>
      <c r="G832" s="499" t="str">
        <f>IF($B832="","",IFERROR(VLOOKUP($B832,SERVIÇOS!$A:$F,5,0),IFERROR(VLOOKUP($B832,'COMPOSIÇÕES COMPLEMENTARES '!$C:$K,7,0),"")))</f>
        <v/>
      </c>
      <c r="H832" s="499" t="str">
        <f t="shared" si="60"/>
        <v/>
      </c>
      <c r="I832" s="499" t="str">
        <f t="shared" si="61"/>
        <v/>
      </c>
      <c r="J832" s="499" t="str">
        <f t="shared" si="62"/>
        <v/>
      </c>
      <c r="K832" s="499" t="str">
        <f t="shared" si="63"/>
        <v/>
      </c>
      <c r="L832" s="499"/>
    </row>
    <row r="833" spans="1:12">
      <c r="A833" s="494"/>
      <c r="B833" s="495"/>
      <c r="C833" s="496" t="str">
        <f>IF($B833="","",IFERROR(VLOOKUP($B833,SERVIÇOS!$A:$F,2,0),IFERROR(VLOOKUP($B833,'COMPOSIÇÕES COMPLEMENTARES '!$C:$K,2,0),"")))</f>
        <v/>
      </c>
      <c r="D833" s="497" t="str">
        <f>IF($B833="","",IFERROR(VLOOKUP($B833,SERVIÇOS!$A:$F,3,0),IFERROR(VLOOKUP($B833,'COMPOSIÇÕES COMPLEMENTARES '!$C:$K,3,0),"")))</f>
        <v/>
      </c>
      <c r="E833" s="498"/>
      <c r="F833" s="499" t="str">
        <f>IF($B833="","",IFERROR(VLOOKUP($B833,SERVIÇOS!$A:$F,4,0),IFERROR(VLOOKUP($B833,'COMPOSIÇÕES COMPLEMENTARES '!$C:$K,6,0),"")))</f>
        <v/>
      </c>
      <c r="G833" s="499" t="str">
        <f>IF($B833="","",IFERROR(VLOOKUP($B833,SERVIÇOS!$A:$F,5,0),IFERROR(VLOOKUP($B833,'COMPOSIÇÕES COMPLEMENTARES '!$C:$K,7,0),"")))</f>
        <v/>
      </c>
      <c r="H833" s="499" t="str">
        <f t="shared" si="60"/>
        <v/>
      </c>
      <c r="I833" s="499" t="str">
        <f t="shared" si="61"/>
        <v/>
      </c>
      <c r="J833" s="499" t="str">
        <f t="shared" si="62"/>
        <v/>
      </c>
      <c r="K833" s="499" t="str">
        <f t="shared" si="63"/>
        <v/>
      </c>
      <c r="L833" s="499"/>
    </row>
    <row r="834" spans="1:12">
      <c r="A834" s="494"/>
      <c r="B834" s="495"/>
      <c r="C834" s="496" t="str">
        <f>IF($B834="","",IFERROR(VLOOKUP($B834,SERVIÇOS!$A:$F,2,0),IFERROR(VLOOKUP($B834,'COMPOSIÇÕES COMPLEMENTARES '!$C:$K,2,0),"")))</f>
        <v/>
      </c>
      <c r="D834" s="497" t="str">
        <f>IF($B834="","",IFERROR(VLOOKUP($B834,SERVIÇOS!$A:$F,3,0),IFERROR(VLOOKUP($B834,'COMPOSIÇÕES COMPLEMENTARES '!$C:$K,3,0),"")))</f>
        <v/>
      </c>
      <c r="E834" s="498"/>
      <c r="F834" s="499" t="str">
        <f>IF($B834="","",IFERROR(VLOOKUP($B834,SERVIÇOS!$A:$F,4,0),IFERROR(VLOOKUP($B834,'COMPOSIÇÕES COMPLEMENTARES '!$C:$K,6,0),"")))</f>
        <v/>
      </c>
      <c r="G834" s="499" t="str">
        <f>IF($B834="","",IFERROR(VLOOKUP($B834,SERVIÇOS!$A:$F,5,0),IFERROR(VLOOKUP($B834,'COMPOSIÇÕES COMPLEMENTARES '!$C:$K,7,0),"")))</f>
        <v/>
      </c>
      <c r="H834" s="499" t="str">
        <f t="shared" si="60"/>
        <v/>
      </c>
      <c r="I834" s="499" t="str">
        <f t="shared" si="61"/>
        <v/>
      </c>
      <c r="J834" s="499" t="str">
        <f t="shared" si="62"/>
        <v/>
      </c>
      <c r="K834" s="499" t="str">
        <f t="shared" si="63"/>
        <v/>
      </c>
      <c r="L834" s="499"/>
    </row>
    <row r="835" spans="1:12">
      <c r="A835" s="494"/>
      <c r="B835" s="495"/>
      <c r="C835" s="496" t="str">
        <f>IF($B835="","",IFERROR(VLOOKUP($B835,SERVIÇOS!$A:$F,2,0),IFERROR(VLOOKUP($B835,'COMPOSIÇÕES COMPLEMENTARES '!$C:$K,2,0),"")))</f>
        <v/>
      </c>
      <c r="D835" s="497" t="str">
        <f>IF($B835="","",IFERROR(VLOOKUP($B835,SERVIÇOS!$A:$F,3,0),IFERROR(VLOOKUP($B835,'COMPOSIÇÕES COMPLEMENTARES '!$C:$K,3,0),"")))</f>
        <v/>
      </c>
      <c r="E835" s="498"/>
      <c r="F835" s="499" t="str">
        <f>IF($B835="","",IFERROR(VLOOKUP($B835,SERVIÇOS!$A:$F,4,0),IFERROR(VLOOKUP($B835,'COMPOSIÇÕES COMPLEMENTARES '!$C:$K,6,0),"")))</f>
        <v/>
      </c>
      <c r="G835" s="499" t="str">
        <f>IF($B835="","",IFERROR(VLOOKUP($B835,SERVIÇOS!$A:$F,5,0),IFERROR(VLOOKUP($B835,'COMPOSIÇÕES COMPLEMENTARES '!$C:$K,7,0),"")))</f>
        <v/>
      </c>
      <c r="H835" s="499" t="str">
        <f t="shared" si="60"/>
        <v/>
      </c>
      <c r="I835" s="499" t="str">
        <f t="shared" si="61"/>
        <v/>
      </c>
      <c r="J835" s="499" t="str">
        <f t="shared" si="62"/>
        <v/>
      </c>
      <c r="K835" s="499" t="str">
        <f t="shared" si="63"/>
        <v/>
      </c>
      <c r="L835" s="499"/>
    </row>
    <row r="836" spans="1:12">
      <c r="A836" s="494"/>
      <c r="B836" s="495"/>
      <c r="C836" s="496" t="str">
        <f>IF($B836="","",IFERROR(VLOOKUP($B836,SERVIÇOS!$A:$F,2,0),IFERROR(VLOOKUP($B836,'COMPOSIÇÕES COMPLEMENTARES '!$C:$K,2,0),"")))</f>
        <v/>
      </c>
      <c r="D836" s="497" t="str">
        <f>IF($B836="","",IFERROR(VLOOKUP($B836,SERVIÇOS!$A:$F,3,0),IFERROR(VLOOKUP($B836,'COMPOSIÇÕES COMPLEMENTARES '!$C:$K,3,0),"")))</f>
        <v/>
      </c>
      <c r="E836" s="498"/>
      <c r="F836" s="499" t="str">
        <f>IF($B836="","",IFERROR(VLOOKUP($B836,SERVIÇOS!$A:$F,4,0),IFERROR(VLOOKUP($B836,'COMPOSIÇÕES COMPLEMENTARES '!$C:$K,6,0),"")))</f>
        <v/>
      </c>
      <c r="G836" s="499" t="str">
        <f>IF($B836="","",IFERROR(VLOOKUP($B836,SERVIÇOS!$A:$F,5,0),IFERROR(VLOOKUP($B836,'COMPOSIÇÕES COMPLEMENTARES '!$C:$K,7,0),"")))</f>
        <v/>
      </c>
      <c r="H836" s="499" t="str">
        <f t="shared" si="60"/>
        <v/>
      </c>
      <c r="I836" s="499" t="str">
        <f t="shared" si="61"/>
        <v/>
      </c>
      <c r="J836" s="499" t="str">
        <f t="shared" si="62"/>
        <v/>
      </c>
      <c r="K836" s="499" t="str">
        <f t="shared" si="63"/>
        <v/>
      </c>
      <c r="L836" s="499"/>
    </row>
    <row r="837" spans="1:12">
      <c r="A837" s="494"/>
      <c r="B837" s="495"/>
      <c r="C837" s="496" t="str">
        <f>IF($B837="","",IFERROR(VLOOKUP($B837,SERVIÇOS!$A:$F,2,0),IFERROR(VLOOKUP($B837,'COMPOSIÇÕES COMPLEMENTARES '!$C:$K,2,0),"")))</f>
        <v/>
      </c>
      <c r="D837" s="497" t="str">
        <f>IF($B837="","",IFERROR(VLOOKUP($B837,SERVIÇOS!$A:$F,3,0),IFERROR(VLOOKUP($B837,'COMPOSIÇÕES COMPLEMENTARES '!$C:$K,3,0),"")))</f>
        <v/>
      </c>
      <c r="E837" s="498"/>
      <c r="F837" s="499" t="str">
        <f>IF($B837="","",IFERROR(VLOOKUP($B837,SERVIÇOS!$A:$F,4,0),IFERROR(VLOOKUP($B837,'COMPOSIÇÕES COMPLEMENTARES '!$C:$K,6,0),"")))</f>
        <v/>
      </c>
      <c r="G837" s="499" t="str">
        <f>IF($B837="","",IFERROR(VLOOKUP($B837,SERVIÇOS!$A:$F,5,0),IFERROR(VLOOKUP($B837,'COMPOSIÇÕES COMPLEMENTARES '!$C:$K,7,0),"")))</f>
        <v/>
      </c>
      <c r="H837" s="499" t="str">
        <f t="shared" si="60"/>
        <v/>
      </c>
      <c r="I837" s="499" t="str">
        <f t="shared" si="61"/>
        <v/>
      </c>
      <c r="J837" s="499" t="str">
        <f t="shared" si="62"/>
        <v/>
      </c>
      <c r="K837" s="499" t="str">
        <f t="shared" si="63"/>
        <v/>
      </c>
      <c r="L837" s="499"/>
    </row>
    <row r="838" spans="1:12">
      <c r="A838" s="494"/>
      <c r="B838" s="495"/>
      <c r="C838" s="496" t="str">
        <f>IF($B838="","",IFERROR(VLOOKUP($B838,SERVIÇOS!$A:$F,2,0),IFERROR(VLOOKUP($B838,'COMPOSIÇÕES COMPLEMENTARES '!$C:$K,2,0),"")))</f>
        <v/>
      </c>
      <c r="D838" s="497" t="str">
        <f>IF($B838="","",IFERROR(VLOOKUP($B838,SERVIÇOS!$A:$F,3,0),IFERROR(VLOOKUP($B838,'COMPOSIÇÕES COMPLEMENTARES '!$C:$K,3,0),"")))</f>
        <v/>
      </c>
      <c r="E838" s="498"/>
      <c r="F838" s="499" t="str">
        <f>IF($B838="","",IFERROR(VLOOKUP($B838,SERVIÇOS!$A:$F,4,0),IFERROR(VLOOKUP($B838,'COMPOSIÇÕES COMPLEMENTARES '!$C:$K,6,0),"")))</f>
        <v/>
      </c>
      <c r="G838" s="499" t="str">
        <f>IF($B838="","",IFERROR(VLOOKUP($B838,SERVIÇOS!$A:$F,5,0),IFERROR(VLOOKUP($B838,'COMPOSIÇÕES COMPLEMENTARES '!$C:$K,7,0),"")))</f>
        <v/>
      </c>
      <c r="H838" s="499" t="str">
        <f t="shared" si="60"/>
        <v/>
      </c>
      <c r="I838" s="499" t="str">
        <f t="shared" si="61"/>
        <v/>
      </c>
      <c r="J838" s="499" t="str">
        <f t="shared" si="62"/>
        <v/>
      </c>
      <c r="K838" s="499" t="str">
        <f t="shared" si="63"/>
        <v/>
      </c>
      <c r="L838" s="499"/>
    </row>
    <row r="839" spans="1:12">
      <c r="A839" s="494"/>
      <c r="B839" s="495"/>
      <c r="C839" s="496" t="str">
        <f>IF($B839="","",IFERROR(VLOOKUP($B839,SERVIÇOS!$A:$F,2,0),IFERROR(VLOOKUP($B839,'COMPOSIÇÕES COMPLEMENTARES '!$C:$K,2,0),"")))</f>
        <v/>
      </c>
      <c r="D839" s="497" t="str">
        <f>IF($B839="","",IFERROR(VLOOKUP($B839,SERVIÇOS!$A:$F,3,0),IFERROR(VLOOKUP($B839,'COMPOSIÇÕES COMPLEMENTARES '!$C:$K,3,0),"")))</f>
        <v/>
      </c>
      <c r="E839" s="498"/>
      <c r="F839" s="499" t="str">
        <f>IF($B839="","",IFERROR(VLOOKUP($B839,SERVIÇOS!$A:$F,4,0),IFERROR(VLOOKUP($B839,'COMPOSIÇÕES COMPLEMENTARES '!$C:$K,6,0),"")))</f>
        <v/>
      </c>
      <c r="G839" s="499" t="str">
        <f>IF($B839="","",IFERROR(VLOOKUP($B839,SERVIÇOS!$A:$F,5,0),IFERROR(VLOOKUP($B839,'COMPOSIÇÕES COMPLEMENTARES '!$C:$K,7,0),"")))</f>
        <v/>
      </c>
      <c r="H839" s="499" t="str">
        <f t="shared" si="60"/>
        <v/>
      </c>
      <c r="I839" s="499" t="str">
        <f t="shared" si="61"/>
        <v/>
      </c>
      <c r="J839" s="499" t="str">
        <f t="shared" si="62"/>
        <v/>
      </c>
      <c r="K839" s="499" t="str">
        <f t="shared" si="63"/>
        <v/>
      </c>
      <c r="L839" s="499"/>
    </row>
    <row r="840" spans="1:12">
      <c r="A840" s="494"/>
      <c r="B840" s="495"/>
      <c r="C840" s="496" t="str">
        <f>IF($B840="","",IFERROR(VLOOKUP($B840,SERVIÇOS!$A:$F,2,0),IFERROR(VLOOKUP($B840,'COMPOSIÇÕES COMPLEMENTARES '!$C:$K,2,0),"")))</f>
        <v/>
      </c>
      <c r="D840" s="497" t="str">
        <f>IF($B840="","",IFERROR(VLOOKUP($B840,SERVIÇOS!$A:$F,3,0),IFERROR(VLOOKUP($B840,'COMPOSIÇÕES COMPLEMENTARES '!$C:$K,3,0),"")))</f>
        <v/>
      </c>
      <c r="E840" s="498"/>
      <c r="F840" s="499" t="str">
        <f>IF($B840="","",IFERROR(VLOOKUP($B840,SERVIÇOS!$A:$F,4,0),IFERROR(VLOOKUP($B840,'COMPOSIÇÕES COMPLEMENTARES '!$C:$K,6,0),"")))</f>
        <v/>
      </c>
      <c r="G840" s="499" t="str">
        <f>IF($B840="","",IFERROR(VLOOKUP($B840,SERVIÇOS!$A:$F,5,0),IFERROR(VLOOKUP($B840,'COMPOSIÇÕES COMPLEMENTARES '!$C:$K,7,0),"")))</f>
        <v/>
      </c>
      <c r="H840" s="499" t="str">
        <f t="shared" si="60"/>
        <v/>
      </c>
      <c r="I840" s="499" t="str">
        <f t="shared" si="61"/>
        <v/>
      </c>
      <c r="J840" s="499" t="str">
        <f t="shared" si="62"/>
        <v/>
      </c>
      <c r="K840" s="499" t="str">
        <f t="shared" si="63"/>
        <v/>
      </c>
      <c r="L840" s="499"/>
    </row>
    <row r="841" spans="1:12">
      <c r="A841" s="494"/>
      <c r="B841" s="495"/>
      <c r="C841" s="496" t="str">
        <f>IF($B841="","",IFERROR(VLOOKUP($B841,SERVIÇOS!$A:$F,2,0),IFERROR(VLOOKUP($B841,'COMPOSIÇÕES COMPLEMENTARES '!$C:$K,2,0),"")))</f>
        <v/>
      </c>
      <c r="D841" s="497" t="str">
        <f>IF($B841="","",IFERROR(VLOOKUP($B841,SERVIÇOS!$A:$F,3,0),IFERROR(VLOOKUP($B841,'COMPOSIÇÕES COMPLEMENTARES '!$C:$K,3,0),"")))</f>
        <v/>
      </c>
      <c r="E841" s="498"/>
      <c r="F841" s="499" t="str">
        <f>IF($B841="","",IFERROR(VLOOKUP($B841,SERVIÇOS!$A:$F,4,0),IFERROR(VLOOKUP($B841,'COMPOSIÇÕES COMPLEMENTARES '!$C:$K,6,0),"")))</f>
        <v/>
      </c>
      <c r="G841" s="499" t="str">
        <f>IF($B841="","",IFERROR(VLOOKUP($B841,SERVIÇOS!$A:$F,5,0),IFERROR(VLOOKUP($B841,'COMPOSIÇÕES COMPLEMENTARES '!$C:$K,7,0),"")))</f>
        <v/>
      </c>
      <c r="H841" s="499" t="str">
        <f t="shared" si="60"/>
        <v/>
      </c>
      <c r="I841" s="499" t="str">
        <f t="shared" si="61"/>
        <v/>
      </c>
      <c r="J841" s="499" t="str">
        <f t="shared" si="62"/>
        <v/>
      </c>
      <c r="K841" s="499" t="str">
        <f t="shared" si="63"/>
        <v/>
      </c>
      <c r="L841" s="499"/>
    </row>
    <row r="842" spans="1:12">
      <c r="A842" s="494"/>
      <c r="B842" s="495"/>
      <c r="C842" s="496" t="str">
        <f>IF($B842="","",IFERROR(VLOOKUP($B842,SERVIÇOS!$A:$F,2,0),IFERROR(VLOOKUP($B842,'COMPOSIÇÕES COMPLEMENTARES '!$C:$K,2,0),"")))</f>
        <v/>
      </c>
      <c r="D842" s="497" t="str">
        <f>IF($B842="","",IFERROR(VLOOKUP($B842,SERVIÇOS!$A:$F,3,0),IFERROR(VLOOKUP($B842,'COMPOSIÇÕES COMPLEMENTARES '!$C:$K,3,0),"")))</f>
        <v/>
      </c>
      <c r="E842" s="498"/>
      <c r="F842" s="499" t="str">
        <f>IF($B842="","",IFERROR(VLOOKUP($B842,SERVIÇOS!$A:$F,4,0),IFERROR(VLOOKUP($B842,'COMPOSIÇÕES COMPLEMENTARES '!$C:$K,6,0),"")))</f>
        <v/>
      </c>
      <c r="G842" s="499" t="str">
        <f>IF($B842="","",IFERROR(VLOOKUP($B842,SERVIÇOS!$A:$F,5,0),IFERROR(VLOOKUP($B842,'COMPOSIÇÕES COMPLEMENTARES '!$C:$K,7,0),"")))</f>
        <v/>
      </c>
      <c r="H842" s="499" t="str">
        <f t="shared" ref="H842:H905" si="64">IF(E842="","",F842+G842)</f>
        <v/>
      </c>
      <c r="I842" s="499" t="str">
        <f t="shared" ref="I842:I905" si="65">IF(E842="","",ROUND((E842*F842),2))</f>
        <v/>
      </c>
      <c r="J842" s="499" t="str">
        <f t="shared" ref="J842:J905" si="66">IF(E842="","",ROUND((E842*G842),2))</f>
        <v/>
      </c>
      <c r="K842" s="499" t="str">
        <f t="shared" ref="K842:K905" si="67">IF(E842="","",ROUND((E842*H842),2))</f>
        <v/>
      </c>
      <c r="L842" s="499"/>
    </row>
    <row r="843" spans="1:12">
      <c r="A843" s="494"/>
      <c r="B843" s="495"/>
      <c r="C843" s="496" t="str">
        <f>IF($B843="","",IFERROR(VLOOKUP($B843,SERVIÇOS!$A:$F,2,0),IFERROR(VLOOKUP($B843,'COMPOSIÇÕES COMPLEMENTARES '!$C:$K,2,0),"")))</f>
        <v/>
      </c>
      <c r="D843" s="497" t="str">
        <f>IF($B843="","",IFERROR(VLOOKUP($B843,SERVIÇOS!$A:$F,3,0),IFERROR(VLOOKUP($B843,'COMPOSIÇÕES COMPLEMENTARES '!$C:$K,3,0),"")))</f>
        <v/>
      </c>
      <c r="E843" s="498"/>
      <c r="F843" s="499" t="str">
        <f>IF($B843="","",IFERROR(VLOOKUP($B843,SERVIÇOS!$A:$F,4,0),IFERROR(VLOOKUP($B843,'COMPOSIÇÕES COMPLEMENTARES '!$C:$K,6,0),"")))</f>
        <v/>
      </c>
      <c r="G843" s="499" t="str">
        <f>IF($B843="","",IFERROR(VLOOKUP($B843,SERVIÇOS!$A:$F,5,0),IFERROR(VLOOKUP($B843,'COMPOSIÇÕES COMPLEMENTARES '!$C:$K,7,0),"")))</f>
        <v/>
      </c>
      <c r="H843" s="499" t="str">
        <f t="shared" si="64"/>
        <v/>
      </c>
      <c r="I843" s="499" t="str">
        <f t="shared" si="65"/>
        <v/>
      </c>
      <c r="J843" s="499" t="str">
        <f t="shared" si="66"/>
        <v/>
      </c>
      <c r="K843" s="499" t="str">
        <f t="shared" si="67"/>
        <v/>
      </c>
      <c r="L843" s="499"/>
    </row>
    <row r="844" spans="1:12">
      <c r="A844" s="494"/>
      <c r="B844" s="495"/>
      <c r="C844" s="496" t="str">
        <f>IF($B844="","",IFERROR(VLOOKUP($B844,SERVIÇOS!$A:$F,2,0),IFERROR(VLOOKUP($B844,'COMPOSIÇÕES COMPLEMENTARES '!$C:$K,2,0),"")))</f>
        <v/>
      </c>
      <c r="D844" s="497" t="str">
        <f>IF($B844="","",IFERROR(VLOOKUP($B844,SERVIÇOS!$A:$F,3,0),IFERROR(VLOOKUP($B844,'COMPOSIÇÕES COMPLEMENTARES '!$C:$K,3,0),"")))</f>
        <v/>
      </c>
      <c r="E844" s="498"/>
      <c r="F844" s="499" t="str">
        <f>IF($B844="","",IFERROR(VLOOKUP($B844,SERVIÇOS!$A:$F,4,0),IFERROR(VLOOKUP($B844,'COMPOSIÇÕES COMPLEMENTARES '!$C:$K,6,0),"")))</f>
        <v/>
      </c>
      <c r="G844" s="499" t="str">
        <f>IF($B844="","",IFERROR(VLOOKUP($B844,SERVIÇOS!$A:$F,5,0),IFERROR(VLOOKUP($B844,'COMPOSIÇÕES COMPLEMENTARES '!$C:$K,7,0),"")))</f>
        <v/>
      </c>
      <c r="H844" s="499" t="str">
        <f t="shared" si="64"/>
        <v/>
      </c>
      <c r="I844" s="499" t="str">
        <f t="shared" si="65"/>
        <v/>
      </c>
      <c r="J844" s="499" t="str">
        <f t="shared" si="66"/>
        <v/>
      </c>
      <c r="K844" s="499" t="str">
        <f t="shared" si="67"/>
        <v/>
      </c>
      <c r="L844" s="499"/>
    </row>
    <row r="845" spans="1:12">
      <c r="A845" s="494"/>
      <c r="B845" s="495"/>
      <c r="C845" s="496" t="str">
        <f>IF($B845="","",IFERROR(VLOOKUP($B845,SERVIÇOS!$A:$F,2,0),IFERROR(VLOOKUP($B845,'COMPOSIÇÕES COMPLEMENTARES '!$C:$K,2,0),"")))</f>
        <v/>
      </c>
      <c r="D845" s="497" t="str">
        <f>IF($B845="","",IFERROR(VLOOKUP($B845,SERVIÇOS!$A:$F,3,0),IFERROR(VLOOKUP($B845,'COMPOSIÇÕES COMPLEMENTARES '!$C:$K,3,0),"")))</f>
        <v/>
      </c>
      <c r="E845" s="498"/>
      <c r="F845" s="499" t="str">
        <f>IF($B845="","",IFERROR(VLOOKUP($B845,SERVIÇOS!$A:$F,4,0),IFERROR(VLOOKUP($B845,'COMPOSIÇÕES COMPLEMENTARES '!$C:$K,6,0),"")))</f>
        <v/>
      </c>
      <c r="G845" s="499" t="str">
        <f>IF($B845="","",IFERROR(VLOOKUP($B845,SERVIÇOS!$A:$F,5,0),IFERROR(VLOOKUP($B845,'COMPOSIÇÕES COMPLEMENTARES '!$C:$K,7,0),"")))</f>
        <v/>
      </c>
      <c r="H845" s="499" t="str">
        <f t="shared" si="64"/>
        <v/>
      </c>
      <c r="I845" s="499" t="str">
        <f t="shared" si="65"/>
        <v/>
      </c>
      <c r="J845" s="499" t="str">
        <f t="shared" si="66"/>
        <v/>
      </c>
      <c r="K845" s="499" t="str">
        <f t="shared" si="67"/>
        <v/>
      </c>
      <c r="L845" s="499"/>
    </row>
    <row r="846" spans="1:12">
      <c r="A846" s="494"/>
      <c r="B846" s="495"/>
      <c r="C846" s="496" t="str">
        <f>IF($B846="","",IFERROR(VLOOKUP($B846,SERVIÇOS!$A:$F,2,0),IFERROR(VLOOKUP($B846,'COMPOSIÇÕES COMPLEMENTARES '!$C:$K,2,0),"")))</f>
        <v/>
      </c>
      <c r="D846" s="497" t="str">
        <f>IF($B846="","",IFERROR(VLOOKUP($B846,SERVIÇOS!$A:$F,3,0),IFERROR(VLOOKUP($B846,'COMPOSIÇÕES COMPLEMENTARES '!$C:$K,3,0),"")))</f>
        <v/>
      </c>
      <c r="E846" s="498"/>
      <c r="F846" s="499" t="str">
        <f>IF($B846="","",IFERROR(VLOOKUP($B846,SERVIÇOS!$A:$F,4,0),IFERROR(VLOOKUP($B846,'COMPOSIÇÕES COMPLEMENTARES '!$C:$K,6,0),"")))</f>
        <v/>
      </c>
      <c r="G846" s="499" t="str">
        <f>IF($B846="","",IFERROR(VLOOKUP($B846,SERVIÇOS!$A:$F,5,0),IFERROR(VLOOKUP($B846,'COMPOSIÇÕES COMPLEMENTARES '!$C:$K,7,0),"")))</f>
        <v/>
      </c>
      <c r="H846" s="499" t="str">
        <f t="shared" si="64"/>
        <v/>
      </c>
      <c r="I846" s="499" t="str">
        <f t="shared" si="65"/>
        <v/>
      </c>
      <c r="J846" s="499" t="str">
        <f t="shared" si="66"/>
        <v/>
      </c>
      <c r="K846" s="499" t="str">
        <f t="shared" si="67"/>
        <v/>
      </c>
      <c r="L846" s="499"/>
    </row>
    <row r="847" spans="1:12">
      <c r="A847" s="494"/>
      <c r="B847" s="495"/>
      <c r="C847" s="496" t="str">
        <f>IF($B847="","",IFERROR(VLOOKUP($B847,SERVIÇOS!$A:$F,2,0),IFERROR(VLOOKUP($B847,'COMPOSIÇÕES COMPLEMENTARES '!$C:$K,2,0),"")))</f>
        <v/>
      </c>
      <c r="D847" s="497" t="str">
        <f>IF($B847="","",IFERROR(VLOOKUP($B847,SERVIÇOS!$A:$F,3,0),IFERROR(VLOOKUP($B847,'COMPOSIÇÕES COMPLEMENTARES '!$C:$K,3,0),"")))</f>
        <v/>
      </c>
      <c r="E847" s="498"/>
      <c r="F847" s="499" t="str">
        <f>IF($B847="","",IFERROR(VLOOKUP($B847,SERVIÇOS!$A:$F,4,0),IFERROR(VLOOKUP($B847,'COMPOSIÇÕES COMPLEMENTARES '!$C:$K,6,0),"")))</f>
        <v/>
      </c>
      <c r="G847" s="499" t="str">
        <f>IF($B847="","",IFERROR(VLOOKUP($B847,SERVIÇOS!$A:$F,5,0),IFERROR(VLOOKUP($B847,'COMPOSIÇÕES COMPLEMENTARES '!$C:$K,7,0),"")))</f>
        <v/>
      </c>
      <c r="H847" s="499" t="str">
        <f t="shared" si="64"/>
        <v/>
      </c>
      <c r="I847" s="499" t="str">
        <f t="shared" si="65"/>
        <v/>
      </c>
      <c r="J847" s="499" t="str">
        <f t="shared" si="66"/>
        <v/>
      </c>
      <c r="K847" s="499" t="str">
        <f t="shared" si="67"/>
        <v/>
      </c>
      <c r="L847" s="499"/>
    </row>
    <row r="848" spans="1:12">
      <c r="A848" s="494"/>
      <c r="B848" s="495"/>
      <c r="C848" s="496" t="str">
        <f>IF($B848="","",IFERROR(VLOOKUP($B848,SERVIÇOS!$A:$F,2,0),IFERROR(VLOOKUP($B848,'COMPOSIÇÕES COMPLEMENTARES '!$C:$K,2,0),"")))</f>
        <v/>
      </c>
      <c r="D848" s="497" t="str">
        <f>IF($B848="","",IFERROR(VLOOKUP($B848,SERVIÇOS!$A:$F,3,0),IFERROR(VLOOKUP($B848,'COMPOSIÇÕES COMPLEMENTARES '!$C:$K,3,0),"")))</f>
        <v/>
      </c>
      <c r="E848" s="498"/>
      <c r="F848" s="499" t="str">
        <f>IF($B848="","",IFERROR(VLOOKUP($B848,SERVIÇOS!$A:$F,4,0),IFERROR(VLOOKUP($B848,'COMPOSIÇÕES COMPLEMENTARES '!$C:$K,6,0),"")))</f>
        <v/>
      </c>
      <c r="G848" s="499" t="str">
        <f>IF($B848="","",IFERROR(VLOOKUP($B848,SERVIÇOS!$A:$F,5,0),IFERROR(VLOOKUP($B848,'COMPOSIÇÕES COMPLEMENTARES '!$C:$K,7,0),"")))</f>
        <v/>
      </c>
      <c r="H848" s="499" t="str">
        <f t="shared" si="64"/>
        <v/>
      </c>
      <c r="I848" s="499" t="str">
        <f t="shared" si="65"/>
        <v/>
      </c>
      <c r="J848" s="499" t="str">
        <f t="shared" si="66"/>
        <v/>
      </c>
      <c r="K848" s="499" t="str">
        <f t="shared" si="67"/>
        <v/>
      </c>
      <c r="L848" s="499"/>
    </row>
    <row r="849" spans="1:12">
      <c r="A849" s="494"/>
      <c r="B849" s="495"/>
      <c r="C849" s="496" t="str">
        <f>IF($B849="","",IFERROR(VLOOKUP($B849,SERVIÇOS!$A:$F,2,0),IFERROR(VLOOKUP($B849,'COMPOSIÇÕES COMPLEMENTARES '!$C:$K,2,0),"")))</f>
        <v/>
      </c>
      <c r="D849" s="497" t="str">
        <f>IF($B849="","",IFERROR(VLOOKUP($B849,SERVIÇOS!$A:$F,3,0),IFERROR(VLOOKUP($B849,'COMPOSIÇÕES COMPLEMENTARES '!$C:$K,3,0),"")))</f>
        <v/>
      </c>
      <c r="E849" s="498"/>
      <c r="F849" s="499" t="str">
        <f>IF($B849="","",IFERROR(VLOOKUP($B849,SERVIÇOS!$A:$F,4,0),IFERROR(VLOOKUP($B849,'COMPOSIÇÕES COMPLEMENTARES '!$C:$K,6,0),"")))</f>
        <v/>
      </c>
      <c r="G849" s="499" t="str">
        <f>IF($B849="","",IFERROR(VLOOKUP($B849,SERVIÇOS!$A:$F,5,0),IFERROR(VLOOKUP($B849,'COMPOSIÇÕES COMPLEMENTARES '!$C:$K,7,0),"")))</f>
        <v/>
      </c>
      <c r="H849" s="499" t="str">
        <f t="shared" si="64"/>
        <v/>
      </c>
      <c r="I849" s="499" t="str">
        <f t="shared" si="65"/>
        <v/>
      </c>
      <c r="J849" s="499" t="str">
        <f t="shared" si="66"/>
        <v/>
      </c>
      <c r="K849" s="499" t="str">
        <f t="shared" si="67"/>
        <v/>
      </c>
      <c r="L849" s="499"/>
    </row>
    <row r="850" spans="1:12">
      <c r="A850" s="494"/>
      <c r="B850" s="495"/>
      <c r="C850" s="496" t="str">
        <f>IF($B850="","",IFERROR(VLOOKUP($B850,SERVIÇOS!$A:$F,2,0),IFERROR(VLOOKUP($B850,'COMPOSIÇÕES COMPLEMENTARES '!$C:$K,2,0),"")))</f>
        <v/>
      </c>
      <c r="D850" s="497" t="str">
        <f>IF($B850="","",IFERROR(VLOOKUP($B850,SERVIÇOS!$A:$F,3,0),IFERROR(VLOOKUP($B850,'COMPOSIÇÕES COMPLEMENTARES '!$C:$K,3,0),"")))</f>
        <v/>
      </c>
      <c r="E850" s="498"/>
      <c r="F850" s="499" t="str">
        <f>IF($B850="","",IFERROR(VLOOKUP($B850,SERVIÇOS!$A:$F,4,0),IFERROR(VLOOKUP($B850,'COMPOSIÇÕES COMPLEMENTARES '!$C:$K,6,0),"")))</f>
        <v/>
      </c>
      <c r="G850" s="499" t="str">
        <f>IF($B850="","",IFERROR(VLOOKUP($B850,SERVIÇOS!$A:$F,5,0),IFERROR(VLOOKUP($B850,'COMPOSIÇÕES COMPLEMENTARES '!$C:$K,7,0),"")))</f>
        <v/>
      </c>
      <c r="H850" s="499" t="str">
        <f t="shared" si="64"/>
        <v/>
      </c>
      <c r="I850" s="499" t="str">
        <f t="shared" si="65"/>
        <v/>
      </c>
      <c r="J850" s="499" t="str">
        <f t="shared" si="66"/>
        <v/>
      </c>
      <c r="K850" s="499" t="str">
        <f t="shared" si="67"/>
        <v/>
      </c>
      <c r="L850" s="499"/>
    </row>
    <row r="851" spans="1:12">
      <c r="A851" s="494"/>
      <c r="B851" s="495"/>
      <c r="C851" s="496" t="str">
        <f>IF($B851="","",IFERROR(VLOOKUP($B851,SERVIÇOS!$A:$F,2,0),IFERROR(VLOOKUP($B851,'COMPOSIÇÕES COMPLEMENTARES '!$C:$K,2,0),"")))</f>
        <v/>
      </c>
      <c r="D851" s="497" t="str">
        <f>IF($B851="","",IFERROR(VLOOKUP($B851,SERVIÇOS!$A:$F,3,0),IFERROR(VLOOKUP($B851,'COMPOSIÇÕES COMPLEMENTARES '!$C:$K,3,0),"")))</f>
        <v/>
      </c>
      <c r="E851" s="498"/>
      <c r="F851" s="499" t="str">
        <f>IF($B851="","",IFERROR(VLOOKUP($B851,SERVIÇOS!$A:$F,4,0),IFERROR(VLOOKUP($B851,'COMPOSIÇÕES COMPLEMENTARES '!$C:$K,6,0),"")))</f>
        <v/>
      </c>
      <c r="G851" s="499" t="str">
        <f>IF($B851="","",IFERROR(VLOOKUP($B851,SERVIÇOS!$A:$F,5,0),IFERROR(VLOOKUP($B851,'COMPOSIÇÕES COMPLEMENTARES '!$C:$K,7,0),"")))</f>
        <v/>
      </c>
      <c r="H851" s="499" t="str">
        <f t="shared" si="64"/>
        <v/>
      </c>
      <c r="I851" s="499" t="str">
        <f t="shared" si="65"/>
        <v/>
      </c>
      <c r="J851" s="499" t="str">
        <f t="shared" si="66"/>
        <v/>
      </c>
      <c r="K851" s="499" t="str">
        <f t="shared" si="67"/>
        <v/>
      </c>
      <c r="L851" s="499"/>
    </row>
    <row r="852" spans="1:12">
      <c r="A852" s="494"/>
      <c r="B852" s="495"/>
      <c r="C852" s="496" t="str">
        <f>IF($B852="","",IFERROR(VLOOKUP($B852,SERVIÇOS!$A:$F,2,0),IFERROR(VLOOKUP($B852,'COMPOSIÇÕES COMPLEMENTARES '!$C:$K,2,0),"")))</f>
        <v/>
      </c>
      <c r="D852" s="497" t="str">
        <f>IF($B852="","",IFERROR(VLOOKUP($B852,SERVIÇOS!$A:$F,3,0),IFERROR(VLOOKUP($B852,'COMPOSIÇÕES COMPLEMENTARES '!$C:$K,3,0),"")))</f>
        <v/>
      </c>
      <c r="E852" s="498"/>
      <c r="F852" s="499" t="str">
        <f>IF($B852="","",IFERROR(VLOOKUP($B852,SERVIÇOS!$A:$F,4,0),IFERROR(VLOOKUP($B852,'COMPOSIÇÕES COMPLEMENTARES '!$C:$K,6,0),"")))</f>
        <v/>
      </c>
      <c r="G852" s="499" t="str">
        <f>IF($B852="","",IFERROR(VLOOKUP($B852,SERVIÇOS!$A:$F,5,0),IFERROR(VLOOKUP($B852,'COMPOSIÇÕES COMPLEMENTARES '!$C:$K,7,0),"")))</f>
        <v/>
      </c>
      <c r="H852" s="499" t="str">
        <f t="shared" si="64"/>
        <v/>
      </c>
      <c r="I852" s="499" t="str">
        <f t="shared" si="65"/>
        <v/>
      </c>
      <c r="J852" s="499" t="str">
        <f t="shared" si="66"/>
        <v/>
      </c>
      <c r="K852" s="499" t="str">
        <f t="shared" si="67"/>
        <v/>
      </c>
      <c r="L852" s="499"/>
    </row>
    <row r="853" spans="1:12">
      <c r="A853" s="494"/>
      <c r="B853" s="495"/>
      <c r="C853" s="496" t="str">
        <f>IF($B853="","",IFERROR(VLOOKUP($B853,SERVIÇOS!$A:$F,2,0),IFERROR(VLOOKUP($B853,'COMPOSIÇÕES COMPLEMENTARES '!$C:$K,2,0),"")))</f>
        <v/>
      </c>
      <c r="D853" s="497" t="str">
        <f>IF($B853="","",IFERROR(VLOOKUP($B853,SERVIÇOS!$A:$F,3,0),IFERROR(VLOOKUP($B853,'COMPOSIÇÕES COMPLEMENTARES '!$C:$K,3,0),"")))</f>
        <v/>
      </c>
      <c r="E853" s="498"/>
      <c r="F853" s="499" t="str">
        <f>IF($B853="","",IFERROR(VLOOKUP($B853,SERVIÇOS!$A:$F,4,0),IFERROR(VLOOKUP($B853,'COMPOSIÇÕES COMPLEMENTARES '!$C:$K,6,0),"")))</f>
        <v/>
      </c>
      <c r="G853" s="499" t="str">
        <f>IF($B853="","",IFERROR(VLOOKUP($B853,SERVIÇOS!$A:$F,5,0),IFERROR(VLOOKUP($B853,'COMPOSIÇÕES COMPLEMENTARES '!$C:$K,7,0),"")))</f>
        <v/>
      </c>
      <c r="H853" s="499" t="str">
        <f t="shared" si="64"/>
        <v/>
      </c>
      <c r="I853" s="499" t="str">
        <f t="shared" si="65"/>
        <v/>
      </c>
      <c r="J853" s="499" t="str">
        <f t="shared" si="66"/>
        <v/>
      </c>
      <c r="K853" s="499" t="str">
        <f t="shared" si="67"/>
        <v/>
      </c>
      <c r="L853" s="499"/>
    </row>
    <row r="854" spans="1:12">
      <c r="A854" s="494"/>
      <c r="B854" s="495"/>
      <c r="C854" s="496" t="str">
        <f>IF($B854="","",IFERROR(VLOOKUP($B854,SERVIÇOS!$A:$F,2,0),IFERROR(VLOOKUP($B854,'COMPOSIÇÕES COMPLEMENTARES '!$C:$K,2,0),"")))</f>
        <v/>
      </c>
      <c r="D854" s="497" t="str">
        <f>IF($B854="","",IFERROR(VLOOKUP($B854,SERVIÇOS!$A:$F,3,0),IFERROR(VLOOKUP($B854,'COMPOSIÇÕES COMPLEMENTARES '!$C:$K,3,0),"")))</f>
        <v/>
      </c>
      <c r="E854" s="498"/>
      <c r="F854" s="499" t="str">
        <f>IF($B854="","",IFERROR(VLOOKUP($B854,SERVIÇOS!$A:$F,4,0),IFERROR(VLOOKUP($B854,'COMPOSIÇÕES COMPLEMENTARES '!$C:$K,6,0),"")))</f>
        <v/>
      </c>
      <c r="G854" s="499" t="str">
        <f>IF($B854="","",IFERROR(VLOOKUP($B854,SERVIÇOS!$A:$F,5,0),IFERROR(VLOOKUP($B854,'COMPOSIÇÕES COMPLEMENTARES '!$C:$K,7,0),"")))</f>
        <v/>
      </c>
      <c r="H854" s="499" t="str">
        <f t="shared" si="64"/>
        <v/>
      </c>
      <c r="I854" s="499" t="str">
        <f t="shared" si="65"/>
        <v/>
      </c>
      <c r="J854" s="499" t="str">
        <f t="shared" si="66"/>
        <v/>
      </c>
      <c r="K854" s="499" t="str">
        <f t="shared" si="67"/>
        <v/>
      </c>
      <c r="L854" s="499"/>
    </row>
    <row r="855" spans="1:12">
      <c r="A855" s="494"/>
      <c r="B855" s="495"/>
      <c r="C855" s="496" t="str">
        <f>IF($B855="","",IFERROR(VLOOKUP($B855,SERVIÇOS!$A:$F,2,0),IFERROR(VLOOKUP($B855,'COMPOSIÇÕES COMPLEMENTARES '!$C:$K,2,0),"")))</f>
        <v/>
      </c>
      <c r="D855" s="497" t="str">
        <f>IF($B855="","",IFERROR(VLOOKUP($B855,SERVIÇOS!$A:$F,3,0),IFERROR(VLOOKUP($B855,'COMPOSIÇÕES COMPLEMENTARES '!$C:$K,3,0),"")))</f>
        <v/>
      </c>
      <c r="E855" s="498"/>
      <c r="F855" s="499" t="str">
        <f>IF($B855="","",IFERROR(VLOOKUP($B855,SERVIÇOS!$A:$F,4,0),IFERROR(VLOOKUP($B855,'COMPOSIÇÕES COMPLEMENTARES '!$C:$K,6,0),"")))</f>
        <v/>
      </c>
      <c r="G855" s="499" t="str">
        <f>IF($B855="","",IFERROR(VLOOKUP($B855,SERVIÇOS!$A:$F,5,0),IFERROR(VLOOKUP($B855,'COMPOSIÇÕES COMPLEMENTARES '!$C:$K,7,0),"")))</f>
        <v/>
      </c>
      <c r="H855" s="499" t="str">
        <f t="shared" si="64"/>
        <v/>
      </c>
      <c r="I855" s="499" t="str">
        <f t="shared" si="65"/>
        <v/>
      </c>
      <c r="J855" s="499" t="str">
        <f t="shared" si="66"/>
        <v/>
      </c>
      <c r="K855" s="499" t="str">
        <f t="shared" si="67"/>
        <v/>
      </c>
      <c r="L855" s="499"/>
    </row>
    <row r="856" spans="1:12">
      <c r="A856" s="494"/>
      <c r="B856" s="495"/>
      <c r="C856" s="496" t="str">
        <f>IF($B856="","",IFERROR(VLOOKUP($B856,SERVIÇOS!$A:$F,2,0),IFERROR(VLOOKUP($B856,'COMPOSIÇÕES COMPLEMENTARES '!$C:$K,2,0),"")))</f>
        <v/>
      </c>
      <c r="D856" s="497" t="str">
        <f>IF($B856="","",IFERROR(VLOOKUP($B856,SERVIÇOS!$A:$F,3,0),IFERROR(VLOOKUP($B856,'COMPOSIÇÕES COMPLEMENTARES '!$C:$K,3,0),"")))</f>
        <v/>
      </c>
      <c r="E856" s="498"/>
      <c r="F856" s="499" t="str">
        <f>IF($B856="","",IFERROR(VLOOKUP($B856,SERVIÇOS!$A:$F,4,0),IFERROR(VLOOKUP($B856,'COMPOSIÇÕES COMPLEMENTARES '!$C:$K,6,0),"")))</f>
        <v/>
      </c>
      <c r="G856" s="499" t="str">
        <f>IF($B856="","",IFERROR(VLOOKUP($B856,SERVIÇOS!$A:$F,5,0),IFERROR(VLOOKUP($B856,'COMPOSIÇÕES COMPLEMENTARES '!$C:$K,7,0),"")))</f>
        <v/>
      </c>
      <c r="H856" s="499" t="str">
        <f t="shared" si="64"/>
        <v/>
      </c>
      <c r="I856" s="499" t="str">
        <f t="shared" si="65"/>
        <v/>
      </c>
      <c r="J856" s="499" t="str">
        <f t="shared" si="66"/>
        <v/>
      </c>
      <c r="K856" s="499" t="str">
        <f t="shared" si="67"/>
        <v/>
      </c>
      <c r="L856" s="499"/>
    </row>
    <row r="857" spans="1:12">
      <c r="A857" s="494"/>
      <c r="B857" s="495"/>
      <c r="C857" s="496" t="str">
        <f>IF($B857="","",IFERROR(VLOOKUP($B857,SERVIÇOS!$A:$F,2,0),IFERROR(VLOOKUP($B857,'COMPOSIÇÕES COMPLEMENTARES '!$C:$K,2,0),"")))</f>
        <v/>
      </c>
      <c r="D857" s="497" t="str">
        <f>IF($B857="","",IFERROR(VLOOKUP($B857,SERVIÇOS!$A:$F,3,0),IFERROR(VLOOKUP($B857,'COMPOSIÇÕES COMPLEMENTARES '!$C:$K,3,0),"")))</f>
        <v/>
      </c>
      <c r="E857" s="498"/>
      <c r="F857" s="499" t="str">
        <f>IF($B857="","",IFERROR(VLOOKUP($B857,SERVIÇOS!$A:$F,4,0),IFERROR(VLOOKUP($B857,'COMPOSIÇÕES COMPLEMENTARES '!$C:$K,6,0),"")))</f>
        <v/>
      </c>
      <c r="G857" s="499" t="str">
        <f>IF($B857="","",IFERROR(VLOOKUP($B857,SERVIÇOS!$A:$F,5,0),IFERROR(VLOOKUP($B857,'COMPOSIÇÕES COMPLEMENTARES '!$C:$K,7,0),"")))</f>
        <v/>
      </c>
      <c r="H857" s="499" t="str">
        <f t="shared" si="64"/>
        <v/>
      </c>
      <c r="I857" s="499" t="str">
        <f t="shared" si="65"/>
        <v/>
      </c>
      <c r="J857" s="499" t="str">
        <f t="shared" si="66"/>
        <v/>
      </c>
      <c r="K857" s="499" t="str">
        <f t="shared" si="67"/>
        <v/>
      </c>
      <c r="L857" s="499"/>
    </row>
    <row r="858" spans="1:12">
      <c r="A858" s="494"/>
      <c r="B858" s="495"/>
      <c r="C858" s="496" t="str">
        <f>IF($B858="","",IFERROR(VLOOKUP($B858,SERVIÇOS!$A:$F,2,0),IFERROR(VLOOKUP($B858,'COMPOSIÇÕES COMPLEMENTARES '!$C:$K,2,0),"")))</f>
        <v/>
      </c>
      <c r="D858" s="497" t="str">
        <f>IF($B858="","",IFERROR(VLOOKUP($B858,SERVIÇOS!$A:$F,3,0),IFERROR(VLOOKUP($B858,'COMPOSIÇÕES COMPLEMENTARES '!$C:$K,3,0),"")))</f>
        <v/>
      </c>
      <c r="E858" s="498"/>
      <c r="F858" s="499" t="str">
        <f>IF($B858="","",IFERROR(VLOOKUP($B858,SERVIÇOS!$A:$F,4,0),IFERROR(VLOOKUP($B858,'COMPOSIÇÕES COMPLEMENTARES '!$C:$K,6,0),"")))</f>
        <v/>
      </c>
      <c r="G858" s="499" t="str">
        <f>IF($B858="","",IFERROR(VLOOKUP($B858,SERVIÇOS!$A:$F,5,0),IFERROR(VLOOKUP($B858,'COMPOSIÇÕES COMPLEMENTARES '!$C:$K,7,0),"")))</f>
        <v/>
      </c>
      <c r="H858" s="499" t="str">
        <f t="shared" si="64"/>
        <v/>
      </c>
      <c r="I858" s="499" t="str">
        <f t="shared" si="65"/>
        <v/>
      </c>
      <c r="J858" s="499" t="str">
        <f t="shared" si="66"/>
        <v/>
      </c>
      <c r="K858" s="499" t="str">
        <f t="shared" si="67"/>
        <v/>
      </c>
      <c r="L858" s="499"/>
    </row>
    <row r="859" spans="1:12">
      <c r="A859" s="494"/>
      <c r="B859" s="495"/>
      <c r="C859" s="496" t="str">
        <f>IF($B859="","",IFERROR(VLOOKUP($B859,SERVIÇOS!$A:$F,2,0),IFERROR(VLOOKUP($B859,'COMPOSIÇÕES COMPLEMENTARES '!$C:$K,2,0),"")))</f>
        <v/>
      </c>
      <c r="D859" s="497" t="str">
        <f>IF($B859="","",IFERROR(VLOOKUP($B859,SERVIÇOS!$A:$F,3,0),IFERROR(VLOOKUP($B859,'COMPOSIÇÕES COMPLEMENTARES '!$C:$K,3,0),"")))</f>
        <v/>
      </c>
      <c r="E859" s="498"/>
      <c r="F859" s="499" t="str">
        <f>IF($B859="","",IFERROR(VLOOKUP($B859,SERVIÇOS!$A:$F,4,0),IFERROR(VLOOKUP($B859,'COMPOSIÇÕES COMPLEMENTARES '!$C:$K,6,0),"")))</f>
        <v/>
      </c>
      <c r="G859" s="499" t="str">
        <f>IF($B859="","",IFERROR(VLOOKUP($B859,SERVIÇOS!$A:$F,5,0),IFERROR(VLOOKUP($B859,'COMPOSIÇÕES COMPLEMENTARES '!$C:$K,7,0),"")))</f>
        <v/>
      </c>
      <c r="H859" s="499" t="str">
        <f t="shared" si="64"/>
        <v/>
      </c>
      <c r="I859" s="499" t="str">
        <f t="shared" si="65"/>
        <v/>
      </c>
      <c r="J859" s="499" t="str">
        <f t="shared" si="66"/>
        <v/>
      </c>
      <c r="K859" s="499" t="str">
        <f t="shared" si="67"/>
        <v/>
      </c>
      <c r="L859" s="499"/>
    </row>
    <row r="860" spans="1:12">
      <c r="A860" s="494"/>
      <c r="B860" s="495"/>
      <c r="C860" s="496" t="str">
        <f>IF($B860="","",IFERROR(VLOOKUP($B860,SERVIÇOS!$A:$F,2,0),IFERROR(VLOOKUP($B860,'COMPOSIÇÕES COMPLEMENTARES '!$C:$K,2,0),"")))</f>
        <v/>
      </c>
      <c r="D860" s="497" t="str">
        <f>IF($B860="","",IFERROR(VLOOKUP($B860,SERVIÇOS!$A:$F,3,0),IFERROR(VLOOKUP($B860,'COMPOSIÇÕES COMPLEMENTARES '!$C:$K,3,0),"")))</f>
        <v/>
      </c>
      <c r="E860" s="498"/>
      <c r="F860" s="499" t="str">
        <f>IF($B860="","",IFERROR(VLOOKUP($B860,SERVIÇOS!$A:$F,4,0),IFERROR(VLOOKUP($B860,'COMPOSIÇÕES COMPLEMENTARES '!$C:$K,6,0),"")))</f>
        <v/>
      </c>
      <c r="G860" s="499" t="str">
        <f>IF($B860="","",IFERROR(VLOOKUP($B860,SERVIÇOS!$A:$F,5,0),IFERROR(VLOOKUP($B860,'COMPOSIÇÕES COMPLEMENTARES '!$C:$K,7,0),"")))</f>
        <v/>
      </c>
      <c r="H860" s="499" t="str">
        <f t="shared" si="64"/>
        <v/>
      </c>
      <c r="I860" s="499" t="str">
        <f t="shared" si="65"/>
        <v/>
      </c>
      <c r="J860" s="499" t="str">
        <f t="shared" si="66"/>
        <v/>
      </c>
      <c r="K860" s="499" t="str">
        <f t="shared" si="67"/>
        <v/>
      </c>
      <c r="L860" s="499"/>
    </row>
    <row r="861" spans="1:12">
      <c r="A861" s="494"/>
      <c r="B861" s="495"/>
      <c r="C861" s="496" t="str">
        <f>IF($B861="","",IFERROR(VLOOKUP($B861,SERVIÇOS!$A:$F,2,0),IFERROR(VLOOKUP($B861,'COMPOSIÇÕES COMPLEMENTARES '!$C:$K,2,0),"")))</f>
        <v/>
      </c>
      <c r="D861" s="497" t="str">
        <f>IF($B861="","",IFERROR(VLOOKUP($B861,SERVIÇOS!$A:$F,3,0),IFERROR(VLOOKUP($B861,'COMPOSIÇÕES COMPLEMENTARES '!$C:$K,3,0),"")))</f>
        <v/>
      </c>
      <c r="E861" s="498"/>
      <c r="F861" s="499" t="str">
        <f>IF($B861="","",IFERROR(VLOOKUP($B861,SERVIÇOS!$A:$F,4,0),IFERROR(VLOOKUP($B861,'COMPOSIÇÕES COMPLEMENTARES '!$C:$K,6,0),"")))</f>
        <v/>
      </c>
      <c r="G861" s="499" t="str">
        <f>IF($B861="","",IFERROR(VLOOKUP($B861,SERVIÇOS!$A:$F,5,0),IFERROR(VLOOKUP($B861,'COMPOSIÇÕES COMPLEMENTARES '!$C:$K,7,0),"")))</f>
        <v/>
      </c>
      <c r="H861" s="499" t="str">
        <f t="shared" si="64"/>
        <v/>
      </c>
      <c r="I861" s="499" t="str">
        <f t="shared" si="65"/>
        <v/>
      </c>
      <c r="J861" s="499" t="str">
        <f t="shared" si="66"/>
        <v/>
      </c>
      <c r="K861" s="499" t="str">
        <f t="shared" si="67"/>
        <v/>
      </c>
      <c r="L861" s="499"/>
    </row>
    <row r="862" spans="1:12">
      <c r="A862" s="494"/>
      <c r="B862" s="495"/>
      <c r="C862" s="496" t="str">
        <f>IF($B862="","",IFERROR(VLOOKUP($B862,SERVIÇOS!$A:$F,2,0),IFERROR(VLOOKUP($B862,'COMPOSIÇÕES COMPLEMENTARES '!$C:$K,2,0),"")))</f>
        <v/>
      </c>
      <c r="D862" s="497" t="str">
        <f>IF($B862="","",IFERROR(VLOOKUP($B862,SERVIÇOS!$A:$F,3,0),IFERROR(VLOOKUP($B862,'COMPOSIÇÕES COMPLEMENTARES '!$C:$K,3,0),"")))</f>
        <v/>
      </c>
      <c r="E862" s="498"/>
      <c r="F862" s="499" t="str">
        <f>IF($B862="","",IFERROR(VLOOKUP($B862,SERVIÇOS!$A:$F,4,0),IFERROR(VLOOKUP($B862,'COMPOSIÇÕES COMPLEMENTARES '!$C:$K,6,0),"")))</f>
        <v/>
      </c>
      <c r="G862" s="499" t="str">
        <f>IF($B862="","",IFERROR(VLOOKUP($B862,SERVIÇOS!$A:$F,5,0),IFERROR(VLOOKUP($B862,'COMPOSIÇÕES COMPLEMENTARES '!$C:$K,7,0),"")))</f>
        <v/>
      </c>
      <c r="H862" s="499" t="str">
        <f t="shared" si="64"/>
        <v/>
      </c>
      <c r="I862" s="499" t="str">
        <f t="shared" si="65"/>
        <v/>
      </c>
      <c r="J862" s="499" t="str">
        <f t="shared" si="66"/>
        <v/>
      </c>
      <c r="K862" s="499" t="str">
        <f t="shared" si="67"/>
        <v/>
      </c>
      <c r="L862" s="499"/>
    </row>
    <row r="863" spans="1:12">
      <c r="A863" s="494"/>
      <c r="B863" s="495"/>
      <c r="C863" s="496" t="str">
        <f>IF($B863="","",IFERROR(VLOOKUP($B863,SERVIÇOS!$A:$F,2,0),IFERROR(VLOOKUP($B863,'COMPOSIÇÕES COMPLEMENTARES '!$C:$K,2,0),"")))</f>
        <v/>
      </c>
      <c r="D863" s="497" t="str">
        <f>IF($B863="","",IFERROR(VLOOKUP($B863,SERVIÇOS!$A:$F,3,0),IFERROR(VLOOKUP($B863,'COMPOSIÇÕES COMPLEMENTARES '!$C:$K,3,0),"")))</f>
        <v/>
      </c>
      <c r="E863" s="498"/>
      <c r="F863" s="499" t="str">
        <f>IF($B863="","",IFERROR(VLOOKUP($B863,SERVIÇOS!$A:$F,4,0),IFERROR(VLOOKUP($B863,'COMPOSIÇÕES COMPLEMENTARES '!$C:$K,6,0),"")))</f>
        <v/>
      </c>
      <c r="G863" s="499" t="str">
        <f>IF($B863="","",IFERROR(VLOOKUP($B863,SERVIÇOS!$A:$F,5,0),IFERROR(VLOOKUP($B863,'COMPOSIÇÕES COMPLEMENTARES '!$C:$K,7,0),"")))</f>
        <v/>
      </c>
      <c r="H863" s="499" t="str">
        <f t="shared" si="64"/>
        <v/>
      </c>
      <c r="I863" s="499" t="str">
        <f t="shared" si="65"/>
        <v/>
      </c>
      <c r="J863" s="499" t="str">
        <f t="shared" si="66"/>
        <v/>
      </c>
      <c r="K863" s="499" t="str">
        <f t="shared" si="67"/>
        <v/>
      </c>
      <c r="L863" s="499"/>
    </row>
    <row r="864" spans="1:12">
      <c r="A864" s="494"/>
      <c r="B864" s="495"/>
      <c r="C864" s="496" t="str">
        <f>IF($B864="","",IFERROR(VLOOKUP($B864,SERVIÇOS!$A:$F,2,0),IFERROR(VLOOKUP($B864,'COMPOSIÇÕES COMPLEMENTARES '!$C:$K,2,0),"")))</f>
        <v/>
      </c>
      <c r="D864" s="497" t="str">
        <f>IF($B864="","",IFERROR(VLOOKUP($B864,SERVIÇOS!$A:$F,3,0),IFERROR(VLOOKUP($B864,'COMPOSIÇÕES COMPLEMENTARES '!$C:$K,3,0),"")))</f>
        <v/>
      </c>
      <c r="E864" s="498"/>
      <c r="F864" s="499" t="str">
        <f>IF($B864="","",IFERROR(VLOOKUP($B864,SERVIÇOS!$A:$F,4,0),IFERROR(VLOOKUP($B864,'COMPOSIÇÕES COMPLEMENTARES '!$C:$K,6,0),"")))</f>
        <v/>
      </c>
      <c r="G864" s="499" t="str">
        <f>IF($B864="","",IFERROR(VLOOKUP($B864,SERVIÇOS!$A:$F,5,0),IFERROR(VLOOKUP($B864,'COMPOSIÇÕES COMPLEMENTARES '!$C:$K,7,0),"")))</f>
        <v/>
      </c>
      <c r="H864" s="499" t="str">
        <f t="shared" si="64"/>
        <v/>
      </c>
      <c r="I864" s="499" t="str">
        <f t="shared" si="65"/>
        <v/>
      </c>
      <c r="J864" s="499" t="str">
        <f t="shared" si="66"/>
        <v/>
      </c>
      <c r="K864" s="499" t="str">
        <f t="shared" si="67"/>
        <v/>
      </c>
      <c r="L864" s="499"/>
    </row>
    <row r="865" spans="1:12">
      <c r="A865" s="494"/>
      <c r="B865" s="495"/>
      <c r="C865" s="496" t="str">
        <f>IF($B865="","",IFERROR(VLOOKUP($B865,SERVIÇOS!$A:$F,2,0),IFERROR(VLOOKUP($B865,'COMPOSIÇÕES COMPLEMENTARES '!$C:$K,2,0),"")))</f>
        <v/>
      </c>
      <c r="D865" s="497" t="str">
        <f>IF($B865="","",IFERROR(VLOOKUP($B865,SERVIÇOS!$A:$F,3,0),IFERROR(VLOOKUP($B865,'COMPOSIÇÕES COMPLEMENTARES '!$C:$K,3,0),"")))</f>
        <v/>
      </c>
      <c r="E865" s="498"/>
      <c r="F865" s="499" t="str">
        <f>IF($B865="","",IFERROR(VLOOKUP($B865,SERVIÇOS!$A:$F,4,0),IFERROR(VLOOKUP($B865,'COMPOSIÇÕES COMPLEMENTARES '!$C:$K,6,0),"")))</f>
        <v/>
      </c>
      <c r="G865" s="499" t="str">
        <f>IF($B865="","",IFERROR(VLOOKUP($B865,SERVIÇOS!$A:$F,5,0),IFERROR(VLOOKUP($B865,'COMPOSIÇÕES COMPLEMENTARES '!$C:$K,7,0),"")))</f>
        <v/>
      </c>
      <c r="H865" s="499" t="str">
        <f t="shared" si="64"/>
        <v/>
      </c>
      <c r="I865" s="499" t="str">
        <f t="shared" si="65"/>
        <v/>
      </c>
      <c r="J865" s="499" t="str">
        <f t="shared" si="66"/>
        <v/>
      </c>
      <c r="K865" s="499" t="str">
        <f t="shared" si="67"/>
        <v/>
      </c>
      <c r="L865" s="499"/>
    </row>
    <row r="866" spans="1:12">
      <c r="A866" s="494"/>
      <c r="B866" s="495"/>
      <c r="C866" s="496" t="str">
        <f>IF($B866="","",IFERROR(VLOOKUP($B866,SERVIÇOS!$A:$F,2,0),IFERROR(VLOOKUP($B866,'COMPOSIÇÕES COMPLEMENTARES '!$C:$K,2,0),"")))</f>
        <v/>
      </c>
      <c r="D866" s="497" t="str">
        <f>IF($B866="","",IFERROR(VLOOKUP($B866,SERVIÇOS!$A:$F,3,0),IFERROR(VLOOKUP($B866,'COMPOSIÇÕES COMPLEMENTARES '!$C:$K,3,0),"")))</f>
        <v/>
      </c>
      <c r="E866" s="498"/>
      <c r="F866" s="499" t="str">
        <f>IF($B866="","",IFERROR(VLOOKUP($B866,SERVIÇOS!$A:$F,4,0),IFERROR(VLOOKUP($B866,'COMPOSIÇÕES COMPLEMENTARES '!$C:$K,6,0),"")))</f>
        <v/>
      </c>
      <c r="G866" s="499" t="str">
        <f>IF($B866="","",IFERROR(VLOOKUP($B866,SERVIÇOS!$A:$F,5,0),IFERROR(VLOOKUP($B866,'COMPOSIÇÕES COMPLEMENTARES '!$C:$K,7,0),"")))</f>
        <v/>
      </c>
      <c r="H866" s="499" t="str">
        <f t="shared" si="64"/>
        <v/>
      </c>
      <c r="I866" s="499" t="str">
        <f t="shared" si="65"/>
        <v/>
      </c>
      <c r="J866" s="499" t="str">
        <f t="shared" si="66"/>
        <v/>
      </c>
      <c r="K866" s="499" t="str">
        <f t="shared" si="67"/>
        <v/>
      </c>
      <c r="L866" s="499"/>
    </row>
    <row r="867" spans="1:12">
      <c r="A867" s="494"/>
      <c r="B867" s="495"/>
      <c r="C867" s="496" t="str">
        <f>IF($B867="","",IFERROR(VLOOKUP($B867,SERVIÇOS!$A:$F,2,0),IFERROR(VLOOKUP($B867,'COMPOSIÇÕES COMPLEMENTARES '!$C:$K,2,0),"")))</f>
        <v/>
      </c>
      <c r="D867" s="497" t="str">
        <f>IF($B867="","",IFERROR(VLOOKUP($B867,SERVIÇOS!$A:$F,3,0),IFERROR(VLOOKUP($B867,'COMPOSIÇÕES COMPLEMENTARES '!$C:$K,3,0),"")))</f>
        <v/>
      </c>
      <c r="E867" s="498"/>
      <c r="F867" s="499" t="str">
        <f>IF($B867="","",IFERROR(VLOOKUP($B867,SERVIÇOS!$A:$F,4,0),IFERROR(VLOOKUP($B867,'COMPOSIÇÕES COMPLEMENTARES '!$C:$K,6,0),"")))</f>
        <v/>
      </c>
      <c r="G867" s="499" t="str">
        <f>IF($B867="","",IFERROR(VLOOKUP($B867,SERVIÇOS!$A:$F,5,0),IFERROR(VLOOKUP($B867,'COMPOSIÇÕES COMPLEMENTARES '!$C:$K,7,0),"")))</f>
        <v/>
      </c>
      <c r="H867" s="499" t="str">
        <f t="shared" si="64"/>
        <v/>
      </c>
      <c r="I867" s="499" t="str">
        <f t="shared" si="65"/>
        <v/>
      </c>
      <c r="J867" s="499" t="str">
        <f t="shared" si="66"/>
        <v/>
      </c>
      <c r="K867" s="499" t="str">
        <f t="shared" si="67"/>
        <v/>
      </c>
      <c r="L867" s="499"/>
    </row>
    <row r="868" spans="1:12">
      <c r="A868" s="494"/>
      <c r="B868" s="495"/>
      <c r="C868" s="496" t="str">
        <f>IF($B868="","",IFERROR(VLOOKUP($B868,SERVIÇOS!$A:$F,2,0),IFERROR(VLOOKUP($B868,'COMPOSIÇÕES COMPLEMENTARES '!$C:$K,2,0),"")))</f>
        <v/>
      </c>
      <c r="D868" s="497" t="str">
        <f>IF($B868="","",IFERROR(VLOOKUP($B868,SERVIÇOS!$A:$F,3,0),IFERROR(VLOOKUP($B868,'COMPOSIÇÕES COMPLEMENTARES '!$C:$K,3,0),"")))</f>
        <v/>
      </c>
      <c r="E868" s="498"/>
      <c r="F868" s="499" t="str">
        <f>IF($B868="","",IFERROR(VLOOKUP($B868,SERVIÇOS!$A:$F,4,0),IFERROR(VLOOKUP($B868,'COMPOSIÇÕES COMPLEMENTARES '!$C:$K,6,0),"")))</f>
        <v/>
      </c>
      <c r="G868" s="499" t="str">
        <f>IF($B868="","",IFERROR(VLOOKUP($B868,SERVIÇOS!$A:$F,5,0),IFERROR(VLOOKUP($B868,'COMPOSIÇÕES COMPLEMENTARES '!$C:$K,7,0),"")))</f>
        <v/>
      </c>
      <c r="H868" s="499" t="str">
        <f t="shared" si="64"/>
        <v/>
      </c>
      <c r="I868" s="499" t="str">
        <f t="shared" si="65"/>
        <v/>
      </c>
      <c r="J868" s="499" t="str">
        <f t="shared" si="66"/>
        <v/>
      </c>
      <c r="K868" s="499" t="str">
        <f t="shared" si="67"/>
        <v/>
      </c>
      <c r="L868" s="499"/>
    </row>
    <row r="869" spans="1:12">
      <c r="A869" s="494"/>
      <c r="B869" s="495"/>
      <c r="C869" s="496" t="str">
        <f>IF($B869="","",IFERROR(VLOOKUP($B869,SERVIÇOS!$A:$F,2,0),IFERROR(VLOOKUP($B869,'COMPOSIÇÕES COMPLEMENTARES '!$C:$K,2,0),"")))</f>
        <v/>
      </c>
      <c r="D869" s="497" t="str">
        <f>IF($B869="","",IFERROR(VLOOKUP($B869,SERVIÇOS!$A:$F,3,0),IFERROR(VLOOKUP($B869,'COMPOSIÇÕES COMPLEMENTARES '!$C:$K,3,0),"")))</f>
        <v/>
      </c>
      <c r="E869" s="498"/>
      <c r="F869" s="499" t="str">
        <f>IF($B869="","",IFERROR(VLOOKUP($B869,SERVIÇOS!$A:$F,4,0),IFERROR(VLOOKUP($B869,'COMPOSIÇÕES COMPLEMENTARES '!$C:$K,6,0),"")))</f>
        <v/>
      </c>
      <c r="G869" s="499" t="str">
        <f>IF($B869="","",IFERROR(VLOOKUP($B869,SERVIÇOS!$A:$F,5,0),IFERROR(VLOOKUP($B869,'COMPOSIÇÕES COMPLEMENTARES '!$C:$K,7,0),"")))</f>
        <v/>
      </c>
      <c r="H869" s="499" t="str">
        <f t="shared" si="64"/>
        <v/>
      </c>
      <c r="I869" s="499" t="str">
        <f t="shared" si="65"/>
        <v/>
      </c>
      <c r="J869" s="499" t="str">
        <f t="shared" si="66"/>
        <v/>
      </c>
      <c r="K869" s="499" t="str">
        <f t="shared" si="67"/>
        <v/>
      </c>
      <c r="L869" s="499"/>
    </row>
    <row r="870" spans="1:12">
      <c r="A870" s="494"/>
      <c r="B870" s="495"/>
      <c r="C870" s="496" t="str">
        <f>IF($B870="","",IFERROR(VLOOKUP($B870,SERVIÇOS!$A:$F,2,0),IFERROR(VLOOKUP($B870,'COMPOSIÇÕES COMPLEMENTARES '!$C:$K,2,0),"")))</f>
        <v/>
      </c>
      <c r="D870" s="497" t="str">
        <f>IF($B870="","",IFERROR(VLOOKUP($B870,SERVIÇOS!$A:$F,3,0),IFERROR(VLOOKUP($B870,'COMPOSIÇÕES COMPLEMENTARES '!$C:$K,3,0),"")))</f>
        <v/>
      </c>
      <c r="E870" s="498"/>
      <c r="F870" s="499" t="str">
        <f>IF($B870="","",IFERROR(VLOOKUP($B870,SERVIÇOS!$A:$F,4,0),IFERROR(VLOOKUP($B870,'COMPOSIÇÕES COMPLEMENTARES '!$C:$K,6,0),"")))</f>
        <v/>
      </c>
      <c r="G870" s="499" t="str">
        <f>IF($B870="","",IFERROR(VLOOKUP($B870,SERVIÇOS!$A:$F,5,0),IFERROR(VLOOKUP($B870,'COMPOSIÇÕES COMPLEMENTARES '!$C:$K,7,0),"")))</f>
        <v/>
      </c>
      <c r="H870" s="499" t="str">
        <f t="shared" si="64"/>
        <v/>
      </c>
      <c r="I870" s="499" t="str">
        <f t="shared" si="65"/>
        <v/>
      </c>
      <c r="J870" s="499" t="str">
        <f t="shared" si="66"/>
        <v/>
      </c>
      <c r="K870" s="499" t="str">
        <f t="shared" si="67"/>
        <v/>
      </c>
      <c r="L870" s="499"/>
    </row>
    <row r="871" spans="1:12">
      <c r="A871" s="494"/>
      <c r="B871" s="495"/>
      <c r="C871" s="496" t="str">
        <f>IF($B871="","",IFERROR(VLOOKUP($B871,SERVIÇOS!$A:$F,2,0),IFERROR(VLOOKUP($B871,'COMPOSIÇÕES COMPLEMENTARES '!$C:$K,2,0),"")))</f>
        <v/>
      </c>
      <c r="D871" s="497" t="str">
        <f>IF($B871="","",IFERROR(VLOOKUP($B871,SERVIÇOS!$A:$F,3,0),IFERROR(VLOOKUP($B871,'COMPOSIÇÕES COMPLEMENTARES '!$C:$K,3,0),"")))</f>
        <v/>
      </c>
      <c r="E871" s="498"/>
      <c r="F871" s="499" t="str">
        <f>IF($B871="","",IFERROR(VLOOKUP($B871,SERVIÇOS!$A:$F,4,0),IFERROR(VLOOKUP($B871,'COMPOSIÇÕES COMPLEMENTARES '!$C:$K,6,0),"")))</f>
        <v/>
      </c>
      <c r="G871" s="499" t="str">
        <f>IF($B871="","",IFERROR(VLOOKUP($B871,SERVIÇOS!$A:$F,5,0),IFERROR(VLOOKUP($B871,'COMPOSIÇÕES COMPLEMENTARES '!$C:$K,7,0),"")))</f>
        <v/>
      </c>
      <c r="H871" s="499" t="str">
        <f t="shared" si="64"/>
        <v/>
      </c>
      <c r="I871" s="499" t="str">
        <f t="shared" si="65"/>
        <v/>
      </c>
      <c r="J871" s="499" t="str">
        <f t="shared" si="66"/>
        <v/>
      </c>
      <c r="K871" s="499" t="str">
        <f t="shared" si="67"/>
        <v/>
      </c>
      <c r="L871" s="499"/>
    </row>
    <row r="872" spans="1:12">
      <c r="A872" s="494"/>
      <c r="B872" s="495"/>
      <c r="C872" s="496" t="str">
        <f>IF($B872="","",IFERROR(VLOOKUP($B872,SERVIÇOS!$A:$F,2,0),IFERROR(VLOOKUP($B872,'COMPOSIÇÕES COMPLEMENTARES '!$C:$K,2,0),"")))</f>
        <v/>
      </c>
      <c r="D872" s="497" t="str">
        <f>IF($B872="","",IFERROR(VLOOKUP($B872,SERVIÇOS!$A:$F,3,0),IFERROR(VLOOKUP($B872,'COMPOSIÇÕES COMPLEMENTARES '!$C:$K,3,0),"")))</f>
        <v/>
      </c>
      <c r="E872" s="498"/>
      <c r="F872" s="499" t="str">
        <f>IF($B872="","",IFERROR(VLOOKUP($B872,SERVIÇOS!$A:$F,4,0),IFERROR(VLOOKUP($B872,'COMPOSIÇÕES COMPLEMENTARES '!$C:$K,6,0),"")))</f>
        <v/>
      </c>
      <c r="G872" s="499" t="str">
        <f>IF($B872="","",IFERROR(VLOOKUP($B872,SERVIÇOS!$A:$F,5,0),IFERROR(VLOOKUP($B872,'COMPOSIÇÕES COMPLEMENTARES '!$C:$K,7,0),"")))</f>
        <v/>
      </c>
      <c r="H872" s="499" t="str">
        <f t="shared" si="64"/>
        <v/>
      </c>
      <c r="I872" s="499" t="str">
        <f t="shared" si="65"/>
        <v/>
      </c>
      <c r="J872" s="499" t="str">
        <f t="shared" si="66"/>
        <v/>
      </c>
      <c r="K872" s="499" t="str">
        <f t="shared" si="67"/>
        <v/>
      </c>
      <c r="L872" s="499"/>
    </row>
    <row r="873" spans="1:12">
      <c r="A873" s="494"/>
      <c r="B873" s="495"/>
      <c r="C873" s="496" t="str">
        <f>IF($B873="","",IFERROR(VLOOKUP($B873,SERVIÇOS!$A:$F,2,0),IFERROR(VLOOKUP($B873,'COMPOSIÇÕES COMPLEMENTARES '!$C:$K,2,0),"")))</f>
        <v/>
      </c>
      <c r="D873" s="497" t="str">
        <f>IF($B873="","",IFERROR(VLOOKUP($B873,SERVIÇOS!$A:$F,3,0),IFERROR(VLOOKUP($B873,'COMPOSIÇÕES COMPLEMENTARES '!$C:$K,3,0),"")))</f>
        <v/>
      </c>
      <c r="E873" s="498"/>
      <c r="F873" s="499" t="str">
        <f>IF($B873="","",IFERROR(VLOOKUP($B873,SERVIÇOS!$A:$F,4,0),IFERROR(VLOOKUP($B873,'COMPOSIÇÕES COMPLEMENTARES '!$C:$K,6,0),"")))</f>
        <v/>
      </c>
      <c r="G873" s="499" t="str">
        <f>IF($B873="","",IFERROR(VLOOKUP($B873,SERVIÇOS!$A:$F,5,0),IFERROR(VLOOKUP($B873,'COMPOSIÇÕES COMPLEMENTARES '!$C:$K,7,0),"")))</f>
        <v/>
      </c>
      <c r="H873" s="499" t="str">
        <f t="shared" si="64"/>
        <v/>
      </c>
      <c r="I873" s="499" t="str">
        <f t="shared" si="65"/>
        <v/>
      </c>
      <c r="J873" s="499" t="str">
        <f t="shared" si="66"/>
        <v/>
      </c>
      <c r="K873" s="499" t="str">
        <f t="shared" si="67"/>
        <v/>
      </c>
      <c r="L873" s="499"/>
    </row>
    <row r="874" spans="1:12">
      <c r="A874" s="494"/>
      <c r="B874" s="495"/>
      <c r="C874" s="496" t="str">
        <f>IF($B874="","",IFERROR(VLOOKUP($B874,SERVIÇOS!$A:$F,2,0),IFERROR(VLOOKUP($B874,'COMPOSIÇÕES COMPLEMENTARES '!$C:$K,2,0),"")))</f>
        <v/>
      </c>
      <c r="D874" s="497" t="str">
        <f>IF($B874="","",IFERROR(VLOOKUP($B874,SERVIÇOS!$A:$F,3,0),IFERROR(VLOOKUP($B874,'COMPOSIÇÕES COMPLEMENTARES '!$C:$K,3,0),"")))</f>
        <v/>
      </c>
      <c r="E874" s="498"/>
      <c r="F874" s="499" t="str">
        <f>IF($B874="","",IFERROR(VLOOKUP($B874,SERVIÇOS!$A:$F,4,0),IFERROR(VLOOKUP($B874,'COMPOSIÇÕES COMPLEMENTARES '!$C:$K,6,0),"")))</f>
        <v/>
      </c>
      <c r="G874" s="499" t="str">
        <f>IF($B874="","",IFERROR(VLOOKUP($B874,SERVIÇOS!$A:$F,5,0),IFERROR(VLOOKUP($B874,'COMPOSIÇÕES COMPLEMENTARES '!$C:$K,7,0),"")))</f>
        <v/>
      </c>
      <c r="H874" s="499" t="str">
        <f t="shared" si="64"/>
        <v/>
      </c>
      <c r="I874" s="499" t="str">
        <f t="shared" si="65"/>
        <v/>
      </c>
      <c r="J874" s="499" t="str">
        <f t="shared" si="66"/>
        <v/>
      </c>
      <c r="K874" s="499" t="str">
        <f t="shared" si="67"/>
        <v/>
      </c>
      <c r="L874" s="499"/>
    </row>
    <row r="875" spans="1:12">
      <c r="A875" s="494"/>
      <c r="B875" s="495"/>
      <c r="C875" s="496" t="str">
        <f>IF($B875="","",IFERROR(VLOOKUP($B875,SERVIÇOS!$A:$F,2,0),IFERROR(VLOOKUP($B875,'COMPOSIÇÕES COMPLEMENTARES '!$C:$K,2,0),"")))</f>
        <v/>
      </c>
      <c r="D875" s="497" t="str">
        <f>IF($B875="","",IFERROR(VLOOKUP($B875,SERVIÇOS!$A:$F,3,0),IFERROR(VLOOKUP($B875,'COMPOSIÇÕES COMPLEMENTARES '!$C:$K,3,0),"")))</f>
        <v/>
      </c>
      <c r="E875" s="498"/>
      <c r="F875" s="499" t="str">
        <f>IF($B875="","",IFERROR(VLOOKUP($B875,SERVIÇOS!$A:$F,4,0),IFERROR(VLOOKUP($B875,'COMPOSIÇÕES COMPLEMENTARES '!$C:$K,6,0),"")))</f>
        <v/>
      </c>
      <c r="G875" s="499" t="str">
        <f>IF($B875="","",IFERROR(VLOOKUP($B875,SERVIÇOS!$A:$F,5,0),IFERROR(VLOOKUP($B875,'COMPOSIÇÕES COMPLEMENTARES '!$C:$K,7,0),"")))</f>
        <v/>
      </c>
      <c r="H875" s="499" t="str">
        <f t="shared" si="64"/>
        <v/>
      </c>
      <c r="I875" s="499" t="str">
        <f t="shared" si="65"/>
        <v/>
      </c>
      <c r="J875" s="499" t="str">
        <f t="shared" si="66"/>
        <v/>
      </c>
      <c r="K875" s="499" t="str">
        <f t="shared" si="67"/>
        <v/>
      </c>
      <c r="L875" s="499"/>
    </row>
    <row r="876" spans="1:12">
      <c r="A876" s="494"/>
      <c r="B876" s="495"/>
      <c r="C876" s="496" t="str">
        <f>IF($B876="","",IFERROR(VLOOKUP($B876,SERVIÇOS!$A:$F,2,0),IFERROR(VLOOKUP($B876,'COMPOSIÇÕES COMPLEMENTARES '!$C:$K,2,0),"")))</f>
        <v/>
      </c>
      <c r="D876" s="497" t="str">
        <f>IF($B876="","",IFERROR(VLOOKUP($B876,SERVIÇOS!$A:$F,3,0),IFERROR(VLOOKUP($B876,'COMPOSIÇÕES COMPLEMENTARES '!$C:$K,3,0),"")))</f>
        <v/>
      </c>
      <c r="E876" s="498"/>
      <c r="F876" s="499" t="str">
        <f>IF($B876="","",IFERROR(VLOOKUP($B876,SERVIÇOS!$A:$F,4,0),IFERROR(VLOOKUP($B876,'COMPOSIÇÕES COMPLEMENTARES '!$C:$K,6,0),"")))</f>
        <v/>
      </c>
      <c r="G876" s="499" t="str">
        <f>IF($B876="","",IFERROR(VLOOKUP($B876,SERVIÇOS!$A:$F,5,0),IFERROR(VLOOKUP($B876,'COMPOSIÇÕES COMPLEMENTARES '!$C:$K,7,0),"")))</f>
        <v/>
      </c>
      <c r="H876" s="499" t="str">
        <f t="shared" si="64"/>
        <v/>
      </c>
      <c r="I876" s="499" t="str">
        <f t="shared" si="65"/>
        <v/>
      </c>
      <c r="J876" s="499" t="str">
        <f t="shared" si="66"/>
        <v/>
      </c>
      <c r="K876" s="499" t="str">
        <f t="shared" si="67"/>
        <v/>
      </c>
      <c r="L876" s="499"/>
    </row>
    <row r="877" spans="1:12">
      <c r="A877" s="494"/>
      <c r="B877" s="495"/>
      <c r="C877" s="496" t="str">
        <f>IF($B877="","",IFERROR(VLOOKUP($B877,SERVIÇOS!$A:$F,2,0),IFERROR(VLOOKUP($B877,'COMPOSIÇÕES COMPLEMENTARES '!$C:$K,2,0),"")))</f>
        <v/>
      </c>
      <c r="D877" s="497" t="str">
        <f>IF($B877="","",IFERROR(VLOOKUP($B877,SERVIÇOS!$A:$F,3,0),IFERROR(VLOOKUP($B877,'COMPOSIÇÕES COMPLEMENTARES '!$C:$K,3,0),"")))</f>
        <v/>
      </c>
      <c r="E877" s="498"/>
      <c r="F877" s="499" t="str">
        <f>IF($B877="","",IFERROR(VLOOKUP($B877,SERVIÇOS!$A:$F,4,0),IFERROR(VLOOKUP($B877,'COMPOSIÇÕES COMPLEMENTARES '!$C:$K,6,0),"")))</f>
        <v/>
      </c>
      <c r="G877" s="499" t="str">
        <f>IF($B877="","",IFERROR(VLOOKUP($B877,SERVIÇOS!$A:$F,5,0),IFERROR(VLOOKUP($B877,'COMPOSIÇÕES COMPLEMENTARES '!$C:$K,7,0),"")))</f>
        <v/>
      </c>
      <c r="H877" s="499" t="str">
        <f t="shared" si="64"/>
        <v/>
      </c>
      <c r="I877" s="499" t="str">
        <f t="shared" si="65"/>
        <v/>
      </c>
      <c r="J877" s="499" t="str">
        <f t="shared" si="66"/>
        <v/>
      </c>
      <c r="K877" s="499" t="str">
        <f t="shared" si="67"/>
        <v/>
      </c>
      <c r="L877" s="499"/>
    </row>
    <row r="878" spans="1:12">
      <c r="A878" s="494"/>
      <c r="B878" s="495"/>
      <c r="C878" s="496" t="str">
        <f>IF($B878="","",IFERROR(VLOOKUP($B878,SERVIÇOS!$A:$F,2,0),IFERROR(VLOOKUP($B878,'COMPOSIÇÕES COMPLEMENTARES '!$C:$K,2,0),"")))</f>
        <v/>
      </c>
      <c r="D878" s="497" t="str">
        <f>IF($B878="","",IFERROR(VLOOKUP($B878,SERVIÇOS!$A:$F,3,0),IFERROR(VLOOKUP($B878,'COMPOSIÇÕES COMPLEMENTARES '!$C:$K,3,0),"")))</f>
        <v/>
      </c>
      <c r="E878" s="498"/>
      <c r="F878" s="499" t="str">
        <f>IF($B878="","",IFERROR(VLOOKUP($B878,SERVIÇOS!$A:$F,4,0),IFERROR(VLOOKUP($B878,'COMPOSIÇÕES COMPLEMENTARES '!$C:$K,6,0),"")))</f>
        <v/>
      </c>
      <c r="G878" s="499" t="str">
        <f>IF($B878="","",IFERROR(VLOOKUP($B878,SERVIÇOS!$A:$F,5,0),IFERROR(VLOOKUP($B878,'COMPOSIÇÕES COMPLEMENTARES '!$C:$K,7,0),"")))</f>
        <v/>
      </c>
      <c r="H878" s="499" t="str">
        <f t="shared" si="64"/>
        <v/>
      </c>
      <c r="I878" s="499" t="str">
        <f t="shared" si="65"/>
        <v/>
      </c>
      <c r="J878" s="499" t="str">
        <f t="shared" si="66"/>
        <v/>
      </c>
      <c r="K878" s="499" t="str">
        <f t="shared" si="67"/>
        <v/>
      </c>
      <c r="L878" s="499"/>
    </row>
    <row r="879" spans="1:12">
      <c r="A879" s="494"/>
      <c r="B879" s="495"/>
      <c r="C879" s="496" t="str">
        <f>IF($B879="","",IFERROR(VLOOKUP($B879,SERVIÇOS!$A:$F,2,0),IFERROR(VLOOKUP($B879,'COMPOSIÇÕES COMPLEMENTARES '!$C:$K,2,0),"")))</f>
        <v/>
      </c>
      <c r="D879" s="497" t="str">
        <f>IF($B879="","",IFERROR(VLOOKUP($B879,SERVIÇOS!$A:$F,3,0),IFERROR(VLOOKUP($B879,'COMPOSIÇÕES COMPLEMENTARES '!$C:$K,3,0),"")))</f>
        <v/>
      </c>
      <c r="E879" s="498"/>
      <c r="F879" s="499" t="str">
        <f>IF($B879="","",IFERROR(VLOOKUP($B879,SERVIÇOS!$A:$F,4,0),IFERROR(VLOOKUP($B879,'COMPOSIÇÕES COMPLEMENTARES '!$C:$K,6,0),"")))</f>
        <v/>
      </c>
      <c r="G879" s="499" t="str">
        <f>IF($B879="","",IFERROR(VLOOKUP($B879,SERVIÇOS!$A:$F,5,0),IFERROR(VLOOKUP($B879,'COMPOSIÇÕES COMPLEMENTARES '!$C:$K,7,0),"")))</f>
        <v/>
      </c>
      <c r="H879" s="499" t="str">
        <f t="shared" si="64"/>
        <v/>
      </c>
      <c r="I879" s="499" t="str">
        <f t="shared" si="65"/>
        <v/>
      </c>
      <c r="J879" s="499" t="str">
        <f t="shared" si="66"/>
        <v/>
      </c>
      <c r="K879" s="499" t="str">
        <f t="shared" si="67"/>
        <v/>
      </c>
      <c r="L879" s="499"/>
    </row>
    <row r="880" spans="1:12">
      <c r="A880" s="494"/>
      <c r="B880" s="495"/>
      <c r="C880" s="496" t="str">
        <f>IF($B880="","",IFERROR(VLOOKUP($B880,SERVIÇOS!$A:$F,2,0),IFERROR(VLOOKUP($B880,'COMPOSIÇÕES COMPLEMENTARES '!$C:$K,2,0),"")))</f>
        <v/>
      </c>
      <c r="D880" s="497" t="str">
        <f>IF($B880="","",IFERROR(VLOOKUP($B880,SERVIÇOS!$A:$F,3,0),IFERROR(VLOOKUP($B880,'COMPOSIÇÕES COMPLEMENTARES '!$C:$K,3,0),"")))</f>
        <v/>
      </c>
      <c r="E880" s="498"/>
      <c r="F880" s="499" t="str">
        <f>IF($B880="","",IFERROR(VLOOKUP($B880,SERVIÇOS!$A:$F,4,0),IFERROR(VLOOKUP($B880,'COMPOSIÇÕES COMPLEMENTARES '!$C:$K,6,0),"")))</f>
        <v/>
      </c>
      <c r="G880" s="499" t="str">
        <f>IF($B880="","",IFERROR(VLOOKUP($B880,SERVIÇOS!$A:$F,5,0),IFERROR(VLOOKUP($B880,'COMPOSIÇÕES COMPLEMENTARES '!$C:$K,7,0),"")))</f>
        <v/>
      </c>
      <c r="H880" s="499" t="str">
        <f t="shared" si="64"/>
        <v/>
      </c>
      <c r="I880" s="499" t="str">
        <f t="shared" si="65"/>
        <v/>
      </c>
      <c r="J880" s="499" t="str">
        <f t="shared" si="66"/>
        <v/>
      </c>
      <c r="K880" s="499" t="str">
        <f t="shared" si="67"/>
        <v/>
      </c>
      <c r="L880" s="499"/>
    </row>
    <row r="881" spans="1:12">
      <c r="A881" s="494"/>
      <c r="B881" s="495"/>
      <c r="C881" s="496" t="str">
        <f>IF($B881="","",IFERROR(VLOOKUP($B881,SERVIÇOS!$A:$F,2,0),IFERROR(VLOOKUP($B881,'COMPOSIÇÕES COMPLEMENTARES '!$C:$K,2,0),"")))</f>
        <v/>
      </c>
      <c r="D881" s="497" t="str">
        <f>IF($B881="","",IFERROR(VLOOKUP($B881,SERVIÇOS!$A:$F,3,0),IFERROR(VLOOKUP($B881,'COMPOSIÇÕES COMPLEMENTARES '!$C:$K,3,0),"")))</f>
        <v/>
      </c>
      <c r="E881" s="498"/>
      <c r="F881" s="499" t="str">
        <f>IF($B881="","",IFERROR(VLOOKUP($B881,SERVIÇOS!$A:$F,4,0),IFERROR(VLOOKUP($B881,'COMPOSIÇÕES COMPLEMENTARES '!$C:$K,6,0),"")))</f>
        <v/>
      </c>
      <c r="G881" s="499" t="str">
        <f>IF($B881="","",IFERROR(VLOOKUP($B881,SERVIÇOS!$A:$F,5,0),IFERROR(VLOOKUP($B881,'COMPOSIÇÕES COMPLEMENTARES '!$C:$K,7,0),"")))</f>
        <v/>
      </c>
      <c r="H881" s="499" t="str">
        <f t="shared" si="64"/>
        <v/>
      </c>
      <c r="I881" s="499" t="str">
        <f t="shared" si="65"/>
        <v/>
      </c>
      <c r="J881" s="499" t="str">
        <f t="shared" si="66"/>
        <v/>
      </c>
      <c r="K881" s="499" t="str">
        <f t="shared" si="67"/>
        <v/>
      </c>
      <c r="L881" s="499"/>
    </row>
    <row r="882" spans="1:12">
      <c r="A882" s="494"/>
      <c r="B882" s="495"/>
      <c r="C882" s="496" t="str">
        <f>IF($B882="","",IFERROR(VLOOKUP($B882,SERVIÇOS!$A:$F,2,0),IFERROR(VLOOKUP($B882,'COMPOSIÇÕES COMPLEMENTARES '!$C:$K,2,0),"")))</f>
        <v/>
      </c>
      <c r="D882" s="497" t="str">
        <f>IF($B882="","",IFERROR(VLOOKUP($B882,SERVIÇOS!$A:$F,3,0),IFERROR(VLOOKUP($B882,'COMPOSIÇÕES COMPLEMENTARES '!$C:$K,3,0),"")))</f>
        <v/>
      </c>
      <c r="E882" s="498"/>
      <c r="F882" s="499" t="str">
        <f>IF($B882="","",IFERROR(VLOOKUP($B882,SERVIÇOS!$A:$F,4,0),IFERROR(VLOOKUP($B882,'COMPOSIÇÕES COMPLEMENTARES '!$C:$K,6,0),"")))</f>
        <v/>
      </c>
      <c r="G882" s="499" t="str">
        <f>IF($B882="","",IFERROR(VLOOKUP($B882,SERVIÇOS!$A:$F,5,0),IFERROR(VLOOKUP($B882,'COMPOSIÇÕES COMPLEMENTARES '!$C:$K,7,0),"")))</f>
        <v/>
      </c>
      <c r="H882" s="499" t="str">
        <f t="shared" si="64"/>
        <v/>
      </c>
      <c r="I882" s="499" t="str">
        <f t="shared" si="65"/>
        <v/>
      </c>
      <c r="J882" s="499" t="str">
        <f t="shared" si="66"/>
        <v/>
      </c>
      <c r="K882" s="499" t="str">
        <f t="shared" si="67"/>
        <v/>
      </c>
      <c r="L882" s="499"/>
    </row>
    <row r="883" spans="1:12">
      <c r="A883" s="494"/>
      <c r="B883" s="495"/>
      <c r="C883" s="496" t="str">
        <f>IF($B883="","",IFERROR(VLOOKUP($B883,SERVIÇOS!$A:$F,2,0),IFERROR(VLOOKUP($B883,'COMPOSIÇÕES COMPLEMENTARES '!$C:$K,2,0),"")))</f>
        <v/>
      </c>
      <c r="D883" s="497" t="str">
        <f>IF($B883="","",IFERROR(VLOOKUP($B883,SERVIÇOS!$A:$F,3,0),IFERROR(VLOOKUP($B883,'COMPOSIÇÕES COMPLEMENTARES '!$C:$K,3,0),"")))</f>
        <v/>
      </c>
      <c r="E883" s="498"/>
      <c r="F883" s="499" t="str">
        <f>IF($B883="","",IFERROR(VLOOKUP($B883,SERVIÇOS!$A:$F,4,0),IFERROR(VLOOKUP($B883,'COMPOSIÇÕES COMPLEMENTARES '!$C:$K,6,0),"")))</f>
        <v/>
      </c>
      <c r="G883" s="499" t="str">
        <f>IF($B883="","",IFERROR(VLOOKUP($B883,SERVIÇOS!$A:$F,5,0),IFERROR(VLOOKUP($B883,'COMPOSIÇÕES COMPLEMENTARES '!$C:$K,7,0),"")))</f>
        <v/>
      </c>
      <c r="H883" s="499" t="str">
        <f t="shared" si="64"/>
        <v/>
      </c>
      <c r="I883" s="499" t="str">
        <f t="shared" si="65"/>
        <v/>
      </c>
      <c r="J883" s="499" t="str">
        <f t="shared" si="66"/>
        <v/>
      </c>
      <c r="K883" s="499" t="str">
        <f t="shared" si="67"/>
        <v/>
      </c>
      <c r="L883" s="499"/>
    </row>
    <row r="884" spans="1:12">
      <c r="A884" s="494"/>
      <c r="B884" s="495"/>
      <c r="C884" s="496" t="str">
        <f>IF($B884="","",IFERROR(VLOOKUP($B884,SERVIÇOS!$A:$F,2,0),IFERROR(VLOOKUP($B884,'COMPOSIÇÕES COMPLEMENTARES '!$C:$K,2,0),"")))</f>
        <v/>
      </c>
      <c r="D884" s="497" t="str">
        <f>IF($B884="","",IFERROR(VLOOKUP($B884,SERVIÇOS!$A:$F,3,0),IFERROR(VLOOKUP($B884,'COMPOSIÇÕES COMPLEMENTARES '!$C:$K,3,0),"")))</f>
        <v/>
      </c>
      <c r="E884" s="498"/>
      <c r="F884" s="499" t="str">
        <f>IF($B884="","",IFERROR(VLOOKUP($B884,SERVIÇOS!$A:$F,4,0),IFERROR(VLOOKUP($B884,'COMPOSIÇÕES COMPLEMENTARES '!$C:$K,6,0),"")))</f>
        <v/>
      </c>
      <c r="G884" s="499" t="str">
        <f>IF($B884="","",IFERROR(VLOOKUP($B884,SERVIÇOS!$A:$F,5,0),IFERROR(VLOOKUP($B884,'COMPOSIÇÕES COMPLEMENTARES '!$C:$K,7,0),"")))</f>
        <v/>
      </c>
      <c r="H884" s="499" t="str">
        <f t="shared" si="64"/>
        <v/>
      </c>
      <c r="I884" s="499" t="str">
        <f t="shared" si="65"/>
        <v/>
      </c>
      <c r="J884" s="499" t="str">
        <f t="shared" si="66"/>
        <v/>
      </c>
      <c r="K884" s="499" t="str">
        <f t="shared" si="67"/>
        <v/>
      </c>
      <c r="L884" s="499"/>
    </row>
    <row r="885" spans="1:12">
      <c r="A885" s="494"/>
      <c r="B885" s="495"/>
      <c r="C885" s="496" t="str">
        <f>IF($B885="","",IFERROR(VLOOKUP($B885,SERVIÇOS!$A:$F,2,0),IFERROR(VLOOKUP($B885,'COMPOSIÇÕES COMPLEMENTARES '!$C:$K,2,0),"")))</f>
        <v/>
      </c>
      <c r="D885" s="497" t="str">
        <f>IF($B885="","",IFERROR(VLOOKUP($B885,SERVIÇOS!$A:$F,3,0),IFERROR(VLOOKUP($B885,'COMPOSIÇÕES COMPLEMENTARES '!$C:$K,3,0),"")))</f>
        <v/>
      </c>
      <c r="E885" s="498"/>
      <c r="F885" s="499" t="str">
        <f>IF($B885="","",IFERROR(VLOOKUP($B885,SERVIÇOS!$A:$F,4,0),IFERROR(VLOOKUP($B885,'COMPOSIÇÕES COMPLEMENTARES '!$C:$K,6,0),"")))</f>
        <v/>
      </c>
      <c r="G885" s="499" t="str">
        <f>IF($B885="","",IFERROR(VLOOKUP($B885,SERVIÇOS!$A:$F,5,0),IFERROR(VLOOKUP($B885,'COMPOSIÇÕES COMPLEMENTARES '!$C:$K,7,0),"")))</f>
        <v/>
      </c>
      <c r="H885" s="499" t="str">
        <f t="shared" si="64"/>
        <v/>
      </c>
      <c r="I885" s="499" t="str">
        <f t="shared" si="65"/>
        <v/>
      </c>
      <c r="J885" s="499" t="str">
        <f t="shared" si="66"/>
        <v/>
      </c>
      <c r="K885" s="499" t="str">
        <f t="shared" si="67"/>
        <v/>
      </c>
      <c r="L885" s="499"/>
    </row>
    <row r="886" spans="1:12">
      <c r="A886" s="494"/>
      <c r="B886" s="495"/>
      <c r="C886" s="496" t="str">
        <f>IF($B886="","",IFERROR(VLOOKUP($B886,SERVIÇOS!$A:$F,2,0),IFERROR(VLOOKUP($B886,'COMPOSIÇÕES COMPLEMENTARES '!$C:$K,2,0),"")))</f>
        <v/>
      </c>
      <c r="D886" s="497" t="str">
        <f>IF($B886="","",IFERROR(VLOOKUP($B886,SERVIÇOS!$A:$F,3,0),IFERROR(VLOOKUP($B886,'COMPOSIÇÕES COMPLEMENTARES '!$C:$K,3,0),"")))</f>
        <v/>
      </c>
      <c r="E886" s="498"/>
      <c r="F886" s="499" t="str">
        <f>IF($B886="","",IFERROR(VLOOKUP($B886,SERVIÇOS!$A:$F,4,0),IFERROR(VLOOKUP($B886,'COMPOSIÇÕES COMPLEMENTARES '!$C:$K,6,0),"")))</f>
        <v/>
      </c>
      <c r="G886" s="499" t="str">
        <f>IF($B886="","",IFERROR(VLOOKUP($B886,SERVIÇOS!$A:$F,5,0),IFERROR(VLOOKUP($B886,'COMPOSIÇÕES COMPLEMENTARES '!$C:$K,7,0),"")))</f>
        <v/>
      </c>
      <c r="H886" s="499" t="str">
        <f t="shared" si="64"/>
        <v/>
      </c>
      <c r="I886" s="499" t="str">
        <f t="shared" si="65"/>
        <v/>
      </c>
      <c r="J886" s="499" t="str">
        <f t="shared" si="66"/>
        <v/>
      </c>
      <c r="K886" s="499" t="str">
        <f t="shared" si="67"/>
        <v/>
      </c>
      <c r="L886" s="499"/>
    </row>
    <row r="887" spans="1:12">
      <c r="A887" s="494"/>
      <c r="B887" s="495"/>
      <c r="C887" s="496" t="str">
        <f>IF($B887="","",IFERROR(VLOOKUP($B887,SERVIÇOS!$A:$F,2,0),IFERROR(VLOOKUP($B887,'COMPOSIÇÕES COMPLEMENTARES '!$C:$K,2,0),"")))</f>
        <v/>
      </c>
      <c r="D887" s="497" t="str">
        <f>IF($B887="","",IFERROR(VLOOKUP($B887,SERVIÇOS!$A:$F,3,0),IFERROR(VLOOKUP($B887,'COMPOSIÇÕES COMPLEMENTARES '!$C:$K,3,0),"")))</f>
        <v/>
      </c>
      <c r="E887" s="498"/>
      <c r="F887" s="499" t="str">
        <f>IF($B887="","",IFERROR(VLOOKUP($B887,SERVIÇOS!$A:$F,4,0),IFERROR(VLOOKUP($B887,'COMPOSIÇÕES COMPLEMENTARES '!$C:$K,6,0),"")))</f>
        <v/>
      </c>
      <c r="G887" s="499" t="str">
        <f>IF($B887="","",IFERROR(VLOOKUP($B887,SERVIÇOS!$A:$F,5,0),IFERROR(VLOOKUP($B887,'COMPOSIÇÕES COMPLEMENTARES '!$C:$K,7,0),"")))</f>
        <v/>
      </c>
      <c r="H887" s="499" t="str">
        <f t="shared" si="64"/>
        <v/>
      </c>
      <c r="I887" s="499" t="str">
        <f t="shared" si="65"/>
        <v/>
      </c>
      <c r="J887" s="499" t="str">
        <f t="shared" si="66"/>
        <v/>
      </c>
      <c r="K887" s="499" t="str">
        <f t="shared" si="67"/>
        <v/>
      </c>
      <c r="L887" s="499"/>
    </row>
    <row r="888" spans="1:12">
      <c r="A888" s="494"/>
      <c r="B888" s="495"/>
      <c r="C888" s="496" t="str">
        <f>IF($B888="","",IFERROR(VLOOKUP($B888,SERVIÇOS!$A:$F,2,0),IFERROR(VLOOKUP($B888,'COMPOSIÇÕES COMPLEMENTARES '!$C:$K,2,0),"")))</f>
        <v/>
      </c>
      <c r="D888" s="497" t="str">
        <f>IF($B888="","",IFERROR(VLOOKUP($B888,SERVIÇOS!$A:$F,3,0),IFERROR(VLOOKUP($B888,'COMPOSIÇÕES COMPLEMENTARES '!$C:$K,3,0),"")))</f>
        <v/>
      </c>
      <c r="E888" s="498"/>
      <c r="F888" s="499" t="str">
        <f>IF($B888="","",IFERROR(VLOOKUP($B888,SERVIÇOS!$A:$F,4,0),IFERROR(VLOOKUP($B888,'COMPOSIÇÕES COMPLEMENTARES '!$C:$K,6,0),"")))</f>
        <v/>
      </c>
      <c r="G888" s="499" t="str">
        <f>IF($B888="","",IFERROR(VLOOKUP($B888,SERVIÇOS!$A:$F,5,0),IFERROR(VLOOKUP($B888,'COMPOSIÇÕES COMPLEMENTARES '!$C:$K,7,0),"")))</f>
        <v/>
      </c>
      <c r="H888" s="499" t="str">
        <f t="shared" si="64"/>
        <v/>
      </c>
      <c r="I888" s="499" t="str">
        <f t="shared" si="65"/>
        <v/>
      </c>
      <c r="J888" s="499" t="str">
        <f t="shared" si="66"/>
        <v/>
      </c>
      <c r="K888" s="499" t="str">
        <f t="shared" si="67"/>
        <v/>
      </c>
      <c r="L888" s="499"/>
    </row>
    <row r="889" spans="1:12">
      <c r="A889" s="494"/>
      <c r="B889" s="495"/>
      <c r="C889" s="496" t="str">
        <f>IF($B889="","",IFERROR(VLOOKUP($B889,SERVIÇOS!$A:$F,2,0),IFERROR(VLOOKUP($B889,'COMPOSIÇÕES COMPLEMENTARES '!$C:$K,2,0),"")))</f>
        <v/>
      </c>
      <c r="D889" s="497" t="str">
        <f>IF($B889="","",IFERROR(VLOOKUP($B889,SERVIÇOS!$A:$F,3,0),IFERROR(VLOOKUP($B889,'COMPOSIÇÕES COMPLEMENTARES '!$C:$K,3,0),"")))</f>
        <v/>
      </c>
      <c r="E889" s="498"/>
      <c r="F889" s="499" t="str">
        <f>IF($B889="","",IFERROR(VLOOKUP($B889,SERVIÇOS!$A:$F,4,0),IFERROR(VLOOKUP($B889,'COMPOSIÇÕES COMPLEMENTARES '!$C:$K,6,0),"")))</f>
        <v/>
      </c>
      <c r="G889" s="499" t="str">
        <f>IF($B889="","",IFERROR(VLOOKUP($B889,SERVIÇOS!$A:$F,5,0),IFERROR(VLOOKUP($B889,'COMPOSIÇÕES COMPLEMENTARES '!$C:$K,7,0),"")))</f>
        <v/>
      </c>
      <c r="H889" s="499" t="str">
        <f t="shared" si="64"/>
        <v/>
      </c>
      <c r="I889" s="499" t="str">
        <f t="shared" si="65"/>
        <v/>
      </c>
      <c r="J889" s="499" t="str">
        <f t="shared" si="66"/>
        <v/>
      </c>
      <c r="K889" s="499" t="str">
        <f t="shared" si="67"/>
        <v/>
      </c>
      <c r="L889" s="499"/>
    </row>
    <row r="890" spans="1:12">
      <c r="A890" s="494"/>
      <c r="B890" s="495"/>
      <c r="C890" s="496" t="str">
        <f>IF($B890="","",IFERROR(VLOOKUP($B890,SERVIÇOS!$A:$F,2,0),IFERROR(VLOOKUP($B890,'COMPOSIÇÕES COMPLEMENTARES '!$C:$K,2,0),"")))</f>
        <v/>
      </c>
      <c r="D890" s="497" t="str">
        <f>IF($B890="","",IFERROR(VLOOKUP($B890,SERVIÇOS!$A:$F,3,0),IFERROR(VLOOKUP($B890,'COMPOSIÇÕES COMPLEMENTARES '!$C:$K,3,0),"")))</f>
        <v/>
      </c>
      <c r="E890" s="498"/>
      <c r="F890" s="499" t="str">
        <f>IF($B890="","",IFERROR(VLOOKUP($B890,SERVIÇOS!$A:$F,4,0),IFERROR(VLOOKUP($B890,'COMPOSIÇÕES COMPLEMENTARES '!$C:$K,6,0),"")))</f>
        <v/>
      </c>
      <c r="G890" s="499" t="str">
        <f>IF($B890="","",IFERROR(VLOOKUP($B890,SERVIÇOS!$A:$F,5,0),IFERROR(VLOOKUP($B890,'COMPOSIÇÕES COMPLEMENTARES '!$C:$K,7,0),"")))</f>
        <v/>
      </c>
      <c r="H890" s="499" t="str">
        <f t="shared" si="64"/>
        <v/>
      </c>
      <c r="I890" s="499" t="str">
        <f t="shared" si="65"/>
        <v/>
      </c>
      <c r="J890" s="499" t="str">
        <f t="shared" si="66"/>
        <v/>
      </c>
      <c r="K890" s="499" t="str">
        <f t="shared" si="67"/>
        <v/>
      </c>
      <c r="L890" s="499"/>
    </row>
    <row r="891" spans="1:12">
      <c r="A891" s="494"/>
      <c r="B891" s="495"/>
      <c r="C891" s="496" t="str">
        <f>IF($B891="","",IFERROR(VLOOKUP($B891,SERVIÇOS!$A:$F,2,0),IFERROR(VLOOKUP($B891,'COMPOSIÇÕES COMPLEMENTARES '!$C:$K,2,0),"")))</f>
        <v/>
      </c>
      <c r="D891" s="497" t="str">
        <f>IF($B891="","",IFERROR(VLOOKUP($B891,SERVIÇOS!$A:$F,3,0),IFERROR(VLOOKUP($B891,'COMPOSIÇÕES COMPLEMENTARES '!$C:$K,3,0),"")))</f>
        <v/>
      </c>
      <c r="E891" s="498"/>
      <c r="F891" s="499" t="str">
        <f>IF($B891="","",IFERROR(VLOOKUP($B891,SERVIÇOS!$A:$F,4,0),IFERROR(VLOOKUP($B891,'COMPOSIÇÕES COMPLEMENTARES '!$C:$K,6,0),"")))</f>
        <v/>
      </c>
      <c r="G891" s="499" t="str">
        <f>IF($B891="","",IFERROR(VLOOKUP($B891,SERVIÇOS!$A:$F,5,0),IFERROR(VLOOKUP($B891,'COMPOSIÇÕES COMPLEMENTARES '!$C:$K,7,0),"")))</f>
        <v/>
      </c>
      <c r="H891" s="499" t="str">
        <f t="shared" si="64"/>
        <v/>
      </c>
      <c r="I891" s="499" t="str">
        <f t="shared" si="65"/>
        <v/>
      </c>
      <c r="J891" s="499" t="str">
        <f t="shared" si="66"/>
        <v/>
      </c>
      <c r="K891" s="499" t="str">
        <f t="shared" si="67"/>
        <v/>
      </c>
      <c r="L891" s="499"/>
    </row>
    <row r="892" spans="1:12">
      <c r="A892" s="494"/>
      <c r="B892" s="495"/>
      <c r="C892" s="496" t="str">
        <f>IF($B892="","",IFERROR(VLOOKUP($B892,SERVIÇOS!$A:$F,2,0),IFERROR(VLOOKUP($B892,'COMPOSIÇÕES COMPLEMENTARES '!$C:$K,2,0),"")))</f>
        <v/>
      </c>
      <c r="D892" s="497" t="str">
        <f>IF($B892="","",IFERROR(VLOOKUP($B892,SERVIÇOS!$A:$F,3,0),IFERROR(VLOOKUP($B892,'COMPOSIÇÕES COMPLEMENTARES '!$C:$K,3,0),"")))</f>
        <v/>
      </c>
      <c r="E892" s="498"/>
      <c r="F892" s="499" t="str">
        <f>IF($B892="","",IFERROR(VLOOKUP($B892,SERVIÇOS!$A:$F,4,0),IFERROR(VLOOKUP($B892,'COMPOSIÇÕES COMPLEMENTARES '!$C:$K,6,0),"")))</f>
        <v/>
      </c>
      <c r="G892" s="499" t="str">
        <f>IF($B892="","",IFERROR(VLOOKUP($B892,SERVIÇOS!$A:$F,5,0),IFERROR(VLOOKUP($B892,'COMPOSIÇÕES COMPLEMENTARES '!$C:$K,7,0),"")))</f>
        <v/>
      </c>
      <c r="H892" s="499" t="str">
        <f t="shared" si="64"/>
        <v/>
      </c>
      <c r="I892" s="499" t="str">
        <f t="shared" si="65"/>
        <v/>
      </c>
      <c r="J892" s="499" t="str">
        <f t="shared" si="66"/>
        <v/>
      </c>
      <c r="K892" s="499" t="str">
        <f t="shared" si="67"/>
        <v/>
      </c>
      <c r="L892" s="499"/>
    </row>
    <row r="893" spans="1:12">
      <c r="A893" s="494"/>
      <c r="B893" s="495"/>
      <c r="C893" s="496" t="str">
        <f>IF($B893="","",IFERROR(VLOOKUP($B893,SERVIÇOS!$A:$F,2,0),IFERROR(VLOOKUP($B893,'COMPOSIÇÕES COMPLEMENTARES '!$C:$K,2,0),"")))</f>
        <v/>
      </c>
      <c r="D893" s="497" t="str">
        <f>IF($B893="","",IFERROR(VLOOKUP($B893,SERVIÇOS!$A:$F,3,0),IFERROR(VLOOKUP($B893,'COMPOSIÇÕES COMPLEMENTARES '!$C:$K,3,0),"")))</f>
        <v/>
      </c>
      <c r="E893" s="498"/>
      <c r="F893" s="499" t="str">
        <f>IF($B893="","",IFERROR(VLOOKUP($B893,SERVIÇOS!$A:$F,4,0),IFERROR(VLOOKUP($B893,'COMPOSIÇÕES COMPLEMENTARES '!$C:$K,6,0),"")))</f>
        <v/>
      </c>
      <c r="G893" s="499" t="str">
        <f>IF($B893="","",IFERROR(VLOOKUP($B893,SERVIÇOS!$A:$F,5,0),IFERROR(VLOOKUP($B893,'COMPOSIÇÕES COMPLEMENTARES '!$C:$K,7,0),"")))</f>
        <v/>
      </c>
      <c r="H893" s="499" t="str">
        <f t="shared" si="64"/>
        <v/>
      </c>
      <c r="I893" s="499" t="str">
        <f t="shared" si="65"/>
        <v/>
      </c>
      <c r="J893" s="499" t="str">
        <f t="shared" si="66"/>
        <v/>
      </c>
      <c r="K893" s="499" t="str">
        <f t="shared" si="67"/>
        <v/>
      </c>
      <c r="L893" s="499"/>
    </row>
    <row r="894" spans="1:12">
      <c r="A894" s="494"/>
      <c r="B894" s="495"/>
      <c r="C894" s="496" t="str">
        <f>IF($B894="","",IFERROR(VLOOKUP($B894,SERVIÇOS!$A:$F,2,0),IFERROR(VLOOKUP($B894,'COMPOSIÇÕES COMPLEMENTARES '!$C:$K,2,0),"")))</f>
        <v/>
      </c>
      <c r="D894" s="497" t="str">
        <f>IF($B894="","",IFERROR(VLOOKUP($B894,SERVIÇOS!$A:$F,3,0),IFERROR(VLOOKUP($B894,'COMPOSIÇÕES COMPLEMENTARES '!$C:$K,3,0),"")))</f>
        <v/>
      </c>
      <c r="E894" s="498"/>
      <c r="F894" s="499" t="str">
        <f>IF($B894="","",IFERROR(VLOOKUP($B894,SERVIÇOS!$A:$F,4,0),IFERROR(VLOOKUP($B894,'COMPOSIÇÕES COMPLEMENTARES '!$C:$K,6,0),"")))</f>
        <v/>
      </c>
      <c r="G894" s="499" t="str">
        <f>IF($B894="","",IFERROR(VLOOKUP($B894,SERVIÇOS!$A:$F,5,0),IFERROR(VLOOKUP($B894,'COMPOSIÇÕES COMPLEMENTARES '!$C:$K,7,0),"")))</f>
        <v/>
      </c>
      <c r="H894" s="499" t="str">
        <f t="shared" si="64"/>
        <v/>
      </c>
      <c r="I894" s="499" t="str">
        <f t="shared" si="65"/>
        <v/>
      </c>
      <c r="J894" s="499" t="str">
        <f t="shared" si="66"/>
        <v/>
      </c>
      <c r="K894" s="499" t="str">
        <f t="shared" si="67"/>
        <v/>
      </c>
      <c r="L894" s="499"/>
    </row>
    <row r="895" spans="1:12">
      <c r="A895" s="494"/>
      <c r="B895" s="495"/>
      <c r="C895" s="496" t="str">
        <f>IF($B895="","",IFERROR(VLOOKUP($B895,SERVIÇOS!$A:$F,2,0),IFERROR(VLOOKUP($B895,'COMPOSIÇÕES COMPLEMENTARES '!$C:$K,2,0),"")))</f>
        <v/>
      </c>
      <c r="D895" s="497" t="str">
        <f>IF($B895="","",IFERROR(VLOOKUP($B895,SERVIÇOS!$A:$F,3,0),IFERROR(VLOOKUP($B895,'COMPOSIÇÕES COMPLEMENTARES '!$C:$K,3,0),"")))</f>
        <v/>
      </c>
      <c r="E895" s="498"/>
      <c r="F895" s="499" t="str">
        <f>IF($B895="","",IFERROR(VLOOKUP($B895,SERVIÇOS!$A:$F,4,0),IFERROR(VLOOKUP($B895,'COMPOSIÇÕES COMPLEMENTARES '!$C:$K,6,0),"")))</f>
        <v/>
      </c>
      <c r="G895" s="499" t="str">
        <f>IF($B895="","",IFERROR(VLOOKUP($B895,SERVIÇOS!$A:$F,5,0),IFERROR(VLOOKUP($B895,'COMPOSIÇÕES COMPLEMENTARES '!$C:$K,7,0),"")))</f>
        <v/>
      </c>
      <c r="H895" s="499" t="str">
        <f t="shared" si="64"/>
        <v/>
      </c>
      <c r="I895" s="499" t="str">
        <f t="shared" si="65"/>
        <v/>
      </c>
      <c r="J895" s="499" t="str">
        <f t="shared" si="66"/>
        <v/>
      </c>
      <c r="K895" s="499" t="str">
        <f t="shared" si="67"/>
        <v/>
      </c>
      <c r="L895" s="499"/>
    </row>
    <row r="896" spans="1:12">
      <c r="A896" s="494"/>
      <c r="B896" s="495"/>
      <c r="C896" s="496" t="str">
        <f>IF($B896="","",IFERROR(VLOOKUP($B896,SERVIÇOS!$A:$F,2,0),IFERROR(VLOOKUP($B896,'COMPOSIÇÕES COMPLEMENTARES '!$C:$K,2,0),"")))</f>
        <v/>
      </c>
      <c r="D896" s="497" t="str">
        <f>IF($B896="","",IFERROR(VLOOKUP($B896,SERVIÇOS!$A:$F,3,0),IFERROR(VLOOKUP($B896,'COMPOSIÇÕES COMPLEMENTARES '!$C:$K,3,0),"")))</f>
        <v/>
      </c>
      <c r="E896" s="498"/>
      <c r="F896" s="499" t="str">
        <f>IF($B896="","",IFERROR(VLOOKUP($B896,SERVIÇOS!$A:$F,4,0),IFERROR(VLOOKUP($B896,'COMPOSIÇÕES COMPLEMENTARES '!$C:$K,6,0),"")))</f>
        <v/>
      </c>
      <c r="G896" s="499" t="str">
        <f>IF($B896="","",IFERROR(VLOOKUP($B896,SERVIÇOS!$A:$F,5,0),IFERROR(VLOOKUP($B896,'COMPOSIÇÕES COMPLEMENTARES '!$C:$K,7,0),"")))</f>
        <v/>
      </c>
      <c r="H896" s="499" t="str">
        <f t="shared" si="64"/>
        <v/>
      </c>
      <c r="I896" s="499" t="str">
        <f t="shared" si="65"/>
        <v/>
      </c>
      <c r="J896" s="499" t="str">
        <f t="shared" si="66"/>
        <v/>
      </c>
      <c r="K896" s="499" t="str">
        <f t="shared" si="67"/>
        <v/>
      </c>
      <c r="L896" s="499"/>
    </row>
    <row r="897" spans="1:12">
      <c r="A897" s="494"/>
      <c r="B897" s="495"/>
      <c r="C897" s="496" t="str">
        <f>IF($B897="","",IFERROR(VLOOKUP($B897,SERVIÇOS!$A:$F,2,0),IFERROR(VLOOKUP($B897,'COMPOSIÇÕES COMPLEMENTARES '!$C:$K,2,0),"")))</f>
        <v/>
      </c>
      <c r="D897" s="497" t="str">
        <f>IF($B897="","",IFERROR(VLOOKUP($B897,SERVIÇOS!$A:$F,3,0),IFERROR(VLOOKUP($B897,'COMPOSIÇÕES COMPLEMENTARES '!$C:$K,3,0),"")))</f>
        <v/>
      </c>
      <c r="E897" s="498"/>
      <c r="F897" s="499" t="str">
        <f>IF($B897="","",IFERROR(VLOOKUP($B897,SERVIÇOS!$A:$F,4,0),IFERROR(VLOOKUP($B897,'COMPOSIÇÕES COMPLEMENTARES '!$C:$K,6,0),"")))</f>
        <v/>
      </c>
      <c r="G897" s="499" t="str">
        <f>IF($B897="","",IFERROR(VLOOKUP($B897,SERVIÇOS!$A:$F,5,0),IFERROR(VLOOKUP($B897,'COMPOSIÇÕES COMPLEMENTARES '!$C:$K,7,0),"")))</f>
        <v/>
      </c>
      <c r="H897" s="499" t="str">
        <f t="shared" si="64"/>
        <v/>
      </c>
      <c r="I897" s="499" t="str">
        <f t="shared" si="65"/>
        <v/>
      </c>
      <c r="J897" s="499" t="str">
        <f t="shared" si="66"/>
        <v/>
      </c>
      <c r="K897" s="499" t="str">
        <f t="shared" si="67"/>
        <v/>
      </c>
      <c r="L897" s="499"/>
    </row>
    <row r="898" spans="1:12">
      <c r="A898" s="494"/>
      <c r="B898" s="495"/>
      <c r="C898" s="496" t="str">
        <f>IF($B898="","",IFERROR(VLOOKUP($B898,SERVIÇOS!$A:$F,2,0),IFERROR(VLOOKUP($B898,'COMPOSIÇÕES COMPLEMENTARES '!$C:$K,2,0),"")))</f>
        <v/>
      </c>
      <c r="D898" s="497" t="str">
        <f>IF($B898="","",IFERROR(VLOOKUP($B898,SERVIÇOS!$A:$F,3,0),IFERROR(VLOOKUP($B898,'COMPOSIÇÕES COMPLEMENTARES '!$C:$K,3,0),"")))</f>
        <v/>
      </c>
      <c r="E898" s="498"/>
      <c r="F898" s="499" t="str">
        <f>IF($B898="","",IFERROR(VLOOKUP($B898,SERVIÇOS!$A:$F,4,0),IFERROR(VLOOKUP($B898,'COMPOSIÇÕES COMPLEMENTARES '!$C:$K,6,0),"")))</f>
        <v/>
      </c>
      <c r="G898" s="499" t="str">
        <f>IF($B898="","",IFERROR(VLOOKUP($B898,SERVIÇOS!$A:$F,5,0),IFERROR(VLOOKUP($B898,'COMPOSIÇÕES COMPLEMENTARES '!$C:$K,7,0),"")))</f>
        <v/>
      </c>
      <c r="H898" s="499" t="str">
        <f t="shared" si="64"/>
        <v/>
      </c>
      <c r="I898" s="499" t="str">
        <f t="shared" si="65"/>
        <v/>
      </c>
      <c r="J898" s="499" t="str">
        <f t="shared" si="66"/>
        <v/>
      </c>
      <c r="K898" s="499" t="str">
        <f t="shared" si="67"/>
        <v/>
      </c>
      <c r="L898" s="499"/>
    </row>
    <row r="899" spans="1:12">
      <c r="A899" s="494"/>
      <c r="B899" s="495"/>
      <c r="C899" s="496" t="str">
        <f>IF($B899="","",IFERROR(VLOOKUP($B899,SERVIÇOS!$A:$F,2,0),IFERROR(VLOOKUP($B899,'COMPOSIÇÕES COMPLEMENTARES '!$C:$K,2,0),"")))</f>
        <v/>
      </c>
      <c r="D899" s="497" t="str">
        <f>IF($B899="","",IFERROR(VLOOKUP($B899,SERVIÇOS!$A:$F,3,0),IFERROR(VLOOKUP($B899,'COMPOSIÇÕES COMPLEMENTARES '!$C:$K,3,0),"")))</f>
        <v/>
      </c>
      <c r="E899" s="498"/>
      <c r="F899" s="499" t="str">
        <f>IF($B899="","",IFERROR(VLOOKUP($B899,SERVIÇOS!$A:$F,4,0),IFERROR(VLOOKUP($B899,'COMPOSIÇÕES COMPLEMENTARES '!$C:$K,6,0),"")))</f>
        <v/>
      </c>
      <c r="G899" s="499" t="str">
        <f>IF($B899="","",IFERROR(VLOOKUP($B899,SERVIÇOS!$A:$F,5,0),IFERROR(VLOOKUP($B899,'COMPOSIÇÕES COMPLEMENTARES '!$C:$K,7,0),"")))</f>
        <v/>
      </c>
      <c r="H899" s="499" t="str">
        <f t="shared" si="64"/>
        <v/>
      </c>
      <c r="I899" s="499" t="str">
        <f t="shared" si="65"/>
        <v/>
      </c>
      <c r="J899" s="499" t="str">
        <f t="shared" si="66"/>
        <v/>
      </c>
      <c r="K899" s="499" t="str">
        <f t="shared" si="67"/>
        <v/>
      </c>
      <c r="L899" s="499"/>
    </row>
    <row r="900" spans="1:12">
      <c r="A900" s="494"/>
      <c r="B900" s="495"/>
      <c r="C900" s="496" t="str">
        <f>IF($B900="","",IFERROR(VLOOKUP($B900,SERVIÇOS!$A:$F,2,0),IFERROR(VLOOKUP($B900,'COMPOSIÇÕES COMPLEMENTARES '!$C:$K,2,0),"")))</f>
        <v/>
      </c>
      <c r="D900" s="497" t="str">
        <f>IF($B900="","",IFERROR(VLOOKUP($B900,SERVIÇOS!$A:$F,3,0),IFERROR(VLOOKUP($B900,'COMPOSIÇÕES COMPLEMENTARES '!$C:$K,3,0),"")))</f>
        <v/>
      </c>
      <c r="E900" s="498"/>
      <c r="F900" s="499" t="str">
        <f>IF($B900="","",IFERROR(VLOOKUP($B900,SERVIÇOS!$A:$F,4,0),IFERROR(VLOOKUP($B900,'COMPOSIÇÕES COMPLEMENTARES '!$C:$K,6,0),"")))</f>
        <v/>
      </c>
      <c r="G900" s="499" t="str">
        <f>IF($B900="","",IFERROR(VLOOKUP($B900,SERVIÇOS!$A:$F,5,0),IFERROR(VLOOKUP($B900,'COMPOSIÇÕES COMPLEMENTARES '!$C:$K,7,0),"")))</f>
        <v/>
      </c>
      <c r="H900" s="499" t="str">
        <f t="shared" si="64"/>
        <v/>
      </c>
      <c r="I900" s="499" t="str">
        <f t="shared" si="65"/>
        <v/>
      </c>
      <c r="J900" s="499" t="str">
        <f t="shared" si="66"/>
        <v/>
      </c>
      <c r="K900" s="499" t="str">
        <f t="shared" si="67"/>
        <v/>
      </c>
      <c r="L900" s="499"/>
    </row>
    <row r="901" spans="1:12">
      <c r="A901" s="494"/>
      <c r="B901" s="495"/>
      <c r="C901" s="496" t="str">
        <f>IF($B901="","",IFERROR(VLOOKUP($B901,SERVIÇOS!$A:$F,2,0),IFERROR(VLOOKUP($B901,'COMPOSIÇÕES COMPLEMENTARES '!$C:$K,2,0),"")))</f>
        <v/>
      </c>
      <c r="D901" s="497" t="str">
        <f>IF($B901="","",IFERROR(VLOOKUP($B901,SERVIÇOS!$A:$F,3,0),IFERROR(VLOOKUP($B901,'COMPOSIÇÕES COMPLEMENTARES '!$C:$K,3,0),"")))</f>
        <v/>
      </c>
      <c r="E901" s="498"/>
      <c r="F901" s="499" t="str">
        <f>IF($B901="","",IFERROR(VLOOKUP($B901,SERVIÇOS!$A:$F,4,0),IFERROR(VLOOKUP($B901,'COMPOSIÇÕES COMPLEMENTARES '!$C:$K,6,0),"")))</f>
        <v/>
      </c>
      <c r="G901" s="499" t="str">
        <f>IF($B901="","",IFERROR(VLOOKUP($B901,SERVIÇOS!$A:$F,5,0),IFERROR(VLOOKUP($B901,'COMPOSIÇÕES COMPLEMENTARES '!$C:$K,7,0),"")))</f>
        <v/>
      </c>
      <c r="H901" s="499" t="str">
        <f t="shared" si="64"/>
        <v/>
      </c>
      <c r="I901" s="499" t="str">
        <f t="shared" si="65"/>
        <v/>
      </c>
      <c r="J901" s="499" t="str">
        <f t="shared" si="66"/>
        <v/>
      </c>
      <c r="K901" s="499" t="str">
        <f t="shared" si="67"/>
        <v/>
      </c>
      <c r="L901" s="499"/>
    </row>
    <row r="902" spans="1:12">
      <c r="A902" s="494"/>
      <c r="B902" s="495"/>
      <c r="C902" s="496" t="str">
        <f>IF($B902="","",IFERROR(VLOOKUP($B902,SERVIÇOS!$A:$F,2,0),IFERROR(VLOOKUP($B902,'COMPOSIÇÕES COMPLEMENTARES '!$C:$K,2,0),"")))</f>
        <v/>
      </c>
      <c r="D902" s="497" t="str">
        <f>IF($B902="","",IFERROR(VLOOKUP($B902,SERVIÇOS!$A:$F,3,0),IFERROR(VLOOKUP($B902,'COMPOSIÇÕES COMPLEMENTARES '!$C:$K,3,0),"")))</f>
        <v/>
      </c>
      <c r="E902" s="498"/>
      <c r="F902" s="499" t="str">
        <f>IF($B902="","",IFERROR(VLOOKUP($B902,SERVIÇOS!$A:$F,4,0),IFERROR(VLOOKUP($B902,'COMPOSIÇÕES COMPLEMENTARES '!$C:$K,6,0),"")))</f>
        <v/>
      </c>
      <c r="G902" s="499" t="str">
        <f>IF($B902="","",IFERROR(VLOOKUP($B902,SERVIÇOS!$A:$F,5,0),IFERROR(VLOOKUP($B902,'COMPOSIÇÕES COMPLEMENTARES '!$C:$K,7,0),"")))</f>
        <v/>
      </c>
      <c r="H902" s="499" t="str">
        <f t="shared" si="64"/>
        <v/>
      </c>
      <c r="I902" s="499" t="str">
        <f t="shared" si="65"/>
        <v/>
      </c>
      <c r="J902" s="499" t="str">
        <f t="shared" si="66"/>
        <v/>
      </c>
      <c r="K902" s="499" t="str">
        <f t="shared" si="67"/>
        <v/>
      </c>
      <c r="L902" s="499"/>
    </row>
    <row r="903" spans="1:12">
      <c r="A903" s="494"/>
      <c r="B903" s="495"/>
      <c r="C903" s="496" t="str">
        <f>IF($B903="","",IFERROR(VLOOKUP($B903,SERVIÇOS!$A:$F,2,0),IFERROR(VLOOKUP($B903,'COMPOSIÇÕES COMPLEMENTARES '!$C:$K,2,0),"")))</f>
        <v/>
      </c>
      <c r="D903" s="497" t="str">
        <f>IF($B903="","",IFERROR(VLOOKUP($B903,SERVIÇOS!$A:$F,3,0),IFERROR(VLOOKUP($B903,'COMPOSIÇÕES COMPLEMENTARES '!$C:$K,3,0),"")))</f>
        <v/>
      </c>
      <c r="E903" s="498"/>
      <c r="F903" s="499" t="str">
        <f>IF($B903="","",IFERROR(VLOOKUP($B903,SERVIÇOS!$A:$F,4,0),IFERROR(VLOOKUP($B903,'COMPOSIÇÕES COMPLEMENTARES '!$C:$K,6,0),"")))</f>
        <v/>
      </c>
      <c r="G903" s="499" t="str">
        <f>IF($B903="","",IFERROR(VLOOKUP($B903,SERVIÇOS!$A:$F,5,0),IFERROR(VLOOKUP($B903,'COMPOSIÇÕES COMPLEMENTARES '!$C:$K,7,0),"")))</f>
        <v/>
      </c>
      <c r="H903" s="499" t="str">
        <f t="shared" si="64"/>
        <v/>
      </c>
      <c r="I903" s="499" t="str">
        <f t="shared" si="65"/>
        <v/>
      </c>
      <c r="J903" s="499" t="str">
        <f t="shared" si="66"/>
        <v/>
      </c>
      <c r="K903" s="499" t="str">
        <f t="shared" si="67"/>
        <v/>
      </c>
      <c r="L903" s="499"/>
    </row>
    <row r="904" spans="1:12">
      <c r="A904" s="494"/>
      <c r="B904" s="495"/>
      <c r="C904" s="496" t="str">
        <f>IF($B904="","",IFERROR(VLOOKUP($B904,SERVIÇOS!$A:$F,2,0),IFERROR(VLOOKUP($B904,'COMPOSIÇÕES COMPLEMENTARES '!$C:$K,2,0),"")))</f>
        <v/>
      </c>
      <c r="D904" s="497" t="str">
        <f>IF($B904="","",IFERROR(VLOOKUP($B904,SERVIÇOS!$A:$F,3,0),IFERROR(VLOOKUP($B904,'COMPOSIÇÕES COMPLEMENTARES '!$C:$K,3,0),"")))</f>
        <v/>
      </c>
      <c r="E904" s="498"/>
      <c r="F904" s="499" t="str">
        <f>IF($B904="","",IFERROR(VLOOKUP($B904,SERVIÇOS!$A:$F,4,0),IFERROR(VLOOKUP($B904,'COMPOSIÇÕES COMPLEMENTARES '!$C:$K,6,0),"")))</f>
        <v/>
      </c>
      <c r="G904" s="499" t="str">
        <f>IF($B904="","",IFERROR(VLOOKUP($B904,SERVIÇOS!$A:$F,5,0),IFERROR(VLOOKUP($B904,'COMPOSIÇÕES COMPLEMENTARES '!$C:$K,7,0),"")))</f>
        <v/>
      </c>
      <c r="H904" s="499" t="str">
        <f t="shared" si="64"/>
        <v/>
      </c>
      <c r="I904" s="499" t="str">
        <f t="shared" si="65"/>
        <v/>
      </c>
      <c r="J904" s="499" t="str">
        <f t="shared" si="66"/>
        <v/>
      </c>
      <c r="K904" s="499" t="str">
        <f t="shared" si="67"/>
        <v/>
      </c>
      <c r="L904" s="499"/>
    </row>
    <row r="905" spans="1:12">
      <c r="A905" s="494"/>
      <c r="B905" s="495"/>
      <c r="C905" s="496" t="str">
        <f>IF($B905="","",IFERROR(VLOOKUP($B905,SERVIÇOS!$A:$F,2,0),IFERROR(VLOOKUP($B905,'COMPOSIÇÕES COMPLEMENTARES '!$C:$K,2,0),"")))</f>
        <v/>
      </c>
      <c r="D905" s="497" t="str">
        <f>IF($B905="","",IFERROR(VLOOKUP($B905,SERVIÇOS!$A:$F,3,0),IFERROR(VLOOKUP($B905,'COMPOSIÇÕES COMPLEMENTARES '!$C:$K,3,0),"")))</f>
        <v/>
      </c>
      <c r="E905" s="498"/>
      <c r="F905" s="499" t="str">
        <f>IF($B905="","",IFERROR(VLOOKUP($B905,SERVIÇOS!$A:$F,4,0),IFERROR(VLOOKUP($B905,'COMPOSIÇÕES COMPLEMENTARES '!$C:$K,6,0),"")))</f>
        <v/>
      </c>
      <c r="G905" s="499" t="str">
        <f>IF($B905="","",IFERROR(VLOOKUP($B905,SERVIÇOS!$A:$F,5,0),IFERROR(VLOOKUP($B905,'COMPOSIÇÕES COMPLEMENTARES '!$C:$K,7,0),"")))</f>
        <v/>
      </c>
      <c r="H905" s="499" t="str">
        <f t="shared" si="64"/>
        <v/>
      </c>
      <c r="I905" s="499" t="str">
        <f t="shared" si="65"/>
        <v/>
      </c>
      <c r="J905" s="499" t="str">
        <f t="shared" si="66"/>
        <v/>
      </c>
      <c r="K905" s="499" t="str">
        <f t="shared" si="67"/>
        <v/>
      </c>
      <c r="L905" s="499"/>
    </row>
    <row r="906" spans="1:12">
      <c r="A906" s="494"/>
      <c r="B906" s="495"/>
      <c r="C906" s="496" t="str">
        <f>IF($B906="","",IFERROR(VLOOKUP($B906,SERVIÇOS!$A:$F,2,0),IFERROR(VLOOKUP($B906,'COMPOSIÇÕES COMPLEMENTARES '!$C:$K,2,0),"")))</f>
        <v/>
      </c>
      <c r="D906" s="497" t="str">
        <f>IF($B906="","",IFERROR(VLOOKUP($B906,SERVIÇOS!$A:$F,3,0),IFERROR(VLOOKUP($B906,'COMPOSIÇÕES COMPLEMENTARES '!$C:$K,3,0),"")))</f>
        <v/>
      </c>
      <c r="E906" s="498"/>
      <c r="F906" s="499" t="str">
        <f>IF($B906="","",IFERROR(VLOOKUP($B906,SERVIÇOS!$A:$F,4,0),IFERROR(VLOOKUP($B906,'COMPOSIÇÕES COMPLEMENTARES '!$C:$K,6,0),"")))</f>
        <v/>
      </c>
      <c r="G906" s="499" t="str">
        <f>IF($B906="","",IFERROR(VLOOKUP($B906,SERVIÇOS!$A:$F,5,0),IFERROR(VLOOKUP($B906,'COMPOSIÇÕES COMPLEMENTARES '!$C:$K,7,0),"")))</f>
        <v/>
      </c>
      <c r="H906" s="499" t="str">
        <f t="shared" ref="H906:H969" si="68">IF(E906="","",F906+G906)</f>
        <v/>
      </c>
      <c r="I906" s="499" t="str">
        <f t="shared" ref="I906:I969" si="69">IF(E906="","",ROUND((E906*F906),2))</f>
        <v/>
      </c>
      <c r="J906" s="499" t="str">
        <f t="shared" ref="J906:J969" si="70">IF(E906="","",ROUND((E906*G906),2))</f>
        <v/>
      </c>
      <c r="K906" s="499" t="str">
        <f t="shared" ref="K906:K969" si="71">IF(E906="","",ROUND((E906*H906),2))</f>
        <v/>
      </c>
      <c r="L906" s="499"/>
    </row>
    <row r="907" spans="1:12">
      <c r="A907" s="494"/>
      <c r="B907" s="495"/>
      <c r="C907" s="496" t="str">
        <f>IF($B907="","",IFERROR(VLOOKUP($B907,SERVIÇOS!$A:$F,2,0),IFERROR(VLOOKUP($B907,'COMPOSIÇÕES COMPLEMENTARES '!$C:$K,2,0),"")))</f>
        <v/>
      </c>
      <c r="D907" s="497" t="str">
        <f>IF($B907="","",IFERROR(VLOOKUP($B907,SERVIÇOS!$A:$F,3,0),IFERROR(VLOOKUP($B907,'COMPOSIÇÕES COMPLEMENTARES '!$C:$K,3,0),"")))</f>
        <v/>
      </c>
      <c r="E907" s="498"/>
      <c r="F907" s="499" t="str">
        <f>IF($B907="","",IFERROR(VLOOKUP($B907,SERVIÇOS!$A:$F,4,0),IFERROR(VLOOKUP($B907,'COMPOSIÇÕES COMPLEMENTARES '!$C:$K,6,0),"")))</f>
        <v/>
      </c>
      <c r="G907" s="499" t="str">
        <f>IF($B907="","",IFERROR(VLOOKUP($B907,SERVIÇOS!$A:$F,5,0),IFERROR(VLOOKUP($B907,'COMPOSIÇÕES COMPLEMENTARES '!$C:$K,7,0),"")))</f>
        <v/>
      </c>
      <c r="H907" s="499" t="str">
        <f t="shared" si="68"/>
        <v/>
      </c>
      <c r="I907" s="499" t="str">
        <f t="shared" si="69"/>
        <v/>
      </c>
      <c r="J907" s="499" t="str">
        <f t="shared" si="70"/>
        <v/>
      </c>
      <c r="K907" s="499" t="str">
        <f t="shared" si="71"/>
        <v/>
      </c>
      <c r="L907" s="499"/>
    </row>
    <row r="908" spans="1:12">
      <c r="A908" s="494"/>
      <c r="B908" s="495"/>
      <c r="C908" s="496" t="str">
        <f>IF($B908="","",IFERROR(VLOOKUP($B908,SERVIÇOS!$A:$F,2,0),IFERROR(VLOOKUP($B908,'COMPOSIÇÕES COMPLEMENTARES '!$C:$K,2,0),"")))</f>
        <v/>
      </c>
      <c r="D908" s="497" t="str">
        <f>IF($B908="","",IFERROR(VLOOKUP($B908,SERVIÇOS!$A:$F,3,0),IFERROR(VLOOKUP($B908,'COMPOSIÇÕES COMPLEMENTARES '!$C:$K,3,0),"")))</f>
        <v/>
      </c>
      <c r="E908" s="498"/>
      <c r="F908" s="499" t="str">
        <f>IF($B908="","",IFERROR(VLOOKUP($B908,SERVIÇOS!$A:$F,4,0),IFERROR(VLOOKUP($B908,'COMPOSIÇÕES COMPLEMENTARES '!$C:$K,6,0),"")))</f>
        <v/>
      </c>
      <c r="G908" s="499" t="str">
        <f>IF($B908="","",IFERROR(VLOOKUP($B908,SERVIÇOS!$A:$F,5,0),IFERROR(VLOOKUP($B908,'COMPOSIÇÕES COMPLEMENTARES '!$C:$K,7,0),"")))</f>
        <v/>
      </c>
      <c r="H908" s="499" t="str">
        <f t="shared" si="68"/>
        <v/>
      </c>
      <c r="I908" s="499" t="str">
        <f t="shared" si="69"/>
        <v/>
      </c>
      <c r="J908" s="499" t="str">
        <f t="shared" si="70"/>
        <v/>
      </c>
      <c r="K908" s="499" t="str">
        <f t="shared" si="71"/>
        <v/>
      </c>
      <c r="L908" s="499"/>
    </row>
    <row r="909" spans="1:12">
      <c r="A909" s="494"/>
      <c r="B909" s="495"/>
      <c r="C909" s="496" t="str">
        <f>IF($B909="","",IFERROR(VLOOKUP($B909,SERVIÇOS!$A:$F,2,0),IFERROR(VLOOKUP($B909,'COMPOSIÇÕES COMPLEMENTARES '!$C:$K,2,0),"")))</f>
        <v/>
      </c>
      <c r="D909" s="497" t="str">
        <f>IF($B909="","",IFERROR(VLOOKUP($B909,SERVIÇOS!$A:$F,3,0),IFERROR(VLOOKUP($B909,'COMPOSIÇÕES COMPLEMENTARES '!$C:$K,3,0),"")))</f>
        <v/>
      </c>
      <c r="E909" s="498"/>
      <c r="F909" s="499" t="str">
        <f>IF($B909="","",IFERROR(VLOOKUP($B909,SERVIÇOS!$A:$F,4,0),IFERROR(VLOOKUP($B909,'COMPOSIÇÕES COMPLEMENTARES '!$C:$K,6,0),"")))</f>
        <v/>
      </c>
      <c r="G909" s="499" t="str">
        <f>IF($B909="","",IFERROR(VLOOKUP($B909,SERVIÇOS!$A:$F,5,0),IFERROR(VLOOKUP($B909,'COMPOSIÇÕES COMPLEMENTARES '!$C:$K,7,0),"")))</f>
        <v/>
      </c>
      <c r="H909" s="499" t="str">
        <f t="shared" si="68"/>
        <v/>
      </c>
      <c r="I909" s="499" t="str">
        <f t="shared" si="69"/>
        <v/>
      </c>
      <c r="J909" s="499" t="str">
        <f t="shared" si="70"/>
        <v/>
      </c>
      <c r="K909" s="499" t="str">
        <f t="shared" si="71"/>
        <v/>
      </c>
      <c r="L909" s="499"/>
    </row>
    <row r="910" spans="1:12">
      <c r="A910" s="494"/>
      <c r="B910" s="495"/>
      <c r="C910" s="496" t="str">
        <f>IF($B910="","",IFERROR(VLOOKUP($B910,SERVIÇOS!$A:$F,2,0),IFERROR(VLOOKUP($B910,'COMPOSIÇÕES COMPLEMENTARES '!$C:$K,2,0),"")))</f>
        <v/>
      </c>
      <c r="D910" s="497" t="str">
        <f>IF($B910="","",IFERROR(VLOOKUP($B910,SERVIÇOS!$A:$F,3,0),IFERROR(VLOOKUP($B910,'COMPOSIÇÕES COMPLEMENTARES '!$C:$K,3,0),"")))</f>
        <v/>
      </c>
      <c r="E910" s="498"/>
      <c r="F910" s="499" t="str">
        <f>IF($B910="","",IFERROR(VLOOKUP($B910,SERVIÇOS!$A:$F,4,0),IFERROR(VLOOKUP($B910,'COMPOSIÇÕES COMPLEMENTARES '!$C:$K,6,0),"")))</f>
        <v/>
      </c>
      <c r="G910" s="499" t="str">
        <f>IF($B910="","",IFERROR(VLOOKUP($B910,SERVIÇOS!$A:$F,5,0),IFERROR(VLOOKUP($B910,'COMPOSIÇÕES COMPLEMENTARES '!$C:$K,7,0),"")))</f>
        <v/>
      </c>
      <c r="H910" s="499" t="str">
        <f t="shared" si="68"/>
        <v/>
      </c>
      <c r="I910" s="499" t="str">
        <f t="shared" si="69"/>
        <v/>
      </c>
      <c r="J910" s="499" t="str">
        <f t="shared" si="70"/>
        <v/>
      </c>
      <c r="K910" s="499" t="str">
        <f t="shared" si="71"/>
        <v/>
      </c>
      <c r="L910" s="499"/>
    </row>
    <row r="911" spans="1:12">
      <c r="A911" s="494"/>
      <c r="B911" s="495"/>
      <c r="C911" s="496" t="str">
        <f>IF($B911="","",IFERROR(VLOOKUP($B911,SERVIÇOS!$A:$F,2,0),IFERROR(VLOOKUP($B911,'COMPOSIÇÕES COMPLEMENTARES '!$C:$K,2,0),"")))</f>
        <v/>
      </c>
      <c r="D911" s="497" t="str">
        <f>IF($B911="","",IFERROR(VLOOKUP($B911,SERVIÇOS!$A:$F,3,0),IFERROR(VLOOKUP($B911,'COMPOSIÇÕES COMPLEMENTARES '!$C:$K,3,0),"")))</f>
        <v/>
      </c>
      <c r="E911" s="498"/>
      <c r="F911" s="499" t="str">
        <f>IF($B911="","",IFERROR(VLOOKUP($B911,SERVIÇOS!$A:$F,4,0),IFERROR(VLOOKUP($B911,'COMPOSIÇÕES COMPLEMENTARES '!$C:$K,6,0),"")))</f>
        <v/>
      </c>
      <c r="G911" s="499" t="str">
        <f>IF($B911="","",IFERROR(VLOOKUP($B911,SERVIÇOS!$A:$F,5,0),IFERROR(VLOOKUP($B911,'COMPOSIÇÕES COMPLEMENTARES '!$C:$K,7,0),"")))</f>
        <v/>
      </c>
      <c r="H911" s="499" t="str">
        <f t="shared" si="68"/>
        <v/>
      </c>
      <c r="I911" s="499" t="str">
        <f t="shared" si="69"/>
        <v/>
      </c>
      <c r="J911" s="499" t="str">
        <f t="shared" si="70"/>
        <v/>
      </c>
      <c r="K911" s="499" t="str">
        <f t="shared" si="71"/>
        <v/>
      </c>
      <c r="L911" s="499"/>
    </row>
    <row r="912" spans="1:12">
      <c r="A912" s="494"/>
      <c r="B912" s="495"/>
      <c r="C912" s="496" t="str">
        <f>IF($B912="","",IFERROR(VLOOKUP($B912,SERVIÇOS!$A:$F,2,0),IFERROR(VLOOKUP($B912,'COMPOSIÇÕES COMPLEMENTARES '!$C:$K,2,0),"")))</f>
        <v/>
      </c>
      <c r="D912" s="497" t="str">
        <f>IF($B912="","",IFERROR(VLOOKUP($B912,SERVIÇOS!$A:$F,3,0),IFERROR(VLOOKUP($B912,'COMPOSIÇÕES COMPLEMENTARES '!$C:$K,3,0),"")))</f>
        <v/>
      </c>
      <c r="E912" s="498"/>
      <c r="F912" s="499" t="str">
        <f>IF($B912="","",IFERROR(VLOOKUP($B912,SERVIÇOS!$A:$F,4,0),IFERROR(VLOOKUP($B912,'COMPOSIÇÕES COMPLEMENTARES '!$C:$K,6,0),"")))</f>
        <v/>
      </c>
      <c r="G912" s="499" t="str">
        <f>IF($B912="","",IFERROR(VLOOKUP($B912,SERVIÇOS!$A:$F,5,0),IFERROR(VLOOKUP($B912,'COMPOSIÇÕES COMPLEMENTARES '!$C:$K,7,0),"")))</f>
        <v/>
      </c>
      <c r="H912" s="499" t="str">
        <f t="shared" si="68"/>
        <v/>
      </c>
      <c r="I912" s="499" t="str">
        <f t="shared" si="69"/>
        <v/>
      </c>
      <c r="J912" s="499" t="str">
        <f t="shared" si="70"/>
        <v/>
      </c>
      <c r="K912" s="499" t="str">
        <f t="shared" si="71"/>
        <v/>
      </c>
      <c r="L912" s="499"/>
    </row>
    <row r="913" spans="1:12">
      <c r="A913" s="494"/>
      <c r="B913" s="495"/>
      <c r="C913" s="496" t="str">
        <f>IF($B913="","",IFERROR(VLOOKUP($B913,SERVIÇOS!$A:$F,2,0),IFERROR(VLOOKUP($B913,'COMPOSIÇÕES COMPLEMENTARES '!$C:$K,2,0),"")))</f>
        <v/>
      </c>
      <c r="D913" s="497" t="str">
        <f>IF($B913="","",IFERROR(VLOOKUP($B913,SERVIÇOS!$A:$F,3,0),IFERROR(VLOOKUP($B913,'COMPOSIÇÕES COMPLEMENTARES '!$C:$K,3,0),"")))</f>
        <v/>
      </c>
      <c r="E913" s="498"/>
      <c r="F913" s="499" t="str">
        <f>IF($B913="","",IFERROR(VLOOKUP($B913,SERVIÇOS!$A:$F,4,0),IFERROR(VLOOKUP($B913,'COMPOSIÇÕES COMPLEMENTARES '!$C:$K,6,0),"")))</f>
        <v/>
      </c>
      <c r="G913" s="499" t="str">
        <f>IF($B913="","",IFERROR(VLOOKUP($B913,SERVIÇOS!$A:$F,5,0),IFERROR(VLOOKUP($B913,'COMPOSIÇÕES COMPLEMENTARES '!$C:$K,7,0),"")))</f>
        <v/>
      </c>
      <c r="H913" s="499" t="str">
        <f t="shared" si="68"/>
        <v/>
      </c>
      <c r="I913" s="499" t="str">
        <f t="shared" si="69"/>
        <v/>
      </c>
      <c r="J913" s="499" t="str">
        <f t="shared" si="70"/>
        <v/>
      </c>
      <c r="K913" s="499" t="str">
        <f t="shared" si="71"/>
        <v/>
      </c>
      <c r="L913" s="499"/>
    </row>
    <row r="914" spans="1:12">
      <c r="A914" s="494"/>
      <c r="B914" s="495"/>
      <c r="C914" s="496" t="str">
        <f>IF($B914="","",IFERROR(VLOOKUP($B914,SERVIÇOS!$A:$F,2,0),IFERROR(VLOOKUP($B914,'COMPOSIÇÕES COMPLEMENTARES '!$C:$K,2,0),"")))</f>
        <v/>
      </c>
      <c r="D914" s="497" t="str">
        <f>IF($B914="","",IFERROR(VLOOKUP($B914,SERVIÇOS!$A:$F,3,0),IFERROR(VLOOKUP($B914,'COMPOSIÇÕES COMPLEMENTARES '!$C:$K,3,0),"")))</f>
        <v/>
      </c>
      <c r="E914" s="498"/>
      <c r="F914" s="499" t="str">
        <f>IF($B914="","",IFERROR(VLOOKUP($B914,SERVIÇOS!$A:$F,4,0),IFERROR(VLOOKUP($B914,'COMPOSIÇÕES COMPLEMENTARES '!$C:$K,6,0),"")))</f>
        <v/>
      </c>
      <c r="G914" s="499" t="str">
        <f>IF($B914="","",IFERROR(VLOOKUP($B914,SERVIÇOS!$A:$F,5,0),IFERROR(VLOOKUP($B914,'COMPOSIÇÕES COMPLEMENTARES '!$C:$K,7,0),"")))</f>
        <v/>
      </c>
      <c r="H914" s="499" t="str">
        <f t="shared" si="68"/>
        <v/>
      </c>
      <c r="I914" s="499" t="str">
        <f t="shared" si="69"/>
        <v/>
      </c>
      <c r="J914" s="499" t="str">
        <f t="shared" si="70"/>
        <v/>
      </c>
      <c r="K914" s="499" t="str">
        <f t="shared" si="71"/>
        <v/>
      </c>
      <c r="L914" s="499"/>
    </row>
    <row r="915" spans="1:12">
      <c r="A915" s="494"/>
      <c r="B915" s="495"/>
      <c r="C915" s="496" t="str">
        <f>IF($B915="","",IFERROR(VLOOKUP($B915,SERVIÇOS!$A:$F,2,0),IFERROR(VLOOKUP($B915,'COMPOSIÇÕES COMPLEMENTARES '!$C:$K,2,0),"")))</f>
        <v/>
      </c>
      <c r="D915" s="497" t="str">
        <f>IF($B915="","",IFERROR(VLOOKUP($B915,SERVIÇOS!$A:$F,3,0),IFERROR(VLOOKUP($B915,'COMPOSIÇÕES COMPLEMENTARES '!$C:$K,3,0),"")))</f>
        <v/>
      </c>
      <c r="E915" s="498"/>
      <c r="F915" s="499" t="str">
        <f>IF($B915="","",IFERROR(VLOOKUP($B915,SERVIÇOS!$A:$F,4,0),IFERROR(VLOOKUP($B915,'COMPOSIÇÕES COMPLEMENTARES '!$C:$K,6,0),"")))</f>
        <v/>
      </c>
      <c r="G915" s="499" t="str">
        <f>IF($B915="","",IFERROR(VLOOKUP($B915,SERVIÇOS!$A:$F,5,0),IFERROR(VLOOKUP($B915,'COMPOSIÇÕES COMPLEMENTARES '!$C:$K,7,0),"")))</f>
        <v/>
      </c>
      <c r="H915" s="499" t="str">
        <f t="shared" si="68"/>
        <v/>
      </c>
      <c r="I915" s="499" t="str">
        <f t="shared" si="69"/>
        <v/>
      </c>
      <c r="J915" s="499" t="str">
        <f t="shared" si="70"/>
        <v/>
      </c>
      <c r="K915" s="499" t="str">
        <f t="shared" si="71"/>
        <v/>
      </c>
      <c r="L915" s="499"/>
    </row>
    <row r="916" spans="1:12">
      <c r="A916" s="494"/>
      <c r="B916" s="495"/>
      <c r="C916" s="496" t="str">
        <f>IF($B916="","",IFERROR(VLOOKUP($B916,SERVIÇOS!$A:$F,2,0),IFERROR(VLOOKUP($B916,'COMPOSIÇÕES COMPLEMENTARES '!$C:$K,2,0),"")))</f>
        <v/>
      </c>
      <c r="D916" s="497" t="str">
        <f>IF($B916="","",IFERROR(VLOOKUP($B916,SERVIÇOS!$A:$F,3,0),IFERROR(VLOOKUP($B916,'COMPOSIÇÕES COMPLEMENTARES '!$C:$K,3,0),"")))</f>
        <v/>
      </c>
      <c r="E916" s="498"/>
      <c r="F916" s="499" t="str">
        <f>IF($B916="","",IFERROR(VLOOKUP($B916,SERVIÇOS!$A:$F,4,0),IFERROR(VLOOKUP($B916,'COMPOSIÇÕES COMPLEMENTARES '!$C:$K,6,0),"")))</f>
        <v/>
      </c>
      <c r="G916" s="499" t="str">
        <f>IF($B916="","",IFERROR(VLOOKUP($B916,SERVIÇOS!$A:$F,5,0),IFERROR(VLOOKUP($B916,'COMPOSIÇÕES COMPLEMENTARES '!$C:$K,7,0),"")))</f>
        <v/>
      </c>
      <c r="H916" s="499" t="str">
        <f t="shared" si="68"/>
        <v/>
      </c>
      <c r="I916" s="499" t="str">
        <f t="shared" si="69"/>
        <v/>
      </c>
      <c r="J916" s="499" t="str">
        <f t="shared" si="70"/>
        <v/>
      </c>
      <c r="K916" s="499" t="str">
        <f t="shared" si="71"/>
        <v/>
      </c>
      <c r="L916" s="499"/>
    </row>
    <row r="917" spans="1:12">
      <c r="A917" s="494"/>
      <c r="B917" s="495"/>
      <c r="C917" s="496" t="str">
        <f>IF($B917="","",IFERROR(VLOOKUP($B917,SERVIÇOS!$A:$F,2,0),IFERROR(VLOOKUP($B917,'COMPOSIÇÕES COMPLEMENTARES '!$C:$K,2,0),"")))</f>
        <v/>
      </c>
      <c r="D917" s="497" t="str">
        <f>IF($B917="","",IFERROR(VLOOKUP($B917,SERVIÇOS!$A:$F,3,0),IFERROR(VLOOKUP($B917,'COMPOSIÇÕES COMPLEMENTARES '!$C:$K,3,0),"")))</f>
        <v/>
      </c>
      <c r="E917" s="498"/>
      <c r="F917" s="499" t="str">
        <f>IF($B917="","",IFERROR(VLOOKUP($B917,SERVIÇOS!$A:$F,4,0),IFERROR(VLOOKUP($B917,'COMPOSIÇÕES COMPLEMENTARES '!$C:$K,6,0),"")))</f>
        <v/>
      </c>
      <c r="G917" s="499" t="str">
        <f>IF($B917="","",IFERROR(VLOOKUP($B917,SERVIÇOS!$A:$F,5,0),IFERROR(VLOOKUP($B917,'COMPOSIÇÕES COMPLEMENTARES '!$C:$K,7,0),"")))</f>
        <v/>
      </c>
      <c r="H917" s="499" t="str">
        <f t="shared" si="68"/>
        <v/>
      </c>
      <c r="I917" s="499" t="str">
        <f t="shared" si="69"/>
        <v/>
      </c>
      <c r="J917" s="499" t="str">
        <f t="shared" si="70"/>
        <v/>
      </c>
      <c r="K917" s="499" t="str">
        <f t="shared" si="71"/>
        <v/>
      </c>
      <c r="L917" s="499"/>
    </row>
    <row r="918" spans="1:12">
      <c r="A918" s="494"/>
      <c r="B918" s="495"/>
      <c r="C918" s="496" t="str">
        <f>IF($B918="","",IFERROR(VLOOKUP($B918,SERVIÇOS!$A:$F,2,0),IFERROR(VLOOKUP($B918,'COMPOSIÇÕES COMPLEMENTARES '!$C:$K,2,0),"")))</f>
        <v/>
      </c>
      <c r="D918" s="497" t="str">
        <f>IF($B918="","",IFERROR(VLOOKUP($B918,SERVIÇOS!$A:$F,3,0),IFERROR(VLOOKUP($B918,'COMPOSIÇÕES COMPLEMENTARES '!$C:$K,3,0),"")))</f>
        <v/>
      </c>
      <c r="E918" s="498"/>
      <c r="F918" s="499" t="str">
        <f>IF($B918="","",IFERROR(VLOOKUP($B918,SERVIÇOS!$A:$F,4,0),IFERROR(VLOOKUP($B918,'COMPOSIÇÕES COMPLEMENTARES '!$C:$K,6,0),"")))</f>
        <v/>
      </c>
      <c r="G918" s="499" t="str">
        <f>IF($B918="","",IFERROR(VLOOKUP($B918,SERVIÇOS!$A:$F,5,0),IFERROR(VLOOKUP($B918,'COMPOSIÇÕES COMPLEMENTARES '!$C:$K,7,0),"")))</f>
        <v/>
      </c>
      <c r="H918" s="499" t="str">
        <f t="shared" si="68"/>
        <v/>
      </c>
      <c r="I918" s="499" t="str">
        <f t="shared" si="69"/>
        <v/>
      </c>
      <c r="J918" s="499" t="str">
        <f t="shared" si="70"/>
        <v/>
      </c>
      <c r="K918" s="499" t="str">
        <f t="shared" si="71"/>
        <v/>
      </c>
      <c r="L918" s="499"/>
    </row>
    <row r="919" spans="1:12">
      <c r="A919" s="494"/>
      <c r="B919" s="495"/>
      <c r="C919" s="496" t="str">
        <f>IF($B919="","",IFERROR(VLOOKUP($B919,SERVIÇOS!$A:$F,2,0),IFERROR(VLOOKUP($B919,'COMPOSIÇÕES COMPLEMENTARES '!$C:$K,2,0),"")))</f>
        <v/>
      </c>
      <c r="D919" s="497" t="str">
        <f>IF($B919="","",IFERROR(VLOOKUP($B919,SERVIÇOS!$A:$F,3,0),IFERROR(VLOOKUP($B919,'COMPOSIÇÕES COMPLEMENTARES '!$C:$K,3,0),"")))</f>
        <v/>
      </c>
      <c r="E919" s="498"/>
      <c r="F919" s="499" t="str">
        <f>IF($B919="","",IFERROR(VLOOKUP($B919,SERVIÇOS!$A:$F,4,0),IFERROR(VLOOKUP($B919,'COMPOSIÇÕES COMPLEMENTARES '!$C:$K,6,0),"")))</f>
        <v/>
      </c>
      <c r="G919" s="499" t="str">
        <f>IF($B919="","",IFERROR(VLOOKUP($B919,SERVIÇOS!$A:$F,5,0),IFERROR(VLOOKUP($B919,'COMPOSIÇÕES COMPLEMENTARES '!$C:$K,7,0),"")))</f>
        <v/>
      </c>
      <c r="H919" s="499" t="str">
        <f t="shared" si="68"/>
        <v/>
      </c>
      <c r="I919" s="499" t="str">
        <f t="shared" si="69"/>
        <v/>
      </c>
      <c r="J919" s="499" t="str">
        <f t="shared" si="70"/>
        <v/>
      </c>
      <c r="K919" s="499" t="str">
        <f t="shared" si="71"/>
        <v/>
      </c>
      <c r="L919" s="499"/>
    </row>
    <row r="920" spans="1:12">
      <c r="A920" s="494"/>
      <c r="B920" s="495"/>
      <c r="C920" s="496" t="str">
        <f>IF($B920="","",IFERROR(VLOOKUP($B920,SERVIÇOS!$A:$F,2,0),IFERROR(VLOOKUP($B920,'COMPOSIÇÕES COMPLEMENTARES '!$C:$K,2,0),"")))</f>
        <v/>
      </c>
      <c r="D920" s="497" t="str">
        <f>IF($B920="","",IFERROR(VLOOKUP($B920,SERVIÇOS!$A:$F,3,0),IFERROR(VLOOKUP($B920,'COMPOSIÇÕES COMPLEMENTARES '!$C:$K,3,0),"")))</f>
        <v/>
      </c>
      <c r="E920" s="498"/>
      <c r="F920" s="499" t="str">
        <f>IF($B920="","",IFERROR(VLOOKUP($B920,SERVIÇOS!$A:$F,4,0),IFERROR(VLOOKUP($B920,'COMPOSIÇÕES COMPLEMENTARES '!$C:$K,6,0),"")))</f>
        <v/>
      </c>
      <c r="G920" s="499" t="str">
        <f>IF($B920="","",IFERROR(VLOOKUP($B920,SERVIÇOS!$A:$F,5,0),IFERROR(VLOOKUP($B920,'COMPOSIÇÕES COMPLEMENTARES '!$C:$K,7,0),"")))</f>
        <v/>
      </c>
      <c r="H920" s="499" t="str">
        <f t="shared" si="68"/>
        <v/>
      </c>
      <c r="I920" s="499" t="str">
        <f t="shared" si="69"/>
        <v/>
      </c>
      <c r="J920" s="499" t="str">
        <f t="shared" si="70"/>
        <v/>
      </c>
      <c r="K920" s="499" t="str">
        <f t="shared" si="71"/>
        <v/>
      </c>
      <c r="L920" s="499"/>
    </row>
    <row r="921" spans="1:12">
      <c r="A921" s="494"/>
      <c r="B921" s="495"/>
      <c r="C921" s="496" t="str">
        <f>IF($B921="","",IFERROR(VLOOKUP($B921,SERVIÇOS!$A:$F,2,0),IFERROR(VLOOKUP($B921,'COMPOSIÇÕES COMPLEMENTARES '!$C:$K,2,0),"")))</f>
        <v/>
      </c>
      <c r="D921" s="497" t="str">
        <f>IF($B921="","",IFERROR(VLOOKUP($B921,SERVIÇOS!$A:$F,3,0),IFERROR(VLOOKUP($B921,'COMPOSIÇÕES COMPLEMENTARES '!$C:$K,3,0),"")))</f>
        <v/>
      </c>
      <c r="E921" s="498"/>
      <c r="F921" s="499" t="str">
        <f>IF($B921="","",IFERROR(VLOOKUP($B921,SERVIÇOS!$A:$F,4,0),IFERROR(VLOOKUP($B921,'COMPOSIÇÕES COMPLEMENTARES '!$C:$K,6,0),"")))</f>
        <v/>
      </c>
      <c r="G921" s="499" t="str">
        <f>IF($B921="","",IFERROR(VLOOKUP($B921,SERVIÇOS!$A:$F,5,0),IFERROR(VLOOKUP($B921,'COMPOSIÇÕES COMPLEMENTARES '!$C:$K,7,0),"")))</f>
        <v/>
      </c>
      <c r="H921" s="499" t="str">
        <f t="shared" si="68"/>
        <v/>
      </c>
      <c r="I921" s="499" t="str">
        <f t="shared" si="69"/>
        <v/>
      </c>
      <c r="J921" s="499" t="str">
        <f t="shared" si="70"/>
        <v/>
      </c>
      <c r="K921" s="499" t="str">
        <f t="shared" si="71"/>
        <v/>
      </c>
      <c r="L921" s="499"/>
    </row>
    <row r="922" spans="1:12">
      <c r="A922" s="494"/>
      <c r="B922" s="495"/>
      <c r="C922" s="496" t="str">
        <f>IF($B922="","",IFERROR(VLOOKUP($B922,SERVIÇOS!$A:$F,2,0),IFERROR(VLOOKUP($B922,'COMPOSIÇÕES COMPLEMENTARES '!$C:$K,2,0),"")))</f>
        <v/>
      </c>
      <c r="D922" s="497" t="str">
        <f>IF($B922="","",IFERROR(VLOOKUP($B922,SERVIÇOS!$A:$F,3,0),IFERROR(VLOOKUP($B922,'COMPOSIÇÕES COMPLEMENTARES '!$C:$K,3,0),"")))</f>
        <v/>
      </c>
      <c r="E922" s="498"/>
      <c r="F922" s="499" t="str">
        <f>IF($B922="","",IFERROR(VLOOKUP($B922,SERVIÇOS!$A:$F,4,0),IFERROR(VLOOKUP($B922,'COMPOSIÇÕES COMPLEMENTARES '!$C:$K,6,0),"")))</f>
        <v/>
      </c>
      <c r="G922" s="499" t="str">
        <f>IF($B922="","",IFERROR(VLOOKUP($B922,SERVIÇOS!$A:$F,5,0),IFERROR(VLOOKUP($B922,'COMPOSIÇÕES COMPLEMENTARES '!$C:$K,7,0),"")))</f>
        <v/>
      </c>
      <c r="H922" s="499" t="str">
        <f t="shared" si="68"/>
        <v/>
      </c>
      <c r="I922" s="499" t="str">
        <f t="shared" si="69"/>
        <v/>
      </c>
      <c r="J922" s="499" t="str">
        <f t="shared" si="70"/>
        <v/>
      </c>
      <c r="K922" s="499" t="str">
        <f t="shared" si="71"/>
        <v/>
      </c>
      <c r="L922" s="499"/>
    </row>
    <row r="923" spans="1:12">
      <c r="A923" s="494"/>
      <c r="B923" s="495"/>
      <c r="C923" s="496" t="str">
        <f>IF($B923="","",IFERROR(VLOOKUP($B923,SERVIÇOS!$A:$F,2,0),IFERROR(VLOOKUP($B923,'COMPOSIÇÕES COMPLEMENTARES '!$C:$K,2,0),"")))</f>
        <v/>
      </c>
      <c r="D923" s="497" t="str">
        <f>IF($B923="","",IFERROR(VLOOKUP($B923,SERVIÇOS!$A:$F,3,0),IFERROR(VLOOKUP($B923,'COMPOSIÇÕES COMPLEMENTARES '!$C:$K,3,0),"")))</f>
        <v/>
      </c>
      <c r="E923" s="498"/>
      <c r="F923" s="499" t="str">
        <f>IF($B923="","",IFERROR(VLOOKUP($B923,SERVIÇOS!$A:$F,4,0),IFERROR(VLOOKUP($B923,'COMPOSIÇÕES COMPLEMENTARES '!$C:$K,6,0),"")))</f>
        <v/>
      </c>
      <c r="G923" s="499" t="str">
        <f>IF($B923="","",IFERROR(VLOOKUP($B923,SERVIÇOS!$A:$F,5,0),IFERROR(VLOOKUP($B923,'COMPOSIÇÕES COMPLEMENTARES '!$C:$K,7,0),"")))</f>
        <v/>
      </c>
      <c r="H923" s="499" t="str">
        <f t="shared" si="68"/>
        <v/>
      </c>
      <c r="I923" s="499" t="str">
        <f t="shared" si="69"/>
        <v/>
      </c>
      <c r="J923" s="499" t="str">
        <f t="shared" si="70"/>
        <v/>
      </c>
      <c r="K923" s="499" t="str">
        <f t="shared" si="71"/>
        <v/>
      </c>
      <c r="L923" s="499"/>
    </row>
    <row r="924" spans="1:12">
      <c r="A924" s="494"/>
      <c r="B924" s="495"/>
      <c r="C924" s="496" t="str">
        <f>IF($B924="","",IFERROR(VLOOKUP($B924,SERVIÇOS!$A:$F,2,0),IFERROR(VLOOKUP($B924,'COMPOSIÇÕES COMPLEMENTARES '!$C:$K,2,0),"")))</f>
        <v/>
      </c>
      <c r="D924" s="497" t="str">
        <f>IF($B924="","",IFERROR(VLOOKUP($B924,SERVIÇOS!$A:$F,3,0),IFERROR(VLOOKUP($B924,'COMPOSIÇÕES COMPLEMENTARES '!$C:$K,3,0),"")))</f>
        <v/>
      </c>
      <c r="E924" s="498"/>
      <c r="F924" s="499" t="str">
        <f>IF($B924="","",IFERROR(VLOOKUP($B924,SERVIÇOS!$A:$F,4,0),IFERROR(VLOOKUP($B924,'COMPOSIÇÕES COMPLEMENTARES '!$C:$K,6,0),"")))</f>
        <v/>
      </c>
      <c r="G924" s="499" t="str">
        <f>IF($B924="","",IFERROR(VLOOKUP($B924,SERVIÇOS!$A:$F,5,0),IFERROR(VLOOKUP($B924,'COMPOSIÇÕES COMPLEMENTARES '!$C:$K,7,0),"")))</f>
        <v/>
      </c>
      <c r="H924" s="499" t="str">
        <f t="shared" si="68"/>
        <v/>
      </c>
      <c r="I924" s="499" t="str">
        <f t="shared" si="69"/>
        <v/>
      </c>
      <c r="J924" s="499" t="str">
        <f t="shared" si="70"/>
        <v/>
      </c>
      <c r="K924" s="499" t="str">
        <f t="shared" si="71"/>
        <v/>
      </c>
      <c r="L924" s="499"/>
    </row>
    <row r="925" spans="1:12">
      <c r="A925" s="494"/>
      <c r="B925" s="495"/>
      <c r="C925" s="496" t="str">
        <f>IF($B925="","",IFERROR(VLOOKUP($B925,SERVIÇOS!$A:$F,2,0),IFERROR(VLOOKUP($B925,'COMPOSIÇÕES COMPLEMENTARES '!$C:$K,2,0),"")))</f>
        <v/>
      </c>
      <c r="D925" s="497" t="str">
        <f>IF($B925="","",IFERROR(VLOOKUP($B925,SERVIÇOS!$A:$F,3,0),IFERROR(VLOOKUP($B925,'COMPOSIÇÕES COMPLEMENTARES '!$C:$K,3,0),"")))</f>
        <v/>
      </c>
      <c r="E925" s="498"/>
      <c r="F925" s="499" t="str">
        <f>IF($B925="","",IFERROR(VLOOKUP($B925,SERVIÇOS!$A:$F,4,0),IFERROR(VLOOKUP($B925,'COMPOSIÇÕES COMPLEMENTARES '!$C:$K,6,0),"")))</f>
        <v/>
      </c>
      <c r="G925" s="499" t="str">
        <f>IF($B925="","",IFERROR(VLOOKUP($B925,SERVIÇOS!$A:$F,5,0),IFERROR(VLOOKUP($B925,'COMPOSIÇÕES COMPLEMENTARES '!$C:$K,7,0),"")))</f>
        <v/>
      </c>
      <c r="H925" s="499" t="str">
        <f t="shared" si="68"/>
        <v/>
      </c>
      <c r="I925" s="499" t="str">
        <f t="shared" si="69"/>
        <v/>
      </c>
      <c r="J925" s="499" t="str">
        <f t="shared" si="70"/>
        <v/>
      </c>
      <c r="K925" s="499" t="str">
        <f t="shared" si="71"/>
        <v/>
      </c>
      <c r="L925" s="499"/>
    </row>
    <row r="926" spans="1:12">
      <c r="A926" s="494"/>
      <c r="B926" s="495"/>
      <c r="C926" s="496" t="str">
        <f>IF($B926="","",IFERROR(VLOOKUP($B926,SERVIÇOS!$A:$F,2,0),IFERROR(VLOOKUP($B926,'COMPOSIÇÕES COMPLEMENTARES '!$C:$K,2,0),"")))</f>
        <v/>
      </c>
      <c r="D926" s="497" t="str">
        <f>IF($B926="","",IFERROR(VLOOKUP($B926,SERVIÇOS!$A:$F,3,0),IFERROR(VLOOKUP($B926,'COMPOSIÇÕES COMPLEMENTARES '!$C:$K,3,0),"")))</f>
        <v/>
      </c>
      <c r="E926" s="498"/>
      <c r="F926" s="499" t="str">
        <f>IF($B926="","",IFERROR(VLOOKUP($B926,SERVIÇOS!$A:$F,4,0),IFERROR(VLOOKUP($B926,'COMPOSIÇÕES COMPLEMENTARES '!$C:$K,6,0),"")))</f>
        <v/>
      </c>
      <c r="G926" s="499" t="str">
        <f>IF($B926="","",IFERROR(VLOOKUP($B926,SERVIÇOS!$A:$F,5,0),IFERROR(VLOOKUP($B926,'COMPOSIÇÕES COMPLEMENTARES '!$C:$K,7,0),"")))</f>
        <v/>
      </c>
      <c r="H926" s="499" t="str">
        <f t="shared" si="68"/>
        <v/>
      </c>
      <c r="I926" s="499" t="str">
        <f t="shared" si="69"/>
        <v/>
      </c>
      <c r="J926" s="499" t="str">
        <f t="shared" si="70"/>
        <v/>
      </c>
      <c r="K926" s="499" t="str">
        <f t="shared" si="71"/>
        <v/>
      </c>
      <c r="L926" s="499"/>
    </row>
    <row r="927" spans="1:12">
      <c r="A927" s="494"/>
      <c r="B927" s="495"/>
      <c r="C927" s="496" t="str">
        <f>IF($B927="","",IFERROR(VLOOKUP($B927,SERVIÇOS!$A:$F,2,0),IFERROR(VLOOKUP($B927,'COMPOSIÇÕES COMPLEMENTARES '!$C:$K,2,0),"")))</f>
        <v/>
      </c>
      <c r="D927" s="497" t="str">
        <f>IF($B927="","",IFERROR(VLOOKUP($B927,SERVIÇOS!$A:$F,3,0),IFERROR(VLOOKUP($B927,'COMPOSIÇÕES COMPLEMENTARES '!$C:$K,3,0),"")))</f>
        <v/>
      </c>
      <c r="E927" s="498"/>
      <c r="F927" s="499" t="str">
        <f>IF($B927="","",IFERROR(VLOOKUP($B927,SERVIÇOS!$A:$F,4,0),IFERROR(VLOOKUP($B927,'COMPOSIÇÕES COMPLEMENTARES '!$C:$K,6,0),"")))</f>
        <v/>
      </c>
      <c r="G927" s="499" t="str">
        <f>IF($B927="","",IFERROR(VLOOKUP($B927,SERVIÇOS!$A:$F,5,0),IFERROR(VLOOKUP($B927,'COMPOSIÇÕES COMPLEMENTARES '!$C:$K,7,0),"")))</f>
        <v/>
      </c>
      <c r="H927" s="499" t="str">
        <f t="shared" si="68"/>
        <v/>
      </c>
      <c r="I927" s="499" t="str">
        <f t="shared" si="69"/>
        <v/>
      </c>
      <c r="J927" s="499" t="str">
        <f t="shared" si="70"/>
        <v/>
      </c>
      <c r="K927" s="499" t="str">
        <f t="shared" si="71"/>
        <v/>
      </c>
      <c r="L927" s="499"/>
    </row>
    <row r="928" spans="1:12">
      <c r="A928" s="494"/>
      <c r="B928" s="495"/>
      <c r="C928" s="496" t="str">
        <f>IF($B928="","",IFERROR(VLOOKUP($B928,SERVIÇOS!$A:$F,2,0),IFERROR(VLOOKUP($B928,'COMPOSIÇÕES COMPLEMENTARES '!$C:$K,2,0),"")))</f>
        <v/>
      </c>
      <c r="D928" s="497" t="str">
        <f>IF($B928="","",IFERROR(VLOOKUP($B928,SERVIÇOS!$A:$F,3,0),IFERROR(VLOOKUP($B928,'COMPOSIÇÕES COMPLEMENTARES '!$C:$K,3,0),"")))</f>
        <v/>
      </c>
      <c r="E928" s="498"/>
      <c r="F928" s="499" t="str">
        <f>IF($B928="","",IFERROR(VLOOKUP($B928,SERVIÇOS!$A:$F,4,0),IFERROR(VLOOKUP($B928,'COMPOSIÇÕES COMPLEMENTARES '!$C:$K,6,0),"")))</f>
        <v/>
      </c>
      <c r="G928" s="499" t="str">
        <f>IF($B928="","",IFERROR(VLOOKUP($B928,SERVIÇOS!$A:$F,5,0),IFERROR(VLOOKUP($B928,'COMPOSIÇÕES COMPLEMENTARES '!$C:$K,7,0),"")))</f>
        <v/>
      </c>
      <c r="H928" s="499" t="str">
        <f t="shared" si="68"/>
        <v/>
      </c>
      <c r="I928" s="499" t="str">
        <f t="shared" si="69"/>
        <v/>
      </c>
      <c r="J928" s="499" t="str">
        <f t="shared" si="70"/>
        <v/>
      </c>
      <c r="K928" s="499" t="str">
        <f t="shared" si="71"/>
        <v/>
      </c>
      <c r="L928" s="499"/>
    </row>
    <row r="929" spans="1:12">
      <c r="A929" s="494"/>
      <c r="B929" s="495"/>
      <c r="C929" s="496" t="str">
        <f>IF($B929="","",IFERROR(VLOOKUP($B929,SERVIÇOS!$A:$F,2,0),IFERROR(VLOOKUP($B929,'COMPOSIÇÕES COMPLEMENTARES '!$C:$K,2,0),"")))</f>
        <v/>
      </c>
      <c r="D929" s="497" t="str">
        <f>IF($B929="","",IFERROR(VLOOKUP($B929,SERVIÇOS!$A:$F,3,0),IFERROR(VLOOKUP($B929,'COMPOSIÇÕES COMPLEMENTARES '!$C:$K,3,0),"")))</f>
        <v/>
      </c>
      <c r="E929" s="498"/>
      <c r="F929" s="499" t="str">
        <f>IF($B929="","",IFERROR(VLOOKUP($B929,SERVIÇOS!$A:$F,4,0),IFERROR(VLOOKUP($B929,'COMPOSIÇÕES COMPLEMENTARES '!$C:$K,6,0),"")))</f>
        <v/>
      </c>
      <c r="G929" s="499" t="str">
        <f>IF($B929="","",IFERROR(VLOOKUP($B929,SERVIÇOS!$A:$F,5,0),IFERROR(VLOOKUP($B929,'COMPOSIÇÕES COMPLEMENTARES '!$C:$K,7,0),"")))</f>
        <v/>
      </c>
      <c r="H929" s="499" t="str">
        <f t="shared" si="68"/>
        <v/>
      </c>
      <c r="I929" s="499" t="str">
        <f t="shared" si="69"/>
        <v/>
      </c>
      <c r="J929" s="499" t="str">
        <f t="shared" si="70"/>
        <v/>
      </c>
      <c r="K929" s="499" t="str">
        <f t="shared" si="71"/>
        <v/>
      </c>
      <c r="L929" s="499"/>
    </row>
    <row r="930" spans="1:12">
      <c r="A930" s="494"/>
      <c r="B930" s="495"/>
      <c r="C930" s="496" t="str">
        <f>IF($B930="","",IFERROR(VLOOKUP($B930,SERVIÇOS!$A:$F,2,0),IFERROR(VLOOKUP($B930,'COMPOSIÇÕES COMPLEMENTARES '!$C:$K,2,0),"")))</f>
        <v/>
      </c>
      <c r="D930" s="497" t="str">
        <f>IF($B930="","",IFERROR(VLOOKUP($B930,SERVIÇOS!$A:$F,3,0),IFERROR(VLOOKUP($B930,'COMPOSIÇÕES COMPLEMENTARES '!$C:$K,3,0),"")))</f>
        <v/>
      </c>
      <c r="E930" s="498"/>
      <c r="F930" s="499" t="str">
        <f>IF($B930="","",IFERROR(VLOOKUP($B930,SERVIÇOS!$A:$F,4,0),IFERROR(VLOOKUP($B930,'COMPOSIÇÕES COMPLEMENTARES '!$C:$K,6,0),"")))</f>
        <v/>
      </c>
      <c r="G930" s="499" t="str">
        <f>IF($B930="","",IFERROR(VLOOKUP($B930,SERVIÇOS!$A:$F,5,0),IFERROR(VLOOKUP($B930,'COMPOSIÇÕES COMPLEMENTARES '!$C:$K,7,0),"")))</f>
        <v/>
      </c>
      <c r="H930" s="499" t="str">
        <f t="shared" si="68"/>
        <v/>
      </c>
      <c r="I930" s="499" t="str">
        <f t="shared" si="69"/>
        <v/>
      </c>
      <c r="J930" s="499" t="str">
        <f t="shared" si="70"/>
        <v/>
      </c>
      <c r="K930" s="499" t="str">
        <f t="shared" si="71"/>
        <v/>
      </c>
      <c r="L930" s="499"/>
    </row>
    <row r="931" spans="1:12">
      <c r="A931" s="494"/>
      <c r="B931" s="495"/>
      <c r="C931" s="496" t="str">
        <f>IF($B931="","",IFERROR(VLOOKUP($B931,SERVIÇOS!$A:$F,2,0),IFERROR(VLOOKUP($B931,'COMPOSIÇÕES COMPLEMENTARES '!$C:$K,2,0),"")))</f>
        <v/>
      </c>
      <c r="D931" s="497" t="str">
        <f>IF($B931="","",IFERROR(VLOOKUP($B931,SERVIÇOS!$A:$F,3,0),IFERROR(VLOOKUP($B931,'COMPOSIÇÕES COMPLEMENTARES '!$C:$K,3,0),"")))</f>
        <v/>
      </c>
      <c r="E931" s="498"/>
      <c r="F931" s="499" t="str">
        <f>IF($B931="","",IFERROR(VLOOKUP($B931,SERVIÇOS!$A:$F,4,0),IFERROR(VLOOKUP($B931,'COMPOSIÇÕES COMPLEMENTARES '!$C:$K,6,0),"")))</f>
        <v/>
      </c>
      <c r="G931" s="499" t="str">
        <f>IF($B931="","",IFERROR(VLOOKUP($B931,SERVIÇOS!$A:$F,5,0),IFERROR(VLOOKUP($B931,'COMPOSIÇÕES COMPLEMENTARES '!$C:$K,7,0),"")))</f>
        <v/>
      </c>
      <c r="H931" s="499" t="str">
        <f t="shared" si="68"/>
        <v/>
      </c>
      <c r="I931" s="499" t="str">
        <f t="shared" si="69"/>
        <v/>
      </c>
      <c r="J931" s="499" t="str">
        <f t="shared" si="70"/>
        <v/>
      </c>
      <c r="K931" s="499" t="str">
        <f t="shared" si="71"/>
        <v/>
      </c>
      <c r="L931" s="499"/>
    </row>
    <row r="932" spans="1:12">
      <c r="A932" s="494"/>
      <c r="B932" s="495"/>
      <c r="C932" s="496" t="str">
        <f>IF($B932="","",IFERROR(VLOOKUP($B932,SERVIÇOS!$A:$F,2,0),IFERROR(VLOOKUP($B932,'COMPOSIÇÕES COMPLEMENTARES '!$C:$K,2,0),"")))</f>
        <v/>
      </c>
      <c r="D932" s="497" t="str">
        <f>IF($B932="","",IFERROR(VLOOKUP($B932,SERVIÇOS!$A:$F,3,0),IFERROR(VLOOKUP($B932,'COMPOSIÇÕES COMPLEMENTARES '!$C:$K,3,0),"")))</f>
        <v/>
      </c>
      <c r="E932" s="498"/>
      <c r="F932" s="499" t="str">
        <f>IF($B932="","",IFERROR(VLOOKUP($B932,SERVIÇOS!$A:$F,4,0),IFERROR(VLOOKUP($B932,'COMPOSIÇÕES COMPLEMENTARES '!$C:$K,6,0),"")))</f>
        <v/>
      </c>
      <c r="G932" s="499" t="str">
        <f>IF($B932="","",IFERROR(VLOOKUP($B932,SERVIÇOS!$A:$F,5,0),IFERROR(VLOOKUP($B932,'COMPOSIÇÕES COMPLEMENTARES '!$C:$K,7,0),"")))</f>
        <v/>
      </c>
      <c r="H932" s="499" t="str">
        <f t="shared" si="68"/>
        <v/>
      </c>
      <c r="I932" s="499" t="str">
        <f t="shared" si="69"/>
        <v/>
      </c>
      <c r="J932" s="499" t="str">
        <f t="shared" si="70"/>
        <v/>
      </c>
      <c r="K932" s="499" t="str">
        <f t="shared" si="71"/>
        <v/>
      </c>
      <c r="L932" s="499"/>
    </row>
    <row r="933" spans="1:12">
      <c r="A933" s="494"/>
      <c r="B933" s="495"/>
      <c r="C933" s="496" t="str">
        <f>IF($B933="","",IFERROR(VLOOKUP($B933,SERVIÇOS!$A:$F,2,0),IFERROR(VLOOKUP($B933,'COMPOSIÇÕES COMPLEMENTARES '!$C:$K,2,0),"")))</f>
        <v/>
      </c>
      <c r="D933" s="497" t="str">
        <f>IF($B933="","",IFERROR(VLOOKUP($B933,SERVIÇOS!$A:$F,3,0),IFERROR(VLOOKUP($B933,'COMPOSIÇÕES COMPLEMENTARES '!$C:$K,3,0),"")))</f>
        <v/>
      </c>
      <c r="E933" s="498"/>
      <c r="F933" s="499" t="str">
        <f>IF($B933="","",IFERROR(VLOOKUP($B933,SERVIÇOS!$A:$F,4,0),IFERROR(VLOOKUP($B933,'COMPOSIÇÕES COMPLEMENTARES '!$C:$K,6,0),"")))</f>
        <v/>
      </c>
      <c r="G933" s="499" t="str">
        <f>IF($B933="","",IFERROR(VLOOKUP($B933,SERVIÇOS!$A:$F,5,0),IFERROR(VLOOKUP($B933,'COMPOSIÇÕES COMPLEMENTARES '!$C:$K,7,0),"")))</f>
        <v/>
      </c>
      <c r="H933" s="499" t="str">
        <f t="shared" si="68"/>
        <v/>
      </c>
      <c r="I933" s="499" t="str">
        <f t="shared" si="69"/>
        <v/>
      </c>
      <c r="J933" s="499" t="str">
        <f t="shared" si="70"/>
        <v/>
      </c>
      <c r="K933" s="499" t="str">
        <f t="shared" si="71"/>
        <v/>
      </c>
      <c r="L933" s="499"/>
    </row>
    <row r="934" spans="1:12">
      <c r="A934" s="494"/>
      <c r="B934" s="495"/>
      <c r="C934" s="496" t="str">
        <f>IF($B934="","",IFERROR(VLOOKUP($B934,SERVIÇOS!$A:$F,2,0),IFERROR(VLOOKUP($B934,'COMPOSIÇÕES COMPLEMENTARES '!$C:$K,2,0),"")))</f>
        <v/>
      </c>
      <c r="D934" s="497" t="str">
        <f>IF($B934="","",IFERROR(VLOOKUP($B934,SERVIÇOS!$A:$F,3,0),IFERROR(VLOOKUP($B934,'COMPOSIÇÕES COMPLEMENTARES '!$C:$K,3,0),"")))</f>
        <v/>
      </c>
      <c r="E934" s="498"/>
      <c r="F934" s="499" t="str">
        <f>IF($B934="","",IFERROR(VLOOKUP($B934,SERVIÇOS!$A:$F,4,0),IFERROR(VLOOKUP($B934,'COMPOSIÇÕES COMPLEMENTARES '!$C:$K,6,0),"")))</f>
        <v/>
      </c>
      <c r="G934" s="499" t="str">
        <f>IF($B934="","",IFERROR(VLOOKUP($B934,SERVIÇOS!$A:$F,5,0),IFERROR(VLOOKUP($B934,'COMPOSIÇÕES COMPLEMENTARES '!$C:$K,7,0),"")))</f>
        <v/>
      </c>
      <c r="H934" s="499" t="str">
        <f t="shared" si="68"/>
        <v/>
      </c>
      <c r="I934" s="499" t="str">
        <f t="shared" si="69"/>
        <v/>
      </c>
      <c r="J934" s="499" t="str">
        <f t="shared" si="70"/>
        <v/>
      </c>
      <c r="K934" s="499" t="str">
        <f t="shared" si="71"/>
        <v/>
      </c>
      <c r="L934" s="499"/>
    </row>
    <row r="935" spans="1:12">
      <c r="A935" s="494"/>
      <c r="B935" s="495"/>
      <c r="C935" s="496" t="str">
        <f>IF($B935="","",IFERROR(VLOOKUP($B935,SERVIÇOS!$A:$F,2,0),IFERROR(VLOOKUP($B935,'COMPOSIÇÕES COMPLEMENTARES '!$C:$K,2,0),"")))</f>
        <v/>
      </c>
      <c r="D935" s="497" t="str">
        <f>IF($B935="","",IFERROR(VLOOKUP($B935,SERVIÇOS!$A:$F,3,0),IFERROR(VLOOKUP($B935,'COMPOSIÇÕES COMPLEMENTARES '!$C:$K,3,0),"")))</f>
        <v/>
      </c>
      <c r="E935" s="498"/>
      <c r="F935" s="499" t="str">
        <f>IF($B935="","",IFERROR(VLOOKUP($B935,SERVIÇOS!$A:$F,4,0),IFERROR(VLOOKUP($B935,'COMPOSIÇÕES COMPLEMENTARES '!$C:$K,6,0),"")))</f>
        <v/>
      </c>
      <c r="G935" s="499" t="str">
        <f>IF($B935="","",IFERROR(VLOOKUP($B935,SERVIÇOS!$A:$F,5,0),IFERROR(VLOOKUP($B935,'COMPOSIÇÕES COMPLEMENTARES '!$C:$K,7,0),"")))</f>
        <v/>
      </c>
      <c r="H935" s="499" t="str">
        <f t="shared" si="68"/>
        <v/>
      </c>
      <c r="I935" s="499" t="str">
        <f t="shared" si="69"/>
        <v/>
      </c>
      <c r="J935" s="499" t="str">
        <f t="shared" si="70"/>
        <v/>
      </c>
      <c r="K935" s="499" t="str">
        <f t="shared" si="71"/>
        <v/>
      </c>
      <c r="L935" s="499"/>
    </row>
    <row r="936" spans="1:12">
      <c r="A936" s="494"/>
      <c r="B936" s="495"/>
      <c r="C936" s="496" t="str">
        <f>IF($B936="","",IFERROR(VLOOKUP($B936,SERVIÇOS!$A:$F,2,0),IFERROR(VLOOKUP($B936,'COMPOSIÇÕES COMPLEMENTARES '!$C:$K,2,0),"")))</f>
        <v/>
      </c>
      <c r="D936" s="497" t="str">
        <f>IF($B936="","",IFERROR(VLOOKUP($B936,SERVIÇOS!$A:$F,3,0),IFERROR(VLOOKUP($B936,'COMPOSIÇÕES COMPLEMENTARES '!$C:$K,3,0),"")))</f>
        <v/>
      </c>
      <c r="E936" s="498"/>
      <c r="F936" s="499" t="str">
        <f>IF($B936="","",IFERROR(VLOOKUP($B936,SERVIÇOS!$A:$F,4,0),IFERROR(VLOOKUP($B936,'COMPOSIÇÕES COMPLEMENTARES '!$C:$K,6,0),"")))</f>
        <v/>
      </c>
      <c r="G936" s="499" t="str">
        <f>IF($B936="","",IFERROR(VLOOKUP($B936,SERVIÇOS!$A:$F,5,0),IFERROR(VLOOKUP($B936,'COMPOSIÇÕES COMPLEMENTARES '!$C:$K,7,0),"")))</f>
        <v/>
      </c>
      <c r="H936" s="499" t="str">
        <f t="shared" si="68"/>
        <v/>
      </c>
      <c r="I936" s="499" t="str">
        <f t="shared" si="69"/>
        <v/>
      </c>
      <c r="J936" s="499" t="str">
        <f t="shared" si="70"/>
        <v/>
      </c>
      <c r="K936" s="499" t="str">
        <f t="shared" si="71"/>
        <v/>
      </c>
      <c r="L936" s="499"/>
    </row>
    <row r="937" spans="1:12">
      <c r="A937" s="494"/>
      <c r="B937" s="495"/>
      <c r="C937" s="496" t="str">
        <f>IF($B937="","",IFERROR(VLOOKUP($B937,SERVIÇOS!$A:$F,2,0),IFERROR(VLOOKUP($B937,'COMPOSIÇÕES COMPLEMENTARES '!$C:$K,2,0),"")))</f>
        <v/>
      </c>
      <c r="D937" s="497" t="str">
        <f>IF($B937="","",IFERROR(VLOOKUP($B937,SERVIÇOS!$A:$F,3,0),IFERROR(VLOOKUP($B937,'COMPOSIÇÕES COMPLEMENTARES '!$C:$K,3,0),"")))</f>
        <v/>
      </c>
      <c r="E937" s="498"/>
      <c r="F937" s="499" t="str">
        <f>IF($B937="","",IFERROR(VLOOKUP($B937,SERVIÇOS!$A:$F,4,0),IFERROR(VLOOKUP($B937,'COMPOSIÇÕES COMPLEMENTARES '!$C:$K,6,0),"")))</f>
        <v/>
      </c>
      <c r="G937" s="499" t="str">
        <f>IF($B937="","",IFERROR(VLOOKUP($B937,SERVIÇOS!$A:$F,5,0),IFERROR(VLOOKUP($B937,'COMPOSIÇÕES COMPLEMENTARES '!$C:$K,7,0),"")))</f>
        <v/>
      </c>
      <c r="H937" s="499" t="str">
        <f t="shared" si="68"/>
        <v/>
      </c>
      <c r="I937" s="499" t="str">
        <f t="shared" si="69"/>
        <v/>
      </c>
      <c r="J937" s="499" t="str">
        <f t="shared" si="70"/>
        <v/>
      </c>
      <c r="K937" s="499" t="str">
        <f t="shared" si="71"/>
        <v/>
      </c>
      <c r="L937" s="499"/>
    </row>
    <row r="938" spans="1:12">
      <c r="A938" s="494"/>
      <c r="B938" s="495"/>
      <c r="C938" s="496" t="str">
        <f>IF($B938="","",IFERROR(VLOOKUP($B938,SERVIÇOS!$A:$F,2,0),IFERROR(VLOOKUP($B938,'COMPOSIÇÕES COMPLEMENTARES '!$C:$K,2,0),"")))</f>
        <v/>
      </c>
      <c r="D938" s="497" t="str">
        <f>IF($B938="","",IFERROR(VLOOKUP($B938,SERVIÇOS!$A:$F,3,0),IFERROR(VLOOKUP($B938,'COMPOSIÇÕES COMPLEMENTARES '!$C:$K,3,0),"")))</f>
        <v/>
      </c>
      <c r="E938" s="498"/>
      <c r="F938" s="499" t="str">
        <f>IF($B938="","",IFERROR(VLOOKUP($B938,SERVIÇOS!$A:$F,4,0),IFERROR(VLOOKUP($B938,'COMPOSIÇÕES COMPLEMENTARES '!$C:$K,6,0),"")))</f>
        <v/>
      </c>
      <c r="G938" s="499" t="str">
        <f>IF($B938="","",IFERROR(VLOOKUP($B938,SERVIÇOS!$A:$F,5,0),IFERROR(VLOOKUP($B938,'COMPOSIÇÕES COMPLEMENTARES '!$C:$K,7,0),"")))</f>
        <v/>
      </c>
      <c r="H938" s="499" t="str">
        <f t="shared" si="68"/>
        <v/>
      </c>
      <c r="I938" s="499" t="str">
        <f t="shared" si="69"/>
        <v/>
      </c>
      <c r="J938" s="499" t="str">
        <f t="shared" si="70"/>
        <v/>
      </c>
      <c r="K938" s="499" t="str">
        <f t="shared" si="71"/>
        <v/>
      </c>
      <c r="L938" s="499"/>
    </row>
    <row r="939" spans="1:12">
      <c r="A939" s="494"/>
      <c r="B939" s="495"/>
      <c r="C939" s="496" t="str">
        <f>IF($B939="","",IFERROR(VLOOKUP($B939,SERVIÇOS!$A:$F,2,0),IFERROR(VLOOKUP($B939,'COMPOSIÇÕES COMPLEMENTARES '!$C:$K,2,0),"")))</f>
        <v/>
      </c>
      <c r="D939" s="497" t="str">
        <f>IF($B939="","",IFERROR(VLOOKUP($B939,SERVIÇOS!$A:$F,3,0),IFERROR(VLOOKUP($B939,'COMPOSIÇÕES COMPLEMENTARES '!$C:$K,3,0),"")))</f>
        <v/>
      </c>
      <c r="E939" s="498"/>
      <c r="F939" s="499" t="str">
        <f>IF($B939="","",IFERROR(VLOOKUP($B939,SERVIÇOS!$A:$F,4,0),IFERROR(VLOOKUP($B939,'COMPOSIÇÕES COMPLEMENTARES '!$C:$K,6,0),"")))</f>
        <v/>
      </c>
      <c r="G939" s="499" t="str">
        <f>IF($B939="","",IFERROR(VLOOKUP($B939,SERVIÇOS!$A:$F,5,0),IFERROR(VLOOKUP($B939,'COMPOSIÇÕES COMPLEMENTARES '!$C:$K,7,0),"")))</f>
        <v/>
      </c>
      <c r="H939" s="499" t="str">
        <f t="shared" si="68"/>
        <v/>
      </c>
      <c r="I939" s="499" t="str">
        <f t="shared" si="69"/>
        <v/>
      </c>
      <c r="J939" s="499" t="str">
        <f t="shared" si="70"/>
        <v/>
      </c>
      <c r="K939" s="499" t="str">
        <f t="shared" si="71"/>
        <v/>
      </c>
      <c r="L939" s="499"/>
    </row>
    <row r="940" spans="1:12">
      <c r="A940" s="494"/>
      <c r="B940" s="495"/>
      <c r="C940" s="496" t="str">
        <f>IF($B940="","",IFERROR(VLOOKUP($B940,SERVIÇOS!$A:$F,2,0),IFERROR(VLOOKUP($B940,'COMPOSIÇÕES COMPLEMENTARES '!$C:$K,2,0),"")))</f>
        <v/>
      </c>
      <c r="D940" s="497" t="str">
        <f>IF($B940="","",IFERROR(VLOOKUP($B940,SERVIÇOS!$A:$F,3,0),IFERROR(VLOOKUP($B940,'COMPOSIÇÕES COMPLEMENTARES '!$C:$K,3,0),"")))</f>
        <v/>
      </c>
      <c r="E940" s="498"/>
      <c r="F940" s="499" t="str">
        <f>IF($B940="","",IFERROR(VLOOKUP($B940,SERVIÇOS!$A:$F,4,0),IFERROR(VLOOKUP($B940,'COMPOSIÇÕES COMPLEMENTARES '!$C:$K,6,0),"")))</f>
        <v/>
      </c>
      <c r="G940" s="499" t="str">
        <f>IF($B940="","",IFERROR(VLOOKUP($B940,SERVIÇOS!$A:$F,5,0),IFERROR(VLOOKUP($B940,'COMPOSIÇÕES COMPLEMENTARES '!$C:$K,7,0),"")))</f>
        <v/>
      </c>
      <c r="H940" s="499" t="str">
        <f t="shared" si="68"/>
        <v/>
      </c>
      <c r="I940" s="499" t="str">
        <f t="shared" si="69"/>
        <v/>
      </c>
      <c r="J940" s="499" t="str">
        <f t="shared" si="70"/>
        <v/>
      </c>
      <c r="K940" s="499" t="str">
        <f t="shared" si="71"/>
        <v/>
      </c>
      <c r="L940" s="499"/>
    </row>
    <row r="941" spans="1:12">
      <c r="A941" s="494"/>
      <c r="B941" s="495"/>
      <c r="C941" s="496" t="str">
        <f>IF($B941="","",IFERROR(VLOOKUP($B941,SERVIÇOS!$A:$F,2,0),IFERROR(VLOOKUP($B941,'COMPOSIÇÕES COMPLEMENTARES '!$C:$K,2,0),"")))</f>
        <v/>
      </c>
      <c r="D941" s="497" t="str">
        <f>IF($B941="","",IFERROR(VLOOKUP($B941,SERVIÇOS!$A:$F,3,0),IFERROR(VLOOKUP($B941,'COMPOSIÇÕES COMPLEMENTARES '!$C:$K,3,0),"")))</f>
        <v/>
      </c>
      <c r="E941" s="498"/>
      <c r="F941" s="499" t="str">
        <f>IF($B941="","",IFERROR(VLOOKUP($B941,SERVIÇOS!$A:$F,4,0),IFERROR(VLOOKUP($B941,'COMPOSIÇÕES COMPLEMENTARES '!$C:$K,6,0),"")))</f>
        <v/>
      </c>
      <c r="G941" s="499" t="str">
        <f>IF($B941="","",IFERROR(VLOOKUP($B941,SERVIÇOS!$A:$F,5,0),IFERROR(VLOOKUP($B941,'COMPOSIÇÕES COMPLEMENTARES '!$C:$K,7,0),"")))</f>
        <v/>
      </c>
      <c r="H941" s="499" t="str">
        <f t="shared" si="68"/>
        <v/>
      </c>
      <c r="I941" s="499" t="str">
        <f t="shared" si="69"/>
        <v/>
      </c>
      <c r="J941" s="499" t="str">
        <f t="shared" si="70"/>
        <v/>
      </c>
      <c r="K941" s="499" t="str">
        <f t="shared" si="71"/>
        <v/>
      </c>
      <c r="L941" s="499"/>
    </row>
    <row r="942" spans="1:12">
      <c r="A942" s="494"/>
      <c r="B942" s="495"/>
      <c r="C942" s="496" t="str">
        <f>IF($B942="","",IFERROR(VLOOKUP($B942,SERVIÇOS!$A:$F,2,0),IFERROR(VLOOKUP($B942,'COMPOSIÇÕES COMPLEMENTARES '!$C:$K,2,0),"")))</f>
        <v/>
      </c>
      <c r="D942" s="497" t="str">
        <f>IF($B942="","",IFERROR(VLOOKUP($B942,SERVIÇOS!$A:$F,3,0),IFERROR(VLOOKUP($B942,'COMPOSIÇÕES COMPLEMENTARES '!$C:$K,3,0),"")))</f>
        <v/>
      </c>
      <c r="E942" s="498"/>
      <c r="F942" s="499" t="str">
        <f>IF($B942="","",IFERROR(VLOOKUP($B942,SERVIÇOS!$A:$F,4,0),IFERROR(VLOOKUP($B942,'COMPOSIÇÕES COMPLEMENTARES '!$C:$K,6,0),"")))</f>
        <v/>
      </c>
      <c r="G942" s="499" t="str">
        <f>IF($B942="","",IFERROR(VLOOKUP($B942,SERVIÇOS!$A:$F,5,0),IFERROR(VLOOKUP($B942,'COMPOSIÇÕES COMPLEMENTARES '!$C:$K,7,0),"")))</f>
        <v/>
      </c>
      <c r="H942" s="499" t="str">
        <f t="shared" si="68"/>
        <v/>
      </c>
      <c r="I942" s="499" t="str">
        <f t="shared" si="69"/>
        <v/>
      </c>
      <c r="J942" s="499" t="str">
        <f t="shared" si="70"/>
        <v/>
      </c>
      <c r="K942" s="499" t="str">
        <f t="shared" si="71"/>
        <v/>
      </c>
      <c r="L942" s="499"/>
    </row>
    <row r="943" spans="1:12">
      <c r="A943" s="494"/>
      <c r="B943" s="495"/>
      <c r="C943" s="496" t="str">
        <f>IF($B943="","",IFERROR(VLOOKUP($B943,SERVIÇOS!$A:$F,2,0),IFERROR(VLOOKUP($B943,'COMPOSIÇÕES COMPLEMENTARES '!$C:$K,2,0),"")))</f>
        <v/>
      </c>
      <c r="D943" s="497" t="str">
        <f>IF($B943="","",IFERROR(VLOOKUP($B943,SERVIÇOS!$A:$F,3,0),IFERROR(VLOOKUP($B943,'COMPOSIÇÕES COMPLEMENTARES '!$C:$K,3,0),"")))</f>
        <v/>
      </c>
      <c r="E943" s="498"/>
      <c r="F943" s="499" t="str">
        <f>IF($B943="","",IFERROR(VLOOKUP($B943,SERVIÇOS!$A:$F,4,0),IFERROR(VLOOKUP($B943,'COMPOSIÇÕES COMPLEMENTARES '!$C:$K,6,0),"")))</f>
        <v/>
      </c>
      <c r="G943" s="499" t="str">
        <f>IF($B943="","",IFERROR(VLOOKUP($B943,SERVIÇOS!$A:$F,5,0),IFERROR(VLOOKUP($B943,'COMPOSIÇÕES COMPLEMENTARES '!$C:$K,7,0),"")))</f>
        <v/>
      </c>
      <c r="H943" s="499" t="str">
        <f t="shared" si="68"/>
        <v/>
      </c>
      <c r="I943" s="499" t="str">
        <f t="shared" si="69"/>
        <v/>
      </c>
      <c r="J943" s="499" t="str">
        <f t="shared" si="70"/>
        <v/>
      </c>
      <c r="K943" s="499" t="str">
        <f t="shared" si="71"/>
        <v/>
      </c>
      <c r="L943" s="499"/>
    </row>
    <row r="944" spans="1:12">
      <c r="A944" s="494"/>
      <c r="B944" s="495"/>
      <c r="C944" s="496" t="str">
        <f>IF($B944="","",IFERROR(VLOOKUP($B944,SERVIÇOS!$A:$F,2,0),IFERROR(VLOOKUP($B944,'COMPOSIÇÕES COMPLEMENTARES '!$C:$K,2,0),"")))</f>
        <v/>
      </c>
      <c r="D944" s="497" t="str">
        <f>IF($B944="","",IFERROR(VLOOKUP($B944,SERVIÇOS!$A:$F,3,0),IFERROR(VLOOKUP($B944,'COMPOSIÇÕES COMPLEMENTARES '!$C:$K,3,0),"")))</f>
        <v/>
      </c>
      <c r="E944" s="498"/>
      <c r="F944" s="499" t="str">
        <f>IF($B944="","",IFERROR(VLOOKUP($B944,SERVIÇOS!$A:$F,4,0),IFERROR(VLOOKUP($B944,'COMPOSIÇÕES COMPLEMENTARES '!$C:$K,6,0),"")))</f>
        <v/>
      </c>
      <c r="G944" s="499" t="str">
        <f>IF($B944="","",IFERROR(VLOOKUP($B944,SERVIÇOS!$A:$F,5,0),IFERROR(VLOOKUP($B944,'COMPOSIÇÕES COMPLEMENTARES '!$C:$K,7,0),"")))</f>
        <v/>
      </c>
      <c r="H944" s="499" t="str">
        <f t="shared" si="68"/>
        <v/>
      </c>
      <c r="I944" s="499" t="str">
        <f t="shared" si="69"/>
        <v/>
      </c>
      <c r="J944" s="499" t="str">
        <f t="shared" si="70"/>
        <v/>
      </c>
      <c r="K944" s="499" t="str">
        <f t="shared" si="71"/>
        <v/>
      </c>
      <c r="L944" s="499"/>
    </row>
    <row r="945" spans="1:12">
      <c r="A945" s="494"/>
      <c r="B945" s="495"/>
      <c r="C945" s="496" t="str">
        <f>IF($B945="","",IFERROR(VLOOKUP($B945,SERVIÇOS!$A:$F,2,0),IFERROR(VLOOKUP($B945,'COMPOSIÇÕES COMPLEMENTARES '!$C:$K,2,0),"")))</f>
        <v/>
      </c>
      <c r="D945" s="497" t="str">
        <f>IF($B945="","",IFERROR(VLOOKUP($B945,SERVIÇOS!$A:$F,3,0),IFERROR(VLOOKUP($B945,'COMPOSIÇÕES COMPLEMENTARES '!$C:$K,3,0),"")))</f>
        <v/>
      </c>
      <c r="E945" s="498"/>
      <c r="F945" s="499" t="str">
        <f>IF($B945="","",IFERROR(VLOOKUP($B945,SERVIÇOS!$A:$F,4,0),IFERROR(VLOOKUP($B945,'COMPOSIÇÕES COMPLEMENTARES '!$C:$K,6,0),"")))</f>
        <v/>
      </c>
      <c r="G945" s="499" t="str">
        <f>IF($B945="","",IFERROR(VLOOKUP($B945,SERVIÇOS!$A:$F,5,0),IFERROR(VLOOKUP($B945,'COMPOSIÇÕES COMPLEMENTARES '!$C:$K,7,0),"")))</f>
        <v/>
      </c>
      <c r="H945" s="499" t="str">
        <f t="shared" si="68"/>
        <v/>
      </c>
      <c r="I945" s="499" t="str">
        <f t="shared" si="69"/>
        <v/>
      </c>
      <c r="J945" s="499" t="str">
        <f t="shared" si="70"/>
        <v/>
      </c>
      <c r="K945" s="499" t="str">
        <f t="shared" si="71"/>
        <v/>
      </c>
      <c r="L945" s="499"/>
    </row>
    <row r="946" spans="1:12">
      <c r="A946" s="494"/>
      <c r="B946" s="495"/>
      <c r="C946" s="496" t="str">
        <f>IF($B946="","",IFERROR(VLOOKUP($B946,SERVIÇOS!$A:$F,2,0),IFERROR(VLOOKUP($B946,'COMPOSIÇÕES COMPLEMENTARES '!$C:$K,2,0),"")))</f>
        <v/>
      </c>
      <c r="D946" s="497" t="str">
        <f>IF($B946="","",IFERROR(VLOOKUP($B946,SERVIÇOS!$A:$F,3,0),IFERROR(VLOOKUP($B946,'COMPOSIÇÕES COMPLEMENTARES '!$C:$K,3,0),"")))</f>
        <v/>
      </c>
      <c r="E946" s="498"/>
      <c r="F946" s="499" t="str">
        <f>IF($B946="","",IFERROR(VLOOKUP($B946,SERVIÇOS!$A:$F,4,0),IFERROR(VLOOKUP($B946,'COMPOSIÇÕES COMPLEMENTARES '!$C:$K,6,0),"")))</f>
        <v/>
      </c>
      <c r="G946" s="499" t="str">
        <f>IF($B946="","",IFERROR(VLOOKUP($B946,SERVIÇOS!$A:$F,5,0),IFERROR(VLOOKUP($B946,'COMPOSIÇÕES COMPLEMENTARES '!$C:$K,7,0),"")))</f>
        <v/>
      </c>
      <c r="H946" s="499" t="str">
        <f t="shared" si="68"/>
        <v/>
      </c>
      <c r="I946" s="499" t="str">
        <f t="shared" si="69"/>
        <v/>
      </c>
      <c r="J946" s="499" t="str">
        <f t="shared" si="70"/>
        <v/>
      </c>
      <c r="K946" s="499" t="str">
        <f t="shared" si="71"/>
        <v/>
      </c>
      <c r="L946" s="499"/>
    </row>
    <row r="947" spans="1:12">
      <c r="A947" s="494"/>
      <c r="B947" s="495"/>
      <c r="C947" s="496" t="str">
        <f>IF($B947="","",IFERROR(VLOOKUP($B947,SERVIÇOS!$A:$F,2,0),IFERROR(VLOOKUP($B947,'COMPOSIÇÕES COMPLEMENTARES '!$C:$K,2,0),"")))</f>
        <v/>
      </c>
      <c r="D947" s="497" t="str">
        <f>IF($B947="","",IFERROR(VLOOKUP($B947,SERVIÇOS!$A:$F,3,0),IFERROR(VLOOKUP($B947,'COMPOSIÇÕES COMPLEMENTARES '!$C:$K,3,0),"")))</f>
        <v/>
      </c>
      <c r="E947" s="498"/>
      <c r="F947" s="499" t="str">
        <f>IF($B947="","",IFERROR(VLOOKUP($B947,SERVIÇOS!$A:$F,4,0),IFERROR(VLOOKUP($B947,'COMPOSIÇÕES COMPLEMENTARES '!$C:$K,6,0),"")))</f>
        <v/>
      </c>
      <c r="G947" s="499" t="str">
        <f>IF($B947="","",IFERROR(VLOOKUP($B947,SERVIÇOS!$A:$F,5,0),IFERROR(VLOOKUP($B947,'COMPOSIÇÕES COMPLEMENTARES '!$C:$K,7,0),"")))</f>
        <v/>
      </c>
      <c r="H947" s="499" t="str">
        <f t="shared" si="68"/>
        <v/>
      </c>
      <c r="I947" s="499" t="str">
        <f t="shared" si="69"/>
        <v/>
      </c>
      <c r="J947" s="499" t="str">
        <f t="shared" si="70"/>
        <v/>
      </c>
      <c r="K947" s="499" t="str">
        <f t="shared" si="71"/>
        <v/>
      </c>
      <c r="L947" s="499"/>
    </row>
    <row r="948" spans="1:12">
      <c r="A948" s="494"/>
      <c r="B948" s="495"/>
      <c r="C948" s="496" t="str">
        <f>IF($B948="","",IFERROR(VLOOKUP($B948,SERVIÇOS!$A:$F,2,0),IFERROR(VLOOKUP($B948,'COMPOSIÇÕES COMPLEMENTARES '!$C:$K,2,0),"")))</f>
        <v/>
      </c>
      <c r="D948" s="497" t="str">
        <f>IF($B948="","",IFERROR(VLOOKUP($B948,SERVIÇOS!$A:$F,3,0),IFERROR(VLOOKUP($B948,'COMPOSIÇÕES COMPLEMENTARES '!$C:$K,3,0),"")))</f>
        <v/>
      </c>
      <c r="E948" s="498"/>
      <c r="F948" s="499" t="str">
        <f>IF($B948="","",IFERROR(VLOOKUP($B948,SERVIÇOS!$A:$F,4,0),IFERROR(VLOOKUP($B948,'COMPOSIÇÕES COMPLEMENTARES '!$C:$K,6,0),"")))</f>
        <v/>
      </c>
      <c r="G948" s="499" t="str">
        <f>IF($B948="","",IFERROR(VLOOKUP($B948,SERVIÇOS!$A:$F,5,0),IFERROR(VLOOKUP($B948,'COMPOSIÇÕES COMPLEMENTARES '!$C:$K,7,0),"")))</f>
        <v/>
      </c>
      <c r="H948" s="499" t="str">
        <f t="shared" si="68"/>
        <v/>
      </c>
      <c r="I948" s="499" t="str">
        <f t="shared" si="69"/>
        <v/>
      </c>
      <c r="J948" s="499" t="str">
        <f t="shared" si="70"/>
        <v/>
      </c>
      <c r="K948" s="499" t="str">
        <f t="shared" si="71"/>
        <v/>
      </c>
      <c r="L948" s="499"/>
    </row>
    <row r="949" spans="1:12">
      <c r="A949" s="494"/>
      <c r="B949" s="495"/>
      <c r="C949" s="496" t="str">
        <f>IF($B949="","",IFERROR(VLOOKUP($B949,SERVIÇOS!$A:$F,2,0),IFERROR(VLOOKUP($B949,'COMPOSIÇÕES COMPLEMENTARES '!$C:$K,2,0),"")))</f>
        <v/>
      </c>
      <c r="D949" s="497" t="str">
        <f>IF($B949="","",IFERROR(VLOOKUP($B949,SERVIÇOS!$A:$F,3,0),IFERROR(VLOOKUP($B949,'COMPOSIÇÕES COMPLEMENTARES '!$C:$K,3,0),"")))</f>
        <v/>
      </c>
      <c r="E949" s="498"/>
      <c r="F949" s="499" t="str">
        <f>IF($B949="","",IFERROR(VLOOKUP($B949,SERVIÇOS!$A:$F,4,0),IFERROR(VLOOKUP($B949,'COMPOSIÇÕES COMPLEMENTARES '!$C:$K,6,0),"")))</f>
        <v/>
      </c>
      <c r="G949" s="499" t="str">
        <f>IF($B949="","",IFERROR(VLOOKUP($B949,SERVIÇOS!$A:$F,5,0),IFERROR(VLOOKUP($B949,'COMPOSIÇÕES COMPLEMENTARES '!$C:$K,7,0),"")))</f>
        <v/>
      </c>
      <c r="H949" s="499" t="str">
        <f t="shared" si="68"/>
        <v/>
      </c>
      <c r="I949" s="499" t="str">
        <f t="shared" si="69"/>
        <v/>
      </c>
      <c r="J949" s="499" t="str">
        <f t="shared" si="70"/>
        <v/>
      </c>
      <c r="K949" s="499" t="str">
        <f t="shared" si="71"/>
        <v/>
      </c>
      <c r="L949" s="499"/>
    </row>
    <row r="950" spans="1:12">
      <c r="A950" s="494"/>
      <c r="B950" s="495"/>
      <c r="C950" s="496" t="str">
        <f>IF($B950="","",IFERROR(VLOOKUP($B950,SERVIÇOS!$A:$F,2,0),IFERROR(VLOOKUP($B950,'COMPOSIÇÕES COMPLEMENTARES '!$C:$K,2,0),"")))</f>
        <v/>
      </c>
      <c r="D950" s="497" t="str">
        <f>IF($B950="","",IFERROR(VLOOKUP($B950,SERVIÇOS!$A:$F,3,0),IFERROR(VLOOKUP($B950,'COMPOSIÇÕES COMPLEMENTARES '!$C:$K,3,0),"")))</f>
        <v/>
      </c>
      <c r="E950" s="498"/>
      <c r="F950" s="499" t="str">
        <f>IF($B950="","",IFERROR(VLOOKUP($B950,SERVIÇOS!$A:$F,4,0),IFERROR(VLOOKUP($B950,'COMPOSIÇÕES COMPLEMENTARES '!$C:$K,6,0),"")))</f>
        <v/>
      </c>
      <c r="G950" s="499" t="str">
        <f>IF($B950="","",IFERROR(VLOOKUP($B950,SERVIÇOS!$A:$F,5,0),IFERROR(VLOOKUP($B950,'COMPOSIÇÕES COMPLEMENTARES '!$C:$K,7,0),"")))</f>
        <v/>
      </c>
      <c r="H950" s="499" t="str">
        <f t="shared" si="68"/>
        <v/>
      </c>
      <c r="I950" s="499" t="str">
        <f t="shared" si="69"/>
        <v/>
      </c>
      <c r="J950" s="499" t="str">
        <f t="shared" si="70"/>
        <v/>
      </c>
      <c r="K950" s="499" t="str">
        <f t="shared" si="71"/>
        <v/>
      </c>
      <c r="L950" s="499"/>
    </row>
    <row r="951" spans="1:12">
      <c r="A951" s="494"/>
      <c r="B951" s="495"/>
      <c r="C951" s="496" t="str">
        <f>IF($B951="","",IFERROR(VLOOKUP($B951,SERVIÇOS!$A:$F,2,0),IFERROR(VLOOKUP($B951,'COMPOSIÇÕES COMPLEMENTARES '!$C:$K,2,0),"")))</f>
        <v/>
      </c>
      <c r="D951" s="497" t="str">
        <f>IF($B951="","",IFERROR(VLOOKUP($B951,SERVIÇOS!$A:$F,3,0),IFERROR(VLOOKUP($B951,'COMPOSIÇÕES COMPLEMENTARES '!$C:$K,3,0),"")))</f>
        <v/>
      </c>
      <c r="E951" s="498"/>
      <c r="F951" s="499" t="str">
        <f>IF($B951="","",IFERROR(VLOOKUP($B951,SERVIÇOS!$A:$F,4,0),IFERROR(VLOOKUP($B951,'COMPOSIÇÕES COMPLEMENTARES '!$C:$K,6,0),"")))</f>
        <v/>
      </c>
      <c r="G951" s="499" t="str">
        <f>IF($B951="","",IFERROR(VLOOKUP($B951,SERVIÇOS!$A:$F,5,0),IFERROR(VLOOKUP($B951,'COMPOSIÇÕES COMPLEMENTARES '!$C:$K,7,0),"")))</f>
        <v/>
      </c>
      <c r="H951" s="499" t="str">
        <f t="shared" si="68"/>
        <v/>
      </c>
      <c r="I951" s="499" t="str">
        <f t="shared" si="69"/>
        <v/>
      </c>
      <c r="J951" s="499" t="str">
        <f t="shared" si="70"/>
        <v/>
      </c>
      <c r="K951" s="499" t="str">
        <f t="shared" si="71"/>
        <v/>
      </c>
      <c r="L951" s="499"/>
    </row>
    <row r="952" spans="1:12">
      <c r="A952" s="494"/>
      <c r="B952" s="495"/>
      <c r="C952" s="496" t="str">
        <f>IF($B952="","",IFERROR(VLOOKUP($B952,SERVIÇOS!$A:$F,2,0),IFERROR(VLOOKUP($B952,'COMPOSIÇÕES COMPLEMENTARES '!$C:$K,2,0),"")))</f>
        <v/>
      </c>
      <c r="D952" s="497" t="str">
        <f>IF($B952="","",IFERROR(VLOOKUP($B952,SERVIÇOS!$A:$F,3,0),IFERROR(VLOOKUP($B952,'COMPOSIÇÕES COMPLEMENTARES '!$C:$K,3,0),"")))</f>
        <v/>
      </c>
      <c r="E952" s="498"/>
      <c r="F952" s="499" t="str">
        <f>IF($B952="","",IFERROR(VLOOKUP($B952,SERVIÇOS!$A:$F,4,0),IFERROR(VLOOKUP($B952,'COMPOSIÇÕES COMPLEMENTARES '!$C:$K,6,0),"")))</f>
        <v/>
      </c>
      <c r="G952" s="499" t="str">
        <f>IF($B952="","",IFERROR(VLOOKUP($B952,SERVIÇOS!$A:$F,5,0),IFERROR(VLOOKUP($B952,'COMPOSIÇÕES COMPLEMENTARES '!$C:$K,7,0),"")))</f>
        <v/>
      </c>
      <c r="H952" s="499" t="str">
        <f t="shared" si="68"/>
        <v/>
      </c>
      <c r="I952" s="499" t="str">
        <f t="shared" si="69"/>
        <v/>
      </c>
      <c r="J952" s="499" t="str">
        <f t="shared" si="70"/>
        <v/>
      </c>
      <c r="K952" s="499" t="str">
        <f t="shared" si="71"/>
        <v/>
      </c>
      <c r="L952" s="499"/>
    </row>
    <row r="953" spans="1:12">
      <c r="A953" s="494"/>
      <c r="B953" s="495"/>
      <c r="C953" s="496" t="str">
        <f>IF($B953="","",IFERROR(VLOOKUP($B953,SERVIÇOS!$A:$F,2,0),IFERROR(VLOOKUP($B953,'COMPOSIÇÕES COMPLEMENTARES '!$C:$K,2,0),"")))</f>
        <v/>
      </c>
      <c r="D953" s="497" t="str">
        <f>IF($B953="","",IFERROR(VLOOKUP($B953,SERVIÇOS!$A:$F,3,0),IFERROR(VLOOKUP($B953,'COMPOSIÇÕES COMPLEMENTARES '!$C:$K,3,0),"")))</f>
        <v/>
      </c>
      <c r="E953" s="498"/>
      <c r="F953" s="499" t="str">
        <f>IF($B953="","",IFERROR(VLOOKUP($B953,SERVIÇOS!$A:$F,4,0),IFERROR(VLOOKUP($B953,'COMPOSIÇÕES COMPLEMENTARES '!$C:$K,6,0),"")))</f>
        <v/>
      </c>
      <c r="G953" s="499" t="str">
        <f>IF($B953="","",IFERROR(VLOOKUP($B953,SERVIÇOS!$A:$F,5,0),IFERROR(VLOOKUP($B953,'COMPOSIÇÕES COMPLEMENTARES '!$C:$K,7,0),"")))</f>
        <v/>
      </c>
      <c r="H953" s="499" t="str">
        <f t="shared" si="68"/>
        <v/>
      </c>
      <c r="I953" s="499" t="str">
        <f t="shared" si="69"/>
        <v/>
      </c>
      <c r="J953" s="499" t="str">
        <f t="shared" si="70"/>
        <v/>
      </c>
      <c r="K953" s="499" t="str">
        <f t="shared" si="71"/>
        <v/>
      </c>
      <c r="L953" s="499"/>
    </row>
    <row r="954" spans="1:12">
      <c r="A954" s="494"/>
      <c r="B954" s="495"/>
      <c r="C954" s="496" t="str">
        <f>IF($B954="","",IFERROR(VLOOKUP($B954,SERVIÇOS!$A:$F,2,0),IFERROR(VLOOKUP($B954,'COMPOSIÇÕES COMPLEMENTARES '!$C:$K,2,0),"")))</f>
        <v/>
      </c>
      <c r="D954" s="497" t="str">
        <f>IF($B954="","",IFERROR(VLOOKUP($B954,SERVIÇOS!$A:$F,3,0),IFERROR(VLOOKUP($B954,'COMPOSIÇÕES COMPLEMENTARES '!$C:$K,3,0),"")))</f>
        <v/>
      </c>
      <c r="E954" s="498"/>
      <c r="F954" s="499" t="str">
        <f>IF($B954="","",IFERROR(VLOOKUP($B954,SERVIÇOS!$A:$F,4,0),IFERROR(VLOOKUP($B954,'COMPOSIÇÕES COMPLEMENTARES '!$C:$K,6,0),"")))</f>
        <v/>
      </c>
      <c r="G954" s="499" t="str">
        <f>IF($B954="","",IFERROR(VLOOKUP($B954,SERVIÇOS!$A:$F,5,0),IFERROR(VLOOKUP($B954,'COMPOSIÇÕES COMPLEMENTARES '!$C:$K,7,0),"")))</f>
        <v/>
      </c>
      <c r="H954" s="499" t="str">
        <f t="shared" si="68"/>
        <v/>
      </c>
      <c r="I954" s="499" t="str">
        <f t="shared" si="69"/>
        <v/>
      </c>
      <c r="J954" s="499" t="str">
        <f t="shared" si="70"/>
        <v/>
      </c>
      <c r="K954" s="499" t="str">
        <f t="shared" si="71"/>
        <v/>
      </c>
      <c r="L954" s="499"/>
    </row>
    <row r="955" spans="1:12">
      <c r="A955" s="494"/>
      <c r="B955" s="495"/>
      <c r="C955" s="496" t="str">
        <f>IF($B955="","",IFERROR(VLOOKUP($B955,SERVIÇOS!$A:$F,2,0),IFERROR(VLOOKUP($B955,'COMPOSIÇÕES COMPLEMENTARES '!$C:$K,2,0),"")))</f>
        <v/>
      </c>
      <c r="D955" s="497" t="str">
        <f>IF($B955="","",IFERROR(VLOOKUP($B955,SERVIÇOS!$A:$F,3,0),IFERROR(VLOOKUP($B955,'COMPOSIÇÕES COMPLEMENTARES '!$C:$K,3,0),"")))</f>
        <v/>
      </c>
      <c r="E955" s="498"/>
      <c r="F955" s="499" t="str">
        <f>IF($B955="","",IFERROR(VLOOKUP($B955,SERVIÇOS!$A:$F,4,0),IFERROR(VLOOKUP($B955,'COMPOSIÇÕES COMPLEMENTARES '!$C:$K,6,0),"")))</f>
        <v/>
      </c>
      <c r="G955" s="499" t="str">
        <f>IF($B955="","",IFERROR(VLOOKUP($B955,SERVIÇOS!$A:$F,5,0),IFERROR(VLOOKUP($B955,'COMPOSIÇÕES COMPLEMENTARES '!$C:$K,7,0),"")))</f>
        <v/>
      </c>
      <c r="H955" s="499" t="str">
        <f t="shared" si="68"/>
        <v/>
      </c>
      <c r="I955" s="499" t="str">
        <f t="shared" si="69"/>
        <v/>
      </c>
      <c r="J955" s="499" t="str">
        <f t="shared" si="70"/>
        <v/>
      </c>
      <c r="K955" s="499" t="str">
        <f t="shared" si="71"/>
        <v/>
      </c>
      <c r="L955" s="499"/>
    </row>
    <row r="956" spans="1:12">
      <c r="A956" s="494"/>
      <c r="B956" s="495"/>
      <c r="C956" s="496" t="str">
        <f>IF($B956="","",IFERROR(VLOOKUP($B956,SERVIÇOS!$A:$F,2,0),IFERROR(VLOOKUP($B956,'COMPOSIÇÕES COMPLEMENTARES '!$C:$K,2,0),"")))</f>
        <v/>
      </c>
      <c r="D956" s="497" t="str">
        <f>IF($B956="","",IFERROR(VLOOKUP($B956,SERVIÇOS!$A:$F,3,0),IFERROR(VLOOKUP($B956,'COMPOSIÇÕES COMPLEMENTARES '!$C:$K,3,0),"")))</f>
        <v/>
      </c>
      <c r="E956" s="498"/>
      <c r="F956" s="499" t="str">
        <f>IF($B956="","",IFERROR(VLOOKUP($B956,SERVIÇOS!$A:$F,4,0),IFERROR(VLOOKUP($B956,'COMPOSIÇÕES COMPLEMENTARES '!$C:$K,6,0),"")))</f>
        <v/>
      </c>
      <c r="G956" s="499" t="str">
        <f>IF($B956="","",IFERROR(VLOOKUP($B956,SERVIÇOS!$A:$F,5,0),IFERROR(VLOOKUP($B956,'COMPOSIÇÕES COMPLEMENTARES '!$C:$K,7,0),"")))</f>
        <v/>
      </c>
      <c r="H956" s="499" t="str">
        <f t="shared" si="68"/>
        <v/>
      </c>
      <c r="I956" s="499" t="str">
        <f t="shared" si="69"/>
        <v/>
      </c>
      <c r="J956" s="499" t="str">
        <f t="shared" si="70"/>
        <v/>
      </c>
      <c r="K956" s="499" t="str">
        <f t="shared" si="71"/>
        <v/>
      </c>
      <c r="L956" s="499"/>
    </row>
    <row r="957" spans="1:12">
      <c r="A957" s="494"/>
      <c r="B957" s="495"/>
      <c r="C957" s="496" t="str">
        <f>IF($B957="","",IFERROR(VLOOKUP($B957,SERVIÇOS!$A:$F,2,0),IFERROR(VLOOKUP($B957,'COMPOSIÇÕES COMPLEMENTARES '!$C:$K,2,0),"")))</f>
        <v/>
      </c>
      <c r="D957" s="497" t="str">
        <f>IF($B957="","",IFERROR(VLOOKUP($B957,SERVIÇOS!$A:$F,3,0),IFERROR(VLOOKUP($B957,'COMPOSIÇÕES COMPLEMENTARES '!$C:$K,3,0),"")))</f>
        <v/>
      </c>
      <c r="E957" s="498"/>
      <c r="F957" s="499" t="str">
        <f>IF($B957="","",IFERROR(VLOOKUP($B957,SERVIÇOS!$A:$F,4,0),IFERROR(VLOOKUP($B957,'COMPOSIÇÕES COMPLEMENTARES '!$C:$K,6,0),"")))</f>
        <v/>
      </c>
      <c r="G957" s="499" t="str">
        <f>IF($B957="","",IFERROR(VLOOKUP($B957,SERVIÇOS!$A:$F,5,0),IFERROR(VLOOKUP($B957,'COMPOSIÇÕES COMPLEMENTARES '!$C:$K,7,0),"")))</f>
        <v/>
      </c>
      <c r="H957" s="499" t="str">
        <f t="shared" si="68"/>
        <v/>
      </c>
      <c r="I957" s="499" t="str">
        <f t="shared" si="69"/>
        <v/>
      </c>
      <c r="J957" s="499" t="str">
        <f t="shared" si="70"/>
        <v/>
      </c>
      <c r="K957" s="499" t="str">
        <f t="shared" si="71"/>
        <v/>
      </c>
      <c r="L957" s="499"/>
    </row>
    <row r="958" spans="1:12">
      <c r="A958" s="494"/>
      <c r="B958" s="495"/>
      <c r="C958" s="496" t="str">
        <f>IF($B958="","",IFERROR(VLOOKUP($B958,SERVIÇOS!$A:$F,2,0),IFERROR(VLOOKUP($B958,'COMPOSIÇÕES COMPLEMENTARES '!$C:$K,2,0),"")))</f>
        <v/>
      </c>
      <c r="D958" s="497" t="str">
        <f>IF($B958="","",IFERROR(VLOOKUP($B958,SERVIÇOS!$A:$F,3,0),IFERROR(VLOOKUP($B958,'COMPOSIÇÕES COMPLEMENTARES '!$C:$K,3,0),"")))</f>
        <v/>
      </c>
      <c r="E958" s="498"/>
      <c r="F958" s="499" t="str">
        <f>IF($B958="","",IFERROR(VLOOKUP($B958,SERVIÇOS!$A:$F,4,0),IFERROR(VLOOKUP($B958,'COMPOSIÇÕES COMPLEMENTARES '!$C:$K,6,0),"")))</f>
        <v/>
      </c>
      <c r="G958" s="499" t="str">
        <f>IF($B958="","",IFERROR(VLOOKUP($B958,SERVIÇOS!$A:$F,5,0),IFERROR(VLOOKUP($B958,'COMPOSIÇÕES COMPLEMENTARES '!$C:$K,7,0),"")))</f>
        <v/>
      </c>
      <c r="H958" s="499" t="str">
        <f t="shared" si="68"/>
        <v/>
      </c>
      <c r="I958" s="499" t="str">
        <f t="shared" si="69"/>
        <v/>
      </c>
      <c r="J958" s="499" t="str">
        <f t="shared" si="70"/>
        <v/>
      </c>
      <c r="K958" s="499" t="str">
        <f t="shared" si="71"/>
        <v/>
      </c>
      <c r="L958" s="499"/>
    </row>
    <row r="959" spans="1:12">
      <c r="A959" s="494"/>
      <c r="B959" s="495"/>
      <c r="C959" s="496" t="str">
        <f>IF($B959="","",IFERROR(VLOOKUP($B959,SERVIÇOS!$A:$F,2,0),IFERROR(VLOOKUP($B959,'COMPOSIÇÕES COMPLEMENTARES '!$C:$K,2,0),"")))</f>
        <v/>
      </c>
      <c r="D959" s="497" t="str">
        <f>IF($B959="","",IFERROR(VLOOKUP($B959,SERVIÇOS!$A:$F,3,0),IFERROR(VLOOKUP($B959,'COMPOSIÇÕES COMPLEMENTARES '!$C:$K,3,0),"")))</f>
        <v/>
      </c>
      <c r="E959" s="498"/>
      <c r="F959" s="499" t="str">
        <f>IF($B959="","",IFERROR(VLOOKUP($B959,SERVIÇOS!$A:$F,4,0),IFERROR(VLOOKUP($B959,'COMPOSIÇÕES COMPLEMENTARES '!$C:$K,6,0),"")))</f>
        <v/>
      </c>
      <c r="G959" s="499" t="str">
        <f>IF($B959="","",IFERROR(VLOOKUP($B959,SERVIÇOS!$A:$F,5,0),IFERROR(VLOOKUP($B959,'COMPOSIÇÕES COMPLEMENTARES '!$C:$K,7,0),"")))</f>
        <v/>
      </c>
      <c r="H959" s="499" t="str">
        <f t="shared" si="68"/>
        <v/>
      </c>
      <c r="I959" s="499" t="str">
        <f t="shared" si="69"/>
        <v/>
      </c>
      <c r="J959" s="499" t="str">
        <f t="shared" si="70"/>
        <v/>
      </c>
      <c r="K959" s="499" t="str">
        <f t="shared" si="71"/>
        <v/>
      </c>
      <c r="L959" s="499"/>
    </row>
    <row r="960" spans="1:12">
      <c r="A960" s="494"/>
      <c r="B960" s="495"/>
      <c r="C960" s="496" t="str">
        <f>IF($B960="","",IFERROR(VLOOKUP($B960,SERVIÇOS!$A:$F,2,0),IFERROR(VLOOKUP($B960,'COMPOSIÇÕES COMPLEMENTARES '!$C:$K,2,0),"")))</f>
        <v/>
      </c>
      <c r="D960" s="497" t="str">
        <f>IF($B960="","",IFERROR(VLOOKUP($B960,SERVIÇOS!$A:$F,3,0),IFERROR(VLOOKUP($B960,'COMPOSIÇÕES COMPLEMENTARES '!$C:$K,3,0),"")))</f>
        <v/>
      </c>
      <c r="E960" s="498"/>
      <c r="F960" s="499" t="str">
        <f>IF($B960="","",IFERROR(VLOOKUP($B960,SERVIÇOS!$A:$F,4,0),IFERROR(VLOOKUP($B960,'COMPOSIÇÕES COMPLEMENTARES '!$C:$K,6,0),"")))</f>
        <v/>
      </c>
      <c r="G960" s="499" t="str">
        <f>IF($B960="","",IFERROR(VLOOKUP($B960,SERVIÇOS!$A:$F,5,0),IFERROR(VLOOKUP($B960,'COMPOSIÇÕES COMPLEMENTARES '!$C:$K,7,0),"")))</f>
        <v/>
      </c>
      <c r="H960" s="499" t="str">
        <f t="shared" si="68"/>
        <v/>
      </c>
      <c r="I960" s="499" t="str">
        <f t="shared" si="69"/>
        <v/>
      </c>
      <c r="J960" s="499" t="str">
        <f t="shared" si="70"/>
        <v/>
      </c>
      <c r="K960" s="499" t="str">
        <f t="shared" si="71"/>
        <v/>
      </c>
      <c r="L960" s="499"/>
    </row>
    <row r="961" spans="1:12">
      <c r="A961" s="494"/>
      <c r="B961" s="495"/>
      <c r="C961" s="496" t="str">
        <f>IF($B961="","",IFERROR(VLOOKUP($B961,SERVIÇOS!$A:$F,2,0),IFERROR(VLOOKUP($B961,'COMPOSIÇÕES COMPLEMENTARES '!$C:$K,2,0),"")))</f>
        <v/>
      </c>
      <c r="D961" s="497" t="str">
        <f>IF($B961="","",IFERROR(VLOOKUP($B961,SERVIÇOS!$A:$F,3,0),IFERROR(VLOOKUP($B961,'COMPOSIÇÕES COMPLEMENTARES '!$C:$K,3,0),"")))</f>
        <v/>
      </c>
      <c r="E961" s="498"/>
      <c r="F961" s="499" t="str">
        <f>IF($B961="","",IFERROR(VLOOKUP($B961,SERVIÇOS!$A:$F,4,0),IFERROR(VLOOKUP($B961,'COMPOSIÇÕES COMPLEMENTARES '!$C:$K,6,0),"")))</f>
        <v/>
      </c>
      <c r="G961" s="499" t="str">
        <f>IF($B961="","",IFERROR(VLOOKUP($B961,SERVIÇOS!$A:$F,5,0),IFERROR(VLOOKUP($B961,'COMPOSIÇÕES COMPLEMENTARES '!$C:$K,7,0),"")))</f>
        <v/>
      </c>
      <c r="H961" s="499" t="str">
        <f t="shared" si="68"/>
        <v/>
      </c>
      <c r="I961" s="499" t="str">
        <f t="shared" si="69"/>
        <v/>
      </c>
      <c r="J961" s="499" t="str">
        <f t="shared" si="70"/>
        <v/>
      </c>
      <c r="K961" s="499" t="str">
        <f t="shared" si="71"/>
        <v/>
      </c>
      <c r="L961" s="499"/>
    </row>
    <row r="962" spans="1:12">
      <c r="A962" s="494"/>
      <c r="B962" s="495"/>
      <c r="C962" s="496" t="str">
        <f>IF($B962="","",IFERROR(VLOOKUP($B962,SERVIÇOS!$A:$F,2,0),IFERROR(VLOOKUP($B962,'COMPOSIÇÕES COMPLEMENTARES '!$C:$K,2,0),"")))</f>
        <v/>
      </c>
      <c r="D962" s="497" t="str">
        <f>IF($B962="","",IFERROR(VLOOKUP($B962,SERVIÇOS!$A:$F,3,0),IFERROR(VLOOKUP($B962,'COMPOSIÇÕES COMPLEMENTARES '!$C:$K,3,0),"")))</f>
        <v/>
      </c>
      <c r="E962" s="498"/>
      <c r="F962" s="499" t="str">
        <f>IF($B962="","",IFERROR(VLOOKUP($B962,SERVIÇOS!$A:$F,4,0),IFERROR(VLOOKUP($B962,'COMPOSIÇÕES COMPLEMENTARES '!$C:$K,6,0),"")))</f>
        <v/>
      </c>
      <c r="G962" s="499" t="str">
        <f>IF($B962="","",IFERROR(VLOOKUP($B962,SERVIÇOS!$A:$F,5,0),IFERROR(VLOOKUP($B962,'COMPOSIÇÕES COMPLEMENTARES '!$C:$K,7,0),"")))</f>
        <v/>
      </c>
      <c r="H962" s="499" t="str">
        <f t="shared" si="68"/>
        <v/>
      </c>
      <c r="I962" s="499" t="str">
        <f t="shared" si="69"/>
        <v/>
      </c>
      <c r="J962" s="499" t="str">
        <f t="shared" si="70"/>
        <v/>
      </c>
      <c r="K962" s="499" t="str">
        <f t="shared" si="71"/>
        <v/>
      </c>
      <c r="L962" s="499"/>
    </row>
    <row r="963" spans="1:12">
      <c r="A963" s="494"/>
      <c r="B963" s="495"/>
      <c r="C963" s="496" t="str">
        <f>IF($B963="","",IFERROR(VLOOKUP($B963,SERVIÇOS!$A:$F,2,0),IFERROR(VLOOKUP($B963,'COMPOSIÇÕES COMPLEMENTARES '!$C:$K,2,0),"")))</f>
        <v/>
      </c>
      <c r="D963" s="497" t="str">
        <f>IF($B963="","",IFERROR(VLOOKUP($B963,SERVIÇOS!$A:$F,3,0),IFERROR(VLOOKUP($B963,'COMPOSIÇÕES COMPLEMENTARES '!$C:$K,3,0),"")))</f>
        <v/>
      </c>
      <c r="E963" s="498"/>
      <c r="F963" s="499" t="str">
        <f>IF($B963="","",IFERROR(VLOOKUP($B963,SERVIÇOS!$A:$F,4,0),IFERROR(VLOOKUP($B963,'COMPOSIÇÕES COMPLEMENTARES '!$C:$K,6,0),"")))</f>
        <v/>
      </c>
      <c r="G963" s="499" t="str">
        <f>IF($B963="","",IFERROR(VLOOKUP($B963,SERVIÇOS!$A:$F,5,0),IFERROR(VLOOKUP($B963,'COMPOSIÇÕES COMPLEMENTARES '!$C:$K,7,0),"")))</f>
        <v/>
      </c>
      <c r="H963" s="499" t="str">
        <f t="shared" si="68"/>
        <v/>
      </c>
      <c r="I963" s="499" t="str">
        <f t="shared" si="69"/>
        <v/>
      </c>
      <c r="J963" s="499" t="str">
        <f t="shared" si="70"/>
        <v/>
      </c>
      <c r="K963" s="499" t="str">
        <f t="shared" si="71"/>
        <v/>
      </c>
      <c r="L963" s="499"/>
    </row>
    <row r="964" spans="1:12">
      <c r="A964" s="494"/>
      <c r="B964" s="495"/>
      <c r="C964" s="496" t="str">
        <f>IF($B964="","",IFERROR(VLOOKUP($B964,SERVIÇOS!$A:$F,2,0),IFERROR(VLOOKUP($B964,'COMPOSIÇÕES COMPLEMENTARES '!$C:$K,2,0),"")))</f>
        <v/>
      </c>
      <c r="D964" s="497" t="str">
        <f>IF($B964="","",IFERROR(VLOOKUP($B964,SERVIÇOS!$A:$F,3,0),IFERROR(VLOOKUP($B964,'COMPOSIÇÕES COMPLEMENTARES '!$C:$K,3,0),"")))</f>
        <v/>
      </c>
      <c r="E964" s="498"/>
      <c r="F964" s="499" t="str">
        <f>IF($B964="","",IFERROR(VLOOKUP($B964,SERVIÇOS!$A:$F,4,0),IFERROR(VLOOKUP($B964,'COMPOSIÇÕES COMPLEMENTARES '!$C:$K,6,0),"")))</f>
        <v/>
      </c>
      <c r="G964" s="499" t="str">
        <f>IF($B964="","",IFERROR(VLOOKUP($B964,SERVIÇOS!$A:$F,5,0),IFERROR(VLOOKUP($B964,'COMPOSIÇÕES COMPLEMENTARES '!$C:$K,7,0),"")))</f>
        <v/>
      </c>
      <c r="H964" s="499" t="str">
        <f t="shared" si="68"/>
        <v/>
      </c>
      <c r="I964" s="499" t="str">
        <f t="shared" si="69"/>
        <v/>
      </c>
      <c r="J964" s="499" t="str">
        <f t="shared" si="70"/>
        <v/>
      </c>
      <c r="K964" s="499" t="str">
        <f t="shared" si="71"/>
        <v/>
      </c>
      <c r="L964" s="499"/>
    </row>
    <row r="965" spans="1:12">
      <c r="A965" s="494"/>
      <c r="B965" s="495"/>
      <c r="C965" s="496" t="str">
        <f>IF($B965="","",IFERROR(VLOOKUP($B965,SERVIÇOS!$A:$F,2,0),IFERROR(VLOOKUP($B965,'COMPOSIÇÕES COMPLEMENTARES '!$C:$K,2,0),"")))</f>
        <v/>
      </c>
      <c r="D965" s="497" t="str">
        <f>IF($B965="","",IFERROR(VLOOKUP($B965,SERVIÇOS!$A:$F,3,0),IFERROR(VLOOKUP($B965,'COMPOSIÇÕES COMPLEMENTARES '!$C:$K,3,0),"")))</f>
        <v/>
      </c>
      <c r="E965" s="498"/>
      <c r="F965" s="499" t="str">
        <f>IF($B965="","",IFERROR(VLOOKUP($B965,SERVIÇOS!$A:$F,4,0),IFERROR(VLOOKUP($B965,'COMPOSIÇÕES COMPLEMENTARES '!$C:$K,6,0),"")))</f>
        <v/>
      </c>
      <c r="G965" s="499" t="str">
        <f>IF($B965="","",IFERROR(VLOOKUP($B965,SERVIÇOS!$A:$F,5,0),IFERROR(VLOOKUP($B965,'COMPOSIÇÕES COMPLEMENTARES '!$C:$K,7,0),"")))</f>
        <v/>
      </c>
      <c r="H965" s="499" t="str">
        <f t="shared" si="68"/>
        <v/>
      </c>
      <c r="I965" s="499" t="str">
        <f t="shared" si="69"/>
        <v/>
      </c>
      <c r="J965" s="499" t="str">
        <f t="shared" si="70"/>
        <v/>
      </c>
      <c r="K965" s="499" t="str">
        <f t="shared" si="71"/>
        <v/>
      </c>
      <c r="L965" s="499"/>
    </row>
    <row r="966" spans="1:12">
      <c r="A966" s="494"/>
      <c r="B966" s="495"/>
      <c r="C966" s="496" t="str">
        <f>IF($B966="","",IFERROR(VLOOKUP($B966,SERVIÇOS!$A:$F,2,0),IFERROR(VLOOKUP($B966,'COMPOSIÇÕES COMPLEMENTARES '!$C:$K,2,0),"")))</f>
        <v/>
      </c>
      <c r="D966" s="497" t="str">
        <f>IF($B966="","",IFERROR(VLOOKUP($B966,SERVIÇOS!$A:$F,3,0),IFERROR(VLOOKUP($B966,'COMPOSIÇÕES COMPLEMENTARES '!$C:$K,3,0),"")))</f>
        <v/>
      </c>
      <c r="E966" s="498"/>
      <c r="F966" s="499" t="str">
        <f>IF($B966="","",IFERROR(VLOOKUP($B966,SERVIÇOS!$A:$F,4,0),IFERROR(VLOOKUP($B966,'COMPOSIÇÕES COMPLEMENTARES '!$C:$K,6,0),"")))</f>
        <v/>
      </c>
      <c r="G966" s="499" t="str">
        <f>IF($B966="","",IFERROR(VLOOKUP($B966,SERVIÇOS!$A:$F,5,0),IFERROR(VLOOKUP($B966,'COMPOSIÇÕES COMPLEMENTARES '!$C:$K,7,0),"")))</f>
        <v/>
      </c>
      <c r="H966" s="499" t="str">
        <f t="shared" si="68"/>
        <v/>
      </c>
      <c r="I966" s="499" t="str">
        <f t="shared" si="69"/>
        <v/>
      </c>
      <c r="J966" s="499" t="str">
        <f t="shared" si="70"/>
        <v/>
      </c>
      <c r="K966" s="499" t="str">
        <f t="shared" si="71"/>
        <v/>
      </c>
      <c r="L966" s="499"/>
    </row>
    <row r="967" spans="1:12">
      <c r="A967" s="494"/>
      <c r="B967" s="495"/>
      <c r="C967" s="496" t="str">
        <f>IF($B967="","",IFERROR(VLOOKUP($B967,SERVIÇOS!$A:$F,2,0),IFERROR(VLOOKUP($B967,'COMPOSIÇÕES COMPLEMENTARES '!$C:$K,2,0),"")))</f>
        <v/>
      </c>
      <c r="D967" s="497" t="str">
        <f>IF($B967="","",IFERROR(VLOOKUP($B967,SERVIÇOS!$A:$F,3,0),IFERROR(VLOOKUP($B967,'COMPOSIÇÕES COMPLEMENTARES '!$C:$K,3,0),"")))</f>
        <v/>
      </c>
      <c r="E967" s="498"/>
      <c r="F967" s="499" t="str">
        <f>IF($B967="","",IFERROR(VLOOKUP($B967,SERVIÇOS!$A:$F,4,0),IFERROR(VLOOKUP($B967,'COMPOSIÇÕES COMPLEMENTARES '!$C:$K,6,0),"")))</f>
        <v/>
      </c>
      <c r="G967" s="499" t="str">
        <f>IF($B967="","",IFERROR(VLOOKUP($B967,SERVIÇOS!$A:$F,5,0),IFERROR(VLOOKUP($B967,'COMPOSIÇÕES COMPLEMENTARES '!$C:$K,7,0),"")))</f>
        <v/>
      </c>
      <c r="H967" s="499" t="str">
        <f t="shared" si="68"/>
        <v/>
      </c>
      <c r="I967" s="499" t="str">
        <f t="shared" si="69"/>
        <v/>
      </c>
      <c r="J967" s="499" t="str">
        <f t="shared" si="70"/>
        <v/>
      </c>
      <c r="K967" s="499" t="str">
        <f t="shared" si="71"/>
        <v/>
      </c>
      <c r="L967" s="499"/>
    </row>
    <row r="968" spans="1:12">
      <c r="A968" s="494"/>
      <c r="B968" s="495"/>
      <c r="C968" s="496" t="str">
        <f>IF($B968="","",IFERROR(VLOOKUP($B968,SERVIÇOS!$A:$F,2,0),IFERROR(VLOOKUP($B968,'COMPOSIÇÕES COMPLEMENTARES '!$C:$K,2,0),"")))</f>
        <v/>
      </c>
      <c r="D968" s="497" t="str">
        <f>IF($B968="","",IFERROR(VLOOKUP($B968,SERVIÇOS!$A:$F,3,0),IFERROR(VLOOKUP($B968,'COMPOSIÇÕES COMPLEMENTARES '!$C:$K,3,0),"")))</f>
        <v/>
      </c>
      <c r="E968" s="498"/>
      <c r="F968" s="499" t="str">
        <f>IF($B968="","",IFERROR(VLOOKUP($B968,SERVIÇOS!$A:$F,4,0),IFERROR(VLOOKUP($B968,'COMPOSIÇÕES COMPLEMENTARES '!$C:$K,6,0),"")))</f>
        <v/>
      </c>
      <c r="G968" s="499" t="str">
        <f>IF($B968="","",IFERROR(VLOOKUP($B968,SERVIÇOS!$A:$F,5,0),IFERROR(VLOOKUP($B968,'COMPOSIÇÕES COMPLEMENTARES '!$C:$K,7,0),"")))</f>
        <v/>
      </c>
      <c r="H968" s="499" t="str">
        <f t="shared" si="68"/>
        <v/>
      </c>
      <c r="I968" s="499" t="str">
        <f t="shared" si="69"/>
        <v/>
      </c>
      <c r="J968" s="499" t="str">
        <f t="shared" si="70"/>
        <v/>
      </c>
      <c r="K968" s="499" t="str">
        <f t="shared" si="71"/>
        <v/>
      </c>
      <c r="L968" s="499"/>
    </row>
    <row r="969" spans="1:12">
      <c r="A969" s="494"/>
      <c r="B969" s="495"/>
      <c r="C969" s="496" t="str">
        <f>IF($B969="","",IFERROR(VLOOKUP($B969,SERVIÇOS!$A:$F,2,0),IFERROR(VLOOKUP($B969,'COMPOSIÇÕES COMPLEMENTARES '!$C:$K,2,0),"")))</f>
        <v/>
      </c>
      <c r="D969" s="497" t="str">
        <f>IF($B969="","",IFERROR(VLOOKUP($B969,SERVIÇOS!$A:$F,3,0),IFERROR(VLOOKUP($B969,'COMPOSIÇÕES COMPLEMENTARES '!$C:$K,3,0),"")))</f>
        <v/>
      </c>
      <c r="E969" s="498"/>
      <c r="F969" s="499" t="str">
        <f>IF($B969="","",IFERROR(VLOOKUP($B969,SERVIÇOS!$A:$F,4,0),IFERROR(VLOOKUP($B969,'COMPOSIÇÕES COMPLEMENTARES '!$C:$K,6,0),"")))</f>
        <v/>
      </c>
      <c r="G969" s="499" t="str">
        <f>IF($B969="","",IFERROR(VLOOKUP($B969,SERVIÇOS!$A:$F,5,0),IFERROR(VLOOKUP($B969,'COMPOSIÇÕES COMPLEMENTARES '!$C:$K,7,0),"")))</f>
        <v/>
      </c>
      <c r="H969" s="499" t="str">
        <f t="shared" si="68"/>
        <v/>
      </c>
      <c r="I969" s="499" t="str">
        <f t="shared" si="69"/>
        <v/>
      </c>
      <c r="J969" s="499" t="str">
        <f t="shared" si="70"/>
        <v/>
      </c>
      <c r="K969" s="499" t="str">
        <f t="shared" si="71"/>
        <v/>
      </c>
      <c r="L969" s="499"/>
    </row>
    <row r="970" spans="1:12">
      <c r="A970" s="494"/>
      <c r="B970" s="495"/>
      <c r="C970" s="496" t="str">
        <f>IF($B970="","",IFERROR(VLOOKUP($B970,SERVIÇOS!$A:$F,2,0),IFERROR(VLOOKUP($B970,'COMPOSIÇÕES COMPLEMENTARES '!$C:$K,2,0),"")))</f>
        <v/>
      </c>
      <c r="D970" s="497" t="str">
        <f>IF($B970="","",IFERROR(VLOOKUP($B970,SERVIÇOS!$A:$F,3,0),IFERROR(VLOOKUP($B970,'COMPOSIÇÕES COMPLEMENTARES '!$C:$K,3,0),"")))</f>
        <v/>
      </c>
      <c r="E970" s="498"/>
      <c r="F970" s="499" t="str">
        <f>IF($B970="","",IFERROR(VLOOKUP($B970,SERVIÇOS!$A:$F,4,0),IFERROR(VLOOKUP($B970,'COMPOSIÇÕES COMPLEMENTARES '!$C:$K,6,0),"")))</f>
        <v/>
      </c>
      <c r="G970" s="499" t="str">
        <f>IF($B970="","",IFERROR(VLOOKUP($B970,SERVIÇOS!$A:$F,5,0),IFERROR(VLOOKUP($B970,'COMPOSIÇÕES COMPLEMENTARES '!$C:$K,7,0),"")))</f>
        <v/>
      </c>
      <c r="H970" s="499" t="str">
        <f t="shared" ref="H970:H996" si="72">IF(E970="","",F970+G970)</f>
        <v/>
      </c>
      <c r="I970" s="499" t="str">
        <f t="shared" ref="I970:I996" si="73">IF(E970="","",ROUND((E970*F970),2))</f>
        <v/>
      </c>
      <c r="J970" s="499" t="str">
        <f t="shared" ref="J970:J996" si="74">IF(E970="","",ROUND((E970*G970),2))</f>
        <v/>
      </c>
      <c r="K970" s="499" t="str">
        <f t="shared" ref="K970:K996" si="75">IF(E970="","",ROUND((E970*H970),2))</f>
        <v/>
      </c>
      <c r="L970" s="499"/>
    </row>
    <row r="971" spans="1:12">
      <c r="A971" s="494"/>
      <c r="B971" s="495"/>
      <c r="C971" s="496" t="str">
        <f>IF($B971="","",IFERROR(VLOOKUP($B971,SERVIÇOS!$A:$F,2,0),IFERROR(VLOOKUP($B971,'COMPOSIÇÕES COMPLEMENTARES '!$C:$K,2,0),"")))</f>
        <v/>
      </c>
      <c r="D971" s="497" t="str">
        <f>IF($B971="","",IFERROR(VLOOKUP($B971,SERVIÇOS!$A:$F,3,0),IFERROR(VLOOKUP($B971,'COMPOSIÇÕES COMPLEMENTARES '!$C:$K,3,0),"")))</f>
        <v/>
      </c>
      <c r="E971" s="498"/>
      <c r="F971" s="499" t="str">
        <f>IF($B971="","",IFERROR(VLOOKUP($B971,SERVIÇOS!$A:$F,4,0),IFERROR(VLOOKUP($B971,'COMPOSIÇÕES COMPLEMENTARES '!$C:$K,6,0),"")))</f>
        <v/>
      </c>
      <c r="G971" s="499" t="str">
        <f>IF($B971="","",IFERROR(VLOOKUP($B971,SERVIÇOS!$A:$F,5,0),IFERROR(VLOOKUP($B971,'COMPOSIÇÕES COMPLEMENTARES '!$C:$K,7,0),"")))</f>
        <v/>
      </c>
      <c r="H971" s="499" t="str">
        <f t="shared" si="72"/>
        <v/>
      </c>
      <c r="I971" s="499" t="str">
        <f t="shared" si="73"/>
        <v/>
      </c>
      <c r="J971" s="499" t="str">
        <f t="shared" si="74"/>
        <v/>
      </c>
      <c r="K971" s="499" t="str">
        <f t="shared" si="75"/>
        <v/>
      </c>
      <c r="L971" s="499"/>
    </row>
    <row r="972" spans="1:12">
      <c r="A972" s="494"/>
      <c r="B972" s="495"/>
      <c r="C972" s="496" t="str">
        <f>IF($B972="","",IFERROR(VLOOKUP($B972,SERVIÇOS!$A:$F,2,0),IFERROR(VLOOKUP($B972,'COMPOSIÇÕES COMPLEMENTARES '!$C:$K,2,0),"")))</f>
        <v/>
      </c>
      <c r="D972" s="497" t="str">
        <f>IF($B972="","",IFERROR(VLOOKUP($B972,SERVIÇOS!$A:$F,3,0),IFERROR(VLOOKUP($B972,'COMPOSIÇÕES COMPLEMENTARES '!$C:$K,3,0),"")))</f>
        <v/>
      </c>
      <c r="E972" s="498"/>
      <c r="F972" s="499" t="str">
        <f>IF($B972="","",IFERROR(VLOOKUP($B972,SERVIÇOS!$A:$F,4,0),IFERROR(VLOOKUP($B972,'COMPOSIÇÕES COMPLEMENTARES '!$C:$K,6,0),"")))</f>
        <v/>
      </c>
      <c r="G972" s="499" t="str">
        <f>IF($B972="","",IFERROR(VLOOKUP($B972,SERVIÇOS!$A:$F,5,0),IFERROR(VLOOKUP($B972,'COMPOSIÇÕES COMPLEMENTARES '!$C:$K,7,0),"")))</f>
        <v/>
      </c>
      <c r="H972" s="499" t="str">
        <f t="shared" si="72"/>
        <v/>
      </c>
      <c r="I972" s="499" t="str">
        <f t="shared" si="73"/>
        <v/>
      </c>
      <c r="J972" s="499" t="str">
        <f t="shared" si="74"/>
        <v/>
      </c>
      <c r="K972" s="499" t="str">
        <f t="shared" si="75"/>
        <v/>
      </c>
      <c r="L972" s="499"/>
    </row>
    <row r="973" spans="1:12">
      <c r="A973" s="494"/>
      <c r="B973" s="495"/>
      <c r="C973" s="496" t="str">
        <f>IF($B973="","",IFERROR(VLOOKUP($B973,SERVIÇOS!$A:$F,2,0),IFERROR(VLOOKUP($B973,'COMPOSIÇÕES COMPLEMENTARES '!$C:$K,2,0),"")))</f>
        <v/>
      </c>
      <c r="D973" s="497" t="str">
        <f>IF($B973="","",IFERROR(VLOOKUP($B973,SERVIÇOS!$A:$F,3,0),IFERROR(VLOOKUP($B973,'COMPOSIÇÕES COMPLEMENTARES '!$C:$K,3,0),"")))</f>
        <v/>
      </c>
      <c r="E973" s="498"/>
      <c r="F973" s="499" t="str">
        <f>IF($B973="","",IFERROR(VLOOKUP($B973,SERVIÇOS!$A:$F,4,0),IFERROR(VLOOKUP($B973,'COMPOSIÇÕES COMPLEMENTARES '!$C:$K,6,0),"")))</f>
        <v/>
      </c>
      <c r="G973" s="499" t="str">
        <f>IF($B973="","",IFERROR(VLOOKUP($B973,SERVIÇOS!$A:$F,5,0),IFERROR(VLOOKUP($B973,'COMPOSIÇÕES COMPLEMENTARES '!$C:$K,7,0),"")))</f>
        <v/>
      </c>
      <c r="H973" s="499" t="str">
        <f t="shared" si="72"/>
        <v/>
      </c>
      <c r="I973" s="499" t="str">
        <f t="shared" si="73"/>
        <v/>
      </c>
      <c r="J973" s="499" t="str">
        <f t="shared" si="74"/>
        <v/>
      </c>
      <c r="K973" s="499" t="str">
        <f t="shared" si="75"/>
        <v/>
      </c>
      <c r="L973" s="499"/>
    </row>
    <row r="974" spans="1:12">
      <c r="A974" s="494"/>
      <c r="B974" s="495"/>
      <c r="C974" s="496" t="str">
        <f>IF($B974="","",IFERROR(VLOOKUP($B974,SERVIÇOS!$A:$F,2,0),IFERROR(VLOOKUP($B974,'COMPOSIÇÕES COMPLEMENTARES '!$C:$K,2,0),"")))</f>
        <v/>
      </c>
      <c r="D974" s="497" t="str">
        <f>IF($B974="","",IFERROR(VLOOKUP($B974,SERVIÇOS!$A:$F,3,0),IFERROR(VLOOKUP($B974,'COMPOSIÇÕES COMPLEMENTARES '!$C:$K,3,0),"")))</f>
        <v/>
      </c>
      <c r="E974" s="498"/>
      <c r="F974" s="499" t="str">
        <f>IF($B974="","",IFERROR(VLOOKUP($B974,SERVIÇOS!$A:$F,4,0),IFERROR(VLOOKUP($B974,'COMPOSIÇÕES COMPLEMENTARES '!$C:$K,6,0),"")))</f>
        <v/>
      </c>
      <c r="G974" s="499" t="str">
        <f>IF($B974="","",IFERROR(VLOOKUP($B974,SERVIÇOS!$A:$F,5,0),IFERROR(VLOOKUP($B974,'COMPOSIÇÕES COMPLEMENTARES '!$C:$K,7,0),"")))</f>
        <v/>
      </c>
      <c r="H974" s="499" t="str">
        <f t="shared" si="72"/>
        <v/>
      </c>
      <c r="I974" s="499" t="str">
        <f t="shared" si="73"/>
        <v/>
      </c>
      <c r="J974" s="499" t="str">
        <f t="shared" si="74"/>
        <v/>
      </c>
      <c r="K974" s="499" t="str">
        <f t="shared" si="75"/>
        <v/>
      </c>
      <c r="L974" s="499"/>
    </row>
    <row r="975" spans="1:12">
      <c r="A975" s="494"/>
      <c r="B975" s="495"/>
      <c r="C975" s="496" t="str">
        <f>IF($B975="","",IFERROR(VLOOKUP($B975,SERVIÇOS!$A:$F,2,0),IFERROR(VLOOKUP($B975,'COMPOSIÇÕES COMPLEMENTARES '!$C:$K,2,0),"")))</f>
        <v/>
      </c>
      <c r="D975" s="497" t="str">
        <f>IF($B975="","",IFERROR(VLOOKUP($B975,SERVIÇOS!$A:$F,3,0),IFERROR(VLOOKUP($B975,'COMPOSIÇÕES COMPLEMENTARES '!$C:$K,3,0),"")))</f>
        <v/>
      </c>
      <c r="E975" s="498"/>
      <c r="F975" s="499" t="str">
        <f>IF($B975="","",IFERROR(VLOOKUP($B975,SERVIÇOS!$A:$F,4,0),IFERROR(VLOOKUP($B975,'COMPOSIÇÕES COMPLEMENTARES '!$C:$K,6,0),"")))</f>
        <v/>
      </c>
      <c r="G975" s="499" t="str">
        <f>IF($B975="","",IFERROR(VLOOKUP($B975,SERVIÇOS!$A:$F,5,0),IFERROR(VLOOKUP($B975,'COMPOSIÇÕES COMPLEMENTARES '!$C:$K,7,0),"")))</f>
        <v/>
      </c>
      <c r="H975" s="499" t="str">
        <f t="shared" si="72"/>
        <v/>
      </c>
      <c r="I975" s="499" t="str">
        <f t="shared" si="73"/>
        <v/>
      </c>
      <c r="J975" s="499" t="str">
        <f t="shared" si="74"/>
        <v/>
      </c>
      <c r="K975" s="499" t="str">
        <f t="shared" si="75"/>
        <v/>
      </c>
      <c r="L975" s="499"/>
    </row>
    <row r="976" spans="1:12">
      <c r="A976" s="494"/>
      <c r="B976" s="495"/>
      <c r="C976" s="496" t="str">
        <f>IF($B976="","",IFERROR(VLOOKUP($B976,SERVIÇOS!$A:$F,2,0),IFERROR(VLOOKUP($B976,'COMPOSIÇÕES COMPLEMENTARES '!$C:$K,2,0),"")))</f>
        <v/>
      </c>
      <c r="D976" s="497" t="str">
        <f>IF($B976="","",IFERROR(VLOOKUP($B976,SERVIÇOS!$A:$F,3,0),IFERROR(VLOOKUP($B976,'COMPOSIÇÕES COMPLEMENTARES '!$C:$K,3,0),"")))</f>
        <v/>
      </c>
      <c r="E976" s="498"/>
      <c r="F976" s="499" t="str">
        <f>IF($B976="","",IFERROR(VLOOKUP($B976,SERVIÇOS!$A:$F,4,0),IFERROR(VLOOKUP($B976,'COMPOSIÇÕES COMPLEMENTARES '!$C:$K,6,0),"")))</f>
        <v/>
      </c>
      <c r="G976" s="499" t="str">
        <f>IF($B976="","",IFERROR(VLOOKUP($B976,SERVIÇOS!$A:$F,5,0),IFERROR(VLOOKUP($B976,'COMPOSIÇÕES COMPLEMENTARES '!$C:$K,7,0),"")))</f>
        <v/>
      </c>
      <c r="H976" s="499" t="str">
        <f t="shared" si="72"/>
        <v/>
      </c>
      <c r="I976" s="499" t="str">
        <f t="shared" si="73"/>
        <v/>
      </c>
      <c r="J976" s="499" t="str">
        <f t="shared" si="74"/>
        <v/>
      </c>
      <c r="K976" s="499" t="str">
        <f t="shared" si="75"/>
        <v/>
      </c>
      <c r="L976" s="499"/>
    </row>
    <row r="977" spans="1:12">
      <c r="A977" s="494"/>
      <c r="B977" s="495"/>
      <c r="C977" s="496" t="str">
        <f>IF($B977="","",IFERROR(VLOOKUP($B977,SERVIÇOS!$A:$F,2,0),IFERROR(VLOOKUP($B977,'COMPOSIÇÕES COMPLEMENTARES '!$C:$K,2,0),"")))</f>
        <v/>
      </c>
      <c r="D977" s="497" t="str">
        <f>IF($B977="","",IFERROR(VLOOKUP($B977,SERVIÇOS!$A:$F,3,0),IFERROR(VLOOKUP($B977,'COMPOSIÇÕES COMPLEMENTARES '!$C:$K,3,0),"")))</f>
        <v/>
      </c>
      <c r="E977" s="498"/>
      <c r="F977" s="499" t="str">
        <f>IF($B977="","",IFERROR(VLOOKUP($B977,SERVIÇOS!$A:$F,4,0),IFERROR(VLOOKUP($B977,'COMPOSIÇÕES COMPLEMENTARES '!$C:$K,6,0),"")))</f>
        <v/>
      </c>
      <c r="G977" s="499" t="str">
        <f>IF($B977="","",IFERROR(VLOOKUP($B977,SERVIÇOS!$A:$F,5,0),IFERROR(VLOOKUP($B977,'COMPOSIÇÕES COMPLEMENTARES '!$C:$K,7,0),"")))</f>
        <v/>
      </c>
      <c r="H977" s="499" t="str">
        <f t="shared" si="72"/>
        <v/>
      </c>
      <c r="I977" s="499" t="str">
        <f t="shared" si="73"/>
        <v/>
      </c>
      <c r="J977" s="499" t="str">
        <f t="shared" si="74"/>
        <v/>
      </c>
      <c r="K977" s="499" t="str">
        <f t="shared" si="75"/>
        <v/>
      </c>
      <c r="L977" s="499"/>
    </row>
    <row r="978" spans="1:12">
      <c r="A978" s="494"/>
      <c r="B978" s="495"/>
      <c r="C978" s="496" t="str">
        <f>IF($B978="","",IFERROR(VLOOKUP($B978,SERVIÇOS!$A:$F,2,0),IFERROR(VLOOKUP($B978,'COMPOSIÇÕES COMPLEMENTARES '!$C:$K,2,0),"")))</f>
        <v/>
      </c>
      <c r="D978" s="497" t="str">
        <f>IF($B978="","",IFERROR(VLOOKUP($B978,SERVIÇOS!$A:$F,3,0),IFERROR(VLOOKUP($B978,'COMPOSIÇÕES COMPLEMENTARES '!$C:$K,3,0),"")))</f>
        <v/>
      </c>
      <c r="E978" s="498"/>
      <c r="F978" s="499" t="str">
        <f>IF($B978="","",IFERROR(VLOOKUP($B978,SERVIÇOS!$A:$F,4,0),IFERROR(VLOOKUP($B978,'COMPOSIÇÕES COMPLEMENTARES '!$C:$K,6,0),"")))</f>
        <v/>
      </c>
      <c r="G978" s="499" t="str">
        <f>IF($B978="","",IFERROR(VLOOKUP($B978,SERVIÇOS!$A:$F,5,0),IFERROR(VLOOKUP($B978,'COMPOSIÇÕES COMPLEMENTARES '!$C:$K,7,0),"")))</f>
        <v/>
      </c>
      <c r="H978" s="499" t="str">
        <f t="shared" si="72"/>
        <v/>
      </c>
      <c r="I978" s="499" t="str">
        <f t="shared" si="73"/>
        <v/>
      </c>
      <c r="J978" s="499" t="str">
        <f t="shared" si="74"/>
        <v/>
      </c>
      <c r="K978" s="499" t="str">
        <f t="shared" si="75"/>
        <v/>
      </c>
      <c r="L978" s="499"/>
    </row>
    <row r="979" spans="1:12">
      <c r="A979" s="494"/>
      <c r="B979" s="495"/>
      <c r="C979" s="496" t="str">
        <f>IF($B979="","",IFERROR(VLOOKUP($B979,SERVIÇOS!$A:$F,2,0),IFERROR(VLOOKUP($B979,'COMPOSIÇÕES COMPLEMENTARES '!$C:$K,2,0),"")))</f>
        <v/>
      </c>
      <c r="D979" s="497" t="str">
        <f>IF($B979="","",IFERROR(VLOOKUP($B979,SERVIÇOS!$A:$F,3,0),IFERROR(VLOOKUP($B979,'COMPOSIÇÕES COMPLEMENTARES '!$C:$K,3,0),"")))</f>
        <v/>
      </c>
      <c r="E979" s="498"/>
      <c r="F979" s="499" t="str">
        <f>IF($B979="","",IFERROR(VLOOKUP($B979,SERVIÇOS!$A:$F,4,0),IFERROR(VLOOKUP($B979,'COMPOSIÇÕES COMPLEMENTARES '!$C:$K,6,0),"")))</f>
        <v/>
      </c>
      <c r="G979" s="499" t="str">
        <f>IF($B979="","",IFERROR(VLOOKUP($B979,SERVIÇOS!$A:$F,5,0),IFERROR(VLOOKUP($B979,'COMPOSIÇÕES COMPLEMENTARES '!$C:$K,7,0),"")))</f>
        <v/>
      </c>
      <c r="H979" s="499" t="str">
        <f t="shared" si="72"/>
        <v/>
      </c>
      <c r="I979" s="499" t="str">
        <f t="shared" si="73"/>
        <v/>
      </c>
      <c r="J979" s="499" t="str">
        <f t="shared" si="74"/>
        <v/>
      </c>
      <c r="K979" s="499" t="str">
        <f t="shared" si="75"/>
        <v/>
      </c>
      <c r="L979" s="499"/>
    </row>
    <row r="980" spans="1:12">
      <c r="A980" s="494"/>
      <c r="B980" s="495"/>
      <c r="C980" s="496" t="str">
        <f>IF($B980="","",IFERROR(VLOOKUP($B980,SERVIÇOS!$A:$F,2,0),IFERROR(VLOOKUP($B980,'COMPOSIÇÕES COMPLEMENTARES '!$C:$K,2,0),"")))</f>
        <v/>
      </c>
      <c r="D980" s="497" t="str">
        <f>IF($B980="","",IFERROR(VLOOKUP($B980,SERVIÇOS!$A:$F,3,0),IFERROR(VLOOKUP($B980,'COMPOSIÇÕES COMPLEMENTARES '!$C:$K,3,0),"")))</f>
        <v/>
      </c>
      <c r="E980" s="498"/>
      <c r="F980" s="499" t="str">
        <f>IF($B980="","",IFERROR(VLOOKUP($B980,SERVIÇOS!$A:$F,4,0),IFERROR(VLOOKUP($B980,'COMPOSIÇÕES COMPLEMENTARES '!$C:$K,6,0),"")))</f>
        <v/>
      </c>
      <c r="G980" s="499" t="str">
        <f>IF($B980="","",IFERROR(VLOOKUP($B980,SERVIÇOS!$A:$F,5,0),IFERROR(VLOOKUP($B980,'COMPOSIÇÕES COMPLEMENTARES '!$C:$K,7,0),"")))</f>
        <v/>
      </c>
      <c r="H980" s="499" t="str">
        <f t="shared" si="72"/>
        <v/>
      </c>
      <c r="I980" s="499" t="str">
        <f t="shared" si="73"/>
        <v/>
      </c>
      <c r="J980" s="499" t="str">
        <f t="shared" si="74"/>
        <v/>
      </c>
      <c r="K980" s="499" t="str">
        <f t="shared" si="75"/>
        <v/>
      </c>
      <c r="L980" s="499"/>
    </row>
    <row r="981" spans="1:12">
      <c r="A981" s="494"/>
      <c r="B981" s="495"/>
      <c r="C981" s="496" t="str">
        <f>IF($B981="","",IFERROR(VLOOKUP($B981,SERVIÇOS!$A:$F,2,0),IFERROR(VLOOKUP($B981,'COMPOSIÇÕES COMPLEMENTARES '!$C:$K,2,0),"")))</f>
        <v/>
      </c>
      <c r="D981" s="497" t="str">
        <f>IF($B981="","",IFERROR(VLOOKUP($B981,SERVIÇOS!$A:$F,3,0),IFERROR(VLOOKUP($B981,'COMPOSIÇÕES COMPLEMENTARES '!$C:$K,3,0),"")))</f>
        <v/>
      </c>
      <c r="E981" s="498"/>
      <c r="F981" s="499" t="str">
        <f>IF($B981="","",IFERROR(VLOOKUP($B981,SERVIÇOS!$A:$F,4,0),IFERROR(VLOOKUP($B981,'COMPOSIÇÕES COMPLEMENTARES '!$C:$K,6,0),"")))</f>
        <v/>
      </c>
      <c r="G981" s="499" t="str">
        <f>IF($B981="","",IFERROR(VLOOKUP($B981,SERVIÇOS!$A:$F,5,0),IFERROR(VLOOKUP($B981,'COMPOSIÇÕES COMPLEMENTARES '!$C:$K,7,0),"")))</f>
        <v/>
      </c>
      <c r="H981" s="499" t="str">
        <f t="shared" si="72"/>
        <v/>
      </c>
      <c r="I981" s="499" t="str">
        <f t="shared" si="73"/>
        <v/>
      </c>
      <c r="J981" s="499" t="str">
        <f t="shared" si="74"/>
        <v/>
      </c>
      <c r="K981" s="499" t="str">
        <f t="shared" si="75"/>
        <v/>
      </c>
      <c r="L981" s="499"/>
    </row>
    <row r="982" spans="1:12">
      <c r="A982" s="494"/>
      <c r="B982" s="495"/>
      <c r="C982" s="496" t="str">
        <f>IF($B982="","",IFERROR(VLOOKUP($B982,SERVIÇOS!$A:$F,2,0),IFERROR(VLOOKUP($B982,'COMPOSIÇÕES COMPLEMENTARES '!$C:$K,2,0),"")))</f>
        <v/>
      </c>
      <c r="D982" s="497" t="str">
        <f>IF($B982="","",IFERROR(VLOOKUP($B982,SERVIÇOS!$A:$F,3,0),IFERROR(VLOOKUP($B982,'COMPOSIÇÕES COMPLEMENTARES '!$C:$K,3,0),"")))</f>
        <v/>
      </c>
      <c r="E982" s="498"/>
      <c r="F982" s="499" t="str">
        <f>IF($B982="","",IFERROR(VLOOKUP($B982,SERVIÇOS!$A:$F,4,0),IFERROR(VLOOKUP($B982,'COMPOSIÇÕES COMPLEMENTARES '!$C:$K,6,0),"")))</f>
        <v/>
      </c>
      <c r="G982" s="499" t="str">
        <f>IF($B982="","",IFERROR(VLOOKUP($B982,SERVIÇOS!$A:$F,5,0),IFERROR(VLOOKUP($B982,'COMPOSIÇÕES COMPLEMENTARES '!$C:$K,7,0),"")))</f>
        <v/>
      </c>
      <c r="H982" s="499" t="str">
        <f t="shared" si="72"/>
        <v/>
      </c>
      <c r="I982" s="499" t="str">
        <f t="shared" si="73"/>
        <v/>
      </c>
      <c r="J982" s="499" t="str">
        <f t="shared" si="74"/>
        <v/>
      </c>
      <c r="K982" s="499" t="str">
        <f t="shared" si="75"/>
        <v/>
      </c>
      <c r="L982" s="499"/>
    </row>
    <row r="983" spans="1:12">
      <c r="A983" s="494"/>
      <c r="B983" s="495"/>
      <c r="C983" s="496" t="str">
        <f>IF($B983="","",IFERROR(VLOOKUP($B983,SERVIÇOS!$A:$F,2,0),IFERROR(VLOOKUP($B983,'COMPOSIÇÕES COMPLEMENTARES '!$C:$K,2,0),"")))</f>
        <v/>
      </c>
      <c r="D983" s="497" t="str">
        <f>IF($B983="","",IFERROR(VLOOKUP($B983,SERVIÇOS!$A:$F,3,0),IFERROR(VLOOKUP($B983,'COMPOSIÇÕES COMPLEMENTARES '!$C:$K,3,0),"")))</f>
        <v/>
      </c>
      <c r="E983" s="498"/>
      <c r="F983" s="499" t="str">
        <f>IF($B983="","",IFERROR(VLOOKUP($B983,SERVIÇOS!$A:$F,4,0),IFERROR(VLOOKUP($B983,'COMPOSIÇÕES COMPLEMENTARES '!$C:$K,6,0),"")))</f>
        <v/>
      </c>
      <c r="G983" s="499" t="str">
        <f>IF($B983="","",IFERROR(VLOOKUP($B983,SERVIÇOS!$A:$F,5,0),IFERROR(VLOOKUP($B983,'COMPOSIÇÕES COMPLEMENTARES '!$C:$K,7,0),"")))</f>
        <v/>
      </c>
      <c r="H983" s="499" t="str">
        <f t="shared" si="72"/>
        <v/>
      </c>
      <c r="I983" s="499" t="str">
        <f t="shared" si="73"/>
        <v/>
      </c>
      <c r="J983" s="499" t="str">
        <f t="shared" si="74"/>
        <v/>
      </c>
      <c r="K983" s="499" t="str">
        <f t="shared" si="75"/>
        <v/>
      </c>
      <c r="L983" s="499"/>
    </row>
    <row r="984" spans="1:12">
      <c r="A984" s="494"/>
      <c r="B984" s="495"/>
      <c r="C984" s="496" t="str">
        <f>IF($B984="","",IFERROR(VLOOKUP($B984,SERVIÇOS!$A:$F,2,0),IFERROR(VLOOKUP($B984,'COMPOSIÇÕES COMPLEMENTARES '!$C:$K,2,0),"")))</f>
        <v/>
      </c>
      <c r="D984" s="497" t="str">
        <f>IF($B984="","",IFERROR(VLOOKUP($B984,SERVIÇOS!$A:$F,3,0),IFERROR(VLOOKUP($B984,'COMPOSIÇÕES COMPLEMENTARES '!$C:$K,3,0),"")))</f>
        <v/>
      </c>
      <c r="E984" s="498"/>
      <c r="F984" s="499" t="str">
        <f>IF($B984="","",IFERROR(VLOOKUP($B984,SERVIÇOS!$A:$F,4,0),IFERROR(VLOOKUP($B984,'COMPOSIÇÕES COMPLEMENTARES '!$C:$K,6,0),"")))</f>
        <v/>
      </c>
      <c r="G984" s="499" t="str">
        <f>IF($B984="","",IFERROR(VLOOKUP($B984,SERVIÇOS!$A:$F,5,0),IFERROR(VLOOKUP($B984,'COMPOSIÇÕES COMPLEMENTARES '!$C:$K,7,0),"")))</f>
        <v/>
      </c>
      <c r="H984" s="499" t="str">
        <f t="shared" si="72"/>
        <v/>
      </c>
      <c r="I984" s="499" t="str">
        <f t="shared" si="73"/>
        <v/>
      </c>
      <c r="J984" s="499" t="str">
        <f t="shared" si="74"/>
        <v/>
      </c>
      <c r="K984" s="499" t="str">
        <f t="shared" si="75"/>
        <v/>
      </c>
      <c r="L984" s="499"/>
    </row>
    <row r="985" spans="1:12">
      <c r="A985" s="494"/>
      <c r="B985" s="495"/>
      <c r="C985" s="496" t="str">
        <f>IF($B985="","",IFERROR(VLOOKUP($B985,SERVIÇOS!$A:$F,2,0),IFERROR(VLOOKUP($B985,'COMPOSIÇÕES COMPLEMENTARES '!$C:$K,2,0),"")))</f>
        <v/>
      </c>
      <c r="D985" s="497" t="str">
        <f>IF($B985="","",IFERROR(VLOOKUP($B985,SERVIÇOS!$A:$F,3,0),IFERROR(VLOOKUP($B985,'COMPOSIÇÕES COMPLEMENTARES '!$C:$K,3,0),"")))</f>
        <v/>
      </c>
      <c r="E985" s="498"/>
      <c r="F985" s="499" t="str">
        <f>IF($B985="","",IFERROR(VLOOKUP($B985,SERVIÇOS!$A:$F,4,0),IFERROR(VLOOKUP($B985,'COMPOSIÇÕES COMPLEMENTARES '!$C:$K,6,0),"")))</f>
        <v/>
      </c>
      <c r="G985" s="499" t="str">
        <f>IF($B985="","",IFERROR(VLOOKUP($B985,SERVIÇOS!$A:$F,5,0),IFERROR(VLOOKUP($B985,'COMPOSIÇÕES COMPLEMENTARES '!$C:$K,7,0),"")))</f>
        <v/>
      </c>
      <c r="H985" s="499" t="str">
        <f t="shared" si="72"/>
        <v/>
      </c>
      <c r="I985" s="499" t="str">
        <f t="shared" si="73"/>
        <v/>
      </c>
      <c r="J985" s="499" t="str">
        <f t="shared" si="74"/>
        <v/>
      </c>
      <c r="K985" s="499" t="str">
        <f t="shared" si="75"/>
        <v/>
      </c>
      <c r="L985" s="499"/>
    </row>
    <row r="986" spans="1:12">
      <c r="A986" s="494"/>
      <c r="B986" s="495"/>
      <c r="C986" s="496" t="str">
        <f>IF($B986="","",IFERROR(VLOOKUP($B986,SERVIÇOS!$A:$F,2,0),IFERROR(VLOOKUP($B986,'COMPOSIÇÕES COMPLEMENTARES '!$C:$K,2,0),"")))</f>
        <v/>
      </c>
      <c r="D986" s="497" t="str">
        <f>IF($B986="","",IFERROR(VLOOKUP($B986,SERVIÇOS!$A:$F,3,0),IFERROR(VLOOKUP($B986,'COMPOSIÇÕES COMPLEMENTARES '!$C:$K,3,0),"")))</f>
        <v/>
      </c>
      <c r="E986" s="498"/>
      <c r="F986" s="499" t="str">
        <f>IF($B986="","",IFERROR(VLOOKUP($B986,SERVIÇOS!$A:$F,4,0),IFERROR(VLOOKUP($B986,'COMPOSIÇÕES COMPLEMENTARES '!$C:$K,6,0),"")))</f>
        <v/>
      </c>
      <c r="G986" s="499" t="str">
        <f>IF($B986="","",IFERROR(VLOOKUP($B986,SERVIÇOS!$A:$F,5,0),IFERROR(VLOOKUP($B986,'COMPOSIÇÕES COMPLEMENTARES '!$C:$K,7,0),"")))</f>
        <v/>
      </c>
      <c r="H986" s="499" t="str">
        <f t="shared" si="72"/>
        <v/>
      </c>
      <c r="I986" s="499" t="str">
        <f t="shared" si="73"/>
        <v/>
      </c>
      <c r="J986" s="499" t="str">
        <f t="shared" si="74"/>
        <v/>
      </c>
      <c r="K986" s="499" t="str">
        <f t="shared" si="75"/>
        <v/>
      </c>
      <c r="L986" s="499"/>
    </row>
    <row r="987" spans="1:12">
      <c r="A987" s="494"/>
      <c r="B987" s="495"/>
      <c r="C987" s="496" t="str">
        <f>IF($B987="","",IFERROR(VLOOKUP($B987,SERVIÇOS!$A:$F,2,0),IFERROR(VLOOKUP($B987,'COMPOSIÇÕES COMPLEMENTARES '!$C:$K,2,0),"")))</f>
        <v/>
      </c>
      <c r="D987" s="497" t="str">
        <f>IF($B987="","",IFERROR(VLOOKUP($B987,SERVIÇOS!$A:$F,3,0),IFERROR(VLOOKUP($B987,'COMPOSIÇÕES COMPLEMENTARES '!$C:$K,3,0),"")))</f>
        <v/>
      </c>
      <c r="E987" s="498"/>
      <c r="F987" s="499" t="str">
        <f>IF($B987="","",IFERROR(VLOOKUP($B987,SERVIÇOS!$A:$F,4,0),IFERROR(VLOOKUP($B987,'COMPOSIÇÕES COMPLEMENTARES '!$C:$K,6,0),"")))</f>
        <v/>
      </c>
      <c r="G987" s="499" t="str">
        <f>IF($B987="","",IFERROR(VLOOKUP($B987,SERVIÇOS!$A:$F,5,0),IFERROR(VLOOKUP($B987,'COMPOSIÇÕES COMPLEMENTARES '!$C:$K,7,0),"")))</f>
        <v/>
      </c>
      <c r="H987" s="499" t="str">
        <f t="shared" si="72"/>
        <v/>
      </c>
      <c r="I987" s="499" t="str">
        <f t="shared" si="73"/>
        <v/>
      </c>
      <c r="J987" s="499" t="str">
        <f t="shared" si="74"/>
        <v/>
      </c>
      <c r="K987" s="499" t="str">
        <f t="shared" si="75"/>
        <v/>
      </c>
      <c r="L987" s="499"/>
    </row>
    <row r="988" spans="1:12">
      <c r="A988" s="494"/>
      <c r="B988" s="495"/>
      <c r="C988" s="496" t="str">
        <f>IF($B988="","",IFERROR(VLOOKUP($B988,SERVIÇOS!$A:$F,2,0),IFERROR(VLOOKUP($B988,'COMPOSIÇÕES COMPLEMENTARES '!$C:$K,2,0),"")))</f>
        <v/>
      </c>
      <c r="D988" s="497" t="str">
        <f>IF($B988="","",IFERROR(VLOOKUP($B988,SERVIÇOS!$A:$F,3,0),IFERROR(VLOOKUP($B988,'COMPOSIÇÕES COMPLEMENTARES '!$C:$K,3,0),"")))</f>
        <v/>
      </c>
      <c r="E988" s="498"/>
      <c r="F988" s="499" t="str">
        <f>IF($B988="","",IFERROR(VLOOKUP($B988,SERVIÇOS!$A:$F,4,0),IFERROR(VLOOKUP($B988,'COMPOSIÇÕES COMPLEMENTARES '!$C:$K,6,0),"")))</f>
        <v/>
      </c>
      <c r="G988" s="499" t="str">
        <f>IF($B988="","",IFERROR(VLOOKUP($B988,SERVIÇOS!$A:$F,5,0),IFERROR(VLOOKUP($B988,'COMPOSIÇÕES COMPLEMENTARES '!$C:$K,7,0),"")))</f>
        <v/>
      </c>
      <c r="H988" s="499" t="str">
        <f t="shared" si="72"/>
        <v/>
      </c>
      <c r="I988" s="499" t="str">
        <f t="shared" si="73"/>
        <v/>
      </c>
      <c r="J988" s="499" t="str">
        <f t="shared" si="74"/>
        <v/>
      </c>
      <c r="K988" s="499" t="str">
        <f t="shared" si="75"/>
        <v/>
      </c>
      <c r="L988" s="499"/>
    </row>
    <row r="989" spans="1:12">
      <c r="A989" s="494"/>
      <c r="B989" s="495"/>
      <c r="C989" s="496" t="str">
        <f>IF($B989="","",IFERROR(VLOOKUP($B989,SERVIÇOS!$A:$F,2,0),IFERROR(VLOOKUP($B989,'COMPOSIÇÕES COMPLEMENTARES '!$C:$K,2,0),"")))</f>
        <v/>
      </c>
      <c r="D989" s="497" t="str">
        <f>IF($B989="","",IFERROR(VLOOKUP($B989,SERVIÇOS!$A:$F,3,0),IFERROR(VLOOKUP($B989,'COMPOSIÇÕES COMPLEMENTARES '!$C:$K,3,0),"")))</f>
        <v/>
      </c>
      <c r="E989" s="498"/>
      <c r="F989" s="499" t="str">
        <f>IF($B989="","",IFERROR(VLOOKUP($B989,SERVIÇOS!$A:$F,4,0),IFERROR(VLOOKUP($B989,'COMPOSIÇÕES COMPLEMENTARES '!$C:$K,6,0),"")))</f>
        <v/>
      </c>
      <c r="G989" s="499" t="str">
        <f>IF($B989="","",IFERROR(VLOOKUP($B989,SERVIÇOS!$A:$F,5,0),IFERROR(VLOOKUP($B989,'COMPOSIÇÕES COMPLEMENTARES '!$C:$K,7,0),"")))</f>
        <v/>
      </c>
      <c r="H989" s="499" t="str">
        <f t="shared" si="72"/>
        <v/>
      </c>
      <c r="I989" s="499" t="str">
        <f t="shared" si="73"/>
        <v/>
      </c>
      <c r="J989" s="499" t="str">
        <f t="shared" si="74"/>
        <v/>
      </c>
      <c r="K989" s="499" t="str">
        <f t="shared" si="75"/>
        <v/>
      </c>
      <c r="L989" s="499"/>
    </row>
    <row r="990" spans="1:12">
      <c r="A990" s="494"/>
      <c r="B990" s="495"/>
      <c r="C990" s="496" t="str">
        <f>IF($B990="","",IFERROR(VLOOKUP($B990,SERVIÇOS!$A:$F,2,0),IFERROR(VLOOKUP($B990,'COMPOSIÇÕES COMPLEMENTARES '!$C:$K,2,0),"")))</f>
        <v/>
      </c>
      <c r="D990" s="497" t="str">
        <f>IF($B990="","",IFERROR(VLOOKUP($B990,SERVIÇOS!$A:$F,3,0),IFERROR(VLOOKUP($B990,'COMPOSIÇÕES COMPLEMENTARES '!$C:$K,3,0),"")))</f>
        <v/>
      </c>
      <c r="E990" s="498"/>
      <c r="F990" s="499" t="str">
        <f>IF($B990="","",IFERROR(VLOOKUP($B990,SERVIÇOS!$A:$F,4,0),IFERROR(VLOOKUP($B990,'COMPOSIÇÕES COMPLEMENTARES '!$C:$K,6,0),"")))</f>
        <v/>
      </c>
      <c r="G990" s="499" t="str">
        <f>IF($B990="","",IFERROR(VLOOKUP($B990,SERVIÇOS!$A:$F,5,0),IFERROR(VLOOKUP($B990,'COMPOSIÇÕES COMPLEMENTARES '!$C:$K,7,0),"")))</f>
        <v/>
      </c>
      <c r="H990" s="499" t="str">
        <f t="shared" si="72"/>
        <v/>
      </c>
      <c r="I990" s="499" t="str">
        <f t="shared" si="73"/>
        <v/>
      </c>
      <c r="J990" s="499" t="str">
        <f t="shared" si="74"/>
        <v/>
      </c>
      <c r="K990" s="499" t="str">
        <f t="shared" si="75"/>
        <v/>
      </c>
      <c r="L990" s="499"/>
    </row>
    <row r="991" spans="1:12">
      <c r="A991" s="494"/>
      <c r="B991" s="495"/>
      <c r="C991" s="496" t="str">
        <f>IF($B991="","",IFERROR(VLOOKUP($B991,SERVIÇOS!$A:$F,2,0),IFERROR(VLOOKUP($B991,'COMPOSIÇÕES COMPLEMENTARES '!$C:$K,2,0),"")))</f>
        <v/>
      </c>
      <c r="D991" s="497" t="str">
        <f>IF($B991="","",IFERROR(VLOOKUP($B991,SERVIÇOS!$A:$F,3,0),IFERROR(VLOOKUP($B991,'COMPOSIÇÕES COMPLEMENTARES '!$C:$K,3,0),"")))</f>
        <v/>
      </c>
      <c r="E991" s="498"/>
      <c r="F991" s="499" t="str">
        <f>IF($B991="","",IFERROR(VLOOKUP($B991,SERVIÇOS!$A:$F,4,0),IFERROR(VLOOKUP($B991,'COMPOSIÇÕES COMPLEMENTARES '!$C:$K,6,0),"")))</f>
        <v/>
      </c>
      <c r="G991" s="499" t="str">
        <f>IF($B991="","",IFERROR(VLOOKUP($B991,SERVIÇOS!$A:$F,5,0),IFERROR(VLOOKUP($B991,'COMPOSIÇÕES COMPLEMENTARES '!$C:$K,7,0),"")))</f>
        <v/>
      </c>
      <c r="H991" s="499" t="str">
        <f t="shared" si="72"/>
        <v/>
      </c>
      <c r="I991" s="499" t="str">
        <f t="shared" si="73"/>
        <v/>
      </c>
      <c r="J991" s="499" t="str">
        <f t="shared" si="74"/>
        <v/>
      </c>
      <c r="K991" s="499" t="str">
        <f t="shared" si="75"/>
        <v/>
      </c>
      <c r="L991" s="499"/>
    </row>
    <row r="992" spans="1:12">
      <c r="A992" s="494"/>
      <c r="B992" s="495"/>
      <c r="C992" s="496" t="str">
        <f>IF($B992="","",IFERROR(VLOOKUP($B992,SERVIÇOS!$A:$F,2,0),IFERROR(VLOOKUP($B992,'COMPOSIÇÕES COMPLEMENTARES '!$C:$K,2,0),"")))</f>
        <v/>
      </c>
      <c r="D992" s="497" t="str">
        <f>IF($B992="","",IFERROR(VLOOKUP($B992,SERVIÇOS!$A:$F,3,0),IFERROR(VLOOKUP($B992,'COMPOSIÇÕES COMPLEMENTARES '!$C:$K,3,0),"")))</f>
        <v/>
      </c>
      <c r="E992" s="498"/>
      <c r="F992" s="499" t="str">
        <f>IF($B992="","",IFERROR(VLOOKUP($B992,SERVIÇOS!$A:$F,4,0),IFERROR(VLOOKUP($B992,'COMPOSIÇÕES COMPLEMENTARES '!$C:$K,6,0),"")))</f>
        <v/>
      </c>
      <c r="G992" s="499" t="str">
        <f>IF($B992="","",IFERROR(VLOOKUP($B992,SERVIÇOS!$A:$F,5,0),IFERROR(VLOOKUP($B992,'COMPOSIÇÕES COMPLEMENTARES '!$C:$K,7,0),"")))</f>
        <v/>
      </c>
      <c r="H992" s="499" t="str">
        <f t="shared" si="72"/>
        <v/>
      </c>
      <c r="I992" s="499" t="str">
        <f t="shared" si="73"/>
        <v/>
      </c>
      <c r="J992" s="499" t="str">
        <f t="shared" si="74"/>
        <v/>
      </c>
      <c r="K992" s="499" t="str">
        <f t="shared" si="75"/>
        <v/>
      </c>
      <c r="L992" s="499"/>
    </row>
    <row r="993" spans="1:12">
      <c r="A993" s="494"/>
      <c r="B993" s="495"/>
      <c r="C993" s="496" t="str">
        <f>IF($B993="","",IFERROR(VLOOKUP($B993,SERVIÇOS!$A:$F,2,0),IFERROR(VLOOKUP($B993,'COMPOSIÇÕES COMPLEMENTARES '!$C:$K,2,0),"")))</f>
        <v/>
      </c>
      <c r="D993" s="497" t="str">
        <f>IF($B993="","",IFERROR(VLOOKUP($B993,SERVIÇOS!$A:$F,3,0),IFERROR(VLOOKUP($B993,'COMPOSIÇÕES COMPLEMENTARES '!$C:$K,3,0),"")))</f>
        <v/>
      </c>
      <c r="E993" s="498"/>
      <c r="F993" s="499" t="str">
        <f>IF($B993="","",IFERROR(VLOOKUP($B993,SERVIÇOS!$A:$F,4,0),IFERROR(VLOOKUP($B993,'COMPOSIÇÕES COMPLEMENTARES '!$C:$K,6,0),"")))</f>
        <v/>
      </c>
      <c r="G993" s="499" t="str">
        <f>IF($B993="","",IFERROR(VLOOKUP($B993,SERVIÇOS!$A:$F,5,0),IFERROR(VLOOKUP($B993,'COMPOSIÇÕES COMPLEMENTARES '!$C:$K,7,0),"")))</f>
        <v/>
      </c>
      <c r="H993" s="499" t="str">
        <f t="shared" si="72"/>
        <v/>
      </c>
      <c r="I993" s="499" t="str">
        <f t="shared" si="73"/>
        <v/>
      </c>
      <c r="J993" s="499" t="str">
        <f t="shared" si="74"/>
        <v/>
      </c>
      <c r="K993" s="499" t="str">
        <f t="shared" si="75"/>
        <v/>
      </c>
      <c r="L993" s="499"/>
    </row>
    <row r="994" spans="1:12">
      <c r="A994" s="494"/>
      <c r="B994" s="495"/>
      <c r="C994" s="496" t="str">
        <f>IF($B994="","",IFERROR(VLOOKUP($B994,SERVIÇOS!$A:$F,2,0),IFERROR(VLOOKUP($B994,'COMPOSIÇÕES COMPLEMENTARES '!$C:$K,2,0),"")))</f>
        <v/>
      </c>
      <c r="D994" s="497" t="str">
        <f>IF($B994="","",IFERROR(VLOOKUP($B994,SERVIÇOS!$A:$F,3,0),IFERROR(VLOOKUP($B994,'COMPOSIÇÕES COMPLEMENTARES '!$C:$K,3,0),"")))</f>
        <v/>
      </c>
      <c r="E994" s="498"/>
      <c r="F994" s="499" t="str">
        <f>IF($B994="","",IFERROR(VLOOKUP($B994,SERVIÇOS!$A:$F,4,0),IFERROR(VLOOKUP($B994,'COMPOSIÇÕES COMPLEMENTARES '!$C:$K,6,0),"")))</f>
        <v/>
      </c>
      <c r="G994" s="499" t="str">
        <f>IF($B994="","",IFERROR(VLOOKUP($B994,SERVIÇOS!$A:$F,5,0),IFERROR(VLOOKUP($B994,'COMPOSIÇÕES COMPLEMENTARES '!$C:$K,7,0),"")))</f>
        <v/>
      </c>
      <c r="H994" s="499" t="str">
        <f t="shared" si="72"/>
        <v/>
      </c>
      <c r="I994" s="499" t="str">
        <f t="shared" si="73"/>
        <v/>
      </c>
      <c r="J994" s="499" t="str">
        <f t="shared" si="74"/>
        <v/>
      </c>
      <c r="K994" s="499" t="str">
        <f t="shared" si="75"/>
        <v/>
      </c>
      <c r="L994" s="499"/>
    </row>
    <row r="995" spans="1:12">
      <c r="A995" s="494"/>
      <c r="B995" s="495"/>
      <c r="C995" s="496" t="str">
        <f>IF($B995="","",IFERROR(VLOOKUP($B995,SERVIÇOS!$A:$F,2,0),IFERROR(VLOOKUP($B995,'COMPOSIÇÕES COMPLEMENTARES '!$C:$K,2,0),"")))</f>
        <v/>
      </c>
      <c r="D995" s="497" t="str">
        <f>IF($B995="","",IFERROR(VLOOKUP($B995,SERVIÇOS!$A:$F,3,0),IFERROR(VLOOKUP($B995,'COMPOSIÇÕES COMPLEMENTARES '!$C:$K,3,0),"")))</f>
        <v/>
      </c>
      <c r="E995" s="498"/>
      <c r="F995" s="499" t="str">
        <f>IF($B995="","",IFERROR(VLOOKUP($B995,SERVIÇOS!$A:$F,4,0),IFERROR(VLOOKUP($B995,'COMPOSIÇÕES COMPLEMENTARES '!$C:$K,6,0),"")))</f>
        <v/>
      </c>
      <c r="G995" s="499" t="str">
        <f>IF($B995="","",IFERROR(VLOOKUP($B995,SERVIÇOS!$A:$F,5,0),IFERROR(VLOOKUP($B995,'COMPOSIÇÕES COMPLEMENTARES '!$C:$K,7,0),"")))</f>
        <v/>
      </c>
      <c r="H995" s="499" t="str">
        <f t="shared" si="72"/>
        <v/>
      </c>
      <c r="I995" s="499" t="str">
        <f t="shared" si="73"/>
        <v/>
      </c>
      <c r="J995" s="499" t="str">
        <f t="shared" si="74"/>
        <v/>
      </c>
      <c r="K995" s="499" t="str">
        <f t="shared" si="75"/>
        <v/>
      </c>
      <c r="L995" s="499"/>
    </row>
    <row r="996" spans="1:12">
      <c r="A996" s="494"/>
      <c r="B996" s="495"/>
      <c r="C996" s="496" t="str">
        <f>IF($B996="","",IFERROR(VLOOKUP($B996,SERVIÇOS!$A:$F,2,0),IFERROR(VLOOKUP($B996,'COMPOSIÇÕES COMPLEMENTARES '!$C:$K,2,0),"")))</f>
        <v/>
      </c>
      <c r="D996" s="497" t="str">
        <f>IF($B996="","",IFERROR(VLOOKUP($B996,SERVIÇOS!$A:$F,3,0),IFERROR(VLOOKUP($B996,'COMPOSIÇÕES COMPLEMENTARES '!$C:$K,3,0),"")))</f>
        <v/>
      </c>
      <c r="E996" s="498"/>
      <c r="F996" s="499" t="str">
        <f>IF($B996="","",IFERROR(VLOOKUP($B996,SERVIÇOS!$A:$F,4,0),IFERROR(VLOOKUP($B996,'COMPOSIÇÕES COMPLEMENTARES '!$C:$K,6,0),"")))</f>
        <v/>
      </c>
      <c r="G996" s="499" t="str">
        <f>IF($B996="","",IFERROR(VLOOKUP($B996,SERVIÇOS!$A:$F,5,0),IFERROR(VLOOKUP($B996,'COMPOSIÇÕES COMPLEMENTARES '!$C:$K,7,0),"")))</f>
        <v/>
      </c>
      <c r="H996" s="499" t="str">
        <f t="shared" si="72"/>
        <v/>
      </c>
      <c r="I996" s="499" t="str">
        <f t="shared" si="73"/>
        <v/>
      </c>
      <c r="J996" s="499" t="str">
        <f t="shared" si="74"/>
        <v/>
      </c>
      <c r="K996" s="499" t="str">
        <f t="shared" si="75"/>
        <v/>
      </c>
      <c r="L996" s="499"/>
    </row>
    <row r="997" spans="1:12">
      <c r="B997" s="454"/>
    </row>
    <row r="998" spans="1:12">
      <c r="B998" s="454"/>
    </row>
    <row r="999" spans="1:12">
      <c r="B999" s="454"/>
    </row>
    <row r="1000" spans="1:12">
      <c r="B1000" s="454"/>
    </row>
    <row r="1001" spans="1:12">
      <c r="B1001" s="454"/>
    </row>
    <row r="1002" spans="1:12">
      <c r="B1002" s="454"/>
    </row>
    <row r="1003" spans="1:12">
      <c r="B1003" s="454"/>
    </row>
    <row r="1004" spans="1:12">
      <c r="B1004" s="454"/>
    </row>
    <row r="1005" spans="1:12">
      <c r="B1005" s="454"/>
    </row>
    <row r="1006" spans="1:12">
      <c r="B1006" s="454"/>
    </row>
    <row r="1007" spans="1:12">
      <c r="B1007" s="454"/>
    </row>
    <row r="1008" spans="1:12">
      <c r="B1008" s="454"/>
    </row>
    <row r="1009" spans="2:2">
      <c r="B1009" s="454"/>
    </row>
    <row r="1010" spans="2:2">
      <c r="B1010" s="454"/>
    </row>
    <row r="1011" spans="2:2">
      <c r="B1011" s="454"/>
    </row>
    <row r="1012" spans="2:2">
      <c r="B1012" s="454"/>
    </row>
    <row r="1013" spans="2:2">
      <c r="B1013" s="454"/>
    </row>
    <row r="1014" spans="2:2">
      <c r="B1014" s="454"/>
    </row>
    <row r="1015" spans="2:2">
      <c r="B1015" s="454"/>
    </row>
    <row r="1016" spans="2:2">
      <c r="B1016" s="454"/>
    </row>
    <row r="1017" spans="2:2">
      <c r="B1017" s="454"/>
    </row>
    <row r="1018" spans="2:2">
      <c r="B1018" s="454"/>
    </row>
    <row r="1019" spans="2:2">
      <c r="B1019" s="454"/>
    </row>
    <row r="1020" spans="2:2">
      <c r="B1020" s="454"/>
    </row>
    <row r="1021" spans="2:2">
      <c r="B1021" s="454"/>
    </row>
    <row r="1022" spans="2:2">
      <c r="B1022" s="454"/>
    </row>
    <row r="1023" spans="2:2">
      <c r="B1023" s="454"/>
    </row>
    <row r="1024" spans="2:2">
      <c r="B1024" s="454"/>
    </row>
    <row r="1025" spans="2:2">
      <c r="B1025" s="454"/>
    </row>
    <row r="1026" spans="2:2">
      <c r="B1026" s="454"/>
    </row>
    <row r="1027" spans="2:2">
      <c r="B1027" s="454"/>
    </row>
    <row r="1028" spans="2:2">
      <c r="B1028" s="454"/>
    </row>
    <row r="1029" spans="2:2">
      <c r="B1029" s="454"/>
    </row>
    <row r="1030" spans="2:2">
      <c r="B1030" s="454"/>
    </row>
    <row r="1031" spans="2:2">
      <c r="B1031" s="454"/>
    </row>
    <row r="1032" spans="2:2">
      <c r="B1032" s="454"/>
    </row>
    <row r="1033" spans="2:2">
      <c r="B1033" s="454"/>
    </row>
    <row r="1034" spans="2:2">
      <c r="B1034" s="454"/>
    </row>
    <row r="1035" spans="2:2">
      <c r="B1035" s="454"/>
    </row>
    <row r="1036" spans="2:2">
      <c r="B1036" s="454"/>
    </row>
    <row r="1037" spans="2:2">
      <c r="B1037" s="454"/>
    </row>
    <row r="1038" spans="2:2">
      <c r="B1038" s="454"/>
    </row>
    <row r="1039" spans="2:2">
      <c r="B1039" s="454"/>
    </row>
    <row r="1040" spans="2:2">
      <c r="B1040" s="454"/>
    </row>
    <row r="1041" spans="2:2">
      <c r="B1041" s="454"/>
    </row>
    <row r="1042" spans="2:2">
      <c r="B1042" s="454"/>
    </row>
    <row r="1043" spans="2:2">
      <c r="B1043" s="454"/>
    </row>
    <row r="1044" spans="2:2">
      <c r="B1044" s="454"/>
    </row>
    <row r="1045" spans="2:2">
      <c r="B1045" s="454"/>
    </row>
    <row r="1046" spans="2:2">
      <c r="B1046" s="454"/>
    </row>
    <row r="1047" spans="2:2">
      <c r="B1047" s="454"/>
    </row>
    <row r="1048" spans="2:2">
      <c r="B1048" s="454"/>
    </row>
    <row r="1049" spans="2:2">
      <c r="B1049" s="454"/>
    </row>
    <row r="1050" spans="2:2">
      <c r="B1050" s="454"/>
    </row>
    <row r="1051" spans="2:2">
      <c r="B1051" s="454"/>
    </row>
    <row r="1052" spans="2:2">
      <c r="B1052" s="454"/>
    </row>
    <row r="1053" spans="2:2">
      <c r="B1053" s="454"/>
    </row>
    <row r="1054" spans="2:2">
      <c r="B1054" s="454"/>
    </row>
    <row r="1055" spans="2:2">
      <c r="B1055" s="454"/>
    </row>
    <row r="1056" spans="2:2">
      <c r="B1056" s="454"/>
    </row>
    <row r="1057" spans="2:2">
      <c r="B1057" s="454"/>
    </row>
    <row r="1058" spans="2:2">
      <c r="B1058" s="454"/>
    </row>
    <row r="1059" spans="2:2">
      <c r="B1059" s="454"/>
    </row>
    <row r="1060" spans="2:2">
      <c r="B1060" s="454"/>
    </row>
    <row r="1061" spans="2:2">
      <c r="B1061" s="454"/>
    </row>
    <row r="1062" spans="2:2">
      <c r="B1062" s="454"/>
    </row>
    <row r="1063" spans="2:2">
      <c r="B1063" s="454"/>
    </row>
    <row r="1064" spans="2:2">
      <c r="B1064" s="454"/>
    </row>
    <row r="1065" spans="2:2">
      <c r="B1065" s="454"/>
    </row>
    <row r="1066" spans="2:2">
      <c r="B1066" s="454"/>
    </row>
    <row r="1067" spans="2:2">
      <c r="B1067" s="454"/>
    </row>
    <row r="1068" spans="2:2">
      <c r="B1068" s="454"/>
    </row>
    <row r="1069" spans="2:2">
      <c r="B1069" s="454"/>
    </row>
    <row r="1070" spans="2:2">
      <c r="B1070" s="454"/>
    </row>
    <row r="1071" spans="2:2">
      <c r="B1071" s="454"/>
    </row>
    <row r="1072" spans="2:2">
      <c r="B1072" s="454"/>
    </row>
    <row r="1073" spans="2:2">
      <c r="B1073" s="454"/>
    </row>
    <row r="1074" spans="2:2">
      <c r="B1074" s="454"/>
    </row>
    <row r="1075" spans="2:2">
      <c r="B1075" s="454"/>
    </row>
    <row r="1076" spans="2:2">
      <c r="B1076" s="454"/>
    </row>
    <row r="1077" spans="2:2">
      <c r="B1077" s="454"/>
    </row>
    <row r="1078" spans="2:2">
      <c r="B1078" s="454"/>
    </row>
    <row r="1079" spans="2:2">
      <c r="B1079" s="454"/>
    </row>
    <row r="1080" spans="2:2">
      <c r="B1080" s="454"/>
    </row>
    <row r="1081" spans="2:2">
      <c r="B1081" s="454"/>
    </row>
    <row r="1082" spans="2:2">
      <c r="B1082" s="454"/>
    </row>
    <row r="1083" spans="2:2">
      <c r="B1083" s="454"/>
    </row>
    <row r="1084" spans="2:2">
      <c r="B1084" s="454"/>
    </row>
    <row r="1085" spans="2:2">
      <c r="B1085" s="454"/>
    </row>
    <row r="1086" spans="2:2">
      <c r="B1086" s="454"/>
    </row>
    <row r="1087" spans="2:2">
      <c r="B1087" s="454"/>
    </row>
    <row r="1088" spans="2:2">
      <c r="B1088" s="454"/>
    </row>
    <row r="1089" spans="2:2">
      <c r="B1089" s="454"/>
    </row>
    <row r="1090" spans="2:2">
      <c r="B1090" s="454"/>
    </row>
    <row r="1091" spans="2:2">
      <c r="B1091" s="454"/>
    </row>
    <row r="1092" spans="2:2">
      <c r="B1092" s="454"/>
    </row>
    <row r="1093" spans="2:2">
      <c r="B1093" s="454"/>
    </row>
    <row r="1094" spans="2:2">
      <c r="B1094" s="454"/>
    </row>
    <row r="1095" spans="2:2">
      <c r="B1095" s="454"/>
    </row>
    <row r="1096" spans="2:2">
      <c r="B1096" s="454"/>
    </row>
    <row r="1097" spans="2:2">
      <c r="B1097" s="454"/>
    </row>
    <row r="1098" spans="2:2">
      <c r="B1098" s="454"/>
    </row>
    <row r="1099" spans="2:2">
      <c r="B1099" s="454"/>
    </row>
    <row r="1100" spans="2:2">
      <c r="B1100" s="454"/>
    </row>
    <row r="1101" spans="2:2">
      <c r="B1101" s="454"/>
    </row>
    <row r="1102" spans="2:2">
      <c r="B1102" s="454"/>
    </row>
    <row r="1103" spans="2:2">
      <c r="B1103" s="454"/>
    </row>
    <row r="1104" spans="2:2">
      <c r="B1104" s="454"/>
    </row>
    <row r="1105" spans="2:2">
      <c r="B1105" s="454"/>
    </row>
    <row r="1106" spans="2:2">
      <c r="B1106" s="454"/>
    </row>
    <row r="1107" spans="2:2">
      <c r="B1107" s="454"/>
    </row>
    <row r="1108" spans="2:2">
      <c r="B1108" s="454"/>
    </row>
    <row r="1109" spans="2:2">
      <c r="B1109" s="454"/>
    </row>
    <row r="1110" spans="2:2">
      <c r="B1110" s="454"/>
    </row>
    <row r="1111" spans="2:2">
      <c r="B1111" s="454"/>
    </row>
    <row r="1112" spans="2:2">
      <c r="B1112" s="454"/>
    </row>
    <row r="1113" spans="2:2">
      <c r="B1113" s="454"/>
    </row>
    <row r="1114" spans="2:2">
      <c r="B1114" s="454"/>
    </row>
    <row r="1115" spans="2:2">
      <c r="B1115" s="454"/>
    </row>
    <row r="1116" spans="2:2">
      <c r="B1116" s="454"/>
    </row>
    <row r="1117" spans="2:2">
      <c r="B1117" s="454"/>
    </row>
    <row r="1118" spans="2:2">
      <c r="B1118" s="454"/>
    </row>
    <row r="1119" spans="2:2">
      <c r="B1119" s="454"/>
    </row>
    <row r="1120" spans="2:2">
      <c r="B1120" s="454"/>
    </row>
    <row r="1121" spans="2:2">
      <c r="B1121" s="454"/>
    </row>
    <row r="1122" spans="2:2">
      <c r="B1122" s="454"/>
    </row>
    <row r="1123" spans="2:2">
      <c r="B1123" s="454"/>
    </row>
    <row r="1124" spans="2:2">
      <c r="B1124" s="454"/>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7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130" zoomScaleNormal="100" zoomScaleSheetLayoutView="130" workbookViewId="0">
      <pane ySplit="4" topLeftCell="A1579" activePane="bottomLeft" state="frozen"/>
      <selection pane="bottomLeft" activeCell="A1583" sqref="A1583"/>
    </sheetView>
  </sheetViews>
  <sheetFormatPr defaultColWidth="9.140625" defaultRowHeight="15"/>
  <cols>
    <col min="1" max="1" width="8.85546875" style="125" customWidth="1"/>
    <col min="2" max="2" width="86.140625" style="33" customWidth="1"/>
    <col min="3" max="3" width="8.140625" style="34" customWidth="1"/>
    <col min="4" max="4" width="13.42578125" style="159" customWidth="1"/>
    <col min="5" max="6" width="13.42578125" style="160" customWidth="1"/>
    <col min="7" max="16384" width="9.140625" style="127"/>
  </cols>
  <sheetData>
    <row r="1" spans="1:6" s="126" customFormat="1" ht="61.5" customHeight="1" thickBot="1">
      <c r="A1" s="326"/>
      <c r="B1" s="30"/>
      <c r="C1" s="327"/>
      <c r="D1" s="156"/>
      <c r="E1" s="156"/>
      <c r="F1" s="156"/>
    </row>
    <row r="2" spans="1:6" ht="15.75" thickBot="1">
      <c r="A2" s="723" t="s">
        <v>2304</v>
      </c>
      <c r="B2" s="725" t="s">
        <v>2712</v>
      </c>
      <c r="C2" s="727" t="s">
        <v>2307</v>
      </c>
      <c r="D2" s="728" t="s">
        <v>2305</v>
      </c>
      <c r="E2" s="729"/>
      <c r="F2" s="729"/>
    </row>
    <row r="3" spans="1:6" ht="30.75" thickBot="1">
      <c r="A3" s="724"/>
      <c r="B3" s="726"/>
      <c r="C3" s="726"/>
      <c r="D3" s="157" t="s">
        <v>2715</v>
      </c>
      <c r="E3" s="157" t="s">
        <v>2716</v>
      </c>
      <c r="F3" s="158" t="s">
        <v>2701</v>
      </c>
    </row>
    <row r="4" spans="1:6" s="530" customFormat="1">
      <c r="A4" s="540"/>
      <c r="B4" s="541"/>
      <c r="C4" s="541"/>
      <c r="D4" s="542"/>
      <c r="E4" s="542"/>
      <c r="F4" s="542"/>
    </row>
    <row r="5" spans="1:6">
      <c r="A5" s="441"/>
      <c r="B5" s="442" t="s">
        <v>185</v>
      </c>
      <c r="C5" s="443"/>
      <c r="D5" s="444"/>
      <c r="E5" s="444"/>
      <c r="F5" s="444"/>
    </row>
    <row r="6" spans="1:6">
      <c r="A6" s="441"/>
      <c r="B6" s="445" t="s">
        <v>186</v>
      </c>
      <c r="C6" s="443"/>
      <c r="D6" s="444"/>
      <c r="E6" s="444"/>
      <c r="F6" s="444"/>
    </row>
    <row r="7" spans="1:6" ht="15" customHeight="1">
      <c r="A7" s="446">
        <v>88236</v>
      </c>
      <c r="B7" s="447" t="s">
        <v>2375</v>
      </c>
      <c r="C7" s="448" t="s">
        <v>2672</v>
      </c>
      <c r="D7" s="449">
        <v>0.45</v>
      </c>
      <c r="E7" s="449">
        <v>0</v>
      </c>
      <c r="F7" s="449" t="s">
        <v>16061</v>
      </c>
    </row>
    <row r="8" spans="1:6" ht="15" customHeight="1">
      <c r="A8" s="446">
        <v>88237</v>
      </c>
      <c r="B8" s="447" t="s">
        <v>2376</v>
      </c>
      <c r="C8" s="448" t="s">
        <v>2672</v>
      </c>
      <c r="D8" s="449">
        <v>1.01</v>
      </c>
      <c r="E8" s="449">
        <v>0</v>
      </c>
      <c r="F8" s="449" t="s">
        <v>11475</v>
      </c>
    </row>
    <row r="9" spans="1:6" ht="15" customHeight="1">
      <c r="A9" s="446">
        <v>88238</v>
      </c>
      <c r="B9" s="447" t="s">
        <v>1893</v>
      </c>
      <c r="C9" s="448" t="s">
        <v>2672</v>
      </c>
      <c r="D9" s="449">
        <v>5.32</v>
      </c>
      <c r="E9" s="449">
        <v>11.2</v>
      </c>
      <c r="F9" s="449" t="s">
        <v>20921</v>
      </c>
    </row>
    <row r="10" spans="1:6" ht="15" customHeight="1">
      <c r="A10" s="446">
        <v>88239</v>
      </c>
      <c r="B10" s="447" t="s">
        <v>1894</v>
      </c>
      <c r="C10" s="448" t="s">
        <v>2672</v>
      </c>
      <c r="D10" s="449">
        <v>5.32</v>
      </c>
      <c r="E10" s="449">
        <v>12.68</v>
      </c>
      <c r="F10" s="449" t="s">
        <v>13978</v>
      </c>
    </row>
    <row r="11" spans="1:6" ht="15" customHeight="1">
      <c r="A11" s="446">
        <v>88240</v>
      </c>
      <c r="B11" s="447" t="s">
        <v>1895</v>
      </c>
      <c r="C11" s="448" t="s">
        <v>2672</v>
      </c>
      <c r="D11" s="449">
        <v>5.3199999999999985</v>
      </c>
      <c r="E11" s="449">
        <v>10.76</v>
      </c>
      <c r="F11" s="449" t="s">
        <v>17334</v>
      </c>
    </row>
    <row r="12" spans="1:6" ht="15" customHeight="1">
      <c r="A12" s="446">
        <v>88241</v>
      </c>
      <c r="B12" s="447" t="s">
        <v>1896</v>
      </c>
      <c r="C12" s="448" t="s">
        <v>2672</v>
      </c>
      <c r="D12" s="449">
        <v>5.32</v>
      </c>
      <c r="E12" s="449">
        <v>11.59</v>
      </c>
      <c r="F12" s="449" t="s">
        <v>20461</v>
      </c>
    </row>
    <row r="13" spans="1:6" ht="15" customHeight="1">
      <c r="A13" s="446">
        <v>88242</v>
      </c>
      <c r="B13" s="447" t="s">
        <v>1897</v>
      </c>
      <c r="C13" s="448" t="s">
        <v>2672</v>
      </c>
      <c r="D13" s="449">
        <v>5.3199999999999985</v>
      </c>
      <c r="E13" s="449">
        <v>11.42</v>
      </c>
      <c r="F13" s="449" t="s">
        <v>20922</v>
      </c>
    </row>
    <row r="14" spans="1:6" ht="15" customHeight="1">
      <c r="A14" s="446">
        <v>88243</v>
      </c>
      <c r="B14" s="447" t="s">
        <v>1898</v>
      </c>
      <c r="C14" s="448" t="s">
        <v>2672</v>
      </c>
      <c r="D14" s="449">
        <v>5.3199999999999985</v>
      </c>
      <c r="E14" s="449">
        <v>14.72</v>
      </c>
      <c r="F14" s="449" t="s">
        <v>13110</v>
      </c>
    </row>
    <row r="15" spans="1:6" ht="15" customHeight="1">
      <c r="A15" s="446">
        <v>88245</v>
      </c>
      <c r="B15" s="447" t="s">
        <v>1899</v>
      </c>
      <c r="C15" s="448" t="s">
        <v>2672</v>
      </c>
      <c r="D15" s="449">
        <v>5.32</v>
      </c>
      <c r="E15" s="449">
        <v>16.079999999999998</v>
      </c>
      <c r="F15" s="449" t="s">
        <v>13491</v>
      </c>
    </row>
    <row r="16" spans="1:6" ht="15" customHeight="1">
      <c r="A16" s="446">
        <v>88246</v>
      </c>
      <c r="B16" s="447" t="s">
        <v>1900</v>
      </c>
      <c r="C16" s="448" t="s">
        <v>2672</v>
      </c>
      <c r="D16" s="449">
        <v>5.32</v>
      </c>
      <c r="E16" s="449">
        <v>14.93</v>
      </c>
      <c r="F16" s="449" t="s">
        <v>14898</v>
      </c>
    </row>
    <row r="17" spans="1:6" ht="15" customHeight="1">
      <c r="A17" s="446">
        <v>88247</v>
      </c>
      <c r="B17" s="447" t="s">
        <v>1901</v>
      </c>
      <c r="C17" s="448" t="s">
        <v>2672</v>
      </c>
      <c r="D17" s="449">
        <v>5.32</v>
      </c>
      <c r="E17" s="449">
        <v>11.52</v>
      </c>
      <c r="F17" s="449" t="s">
        <v>20923</v>
      </c>
    </row>
    <row r="18" spans="1:6" ht="15" customHeight="1">
      <c r="A18" s="446">
        <v>88248</v>
      </c>
      <c r="B18" s="447" t="s">
        <v>1902</v>
      </c>
      <c r="C18" s="448" t="s">
        <v>2672</v>
      </c>
      <c r="D18" s="449">
        <v>5.32</v>
      </c>
      <c r="E18" s="449">
        <v>11.45</v>
      </c>
      <c r="F18" s="449" t="s">
        <v>17970</v>
      </c>
    </row>
    <row r="19" spans="1:6" ht="15" customHeight="1">
      <c r="A19" s="446">
        <v>88249</v>
      </c>
      <c r="B19" s="447" t="s">
        <v>1903</v>
      </c>
      <c r="C19" s="448" t="s">
        <v>2672</v>
      </c>
      <c r="D19" s="449">
        <v>5.32</v>
      </c>
      <c r="E19" s="449">
        <v>20.07</v>
      </c>
      <c r="F19" s="449" t="s">
        <v>12696</v>
      </c>
    </row>
    <row r="20" spans="1:6" ht="15" customHeight="1">
      <c r="A20" s="446">
        <v>88250</v>
      </c>
      <c r="B20" s="447" t="s">
        <v>1904</v>
      </c>
      <c r="C20" s="448" t="s">
        <v>2672</v>
      </c>
      <c r="D20" s="449">
        <v>5.3199999999999985</v>
      </c>
      <c r="E20" s="449">
        <v>10.72</v>
      </c>
      <c r="F20" s="449" t="s">
        <v>17798</v>
      </c>
    </row>
    <row r="21" spans="1:6" ht="15" customHeight="1">
      <c r="A21" s="446">
        <v>88251</v>
      </c>
      <c r="B21" s="447" t="s">
        <v>1905</v>
      </c>
      <c r="C21" s="448" t="s">
        <v>2672</v>
      </c>
      <c r="D21" s="449">
        <v>5.32</v>
      </c>
      <c r="E21" s="449">
        <v>12.02</v>
      </c>
      <c r="F21" s="449" t="s">
        <v>13436</v>
      </c>
    </row>
    <row r="22" spans="1:6" ht="15" customHeight="1">
      <c r="A22" s="446">
        <v>88252</v>
      </c>
      <c r="B22" s="447" t="s">
        <v>1906</v>
      </c>
      <c r="C22" s="448" t="s">
        <v>2672</v>
      </c>
      <c r="D22" s="449">
        <v>5.32</v>
      </c>
      <c r="E22" s="449">
        <v>12.2</v>
      </c>
      <c r="F22" s="449" t="s">
        <v>20803</v>
      </c>
    </row>
    <row r="23" spans="1:6" ht="15" customHeight="1">
      <c r="A23" s="446">
        <v>88253</v>
      </c>
      <c r="B23" s="447" t="s">
        <v>1907</v>
      </c>
      <c r="C23" s="448" t="s">
        <v>2672</v>
      </c>
      <c r="D23" s="449">
        <v>5.3199999999999994</v>
      </c>
      <c r="E23" s="449">
        <v>6.54</v>
      </c>
      <c r="F23" s="449" t="s">
        <v>14295</v>
      </c>
    </row>
    <row r="24" spans="1:6" ht="15" customHeight="1">
      <c r="A24" s="446">
        <v>88255</v>
      </c>
      <c r="B24" s="447" t="s">
        <v>1908</v>
      </c>
      <c r="C24" s="448" t="s">
        <v>2672</v>
      </c>
      <c r="D24" s="449">
        <v>5.32</v>
      </c>
      <c r="E24" s="449">
        <v>25.55</v>
      </c>
      <c r="F24" s="449" t="s">
        <v>20924</v>
      </c>
    </row>
    <row r="25" spans="1:6" ht="15" customHeight="1">
      <c r="A25" s="446">
        <v>88256</v>
      </c>
      <c r="B25" s="447" t="s">
        <v>1909</v>
      </c>
      <c r="C25" s="448" t="s">
        <v>2672</v>
      </c>
      <c r="D25" s="449">
        <v>5.32</v>
      </c>
      <c r="E25" s="449">
        <v>16.12</v>
      </c>
      <c r="F25" s="449" t="s">
        <v>18314</v>
      </c>
    </row>
    <row r="26" spans="1:6" ht="15" customHeight="1">
      <c r="A26" s="446">
        <v>88257</v>
      </c>
      <c r="B26" s="447" t="s">
        <v>1910</v>
      </c>
      <c r="C26" s="448" t="s">
        <v>2672</v>
      </c>
      <c r="D26" s="449">
        <v>5.32</v>
      </c>
      <c r="E26" s="449">
        <v>14.36</v>
      </c>
      <c r="F26" s="449" t="s">
        <v>20925</v>
      </c>
    </row>
    <row r="27" spans="1:6" ht="15" customHeight="1">
      <c r="A27" s="446">
        <v>88258</v>
      </c>
      <c r="B27" s="447" t="s">
        <v>20926</v>
      </c>
      <c r="C27" s="448" t="s">
        <v>2672</v>
      </c>
      <c r="D27" s="449">
        <v>4.870000000000001</v>
      </c>
      <c r="E27" s="449">
        <v>11.01</v>
      </c>
      <c r="F27" s="449" t="s">
        <v>13381</v>
      </c>
    </row>
    <row r="28" spans="1:6" ht="15" customHeight="1">
      <c r="A28" s="446">
        <v>88259</v>
      </c>
      <c r="B28" s="447" t="s">
        <v>1911</v>
      </c>
      <c r="C28" s="448" t="s">
        <v>2672</v>
      </c>
      <c r="D28" s="449">
        <v>5.32</v>
      </c>
      <c r="E28" s="449">
        <v>19.64</v>
      </c>
      <c r="F28" s="449" t="s">
        <v>20927</v>
      </c>
    </row>
    <row r="29" spans="1:6" ht="15" customHeight="1">
      <c r="A29" s="446">
        <v>88260</v>
      </c>
      <c r="B29" s="447" t="s">
        <v>1912</v>
      </c>
      <c r="C29" s="448" t="s">
        <v>2672</v>
      </c>
      <c r="D29" s="449">
        <v>5.32</v>
      </c>
      <c r="E29" s="449">
        <v>13.77</v>
      </c>
      <c r="F29" s="449" t="s">
        <v>13463</v>
      </c>
    </row>
    <row r="30" spans="1:6" ht="15" customHeight="1">
      <c r="A30" s="446">
        <v>88261</v>
      </c>
      <c r="B30" s="447" t="s">
        <v>1913</v>
      </c>
      <c r="C30" s="448" t="s">
        <v>2672</v>
      </c>
      <c r="D30" s="449">
        <v>5.32</v>
      </c>
      <c r="E30" s="449">
        <v>13.46</v>
      </c>
      <c r="F30" s="449" t="s">
        <v>20279</v>
      </c>
    </row>
    <row r="31" spans="1:6" ht="15" customHeight="1">
      <c r="A31" s="446">
        <v>88262</v>
      </c>
      <c r="B31" s="447" t="s">
        <v>1914</v>
      </c>
      <c r="C31" s="448" t="s">
        <v>2672</v>
      </c>
      <c r="D31" s="449">
        <v>5.32</v>
      </c>
      <c r="E31" s="449">
        <v>16.079999999999998</v>
      </c>
      <c r="F31" s="449" t="s">
        <v>13491</v>
      </c>
    </row>
    <row r="32" spans="1:6" ht="15" customHeight="1">
      <c r="A32" s="446">
        <v>88263</v>
      </c>
      <c r="B32" s="447" t="s">
        <v>1915</v>
      </c>
      <c r="C32" s="448" t="s">
        <v>2672</v>
      </c>
      <c r="D32" s="449">
        <v>5.3199999999999985</v>
      </c>
      <c r="E32" s="449">
        <v>10.55</v>
      </c>
      <c r="F32" s="449" t="s">
        <v>16198</v>
      </c>
    </row>
    <row r="33" spans="1:6" ht="15" customHeight="1">
      <c r="A33" s="446">
        <v>88264</v>
      </c>
      <c r="B33" s="447" t="s">
        <v>1916</v>
      </c>
      <c r="C33" s="448" t="s">
        <v>2672</v>
      </c>
      <c r="D33" s="449">
        <v>5.32</v>
      </c>
      <c r="E33" s="449">
        <v>16.41</v>
      </c>
      <c r="F33" s="449" t="s">
        <v>15151</v>
      </c>
    </row>
    <row r="34" spans="1:6" ht="15" customHeight="1">
      <c r="A34" s="446">
        <v>88265</v>
      </c>
      <c r="B34" s="447" t="s">
        <v>1917</v>
      </c>
      <c r="C34" s="448" t="s">
        <v>2672</v>
      </c>
      <c r="D34" s="449">
        <v>5.32</v>
      </c>
      <c r="E34" s="449">
        <v>16.61</v>
      </c>
      <c r="F34" s="449" t="s">
        <v>12756</v>
      </c>
    </row>
    <row r="35" spans="1:6" ht="15" customHeight="1">
      <c r="A35" s="446">
        <v>88266</v>
      </c>
      <c r="B35" s="447" t="s">
        <v>1918</v>
      </c>
      <c r="C35" s="448" t="s">
        <v>2672</v>
      </c>
      <c r="D35" s="449">
        <v>5.32</v>
      </c>
      <c r="E35" s="449">
        <v>20.7</v>
      </c>
      <c r="F35" s="449" t="s">
        <v>18600</v>
      </c>
    </row>
    <row r="36" spans="1:6" ht="15" customHeight="1">
      <c r="A36" s="446">
        <v>88267</v>
      </c>
      <c r="B36" s="447" t="s">
        <v>1919</v>
      </c>
      <c r="C36" s="448" t="s">
        <v>2672</v>
      </c>
      <c r="D36" s="449">
        <v>5.3199999999999967</v>
      </c>
      <c r="E36" s="449">
        <v>16.170000000000002</v>
      </c>
      <c r="F36" s="449" t="s">
        <v>11514</v>
      </c>
    </row>
    <row r="37" spans="1:6" ht="15" customHeight="1">
      <c r="A37" s="446">
        <v>88268</v>
      </c>
      <c r="B37" s="447" t="s">
        <v>1920</v>
      </c>
      <c r="C37" s="448" t="s">
        <v>2672</v>
      </c>
      <c r="D37" s="449">
        <v>5.32</v>
      </c>
      <c r="E37" s="449">
        <v>16.86</v>
      </c>
      <c r="F37" s="449" t="s">
        <v>20928</v>
      </c>
    </row>
    <row r="38" spans="1:6" ht="15" customHeight="1">
      <c r="A38" s="446">
        <v>88269</v>
      </c>
      <c r="B38" s="447" t="s">
        <v>1921</v>
      </c>
      <c r="C38" s="448" t="s">
        <v>2672</v>
      </c>
      <c r="D38" s="449">
        <v>5.32</v>
      </c>
      <c r="E38" s="449">
        <v>16.079999999999998</v>
      </c>
      <c r="F38" s="449" t="s">
        <v>13491</v>
      </c>
    </row>
    <row r="39" spans="1:6" ht="15" customHeight="1">
      <c r="A39" s="446">
        <v>88270</v>
      </c>
      <c r="B39" s="447" t="s">
        <v>1922</v>
      </c>
      <c r="C39" s="448" t="s">
        <v>2672</v>
      </c>
      <c r="D39" s="449">
        <v>5.32</v>
      </c>
      <c r="E39" s="449">
        <v>16.600000000000001</v>
      </c>
      <c r="F39" s="449" t="s">
        <v>15955</v>
      </c>
    </row>
    <row r="40" spans="1:6" ht="15" customHeight="1">
      <c r="A40" s="446">
        <v>88272</v>
      </c>
      <c r="B40" s="447" t="s">
        <v>1923</v>
      </c>
      <c r="C40" s="448" t="s">
        <v>2672</v>
      </c>
      <c r="D40" s="449">
        <v>5.32</v>
      </c>
      <c r="E40" s="449">
        <v>10.32</v>
      </c>
      <c r="F40" s="449" t="s">
        <v>18238</v>
      </c>
    </row>
    <row r="41" spans="1:6" ht="15" customHeight="1">
      <c r="A41" s="446">
        <v>88273</v>
      </c>
      <c r="B41" s="447" t="s">
        <v>1924</v>
      </c>
      <c r="C41" s="448" t="s">
        <v>2672</v>
      </c>
      <c r="D41" s="449">
        <v>5.32</v>
      </c>
      <c r="E41" s="449">
        <v>16.47</v>
      </c>
      <c r="F41" s="449" t="s">
        <v>13092</v>
      </c>
    </row>
    <row r="42" spans="1:6" ht="15" customHeight="1">
      <c r="A42" s="446">
        <v>88274</v>
      </c>
      <c r="B42" s="447" t="s">
        <v>1925</v>
      </c>
      <c r="C42" s="448" t="s">
        <v>2672</v>
      </c>
      <c r="D42" s="449">
        <v>5.32</v>
      </c>
      <c r="E42" s="449">
        <v>19.52</v>
      </c>
      <c r="F42" s="449" t="s">
        <v>14482</v>
      </c>
    </row>
    <row r="43" spans="1:6" ht="15" customHeight="1">
      <c r="A43" s="446">
        <v>88275</v>
      </c>
      <c r="B43" s="447" t="s">
        <v>1926</v>
      </c>
      <c r="C43" s="448" t="s">
        <v>2672</v>
      </c>
      <c r="D43" s="449">
        <v>5.32</v>
      </c>
      <c r="E43" s="449">
        <v>18.71</v>
      </c>
      <c r="F43" s="449" t="s">
        <v>19444</v>
      </c>
    </row>
    <row r="44" spans="1:6" ht="15" customHeight="1">
      <c r="A44" s="446">
        <v>88277</v>
      </c>
      <c r="B44" s="447" t="s">
        <v>1927</v>
      </c>
      <c r="C44" s="448" t="s">
        <v>2672</v>
      </c>
      <c r="D44" s="449">
        <v>5.32</v>
      </c>
      <c r="E44" s="449">
        <v>18.75</v>
      </c>
      <c r="F44" s="449" t="s">
        <v>12193</v>
      </c>
    </row>
    <row r="45" spans="1:6" ht="15" customHeight="1">
      <c r="A45" s="446">
        <v>88278</v>
      </c>
      <c r="B45" s="447" t="s">
        <v>1928</v>
      </c>
      <c r="C45" s="448" t="s">
        <v>2672</v>
      </c>
      <c r="D45" s="449">
        <v>5.3199999999999985</v>
      </c>
      <c r="E45" s="449">
        <v>15.15</v>
      </c>
      <c r="F45" s="449" t="s">
        <v>20929</v>
      </c>
    </row>
    <row r="46" spans="1:6" ht="15" customHeight="1">
      <c r="A46" s="446">
        <v>88279</v>
      </c>
      <c r="B46" s="447" t="s">
        <v>1929</v>
      </c>
      <c r="C46" s="448" t="s">
        <v>2672</v>
      </c>
      <c r="D46" s="449">
        <v>5.32</v>
      </c>
      <c r="E46" s="449">
        <v>18.809999999999999</v>
      </c>
      <c r="F46" s="449" t="s">
        <v>20845</v>
      </c>
    </row>
    <row r="47" spans="1:6" ht="15" customHeight="1">
      <c r="A47" s="446">
        <v>88281</v>
      </c>
      <c r="B47" s="447" t="s">
        <v>1930</v>
      </c>
      <c r="C47" s="448" t="s">
        <v>2672</v>
      </c>
      <c r="D47" s="449">
        <v>3.8600000000000012</v>
      </c>
      <c r="E47" s="449">
        <v>12.76</v>
      </c>
      <c r="F47" s="449" t="s">
        <v>20930</v>
      </c>
    </row>
    <row r="48" spans="1:6" ht="15" customHeight="1">
      <c r="A48" s="446">
        <v>88282</v>
      </c>
      <c r="B48" s="447" t="s">
        <v>1931</v>
      </c>
      <c r="C48" s="448" t="s">
        <v>2672</v>
      </c>
      <c r="D48" s="449">
        <v>3.8600000000000012</v>
      </c>
      <c r="E48" s="449">
        <v>13.53</v>
      </c>
      <c r="F48" s="449" t="s">
        <v>12207</v>
      </c>
    </row>
    <row r="49" spans="1:6" ht="15" customHeight="1">
      <c r="A49" s="446">
        <v>88283</v>
      </c>
      <c r="B49" s="447" t="s">
        <v>1932</v>
      </c>
      <c r="C49" s="448" t="s">
        <v>2672</v>
      </c>
      <c r="D49" s="449">
        <v>3.8599999999999994</v>
      </c>
      <c r="E49" s="449">
        <v>18.09</v>
      </c>
      <c r="F49" s="449" t="s">
        <v>20931</v>
      </c>
    </row>
    <row r="50" spans="1:6" ht="15" customHeight="1">
      <c r="A50" s="446">
        <v>88284</v>
      </c>
      <c r="B50" s="447" t="s">
        <v>1933</v>
      </c>
      <c r="C50" s="448" t="s">
        <v>2672</v>
      </c>
      <c r="D50" s="449">
        <v>3.8600000000000012</v>
      </c>
      <c r="E50" s="449">
        <v>14.76</v>
      </c>
      <c r="F50" s="449" t="s">
        <v>17912</v>
      </c>
    </row>
    <row r="51" spans="1:6" ht="15" customHeight="1">
      <c r="A51" s="446">
        <v>88285</v>
      </c>
      <c r="B51" s="447" t="s">
        <v>1934</v>
      </c>
      <c r="C51" s="448" t="s">
        <v>2672</v>
      </c>
      <c r="D51" s="449">
        <v>3.8600000000000012</v>
      </c>
      <c r="E51" s="449">
        <v>15.31</v>
      </c>
      <c r="F51" s="449" t="s">
        <v>20932</v>
      </c>
    </row>
    <row r="52" spans="1:6" ht="15" customHeight="1">
      <c r="A52" s="446">
        <v>88286</v>
      </c>
      <c r="B52" s="447" t="s">
        <v>1935</v>
      </c>
      <c r="C52" s="448" t="s">
        <v>2672</v>
      </c>
      <c r="D52" s="449">
        <v>3.8599999999999994</v>
      </c>
      <c r="E52" s="449">
        <v>15.86</v>
      </c>
      <c r="F52" s="449" t="s">
        <v>19501</v>
      </c>
    </row>
    <row r="53" spans="1:6" ht="15" customHeight="1">
      <c r="A53" s="446">
        <v>88288</v>
      </c>
      <c r="B53" s="447" t="s">
        <v>2377</v>
      </c>
      <c r="C53" s="448" t="s">
        <v>2672</v>
      </c>
      <c r="D53" s="449">
        <v>5.32</v>
      </c>
      <c r="E53" s="449">
        <v>8.24</v>
      </c>
      <c r="F53" s="449" t="s">
        <v>14388</v>
      </c>
    </row>
    <row r="54" spans="1:6" ht="15" customHeight="1">
      <c r="A54" s="446">
        <v>88291</v>
      </c>
      <c r="B54" s="447" t="s">
        <v>1936</v>
      </c>
      <c r="C54" s="448" t="s">
        <v>2672</v>
      </c>
      <c r="D54" s="449">
        <v>4.870000000000001</v>
      </c>
      <c r="E54" s="449">
        <v>12.23</v>
      </c>
      <c r="F54" s="449" t="s">
        <v>18015</v>
      </c>
    </row>
    <row r="55" spans="1:6" ht="15" customHeight="1">
      <c r="A55" s="446">
        <v>88292</v>
      </c>
      <c r="B55" s="447" t="s">
        <v>1937</v>
      </c>
      <c r="C55" s="448" t="s">
        <v>2672</v>
      </c>
      <c r="D55" s="449">
        <v>4.870000000000001</v>
      </c>
      <c r="E55" s="449">
        <v>13.34</v>
      </c>
      <c r="F55" s="449" t="s">
        <v>12199</v>
      </c>
    </row>
    <row r="56" spans="1:6" ht="15" customHeight="1">
      <c r="A56" s="446">
        <v>88293</v>
      </c>
      <c r="B56" s="447" t="s">
        <v>1938</v>
      </c>
      <c r="C56" s="448" t="s">
        <v>2672</v>
      </c>
      <c r="D56" s="449">
        <v>4.8699999999999992</v>
      </c>
      <c r="E56" s="449">
        <v>15.06</v>
      </c>
      <c r="F56" s="449" t="s">
        <v>20933</v>
      </c>
    </row>
    <row r="57" spans="1:6" ht="15" customHeight="1">
      <c r="A57" s="446">
        <v>88294</v>
      </c>
      <c r="B57" s="447" t="s">
        <v>1939</v>
      </c>
      <c r="C57" s="448" t="s">
        <v>2672</v>
      </c>
      <c r="D57" s="449">
        <v>4.870000000000001</v>
      </c>
      <c r="E57" s="449">
        <v>16.559999999999999</v>
      </c>
      <c r="F57" s="449" t="s">
        <v>14433</v>
      </c>
    </row>
    <row r="58" spans="1:6" ht="15" customHeight="1">
      <c r="A58" s="446">
        <v>88295</v>
      </c>
      <c r="B58" s="447" t="s">
        <v>2639</v>
      </c>
      <c r="C58" s="448" t="s">
        <v>2672</v>
      </c>
      <c r="D58" s="449">
        <v>4.870000000000001</v>
      </c>
      <c r="E58" s="449">
        <v>15.25</v>
      </c>
      <c r="F58" s="449" t="s">
        <v>18819</v>
      </c>
    </row>
    <row r="59" spans="1:6" ht="15" customHeight="1">
      <c r="A59" s="446">
        <v>88296</v>
      </c>
      <c r="B59" s="447" t="s">
        <v>2640</v>
      </c>
      <c r="C59" s="448" t="s">
        <v>2672</v>
      </c>
      <c r="D59" s="449">
        <v>4.8700000000000045</v>
      </c>
      <c r="E59" s="449">
        <v>37.65</v>
      </c>
      <c r="F59" s="449" t="s">
        <v>14829</v>
      </c>
    </row>
    <row r="60" spans="1:6" ht="15" customHeight="1">
      <c r="A60" s="446">
        <v>88297</v>
      </c>
      <c r="B60" s="447" t="s">
        <v>2641</v>
      </c>
      <c r="C60" s="448" t="s">
        <v>2672</v>
      </c>
      <c r="D60" s="449">
        <v>4.8699999999999974</v>
      </c>
      <c r="E60" s="449">
        <v>16.28</v>
      </c>
      <c r="F60" s="449" t="s">
        <v>12323</v>
      </c>
    </row>
    <row r="61" spans="1:6" ht="15" customHeight="1">
      <c r="A61" s="446">
        <v>88298</v>
      </c>
      <c r="B61" s="447" t="s">
        <v>2642</v>
      </c>
      <c r="C61" s="448" t="s">
        <v>2672</v>
      </c>
      <c r="D61" s="449">
        <v>4.8699999999999992</v>
      </c>
      <c r="E61" s="449">
        <v>13.06</v>
      </c>
      <c r="F61" s="449" t="s">
        <v>11985</v>
      </c>
    </row>
    <row r="62" spans="1:6" ht="15" customHeight="1">
      <c r="A62" s="446">
        <v>88299</v>
      </c>
      <c r="B62" s="447" t="s">
        <v>2387</v>
      </c>
      <c r="C62" s="448" t="s">
        <v>2672</v>
      </c>
      <c r="D62" s="449">
        <v>4.8699999999999992</v>
      </c>
      <c r="E62" s="449">
        <v>15.33</v>
      </c>
      <c r="F62" s="449" t="s">
        <v>12973</v>
      </c>
    </row>
    <row r="63" spans="1:6" ht="15" customHeight="1">
      <c r="A63" s="446">
        <v>88300</v>
      </c>
      <c r="B63" s="447" t="s">
        <v>2378</v>
      </c>
      <c r="C63" s="448" t="s">
        <v>2672</v>
      </c>
      <c r="D63" s="449">
        <v>4.870000000000001</v>
      </c>
      <c r="E63" s="449">
        <v>18.8</v>
      </c>
      <c r="F63" s="449" t="s">
        <v>20934</v>
      </c>
    </row>
    <row r="64" spans="1:6" ht="15" customHeight="1">
      <c r="A64" s="446">
        <v>88301</v>
      </c>
      <c r="B64" s="447" t="s">
        <v>2388</v>
      </c>
      <c r="C64" s="448" t="s">
        <v>2672</v>
      </c>
      <c r="D64" s="449">
        <v>4.870000000000001</v>
      </c>
      <c r="E64" s="449">
        <v>15.55</v>
      </c>
      <c r="F64" s="449" t="s">
        <v>20935</v>
      </c>
    </row>
    <row r="65" spans="1:6" ht="15" customHeight="1">
      <c r="A65" s="446">
        <v>88302</v>
      </c>
      <c r="B65" s="447" t="s">
        <v>2389</v>
      </c>
      <c r="C65" s="448" t="s">
        <v>2672</v>
      </c>
      <c r="D65" s="449">
        <v>4.870000000000001</v>
      </c>
      <c r="E65" s="449">
        <v>15.82</v>
      </c>
      <c r="F65" s="449" t="s">
        <v>20936</v>
      </c>
    </row>
    <row r="66" spans="1:6" ht="15" customHeight="1">
      <c r="A66" s="446">
        <v>88303</v>
      </c>
      <c r="B66" s="447" t="s">
        <v>2390</v>
      </c>
      <c r="C66" s="448" t="s">
        <v>2672</v>
      </c>
      <c r="D66" s="449">
        <v>4.870000000000001</v>
      </c>
      <c r="E66" s="449">
        <v>13.8</v>
      </c>
      <c r="F66" s="449" t="s">
        <v>18720</v>
      </c>
    </row>
    <row r="67" spans="1:6" ht="30" customHeight="1">
      <c r="A67" s="446">
        <v>88304</v>
      </c>
      <c r="B67" s="447" t="s">
        <v>2391</v>
      </c>
      <c r="C67" s="448" t="s">
        <v>2672</v>
      </c>
      <c r="D67" s="449">
        <v>4.870000000000001</v>
      </c>
      <c r="E67" s="449">
        <v>13.59</v>
      </c>
      <c r="F67" s="449" t="s">
        <v>20937</v>
      </c>
    </row>
    <row r="68" spans="1:6" ht="15" customHeight="1">
      <c r="A68" s="446">
        <v>88306</v>
      </c>
      <c r="B68" s="447" t="s">
        <v>2392</v>
      </c>
      <c r="C68" s="448" t="s">
        <v>2672</v>
      </c>
      <c r="D68" s="449">
        <v>4.870000000000001</v>
      </c>
      <c r="E68" s="449">
        <v>18.809999999999999</v>
      </c>
      <c r="F68" s="449" t="s">
        <v>15856</v>
      </c>
    </row>
    <row r="69" spans="1:6" ht="15" customHeight="1">
      <c r="A69" s="446">
        <v>88307</v>
      </c>
      <c r="B69" s="447" t="s">
        <v>2393</v>
      </c>
      <c r="C69" s="448" t="s">
        <v>2672</v>
      </c>
      <c r="D69" s="449">
        <v>4.870000000000001</v>
      </c>
      <c r="E69" s="449">
        <v>14.79</v>
      </c>
      <c r="F69" s="449" t="s">
        <v>18759</v>
      </c>
    </row>
    <row r="70" spans="1:6" ht="15" customHeight="1">
      <c r="A70" s="446">
        <v>88308</v>
      </c>
      <c r="B70" s="447" t="s">
        <v>2394</v>
      </c>
      <c r="C70" s="448" t="s">
        <v>2672</v>
      </c>
      <c r="D70" s="449">
        <v>5.32</v>
      </c>
      <c r="E70" s="449">
        <v>16.12</v>
      </c>
      <c r="F70" s="449" t="s">
        <v>18314</v>
      </c>
    </row>
    <row r="71" spans="1:6" ht="15" customHeight="1">
      <c r="A71" s="446">
        <v>88309</v>
      </c>
      <c r="B71" s="447" t="s">
        <v>2395</v>
      </c>
      <c r="C71" s="448" t="s">
        <v>2672</v>
      </c>
      <c r="D71" s="449">
        <v>5.32</v>
      </c>
      <c r="E71" s="449">
        <v>16.21</v>
      </c>
      <c r="F71" s="449" t="s">
        <v>12525</v>
      </c>
    </row>
    <row r="72" spans="1:6" ht="15" customHeight="1">
      <c r="A72" s="446">
        <v>88310</v>
      </c>
      <c r="B72" s="447" t="s">
        <v>2396</v>
      </c>
      <c r="C72" s="448" t="s">
        <v>2672</v>
      </c>
      <c r="D72" s="449">
        <v>5.32</v>
      </c>
      <c r="E72" s="449">
        <v>16.12</v>
      </c>
      <c r="F72" s="449" t="s">
        <v>18314</v>
      </c>
    </row>
    <row r="73" spans="1:6" ht="15" customHeight="1">
      <c r="A73" s="446">
        <v>88311</v>
      </c>
      <c r="B73" s="447" t="s">
        <v>2397</v>
      </c>
      <c r="C73" s="448" t="s">
        <v>2672</v>
      </c>
      <c r="D73" s="449">
        <v>5.32</v>
      </c>
      <c r="E73" s="449">
        <v>16.559999999999999</v>
      </c>
      <c r="F73" s="449" t="s">
        <v>20938</v>
      </c>
    </row>
    <row r="74" spans="1:6" ht="15" customHeight="1">
      <c r="A74" s="446">
        <v>88312</v>
      </c>
      <c r="B74" s="447" t="s">
        <v>2398</v>
      </c>
      <c r="C74" s="448" t="s">
        <v>2672</v>
      </c>
      <c r="D74" s="449">
        <v>5.32</v>
      </c>
      <c r="E74" s="449">
        <v>17.34</v>
      </c>
      <c r="F74" s="449" t="s">
        <v>12514</v>
      </c>
    </row>
    <row r="75" spans="1:6" ht="15" customHeight="1">
      <c r="A75" s="446">
        <v>88313</v>
      </c>
      <c r="B75" s="447" t="s">
        <v>2399</v>
      </c>
      <c r="C75" s="448" t="s">
        <v>2672</v>
      </c>
      <c r="D75" s="449">
        <v>5.3199999999999985</v>
      </c>
      <c r="E75" s="449">
        <v>12.01</v>
      </c>
      <c r="F75" s="449" t="s">
        <v>13301</v>
      </c>
    </row>
    <row r="76" spans="1:6" ht="15" customHeight="1">
      <c r="A76" s="446">
        <v>88314</v>
      </c>
      <c r="B76" s="447" t="s">
        <v>2400</v>
      </c>
      <c r="C76" s="448" t="s">
        <v>2672</v>
      </c>
      <c r="D76" s="449">
        <v>5.32</v>
      </c>
      <c r="E76" s="449">
        <v>10.67</v>
      </c>
      <c r="F76" s="449" t="s">
        <v>19902</v>
      </c>
    </row>
    <row r="77" spans="1:6" ht="15" customHeight="1">
      <c r="A77" s="446">
        <v>88315</v>
      </c>
      <c r="B77" s="447" t="s">
        <v>2401</v>
      </c>
      <c r="C77" s="448" t="s">
        <v>2672</v>
      </c>
      <c r="D77" s="449">
        <v>5.32</v>
      </c>
      <c r="E77" s="449">
        <v>16.079999999999998</v>
      </c>
      <c r="F77" s="449" t="s">
        <v>13491</v>
      </c>
    </row>
    <row r="78" spans="1:6" ht="15" customHeight="1">
      <c r="A78" s="446">
        <v>88316</v>
      </c>
      <c r="B78" s="447" t="s">
        <v>2402</v>
      </c>
      <c r="C78" s="448" t="s">
        <v>2672</v>
      </c>
      <c r="D78" s="449">
        <v>5.3200000000000021</v>
      </c>
      <c r="E78" s="449">
        <v>11.44</v>
      </c>
      <c r="F78" s="449" t="s">
        <v>18414</v>
      </c>
    </row>
    <row r="79" spans="1:6" ht="15" customHeight="1">
      <c r="A79" s="446">
        <v>88317</v>
      </c>
      <c r="B79" s="447" t="s">
        <v>2403</v>
      </c>
      <c r="C79" s="448" t="s">
        <v>2672</v>
      </c>
      <c r="D79" s="449">
        <v>5.32</v>
      </c>
      <c r="E79" s="449">
        <v>16.559999999999999</v>
      </c>
      <c r="F79" s="449" t="s">
        <v>20938</v>
      </c>
    </row>
    <row r="80" spans="1:6" ht="30">
      <c r="A80" s="446">
        <v>88318</v>
      </c>
      <c r="B80" s="447" t="s">
        <v>2404</v>
      </c>
      <c r="C80" s="448" t="s">
        <v>2672</v>
      </c>
      <c r="D80" s="449">
        <v>5.32</v>
      </c>
      <c r="E80" s="449">
        <v>13.3</v>
      </c>
      <c r="F80" s="449" t="s">
        <v>17912</v>
      </c>
    </row>
    <row r="81" spans="1:6" ht="15" customHeight="1">
      <c r="A81" s="446">
        <v>88320</v>
      </c>
      <c r="B81" s="447" t="s">
        <v>2405</v>
      </c>
      <c r="C81" s="448" t="s">
        <v>2672</v>
      </c>
      <c r="D81" s="449">
        <v>5.32</v>
      </c>
      <c r="E81" s="449">
        <v>19.739999999999998</v>
      </c>
      <c r="F81" s="449" t="s">
        <v>16152</v>
      </c>
    </row>
    <row r="82" spans="1:6" ht="15" customHeight="1">
      <c r="A82" s="446">
        <v>88321</v>
      </c>
      <c r="B82" s="447" t="s">
        <v>2406</v>
      </c>
      <c r="C82" s="448" t="s">
        <v>2672</v>
      </c>
      <c r="D82" s="449">
        <v>5.32</v>
      </c>
      <c r="E82" s="449">
        <v>24.69</v>
      </c>
      <c r="F82" s="449" t="s">
        <v>18033</v>
      </c>
    </row>
    <row r="83" spans="1:6" ht="15" customHeight="1">
      <c r="A83" s="446">
        <v>88322</v>
      </c>
      <c r="B83" s="447" t="s">
        <v>2407</v>
      </c>
      <c r="C83" s="448" t="s">
        <v>2672</v>
      </c>
      <c r="D83" s="449">
        <v>5.3199999999999985</v>
      </c>
      <c r="E83" s="449">
        <v>11.67</v>
      </c>
      <c r="F83" s="449" t="s">
        <v>20939</v>
      </c>
    </row>
    <row r="84" spans="1:6" ht="15" customHeight="1">
      <c r="A84" s="446">
        <v>88323</v>
      </c>
      <c r="B84" s="447" t="s">
        <v>2408</v>
      </c>
      <c r="C84" s="448" t="s">
        <v>2672</v>
      </c>
      <c r="D84" s="449">
        <v>5.3199999999999985</v>
      </c>
      <c r="E84" s="449">
        <v>14.83</v>
      </c>
      <c r="F84" s="449" t="s">
        <v>19983</v>
      </c>
    </row>
    <row r="85" spans="1:6" ht="15" customHeight="1">
      <c r="A85" s="446">
        <v>88324</v>
      </c>
      <c r="B85" s="447" t="s">
        <v>2409</v>
      </c>
      <c r="C85" s="448" t="s">
        <v>2672</v>
      </c>
      <c r="D85" s="449">
        <v>5.32</v>
      </c>
      <c r="E85" s="449">
        <v>17.45</v>
      </c>
      <c r="F85" s="449" t="s">
        <v>13425</v>
      </c>
    </row>
    <row r="86" spans="1:6" ht="15" customHeight="1">
      <c r="A86" s="446">
        <v>88325</v>
      </c>
      <c r="B86" s="447" t="s">
        <v>2410</v>
      </c>
      <c r="C86" s="448" t="s">
        <v>2672</v>
      </c>
      <c r="D86" s="449">
        <v>5.32</v>
      </c>
      <c r="E86" s="449">
        <v>19.239999999999998</v>
      </c>
      <c r="F86" s="449" t="s">
        <v>20940</v>
      </c>
    </row>
    <row r="87" spans="1:6" ht="15" customHeight="1">
      <c r="A87" s="446">
        <v>88326</v>
      </c>
      <c r="B87" s="447" t="s">
        <v>2411</v>
      </c>
      <c r="C87" s="448" t="s">
        <v>2672</v>
      </c>
      <c r="D87" s="449">
        <v>3.8599999999999994</v>
      </c>
      <c r="E87" s="449">
        <v>16.11</v>
      </c>
      <c r="F87" s="449" t="s">
        <v>20941</v>
      </c>
    </row>
    <row r="88" spans="1:6" ht="15" customHeight="1">
      <c r="A88" s="446">
        <v>88377</v>
      </c>
      <c r="B88" s="447" t="s">
        <v>2412</v>
      </c>
      <c r="C88" s="448" t="s">
        <v>2672</v>
      </c>
      <c r="D88" s="449">
        <v>4.8699999999999992</v>
      </c>
      <c r="E88" s="449">
        <v>11.81</v>
      </c>
      <c r="F88" s="449" t="s">
        <v>19943</v>
      </c>
    </row>
    <row r="89" spans="1:6" ht="15" customHeight="1">
      <c r="A89" s="446">
        <v>88441</v>
      </c>
      <c r="B89" s="447" t="s">
        <v>2413</v>
      </c>
      <c r="C89" s="448" t="s">
        <v>2672</v>
      </c>
      <c r="D89" s="449">
        <v>5.3199999999999985</v>
      </c>
      <c r="E89" s="449">
        <v>15.47</v>
      </c>
      <c r="F89" s="449" t="s">
        <v>20942</v>
      </c>
    </row>
    <row r="90" spans="1:6" ht="15" customHeight="1">
      <c r="A90" s="446">
        <v>88597</v>
      </c>
      <c r="B90" s="447" t="s">
        <v>2414</v>
      </c>
      <c r="C90" s="448" t="s">
        <v>2672</v>
      </c>
      <c r="D90" s="449">
        <v>3.860000000000003</v>
      </c>
      <c r="E90" s="449">
        <v>20.9</v>
      </c>
      <c r="F90" s="449" t="s">
        <v>20943</v>
      </c>
    </row>
    <row r="91" spans="1:6" ht="15" customHeight="1">
      <c r="A91" s="446">
        <v>90766</v>
      </c>
      <c r="B91" s="447" t="s">
        <v>2415</v>
      </c>
      <c r="C91" s="448" t="s">
        <v>2672</v>
      </c>
      <c r="D91" s="449">
        <v>3.870000000000001</v>
      </c>
      <c r="E91" s="449">
        <v>16.04</v>
      </c>
      <c r="F91" s="449" t="s">
        <v>20944</v>
      </c>
    </row>
    <row r="92" spans="1:6" ht="15" customHeight="1">
      <c r="A92" s="446">
        <v>90767</v>
      </c>
      <c r="B92" s="447" t="s">
        <v>2416</v>
      </c>
      <c r="C92" s="448" t="s">
        <v>2672</v>
      </c>
      <c r="D92" s="449">
        <v>3.8699999999999992</v>
      </c>
      <c r="E92" s="449">
        <v>13.81</v>
      </c>
      <c r="F92" s="449" t="s">
        <v>12362</v>
      </c>
    </row>
    <row r="93" spans="1:6" ht="15" customHeight="1">
      <c r="A93" s="446">
        <v>90768</v>
      </c>
      <c r="B93" s="447" t="s">
        <v>1768</v>
      </c>
      <c r="C93" s="448" t="s">
        <v>2672</v>
      </c>
      <c r="D93" s="449">
        <v>0.39999999999999858</v>
      </c>
      <c r="E93" s="449">
        <v>54.35</v>
      </c>
      <c r="F93" s="449" t="s">
        <v>20945</v>
      </c>
    </row>
    <row r="94" spans="1:6" ht="15" customHeight="1">
      <c r="A94" s="446">
        <v>90769</v>
      </c>
      <c r="B94" s="447" t="s">
        <v>2417</v>
      </c>
      <c r="C94" s="448" t="s">
        <v>2672</v>
      </c>
      <c r="D94" s="449">
        <v>0.39999999999999147</v>
      </c>
      <c r="E94" s="449">
        <v>77.180000000000007</v>
      </c>
      <c r="F94" s="449" t="s">
        <v>20946</v>
      </c>
    </row>
    <row r="95" spans="1:6" ht="15" customHeight="1">
      <c r="A95" s="446">
        <v>90770</v>
      </c>
      <c r="B95" s="447" t="s">
        <v>1769</v>
      </c>
      <c r="C95" s="448" t="s">
        <v>2672</v>
      </c>
      <c r="D95" s="449">
        <v>0.40000000000000568</v>
      </c>
      <c r="E95" s="449">
        <v>102.02</v>
      </c>
      <c r="F95" s="449" t="s">
        <v>20947</v>
      </c>
    </row>
    <row r="96" spans="1:6" ht="15" customHeight="1">
      <c r="A96" s="446">
        <v>90771</v>
      </c>
      <c r="B96" s="447" t="s">
        <v>2418</v>
      </c>
      <c r="C96" s="448" t="s">
        <v>2672</v>
      </c>
      <c r="D96" s="449">
        <v>3.8599999999999994</v>
      </c>
      <c r="E96" s="449">
        <v>20.260000000000002</v>
      </c>
      <c r="F96" s="449" t="s">
        <v>20948</v>
      </c>
    </row>
    <row r="97" spans="1:6" ht="15" customHeight="1">
      <c r="A97" s="446">
        <v>90772</v>
      </c>
      <c r="B97" s="447" t="s">
        <v>1770</v>
      </c>
      <c r="C97" s="448" t="s">
        <v>2672</v>
      </c>
      <c r="D97" s="449">
        <v>3.8600000000000012</v>
      </c>
      <c r="E97" s="449">
        <v>12.35</v>
      </c>
      <c r="F97" s="449" t="s">
        <v>19081</v>
      </c>
    </row>
    <row r="98" spans="1:6" ht="15" customHeight="1">
      <c r="A98" s="446">
        <v>90773</v>
      </c>
      <c r="B98" s="447" t="s">
        <v>2419</v>
      </c>
      <c r="C98" s="448" t="s">
        <v>2672</v>
      </c>
      <c r="D98" s="449">
        <v>3.8599999999999994</v>
      </c>
      <c r="E98" s="449">
        <v>13.04</v>
      </c>
      <c r="F98" s="449" t="s">
        <v>14683</v>
      </c>
    </row>
    <row r="99" spans="1:6" ht="15" customHeight="1">
      <c r="A99" s="446">
        <v>90775</v>
      </c>
      <c r="B99" s="447" t="s">
        <v>2420</v>
      </c>
      <c r="C99" s="448" t="s">
        <v>2672</v>
      </c>
      <c r="D99" s="449">
        <v>0.39000000000000057</v>
      </c>
      <c r="E99" s="449">
        <v>18.39</v>
      </c>
      <c r="F99" s="449" t="s">
        <v>20279</v>
      </c>
    </row>
    <row r="100" spans="1:6" ht="15" customHeight="1">
      <c r="A100" s="446">
        <v>90776</v>
      </c>
      <c r="B100" s="447" t="s">
        <v>2421</v>
      </c>
      <c r="C100" s="448" t="s">
        <v>2672</v>
      </c>
      <c r="D100" s="449">
        <v>3.870000000000001</v>
      </c>
      <c r="E100" s="449">
        <v>31.23</v>
      </c>
      <c r="F100" s="449" t="s">
        <v>12488</v>
      </c>
    </row>
    <row r="101" spans="1:6" ht="15" customHeight="1">
      <c r="A101" s="446">
        <v>90777</v>
      </c>
      <c r="B101" s="447" t="s">
        <v>1771</v>
      </c>
      <c r="C101" s="448" t="s">
        <v>2672</v>
      </c>
      <c r="D101" s="449">
        <v>0.40000000000000568</v>
      </c>
      <c r="E101" s="449">
        <v>74.099999999999994</v>
      </c>
      <c r="F101" s="449" t="s">
        <v>20949</v>
      </c>
    </row>
    <row r="102" spans="1:6" ht="15" customHeight="1">
      <c r="A102" s="446">
        <v>90778</v>
      </c>
      <c r="B102" s="447" t="s">
        <v>2422</v>
      </c>
      <c r="C102" s="448" t="s">
        <v>2672</v>
      </c>
      <c r="D102" s="449">
        <v>0.40000000000000568</v>
      </c>
      <c r="E102" s="449">
        <v>84.33</v>
      </c>
      <c r="F102" s="449" t="s">
        <v>20950</v>
      </c>
    </row>
    <row r="103" spans="1:6" ht="15" customHeight="1">
      <c r="A103" s="446">
        <v>90779</v>
      </c>
      <c r="B103" s="447" t="s">
        <v>1417</v>
      </c>
      <c r="C103" s="448" t="s">
        <v>2672</v>
      </c>
      <c r="D103" s="449">
        <v>0.40000000000000568</v>
      </c>
      <c r="E103" s="449">
        <v>115.27</v>
      </c>
      <c r="F103" s="449" t="s">
        <v>20951</v>
      </c>
    </row>
    <row r="104" spans="1:6" ht="15" customHeight="1">
      <c r="A104" s="446">
        <v>90780</v>
      </c>
      <c r="B104" s="447" t="s">
        <v>2423</v>
      </c>
      <c r="C104" s="448" t="s">
        <v>2672</v>
      </c>
      <c r="D104" s="449">
        <v>0.40000000000000568</v>
      </c>
      <c r="E104" s="449">
        <v>47.37</v>
      </c>
      <c r="F104" s="449" t="s">
        <v>20952</v>
      </c>
    </row>
    <row r="105" spans="1:6" ht="15" customHeight="1">
      <c r="A105" s="446">
        <v>90781</v>
      </c>
      <c r="B105" s="447" t="s">
        <v>1418</v>
      </c>
      <c r="C105" s="448" t="s">
        <v>2672</v>
      </c>
      <c r="D105" s="449">
        <v>3.870000000000001</v>
      </c>
      <c r="E105" s="449">
        <v>16.079999999999998</v>
      </c>
      <c r="F105" s="449" t="s">
        <v>17800</v>
      </c>
    </row>
    <row r="106" spans="1:6" ht="15" customHeight="1">
      <c r="A106" s="446">
        <v>91677</v>
      </c>
      <c r="B106" s="447" t="s">
        <v>1419</v>
      </c>
      <c r="C106" s="448" t="s">
        <v>2672</v>
      </c>
      <c r="D106" s="449">
        <v>0.40000000000000568</v>
      </c>
      <c r="E106" s="449">
        <v>74.16</v>
      </c>
      <c r="F106" s="449" t="s">
        <v>20117</v>
      </c>
    </row>
    <row r="107" spans="1:6" ht="15" customHeight="1">
      <c r="A107" s="446">
        <v>91678</v>
      </c>
      <c r="B107" s="447" t="s">
        <v>1420</v>
      </c>
      <c r="C107" s="448" t="s">
        <v>2672</v>
      </c>
      <c r="D107" s="449">
        <v>0.40000000000000568</v>
      </c>
      <c r="E107" s="449">
        <v>50.05</v>
      </c>
      <c r="F107" s="449" t="s">
        <v>14074</v>
      </c>
    </row>
    <row r="108" spans="1:6" ht="15" customHeight="1">
      <c r="A108" s="446">
        <v>93556</v>
      </c>
      <c r="B108" s="447" t="s">
        <v>1421</v>
      </c>
      <c r="C108" s="448" t="s">
        <v>1321</v>
      </c>
      <c r="D108" s="449">
        <v>94.76</v>
      </c>
      <c r="E108" s="449">
        <v>0</v>
      </c>
      <c r="F108" s="449" t="s">
        <v>20953</v>
      </c>
    </row>
    <row r="109" spans="1:6" ht="15" customHeight="1">
      <c r="A109" s="446">
        <v>93557</v>
      </c>
      <c r="B109" s="447" t="s">
        <v>1422</v>
      </c>
      <c r="C109" s="448" t="s">
        <v>1321</v>
      </c>
      <c r="D109" s="449">
        <v>198.23</v>
      </c>
      <c r="E109" s="449">
        <v>0</v>
      </c>
      <c r="F109" s="449" t="s">
        <v>20954</v>
      </c>
    </row>
    <row r="110" spans="1:6" ht="15" customHeight="1">
      <c r="A110" s="446">
        <v>93558</v>
      </c>
      <c r="B110" s="447" t="s">
        <v>1423</v>
      </c>
      <c r="C110" s="448" t="s">
        <v>1321</v>
      </c>
      <c r="D110" s="449">
        <v>727.87999999999965</v>
      </c>
      <c r="E110" s="449">
        <v>2893.36</v>
      </c>
      <c r="F110" s="449" t="s">
        <v>20955</v>
      </c>
    </row>
    <row r="111" spans="1:6" ht="15" customHeight="1">
      <c r="A111" s="446">
        <v>93559</v>
      </c>
      <c r="B111" s="447" t="s">
        <v>2414</v>
      </c>
      <c r="C111" s="448" t="s">
        <v>1321</v>
      </c>
      <c r="D111" s="449">
        <v>727.87999999999965</v>
      </c>
      <c r="E111" s="449">
        <v>2622.61</v>
      </c>
      <c r="F111" s="449" t="s">
        <v>20956</v>
      </c>
    </row>
    <row r="112" spans="1:6" ht="15" customHeight="1">
      <c r="A112" s="446">
        <v>93560</v>
      </c>
      <c r="B112" s="447" t="s">
        <v>2419</v>
      </c>
      <c r="C112" s="448" t="s">
        <v>1321</v>
      </c>
      <c r="D112" s="449">
        <v>727.87999999999988</v>
      </c>
      <c r="E112" s="449">
        <v>1637.34</v>
      </c>
      <c r="F112" s="449" t="s">
        <v>20957</v>
      </c>
    </row>
    <row r="113" spans="1:6" ht="15" customHeight="1">
      <c r="A113" s="446">
        <v>93561</v>
      </c>
      <c r="B113" s="447" t="s">
        <v>2420</v>
      </c>
      <c r="C113" s="448" t="s">
        <v>1321</v>
      </c>
      <c r="D113" s="449">
        <v>601.11000000000013</v>
      </c>
      <c r="E113" s="449">
        <v>2307.9</v>
      </c>
      <c r="F113" s="449" t="s">
        <v>20958</v>
      </c>
    </row>
    <row r="114" spans="1:6" ht="15" customHeight="1">
      <c r="A114" s="446">
        <v>93562</v>
      </c>
      <c r="B114" s="447" t="s">
        <v>2418</v>
      </c>
      <c r="C114" s="448" t="s">
        <v>1321</v>
      </c>
      <c r="D114" s="449">
        <v>727.88000000000011</v>
      </c>
      <c r="E114" s="449">
        <v>2542.75</v>
      </c>
      <c r="F114" s="449" t="s">
        <v>20959</v>
      </c>
    </row>
    <row r="115" spans="1:6" ht="15" customHeight="1">
      <c r="A115" s="446">
        <v>93563</v>
      </c>
      <c r="B115" s="447" t="s">
        <v>2415</v>
      </c>
      <c r="C115" s="448" t="s">
        <v>1321</v>
      </c>
      <c r="D115" s="449">
        <v>737.77</v>
      </c>
      <c r="E115" s="449">
        <v>2810.7</v>
      </c>
      <c r="F115" s="449" t="s">
        <v>20960</v>
      </c>
    </row>
    <row r="116" spans="1:6" ht="15" customHeight="1">
      <c r="A116" s="446">
        <v>93564</v>
      </c>
      <c r="B116" s="447" t="s">
        <v>2416</v>
      </c>
      <c r="C116" s="448" t="s">
        <v>1321</v>
      </c>
      <c r="D116" s="449">
        <v>737.77</v>
      </c>
      <c r="E116" s="449">
        <v>2413.79</v>
      </c>
      <c r="F116" s="449" t="s">
        <v>20961</v>
      </c>
    </row>
    <row r="117" spans="1:6" ht="15" customHeight="1">
      <c r="A117" s="446">
        <v>93565</v>
      </c>
      <c r="B117" s="447" t="s">
        <v>1771</v>
      </c>
      <c r="C117" s="448" t="s">
        <v>1321</v>
      </c>
      <c r="D117" s="449">
        <v>83.229999999999563</v>
      </c>
      <c r="E117" s="449">
        <v>12979.93</v>
      </c>
      <c r="F117" s="449" t="s">
        <v>20962</v>
      </c>
    </row>
    <row r="118" spans="1:6" ht="15" customHeight="1">
      <c r="A118" s="446">
        <v>93566</v>
      </c>
      <c r="B118" s="447" t="s">
        <v>1770</v>
      </c>
      <c r="C118" s="448" t="s">
        <v>1321</v>
      </c>
      <c r="D118" s="449">
        <v>727.88000000000011</v>
      </c>
      <c r="E118" s="449">
        <v>2169.98</v>
      </c>
      <c r="F118" s="449" t="s">
        <v>20963</v>
      </c>
    </row>
    <row r="119" spans="1:6" ht="15" customHeight="1">
      <c r="A119" s="446">
        <v>93567</v>
      </c>
      <c r="B119" s="447" t="s">
        <v>2422</v>
      </c>
      <c r="C119" s="448" t="s">
        <v>1321</v>
      </c>
      <c r="D119" s="449">
        <v>83.229999999999563</v>
      </c>
      <c r="E119" s="449">
        <v>14773.82</v>
      </c>
      <c r="F119" s="449" t="s">
        <v>20964</v>
      </c>
    </row>
    <row r="120" spans="1:6" ht="15" customHeight="1">
      <c r="A120" s="446">
        <v>93568</v>
      </c>
      <c r="B120" s="447" t="s">
        <v>1417</v>
      </c>
      <c r="C120" s="448" t="s">
        <v>1321</v>
      </c>
      <c r="D120" s="449">
        <v>83.230000000003201</v>
      </c>
      <c r="E120" s="449">
        <v>20195.419999999998</v>
      </c>
      <c r="F120" s="449" t="s">
        <v>20965</v>
      </c>
    </row>
    <row r="121" spans="1:6" ht="15" customHeight="1">
      <c r="A121" s="446">
        <v>93569</v>
      </c>
      <c r="B121" s="447" t="s">
        <v>1424</v>
      </c>
      <c r="C121" s="448" t="s">
        <v>1321</v>
      </c>
      <c r="D121" s="449">
        <v>83.229999999999563</v>
      </c>
      <c r="E121" s="449">
        <v>9529.58</v>
      </c>
      <c r="F121" s="449" t="s">
        <v>20966</v>
      </c>
    </row>
    <row r="122" spans="1:6" ht="15" customHeight="1">
      <c r="A122" s="446">
        <v>93570</v>
      </c>
      <c r="B122" s="447" t="s">
        <v>1425</v>
      </c>
      <c r="C122" s="448" t="s">
        <v>1321</v>
      </c>
      <c r="D122" s="449">
        <v>83.229999999999563</v>
      </c>
      <c r="E122" s="449">
        <v>13535.98</v>
      </c>
      <c r="F122" s="449" t="s">
        <v>20967</v>
      </c>
    </row>
    <row r="123" spans="1:6" ht="15" customHeight="1">
      <c r="A123" s="446">
        <v>93571</v>
      </c>
      <c r="B123" s="447" t="s">
        <v>1426</v>
      </c>
      <c r="C123" s="448" t="s">
        <v>1321</v>
      </c>
      <c r="D123" s="449">
        <v>83.230000000003201</v>
      </c>
      <c r="E123" s="449">
        <v>17895.759999999998</v>
      </c>
      <c r="F123" s="449" t="s">
        <v>20968</v>
      </c>
    </row>
    <row r="124" spans="1:6" ht="15" customHeight="1">
      <c r="A124" s="446">
        <v>93572</v>
      </c>
      <c r="B124" s="447" t="s">
        <v>1427</v>
      </c>
      <c r="C124" s="448" t="s">
        <v>1321</v>
      </c>
      <c r="D124" s="449">
        <v>737.77000000000044</v>
      </c>
      <c r="E124" s="449">
        <v>5459.82</v>
      </c>
      <c r="F124" s="449" t="s">
        <v>20969</v>
      </c>
    </row>
    <row r="125" spans="1:6" ht="15" customHeight="1">
      <c r="A125" s="446">
        <v>94295</v>
      </c>
      <c r="B125" s="447" t="s">
        <v>2423</v>
      </c>
      <c r="C125" s="448" t="s">
        <v>1321</v>
      </c>
      <c r="D125" s="449">
        <v>83.230000000001382</v>
      </c>
      <c r="E125" s="449">
        <v>8286.6299999999992</v>
      </c>
      <c r="F125" s="449" t="s">
        <v>20970</v>
      </c>
    </row>
    <row r="126" spans="1:6" ht="15" customHeight="1">
      <c r="A126" s="446">
        <v>94296</v>
      </c>
      <c r="B126" s="447" t="s">
        <v>1418</v>
      </c>
      <c r="C126" s="448" t="s">
        <v>1321</v>
      </c>
      <c r="D126" s="449">
        <v>737.77</v>
      </c>
      <c r="E126" s="449">
        <v>2952.37</v>
      </c>
      <c r="F126" s="449" t="s">
        <v>20971</v>
      </c>
    </row>
    <row r="127" spans="1:6">
      <c r="A127" s="441"/>
      <c r="B127" s="528" t="s">
        <v>21003</v>
      </c>
      <c r="C127" s="443"/>
      <c r="D127" s="444" t="s">
        <v>2587</v>
      </c>
      <c r="E127" s="444" t="s">
        <v>2587</v>
      </c>
      <c r="F127" s="444"/>
    </row>
    <row r="128" spans="1:6" ht="30">
      <c r="A128" s="446" t="s">
        <v>2586</v>
      </c>
      <c r="B128" s="447" t="s">
        <v>803</v>
      </c>
      <c r="C128" s="448" t="s">
        <v>2573</v>
      </c>
      <c r="D128" s="449">
        <v>22.16</v>
      </c>
      <c r="E128" s="449">
        <v>28.77</v>
      </c>
      <c r="F128" s="449" t="s">
        <v>12221</v>
      </c>
    </row>
    <row r="129" spans="1:6">
      <c r="A129" s="446">
        <v>98458</v>
      </c>
      <c r="B129" s="447" t="s">
        <v>15779</v>
      </c>
      <c r="C129" s="448" t="s">
        <v>2573</v>
      </c>
      <c r="D129" s="449">
        <v>64.849999999999994</v>
      </c>
      <c r="E129" s="449">
        <v>13</v>
      </c>
      <c r="F129" s="449" t="s">
        <v>15780</v>
      </c>
    </row>
    <row r="130" spans="1:6">
      <c r="A130" s="446">
        <v>98459</v>
      </c>
      <c r="B130" s="447" t="s">
        <v>15781</v>
      </c>
      <c r="C130" s="448" t="s">
        <v>2573</v>
      </c>
      <c r="D130" s="449">
        <v>71.94</v>
      </c>
      <c r="E130" s="449">
        <v>12.08</v>
      </c>
      <c r="F130" s="449" t="s">
        <v>15782</v>
      </c>
    </row>
    <row r="131" spans="1:6" ht="30">
      <c r="A131" s="446">
        <v>92235</v>
      </c>
      <c r="B131" s="447" t="s">
        <v>1430</v>
      </c>
      <c r="C131" s="448" t="s">
        <v>2573</v>
      </c>
      <c r="D131" s="449">
        <v>24.950000000000003</v>
      </c>
      <c r="E131" s="449">
        <v>28.75</v>
      </c>
      <c r="F131" s="449" t="s">
        <v>14662</v>
      </c>
    </row>
    <row r="132" spans="1:6">
      <c r="A132" s="446">
        <v>85423</v>
      </c>
      <c r="B132" s="447" t="s">
        <v>1428</v>
      </c>
      <c r="C132" s="448" t="s">
        <v>2573</v>
      </c>
      <c r="D132" s="449">
        <v>4.16</v>
      </c>
      <c r="E132" s="449">
        <v>3.09</v>
      </c>
      <c r="F132" s="449" t="s">
        <v>13952</v>
      </c>
    </row>
    <row r="133" spans="1:6" ht="30">
      <c r="A133" s="446">
        <v>85424</v>
      </c>
      <c r="B133" s="447" t="s">
        <v>1429</v>
      </c>
      <c r="C133" s="448" t="s">
        <v>2573</v>
      </c>
      <c r="D133" s="449">
        <v>7.9000000000000021</v>
      </c>
      <c r="E133" s="449">
        <v>13.95</v>
      </c>
      <c r="F133" s="449" t="s">
        <v>12291</v>
      </c>
    </row>
    <row r="134" spans="1:6">
      <c r="A134" s="446">
        <v>97062</v>
      </c>
      <c r="B134" s="447" t="s">
        <v>20768</v>
      </c>
      <c r="C134" s="448" t="s">
        <v>2573</v>
      </c>
      <c r="D134" s="449">
        <v>3.3300000000000005</v>
      </c>
      <c r="E134" s="449">
        <v>2.11</v>
      </c>
      <c r="F134" s="449" t="s">
        <v>20769</v>
      </c>
    </row>
    <row r="135" spans="1:6">
      <c r="A135" s="446">
        <v>97046</v>
      </c>
      <c r="B135" s="447" t="s">
        <v>20763</v>
      </c>
      <c r="C135" s="448" t="s">
        <v>2573</v>
      </c>
      <c r="D135" s="449">
        <v>0.18</v>
      </c>
      <c r="E135" s="449">
        <v>0.04</v>
      </c>
      <c r="F135" s="449" t="s">
        <v>15968</v>
      </c>
    </row>
    <row r="136" spans="1:6" ht="30">
      <c r="A136" s="446">
        <v>97047</v>
      </c>
      <c r="B136" s="447" t="s">
        <v>20764</v>
      </c>
      <c r="C136" s="448" t="s">
        <v>2573</v>
      </c>
      <c r="D136" s="449">
        <v>7.0000000000000007E-2</v>
      </c>
      <c r="E136" s="449">
        <v>0.01</v>
      </c>
      <c r="F136" s="449" t="s">
        <v>13137</v>
      </c>
    </row>
    <row r="137" spans="1:6" ht="30">
      <c r="A137" s="446">
        <v>97048</v>
      </c>
      <c r="B137" s="447" t="s">
        <v>20765</v>
      </c>
      <c r="C137" s="448" t="s">
        <v>2573</v>
      </c>
      <c r="D137" s="449">
        <v>4.9999999999999996E-2</v>
      </c>
      <c r="E137" s="449">
        <v>0.01</v>
      </c>
      <c r="F137" s="449" t="s">
        <v>11827</v>
      </c>
    </row>
    <row r="138" spans="1:6" ht="30">
      <c r="A138" s="446">
        <v>97066</v>
      </c>
      <c r="B138" s="447" t="s">
        <v>20773</v>
      </c>
      <c r="C138" s="448" t="s">
        <v>2573</v>
      </c>
      <c r="D138" s="449">
        <v>31.83</v>
      </c>
      <c r="E138" s="449">
        <v>19.21</v>
      </c>
      <c r="F138" s="449" t="s">
        <v>20774</v>
      </c>
    </row>
    <row r="139" spans="1:6" ht="30">
      <c r="A139" s="446">
        <v>97067</v>
      </c>
      <c r="B139" s="447" t="s">
        <v>20775</v>
      </c>
      <c r="C139" s="448" t="s">
        <v>2572</v>
      </c>
      <c r="D139" s="449">
        <v>339.08</v>
      </c>
      <c r="E139" s="449">
        <v>163.82</v>
      </c>
      <c r="F139" s="449" t="s">
        <v>20776</v>
      </c>
    </row>
    <row r="140" spans="1:6">
      <c r="A140" s="441"/>
      <c r="B140" s="445" t="s">
        <v>187</v>
      </c>
      <c r="C140" s="443"/>
      <c r="D140" s="444" t="s">
        <v>2587</v>
      </c>
      <c r="E140" s="444" t="s">
        <v>2587</v>
      </c>
      <c r="F140" s="444"/>
    </row>
    <row r="141" spans="1:6">
      <c r="A141" s="446">
        <v>41598</v>
      </c>
      <c r="B141" s="447" t="s">
        <v>1431</v>
      </c>
      <c r="C141" s="448" t="s">
        <v>2570</v>
      </c>
      <c r="D141" s="449">
        <v>1162.51</v>
      </c>
      <c r="E141" s="449">
        <v>222.8</v>
      </c>
      <c r="F141" s="449" t="s">
        <v>18101</v>
      </c>
    </row>
    <row r="142" spans="1:6" ht="30">
      <c r="A142" s="446">
        <v>97741</v>
      </c>
      <c r="B142" s="447" t="s">
        <v>19817</v>
      </c>
      <c r="C142" s="448" t="s">
        <v>2570</v>
      </c>
      <c r="D142" s="449">
        <v>75.210000000000008</v>
      </c>
      <c r="E142" s="449">
        <v>40.130000000000003</v>
      </c>
      <c r="F142" s="449" t="s">
        <v>19818</v>
      </c>
    </row>
    <row r="143" spans="1:6">
      <c r="A143" s="441"/>
      <c r="B143" s="528" t="s">
        <v>20990</v>
      </c>
      <c r="C143" s="443"/>
      <c r="D143" s="444" t="s">
        <v>2587</v>
      </c>
      <c r="E143" s="444" t="s">
        <v>2587</v>
      </c>
      <c r="F143" s="444"/>
    </row>
    <row r="144" spans="1:6" ht="30" customHeight="1">
      <c r="A144" s="446">
        <v>93206</v>
      </c>
      <c r="B144" s="447" t="s">
        <v>1432</v>
      </c>
      <c r="C144" s="448" t="s">
        <v>2573</v>
      </c>
      <c r="D144" s="449">
        <v>489.71000000000004</v>
      </c>
      <c r="E144" s="449">
        <v>279.27</v>
      </c>
      <c r="F144" s="449" t="s">
        <v>15732</v>
      </c>
    </row>
    <row r="145" spans="1:6" ht="30" customHeight="1">
      <c r="A145" s="446">
        <v>93207</v>
      </c>
      <c r="B145" s="447" t="s">
        <v>1433</v>
      </c>
      <c r="C145" s="448" t="s">
        <v>2573</v>
      </c>
      <c r="D145" s="449">
        <v>526.43000000000006</v>
      </c>
      <c r="E145" s="449">
        <v>160.16</v>
      </c>
      <c r="F145" s="449" t="s">
        <v>15733</v>
      </c>
    </row>
    <row r="146" spans="1:6" ht="30" customHeight="1">
      <c r="A146" s="446">
        <v>93208</v>
      </c>
      <c r="B146" s="447" t="s">
        <v>1434</v>
      </c>
      <c r="C146" s="448" t="s">
        <v>2573</v>
      </c>
      <c r="D146" s="449">
        <v>406.59</v>
      </c>
      <c r="E146" s="449">
        <v>114.29</v>
      </c>
      <c r="F146" s="449" t="s">
        <v>15734</v>
      </c>
    </row>
    <row r="147" spans="1:6" ht="30" customHeight="1">
      <c r="A147" s="446">
        <v>93209</v>
      </c>
      <c r="B147" s="447" t="s">
        <v>1435</v>
      </c>
      <c r="C147" s="448" t="s">
        <v>2573</v>
      </c>
      <c r="D147" s="449">
        <v>394.18000000000006</v>
      </c>
      <c r="E147" s="449">
        <v>208.14</v>
      </c>
      <c r="F147" s="449" t="s">
        <v>15735</v>
      </c>
    </row>
    <row r="148" spans="1:6" ht="30" customHeight="1">
      <c r="A148" s="446">
        <v>93210</v>
      </c>
      <c r="B148" s="447" t="s">
        <v>1436</v>
      </c>
      <c r="C148" s="448" t="s">
        <v>2573</v>
      </c>
      <c r="D148" s="449">
        <v>265.23</v>
      </c>
      <c r="E148" s="449">
        <v>93.52</v>
      </c>
      <c r="F148" s="449" t="s">
        <v>15736</v>
      </c>
    </row>
    <row r="149" spans="1:6" ht="30" customHeight="1">
      <c r="A149" s="446">
        <v>93211</v>
      </c>
      <c r="B149" s="447" t="s">
        <v>1437</v>
      </c>
      <c r="C149" s="448" t="s">
        <v>2573</v>
      </c>
      <c r="D149" s="449">
        <v>252.61999999999998</v>
      </c>
      <c r="E149" s="449">
        <v>120.16</v>
      </c>
      <c r="F149" s="449" t="s">
        <v>15737</v>
      </c>
    </row>
    <row r="150" spans="1:6" ht="30" customHeight="1">
      <c r="A150" s="446">
        <v>93212</v>
      </c>
      <c r="B150" s="447" t="s">
        <v>1438</v>
      </c>
      <c r="C150" s="448" t="s">
        <v>2573</v>
      </c>
      <c r="D150" s="449">
        <v>466.1</v>
      </c>
      <c r="E150" s="449">
        <v>164.1</v>
      </c>
      <c r="F150" s="449" t="s">
        <v>15738</v>
      </c>
    </row>
    <row r="151" spans="1:6" ht="30" customHeight="1">
      <c r="A151" s="446">
        <v>93213</v>
      </c>
      <c r="B151" s="447" t="s">
        <v>1439</v>
      </c>
      <c r="C151" s="448" t="s">
        <v>2573</v>
      </c>
      <c r="D151" s="449">
        <v>473.10999999999996</v>
      </c>
      <c r="E151" s="449">
        <v>226.19</v>
      </c>
      <c r="F151" s="449" t="s">
        <v>15739</v>
      </c>
    </row>
    <row r="152" spans="1:6" ht="30" customHeight="1">
      <c r="A152" s="446">
        <v>93214</v>
      </c>
      <c r="B152" s="447" t="s">
        <v>1440</v>
      </c>
      <c r="C152" s="448" t="s">
        <v>2570</v>
      </c>
      <c r="D152" s="449">
        <v>3635.76</v>
      </c>
      <c r="E152" s="449">
        <v>264.39</v>
      </c>
      <c r="F152" s="449" t="s">
        <v>15740</v>
      </c>
    </row>
    <row r="153" spans="1:6" ht="30" customHeight="1">
      <c r="A153" s="446">
        <v>93243</v>
      </c>
      <c r="B153" s="447" t="s">
        <v>15741</v>
      </c>
      <c r="C153" s="448" t="s">
        <v>2570</v>
      </c>
      <c r="D153" s="449">
        <v>5516.31</v>
      </c>
      <c r="E153" s="449">
        <v>349.75</v>
      </c>
      <c r="F153" s="449" t="s">
        <v>15742</v>
      </c>
    </row>
    <row r="154" spans="1:6" ht="30" customHeight="1">
      <c r="A154" s="446">
        <v>93582</v>
      </c>
      <c r="B154" s="447" t="s">
        <v>1441</v>
      </c>
      <c r="C154" s="448" t="s">
        <v>2573</v>
      </c>
      <c r="D154" s="449">
        <v>130.08000000000001</v>
      </c>
      <c r="E154" s="449">
        <v>40.94</v>
      </c>
      <c r="F154" s="449" t="s">
        <v>15743</v>
      </c>
    </row>
    <row r="155" spans="1:6" ht="30" customHeight="1">
      <c r="A155" s="446">
        <v>93583</v>
      </c>
      <c r="B155" s="447" t="s">
        <v>1442</v>
      </c>
      <c r="C155" s="448" t="s">
        <v>2573</v>
      </c>
      <c r="D155" s="449">
        <v>215.85999999999999</v>
      </c>
      <c r="E155" s="449">
        <v>69.400000000000006</v>
      </c>
      <c r="F155" s="449" t="s">
        <v>15744</v>
      </c>
    </row>
    <row r="156" spans="1:6" ht="30" customHeight="1">
      <c r="A156" s="446">
        <v>93584</v>
      </c>
      <c r="B156" s="447" t="s">
        <v>1443</v>
      </c>
      <c r="C156" s="448" t="s">
        <v>2573</v>
      </c>
      <c r="D156" s="449">
        <v>400.68000000000006</v>
      </c>
      <c r="E156" s="449">
        <v>125.15</v>
      </c>
      <c r="F156" s="449" t="s">
        <v>15745</v>
      </c>
    </row>
    <row r="157" spans="1:6" ht="30" customHeight="1">
      <c r="A157" s="446">
        <v>93585</v>
      </c>
      <c r="B157" s="447" t="s">
        <v>2432</v>
      </c>
      <c r="C157" s="448" t="s">
        <v>2573</v>
      </c>
      <c r="D157" s="449">
        <v>575.87</v>
      </c>
      <c r="E157" s="449">
        <v>154.22</v>
      </c>
      <c r="F157" s="449" t="s">
        <v>15746</v>
      </c>
    </row>
    <row r="158" spans="1:6" ht="30" customHeight="1">
      <c r="A158" s="446">
        <v>98441</v>
      </c>
      <c r="B158" s="447" t="s">
        <v>15747</v>
      </c>
      <c r="C158" s="448" t="s">
        <v>2573</v>
      </c>
      <c r="D158" s="449">
        <v>66.05</v>
      </c>
      <c r="E158" s="449">
        <v>16.23</v>
      </c>
      <c r="F158" s="449" t="s">
        <v>15748</v>
      </c>
    </row>
    <row r="159" spans="1:6" ht="30" customHeight="1">
      <c r="A159" s="446">
        <v>98442</v>
      </c>
      <c r="B159" s="447" t="s">
        <v>15749</v>
      </c>
      <c r="C159" s="448" t="s">
        <v>2573</v>
      </c>
      <c r="D159" s="449">
        <v>66.73</v>
      </c>
      <c r="E159" s="449">
        <v>18.190000000000001</v>
      </c>
      <c r="F159" s="449" t="s">
        <v>15750</v>
      </c>
    </row>
    <row r="160" spans="1:6" ht="30" customHeight="1">
      <c r="A160" s="446">
        <v>98443</v>
      </c>
      <c r="B160" s="447" t="s">
        <v>15751</v>
      </c>
      <c r="C160" s="448" t="s">
        <v>2573</v>
      </c>
      <c r="D160" s="449">
        <v>61.11</v>
      </c>
      <c r="E160" s="449">
        <v>8.69</v>
      </c>
      <c r="F160" s="449" t="s">
        <v>15752</v>
      </c>
    </row>
    <row r="161" spans="1:6" ht="30" customHeight="1">
      <c r="A161" s="446">
        <v>98444</v>
      </c>
      <c r="B161" s="447" t="s">
        <v>15753</v>
      </c>
      <c r="C161" s="448" t="s">
        <v>2573</v>
      </c>
      <c r="D161" s="449">
        <v>61.570000000000007</v>
      </c>
      <c r="E161" s="449">
        <v>10.11</v>
      </c>
      <c r="F161" s="449" t="s">
        <v>15754</v>
      </c>
    </row>
    <row r="162" spans="1:6" ht="30" customHeight="1">
      <c r="A162" s="446">
        <v>98445</v>
      </c>
      <c r="B162" s="447" t="s">
        <v>15755</v>
      </c>
      <c r="C162" s="448" t="s">
        <v>2573</v>
      </c>
      <c r="D162" s="449">
        <v>76.23</v>
      </c>
      <c r="E162" s="449">
        <v>23.55</v>
      </c>
      <c r="F162" s="449" t="s">
        <v>15756</v>
      </c>
    </row>
    <row r="163" spans="1:6" ht="30" customHeight="1">
      <c r="A163" s="446">
        <v>98446</v>
      </c>
      <c r="B163" s="447" t="s">
        <v>15757</v>
      </c>
      <c r="C163" s="448" t="s">
        <v>2573</v>
      </c>
      <c r="D163" s="449">
        <v>92.29</v>
      </c>
      <c r="E163" s="449">
        <v>38.58</v>
      </c>
      <c r="F163" s="449" t="s">
        <v>15758</v>
      </c>
    </row>
    <row r="164" spans="1:6" ht="30" customHeight="1">
      <c r="A164" s="446">
        <v>98447</v>
      </c>
      <c r="B164" s="447" t="s">
        <v>15759</v>
      </c>
      <c r="C164" s="448" t="s">
        <v>2573</v>
      </c>
      <c r="D164" s="449">
        <v>69.27</v>
      </c>
      <c r="E164" s="449">
        <v>13.31</v>
      </c>
      <c r="F164" s="449" t="s">
        <v>15760</v>
      </c>
    </row>
    <row r="165" spans="1:6" ht="30" customHeight="1">
      <c r="A165" s="446">
        <v>98448</v>
      </c>
      <c r="B165" s="447" t="s">
        <v>15761</v>
      </c>
      <c r="C165" s="448" t="s">
        <v>2573</v>
      </c>
      <c r="D165" s="449">
        <v>82.210000000000008</v>
      </c>
      <c r="E165" s="449">
        <v>23.97</v>
      </c>
      <c r="F165" s="449" t="s">
        <v>15762</v>
      </c>
    </row>
    <row r="166" spans="1:6" ht="30" customHeight="1">
      <c r="A166" s="446">
        <v>98449</v>
      </c>
      <c r="B166" s="447" t="s">
        <v>15763</v>
      </c>
      <c r="C166" s="448" t="s">
        <v>2573</v>
      </c>
      <c r="D166" s="449">
        <v>82.04</v>
      </c>
      <c r="E166" s="449">
        <v>19.11</v>
      </c>
      <c r="F166" s="449" t="s">
        <v>15764</v>
      </c>
    </row>
    <row r="167" spans="1:6" ht="30" customHeight="1">
      <c r="A167" s="446">
        <v>98450</v>
      </c>
      <c r="B167" s="447" t="s">
        <v>15765</v>
      </c>
      <c r="C167" s="448" t="s">
        <v>2573</v>
      </c>
      <c r="D167" s="449">
        <v>83.05</v>
      </c>
      <c r="E167" s="449">
        <v>21.97</v>
      </c>
      <c r="F167" s="449" t="s">
        <v>15766</v>
      </c>
    </row>
    <row r="168" spans="1:6" ht="30" customHeight="1">
      <c r="A168" s="446">
        <v>98451</v>
      </c>
      <c r="B168" s="447" t="s">
        <v>15767</v>
      </c>
      <c r="C168" s="448" t="s">
        <v>2573</v>
      </c>
      <c r="D168" s="449">
        <v>76.5</v>
      </c>
      <c r="E168" s="449">
        <v>9.8800000000000008</v>
      </c>
      <c r="F168" s="449" t="s">
        <v>15768</v>
      </c>
    </row>
    <row r="169" spans="1:6" ht="30" customHeight="1">
      <c r="A169" s="446">
        <v>98452</v>
      </c>
      <c r="B169" s="447" t="s">
        <v>15769</v>
      </c>
      <c r="C169" s="448" t="s">
        <v>2573</v>
      </c>
      <c r="D169" s="449">
        <v>77.09</v>
      </c>
      <c r="E169" s="449">
        <v>11.63</v>
      </c>
      <c r="F169" s="449" t="s">
        <v>15770</v>
      </c>
    </row>
    <row r="170" spans="1:6" ht="30" customHeight="1">
      <c r="A170" s="446">
        <v>98453</v>
      </c>
      <c r="B170" s="447" t="s">
        <v>15771</v>
      </c>
      <c r="C170" s="448" t="s">
        <v>2573</v>
      </c>
      <c r="D170" s="449">
        <v>93.429999999999993</v>
      </c>
      <c r="E170" s="449">
        <v>29.73</v>
      </c>
      <c r="F170" s="449" t="s">
        <v>15772</v>
      </c>
    </row>
    <row r="171" spans="1:6" ht="30" customHeight="1">
      <c r="A171" s="446">
        <v>98454</v>
      </c>
      <c r="B171" s="447" t="s">
        <v>15773</v>
      </c>
      <c r="C171" s="448" t="s">
        <v>2573</v>
      </c>
      <c r="D171" s="449">
        <v>112.46000000000001</v>
      </c>
      <c r="E171" s="449">
        <v>52.82</v>
      </c>
      <c r="F171" s="449" t="s">
        <v>15774</v>
      </c>
    </row>
    <row r="172" spans="1:6" ht="30" customHeight="1">
      <c r="A172" s="446">
        <v>98455</v>
      </c>
      <c r="B172" s="447" t="s">
        <v>15775</v>
      </c>
      <c r="C172" s="448" t="s">
        <v>2573</v>
      </c>
      <c r="D172" s="449">
        <v>85.9</v>
      </c>
      <c r="E172" s="449">
        <v>17.77</v>
      </c>
      <c r="F172" s="449" t="s">
        <v>15776</v>
      </c>
    </row>
    <row r="173" spans="1:6" ht="30" customHeight="1">
      <c r="A173" s="446">
        <v>98456</v>
      </c>
      <c r="B173" s="447" t="s">
        <v>15777</v>
      </c>
      <c r="C173" s="448" t="s">
        <v>2573</v>
      </c>
      <c r="D173" s="449">
        <v>101.62</v>
      </c>
      <c r="E173" s="449">
        <v>35.93</v>
      </c>
      <c r="F173" s="449" t="s">
        <v>15778</v>
      </c>
    </row>
    <row r="174" spans="1:6" ht="15" customHeight="1">
      <c r="A174" s="446">
        <v>98460</v>
      </c>
      <c r="B174" s="447" t="s">
        <v>15783</v>
      </c>
      <c r="C174" s="448" t="s">
        <v>2573</v>
      </c>
      <c r="D174" s="449">
        <v>59.489999999999995</v>
      </c>
      <c r="E174" s="449">
        <v>5.56</v>
      </c>
      <c r="F174" s="449" t="s">
        <v>15784</v>
      </c>
    </row>
    <row r="175" spans="1:6" ht="30" customHeight="1">
      <c r="A175" s="446">
        <v>98461</v>
      </c>
      <c r="B175" s="447" t="s">
        <v>15785</v>
      </c>
      <c r="C175" s="448" t="s">
        <v>2570</v>
      </c>
      <c r="D175" s="449">
        <v>3156.36</v>
      </c>
      <c r="E175" s="449">
        <v>157.79</v>
      </c>
      <c r="F175" s="449" t="s">
        <v>15786</v>
      </c>
    </row>
    <row r="176" spans="1:6" ht="30" customHeight="1">
      <c r="A176" s="446">
        <v>98462</v>
      </c>
      <c r="B176" s="447" t="s">
        <v>15787</v>
      </c>
      <c r="C176" s="448" t="s">
        <v>2570</v>
      </c>
      <c r="D176" s="449">
        <v>4608.9599999999991</v>
      </c>
      <c r="E176" s="449">
        <v>239.52</v>
      </c>
      <c r="F176" s="449" t="s">
        <v>15788</v>
      </c>
    </row>
    <row r="177" spans="1:6" ht="45" customHeight="1">
      <c r="A177" s="446">
        <v>97010</v>
      </c>
      <c r="B177" s="447" t="s">
        <v>20737</v>
      </c>
      <c r="C177" s="448" t="s">
        <v>2572</v>
      </c>
      <c r="D177" s="449">
        <v>30.97</v>
      </c>
      <c r="E177" s="449">
        <v>10.25</v>
      </c>
      <c r="F177" s="449" t="s">
        <v>20738</v>
      </c>
    </row>
    <row r="178" spans="1:6" ht="45">
      <c r="A178" s="446">
        <v>97011</v>
      </c>
      <c r="B178" s="447" t="s">
        <v>20739</v>
      </c>
      <c r="C178" s="448" t="s">
        <v>2572</v>
      </c>
      <c r="D178" s="449">
        <v>22.360000000000003</v>
      </c>
      <c r="E178" s="449">
        <v>10.27</v>
      </c>
      <c r="F178" s="449" t="s">
        <v>20740</v>
      </c>
    </row>
    <row r="179" spans="1:6" ht="45" customHeight="1">
      <c r="A179" s="446">
        <v>97012</v>
      </c>
      <c r="B179" s="447" t="s">
        <v>20741</v>
      </c>
      <c r="C179" s="448" t="s">
        <v>2572</v>
      </c>
      <c r="D179" s="449">
        <v>18.04</v>
      </c>
      <c r="E179" s="449">
        <v>10.29</v>
      </c>
      <c r="F179" s="449" t="s">
        <v>20742</v>
      </c>
    </row>
    <row r="180" spans="1:6" ht="45" customHeight="1">
      <c r="A180" s="446">
        <v>97013</v>
      </c>
      <c r="B180" s="447" t="s">
        <v>20743</v>
      </c>
      <c r="C180" s="448" t="s">
        <v>2572</v>
      </c>
      <c r="D180" s="449">
        <v>36.660000000000004</v>
      </c>
      <c r="E180" s="449">
        <v>10.9</v>
      </c>
      <c r="F180" s="449" t="s">
        <v>20744</v>
      </c>
    </row>
    <row r="181" spans="1:6" ht="30" customHeight="1">
      <c r="A181" s="446">
        <v>97014</v>
      </c>
      <c r="B181" s="447" t="s">
        <v>20745</v>
      </c>
      <c r="C181" s="448" t="s">
        <v>2572</v>
      </c>
      <c r="D181" s="449">
        <v>26.15</v>
      </c>
      <c r="E181" s="449">
        <v>10.92</v>
      </c>
      <c r="F181" s="449" t="s">
        <v>20746</v>
      </c>
    </row>
    <row r="182" spans="1:6" ht="45" customHeight="1">
      <c r="A182" s="446">
        <v>97015</v>
      </c>
      <c r="B182" s="447" t="s">
        <v>20747</v>
      </c>
      <c r="C182" s="448" t="s">
        <v>2572</v>
      </c>
      <c r="D182" s="449">
        <v>20.810000000000002</v>
      </c>
      <c r="E182" s="449">
        <v>10.94</v>
      </c>
      <c r="F182" s="449" t="s">
        <v>14514</v>
      </c>
    </row>
    <row r="183" spans="1:6" ht="45" customHeight="1">
      <c r="A183" s="446">
        <v>97016</v>
      </c>
      <c r="B183" s="447" t="s">
        <v>20748</v>
      </c>
      <c r="C183" s="448" t="s">
        <v>2572</v>
      </c>
      <c r="D183" s="449">
        <v>28.96</v>
      </c>
      <c r="E183" s="449">
        <v>6.4</v>
      </c>
      <c r="F183" s="449" t="s">
        <v>16161</v>
      </c>
    </row>
    <row r="184" spans="1:6" ht="30" customHeight="1">
      <c r="A184" s="446">
        <v>97017</v>
      </c>
      <c r="B184" s="447" t="s">
        <v>20749</v>
      </c>
      <c r="C184" s="448" t="s">
        <v>2572</v>
      </c>
      <c r="D184" s="449">
        <v>20.8</v>
      </c>
      <c r="E184" s="449">
        <v>6.41</v>
      </c>
      <c r="F184" s="449" t="s">
        <v>20750</v>
      </c>
    </row>
    <row r="185" spans="1:6" ht="45" customHeight="1">
      <c r="A185" s="446">
        <v>97018</v>
      </c>
      <c r="B185" s="447" t="s">
        <v>20751</v>
      </c>
      <c r="C185" s="448" t="s">
        <v>2572</v>
      </c>
      <c r="D185" s="449">
        <v>16.549999999999997</v>
      </c>
      <c r="E185" s="449">
        <v>6.42</v>
      </c>
      <c r="F185" s="449" t="s">
        <v>16055</v>
      </c>
    </row>
    <row r="186" spans="1:6" ht="60" customHeight="1">
      <c r="A186" s="446">
        <v>97031</v>
      </c>
      <c r="B186" s="447" t="s">
        <v>20752</v>
      </c>
      <c r="C186" s="448" t="s">
        <v>2572</v>
      </c>
      <c r="D186" s="449">
        <v>46.239999999999995</v>
      </c>
      <c r="E186" s="449">
        <v>10.41</v>
      </c>
      <c r="F186" s="449" t="s">
        <v>20753</v>
      </c>
    </row>
    <row r="187" spans="1:6" ht="60" customHeight="1">
      <c r="A187" s="446">
        <v>97032</v>
      </c>
      <c r="B187" s="447" t="s">
        <v>20754</v>
      </c>
      <c r="C187" s="448" t="s">
        <v>2572</v>
      </c>
      <c r="D187" s="449">
        <v>26.029999999999998</v>
      </c>
      <c r="E187" s="449">
        <v>10.45</v>
      </c>
      <c r="F187" s="449" t="s">
        <v>20755</v>
      </c>
    </row>
    <row r="188" spans="1:6" ht="60" customHeight="1">
      <c r="A188" s="446">
        <v>97033</v>
      </c>
      <c r="B188" s="447" t="s">
        <v>20756</v>
      </c>
      <c r="C188" s="448" t="s">
        <v>2572</v>
      </c>
      <c r="D188" s="449">
        <v>51.76</v>
      </c>
      <c r="E188" s="449">
        <v>9.81</v>
      </c>
      <c r="F188" s="449" t="s">
        <v>20757</v>
      </c>
    </row>
    <row r="189" spans="1:6" ht="60" customHeight="1">
      <c r="A189" s="446">
        <v>97034</v>
      </c>
      <c r="B189" s="447" t="s">
        <v>20758</v>
      </c>
      <c r="C189" s="448" t="s">
        <v>2572</v>
      </c>
      <c r="D189" s="449">
        <v>28.43</v>
      </c>
      <c r="E189" s="449">
        <v>9.83</v>
      </c>
      <c r="F189" s="449" t="s">
        <v>14766</v>
      </c>
    </row>
    <row r="190" spans="1:6" ht="30" customHeight="1">
      <c r="A190" s="446">
        <v>97039</v>
      </c>
      <c r="B190" s="447" t="s">
        <v>20759</v>
      </c>
      <c r="C190" s="448" t="s">
        <v>2573</v>
      </c>
      <c r="D190" s="449">
        <v>17.14</v>
      </c>
      <c r="E190" s="449">
        <v>10.119999999999999</v>
      </c>
      <c r="F190" s="449" t="s">
        <v>18867</v>
      </c>
    </row>
    <row r="191" spans="1:6" ht="30" customHeight="1">
      <c r="A191" s="446">
        <v>97040</v>
      </c>
      <c r="B191" s="447" t="s">
        <v>20760</v>
      </c>
      <c r="C191" s="448" t="s">
        <v>2573</v>
      </c>
      <c r="D191" s="449">
        <v>4.53</v>
      </c>
      <c r="E191" s="449">
        <v>6.31</v>
      </c>
      <c r="F191" s="449" t="s">
        <v>14916</v>
      </c>
    </row>
    <row r="192" spans="1:6" ht="30" customHeight="1">
      <c r="A192" s="446">
        <v>97041</v>
      </c>
      <c r="B192" s="447" t="s">
        <v>20761</v>
      </c>
      <c r="C192" s="448" t="s">
        <v>2573</v>
      </c>
      <c r="D192" s="449">
        <v>102.88</v>
      </c>
      <c r="E192" s="449">
        <v>16.54</v>
      </c>
      <c r="F192" s="449" t="s">
        <v>20762</v>
      </c>
    </row>
    <row r="193" spans="1:6">
      <c r="A193" s="441"/>
      <c r="B193" s="445" t="s">
        <v>1323</v>
      </c>
      <c r="C193" s="443"/>
      <c r="D193" s="444" t="s">
        <v>2587</v>
      </c>
      <c r="E193" s="444" t="s">
        <v>2587</v>
      </c>
      <c r="F193" s="444"/>
    </row>
    <row r="194" spans="1:6" ht="15" customHeight="1">
      <c r="A194" s="446" t="s">
        <v>1324</v>
      </c>
      <c r="B194" s="447" t="s">
        <v>2433</v>
      </c>
      <c r="C194" s="448" t="s">
        <v>2573</v>
      </c>
      <c r="D194" s="449">
        <v>314.68</v>
      </c>
      <c r="E194" s="449">
        <v>39.42</v>
      </c>
      <c r="F194" s="449" t="s">
        <v>15789</v>
      </c>
    </row>
    <row r="195" spans="1:6" ht="15" customHeight="1">
      <c r="A195" s="446" t="s">
        <v>1325</v>
      </c>
      <c r="B195" s="447" t="s">
        <v>799</v>
      </c>
      <c r="C195" s="448" t="s">
        <v>2570</v>
      </c>
      <c r="D195" s="449">
        <v>95.25</v>
      </c>
      <c r="E195" s="449">
        <v>4.57</v>
      </c>
      <c r="F195" s="449" t="s">
        <v>20777</v>
      </c>
    </row>
    <row r="196" spans="1:6">
      <c r="A196" s="441"/>
      <c r="B196" s="445" t="s">
        <v>188</v>
      </c>
      <c r="C196" s="443"/>
      <c r="D196" s="444" t="s">
        <v>2587</v>
      </c>
      <c r="E196" s="444" t="s">
        <v>2587</v>
      </c>
      <c r="F196" s="444"/>
    </row>
    <row r="197" spans="1:6" ht="15" customHeight="1">
      <c r="A197" s="446" t="s">
        <v>1657</v>
      </c>
      <c r="B197" s="447" t="s">
        <v>2434</v>
      </c>
      <c r="C197" s="448" t="s">
        <v>2572</v>
      </c>
      <c r="D197" s="449">
        <v>1.1800000000000002</v>
      </c>
      <c r="E197" s="449">
        <v>1.46</v>
      </c>
      <c r="F197" s="449" t="s">
        <v>12573</v>
      </c>
    </row>
    <row r="198" spans="1:6" ht="15" customHeight="1">
      <c r="A198" s="446">
        <v>97051</v>
      </c>
      <c r="B198" s="447" t="s">
        <v>20766</v>
      </c>
      <c r="C198" s="448" t="s">
        <v>2572</v>
      </c>
      <c r="D198" s="449">
        <v>0.19</v>
      </c>
      <c r="E198" s="449">
        <v>0.34</v>
      </c>
      <c r="F198" s="449" t="s">
        <v>13729</v>
      </c>
    </row>
    <row r="199" spans="1:6" ht="15" customHeight="1">
      <c r="A199" s="446">
        <v>97053</v>
      </c>
      <c r="B199" s="447" t="s">
        <v>20767</v>
      </c>
      <c r="C199" s="448" t="s">
        <v>2572</v>
      </c>
      <c r="D199" s="449">
        <v>21.02</v>
      </c>
      <c r="E199" s="449">
        <v>4.3899999999999997</v>
      </c>
      <c r="F199" s="449" t="s">
        <v>18010</v>
      </c>
    </row>
    <row r="200" spans="1:6">
      <c r="A200" s="441"/>
      <c r="B200" s="445" t="s">
        <v>1658</v>
      </c>
      <c r="C200" s="443"/>
      <c r="D200" s="444" t="s">
        <v>2587</v>
      </c>
      <c r="E200" s="444" t="s">
        <v>2587</v>
      </c>
      <c r="F200" s="444"/>
    </row>
    <row r="201" spans="1:6" ht="30" customHeight="1">
      <c r="A201" s="446">
        <v>78472</v>
      </c>
      <c r="B201" s="447" t="s">
        <v>2435</v>
      </c>
      <c r="C201" s="448" t="s">
        <v>2573</v>
      </c>
      <c r="D201" s="449">
        <v>0.10999999999999999</v>
      </c>
      <c r="E201" s="449">
        <v>0.2</v>
      </c>
      <c r="F201" s="449" t="s">
        <v>14026</v>
      </c>
    </row>
    <row r="202" spans="1:6">
      <c r="A202" s="441"/>
      <c r="B202" s="442" t="s">
        <v>2883</v>
      </c>
      <c r="C202" s="443"/>
      <c r="D202" s="444" t="s">
        <v>2587</v>
      </c>
      <c r="E202" s="444" t="s">
        <v>2587</v>
      </c>
      <c r="F202" s="444"/>
    </row>
    <row r="203" spans="1:6">
      <c r="A203" s="441"/>
      <c r="B203" s="445" t="s">
        <v>2675</v>
      </c>
      <c r="C203" s="443"/>
      <c r="D203" s="444" t="s">
        <v>2587</v>
      </c>
      <c r="E203" s="444" t="s">
        <v>2587</v>
      </c>
      <c r="F203" s="444"/>
    </row>
    <row r="204" spans="1:6" ht="15" customHeight="1">
      <c r="A204" s="446" t="s">
        <v>2673</v>
      </c>
      <c r="B204" s="447" t="s">
        <v>800</v>
      </c>
      <c r="C204" s="448" t="s">
        <v>2573</v>
      </c>
      <c r="D204" s="449">
        <v>0.3600000000000001</v>
      </c>
      <c r="E204" s="449">
        <v>0.98</v>
      </c>
      <c r="F204" s="449" t="s">
        <v>11626</v>
      </c>
    </row>
    <row r="205" spans="1:6" ht="15" customHeight="1">
      <c r="A205" s="446" t="s">
        <v>2677</v>
      </c>
      <c r="B205" s="447" t="s">
        <v>1056</v>
      </c>
      <c r="C205" s="448" t="s">
        <v>2573</v>
      </c>
      <c r="D205" s="449">
        <v>1.2600000000000002</v>
      </c>
      <c r="E205" s="449">
        <v>2.93</v>
      </c>
      <c r="F205" s="449" t="s">
        <v>15602</v>
      </c>
    </row>
    <row r="206" spans="1:6" ht="15" customHeight="1">
      <c r="A206" s="446">
        <v>98524</v>
      </c>
      <c r="B206" s="447" t="s">
        <v>20896</v>
      </c>
      <c r="C206" s="448" t="s">
        <v>2573</v>
      </c>
      <c r="D206" s="449">
        <v>0.64000000000000012</v>
      </c>
      <c r="E206" s="449">
        <v>2.0499999999999998</v>
      </c>
      <c r="F206" s="449" t="s">
        <v>15600</v>
      </c>
    </row>
    <row r="207" spans="1:6" ht="15" customHeight="1">
      <c r="A207" s="446">
        <v>98519</v>
      </c>
      <c r="B207" s="447" t="s">
        <v>20891</v>
      </c>
      <c r="C207" s="448" t="s">
        <v>2573</v>
      </c>
      <c r="D207" s="449">
        <v>0.40999999999999992</v>
      </c>
      <c r="E207" s="449">
        <v>1.25</v>
      </c>
      <c r="F207" s="449" t="s">
        <v>11302</v>
      </c>
    </row>
    <row r="208" spans="1:6" ht="30" customHeight="1">
      <c r="A208" s="446" t="s">
        <v>2676</v>
      </c>
      <c r="B208" s="447" t="s">
        <v>2436</v>
      </c>
      <c r="C208" s="448" t="s">
        <v>2573</v>
      </c>
      <c r="D208" s="449">
        <v>0.47000000000000003</v>
      </c>
      <c r="E208" s="449">
        <v>0.08</v>
      </c>
      <c r="F208" s="449" t="s">
        <v>11738</v>
      </c>
    </row>
    <row r="209" spans="1:6" ht="30" customHeight="1">
      <c r="A209" s="446">
        <v>98525</v>
      </c>
      <c r="B209" s="447" t="s">
        <v>20901</v>
      </c>
      <c r="C209" s="448" t="s">
        <v>2573</v>
      </c>
      <c r="D209" s="449">
        <v>9.9999999999999978E-2</v>
      </c>
      <c r="E209" s="449">
        <v>0.19</v>
      </c>
      <c r="F209" s="449" t="s">
        <v>12142</v>
      </c>
    </row>
    <row r="210" spans="1:6" ht="30" customHeight="1">
      <c r="A210" s="446">
        <v>73672</v>
      </c>
      <c r="B210" s="447" t="s">
        <v>2437</v>
      </c>
      <c r="C210" s="448" t="s">
        <v>2573</v>
      </c>
      <c r="D210" s="449">
        <v>0.29000000000000004</v>
      </c>
      <c r="E210" s="449">
        <v>0.04</v>
      </c>
      <c r="F210" s="449" t="s">
        <v>11313</v>
      </c>
    </row>
    <row r="211" spans="1:6" ht="30" customHeight="1">
      <c r="A211" s="446" t="s">
        <v>2674</v>
      </c>
      <c r="B211" s="447" t="s">
        <v>2438</v>
      </c>
      <c r="C211" s="448" t="s">
        <v>2573</v>
      </c>
      <c r="D211" s="449">
        <v>0.09</v>
      </c>
      <c r="E211" s="449">
        <v>0.04</v>
      </c>
      <c r="F211" s="449" t="s">
        <v>16005</v>
      </c>
    </row>
    <row r="212" spans="1:6" ht="15" customHeight="1">
      <c r="A212" s="446" t="s">
        <v>2863</v>
      </c>
      <c r="B212" s="447" t="s">
        <v>1328</v>
      </c>
      <c r="C212" s="448" t="s">
        <v>2573</v>
      </c>
      <c r="D212" s="449">
        <v>0.26</v>
      </c>
      <c r="E212" s="449">
        <v>7.0000000000000007E-2</v>
      </c>
      <c r="F212" s="449" t="s">
        <v>11313</v>
      </c>
    </row>
    <row r="213" spans="1:6" ht="15" customHeight="1">
      <c r="A213" s="446">
        <v>85331</v>
      </c>
      <c r="B213" s="447" t="s">
        <v>801</v>
      </c>
      <c r="C213" s="448" t="s">
        <v>2573</v>
      </c>
      <c r="D213" s="449">
        <v>0.35000000000000009</v>
      </c>
      <c r="E213" s="449">
        <v>0.94</v>
      </c>
      <c r="F213" s="449" t="s">
        <v>13396</v>
      </c>
    </row>
    <row r="214" spans="1:6" ht="15" customHeight="1">
      <c r="A214" s="446">
        <v>85422</v>
      </c>
      <c r="B214" s="447" t="s">
        <v>802</v>
      </c>
      <c r="C214" s="448" t="s">
        <v>2573</v>
      </c>
      <c r="D214" s="449">
        <v>2.0600000000000005</v>
      </c>
      <c r="E214" s="449">
        <v>4.6399999999999997</v>
      </c>
      <c r="F214" s="449" t="s">
        <v>15834</v>
      </c>
    </row>
    <row r="215" spans="1:6" ht="30" customHeight="1">
      <c r="A215" s="446">
        <v>98526</v>
      </c>
      <c r="B215" s="447" t="s">
        <v>20902</v>
      </c>
      <c r="C215" s="448" t="s">
        <v>2570</v>
      </c>
      <c r="D215" s="449">
        <v>28.8</v>
      </c>
      <c r="E215" s="449">
        <v>29.62</v>
      </c>
      <c r="F215" s="449" t="s">
        <v>15068</v>
      </c>
    </row>
    <row r="216" spans="1:6" ht="30" customHeight="1">
      <c r="A216" s="446">
        <v>98527</v>
      </c>
      <c r="B216" s="447" t="s">
        <v>20903</v>
      </c>
      <c r="C216" s="448" t="s">
        <v>2570</v>
      </c>
      <c r="D216" s="449">
        <v>62.140000000000008</v>
      </c>
      <c r="E216" s="449">
        <v>63.62</v>
      </c>
      <c r="F216" s="449" t="s">
        <v>20904</v>
      </c>
    </row>
    <row r="217" spans="1:6" ht="30" customHeight="1">
      <c r="A217" s="446">
        <v>98528</v>
      </c>
      <c r="B217" s="447" t="s">
        <v>20905</v>
      </c>
      <c r="C217" s="448" t="s">
        <v>2570</v>
      </c>
      <c r="D217" s="449">
        <v>91.019999999999982</v>
      </c>
      <c r="E217" s="449">
        <v>92.9</v>
      </c>
      <c r="F217" s="449" t="s">
        <v>20906</v>
      </c>
    </row>
    <row r="218" spans="1:6">
      <c r="A218" s="441"/>
      <c r="B218" s="445" t="s">
        <v>190</v>
      </c>
      <c r="C218" s="443"/>
      <c r="D218" s="444" t="s">
        <v>2587</v>
      </c>
      <c r="E218" s="444" t="s">
        <v>2587</v>
      </c>
      <c r="F218" s="444"/>
    </row>
    <row r="219" spans="1:6" ht="15" customHeight="1">
      <c r="A219" s="446">
        <v>99058</v>
      </c>
      <c r="B219" s="447" t="s">
        <v>20857</v>
      </c>
      <c r="C219" s="448" t="s">
        <v>2570</v>
      </c>
      <c r="D219" s="449">
        <v>2.17</v>
      </c>
      <c r="E219" s="449">
        <v>4.63</v>
      </c>
      <c r="F219" s="449" t="s">
        <v>13476</v>
      </c>
    </row>
    <row r="220" spans="1:6" ht="30" customHeight="1">
      <c r="A220" s="446">
        <v>99059</v>
      </c>
      <c r="B220" s="447" t="s">
        <v>20858</v>
      </c>
      <c r="C220" s="448" t="s">
        <v>2572</v>
      </c>
      <c r="D220" s="449">
        <v>17.57</v>
      </c>
      <c r="E220" s="449">
        <v>19.28</v>
      </c>
      <c r="F220" s="449" t="s">
        <v>20859</v>
      </c>
    </row>
    <row r="221" spans="1:6" ht="15" customHeight="1">
      <c r="A221" s="446">
        <v>99060</v>
      </c>
      <c r="B221" s="447" t="s">
        <v>20860</v>
      </c>
      <c r="C221" s="448" t="s">
        <v>2570</v>
      </c>
      <c r="D221" s="449">
        <v>44.739999999999995</v>
      </c>
      <c r="E221" s="449">
        <v>52.39</v>
      </c>
      <c r="F221" s="449" t="s">
        <v>20861</v>
      </c>
    </row>
    <row r="222" spans="1:6" ht="15" customHeight="1">
      <c r="A222" s="446">
        <v>99061</v>
      </c>
      <c r="B222" s="447" t="s">
        <v>20862</v>
      </c>
      <c r="C222" s="448" t="s">
        <v>2570</v>
      </c>
      <c r="D222" s="449">
        <v>27.42</v>
      </c>
      <c r="E222" s="449">
        <v>38.299999999999997</v>
      </c>
      <c r="F222" s="449" t="s">
        <v>20078</v>
      </c>
    </row>
    <row r="223" spans="1:6" ht="15" customHeight="1">
      <c r="A223" s="446">
        <v>99062</v>
      </c>
      <c r="B223" s="447" t="s">
        <v>20863</v>
      </c>
      <c r="C223" s="448" t="s">
        <v>2570</v>
      </c>
      <c r="D223" s="449">
        <v>0.43999999999999995</v>
      </c>
      <c r="E223" s="449">
        <v>1.55</v>
      </c>
      <c r="F223" s="449" t="s">
        <v>14099</v>
      </c>
    </row>
    <row r="224" spans="1:6" ht="15" customHeight="1">
      <c r="A224" s="446">
        <v>99063</v>
      </c>
      <c r="B224" s="447" t="s">
        <v>20864</v>
      </c>
      <c r="C224" s="448" t="s">
        <v>2572</v>
      </c>
      <c r="D224" s="449">
        <v>1.25</v>
      </c>
      <c r="E224" s="449">
        <v>2.0299999999999998</v>
      </c>
      <c r="F224" s="449" t="s">
        <v>12183</v>
      </c>
    </row>
    <row r="225" spans="1:6" ht="15" customHeight="1">
      <c r="A225" s="446">
        <v>99064</v>
      </c>
      <c r="B225" s="447" t="s">
        <v>20865</v>
      </c>
      <c r="C225" s="448" t="s">
        <v>2572</v>
      </c>
      <c r="D225" s="449">
        <v>7.0000000000000007E-2</v>
      </c>
      <c r="E225" s="449">
        <v>0.27</v>
      </c>
      <c r="F225" s="449" t="s">
        <v>13060</v>
      </c>
    </row>
    <row r="226" spans="1:6">
      <c r="A226" s="441"/>
      <c r="B226" s="445" t="s">
        <v>2864</v>
      </c>
      <c r="C226" s="443"/>
      <c r="D226" s="444" t="s">
        <v>2587</v>
      </c>
      <c r="E226" s="444" t="s">
        <v>2587</v>
      </c>
      <c r="F226" s="444"/>
    </row>
    <row r="227" spans="1:6" ht="45" customHeight="1">
      <c r="A227" s="446">
        <v>97063</v>
      </c>
      <c r="B227" s="447" t="s">
        <v>20770</v>
      </c>
      <c r="C227" s="448" t="s">
        <v>2573</v>
      </c>
      <c r="D227" s="449">
        <v>2.2599999999999998</v>
      </c>
      <c r="E227" s="449">
        <v>7.32</v>
      </c>
      <c r="F227" s="449" t="s">
        <v>18697</v>
      </c>
    </row>
    <row r="228" spans="1:6" ht="30" customHeight="1">
      <c r="A228" s="446">
        <v>97064</v>
      </c>
      <c r="B228" s="447" t="s">
        <v>20771</v>
      </c>
      <c r="C228" s="448" t="s">
        <v>2572</v>
      </c>
      <c r="D228" s="449">
        <v>4.3399999999999981</v>
      </c>
      <c r="E228" s="449">
        <v>13.72</v>
      </c>
      <c r="F228" s="449" t="s">
        <v>17911</v>
      </c>
    </row>
    <row r="229" spans="1:6" ht="30" customHeight="1">
      <c r="A229" s="446">
        <v>97065</v>
      </c>
      <c r="B229" s="447" t="s">
        <v>20772</v>
      </c>
      <c r="C229" s="448" t="s">
        <v>2568</v>
      </c>
      <c r="D229" s="449">
        <v>1.4299999999999997</v>
      </c>
      <c r="E229" s="449">
        <v>5.2</v>
      </c>
      <c r="F229" s="449" t="s">
        <v>18585</v>
      </c>
    </row>
    <row r="230" spans="1:6">
      <c r="A230" s="441"/>
      <c r="B230" s="445" t="s">
        <v>1201</v>
      </c>
      <c r="C230" s="443"/>
      <c r="D230" s="444" t="s">
        <v>2587</v>
      </c>
      <c r="E230" s="444" t="s">
        <v>2587</v>
      </c>
      <c r="F230" s="444"/>
    </row>
    <row r="231" spans="1:6">
      <c r="A231" s="441"/>
      <c r="B231" s="445" t="s">
        <v>2865</v>
      </c>
      <c r="C231" s="443"/>
      <c r="D231" s="444" t="s">
        <v>2587</v>
      </c>
      <c r="E231" s="444" t="s">
        <v>2587</v>
      </c>
      <c r="F231" s="444"/>
    </row>
    <row r="232" spans="1:6" ht="15" customHeight="1">
      <c r="A232" s="446" t="s">
        <v>2866</v>
      </c>
      <c r="B232" s="447" t="s">
        <v>2439</v>
      </c>
      <c r="C232" s="448" t="s">
        <v>2573</v>
      </c>
      <c r="D232" s="449">
        <v>32.480000000000004</v>
      </c>
      <c r="E232" s="449">
        <v>25.26</v>
      </c>
      <c r="F232" s="449" t="s">
        <v>20778</v>
      </c>
    </row>
    <row r="233" spans="1:6" ht="15" customHeight="1">
      <c r="A233" s="446" t="s">
        <v>2867</v>
      </c>
      <c r="B233" s="447" t="s">
        <v>2440</v>
      </c>
      <c r="C233" s="448" t="s">
        <v>2573</v>
      </c>
      <c r="D233" s="449">
        <v>25.529999999999998</v>
      </c>
      <c r="E233" s="449">
        <v>25.27</v>
      </c>
      <c r="F233" s="449" t="s">
        <v>20779</v>
      </c>
    </row>
    <row r="234" spans="1:6" ht="30" customHeight="1">
      <c r="A234" s="446">
        <v>84126</v>
      </c>
      <c r="B234" s="447" t="s">
        <v>2441</v>
      </c>
      <c r="C234" s="448" t="s">
        <v>2573</v>
      </c>
      <c r="D234" s="449">
        <v>20.51</v>
      </c>
      <c r="E234" s="449">
        <v>17.190000000000001</v>
      </c>
      <c r="F234" s="449" t="s">
        <v>12633</v>
      </c>
    </row>
    <row r="235" spans="1:6">
      <c r="A235" s="441"/>
      <c r="B235" s="442" t="s">
        <v>2679</v>
      </c>
      <c r="C235" s="443"/>
      <c r="D235" s="444" t="s">
        <v>2587</v>
      </c>
      <c r="E235" s="444" t="s">
        <v>2587</v>
      </c>
      <c r="F235" s="444"/>
    </row>
    <row r="236" spans="1:6">
      <c r="A236" s="441"/>
      <c r="B236" s="445" t="s">
        <v>191</v>
      </c>
      <c r="C236" s="443"/>
      <c r="D236" s="444" t="s">
        <v>2587</v>
      </c>
      <c r="E236" s="444" t="s">
        <v>2587</v>
      </c>
      <c r="F236" s="444"/>
    </row>
    <row r="237" spans="1:6" ht="15" customHeight="1">
      <c r="A237" s="446">
        <v>93358</v>
      </c>
      <c r="B237" s="447" t="s">
        <v>19939</v>
      </c>
      <c r="C237" s="448" t="s">
        <v>2568</v>
      </c>
      <c r="D237" s="449">
        <v>20.919999999999995</v>
      </c>
      <c r="E237" s="449">
        <v>45.38</v>
      </c>
      <c r="F237" s="449" t="s">
        <v>19940</v>
      </c>
    </row>
    <row r="238" spans="1:6" ht="30" customHeight="1">
      <c r="A238" s="446">
        <v>96522</v>
      </c>
      <c r="B238" s="447" t="s">
        <v>19909</v>
      </c>
      <c r="C238" s="448" t="s">
        <v>2568</v>
      </c>
      <c r="D238" s="449">
        <v>34.459999999999994</v>
      </c>
      <c r="E238" s="449">
        <v>85.87</v>
      </c>
      <c r="F238" s="449" t="s">
        <v>19910</v>
      </c>
    </row>
    <row r="239" spans="1:6" ht="30" customHeight="1">
      <c r="A239" s="446">
        <v>96523</v>
      </c>
      <c r="B239" s="447" t="s">
        <v>19911</v>
      </c>
      <c r="C239" s="448" t="s">
        <v>2568</v>
      </c>
      <c r="D239" s="449">
        <v>22.380000000000003</v>
      </c>
      <c r="E239" s="449">
        <v>54.37</v>
      </c>
      <c r="F239" s="449" t="s">
        <v>19912</v>
      </c>
    </row>
    <row r="240" spans="1:6" ht="15" customHeight="1">
      <c r="A240" s="446">
        <v>96526</v>
      </c>
      <c r="B240" s="447" t="s">
        <v>19915</v>
      </c>
      <c r="C240" s="448" t="s">
        <v>2568</v>
      </c>
      <c r="D240" s="449">
        <v>69.199999999999989</v>
      </c>
      <c r="E240" s="449">
        <v>173.81</v>
      </c>
      <c r="F240" s="449" t="s">
        <v>19916</v>
      </c>
    </row>
    <row r="241" spans="1:6" ht="30" customHeight="1">
      <c r="A241" s="446">
        <v>96527</v>
      </c>
      <c r="B241" s="447" t="s">
        <v>19917</v>
      </c>
      <c r="C241" s="448" t="s">
        <v>2568</v>
      </c>
      <c r="D241" s="449">
        <v>29.600000000000009</v>
      </c>
      <c r="E241" s="449">
        <v>71.16</v>
      </c>
      <c r="F241" s="449" t="s">
        <v>19918</v>
      </c>
    </row>
    <row r="242" spans="1:6" ht="30" customHeight="1">
      <c r="A242" s="446" t="s">
        <v>2680</v>
      </c>
      <c r="B242" s="447" t="s">
        <v>2442</v>
      </c>
      <c r="C242" s="448" t="s">
        <v>2568</v>
      </c>
      <c r="D242" s="449">
        <v>53.199999999999989</v>
      </c>
      <c r="E242" s="449">
        <v>114.4</v>
      </c>
      <c r="F242" s="449" t="s">
        <v>19926</v>
      </c>
    </row>
    <row r="243" spans="1:6" ht="15" customHeight="1">
      <c r="A243" s="446" t="s">
        <v>2686</v>
      </c>
      <c r="B243" s="447" t="s">
        <v>395</v>
      </c>
      <c r="C243" s="448" t="s">
        <v>2568</v>
      </c>
      <c r="D243" s="449">
        <v>79.800000000000011</v>
      </c>
      <c r="E243" s="449">
        <v>171.6</v>
      </c>
      <c r="F243" s="449" t="s">
        <v>19927</v>
      </c>
    </row>
    <row r="244" spans="1:6" ht="30" customHeight="1">
      <c r="A244" s="446">
        <v>94097</v>
      </c>
      <c r="B244" s="447" t="s">
        <v>2443</v>
      </c>
      <c r="C244" s="448" t="s">
        <v>2573</v>
      </c>
      <c r="D244" s="449">
        <v>1.2299999999999995</v>
      </c>
      <c r="E244" s="449">
        <v>3.74</v>
      </c>
      <c r="F244" s="449" t="s">
        <v>19992</v>
      </c>
    </row>
    <row r="245" spans="1:6" ht="30" customHeight="1">
      <c r="A245" s="446">
        <v>94098</v>
      </c>
      <c r="B245" s="447" t="s">
        <v>2444</v>
      </c>
      <c r="C245" s="448" t="s">
        <v>2573</v>
      </c>
      <c r="D245" s="449">
        <v>1.4300000000000006</v>
      </c>
      <c r="E245" s="449">
        <v>4.26</v>
      </c>
      <c r="F245" s="449" t="s">
        <v>15073</v>
      </c>
    </row>
    <row r="246" spans="1:6" ht="30" customHeight="1">
      <c r="A246" s="446">
        <v>94099</v>
      </c>
      <c r="B246" s="447" t="s">
        <v>1463</v>
      </c>
      <c r="C246" s="448" t="s">
        <v>2573</v>
      </c>
      <c r="D246" s="449">
        <v>0.56000000000000005</v>
      </c>
      <c r="E246" s="449">
        <v>1.94</v>
      </c>
      <c r="F246" s="449" t="s">
        <v>13605</v>
      </c>
    </row>
    <row r="247" spans="1:6" ht="30" customHeight="1">
      <c r="A247" s="446">
        <v>94100</v>
      </c>
      <c r="B247" s="447" t="s">
        <v>1464</v>
      </c>
      <c r="C247" s="448" t="s">
        <v>2573</v>
      </c>
      <c r="D247" s="449">
        <v>0.76000000000000023</v>
      </c>
      <c r="E247" s="449">
        <v>2.44</v>
      </c>
      <c r="F247" s="449" t="s">
        <v>11748</v>
      </c>
    </row>
    <row r="248" spans="1:6" ht="15" customHeight="1">
      <c r="A248" s="446">
        <v>95606</v>
      </c>
      <c r="B248" s="447" t="s">
        <v>1465</v>
      </c>
      <c r="C248" s="448" t="s">
        <v>2568</v>
      </c>
      <c r="D248" s="449">
        <v>0.96</v>
      </c>
      <c r="E248" s="449">
        <v>0.24</v>
      </c>
      <c r="F248" s="449" t="s">
        <v>12659</v>
      </c>
    </row>
    <row r="249" spans="1:6" ht="15" customHeight="1">
      <c r="A249" s="446">
        <v>97082</v>
      </c>
      <c r="B249" s="447" t="s">
        <v>17209</v>
      </c>
      <c r="C249" s="448" t="s">
        <v>2568</v>
      </c>
      <c r="D249" s="449">
        <v>15.350000000000001</v>
      </c>
      <c r="E249" s="449">
        <v>33.32</v>
      </c>
      <c r="F249" s="449" t="s">
        <v>17210</v>
      </c>
    </row>
    <row r="250" spans="1:6">
      <c r="A250" s="441"/>
      <c r="B250" s="528" t="s">
        <v>192</v>
      </c>
      <c r="C250" s="443"/>
      <c r="D250" s="444" t="s">
        <v>2587</v>
      </c>
      <c r="E250" s="444" t="s">
        <v>2587</v>
      </c>
      <c r="F250" s="444"/>
    </row>
    <row r="251" spans="1:6" ht="15" customHeight="1">
      <c r="A251" s="446">
        <v>79473</v>
      </c>
      <c r="B251" s="447" t="s">
        <v>1329</v>
      </c>
      <c r="C251" s="448" t="s">
        <v>2568</v>
      </c>
      <c r="D251" s="449">
        <v>4.5199999999999996</v>
      </c>
      <c r="E251" s="449">
        <v>0.52</v>
      </c>
      <c r="F251" s="449" t="s">
        <v>11931</v>
      </c>
    </row>
    <row r="252" spans="1:6" ht="30" customHeight="1">
      <c r="A252" s="446" t="s">
        <v>2233</v>
      </c>
      <c r="B252" s="447" t="s">
        <v>1466</v>
      </c>
      <c r="C252" s="448" t="s">
        <v>2568</v>
      </c>
      <c r="D252" s="449">
        <v>2.4000000000000004</v>
      </c>
      <c r="E252" s="449">
        <v>0.53</v>
      </c>
      <c r="F252" s="449" t="s">
        <v>12948</v>
      </c>
    </row>
    <row r="253" spans="1:6" ht="30" customHeight="1">
      <c r="A253" s="446" t="s">
        <v>2142</v>
      </c>
      <c r="B253" s="447" t="s">
        <v>1467</v>
      </c>
      <c r="C253" s="448" t="s">
        <v>2568</v>
      </c>
      <c r="D253" s="449">
        <v>3.96</v>
      </c>
      <c r="E253" s="449">
        <v>0.53</v>
      </c>
      <c r="F253" s="449" t="s">
        <v>18670</v>
      </c>
    </row>
    <row r="254" spans="1:6" ht="30" customHeight="1">
      <c r="A254" s="446" t="s">
        <v>2143</v>
      </c>
      <c r="B254" s="447" t="s">
        <v>1468</v>
      </c>
      <c r="C254" s="448" t="s">
        <v>2568</v>
      </c>
      <c r="D254" s="449">
        <v>1.3399999999999999</v>
      </c>
      <c r="E254" s="449">
        <v>0.08</v>
      </c>
      <c r="F254" s="449" t="s">
        <v>12967</v>
      </c>
    </row>
    <row r="255" spans="1:6" ht="30" customHeight="1">
      <c r="A255" s="446" t="s">
        <v>2144</v>
      </c>
      <c r="B255" s="447" t="s">
        <v>1469</v>
      </c>
      <c r="C255" s="448" t="s">
        <v>2568</v>
      </c>
      <c r="D255" s="449">
        <v>2.59</v>
      </c>
      <c r="E255" s="449">
        <v>0.18</v>
      </c>
      <c r="F255" s="449" t="s">
        <v>11306</v>
      </c>
    </row>
    <row r="256" spans="1:6" ht="30" customHeight="1">
      <c r="A256" s="446" t="s">
        <v>2145</v>
      </c>
      <c r="B256" s="447" t="s">
        <v>1470</v>
      </c>
      <c r="C256" s="448" t="s">
        <v>2568</v>
      </c>
      <c r="D256" s="449">
        <v>1.21</v>
      </c>
      <c r="E256" s="449">
        <v>0.21</v>
      </c>
      <c r="F256" s="449" t="s">
        <v>12967</v>
      </c>
    </row>
    <row r="257" spans="1:6" ht="30" customHeight="1">
      <c r="A257" s="446">
        <v>72915</v>
      </c>
      <c r="B257" s="447" t="s">
        <v>1471</v>
      </c>
      <c r="C257" s="448" t="s">
        <v>2568</v>
      </c>
      <c r="D257" s="449">
        <v>7.6199999999999992</v>
      </c>
      <c r="E257" s="449">
        <v>2.48</v>
      </c>
      <c r="F257" s="449" t="s">
        <v>12667</v>
      </c>
    </row>
    <row r="258" spans="1:6" ht="30" customHeight="1">
      <c r="A258" s="446">
        <v>72917</v>
      </c>
      <c r="B258" s="447" t="s">
        <v>1472</v>
      </c>
      <c r="C258" s="448" t="s">
        <v>2568</v>
      </c>
      <c r="D258" s="449">
        <v>8.6999999999999993</v>
      </c>
      <c r="E258" s="449">
        <v>2.84</v>
      </c>
      <c r="F258" s="449" t="s">
        <v>13145</v>
      </c>
    </row>
    <row r="259" spans="1:6" ht="30" customHeight="1">
      <c r="A259" s="446">
        <v>72918</v>
      </c>
      <c r="B259" s="447" t="s">
        <v>1473</v>
      </c>
      <c r="C259" s="448" t="s">
        <v>2568</v>
      </c>
      <c r="D259" s="449">
        <v>10.15</v>
      </c>
      <c r="E259" s="449">
        <v>3.31</v>
      </c>
      <c r="F259" s="449" t="s">
        <v>19925</v>
      </c>
    </row>
    <row r="260" spans="1:6" ht="30" customHeight="1">
      <c r="A260" s="446">
        <v>83343</v>
      </c>
      <c r="B260" s="447" t="s">
        <v>1474</v>
      </c>
      <c r="C260" s="448" t="s">
        <v>2568</v>
      </c>
      <c r="D260" s="449">
        <v>9.34</v>
      </c>
      <c r="E260" s="449">
        <v>3.38</v>
      </c>
      <c r="F260" s="449" t="s">
        <v>19928</v>
      </c>
    </row>
    <row r="261" spans="1:6" ht="30" customHeight="1">
      <c r="A261" s="446">
        <v>83336</v>
      </c>
      <c r="B261" s="447" t="s">
        <v>1475</v>
      </c>
      <c r="C261" s="448" t="s">
        <v>2568</v>
      </c>
      <c r="D261" s="449">
        <v>3</v>
      </c>
      <c r="E261" s="449">
        <v>1.24</v>
      </c>
      <c r="F261" s="449" t="s">
        <v>12660</v>
      </c>
    </row>
    <row r="262" spans="1:6" ht="30" customHeight="1">
      <c r="A262" s="446">
        <v>83338</v>
      </c>
      <c r="B262" s="447" t="s">
        <v>1476</v>
      </c>
      <c r="C262" s="448" t="s">
        <v>2568</v>
      </c>
      <c r="D262" s="449">
        <v>1.7799999999999998</v>
      </c>
      <c r="E262" s="449">
        <v>0.54</v>
      </c>
      <c r="F262" s="449" t="s">
        <v>19900</v>
      </c>
    </row>
    <row r="263" spans="1:6" ht="15" customHeight="1">
      <c r="A263" s="446">
        <v>79480</v>
      </c>
      <c r="B263" s="447" t="s">
        <v>1477</v>
      </c>
      <c r="C263" s="448" t="s">
        <v>2568</v>
      </c>
      <c r="D263" s="449">
        <v>1.79</v>
      </c>
      <c r="E263" s="449">
        <v>0.31</v>
      </c>
      <c r="F263" s="449" t="s">
        <v>19899</v>
      </c>
    </row>
    <row r="264" spans="1:6" ht="60" customHeight="1">
      <c r="A264" s="446">
        <v>98116</v>
      </c>
      <c r="B264" s="447" t="s">
        <v>19921</v>
      </c>
      <c r="C264" s="448" t="s">
        <v>2568</v>
      </c>
      <c r="D264" s="449">
        <v>10.130000000000001</v>
      </c>
      <c r="E264" s="449">
        <v>1.1100000000000001</v>
      </c>
      <c r="F264" s="449" t="s">
        <v>13560</v>
      </c>
    </row>
    <row r="265" spans="1:6" ht="60" customHeight="1">
      <c r="A265" s="446">
        <v>98117</v>
      </c>
      <c r="B265" s="447" t="s">
        <v>19922</v>
      </c>
      <c r="C265" s="448" t="s">
        <v>2568</v>
      </c>
      <c r="D265" s="449">
        <v>9.5</v>
      </c>
      <c r="E265" s="449">
        <v>1.05</v>
      </c>
      <c r="F265" s="449" t="s">
        <v>11576</v>
      </c>
    </row>
    <row r="266" spans="1:6" ht="60" customHeight="1">
      <c r="A266" s="446">
        <v>98118</v>
      </c>
      <c r="B266" s="447" t="s">
        <v>19923</v>
      </c>
      <c r="C266" s="448" t="s">
        <v>2568</v>
      </c>
      <c r="D266" s="449">
        <v>9.51</v>
      </c>
      <c r="E266" s="449">
        <v>1.06</v>
      </c>
      <c r="F266" s="449" t="s">
        <v>14895</v>
      </c>
    </row>
    <row r="267" spans="1:6" ht="60" customHeight="1">
      <c r="A267" s="446">
        <v>98119</v>
      </c>
      <c r="B267" s="447" t="s">
        <v>19924</v>
      </c>
      <c r="C267" s="448" t="s">
        <v>2568</v>
      </c>
      <c r="D267" s="449">
        <v>8.48</v>
      </c>
      <c r="E267" s="449">
        <v>0.84</v>
      </c>
      <c r="F267" s="449" t="s">
        <v>13778</v>
      </c>
    </row>
    <row r="268" spans="1:6" ht="60" customHeight="1">
      <c r="A268" s="446">
        <v>89885</v>
      </c>
      <c r="B268" s="447" t="s">
        <v>1330</v>
      </c>
      <c r="C268" s="448" t="s">
        <v>2568</v>
      </c>
      <c r="D268" s="449">
        <v>6.3500000000000005</v>
      </c>
      <c r="E268" s="449">
        <v>0.93</v>
      </c>
      <c r="F268" s="449" t="s">
        <v>11683</v>
      </c>
    </row>
    <row r="269" spans="1:6" ht="60" customHeight="1">
      <c r="A269" s="446">
        <v>89886</v>
      </c>
      <c r="B269" s="447" t="s">
        <v>1331</v>
      </c>
      <c r="C269" s="448" t="s">
        <v>2568</v>
      </c>
      <c r="D269" s="449">
        <v>6.38</v>
      </c>
      <c r="E269" s="449">
        <v>0.93</v>
      </c>
      <c r="F269" s="449" t="s">
        <v>11352</v>
      </c>
    </row>
    <row r="270" spans="1:6" ht="60" customHeight="1">
      <c r="A270" s="446">
        <v>89887</v>
      </c>
      <c r="B270" s="447" t="s">
        <v>1332</v>
      </c>
      <c r="C270" s="448" t="s">
        <v>2568</v>
      </c>
      <c r="D270" s="449">
        <v>6.6400000000000006</v>
      </c>
      <c r="E270" s="449">
        <v>0.93</v>
      </c>
      <c r="F270" s="449" t="s">
        <v>18259</v>
      </c>
    </row>
    <row r="271" spans="1:6" ht="60" customHeight="1">
      <c r="A271" s="446">
        <v>89888</v>
      </c>
      <c r="B271" s="447" t="s">
        <v>1333</v>
      </c>
      <c r="C271" s="448" t="s">
        <v>2568</v>
      </c>
      <c r="D271" s="449">
        <v>6.5500000000000007</v>
      </c>
      <c r="E271" s="449">
        <v>0.94</v>
      </c>
      <c r="F271" s="449" t="s">
        <v>13421</v>
      </c>
    </row>
    <row r="272" spans="1:6" ht="60" customHeight="1">
      <c r="A272" s="446">
        <v>89889</v>
      </c>
      <c r="B272" s="447" t="s">
        <v>1334</v>
      </c>
      <c r="C272" s="448" t="s">
        <v>2568</v>
      </c>
      <c r="D272" s="449">
        <v>6.83</v>
      </c>
      <c r="E272" s="449">
        <v>0.93</v>
      </c>
      <c r="F272" s="449" t="s">
        <v>12599</v>
      </c>
    </row>
    <row r="273" spans="1:6" ht="60" customHeight="1">
      <c r="A273" s="446">
        <v>89890</v>
      </c>
      <c r="B273" s="447" t="s">
        <v>1335</v>
      </c>
      <c r="C273" s="448" t="s">
        <v>2568</v>
      </c>
      <c r="D273" s="449">
        <v>9.65</v>
      </c>
      <c r="E273" s="449">
        <v>1.1100000000000001</v>
      </c>
      <c r="F273" s="449" t="s">
        <v>18622</v>
      </c>
    </row>
    <row r="274" spans="1:6" ht="60" customHeight="1">
      <c r="A274" s="446">
        <v>89893</v>
      </c>
      <c r="B274" s="447" t="s">
        <v>1675</v>
      </c>
      <c r="C274" s="448" t="s">
        <v>2568</v>
      </c>
      <c r="D274" s="449">
        <v>11.940000000000001</v>
      </c>
      <c r="E274" s="449">
        <v>1.29</v>
      </c>
      <c r="F274" s="449" t="s">
        <v>13302</v>
      </c>
    </row>
    <row r="275" spans="1:6" ht="60" customHeight="1">
      <c r="A275" s="446">
        <v>89894</v>
      </c>
      <c r="B275" s="447" t="s">
        <v>1676</v>
      </c>
      <c r="C275" s="448" t="s">
        <v>2568</v>
      </c>
      <c r="D275" s="449">
        <v>13.23</v>
      </c>
      <c r="E275" s="449">
        <v>1.48</v>
      </c>
      <c r="F275" s="449" t="s">
        <v>19901</v>
      </c>
    </row>
    <row r="276" spans="1:6" ht="60" customHeight="1">
      <c r="A276" s="446">
        <v>89895</v>
      </c>
      <c r="B276" s="447" t="s">
        <v>1677</v>
      </c>
      <c r="C276" s="448" t="s">
        <v>2568</v>
      </c>
      <c r="D276" s="449">
        <v>16.200000000000003</v>
      </c>
      <c r="E276" s="449">
        <v>1.65</v>
      </c>
      <c r="F276" s="449" t="s">
        <v>13653</v>
      </c>
    </row>
    <row r="277" spans="1:6" ht="60" customHeight="1">
      <c r="A277" s="446">
        <v>89903</v>
      </c>
      <c r="B277" s="447" t="s">
        <v>1343</v>
      </c>
      <c r="C277" s="448" t="s">
        <v>2568</v>
      </c>
      <c r="D277" s="449">
        <v>5.73</v>
      </c>
      <c r="E277" s="449">
        <v>0.71</v>
      </c>
      <c r="F277" s="449" t="s">
        <v>12689</v>
      </c>
    </row>
    <row r="278" spans="1:6" ht="60" customHeight="1">
      <c r="A278" s="446">
        <v>89904</v>
      </c>
      <c r="B278" s="447" t="s">
        <v>1344</v>
      </c>
      <c r="C278" s="448" t="s">
        <v>2568</v>
      </c>
      <c r="D278" s="449">
        <v>5.76</v>
      </c>
      <c r="E278" s="449">
        <v>0.71</v>
      </c>
      <c r="F278" s="449" t="s">
        <v>11375</v>
      </c>
    </row>
    <row r="279" spans="1:6" ht="60" customHeight="1">
      <c r="A279" s="446">
        <v>89905</v>
      </c>
      <c r="B279" s="447" t="s">
        <v>1345</v>
      </c>
      <c r="C279" s="448" t="s">
        <v>2568</v>
      </c>
      <c r="D279" s="449">
        <v>5.98</v>
      </c>
      <c r="E279" s="449">
        <v>0.71</v>
      </c>
      <c r="F279" s="449" t="s">
        <v>12373</v>
      </c>
    </row>
    <row r="280" spans="1:6" ht="60" customHeight="1">
      <c r="A280" s="446">
        <v>89906</v>
      </c>
      <c r="B280" s="447" t="s">
        <v>1346</v>
      </c>
      <c r="C280" s="448" t="s">
        <v>2568</v>
      </c>
      <c r="D280" s="449">
        <v>5.91</v>
      </c>
      <c r="E280" s="449">
        <v>0.71</v>
      </c>
      <c r="F280" s="449" t="s">
        <v>12275</v>
      </c>
    </row>
    <row r="281" spans="1:6" ht="60" customHeight="1">
      <c r="A281" s="446">
        <v>89907</v>
      </c>
      <c r="B281" s="447" t="s">
        <v>1347</v>
      </c>
      <c r="C281" s="448" t="s">
        <v>2568</v>
      </c>
      <c r="D281" s="449">
        <v>6.5600000000000005</v>
      </c>
      <c r="E281" s="449">
        <v>0.88</v>
      </c>
      <c r="F281" s="449" t="s">
        <v>11376</v>
      </c>
    </row>
    <row r="282" spans="1:6" ht="60" customHeight="1">
      <c r="A282" s="446">
        <v>89908</v>
      </c>
      <c r="B282" s="447" t="s">
        <v>1348</v>
      </c>
      <c r="C282" s="448" t="s">
        <v>2568</v>
      </c>
      <c r="D282" s="449">
        <v>9.09</v>
      </c>
      <c r="E282" s="449">
        <v>1.05</v>
      </c>
      <c r="F282" s="449" t="s">
        <v>12539</v>
      </c>
    </row>
    <row r="283" spans="1:6" ht="60" customHeight="1">
      <c r="A283" s="446">
        <v>89911</v>
      </c>
      <c r="B283" s="447" t="s">
        <v>1349</v>
      </c>
      <c r="C283" s="448" t="s">
        <v>2568</v>
      </c>
      <c r="D283" s="449">
        <v>11.129999999999999</v>
      </c>
      <c r="E283" s="449">
        <v>1.22</v>
      </c>
      <c r="F283" s="449" t="s">
        <v>13495</v>
      </c>
    </row>
    <row r="284" spans="1:6" ht="60" customHeight="1">
      <c r="A284" s="446">
        <v>89912</v>
      </c>
      <c r="B284" s="447" t="s">
        <v>1350</v>
      </c>
      <c r="C284" s="448" t="s">
        <v>2568</v>
      </c>
      <c r="D284" s="449">
        <v>11.95</v>
      </c>
      <c r="E284" s="449">
        <v>1.22</v>
      </c>
      <c r="F284" s="449" t="s">
        <v>13453</v>
      </c>
    </row>
    <row r="285" spans="1:6" ht="60" customHeight="1">
      <c r="A285" s="446">
        <v>89913</v>
      </c>
      <c r="B285" s="447" t="s">
        <v>718</v>
      </c>
      <c r="C285" s="448" t="s">
        <v>2568</v>
      </c>
      <c r="D285" s="449">
        <v>14.61</v>
      </c>
      <c r="E285" s="449">
        <v>1.38</v>
      </c>
      <c r="F285" s="449" t="s">
        <v>19902</v>
      </c>
    </row>
    <row r="286" spans="1:6" ht="60" customHeight="1">
      <c r="A286" s="446">
        <v>89921</v>
      </c>
      <c r="B286" s="447" t="s">
        <v>719</v>
      </c>
      <c r="C286" s="448" t="s">
        <v>2568</v>
      </c>
      <c r="D286" s="449">
        <v>5.28</v>
      </c>
      <c r="E286" s="449">
        <v>0.67</v>
      </c>
      <c r="F286" s="449" t="s">
        <v>15161</v>
      </c>
    </row>
    <row r="287" spans="1:6" ht="60" customHeight="1">
      <c r="A287" s="446">
        <v>89922</v>
      </c>
      <c r="B287" s="447" t="s">
        <v>720</v>
      </c>
      <c r="C287" s="448" t="s">
        <v>2568</v>
      </c>
      <c r="D287" s="449">
        <v>5.32</v>
      </c>
      <c r="E287" s="449">
        <v>0.67</v>
      </c>
      <c r="F287" s="449" t="s">
        <v>14107</v>
      </c>
    </row>
    <row r="288" spans="1:6" ht="60" customHeight="1">
      <c r="A288" s="446">
        <v>89923</v>
      </c>
      <c r="B288" s="447" t="s">
        <v>721</v>
      </c>
      <c r="C288" s="448" t="s">
        <v>2568</v>
      </c>
      <c r="D288" s="449">
        <v>5.5600000000000005</v>
      </c>
      <c r="E288" s="449">
        <v>0.67</v>
      </c>
      <c r="F288" s="449" t="s">
        <v>19903</v>
      </c>
    </row>
    <row r="289" spans="1:6" ht="60" customHeight="1">
      <c r="A289" s="446">
        <v>89924</v>
      </c>
      <c r="B289" s="447" t="s">
        <v>722</v>
      </c>
      <c r="C289" s="448" t="s">
        <v>2568</v>
      </c>
      <c r="D289" s="449">
        <v>5.49</v>
      </c>
      <c r="E289" s="449">
        <v>0.67</v>
      </c>
      <c r="F289" s="449" t="s">
        <v>12692</v>
      </c>
    </row>
    <row r="290" spans="1:6" ht="60" customHeight="1">
      <c r="A290" s="446">
        <v>89925</v>
      </c>
      <c r="B290" s="447" t="s">
        <v>723</v>
      </c>
      <c r="C290" s="448" t="s">
        <v>2568</v>
      </c>
      <c r="D290" s="449">
        <v>5.76</v>
      </c>
      <c r="E290" s="449">
        <v>0.66</v>
      </c>
      <c r="F290" s="449" t="s">
        <v>14430</v>
      </c>
    </row>
    <row r="291" spans="1:6" ht="60" customHeight="1">
      <c r="A291" s="446">
        <v>89926</v>
      </c>
      <c r="B291" s="447" t="s">
        <v>724</v>
      </c>
      <c r="C291" s="448" t="s">
        <v>2568</v>
      </c>
      <c r="D291" s="449">
        <v>8.77</v>
      </c>
      <c r="E291" s="449">
        <v>0.91</v>
      </c>
      <c r="F291" s="449" t="s">
        <v>19904</v>
      </c>
    </row>
    <row r="292" spans="1:6" ht="60" customHeight="1">
      <c r="A292" s="446">
        <v>89929</v>
      </c>
      <c r="B292" s="447" t="s">
        <v>516</v>
      </c>
      <c r="C292" s="448" t="s">
        <v>2568</v>
      </c>
      <c r="D292" s="449">
        <v>11.23</v>
      </c>
      <c r="E292" s="449">
        <v>1.18</v>
      </c>
      <c r="F292" s="449" t="s">
        <v>13711</v>
      </c>
    </row>
    <row r="293" spans="1:6" ht="60" customHeight="1">
      <c r="A293" s="446">
        <v>89930</v>
      </c>
      <c r="B293" s="447" t="s">
        <v>517</v>
      </c>
      <c r="C293" s="448" t="s">
        <v>2568</v>
      </c>
      <c r="D293" s="449">
        <v>12.11</v>
      </c>
      <c r="E293" s="449">
        <v>1.18</v>
      </c>
      <c r="F293" s="449" t="s">
        <v>11408</v>
      </c>
    </row>
    <row r="294" spans="1:6" ht="60" customHeight="1">
      <c r="A294" s="446">
        <v>89931</v>
      </c>
      <c r="B294" s="447" t="s">
        <v>518</v>
      </c>
      <c r="C294" s="448" t="s">
        <v>2568</v>
      </c>
      <c r="D294" s="449">
        <v>15.280000000000001</v>
      </c>
      <c r="E294" s="449">
        <v>1.43</v>
      </c>
      <c r="F294" s="449" t="s">
        <v>13057</v>
      </c>
    </row>
    <row r="295" spans="1:6" ht="60" customHeight="1">
      <c r="A295" s="446">
        <v>89939</v>
      </c>
      <c r="B295" s="447" t="s">
        <v>386</v>
      </c>
      <c r="C295" s="448" t="s">
        <v>2568</v>
      </c>
      <c r="D295" s="449">
        <v>4.96</v>
      </c>
      <c r="E295" s="449">
        <v>0.61</v>
      </c>
      <c r="F295" s="449" t="s">
        <v>14822</v>
      </c>
    </row>
    <row r="296" spans="1:6" ht="60" customHeight="1">
      <c r="A296" s="446">
        <v>89940</v>
      </c>
      <c r="B296" s="447" t="s">
        <v>387</v>
      </c>
      <c r="C296" s="448" t="s">
        <v>2568</v>
      </c>
      <c r="D296" s="449">
        <v>4.99</v>
      </c>
      <c r="E296" s="449">
        <v>0.6</v>
      </c>
      <c r="F296" s="449" t="s">
        <v>12002</v>
      </c>
    </row>
    <row r="297" spans="1:6" ht="60" customHeight="1">
      <c r="A297" s="446">
        <v>89941</v>
      </c>
      <c r="B297" s="447" t="s">
        <v>388</v>
      </c>
      <c r="C297" s="448" t="s">
        <v>2568</v>
      </c>
      <c r="D297" s="449">
        <v>5.21</v>
      </c>
      <c r="E297" s="449">
        <v>0.62</v>
      </c>
      <c r="F297" s="449" t="s">
        <v>13790</v>
      </c>
    </row>
    <row r="298" spans="1:6" ht="60" customHeight="1">
      <c r="A298" s="446">
        <v>89942</v>
      </c>
      <c r="B298" s="447" t="s">
        <v>389</v>
      </c>
      <c r="C298" s="448" t="s">
        <v>2568</v>
      </c>
      <c r="D298" s="449">
        <v>5.14</v>
      </c>
      <c r="E298" s="449">
        <v>0.61</v>
      </c>
      <c r="F298" s="449" t="s">
        <v>11961</v>
      </c>
    </row>
    <row r="299" spans="1:6" ht="60" customHeight="1">
      <c r="A299" s="446">
        <v>89943</v>
      </c>
      <c r="B299" s="447" t="s">
        <v>390</v>
      </c>
      <c r="C299" s="448" t="s">
        <v>2568</v>
      </c>
      <c r="D299" s="449">
        <v>5.38</v>
      </c>
      <c r="E299" s="449">
        <v>0.61</v>
      </c>
      <c r="F299" s="449" t="s">
        <v>14107</v>
      </c>
    </row>
    <row r="300" spans="1:6" ht="60" customHeight="1">
      <c r="A300" s="446">
        <v>89944</v>
      </c>
      <c r="B300" s="447" t="s">
        <v>391</v>
      </c>
      <c r="C300" s="448" t="s">
        <v>2568</v>
      </c>
      <c r="D300" s="449">
        <v>8.07</v>
      </c>
      <c r="E300" s="449">
        <v>0.84</v>
      </c>
      <c r="F300" s="449" t="s">
        <v>19905</v>
      </c>
    </row>
    <row r="301" spans="1:6" ht="60" customHeight="1">
      <c r="A301" s="446">
        <v>89947</v>
      </c>
      <c r="B301" s="447" t="s">
        <v>392</v>
      </c>
      <c r="C301" s="448" t="s">
        <v>2568</v>
      </c>
      <c r="D301" s="449">
        <v>10.010000000000002</v>
      </c>
      <c r="E301" s="449">
        <v>0.96</v>
      </c>
      <c r="F301" s="449" t="s">
        <v>12722</v>
      </c>
    </row>
    <row r="302" spans="1:6" ht="60" customHeight="1">
      <c r="A302" s="446">
        <v>89948</v>
      </c>
      <c r="B302" s="447" t="s">
        <v>393</v>
      </c>
      <c r="C302" s="448" t="s">
        <v>2568</v>
      </c>
      <c r="D302" s="449">
        <v>11.08</v>
      </c>
      <c r="E302" s="449">
        <v>1.07</v>
      </c>
      <c r="F302" s="449" t="s">
        <v>13980</v>
      </c>
    </row>
    <row r="303" spans="1:6" ht="60" customHeight="1">
      <c r="A303" s="446">
        <v>89949</v>
      </c>
      <c r="B303" s="447" t="s">
        <v>394</v>
      </c>
      <c r="C303" s="448" t="s">
        <v>2568</v>
      </c>
      <c r="D303" s="449">
        <v>13.610000000000001</v>
      </c>
      <c r="E303" s="449">
        <v>1.19</v>
      </c>
      <c r="F303" s="449" t="s">
        <v>11868</v>
      </c>
    </row>
    <row r="304" spans="1:6" ht="30" customHeight="1">
      <c r="A304" s="446">
        <v>96520</v>
      </c>
      <c r="B304" s="447" t="s">
        <v>19906</v>
      </c>
      <c r="C304" s="448" t="s">
        <v>2568</v>
      </c>
      <c r="D304" s="449">
        <v>36.82</v>
      </c>
      <c r="E304" s="449">
        <v>38.119999999999997</v>
      </c>
      <c r="F304" s="449" t="s">
        <v>19907</v>
      </c>
    </row>
    <row r="305" spans="1:6" ht="30" customHeight="1">
      <c r="A305" s="446">
        <v>96521</v>
      </c>
      <c r="B305" s="447" t="s">
        <v>19908</v>
      </c>
      <c r="C305" s="448" t="s">
        <v>2568</v>
      </c>
      <c r="D305" s="449">
        <v>20.480000000000004</v>
      </c>
      <c r="E305" s="449">
        <v>10.44</v>
      </c>
      <c r="F305" s="449" t="s">
        <v>19348</v>
      </c>
    </row>
    <row r="306" spans="1:6" ht="30" customHeight="1">
      <c r="A306" s="446">
        <v>96524</v>
      </c>
      <c r="B306" s="447" t="s">
        <v>19913</v>
      </c>
      <c r="C306" s="448" t="s">
        <v>2568</v>
      </c>
      <c r="D306" s="449">
        <v>51.490000000000009</v>
      </c>
      <c r="E306" s="449">
        <v>88.32</v>
      </c>
      <c r="F306" s="449" t="s">
        <v>19019</v>
      </c>
    </row>
    <row r="307" spans="1:6" ht="30" customHeight="1">
      <c r="A307" s="446">
        <v>96525</v>
      </c>
      <c r="B307" s="447" t="s">
        <v>19914</v>
      </c>
      <c r="C307" s="448" t="s">
        <v>2568</v>
      </c>
      <c r="D307" s="449">
        <v>18.11</v>
      </c>
      <c r="E307" s="449">
        <v>9.7100000000000009</v>
      </c>
      <c r="F307" s="449" t="s">
        <v>14437</v>
      </c>
    </row>
    <row r="308" spans="1:6" ht="60" customHeight="1">
      <c r="A308" s="446">
        <v>90082</v>
      </c>
      <c r="B308" s="447" t="s">
        <v>19929</v>
      </c>
      <c r="C308" s="448" t="s">
        <v>2568</v>
      </c>
      <c r="D308" s="449">
        <v>5.8000000000000007</v>
      </c>
      <c r="E308" s="449">
        <v>2.11</v>
      </c>
      <c r="F308" s="449" t="s">
        <v>19930</v>
      </c>
    </row>
    <row r="309" spans="1:6" ht="60" customHeight="1">
      <c r="A309" s="446">
        <v>90084</v>
      </c>
      <c r="B309" s="447" t="s">
        <v>1479</v>
      </c>
      <c r="C309" s="448" t="s">
        <v>2568</v>
      </c>
      <c r="D309" s="449">
        <v>5.64</v>
      </c>
      <c r="E309" s="449">
        <v>2.04</v>
      </c>
      <c r="F309" s="449" t="s">
        <v>19931</v>
      </c>
    </row>
    <row r="310" spans="1:6" ht="60" customHeight="1">
      <c r="A310" s="446">
        <v>90085</v>
      </c>
      <c r="B310" s="447" t="s">
        <v>1480</v>
      </c>
      <c r="C310" s="448" t="s">
        <v>2568</v>
      </c>
      <c r="D310" s="449">
        <v>5.3</v>
      </c>
      <c r="E310" s="449">
        <v>1.92</v>
      </c>
      <c r="F310" s="449" t="s">
        <v>15078</v>
      </c>
    </row>
    <row r="311" spans="1:6" ht="60" customHeight="1">
      <c r="A311" s="446">
        <v>90086</v>
      </c>
      <c r="B311" s="447" t="s">
        <v>1481</v>
      </c>
      <c r="C311" s="448" t="s">
        <v>2568</v>
      </c>
      <c r="D311" s="449">
        <v>5.3599999999999994</v>
      </c>
      <c r="E311" s="449">
        <v>1.94</v>
      </c>
      <c r="F311" s="449" t="s">
        <v>18438</v>
      </c>
    </row>
    <row r="312" spans="1:6" ht="60" customHeight="1">
      <c r="A312" s="446">
        <v>90087</v>
      </c>
      <c r="B312" s="447" t="s">
        <v>1482</v>
      </c>
      <c r="C312" s="448" t="s">
        <v>2568</v>
      </c>
      <c r="D312" s="449">
        <v>4.84</v>
      </c>
      <c r="E312" s="449">
        <v>1.48</v>
      </c>
      <c r="F312" s="449" t="s">
        <v>16099</v>
      </c>
    </row>
    <row r="313" spans="1:6" ht="60" customHeight="1">
      <c r="A313" s="446">
        <v>90088</v>
      </c>
      <c r="B313" s="447" t="s">
        <v>1483</v>
      </c>
      <c r="C313" s="448" t="s">
        <v>2568</v>
      </c>
      <c r="D313" s="449">
        <v>4.93</v>
      </c>
      <c r="E313" s="449">
        <v>1.53</v>
      </c>
      <c r="F313" s="449" t="s">
        <v>14101</v>
      </c>
    </row>
    <row r="314" spans="1:6" ht="60" customHeight="1">
      <c r="A314" s="446">
        <v>90090</v>
      </c>
      <c r="B314" s="447" t="s">
        <v>1484</v>
      </c>
      <c r="C314" s="448" t="s">
        <v>2568</v>
      </c>
      <c r="D314" s="449">
        <v>4.75</v>
      </c>
      <c r="E314" s="449">
        <v>1.45</v>
      </c>
      <c r="F314" s="449" t="s">
        <v>12511</v>
      </c>
    </row>
    <row r="315" spans="1:6" ht="60" customHeight="1">
      <c r="A315" s="446">
        <v>90091</v>
      </c>
      <c r="B315" s="447" t="s">
        <v>19932</v>
      </c>
      <c r="C315" s="448" t="s">
        <v>2568</v>
      </c>
      <c r="D315" s="449">
        <v>3.4699999999999998</v>
      </c>
      <c r="E315" s="449">
        <v>1.25</v>
      </c>
      <c r="F315" s="449" t="s">
        <v>11334</v>
      </c>
    </row>
    <row r="316" spans="1:6" ht="60" customHeight="1">
      <c r="A316" s="446">
        <v>90092</v>
      </c>
      <c r="B316" s="447" t="s">
        <v>1485</v>
      </c>
      <c r="C316" s="448" t="s">
        <v>2568</v>
      </c>
      <c r="D316" s="449">
        <v>3.3500000000000005</v>
      </c>
      <c r="E316" s="449">
        <v>1.22</v>
      </c>
      <c r="F316" s="449" t="s">
        <v>19933</v>
      </c>
    </row>
    <row r="317" spans="1:6" ht="60" customHeight="1">
      <c r="A317" s="446">
        <v>90093</v>
      </c>
      <c r="B317" s="447" t="s">
        <v>1486</v>
      </c>
      <c r="C317" s="448" t="s">
        <v>2568</v>
      </c>
      <c r="D317" s="449">
        <v>3.1599999999999997</v>
      </c>
      <c r="E317" s="449">
        <v>1.1499999999999999</v>
      </c>
      <c r="F317" s="449" t="s">
        <v>11751</v>
      </c>
    </row>
    <row r="318" spans="1:6" ht="60" customHeight="1">
      <c r="A318" s="446">
        <v>90094</v>
      </c>
      <c r="B318" s="447" t="s">
        <v>1487</v>
      </c>
      <c r="C318" s="448" t="s">
        <v>2568</v>
      </c>
      <c r="D318" s="449">
        <v>3.1899999999999995</v>
      </c>
      <c r="E318" s="449">
        <v>1.1599999999999999</v>
      </c>
      <c r="F318" s="449" t="s">
        <v>12613</v>
      </c>
    </row>
    <row r="319" spans="1:6" ht="60" customHeight="1">
      <c r="A319" s="446">
        <v>90095</v>
      </c>
      <c r="B319" s="447" t="s">
        <v>1488</v>
      </c>
      <c r="C319" s="448" t="s">
        <v>2568</v>
      </c>
      <c r="D319" s="449">
        <v>2.89</v>
      </c>
      <c r="E319" s="449">
        <v>0.88</v>
      </c>
      <c r="F319" s="449" t="s">
        <v>13379</v>
      </c>
    </row>
    <row r="320" spans="1:6" ht="60" customHeight="1">
      <c r="A320" s="446">
        <v>90096</v>
      </c>
      <c r="B320" s="447" t="s">
        <v>1489</v>
      </c>
      <c r="C320" s="448" t="s">
        <v>2568</v>
      </c>
      <c r="D320" s="449">
        <v>2.95</v>
      </c>
      <c r="E320" s="449">
        <v>0.9</v>
      </c>
      <c r="F320" s="449" t="s">
        <v>16118</v>
      </c>
    </row>
    <row r="321" spans="1:6" ht="60" customHeight="1">
      <c r="A321" s="446">
        <v>90098</v>
      </c>
      <c r="B321" s="447" t="s">
        <v>1490</v>
      </c>
      <c r="C321" s="448" t="s">
        <v>2568</v>
      </c>
      <c r="D321" s="449">
        <v>2.83</v>
      </c>
      <c r="E321" s="449">
        <v>0.87</v>
      </c>
      <c r="F321" s="449" t="s">
        <v>16177</v>
      </c>
    </row>
    <row r="322" spans="1:6" ht="60" customHeight="1">
      <c r="A322" s="446">
        <v>90099</v>
      </c>
      <c r="B322" s="447" t="s">
        <v>1491</v>
      </c>
      <c r="C322" s="448" t="s">
        <v>2568</v>
      </c>
      <c r="D322" s="449">
        <v>6.9599999999999991</v>
      </c>
      <c r="E322" s="449">
        <v>3.74</v>
      </c>
      <c r="F322" s="449" t="s">
        <v>19934</v>
      </c>
    </row>
    <row r="323" spans="1:6" ht="60" customHeight="1">
      <c r="A323" s="446">
        <v>90100</v>
      </c>
      <c r="B323" s="447" t="s">
        <v>1492</v>
      </c>
      <c r="C323" s="448" t="s">
        <v>2568</v>
      </c>
      <c r="D323" s="449">
        <v>5.91</v>
      </c>
      <c r="E323" s="449">
        <v>3.19</v>
      </c>
      <c r="F323" s="449" t="s">
        <v>18601</v>
      </c>
    </row>
    <row r="324" spans="1:6" ht="60" customHeight="1">
      <c r="A324" s="446">
        <v>90101</v>
      </c>
      <c r="B324" s="447" t="s">
        <v>19935</v>
      </c>
      <c r="C324" s="448" t="s">
        <v>2568</v>
      </c>
      <c r="D324" s="449">
        <v>5.83</v>
      </c>
      <c r="E324" s="449">
        <v>3.15</v>
      </c>
      <c r="F324" s="449" t="s">
        <v>11858</v>
      </c>
    </row>
    <row r="325" spans="1:6" ht="60" customHeight="1">
      <c r="A325" s="446">
        <v>90102</v>
      </c>
      <c r="B325" s="447" t="s">
        <v>3163</v>
      </c>
      <c r="C325" s="448" t="s">
        <v>2568</v>
      </c>
      <c r="D325" s="449">
        <v>5.3</v>
      </c>
      <c r="E325" s="449">
        <v>2.88</v>
      </c>
      <c r="F325" s="449" t="s">
        <v>12214</v>
      </c>
    </row>
    <row r="326" spans="1:6" ht="60" customHeight="1">
      <c r="A326" s="446">
        <v>90105</v>
      </c>
      <c r="B326" s="447" t="s">
        <v>19936</v>
      </c>
      <c r="C326" s="448" t="s">
        <v>2568</v>
      </c>
      <c r="D326" s="449">
        <v>4.13</v>
      </c>
      <c r="E326" s="449">
        <v>2.2599999999999998</v>
      </c>
      <c r="F326" s="449" t="s">
        <v>11634</v>
      </c>
    </row>
    <row r="327" spans="1:6" ht="60" customHeight="1">
      <c r="A327" s="446">
        <v>90106</v>
      </c>
      <c r="B327" s="447" t="s">
        <v>19937</v>
      </c>
      <c r="C327" s="448" t="s">
        <v>2568</v>
      </c>
      <c r="D327" s="449">
        <v>3.51</v>
      </c>
      <c r="E327" s="449">
        <v>1.92</v>
      </c>
      <c r="F327" s="449" t="s">
        <v>11490</v>
      </c>
    </row>
    <row r="328" spans="1:6" ht="75" customHeight="1">
      <c r="A328" s="446">
        <v>90107</v>
      </c>
      <c r="B328" s="447" t="s">
        <v>19938</v>
      </c>
      <c r="C328" s="448" t="s">
        <v>2568</v>
      </c>
      <c r="D328" s="449">
        <v>3.45</v>
      </c>
      <c r="E328" s="449">
        <v>1.91</v>
      </c>
      <c r="F328" s="449" t="s">
        <v>13851</v>
      </c>
    </row>
    <row r="329" spans="1:6" ht="60" customHeight="1">
      <c r="A329" s="446">
        <v>90108</v>
      </c>
      <c r="B329" s="447" t="s">
        <v>3164</v>
      </c>
      <c r="C329" s="448" t="s">
        <v>2568</v>
      </c>
      <c r="D329" s="449">
        <v>3.1399999999999997</v>
      </c>
      <c r="E329" s="449">
        <v>1.74</v>
      </c>
      <c r="F329" s="449" t="s">
        <v>11345</v>
      </c>
    </row>
    <row r="330" spans="1:6">
      <c r="A330" s="441"/>
      <c r="B330" s="528" t="s">
        <v>21010</v>
      </c>
      <c r="C330" s="443"/>
      <c r="D330" s="444" t="s">
        <v>2587</v>
      </c>
      <c r="E330" s="444" t="s">
        <v>2587</v>
      </c>
      <c r="F330" s="444"/>
    </row>
    <row r="331" spans="1:6" ht="15" customHeight="1">
      <c r="A331" s="446">
        <v>83335</v>
      </c>
      <c r="B331" s="447" t="s">
        <v>1478</v>
      </c>
      <c r="C331" s="448" t="s">
        <v>2568</v>
      </c>
      <c r="D331" s="449">
        <v>32.769999999999996</v>
      </c>
      <c r="E331" s="449">
        <v>4.91</v>
      </c>
      <c r="F331" s="449" t="s">
        <v>19898</v>
      </c>
    </row>
    <row r="332" spans="1:6" ht="15" customHeight="1">
      <c r="A332" s="446">
        <v>88548</v>
      </c>
      <c r="B332" s="447" t="s">
        <v>1327</v>
      </c>
      <c r="C332" s="448" t="s">
        <v>2568</v>
      </c>
      <c r="D332" s="449">
        <v>25.900000000000002</v>
      </c>
      <c r="E332" s="449">
        <v>1.7</v>
      </c>
      <c r="F332" s="449" t="s">
        <v>18821</v>
      </c>
    </row>
    <row r="333" spans="1:6">
      <c r="A333" s="441"/>
      <c r="B333" s="445" t="s">
        <v>1111</v>
      </c>
      <c r="C333" s="443"/>
      <c r="D333" s="444" t="s">
        <v>2587</v>
      </c>
      <c r="E333" s="444" t="s">
        <v>2587</v>
      </c>
      <c r="F333" s="444"/>
    </row>
    <row r="334" spans="1:6" ht="15" customHeight="1">
      <c r="A334" s="446" t="s">
        <v>1112</v>
      </c>
      <c r="B334" s="447" t="s">
        <v>1959</v>
      </c>
      <c r="C334" s="448" t="s">
        <v>2672</v>
      </c>
      <c r="D334" s="449">
        <v>4.17</v>
      </c>
      <c r="E334" s="449">
        <v>1.1499999999999999</v>
      </c>
      <c r="F334" s="449" t="s">
        <v>11905</v>
      </c>
    </row>
    <row r="335" spans="1:6">
      <c r="A335" s="441"/>
      <c r="B335" s="445" t="s">
        <v>1113</v>
      </c>
      <c r="C335" s="443"/>
      <c r="D335" s="444" t="s">
        <v>2587</v>
      </c>
      <c r="E335" s="444" t="s">
        <v>2587</v>
      </c>
      <c r="F335" s="444"/>
    </row>
    <row r="336" spans="1:6" ht="15" customHeight="1">
      <c r="A336" s="446">
        <v>83770</v>
      </c>
      <c r="B336" s="447" t="s">
        <v>3165</v>
      </c>
      <c r="C336" s="448" t="s">
        <v>2573</v>
      </c>
      <c r="D336" s="449">
        <v>93.570000000000007</v>
      </c>
      <c r="E336" s="449">
        <v>51.86</v>
      </c>
      <c r="F336" s="449" t="s">
        <v>16816</v>
      </c>
    </row>
    <row r="337" spans="1:6" ht="30" customHeight="1">
      <c r="A337" s="446">
        <v>94037</v>
      </c>
      <c r="B337" s="447" t="s">
        <v>3166</v>
      </c>
      <c r="C337" s="448" t="s">
        <v>2573</v>
      </c>
      <c r="D337" s="449">
        <v>6.6399999999999988</v>
      </c>
      <c r="E337" s="449">
        <v>10.47</v>
      </c>
      <c r="F337" s="449" t="s">
        <v>11938</v>
      </c>
    </row>
    <row r="338" spans="1:6" ht="45" customHeight="1">
      <c r="A338" s="446">
        <v>94038</v>
      </c>
      <c r="B338" s="447" t="s">
        <v>3167</v>
      </c>
      <c r="C338" s="448" t="s">
        <v>2573</v>
      </c>
      <c r="D338" s="449">
        <v>8.8100000000000023</v>
      </c>
      <c r="E338" s="449">
        <v>15.04</v>
      </c>
      <c r="F338" s="449" t="s">
        <v>16804</v>
      </c>
    </row>
    <row r="339" spans="1:6" ht="30" customHeight="1">
      <c r="A339" s="446">
        <v>94039</v>
      </c>
      <c r="B339" s="447" t="s">
        <v>3168</v>
      </c>
      <c r="C339" s="448" t="s">
        <v>2573</v>
      </c>
      <c r="D339" s="449">
        <v>5.43</v>
      </c>
      <c r="E339" s="449">
        <v>8</v>
      </c>
      <c r="F339" s="449" t="s">
        <v>11968</v>
      </c>
    </row>
    <row r="340" spans="1:6" ht="45" customHeight="1">
      <c r="A340" s="446">
        <v>94040</v>
      </c>
      <c r="B340" s="447" t="s">
        <v>3169</v>
      </c>
      <c r="C340" s="448" t="s">
        <v>2573</v>
      </c>
      <c r="D340" s="449">
        <v>7.6199999999999992</v>
      </c>
      <c r="E340" s="449">
        <v>12.58</v>
      </c>
      <c r="F340" s="449" t="s">
        <v>12973</v>
      </c>
    </row>
    <row r="341" spans="1:6" ht="30" customHeight="1">
      <c r="A341" s="446">
        <v>94041</v>
      </c>
      <c r="B341" s="447" t="s">
        <v>3170</v>
      </c>
      <c r="C341" s="448" t="s">
        <v>2573</v>
      </c>
      <c r="D341" s="449">
        <v>4.67</v>
      </c>
      <c r="E341" s="449">
        <v>5.51</v>
      </c>
      <c r="F341" s="449" t="s">
        <v>13774</v>
      </c>
    </row>
    <row r="342" spans="1:6" ht="45" customHeight="1">
      <c r="A342" s="446">
        <v>94042</v>
      </c>
      <c r="B342" s="447" t="s">
        <v>3171</v>
      </c>
      <c r="C342" s="448" t="s">
        <v>2573</v>
      </c>
      <c r="D342" s="449">
        <v>7.0200000000000014</v>
      </c>
      <c r="E342" s="449">
        <v>10.1</v>
      </c>
      <c r="F342" s="449" t="s">
        <v>16805</v>
      </c>
    </row>
    <row r="343" spans="1:6" ht="30" customHeight="1">
      <c r="A343" s="446">
        <v>94043</v>
      </c>
      <c r="B343" s="447" t="s">
        <v>3172</v>
      </c>
      <c r="C343" s="448" t="s">
        <v>2573</v>
      </c>
      <c r="D343" s="449">
        <v>6.3500000000000014</v>
      </c>
      <c r="E343" s="449">
        <v>9.6999999999999993</v>
      </c>
      <c r="F343" s="449" t="s">
        <v>13434</v>
      </c>
    </row>
    <row r="344" spans="1:6" ht="45" customHeight="1">
      <c r="A344" s="446">
        <v>94044</v>
      </c>
      <c r="B344" s="447" t="s">
        <v>3173</v>
      </c>
      <c r="C344" s="448" t="s">
        <v>2573</v>
      </c>
      <c r="D344" s="449">
        <v>8.5399999999999991</v>
      </c>
      <c r="E344" s="449">
        <v>14.29</v>
      </c>
      <c r="F344" s="449" t="s">
        <v>14613</v>
      </c>
    </row>
    <row r="345" spans="1:6" ht="30" customHeight="1">
      <c r="A345" s="446">
        <v>94045</v>
      </c>
      <c r="B345" s="447" t="s">
        <v>3174</v>
      </c>
      <c r="C345" s="448" t="s">
        <v>2573</v>
      </c>
      <c r="D345" s="449">
        <v>5.2</v>
      </c>
      <c r="E345" s="449">
        <v>7.21</v>
      </c>
      <c r="F345" s="449" t="s">
        <v>13711</v>
      </c>
    </row>
    <row r="346" spans="1:6" ht="45" customHeight="1">
      <c r="A346" s="446">
        <v>94046</v>
      </c>
      <c r="B346" s="447" t="s">
        <v>3175</v>
      </c>
      <c r="C346" s="448" t="s">
        <v>2573</v>
      </c>
      <c r="D346" s="449">
        <v>7.34</v>
      </c>
      <c r="E346" s="449">
        <v>11.79</v>
      </c>
      <c r="F346" s="449" t="s">
        <v>13867</v>
      </c>
    </row>
    <row r="347" spans="1:6" ht="30" customHeight="1">
      <c r="A347" s="446">
        <v>94047</v>
      </c>
      <c r="B347" s="447" t="s">
        <v>3176</v>
      </c>
      <c r="C347" s="448" t="s">
        <v>2573</v>
      </c>
      <c r="D347" s="449">
        <v>4.41</v>
      </c>
      <c r="E347" s="449">
        <v>4.75</v>
      </c>
      <c r="F347" s="449" t="s">
        <v>16806</v>
      </c>
    </row>
    <row r="348" spans="1:6" ht="45" customHeight="1">
      <c r="A348" s="446">
        <v>94048</v>
      </c>
      <c r="B348" s="447" t="s">
        <v>2594</v>
      </c>
      <c r="C348" s="448" t="s">
        <v>2573</v>
      </c>
      <c r="D348" s="449">
        <v>6.7000000000000011</v>
      </c>
      <c r="E348" s="449">
        <v>9.3699999999999992</v>
      </c>
      <c r="F348" s="449" t="s">
        <v>16311</v>
      </c>
    </row>
    <row r="349" spans="1:6" ht="30" customHeight="1">
      <c r="A349" s="446">
        <v>94049</v>
      </c>
      <c r="B349" s="447" t="s">
        <v>2595</v>
      </c>
      <c r="C349" s="448" t="s">
        <v>2573</v>
      </c>
      <c r="D349" s="449">
        <v>13.98</v>
      </c>
      <c r="E349" s="449">
        <v>13.48</v>
      </c>
      <c r="F349" s="449" t="s">
        <v>16807</v>
      </c>
    </row>
    <row r="350" spans="1:6" ht="45" customHeight="1">
      <c r="A350" s="446">
        <v>94050</v>
      </c>
      <c r="B350" s="447" t="s">
        <v>2596</v>
      </c>
      <c r="C350" s="448" t="s">
        <v>2573</v>
      </c>
      <c r="D350" s="449">
        <v>16.689999999999998</v>
      </c>
      <c r="E350" s="449">
        <v>19.5</v>
      </c>
      <c r="F350" s="449" t="s">
        <v>16808</v>
      </c>
    </row>
    <row r="351" spans="1:6" ht="30" customHeight="1">
      <c r="A351" s="446">
        <v>94051</v>
      </c>
      <c r="B351" s="447" t="s">
        <v>2597</v>
      </c>
      <c r="C351" s="448" t="s">
        <v>2573</v>
      </c>
      <c r="D351" s="449">
        <v>12.12</v>
      </c>
      <c r="E351" s="449">
        <v>10.28</v>
      </c>
      <c r="F351" s="449" t="s">
        <v>16809</v>
      </c>
    </row>
    <row r="352" spans="1:6" ht="45" customHeight="1">
      <c r="A352" s="446">
        <v>94052</v>
      </c>
      <c r="B352" s="447" t="s">
        <v>2598</v>
      </c>
      <c r="C352" s="448" t="s">
        <v>2573</v>
      </c>
      <c r="D352" s="449">
        <v>14.73</v>
      </c>
      <c r="E352" s="449">
        <v>16.28</v>
      </c>
      <c r="F352" s="449" t="s">
        <v>16810</v>
      </c>
    </row>
    <row r="353" spans="1:6" ht="30" customHeight="1">
      <c r="A353" s="446">
        <v>94053</v>
      </c>
      <c r="B353" s="447" t="s">
        <v>2599</v>
      </c>
      <c r="C353" s="448" t="s">
        <v>2573</v>
      </c>
      <c r="D353" s="449">
        <v>11.879999999999999</v>
      </c>
      <c r="E353" s="449">
        <v>7.05</v>
      </c>
      <c r="F353" s="449" t="s">
        <v>16811</v>
      </c>
    </row>
    <row r="354" spans="1:6" ht="45" customHeight="1">
      <c r="A354" s="446">
        <v>94054</v>
      </c>
      <c r="B354" s="447" t="s">
        <v>2600</v>
      </c>
      <c r="C354" s="448" t="s">
        <v>2573</v>
      </c>
      <c r="D354" s="449">
        <v>14.68</v>
      </c>
      <c r="E354" s="449">
        <v>13.04</v>
      </c>
      <c r="F354" s="449" t="s">
        <v>16812</v>
      </c>
    </row>
    <row r="355" spans="1:6" ht="30" customHeight="1">
      <c r="A355" s="446">
        <v>94055</v>
      </c>
      <c r="B355" s="447" t="s">
        <v>2601</v>
      </c>
      <c r="C355" s="448" t="s">
        <v>2573</v>
      </c>
      <c r="D355" s="449">
        <v>13.620000000000001</v>
      </c>
      <c r="E355" s="449">
        <v>12.48</v>
      </c>
      <c r="F355" s="449" t="s">
        <v>13571</v>
      </c>
    </row>
    <row r="356" spans="1:6" ht="45" customHeight="1">
      <c r="A356" s="446">
        <v>94056</v>
      </c>
      <c r="B356" s="447" t="s">
        <v>2602</v>
      </c>
      <c r="C356" s="448" t="s">
        <v>2573</v>
      </c>
      <c r="D356" s="449">
        <v>16.360000000000003</v>
      </c>
      <c r="E356" s="449">
        <v>18.489999999999998</v>
      </c>
      <c r="F356" s="449" t="s">
        <v>15919</v>
      </c>
    </row>
    <row r="357" spans="1:6" ht="30" customHeight="1">
      <c r="A357" s="446">
        <v>94057</v>
      </c>
      <c r="B357" s="447" t="s">
        <v>2603</v>
      </c>
      <c r="C357" s="448" t="s">
        <v>2573</v>
      </c>
      <c r="D357" s="449">
        <v>11.739999999999998</v>
      </c>
      <c r="E357" s="449">
        <v>9.32</v>
      </c>
      <c r="F357" s="449" t="s">
        <v>12363</v>
      </c>
    </row>
    <row r="358" spans="1:6" ht="45" customHeight="1">
      <c r="A358" s="446">
        <v>94058</v>
      </c>
      <c r="B358" s="447" t="s">
        <v>2604</v>
      </c>
      <c r="C358" s="448" t="s">
        <v>2573</v>
      </c>
      <c r="D358" s="449">
        <v>14.389999999999999</v>
      </c>
      <c r="E358" s="449">
        <v>15.26</v>
      </c>
      <c r="F358" s="449" t="s">
        <v>16813</v>
      </c>
    </row>
    <row r="359" spans="1:6" ht="30" customHeight="1">
      <c r="A359" s="446">
        <v>94059</v>
      </c>
      <c r="B359" s="447" t="s">
        <v>2605</v>
      </c>
      <c r="C359" s="448" t="s">
        <v>2573</v>
      </c>
      <c r="D359" s="449">
        <v>11.520000000000001</v>
      </c>
      <c r="E359" s="449">
        <v>6.08</v>
      </c>
      <c r="F359" s="449" t="s">
        <v>16814</v>
      </c>
    </row>
    <row r="360" spans="1:6" ht="45" customHeight="1">
      <c r="A360" s="446">
        <v>94060</v>
      </c>
      <c r="B360" s="447" t="s">
        <v>2606</v>
      </c>
      <c r="C360" s="448" t="s">
        <v>2573</v>
      </c>
      <c r="D360" s="449">
        <v>14.310000000000002</v>
      </c>
      <c r="E360" s="449">
        <v>12.04</v>
      </c>
      <c r="F360" s="449" t="s">
        <v>16815</v>
      </c>
    </row>
    <row r="361" spans="1:6">
      <c r="A361" s="441"/>
      <c r="B361" s="445" t="s">
        <v>1114</v>
      </c>
      <c r="C361" s="443"/>
      <c r="D361" s="444" t="s">
        <v>2587</v>
      </c>
      <c r="E361" s="444" t="s">
        <v>2587</v>
      </c>
      <c r="F361" s="444"/>
    </row>
    <row r="362" spans="1:6" ht="15" customHeight="1">
      <c r="A362" s="446">
        <v>83346</v>
      </c>
      <c r="B362" s="447" t="s">
        <v>519</v>
      </c>
      <c r="C362" s="448" t="s">
        <v>2568</v>
      </c>
      <c r="D362" s="449">
        <v>0.73</v>
      </c>
      <c r="E362" s="449">
        <v>0.15</v>
      </c>
      <c r="F362" s="449" t="s">
        <v>14043</v>
      </c>
    </row>
    <row r="363" spans="1:6">
      <c r="A363" s="441"/>
      <c r="B363" s="445" t="s">
        <v>2607</v>
      </c>
      <c r="C363" s="443"/>
      <c r="D363" s="444" t="s">
        <v>2587</v>
      </c>
      <c r="E363" s="444" t="s">
        <v>2587</v>
      </c>
      <c r="F363" s="444"/>
    </row>
    <row r="364" spans="1:6" ht="15" customHeight="1">
      <c r="A364" s="446">
        <v>79482</v>
      </c>
      <c r="B364" s="447" t="s">
        <v>2608</v>
      </c>
      <c r="C364" s="448" t="s">
        <v>2568</v>
      </c>
      <c r="D364" s="449">
        <v>57.77</v>
      </c>
      <c r="E364" s="449">
        <v>5.4</v>
      </c>
      <c r="F364" s="449" t="s">
        <v>19941</v>
      </c>
    </row>
    <row r="365" spans="1:6" ht="45" customHeight="1">
      <c r="A365" s="446">
        <v>94304</v>
      </c>
      <c r="B365" s="447" t="s">
        <v>2609</v>
      </c>
      <c r="C365" s="448" t="s">
        <v>2568</v>
      </c>
      <c r="D365" s="449">
        <v>14.260000000000002</v>
      </c>
      <c r="E365" s="449">
        <v>5.18</v>
      </c>
      <c r="F365" s="449" t="s">
        <v>19942</v>
      </c>
    </row>
    <row r="366" spans="1:6" ht="45" customHeight="1">
      <c r="A366" s="446">
        <v>94305</v>
      </c>
      <c r="B366" s="447" t="s">
        <v>2610</v>
      </c>
      <c r="C366" s="448" t="s">
        <v>2568</v>
      </c>
      <c r="D366" s="449">
        <v>12.84</v>
      </c>
      <c r="E366" s="449">
        <v>3.84</v>
      </c>
      <c r="F366" s="449" t="s">
        <v>19943</v>
      </c>
    </row>
    <row r="367" spans="1:6" ht="45" customHeight="1">
      <c r="A367" s="446">
        <v>94306</v>
      </c>
      <c r="B367" s="447" t="s">
        <v>2611</v>
      </c>
      <c r="C367" s="448" t="s">
        <v>2568</v>
      </c>
      <c r="D367" s="449">
        <v>11.08</v>
      </c>
      <c r="E367" s="449">
        <v>2.11</v>
      </c>
      <c r="F367" s="449" t="s">
        <v>11579</v>
      </c>
    </row>
    <row r="368" spans="1:6" ht="45" customHeight="1">
      <c r="A368" s="446">
        <v>94307</v>
      </c>
      <c r="B368" s="447" t="s">
        <v>2612</v>
      </c>
      <c r="C368" s="448" t="s">
        <v>2568</v>
      </c>
      <c r="D368" s="449">
        <v>11.51</v>
      </c>
      <c r="E368" s="449">
        <v>2.48</v>
      </c>
      <c r="F368" s="449" t="s">
        <v>18620</v>
      </c>
    </row>
    <row r="369" spans="1:6" ht="45" customHeight="1">
      <c r="A369" s="446">
        <v>94308</v>
      </c>
      <c r="B369" s="447" t="s">
        <v>2613</v>
      </c>
      <c r="C369" s="448" t="s">
        <v>2568</v>
      </c>
      <c r="D369" s="449">
        <v>10.290000000000001</v>
      </c>
      <c r="E369" s="449">
        <v>1.6</v>
      </c>
      <c r="F369" s="449" t="s">
        <v>17195</v>
      </c>
    </row>
    <row r="370" spans="1:6" ht="45" customHeight="1">
      <c r="A370" s="446">
        <v>94309</v>
      </c>
      <c r="B370" s="447" t="s">
        <v>2614</v>
      </c>
      <c r="C370" s="448" t="s">
        <v>2568</v>
      </c>
      <c r="D370" s="449">
        <v>10.870000000000001</v>
      </c>
      <c r="E370" s="449">
        <v>1.95</v>
      </c>
      <c r="F370" s="449" t="s">
        <v>14838</v>
      </c>
    </row>
    <row r="371" spans="1:6" ht="45" customHeight="1">
      <c r="A371" s="446">
        <v>94310</v>
      </c>
      <c r="B371" s="447" t="s">
        <v>2615</v>
      </c>
      <c r="C371" s="448" t="s">
        <v>2568</v>
      </c>
      <c r="D371" s="449">
        <v>9.91</v>
      </c>
      <c r="E371" s="449">
        <v>1.34</v>
      </c>
      <c r="F371" s="449" t="s">
        <v>14486</v>
      </c>
    </row>
    <row r="372" spans="1:6" ht="45" customHeight="1">
      <c r="A372" s="446">
        <v>94315</v>
      </c>
      <c r="B372" s="447" t="s">
        <v>2616</v>
      </c>
      <c r="C372" s="448" t="s">
        <v>2568</v>
      </c>
      <c r="D372" s="449">
        <v>14.940000000000001</v>
      </c>
      <c r="E372" s="449">
        <v>11.02</v>
      </c>
      <c r="F372" s="449" t="s">
        <v>16174</v>
      </c>
    </row>
    <row r="373" spans="1:6" ht="45" customHeight="1">
      <c r="A373" s="446">
        <v>94316</v>
      </c>
      <c r="B373" s="447" t="s">
        <v>2617</v>
      </c>
      <c r="C373" s="448" t="s">
        <v>2568</v>
      </c>
      <c r="D373" s="449">
        <v>12.209999999999999</v>
      </c>
      <c r="E373" s="449">
        <v>7.1</v>
      </c>
      <c r="F373" s="449" t="s">
        <v>19944</v>
      </c>
    </row>
    <row r="374" spans="1:6" ht="45" customHeight="1">
      <c r="A374" s="446">
        <v>94317</v>
      </c>
      <c r="B374" s="447" t="s">
        <v>2618</v>
      </c>
      <c r="C374" s="448" t="s">
        <v>2568</v>
      </c>
      <c r="D374" s="449">
        <v>11.000000000000002</v>
      </c>
      <c r="E374" s="449">
        <v>5.35</v>
      </c>
      <c r="F374" s="449" t="s">
        <v>15233</v>
      </c>
    </row>
    <row r="375" spans="1:6" ht="45" customHeight="1">
      <c r="A375" s="446">
        <v>94318</v>
      </c>
      <c r="B375" s="447" t="s">
        <v>2619</v>
      </c>
      <c r="C375" s="448" t="s">
        <v>2568</v>
      </c>
      <c r="D375" s="449">
        <v>9.4700000000000006</v>
      </c>
      <c r="E375" s="449">
        <v>3.08</v>
      </c>
      <c r="F375" s="449" t="s">
        <v>19945</v>
      </c>
    </row>
    <row r="376" spans="1:6" ht="30" customHeight="1">
      <c r="A376" s="446">
        <v>94319</v>
      </c>
      <c r="B376" s="447" t="s">
        <v>2620</v>
      </c>
      <c r="C376" s="448" t="s">
        <v>2568</v>
      </c>
      <c r="D376" s="449">
        <v>13.669999999999998</v>
      </c>
      <c r="E376" s="449">
        <v>16.420000000000002</v>
      </c>
      <c r="F376" s="449" t="s">
        <v>19946</v>
      </c>
    </row>
    <row r="377" spans="1:6" ht="45" customHeight="1">
      <c r="A377" s="446">
        <v>94327</v>
      </c>
      <c r="B377" s="447" t="s">
        <v>2621</v>
      </c>
      <c r="C377" s="448" t="s">
        <v>2568</v>
      </c>
      <c r="D377" s="449">
        <v>60.81</v>
      </c>
      <c r="E377" s="449">
        <v>5.09</v>
      </c>
      <c r="F377" s="449" t="s">
        <v>19947</v>
      </c>
    </row>
    <row r="378" spans="1:6" ht="45" customHeight="1">
      <c r="A378" s="446">
        <v>94328</v>
      </c>
      <c r="B378" s="447" t="s">
        <v>2622</v>
      </c>
      <c r="C378" s="448" t="s">
        <v>2568</v>
      </c>
      <c r="D378" s="449">
        <v>59.38</v>
      </c>
      <c r="E378" s="449">
        <v>3.76</v>
      </c>
      <c r="F378" s="449" t="s">
        <v>19948</v>
      </c>
    </row>
    <row r="379" spans="1:6" ht="45" customHeight="1">
      <c r="A379" s="446">
        <v>94329</v>
      </c>
      <c r="B379" s="447" t="s">
        <v>2623</v>
      </c>
      <c r="C379" s="448" t="s">
        <v>2568</v>
      </c>
      <c r="D379" s="449">
        <v>57.58</v>
      </c>
      <c r="E379" s="449">
        <v>2.0699999999999998</v>
      </c>
      <c r="F379" s="449" t="s">
        <v>12840</v>
      </c>
    </row>
    <row r="380" spans="1:6" ht="45" customHeight="1">
      <c r="A380" s="446">
        <v>94330</v>
      </c>
      <c r="B380" s="447" t="s">
        <v>2624</v>
      </c>
      <c r="C380" s="448" t="s">
        <v>2568</v>
      </c>
      <c r="D380" s="449">
        <v>58.03</v>
      </c>
      <c r="E380" s="449">
        <v>2.42</v>
      </c>
      <c r="F380" s="449" t="s">
        <v>14012</v>
      </c>
    </row>
    <row r="381" spans="1:6" ht="45" customHeight="1">
      <c r="A381" s="446">
        <v>94331</v>
      </c>
      <c r="B381" s="447" t="s">
        <v>2625</v>
      </c>
      <c r="C381" s="448" t="s">
        <v>2568</v>
      </c>
      <c r="D381" s="449">
        <v>56.79</v>
      </c>
      <c r="E381" s="449">
        <v>1.56</v>
      </c>
      <c r="F381" s="449" t="s">
        <v>19949</v>
      </c>
    </row>
    <row r="382" spans="1:6" ht="45" customHeight="1">
      <c r="A382" s="446">
        <v>94332</v>
      </c>
      <c r="B382" s="447" t="s">
        <v>2626</v>
      </c>
      <c r="C382" s="448" t="s">
        <v>2568</v>
      </c>
      <c r="D382" s="449">
        <v>57.370000000000005</v>
      </c>
      <c r="E382" s="449">
        <v>1.91</v>
      </c>
      <c r="F382" s="449" t="s">
        <v>19950</v>
      </c>
    </row>
    <row r="383" spans="1:6" ht="45" customHeight="1">
      <c r="A383" s="446">
        <v>94333</v>
      </c>
      <c r="B383" s="447" t="s">
        <v>2627</v>
      </c>
      <c r="C383" s="448" t="s">
        <v>2568</v>
      </c>
      <c r="D383" s="449">
        <v>56.4</v>
      </c>
      <c r="E383" s="449">
        <v>1.31</v>
      </c>
      <c r="F383" s="449" t="s">
        <v>19951</v>
      </c>
    </row>
    <row r="384" spans="1:6" ht="45" customHeight="1">
      <c r="A384" s="446">
        <v>94338</v>
      </c>
      <c r="B384" s="447" t="s">
        <v>2628</v>
      </c>
      <c r="C384" s="448" t="s">
        <v>2568</v>
      </c>
      <c r="D384" s="449">
        <v>61.53</v>
      </c>
      <c r="E384" s="449">
        <v>10.89</v>
      </c>
      <c r="F384" s="449" t="s">
        <v>19952</v>
      </c>
    </row>
    <row r="385" spans="1:6" ht="45" customHeight="1">
      <c r="A385" s="446">
        <v>94339</v>
      </c>
      <c r="B385" s="447" t="s">
        <v>1993</v>
      </c>
      <c r="C385" s="448" t="s">
        <v>2568</v>
      </c>
      <c r="D385" s="449">
        <v>58.789999999999992</v>
      </c>
      <c r="E385" s="449">
        <v>6.98</v>
      </c>
      <c r="F385" s="449" t="s">
        <v>19953</v>
      </c>
    </row>
    <row r="386" spans="1:6" ht="45" customHeight="1">
      <c r="A386" s="446">
        <v>94340</v>
      </c>
      <c r="B386" s="447" t="s">
        <v>1994</v>
      </c>
      <c r="C386" s="448" t="s">
        <v>2568</v>
      </c>
      <c r="D386" s="449">
        <v>57.550000000000004</v>
      </c>
      <c r="E386" s="449">
        <v>5.26</v>
      </c>
      <c r="F386" s="449" t="s">
        <v>19954</v>
      </c>
    </row>
    <row r="387" spans="1:6" ht="45" customHeight="1">
      <c r="A387" s="446">
        <v>94341</v>
      </c>
      <c r="B387" s="447" t="s">
        <v>1995</v>
      </c>
      <c r="C387" s="448" t="s">
        <v>2568</v>
      </c>
      <c r="D387" s="449">
        <v>56.01</v>
      </c>
      <c r="E387" s="449">
        <v>3</v>
      </c>
      <c r="F387" s="449" t="s">
        <v>19955</v>
      </c>
    </row>
    <row r="388" spans="1:6" ht="30" customHeight="1">
      <c r="A388" s="446">
        <v>94342</v>
      </c>
      <c r="B388" s="447" t="s">
        <v>1602</v>
      </c>
      <c r="C388" s="448" t="s">
        <v>2568</v>
      </c>
      <c r="D388" s="449">
        <v>60.26</v>
      </c>
      <c r="E388" s="449">
        <v>16.29</v>
      </c>
      <c r="F388" s="449" t="s">
        <v>19956</v>
      </c>
    </row>
    <row r="389" spans="1:6" ht="30" customHeight="1">
      <c r="A389" s="446">
        <v>96385</v>
      </c>
      <c r="B389" s="447" t="s">
        <v>19957</v>
      </c>
      <c r="C389" s="448" t="s">
        <v>2568</v>
      </c>
      <c r="D389" s="449">
        <v>3.7300000000000004</v>
      </c>
      <c r="E389" s="449">
        <v>1.68</v>
      </c>
      <c r="F389" s="449" t="s">
        <v>12644</v>
      </c>
    </row>
    <row r="390" spans="1:6" ht="30" customHeight="1">
      <c r="A390" s="446">
        <v>96386</v>
      </c>
      <c r="B390" s="447" t="s">
        <v>19958</v>
      </c>
      <c r="C390" s="448" t="s">
        <v>2568</v>
      </c>
      <c r="D390" s="449">
        <v>3.6400000000000006</v>
      </c>
      <c r="E390" s="449">
        <v>1.55</v>
      </c>
      <c r="F390" s="449" t="s">
        <v>12595</v>
      </c>
    </row>
    <row r="391" spans="1:6">
      <c r="A391" s="441"/>
      <c r="B391" s="445" t="s">
        <v>1603</v>
      </c>
      <c r="C391" s="443"/>
      <c r="D391" s="444" t="s">
        <v>2587</v>
      </c>
      <c r="E391" s="444" t="s">
        <v>2587</v>
      </c>
      <c r="F391" s="444"/>
    </row>
    <row r="392" spans="1:6" ht="60" customHeight="1">
      <c r="A392" s="446">
        <v>93360</v>
      </c>
      <c r="B392" s="447" t="s">
        <v>19959</v>
      </c>
      <c r="C392" s="448" t="s">
        <v>2568</v>
      </c>
      <c r="D392" s="449">
        <v>9.32</v>
      </c>
      <c r="E392" s="449">
        <v>5.48</v>
      </c>
      <c r="F392" s="449" t="s">
        <v>11868</v>
      </c>
    </row>
    <row r="393" spans="1:6" ht="60" customHeight="1">
      <c r="A393" s="446">
        <v>93361</v>
      </c>
      <c r="B393" s="447" t="s">
        <v>19960</v>
      </c>
      <c r="C393" s="448" t="s">
        <v>2568</v>
      </c>
      <c r="D393" s="449">
        <v>7.9899999999999993</v>
      </c>
      <c r="E393" s="449">
        <v>4.13</v>
      </c>
      <c r="F393" s="449" t="s">
        <v>19961</v>
      </c>
    </row>
    <row r="394" spans="1:6" ht="60" customHeight="1">
      <c r="A394" s="446">
        <v>93362</v>
      </c>
      <c r="B394" s="447" t="s">
        <v>19962</v>
      </c>
      <c r="C394" s="448" t="s">
        <v>2568</v>
      </c>
      <c r="D394" s="449">
        <v>6.18</v>
      </c>
      <c r="E394" s="449">
        <v>2.39</v>
      </c>
      <c r="F394" s="449" t="s">
        <v>16093</v>
      </c>
    </row>
    <row r="395" spans="1:6" ht="60" customHeight="1">
      <c r="A395" s="446">
        <v>93363</v>
      </c>
      <c r="B395" s="447" t="s">
        <v>19963</v>
      </c>
      <c r="C395" s="448" t="s">
        <v>2568</v>
      </c>
      <c r="D395" s="449">
        <v>6.59</v>
      </c>
      <c r="E395" s="449">
        <v>2.75</v>
      </c>
      <c r="F395" s="449" t="s">
        <v>19964</v>
      </c>
    </row>
    <row r="396" spans="1:6" ht="60" customHeight="1">
      <c r="A396" s="446">
        <v>93364</v>
      </c>
      <c r="B396" s="447" t="s">
        <v>2634</v>
      </c>
      <c r="C396" s="448" t="s">
        <v>2568</v>
      </c>
      <c r="D396" s="449">
        <v>5.38</v>
      </c>
      <c r="E396" s="449">
        <v>1.87</v>
      </c>
      <c r="F396" s="449" t="s">
        <v>13952</v>
      </c>
    </row>
    <row r="397" spans="1:6" ht="60" customHeight="1">
      <c r="A397" s="446">
        <v>93365</v>
      </c>
      <c r="B397" s="447" t="s">
        <v>19965</v>
      </c>
      <c r="C397" s="448" t="s">
        <v>2568</v>
      </c>
      <c r="D397" s="449">
        <v>5.9300000000000006</v>
      </c>
      <c r="E397" s="449">
        <v>2.21</v>
      </c>
      <c r="F397" s="449" t="s">
        <v>19966</v>
      </c>
    </row>
    <row r="398" spans="1:6" ht="60" customHeight="1">
      <c r="A398" s="446">
        <v>93366</v>
      </c>
      <c r="B398" s="447" t="s">
        <v>19967</v>
      </c>
      <c r="C398" s="448" t="s">
        <v>2568</v>
      </c>
      <c r="D398" s="449">
        <v>5</v>
      </c>
      <c r="E398" s="449">
        <v>1.63</v>
      </c>
      <c r="F398" s="449" t="s">
        <v>18585</v>
      </c>
    </row>
    <row r="399" spans="1:6" ht="60" customHeight="1">
      <c r="A399" s="446">
        <v>93367</v>
      </c>
      <c r="B399" s="447" t="s">
        <v>19968</v>
      </c>
      <c r="C399" s="448" t="s">
        <v>2568</v>
      </c>
      <c r="D399" s="449">
        <v>8.629999999999999</v>
      </c>
      <c r="E399" s="449">
        <v>5.23</v>
      </c>
      <c r="F399" s="449" t="s">
        <v>18646</v>
      </c>
    </row>
    <row r="400" spans="1:6" ht="60" customHeight="1">
      <c r="A400" s="446">
        <v>93368</v>
      </c>
      <c r="B400" s="447" t="s">
        <v>19969</v>
      </c>
      <c r="C400" s="448" t="s">
        <v>2568</v>
      </c>
      <c r="D400" s="449">
        <v>7.1999999999999993</v>
      </c>
      <c r="E400" s="449">
        <v>3.92</v>
      </c>
      <c r="F400" s="449" t="s">
        <v>19970</v>
      </c>
    </row>
    <row r="401" spans="1:6" ht="60" customHeight="1">
      <c r="A401" s="446">
        <v>93369</v>
      </c>
      <c r="B401" s="447" t="s">
        <v>2635</v>
      </c>
      <c r="C401" s="448" t="s">
        <v>2568</v>
      </c>
      <c r="D401" s="449">
        <v>5.48</v>
      </c>
      <c r="E401" s="449">
        <v>2.15</v>
      </c>
      <c r="F401" s="449" t="s">
        <v>19971</v>
      </c>
    </row>
    <row r="402" spans="1:6" ht="60" customHeight="1">
      <c r="A402" s="446">
        <v>93370</v>
      </c>
      <c r="B402" s="447" t="s">
        <v>19972</v>
      </c>
      <c r="C402" s="448" t="s">
        <v>2568</v>
      </c>
      <c r="D402" s="449">
        <v>5.89</v>
      </c>
      <c r="E402" s="449">
        <v>2.54</v>
      </c>
      <c r="F402" s="449" t="s">
        <v>12471</v>
      </c>
    </row>
    <row r="403" spans="1:6" ht="60" customHeight="1">
      <c r="A403" s="446">
        <v>93371</v>
      </c>
      <c r="B403" s="447" t="s">
        <v>2636</v>
      </c>
      <c r="C403" s="448" t="s">
        <v>2568</v>
      </c>
      <c r="D403" s="449">
        <v>4.68</v>
      </c>
      <c r="E403" s="449">
        <v>1.65</v>
      </c>
      <c r="F403" s="449" t="s">
        <v>11496</v>
      </c>
    </row>
    <row r="404" spans="1:6" ht="60" customHeight="1">
      <c r="A404" s="446">
        <v>93372</v>
      </c>
      <c r="B404" s="447" t="s">
        <v>19973</v>
      </c>
      <c r="C404" s="448" t="s">
        <v>2568</v>
      </c>
      <c r="D404" s="449">
        <v>5.27</v>
      </c>
      <c r="E404" s="449">
        <v>1.99</v>
      </c>
      <c r="F404" s="449" t="s">
        <v>12468</v>
      </c>
    </row>
    <row r="405" spans="1:6" ht="60" customHeight="1">
      <c r="A405" s="446">
        <v>93373</v>
      </c>
      <c r="B405" s="447" t="s">
        <v>2637</v>
      </c>
      <c r="C405" s="448" t="s">
        <v>2568</v>
      </c>
      <c r="D405" s="449">
        <v>4.3100000000000005</v>
      </c>
      <c r="E405" s="449">
        <v>1.39</v>
      </c>
      <c r="F405" s="449" t="s">
        <v>12271</v>
      </c>
    </row>
    <row r="406" spans="1:6" ht="60" customHeight="1">
      <c r="A406" s="446">
        <v>93374</v>
      </c>
      <c r="B406" s="447" t="s">
        <v>2638</v>
      </c>
      <c r="C406" s="448" t="s">
        <v>2568</v>
      </c>
      <c r="D406" s="449">
        <v>9.120000000000001</v>
      </c>
      <c r="E406" s="449">
        <v>9.25</v>
      </c>
      <c r="F406" s="449" t="s">
        <v>19974</v>
      </c>
    </row>
    <row r="407" spans="1:6" ht="60" customHeight="1">
      <c r="A407" s="446">
        <v>93375</v>
      </c>
      <c r="B407" s="447" t="s">
        <v>19975</v>
      </c>
      <c r="C407" s="448" t="s">
        <v>2568</v>
      </c>
      <c r="D407" s="449">
        <v>6.9799999999999995</v>
      </c>
      <c r="E407" s="449">
        <v>7.12</v>
      </c>
      <c r="F407" s="449" t="s">
        <v>18574</v>
      </c>
    </row>
    <row r="408" spans="1:6" ht="60" customHeight="1">
      <c r="A408" s="446">
        <v>93376</v>
      </c>
      <c r="B408" s="447" t="s">
        <v>19976</v>
      </c>
      <c r="C408" s="448" t="s">
        <v>2568</v>
      </c>
      <c r="D408" s="449">
        <v>5.7899999999999991</v>
      </c>
      <c r="E408" s="449">
        <v>5.65</v>
      </c>
      <c r="F408" s="449" t="s">
        <v>14860</v>
      </c>
    </row>
    <row r="409" spans="1:6" ht="60" customHeight="1">
      <c r="A409" s="446">
        <v>93377</v>
      </c>
      <c r="B409" s="447" t="s">
        <v>1604</v>
      </c>
      <c r="C409" s="448" t="s">
        <v>2568</v>
      </c>
      <c r="D409" s="449">
        <v>4.13</v>
      </c>
      <c r="E409" s="449">
        <v>3.33</v>
      </c>
      <c r="F409" s="449" t="s">
        <v>11363</v>
      </c>
    </row>
    <row r="410" spans="1:6" ht="60" customHeight="1">
      <c r="A410" s="446">
        <v>93378</v>
      </c>
      <c r="B410" s="447" t="s">
        <v>19977</v>
      </c>
      <c r="C410" s="448" t="s">
        <v>2568</v>
      </c>
      <c r="D410" s="449">
        <v>8.32</v>
      </c>
      <c r="E410" s="449">
        <v>8.93</v>
      </c>
      <c r="F410" s="449" t="s">
        <v>19978</v>
      </c>
    </row>
    <row r="411" spans="1:6" ht="60" customHeight="1">
      <c r="A411" s="446">
        <v>93379</v>
      </c>
      <c r="B411" s="447" t="s">
        <v>19979</v>
      </c>
      <c r="C411" s="448" t="s">
        <v>2568</v>
      </c>
      <c r="D411" s="449">
        <v>6.41</v>
      </c>
      <c r="E411" s="449">
        <v>6.84</v>
      </c>
      <c r="F411" s="449" t="s">
        <v>13430</v>
      </c>
    </row>
    <row r="412" spans="1:6" ht="60" customHeight="1">
      <c r="A412" s="446">
        <v>93380</v>
      </c>
      <c r="B412" s="447" t="s">
        <v>19980</v>
      </c>
      <c r="C412" s="448" t="s">
        <v>2568</v>
      </c>
      <c r="D412" s="449">
        <v>5.34</v>
      </c>
      <c r="E412" s="449">
        <v>5.43</v>
      </c>
      <c r="F412" s="449" t="s">
        <v>14313</v>
      </c>
    </row>
    <row r="413" spans="1:6" ht="60" customHeight="1">
      <c r="A413" s="446">
        <v>93381</v>
      </c>
      <c r="B413" s="447" t="s">
        <v>1605</v>
      </c>
      <c r="C413" s="448" t="s">
        <v>2568</v>
      </c>
      <c r="D413" s="449">
        <v>3.8000000000000003</v>
      </c>
      <c r="E413" s="449">
        <v>3.19</v>
      </c>
      <c r="F413" s="449" t="s">
        <v>13490</v>
      </c>
    </row>
    <row r="414" spans="1:6" ht="15" customHeight="1">
      <c r="A414" s="446">
        <v>96995</v>
      </c>
      <c r="B414" s="447" t="s">
        <v>19981</v>
      </c>
      <c r="C414" s="448" t="s">
        <v>2568</v>
      </c>
      <c r="D414" s="449">
        <v>12.640000000000004</v>
      </c>
      <c r="E414" s="449">
        <v>27.56</v>
      </c>
      <c r="F414" s="449" t="s">
        <v>11846</v>
      </c>
    </row>
    <row r="415" spans="1:6" ht="15" customHeight="1">
      <c r="A415" s="446">
        <v>93382</v>
      </c>
      <c r="B415" s="447" t="s">
        <v>1606</v>
      </c>
      <c r="C415" s="448" t="s">
        <v>2568</v>
      </c>
      <c r="D415" s="449">
        <v>8.0500000000000007</v>
      </c>
      <c r="E415" s="449">
        <v>16.48</v>
      </c>
      <c r="F415" s="449" t="s">
        <v>14727</v>
      </c>
    </row>
    <row r="416" spans="1:6">
      <c r="A416" s="441"/>
      <c r="B416" s="445" t="s">
        <v>1107</v>
      </c>
      <c r="C416" s="443"/>
      <c r="D416" s="444" t="s">
        <v>2587</v>
      </c>
      <c r="E416" s="444" t="s">
        <v>2587</v>
      </c>
      <c r="F416" s="444"/>
    </row>
    <row r="417" spans="1:6" ht="15" customHeight="1">
      <c r="A417" s="446" t="s">
        <v>1108</v>
      </c>
      <c r="B417" s="447" t="s">
        <v>1607</v>
      </c>
      <c r="C417" s="448" t="s">
        <v>2573</v>
      </c>
      <c r="D417" s="449">
        <v>0.18</v>
      </c>
      <c r="E417" s="449">
        <v>0.04</v>
      </c>
      <c r="F417" s="449" t="s">
        <v>15968</v>
      </c>
    </row>
    <row r="418" spans="1:6" ht="15" customHeight="1">
      <c r="A418" s="446" t="s">
        <v>1109</v>
      </c>
      <c r="B418" s="447" t="s">
        <v>523</v>
      </c>
      <c r="C418" s="448" t="s">
        <v>2568</v>
      </c>
      <c r="D418" s="449">
        <v>1.27</v>
      </c>
      <c r="E418" s="449">
        <v>0.32</v>
      </c>
      <c r="F418" s="449" t="s">
        <v>11473</v>
      </c>
    </row>
    <row r="419" spans="1:6" ht="30" customHeight="1">
      <c r="A419" s="446">
        <v>83344</v>
      </c>
      <c r="B419" s="447" t="s">
        <v>1608</v>
      </c>
      <c r="C419" s="448" t="s">
        <v>2568</v>
      </c>
      <c r="D419" s="449">
        <v>0.54</v>
      </c>
      <c r="E419" s="449">
        <v>0.37</v>
      </c>
      <c r="F419" s="449" t="s">
        <v>13035</v>
      </c>
    </row>
    <row r="420" spans="1:6">
      <c r="A420" s="441"/>
      <c r="B420" s="445" t="s">
        <v>193</v>
      </c>
      <c r="C420" s="443"/>
      <c r="D420" s="444" t="s">
        <v>2587</v>
      </c>
      <c r="E420" s="444" t="s">
        <v>2587</v>
      </c>
      <c r="F420" s="444"/>
    </row>
    <row r="421" spans="1:6">
      <c r="A421" s="441"/>
      <c r="B421" s="445" t="s">
        <v>194</v>
      </c>
      <c r="C421" s="443"/>
      <c r="D421" s="444" t="s">
        <v>2587</v>
      </c>
      <c r="E421" s="444" t="s">
        <v>2587</v>
      </c>
      <c r="F421" s="444"/>
    </row>
    <row r="422" spans="1:6" ht="15" customHeight="1">
      <c r="A422" s="446" t="s">
        <v>1115</v>
      </c>
      <c r="B422" s="447" t="s">
        <v>1609</v>
      </c>
      <c r="C422" s="448" t="s">
        <v>2568</v>
      </c>
      <c r="D422" s="449">
        <v>1.81</v>
      </c>
      <c r="E422" s="449">
        <v>2.93</v>
      </c>
      <c r="F422" s="449" t="s">
        <v>13415</v>
      </c>
    </row>
    <row r="423" spans="1:6" ht="30" customHeight="1">
      <c r="A423" s="446" t="s">
        <v>1116</v>
      </c>
      <c r="B423" s="447" t="s">
        <v>1610</v>
      </c>
      <c r="C423" s="448" t="s">
        <v>2568</v>
      </c>
      <c r="D423" s="449">
        <v>4.12</v>
      </c>
      <c r="E423" s="449">
        <v>0.97</v>
      </c>
      <c r="F423" s="449" t="s">
        <v>18587</v>
      </c>
    </row>
    <row r="424" spans="1:6" ht="15" customHeight="1">
      <c r="A424" s="446">
        <v>41721</v>
      </c>
      <c r="B424" s="447" t="s">
        <v>1611</v>
      </c>
      <c r="C424" s="448" t="s">
        <v>2568</v>
      </c>
      <c r="D424" s="449">
        <v>2.41</v>
      </c>
      <c r="E424" s="449">
        <v>0.54</v>
      </c>
      <c r="F424" s="449" t="s">
        <v>11371</v>
      </c>
    </row>
    <row r="425" spans="1:6" ht="15" customHeight="1">
      <c r="A425" s="446">
        <v>41722</v>
      </c>
      <c r="B425" s="447" t="s">
        <v>1612</v>
      </c>
      <c r="C425" s="448" t="s">
        <v>2568</v>
      </c>
      <c r="D425" s="449">
        <v>3.37</v>
      </c>
      <c r="E425" s="449">
        <v>0.99</v>
      </c>
      <c r="F425" s="449" t="s">
        <v>13743</v>
      </c>
    </row>
    <row r="426" spans="1:6" ht="30" customHeight="1">
      <c r="A426" s="446">
        <v>97083</v>
      </c>
      <c r="B426" s="447" t="s">
        <v>17211</v>
      </c>
      <c r="C426" s="448" t="s">
        <v>2573</v>
      </c>
      <c r="D426" s="449">
        <v>0.67999999999999994</v>
      </c>
      <c r="E426" s="449">
        <v>1.89</v>
      </c>
      <c r="F426" s="449" t="s">
        <v>12358</v>
      </c>
    </row>
    <row r="427" spans="1:6" ht="30" customHeight="1">
      <c r="A427" s="446">
        <v>97084</v>
      </c>
      <c r="B427" s="447" t="s">
        <v>17212</v>
      </c>
      <c r="C427" s="448" t="s">
        <v>2573</v>
      </c>
      <c r="D427" s="449">
        <v>0.10000000000000003</v>
      </c>
      <c r="E427" s="449">
        <v>0.42</v>
      </c>
      <c r="F427" s="449" t="s">
        <v>13748</v>
      </c>
    </row>
    <row r="428" spans="1:6">
      <c r="A428" s="441"/>
      <c r="B428" s="442" t="s">
        <v>1117</v>
      </c>
      <c r="C428" s="443"/>
      <c r="D428" s="444" t="s">
        <v>2587</v>
      </c>
      <c r="E428" s="444" t="s">
        <v>2587</v>
      </c>
      <c r="F428" s="444"/>
    </row>
    <row r="429" spans="1:6">
      <c r="A429" s="441"/>
      <c r="B429" s="445" t="s">
        <v>195</v>
      </c>
      <c r="C429" s="443"/>
      <c r="D429" s="444" t="s">
        <v>2587</v>
      </c>
      <c r="E429" s="444" t="s">
        <v>2587</v>
      </c>
      <c r="F429" s="444"/>
    </row>
    <row r="430" spans="1:6">
      <c r="A430" s="441"/>
      <c r="B430" s="445" t="s">
        <v>196</v>
      </c>
      <c r="C430" s="443"/>
      <c r="D430" s="444" t="s">
        <v>2587</v>
      </c>
      <c r="E430" s="444" t="s">
        <v>2587</v>
      </c>
      <c r="F430" s="444"/>
    </row>
    <row r="431" spans="1:6" ht="30" customHeight="1">
      <c r="A431" s="446">
        <v>95427</v>
      </c>
      <c r="B431" s="447" t="s">
        <v>1613</v>
      </c>
      <c r="C431" s="448" t="s">
        <v>521</v>
      </c>
      <c r="D431" s="449">
        <v>0.53</v>
      </c>
      <c r="E431" s="449">
        <v>0.03</v>
      </c>
      <c r="F431" s="449" t="s">
        <v>11512</v>
      </c>
    </row>
    <row r="432" spans="1:6" ht="30" customHeight="1">
      <c r="A432" s="446">
        <v>95877</v>
      </c>
      <c r="B432" s="447" t="s">
        <v>1614</v>
      </c>
      <c r="C432" s="448" t="s">
        <v>521</v>
      </c>
      <c r="D432" s="449">
        <v>0.74</v>
      </c>
      <c r="E432" s="449">
        <v>0.05</v>
      </c>
      <c r="F432" s="449" t="s">
        <v>11291</v>
      </c>
    </row>
    <row r="433" spans="1:6" ht="30" customHeight="1">
      <c r="A433" s="446">
        <v>95426</v>
      </c>
      <c r="B433" s="447" t="s">
        <v>1615</v>
      </c>
      <c r="C433" s="448" t="s">
        <v>521</v>
      </c>
      <c r="D433" s="449">
        <v>0.79999999999999993</v>
      </c>
      <c r="E433" s="449">
        <v>0.05</v>
      </c>
      <c r="F433" s="449" t="s">
        <v>11573</v>
      </c>
    </row>
    <row r="434" spans="1:6" ht="30" customHeight="1">
      <c r="A434" s="446">
        <v>95425</v>
      </c>
      <c r="B434" s="447" t="s">
        <v>1616</v>
      </c>
      <c r="C434" s="448" t="s">
        <v>521</v>
      </c>
      <c r="D434" s="449">
        <v>1.05</v>
      </c>
      <c r="E434" s="449">
        <v>7.0000000000000007E-2</v>
      </c>
      <c r="F434" s="449" t="s">
        <v>16146</v>
      </c>
    </row>
    <row r="435" spans="1:6" ht="30" customHeight="1">
      <c r="A435" s="446">
        <v>95430</v>
      </c>
      <c r="B435" s="447" t="s">
        <v>20874</v>
      </c>
      <c r="C435" s="448" t="s">
        <v>520</v>
      </c>
      <c r="D435" s="449">
        <v>0.35</v>
      </c>
      <c r="E435" s="449">
        <v>0.02</v>
      </c>
      <c r="F435" s="449" t="s">
        <v>11603</v>
      </c>
    </row>
    <row r="436" spans="1:6" ht="30" customHeight="1">
      <c r="A436" s="446">
        <v>95880</v>
      </c>
      <c r="B436" s="447" t="s">
        <v>20877</v>
      </c>
      <c r="C436" s="448" t="s">
        <v>520</v>
      </c>
      <c r="D436" s="449">
        <v>0.51</v>
      </c>
      <c r="E436" s="449">
        <v>0.02</v>
      </c>
      <c r="F436" s="449" t="s">
        <v>13729</v>
      </c>
    </row>
    <row r="437" spans="1:6" ht="30" customHeight="1">
      <c r="A437" s="446">
        <v>95429</v>
      </c>
      <c r="B437" s="447" t="s">
        <v>20873</v>
      </c>
      <c r="C437" s="448" t="s">
        <v>520</v>
      </c>
      <c r="D437" s="449">
        <v>0.53</v>
      </c>
      <c r="E437" s="449">
        <v>0.03</v>
      </c>
      <c r="F437" s="449" t="s">
        <v>11512</v>
      </c>
    </row>
    <row r="438" spans="1:6" ht="30" customHeight="1">
      <c r="A438" s="446">
        <v>95428</v>
      </c>
      <c r="B438" s="447" t="s">
        <v>20872</v>
      </c>
      <c r="C438" s="448" t="s">
        <v>520</v>
      </c>
      <c r="D438" s="449">
        <v>0.69</v>
      </c>
      <c r="E438" s="449">
        <v>0.05</v>
      </c>
      <c r="F438" s="449" t="s">
        <v>12001</v>
      </c>
    </row>
    <row r="439" spans="1:6">
      <c r="A439" s="441"/>
      <c r="B439" s="445" t="s">
        <v>197</v>
      </c>
      <c r="C439" s="443"/>
      <c r="D439" s="444" t="s">
        <v>2587</v>
      </c>
      <c r="E439" s="444" t="s">
        <v>2587</v>
      </c>
      <c r="F439" s="444"/>
    </row>
    <row r="440" spans="1:6" ht="30" customHeight="1">
      <c r="A440" s="446">
        <v>93593</v>
      </c>
      <c r="B440" s="447" t="s">
        <v>1617</v>
      </c>
      <c r="C440" s="448" t="s">
        <v>521</v>
      </c>
      <c r="D440" s="449">
        <v>0.61</v>
      </c>
      <c r="E440" s="449">
        <v>0.05</v>
      </c>
      <c r="F440" s="449" t="s">
        <v>16046</v>
      </c>
    </row>
    <row r="441" spans="1:6" ht="30" customHeight="1">
      <c r="A441" s="446">
        <v>95876</v>
      </c>
      <c r="B441" s="447" t="s">
        <v>1618</v>
      </c>
      <c r="C441" s="448" t="s">
        <v>521</v>
      </c>
      <c r="D441" s="449">
        <v>0.8600000000000001</v>
      </c>
      <c r="E441" s="449">
        <v>0.06</v>
      </c>
      <c r="F441" s="449" t="s">
        <v>12187</v>
      </c>
    </row>
    <row r="442" spans="1:6" ht="30" customHeight="1">
      <c r="A442" s="446">
        <v>93592</v>
      </c>
      <c r="B442" s="447" t="s">
        <v>1619</v>
      </c>
      <c r="C442" s="448" t="s">
        <v>521</v>
      </c>
      <c r="D442" s="449">
        <v>0.90999999999999992</v>
      </c>
      <c r="E442" s="449">
        <v>7.0000000000000007E-2</v>
      </c>
      <c r="F442" s="449" t="s">
        <v>16127</v>
      </c>
    </row>
    <row r="443" spans="1:6" ht="30" customHeight="1">
      <c r="A443" s="446">
        <v>93591</v>
      </c>
      <c r="B443" s="447" t="s">
        <v>1620</v>
      </c>
      <c r="C443" s="448" t="s">
        <v>521</v>
      </c>
      <c r="D443" s="449">
        <v>1.21</v>
      </c>
      <c r="E443" s="449">
        <v>0.08</v>
      </c>
      <c r="F443" s="449" t="s">
        <v>13396</v>
      </c>
    </row>
    <row r="444" spans="1:6" ht="30" customHeight="1">
      <c r="A444" s="446">
        <v>93599</v>
      </c>
      <c r="B444" s="447" t="s">
        <v>20871</v>
      </c>
      <c r="C444" s="448" t="s">
        <v>520</v>
      </c>
      <c r="D444" s="449">
        <v>0.42</v>
      </c>
      <c r="E444" s="449">
        <v>0.02</v>
      </c>
      <c r="F444" s="449" t="s">
        <v>11736</v>
      </c>
    </row>
    <row r="445" spans="1:6" ht="30" customHeight="1">
      <c r="A445" s="446">
        <v>95879</v>
      </c>
      <c r="B445" s="447" t="s">
        <v>20876</v>
      </c>
      <c r="C445" s="448" t="s">
        <v>520</v>
      </c>
      <c r="D445" s="449">
        <v>0.59</v>
      </c>
      <c r="E445" s="449">
        <v>0.03</v>
      </c>
      <c r="F445" s="449" t="s">
        <v>11737</v>
      </c>
    </row>
    <row r="446" spans="1:6" ht="30" customHeight="1">
      <c r="A446" s="446">
        <v>93598</v>
      </c>
      <c r="B446" s="447" t="s">
        <v>20870</v>
      </c>
      <c r="C446" s="448" t="s">
        <v>520</v>
      </c>
      <c r="D446" s="449">
        <v>0.61</v>
      </c>
      <c r="E446" s="449">
        <v>0.05</v>
      </c>
      <c r="F446" s="449" t="s">
        <v>16046</v>
      </c>
    </row>
    <row r="447" spans="1:6" ht="30" customHeight="1">
      <c r="A447" s="446">
        <v>93597</v>
      </c>
      <c r="B447" s="447" t="s">
        <v>20869</v>
      </c>
      <c r="C447" s="448" t="s">
        <v>520</v>
      </c>
      <c r="D447" s="449">
        <v>0.8</v>
      </c>
      <c r="E447" s="449">
        <v>0.06</v>
      </c>
      <c r="F447" s="449" t="s">
        <v>13395</v>
      </c>
    </row>
    <row r="448" spans="1:6">
      <c r="A448" s="441"/>
      <c r="B448" s="445" t="s">
        <v>198</v>
      </c>
      <c r="C448" s="443"/>
      <c r="D448" s="444" t="s">
        <v>2587</v>
      </c>
      <c r="E448" s="444" t="s">
        <v>2587</v>
      </c>
      <c r="F448" s="444"/>
    </row>
    <row r="449" spans="1:6" ht="30" customHeight="1">
      <c r="A449" s="446">
        <v>93590</v>
      </c>
      <c r="B449" s="447" t="s">
        <v>1621</v>
      </c>
      <c r="C449" s="448" t="s">
        <v>521</v>
      </c>
      <c r="D449" s="449">
        <v>0.69</v>
      </c>
      <c r="E449" s="449">
        <v>0.06</v>
      </c>
      <c r="F449" s="449" t="s">
        <v>13863</v>
      </c>
    </row>
    <row r="450" spans="1:6" ht="30" customHeight="1">
      <c r="A450" s="446">
        <v>95875</v>
      </c>
      <c r="B450" s="447" t="s">
        <v>1071</v>
      </c>
      <c r="C450" s="448" t="s">
        <v>521</v>
      </c>
      <c r="D450" s="449">
        <v>0.98000000000000009</v>
      </c>
      <c r="E450" s="449">
        <v>0.08</v>
      </c>
      <c r="F450" s="449" t="s">
        <v>13207</v>
      </c>
    </row>
    <row r="451" spans="1:6" ht="30" customHeight="1">
      <c r="A451" s="446">
        <v>93589</v>
      </c>
      <c r="B451" s="447" t="s">
        <v>1072</v>
      </c>
      <c r="C451" s="448" t="s">
        <v>521</v>
      </c>
      <c r="D451" s="449">
        <v>1.0299999999999998</v>
      </c>
      <c r="E451" s="449">
        <v>0.1</v>
      </c>
      <c r="F451" s="449" t="s">
        <v>11472</v>
      </c>
    </row>
    <row r="452" spans="1:6" ht="30" customHeight="1">
      <c r="A452" s="446">
        <v>93588</v>
      </c>
      <c r="B452" s="447" t="s">
        <v>1073</v>
      </c>
      <c r="C452" s="448" t="s">
        <v>521</v>
      </c>
      <c r="D452" s="449">
        <v>1.35</v>
      </c>
      <c r="E452" s="449">
        <v>0.13</v>
      </c>
      <c r="F452" s="449" t="s">
        <v>13861</v>
      </c>
    </row>
    <row r="453" spans="1:6" ht="30" customHeight="1">
      <c r="A453" s="446">
        <v>93596</v>
      </c>
      <c r="B453" s="447" t="s">
        <v>20868</v>
      </c>
      <c r="C453" s="448" t="s">
        <v>520</v>
      </c>
      <c r="D453" s="449">
        <v>0.47</v>
      </c>
      <c r="E453" s="449">
        <v>0.03</v>
      </c>
      <c r="F453" s="449" t="s">
        <v>14814</v>
      </c>
    </row>
    <row r="454" spans="1:6" ht="30" customHeight="1">
      <c r="A454" s="446">
        <v>95878</v>
      </c>
      <c r="B454" s="447" t="s">
        <v>20875</v>
      </c>
      <c r="C454" s="448" t="s">
        <v>520</v>
      </c>
      <c r="D454" s="449">
        <v>0.6399999999999999</v>
      </c>
      <c r="E454" s="449">
        <v>0.06</v>
      </c>
      <c r="F454" s="449" t="s">
        <v>13690</v>
      </c>
    </row>
    <row r="455" spans="1:6" ht="30" customHeight="1">
      <c r="A455" s="446">
        <v>93595</v>
      </c>
      <c r="B455" s="447" t="s">
        <v>20867</v>
      </c>
      <c r="C455" s="448" t="s">
        <v>520</v>
      </c>
      <c r="D455" s="449">
        <v>0.69</v>
      </c>
      <c r="E455" s="449">
        <v>0.06</v>
      </c>
      <c r="F455" s="449" t="s">
        <v>13863</v>
      </c>
    </row>
    <row r="456" spans="1:6" ht="30" customHeight="1">
      <c r="A456" s="446">
        <v>93594</v>
      </c>
      <c r="B456" s="447" t="s">
        <v>20866</v>
      </c>
      <c r="C456" s="448" t="s">
        <v>520</v>
      </c>
      <c r="D456" s="449">
        <v>0.91</v>
      </c>
      <c r="E456" s="449">
        <v>0.08</v>
      </c>
      <c r="F456" s="449" t="s">
        <v>12212</v>
      </c>
    </row>
    <row r="457" spans="1:6" ht="30" customHeight="1">
      <c r="A457" s="446">
        <v>95303</v>
      </c>
      <c r="B457" s="447" t="s">
        <v>1074</v>
      </c>
      <c r="C457" s="448" t="s">
        <v>521</v>
      </c>
      <c r="D457" s="449">
        <v>0.8899999999999999</v>
      </c>
      <c r="E457" s="449">
        <v>7.0000000000000007E-2</v>
      </c>
      <c r="F457" s="449" t="s">
        <v>11592</v>
      </c>
    </row>
    <row r="458" spans="1:6">
      <c r="A458" s="441"/>
      <c r="B458" s="445" t="s">
        <v>199</v>
      </c>
      <c r="C458" s="443"/>
      <c r="D458" s="444" t="s">
        <v>2587</v>
      </c>
      <c r="E458" s="444" t="s">
        <v>2587</v>
      </c>
      <c r="F458" s="444"/>
    </row>
    <row r="459" spans="1:6" ht="30" customHeight="1">
      <c r="A459" s="446">
        <v>72899</v>
      </c>
      <c r="B459" s="447" t="s">
        <v>1075</v>
      </c>
      <c r="C459" s="448" t="s">
        <v>2568</v>
      </c>
      <c r="D459" s="449">
        <v>4.74</v>
      </c>
      <c r="E459" s="449">
        <v>0.41</v>
      </c>
      <c r="F459" s="449" t="s">
        <v>13664</v>
      </c>
    </row>
    <row r="460" spans="1:6" ht="30" customHeight="1">
      <c r="A460" s="446">
        <v>72900</v>
      </c>
      <c r="B460" s="447" t="s">
        <v>1076</v>
      </c>
      <c r="C460" s="448" t="s">
        <v>2568</v>
      </c>
      <c r="D460" s="449">
        <v>5.22</v>
      </c>
      <c r="E460" s="449">
        <v>0.45</v>
      </c>
      <c r="F460" s="449" t="s">
        <v>12374</v>
      </c>
    </row>
    <row r="461" spans="1:6" ht="30" customHeight="1">
      <c r="A461" s="446">
        <v>97912</v>
      </c>
      <c r="B461" s="447" t="s">
        <v>19984</v>
      </c>
      <c r="C461" s="448" t="s">
        <v>521</v>
      </c>
      <c r="D461" s="449">
        <v>1.86</v>
      </c>
      <c r="E461" s="449">
        <v>0.22</v>
      </c>
      <c r="F461" s="449" t="s">
        <v>11597</v>
      </c>
    </row>
    <row r="462" spans="1:6" ht="30" customHeight="1">
      <c r="A462" s="446">
        <v>97913</v>
      </c>
      <c r="B462" s="447" t="s">
        <v>19985</v>
      </c>
      <c r="C462" s="448" t="s">
        <v>521</v>
      </c>
      <c r="D462" s="449">
        <v>1.4200000000000002</v>
      </c>
      <c r="E462" s="449">
        <v>0.18</v>
      </c>
      <c r="F462" s="449" t="s">
        <v>11293</v>
      </c>
    </row>
    <row r="463" spans="1:6" ht="30" customHeight="1">
      <c r="A463" s="446">
        <v>97914</v>
      </c>
      <c r="B463" s="447" t="s">
        <v>19986</v>
      </c>
      <c r="C463" s="448" t="s">
        <v>521</v>
      </c>
      <c r="D463" s="449">
        <v>1.32</v>
      </c>
      <c r="E463" s="449">
        <v>0.17</v>
      </c>
      <c r="F463" s="449" t="s">
        <v>13405</v>
      </c>
    </row>
    <row r="464" spans="1:6" ht="30" customHeight="1">
      <c r="A464" s="446">
        <v>97915</v>
      </c>
      <c r="B464" s="447" t="s">
        <v>19987</v>
      </c>
      <c r="C464" s="448" t="s">
        <v>521</v>
      </c>
      <c r="D464" s="449">
        <v>0.95000000000000007</v>
      </c>
      <c r="E464" s="449">
        <v>0.11</v>
      </c>
      <c r="F464" s="449" t="s">
        <v>13207</v>
      </c>
    </row>
    <row r="465" spans="1:6" ht="30" customHeight="1">
      <c r="A465" s="446">
        <v>97916</v>
      </c>
      <c r="B465" s="447" t="s">
        <v>19988</v>
      </c>
      <c r="C465" s="448" t="s">
        <v>520</v>
      </c>
      <c r="D465" s="449">
        <v>1.23</v>
      </c>
      <c r="E465" s="449">
        <v>0.15</v>
      </c>
      <c r="F465" s="449" t="s">
        <v>11907</v>
      </c>
    </row>
    <row r="466" spans="1:6" ht="30" customHeight="1">
      <c r="A466" s="446">
        <v>97917</v>
      </c>
      <c r="B466" s="447" t="s">
        <v>19989</v>
      </c>
      <c r="C466" s="448" t="s">
        <v>520</v>
      </c>
      <c r="D466" s="449">
        <v>0.95000000000000007</v>
      </c>
      <c r="E466" s="449">
        <v>0.11</v>
      </c>
      <c r="F466" s="449" t="s">
        <v>13207</v>
      </c>
    </row>
    <row r="467" spans="1:6" ht="30" customHeight="1">
      <c r="A467" s="446">
        <v>97918</v>
      </c>
      <c r="B467" s="447" t="s">
        <v>19990</v>
      </c>
      <c r="C467" s="448" t="s">
        <v>520</v>
      </c>
      <c r="D467" s="449">
        <v>0.89</v>
      </c>
      <c r="E467" s="449">
        <v>0.1</v>
      </c>
      <c r="F467" s="449" t="s">
        <v>12212</v>
      </c>
    </row>
    <row r="468" spans="1:6" ht="30" customHeight="1">
      <c r="A468" s="446">
        <v>97919</v>
      </c>
      <c r="B468" s="447" t="s">
        <v>19991</v>
      </c>
      <c r="C468" s="448" t="s">
        <v>520</v>
      </c>
      <c r="D468" s="449">
        <v>0.6399999999999999</v>
      </c>
      <c r="E468" s="449">
        <v>7.0000000000000007E-2</v>
      </c>
      <c r="F468" s="449" t="s">
        <v>11891</v>
      </c>
    </row>
    <row r="469" spans="1:6">
      <c r="A469" s="441"/>
      <c r="B469" s="445" t="s">
        <v>1637</v>
      </c>
      <c r="C469" s="443"/>
      <c r="D469" s="444" t="s">
        <v>2587</v>
      </c>
      <c r="E469" s="444" t="s">
        <v>2587</v>
      </c>
      <c r="F469" s="444"/>
    </row>
    <row r="470" spans="1:6" ht="15" customHeight="1">
      <c r="A470" s="446">
        <v>72884</v>
      </c>
      <c r="B470" s="447" t="s">
        <v>1638</v>
      </c>
      <c r="C470" s="448" t="s">
        <v>521</v>
      </c>
      <c r="D470" s="449">
        <v>0.75</v>
      </c>
      <c r="E470" s="449">
        <v>0.09</v>
      </c>
      <c r="F470" s="449" t="s">
        <v>11826</v>
      </c>
    </row>
    <row r="471" spans="1:6" ht="30" customHeight="1">
      <c r="A471" s="446">
        <v>72883</v>
      </c>
      <c r="B471" s="447" t="s">
        <v>1639</v>
      </c>
      <c r="C471" s="448" t="s">
        <v>521</v>
      </c>
      <c r="D471" s="449">
        <v>0.9</v>
      </c>
      <c r="E471" s="449">
        <v>0.1</v>
      </c>
      <c r="F471" s="449" t="s">
        <v>13460</v>
      </c>
    </row>
    <row r="472" spans="1:6" ht="15" customHeight="1">
      <c r="A472" s="446">
        <v>72882</v>
      </c>
      <c r="B472" s="447" t="s">
        <v>1640</v>
      </c>
      <c r="C472" s="448" t="s">
        <v>521</v>
      </c>
      <c r="D472" s="449">
        <v>1.1200000000000001</v>
      </c>
      <c r="E472" s="449">
        <v>0.13</v>
      </c>
      <c r="F472" s="449" t="s">
        <v>15048</v>
      </c>
    </row>
    <row r="473" spans="1:6" ht="15" customHeight="1">
      <c r="A473" s="446">
        <v>72840</v>
      </c>
      <c r="B473" s="447" t="s">
        <v>1638</v>
      </c>
      <c r="C473" s="448" t="s">
        <v>520</v>
      </c>
      <c r="D473" s="449">
        <v>0.5</v>
      </c>
      <c r="E473" s="449">
        <v>0.06</v>
      </c>
      <c r="F473" s="449" t="s">
        <v>11512</v>
      </c>
    </row>
    <row r="474" spans="1:6" ht="30" customHeight="1">
      <c r="A474" s="446">
        <v>72839</v>
      </c>
      <c r="B474" s="447" t="s">
        <v>1639</v>
      </c>
      <c r="C474" s="448" t="s">
        <v>520</v>
      </c>
      <c r="D474" s="449">
        <v>0.60000000000000009</v>
      </c>
      <c r="E474" s="449">
        <v>7.0000000000000007E-2</v>
      </c>
      <c r="F474" s="449" t="s">
        <v>11627</v>
      </c>
    </row>
    <row r="475" spans="1:6" ht="15" customHeight="1">
      <c r="A475" s="446">
        <v>72838</v>
      </c>
      <c r="B475" s="447" t="s">
        <v>1640</v>
      </c>
      <c r="C475" s="448" t="s">
        <v>520</v>
      </c>
      <c r="D475" s="449">
        <v>0.75</v>
      </c>
      <c r="E475" s="449">
        <v>0.09</v>
      </c>
      <c r="F475" s="449" t="s">
        <v>11826</v>
      </c>
    </row>
    <row r="476" spans="1:6">
      <c r="A476" s="441"/>
      <c r="B476" s="445" t="s">
        <v>2865</v>
      </c>
      <c r="C476" s="443"/>
      <c r="D476" s="444" t="s">
        <v>2587</v>
      </c>
      <c r="E476" s="444" t="s">
        <v>2587</v>
      </c>
      <c r="F476" s="444"/>
    </row>
    <row r="477" spans="1:6" ht="15" customHeight="1">
      <c r="A477" s="446">
        <v>83358</v>
      </c>
      <c r="B477" s="447" t="s">
        <v>1641</v>
      </c>
      <c r="C477" s="448" t="s">
        <v>521</v>
      </c>
      <c r="D477" s="449">
        <v>1.4300000000000002</v>
      </c>
      <c r="E477" s="449">
        <v>0.12</v>
      </c>
      <c r="F477" s="449" t="s">
        <v>12209</v>
      </c>
    </row>
    <row r="478" spans="1:6" ht="15" customHeight="1">
      <c r="A478" s="446">
        <v>83356</v>
      </c>
      <c r="B478" s="447" t="s">
        <v>522</v>
      </c>
      <c r="C478" s="448" t="s">
        <v>521</v>
      </c>
      <c r="D478" s="449">
        <v>0.7</v>
      </c>
      <c r="E478" s="449">
        <v>0.05</v>
      </c>
      <c r="F478" s="449" t="s">
        <v>13863</v>
      </c>
    </row>
    <row r="479" spans="1:6" ht="45" customHeight="1">
      <c r="A479" s="446">
        <v>93176</v>
      </c>
      <c r="B479" s="447" t="s">
        <v>1642</v>
      </c>
      <c r="C479" s="448" t="s">
        <v>520</v>
      </c>
      <c r="D479" s="449">
        <v>0.4</v>
      </c>
      <c r="E479" s="449">
        <v>0.03</v>
      </c>
      <c r="F479" s="449" t="s">
        <v>11595</v>
      </c>
    </row>
    <row r="480" spans="1:6" ht="45" customHeight="1">
      <c r="A480" s="446">
        <v>93178</v>
      </c>
      <c r="B480" s="447" t="s">
        <v>1643</v>
      </c>
      <c r="C480" s="448" t="s">
        <v>520</v>
      </c>
      <c r="D480" s="449">
        <v>0.45999999999999996</v>
      </c>
      <c r="E480" s="449">
        <v>0.03</v>
      </c>
      <c r="F480" s="449" t="s">
        <v>11976</v>
      </c>
    </row>
    <row r="481" spans="1:6" ht="45" customHeight="1">
      <c r="A481" s="446">
        <v>93177</v>
      </c>
      <c r="B481" s="447" t="s">
        <v>1644</v>
      </c>
      <c r="C481" s="448" t="s">
        <v>520</v>
      </c>
      <c r="D481" s="449">
        <v>1.36</v>
      </c>
      <c r="E481" s="449">
        <v>0.16</v>
      </c>
      <c r="F481" s="449" t="s">
        <v>13390</v>
      </c>
    </row>
    <row r="482" spans="1:6" ht="45" customHeight="1">
      <c r="A482" s="446">
        <v>93179</v>
      </c>
      <c r="B482" s="447" t="s">
        <v>1645</v>
      </c>
      <c r="C482" s="448" t="s">
        <v>520</v>
      </c>
      <c r="D482" s="449">
        <v>1.52</v>
      </c>
      <c r="E482" s="449">
        <v>0.16</v>
      </c>
      <c r="F482" s="449" t="s">
        <v>15920</v>
      </c>
    </row>
    <row r="483" spans="1:6">
      <c r="A483" s="441"/>
      <c r="B483" s="528" t="s">
        <v>21011</v>
      </c>
      <c r="C483" s="443"/>
      <c r="D483" s="444" t="s">
        <v>2587</v>
      </c>
      <c r="E483" s="444" t="s">
        <v>2587</v>
      </c>
      <c r="F483" s="444"/>
    </row>
    <row r="484" spans="1:6" ht="45" customHeight="1">
      <c r="A484" s="446">
        <v>94935</v>
      </c>
      <c r="B484" s="447" t="s">
        <v>1646</v>
      </c>
      <c r="C484" s="448" t="s">
        <v>2570</v>
      </c>
      <c r="D484" s="449">
        <v>0.54</v>
      </c>
      <c r="E484" s="449">
        <v>1.39</v>
      </c>
      <c r="F484" s="449" t="s">
        <v>12005</v>
      </c>
    </row>
    <row r="485" spans="1:6" ht="45" customHeight="1">
      <c r="A485" s="446">
        <v>94936</v>
      </c>
      <c r="B485" s="447" t="s">
        <v>1647</v>
      </c>
      <c r="C485" s="448" t="s">
        <v>2570</v>
      </c>
      <c r="D485" s="449">
        <v>0.87999999999999989</v>
      </c>
      <c r="E485" s="449">
        <v>2.2200000000000002</v>
      </c>
      <c r="F485" s="449" t="s">
        <v>12792</v>
      </c>
    </row>
    <row r="486" spans="1:6" ht="45" customHeight="1">
      <c r="A486" s="446">
        <v>94937</v>
      </c>
      <c r="B486" s="447" t="s">
        <v>1648</v>
      </c>
      <c r="C486" s="448" t="s">
        <v>2570</v>
      </c>
      <c r="D486" s="449">
        <v>1.37</v>
      </c>
      <c r="E486" s="449">
        <v>3.2</v>
      </c>
      <c r="F486" s="449" t="s">
        <v>19933</v>
      </c>
    </row>
    <row r="487" spans="1:6" ht="45" customHeight="1">
      <c r="A487" s="446">
        <v>94938</v>
      </c>
      <c r="B487" s="447" t="s">
        <v>1649</v>
      </c>
      <c r="C487" s="448" t="s">
        <v>2570</v>
      </c>
      <c r="D487" s="449">
        <v>1.83</v>
      </c>
      <c r="E487" s="449">
        <v>4.21</v>
      </c>
      <c r="F487" s="449" t="s">
        <v>12286</v>
      </c>
    </row>
    <row r="488" spans="1:6" ht="30" customHeight="1">
      <c r="A488" s="446">
        <v>94948</v>
      </c>
      <c r="B488" s="447" t="s">
        <v>1650</v>
      </c>
      <c r="C488" s="448" t="s">
        <v>2570</v>
      </c>
      <c r="D488" s="449">
        <v>0.12999999999999995</v>
      </c>
      <c r="E488" s="449">
        <v>0.44</v>
      </c>
      <c r="F488" s="449" t="s">
        <v>14801</v>
      </c>
    </row>
    <row r="489" spans="1:6" ht="30" customHeight="1">
      <c r="A489" s="446">
        <v>94949</v>
      </c>
      <c r="B489" s="447" t="s">
        <v>1651</v>
      </c>
      <c r="C489" s="448" t="s">
        <v>2570</v>
      </c>
      <c r="D489" s="449">
        <v>0.20999999999999996</v>
      </c>
      <c r="E489" s="449">
        <v>0.65</v>
      </c>
      <c r="F489" s="449" t="s">
        <v>13395</v>
      </c>
    </row>
    <row r="490" spans="1:6" ht="30" customHeight="1">
      <c r="A490" s="446">
        <v>94950</v>
      </c>
      <c r="B490" s="447" t="s">
        <v>1652</v>
      </c>
      <c r="C490" s="448" t="s">
        <v>2570</v>
      </c>
      <c r="D490" s="449">
        <v>0.31999999999999995</v>
      </c>
      <c r="E490" s="449">
        <v>0.91</v>
      </c>
      <c r="F490" s="449" t="s">
        <v>11982</v>
      </c>
    </row>
    <row r="491" spans="1:6" ht="30" customHeight="1">
      <c r="A491" s="446">
        <v>94951</v>
      </c>
      <c r="B491" s="447" t="s">
        <v>1653</v>
      </c>
      <c r="C491" s="448" t="s">
        <v>2570</v>
      </c>
      <c r="D491" s="449">
        <v>0.43000000000000016</v>
      </c>
      <c r="E491" s="449">
        <v>1.17</v>
      </c>
      <c r="F491" s="449" t="s">
        <v>11293</v>
      </c>
    </row>
    <row r="492" spans="1:6" ht="30" customHeight="1">
      <c r="A492" s="446">
        <v>94954</v>
      </c>
      <c r="B492" s="447" t="s">
        <v>1654</v>
      </c>
      <c r="C492" s="448" t="s">
        <v>2573</v>
      </c>
      <c r="D492" s="449">
        <v>0.20000000000000007</v>
      </c>
      <c r="E492" s="449">
        <v>0.57999999999999996</v>
      </c>
      <c r="F492" s="449" t="s">
        <v>11297</v>
      </c>
    </row>
    <row r="493" spans="1:6" ht="30" customHeight="1">
      <c r="A493" s="446">
        <v>94955</v>
      </c>
      <c r="B493" s="447" t="s">
        <v>1655</v>
      </c>
      <c r="C493" s="448" t="s">
        <v>2573</v>
      </c>
      <c r="D493" s="449">
        <v>0.30999999999999994</v>
      </c>
      <c r="E493" s="449">
        <v>0.87</v>
      </c>
      <c r="F493" s="449" t="s">
        <v>13719</v>
      </c>
    </row>
    <row r="494" spans="1:6" ht="30" customHeight="1">
      <c r="A494" s="446">
        <v>94956</v>
      </c>
      <c r="B494" s="447" t="s">
        <v>1656</v>
      </c>
      <c r="C494" s="448" t="s">
        <v>2573</v>
      </c>
      <c r="D494" s="449">
        <v>0.43999999999999995</v>
      </c>
      <c r="E494" s="449">
        <v>1.23</v>
      </c>
      <c r="F494" s="449" t="s">
        <v>11753</v>
      </c>
    </row>
    <row r="495" spans="1:6" ht="30" customHeight="1">
      <c r="A495" s="446">
        <v>94957</v>
      </c>
      <c r="B495" s="447" t="s">
        <v>2074</v>
      </c>
      <c r="C495" s="448" t="s">
        <v>2573</v>
      </c>
      <c r="D495" s="449">
        <v>0.6100000000000001</v>
      </c>
      <c r="E495" s="449">
        <v>1.55</v>
      </c>
      <c r="F495" s="449" t="s">
        <v>11438</v>
      </c>
    </row>
    <row r="496" spans="1:6" ht="30" customHeight="1">
      <c r="A496" s="446">
        <v>94960</v>
      </c>
      <c r="B496" s="447" t="s">
        <v>2075</v>
      </c>
      <c r="C496" s="448" t="s">
        <v>2572</v>
      </c>
      <c r="D496" s="449">
        <v>0.28000000000000014</v>
      </c>
      <c r="E496" s="449">
        <v>0.82</v>
      </c>
      <c r="F496" s="449" t="s">
        <v>13938</v>
      </c>
    </row>
    <row r="497" spans="1:6">
      <c r="A497" s="441"/>
      <c r="B497" s="445" t="s">
        <v>2076</v>
      </c>
      <c r="C497" s="443"/>
      <c r="D497" s="444" t="s">
        <v>2587</v>
      </c>
      <c r="E497" s="444" t="s">
        <v>2587</v>
      </c>
      <c r="F497" s="444"/>
    </row>
    <row r="498" spans="1:6" ht="15" customHeight="1">
      <c r="A498" s="446">
        <v>94926</v>
      </c>
      <c r="B498" s="447" t="s">
        <v>2077</v>
      </c>
      <c r="C498" s="448" t="s">
        <v>2573</v>
      </c>
      <c r="D498" s="449">
        <v>0.31999999999999995</v>
      </c>
      <c r="E498" s="449">
        <v>0.89</v>
      </c>
      <c r="F498" s="449" t="s">
        <v>11368</v>
      </c>
    </row>
    <row r="499" spans="1:6" ht="30" customHeight="1">
      <c r="A499" s="446">
        <v>94928</v>
      </c>
      <c r="B499" s="447" t="s">
        <v>2807</v>
      </c>
      <c r="C499" s="448" t="s">
        <v>2570</v>
      </c>
      <c r="D499" s="449">
        <v>0.53</v>
      </c>
      <c r="E499" s="449">
        <v>1.38</v>
      </c>
      <c r="F499" s="449" t="s">
        <v>13042</v>
      </c>
    </row>
    <row r="500" spans="1:6" ht="30" customHeight="1">
      <c r="A500" s="446">
        <v>94929</v>
      </c>
      <c r="B500" s="447" t="s">
        <v>2808</v>
      </c>
      <c r="C500" s="448" t="s">
        <v>2570</v>
      </c>
      <c r="D500" s="449">
        <v>1</v>
      </c>
      <c r="E500" s="449">
        <v>2.37</v>
      </c>
      <c r="F500" s="449" t="s">
        <v>12026</v>
      </c>
    </row>
    <row r="501" spans="1:6" ht="30" customHeight="1">
      <c r="A501" s="446">
        <v>94932</v>
      </c>
      <c r="B501" s="447" t="s">
        <v>2809</v>
      </c>
      <c r="C501" s="448" t="s">
        <v>2570</v>
      </c>
      <c r="D501" s="449">
        <v>1.06</v>
      </c>
      <c r="E501" s="449">
        <v>2.5099999999999998</v>
      </c>
      <c r="F501" s="449" t="s">
        <v>19152</v>
      </c>
    </row>
    <row r="502" spans="1:6" ht="15" customHeight="1">
      <c r="A502" s="446">
        <v>94939</v>
      </c>
      <c r="B502" s="447" t="s">
        <v>2810</v>
      </c>
      <c r="C502" s="448" t="s">
        <v>2573</v>
      </c>
      <c r="D502" s="449">
        <v>0.5199999999999998</v>
      </c>
      <c r="E502" s="449">
        <v>1.36</v>
      </c>
      <c r="F502" s="449" t="s">
        <v>13779</v>
      </c>
    </row>
    <row r="503" spans="1:6" ht="15" customHeight="1">
      <c r="A503" s="446">
        <v>94941</v>
      </c>
      <c r="B503" s="447" t="s">
        <v>2811</v>
      </c>
      <c r="C503" s="448" t="s">
        <v>2569</v>
      </c>
      <c r="D503" s="449">
        <v>9.999999999999995E-3</v>
      </c>
      <c r="E503" s="449">
        <v>0.05</v>
      </c>
      <c r="F503" s="449" t="s">
        <v>11827</v>
      </c>
    </row>
    <row r="504" spans="1:6" ht="15" customHeight="1">
      <c r="A504" s="446">
        <v>94942</v>
      </c>
      <c r="B504" s="447" t="s">
        <v>2812</v>
      </c>
      <c r="C504" s="448" t="s">
        <v>2573</v>
      </c>
      <c r="D504" s="449">
        <v>0.19000000000000006</v>
      </c>
      <c r="E504" s="449">
        <v>0.56999999999999995</v>
      </c>
      <c r="F504" s="449" t="s">
        <v>11296</v>
      </c>
    </row>
    <row r="505" spans="1:6" ht="30" customHeight="1">
      <c r="A505" s="446">
        <v>94943</v>
      </c>
      <c r="B505" s="447" t="s">
        <v>2813</v>
      </c>
      <c r="C505" s="448" t="s">
        <v>2573</v>
      </c>
      <c r="D505" s="449">
        <v>7.999999999999996E-2</v>
      </c>
      <c r="E505" s="449">
        <v>0.33</v>
      </c>
      <c r="F505" s="449" t="s">
        <v>16123</v>
      </c>
    </row>
    <row r="506" spans="1:6" ht="30" customHeight="1">
      <c r="A506" s="446">
        <v>94944</v>
      </c>
      <c r="B506" s="447" t="s">
        <v>2814</v>
      </c>
      <c r="C506" s="448" t="s">
        <v>2573</v>
      </c>
      <c r="D506" s="449">
        <v>0.27</v>
      </c>
      <c r="E506" s="449">
        <v>0.78</v>
      </c>
      <c r="F506" s="449" t="s">
        <v>12040</v>
      </c>
    </row>
    <row r="507" spans="1:6" ht="30" customHeight="1">
      <c r="A507" s="446">
        <v>94946</v>
      </c>
      <c r="B507" s="447" t="s">
        <v>2815</v>
      </c>
      <c r="C507" s="448" t="s">
        <v>2570</v>
      </c>
      <c r="D507" s="449">
        <v>0.27</v>
      </c>
      <c r="E507" s="449">
        <v>0.8</v>
      </c>
      <c r="F507" s="449" t="s">
        <v>11739</v>
      </c>
    </row>
    <row r="508" spans="1:6" ht="30" customHeight="1">
      <c r="A508" s="446">
        <v>94953</v>
      </c>
      <c r="B508" s="447" t="s">
        <v>2816</v>
      </c>
      <c r="C508" s="448" t="s">
        <v>2573</v>
      </c>
      <c r="D508" s="449">
        <v>1.4500000000000002</v>
      </c>
      <c r="E508" s="449">
        <v>3.42</v>
      </c>
      <c r="F508" s="449" t="s">
        <v>20727</v>
      </c>
    </row>
    <row r="509" spans="1:6" ht="15" customHeight="1">
      <c r="A509" s="446">
        <v>94959</v>
      </c>
      <c r="B509" s="447" t="s">
        <v>2817</v>
      </c>
      <c r="C509" s="448" t="s">
        <v>2572</v>
      </c>
      <c r="D509" s="449">
        <v>0.3600000000000001</v>
      </c>
      <c r="E509" s="449">
        <v>0.98</v>
      </c>
      <c r="F509" s="449" t="s">
        <v>11626</v>
      </c>
    </row>
    <row r="510" spans="1:6" ht="15" customHeight="1">
      <c r="A510" s="446">
        <v>94961</v>
      </c>
      <c r="B510" s="447" t="s">
        <v>2818</v>
      </c>
      <c r="C510" s="448" t="s">
        <v>2572</v>
      </c>
      <c r="D510" s="449">
        <v>0.12</v>
      </c>
      <c r="E510" s="449">
        <v>0.38</v>
      </c>
      <c r="F510" s="449" t="s">
        <v>14814</v>
      </c>
    </row>
    <row r="511" spans="1:6">
      <c r="A511" s="441"/>
      <c r="B511" s="445" t="s">
        <v>200</v>
      </c>
      <c r="C511" s="443"/>
      <c r="D511" s="444" t="s">
        <v>2587</v>
      </c>
      <c r="E511" s="444" t="s">
        <v>2587</v>
      </c>
      <c r="F511" s="444"/>
    </row>
    <row r="512" spans="1:6" ht="45" customHeight="1">
      <c r="A512" s="446">
        <v>94945</v>
      </c>
      <c r="B512" s="447" t="s">
        <v>2819</v>
      </c>
      <c r="C512" s="448" t="s">
        <v>2573</v>
      </c>
      <c r="D512" s="449">
        <v>0.18</v>
      </c>
      <c r="E512" s="449">
        <v>0.04</v>
      </c>
      <c r="F512" s="449" t="s">
        <v>15968</v>
      </c>
    </row>
    <row r="513" spans="1:6" ht="30" customHeight="1">
      <c r="A513" s="446">
        <v>94952</v>
      </c>
      <c r="B513" s="447" t="s">
        <v>2820</v>
      </c>
      <c r="C513" s="448" t="s">
        <v>2570</v>
      </c>
      <c r="D513" s="449">
        <v>0.21999999999999997</v>
      </c>
      <c r="E513" s="449">
        <v>7.0000000000000007E-2</v>
      </c>
      <c r="F513" s="449" t="s">
        <v>12142</v>
      </c>
    </row>
    <row r="514" spans="1:6" ht="30" customHeight="1">
      <c r="A514" s="446">
        <v>94958</v>
      </c>
      <c r="B514" s="447" t="s">
        <v>2821</v>
      </c>
      <c r="C514" s="448" t="s">
        <v>2573</v>
      </c>
      <c r="D514" s="449">
        <v>0.42000000000000004</v>
      </c>
      <c r="E514" s="449">
        <v>0.11</v>
      </c>
      <c r="F514" s="449" t="s">
        <v>13729</v>
      </c>
    </row>
    <row r="515" spans="1:6">
      <c r="A515" s="441"/>
      <c r="B515" s="445" t="s">
        <v>201</v>
      </c>
      <c r="C515" s="443"/>
      <c r="D515" s="444" t="s">
        <v>2587</v>
      </c>
      <c r="E515" s="444" t="s">
        <v>2587</v>
      </c>
      <c r="F515" s="444"/>
    </row>
    <row r="516" spans="1:6" ht="15" customHeight="1">
      <c r="A516" s="446">
        <v>94927</v>
      </c>
      <c r="B516" s="447" t="s">
        <v>2822</v>
      </c>
      <c r="C516" s="448" t="s">
        <v>2573</v>
      </c>
      <c r="D516" s="449">
        <v>0.14000000000000001</v>
      </c>
      <c r="E516" s="449">
        <v>0.49</v>
      </c>
      <c r="F516" s="449" t="s">
        <v>11632</v>
      </c>
    </row>
    <row r="517" spans="1:6" ht="30" customHeight="1">
      <c r="A517" s="446">
        <v>94930</v>
      </c>
      <c r="B517" s="447" t="s">
        <v>2823</v>
      </c>
      <c r="C517" s="448" t="s">
        <v>2570</v>
      </c>
      <c r="D517" s="449">
        <v>0.25</v>
      </c>
      <c r="E517" s="449">
        <v>0.74</v>
      </c>
      <c r="F517" s="449" t="s">
        <v>12212</v>
      </c>
    </row>
    <row r="518" spans="1:6" ht="30" customHeight="1">
      <c r="A518" s="446">
        <v>94931</v>
      </c>
      <c r="B518" s="447" t="s">
        <v>2824</v>
      </c>
      <c r="C518" s="448" t="s">
        <v>2570</v>
      </c>
      <c r="D518" s="449">
        <v>0.48</v>
      </c>
      <c r="E518" s="449">
        <v>1.27</v>
      </c>
      <c r="F518" s="449" t="s">
        <v>14734</v>
      </c>
    </row>
    <row r="519" spans="1:6" ht="30" customHeight="1">
      <c r="A519" s="446">
        <v>94934</v>
      </c>
      <c r="B519" s="447" t="s">
        <v>2825</v>
      </c>
      <c r="C519" s="448" t="s">
        <v>2570</v>
      </c>
      <c r="D519" s="449">
        <v>0.31999999999999995</v>
      </c>
      <c r="E519" s="449">
        <v>0.91</v>
      </c>
      <c r="F519" s="449" t="s">
        <v>11982</v>
      </c>
    </row>
    <row r="520" spans="1:6" ht="15" customHeight="1">
      <c r="A520" s="446">
        <v>94940</v>
      </c>
      <c r="B520" s="447" t="s">
        <v>2826</v>
      </c>
      <c r="C520" s="448" t="s">
        <v>2573</v>
      </c>
      <c r="D520" s="449">
        <v>0.22999999999999998</v>
      </c>
      <c r="E520" s="449">
        <v>0.75</v>
      </c>
      <c r="F520" s="449" t="s">
        <v>16127</v>
      </c>
    </row>
    <row r="521" spans="1:6" ht="30" customHeight="1">
      <c r="A521" s="446">
        <v>94947</v>
      </c>
      <c r="B521" s="447" t="s">
        <v>2827</v>
      </c>
      <c r="C521" s="448" t="s">
        <v>2570</v>
      </c>
      <c r="D521" s="449">
        <v>0.20000000000000007</v>
      </c>
      <c r="E521" s="449">
        <v>0.59</v>
      </c>
      <c r="F521" s="449" t="s">
        <v>11291</v>
      </c>
    </row>
    <row r="522" spans="1:6">
      <c r="A522" s="441"/>
      <c r="B522" s="445" t="s">
        <v>2121</v>
      </c>
      <c r="C522" s="443"/>
      <c r="D522" s="444" t="s">
        <v>2587</v>
      </c>
      <c r="E522" s="444" t="s">
        <v>2587</v>
      </c>
      <c r="F522" s="444"/>
    </row>
    <row r="523" spans="1:6">
      <c r="A523" s="441"/>
      <c r="B523" s="445" t="s">
        <v>1136</v>
      </c>
      <c r="C523" s="443"/>
      <c r="D523" s="444" t="s">
        <v>2587</v>
      </c>
      <c r="E523" s="444" t="s">
        <v>2587</v>
      </c>
      <c r="F523" s="444"/>
    </row>
    <row r="524" spans="1:6" ht="30" customHeight="1">
      <c r="A524" s="446">
        <v>91104</v>
      </c>
      <c r="B524" s="447" t="s">
        <v>1010</v>
      </c>
      <c r="C524" s="448" t="s">
        <v>2572</v>
      </c>
      <c r="D524" s="449">
        <v>9.999999999999995E-3</v>
      </c>
      <c r="E524" s="449">
        <v>0.05</v>
      </c>
      <c r="F524" s="449" t="s">
        <v>11827</v>
      </c>
    </row>
    <row r="525" spans="1:6" ht="30" customHeight="1">
      <c r="A525" s="446">
        <v>91105</v>
      </c>
      <c r="B525" s="447" t="s">
        <v>1011</v>
      </c>
      <c r="C525" s="448" t="s">
        <v>2572</v>
      </c>
      <c r="D525" s="449">
        <v>1.999999999999999E-2</v>
      </c>
      <c r="E525" s="449">
        <v>0.14000000000000001</v>
      </c>
      <c r="F525" s="449" t="s">
        <v>11290</v>
      </c>
    </row>
    <row r="526" spans="1:6" ht="45" customHeight="1">
      <c r="A526" s="446">
        <v>91106</v>
      </c>
      <c r="B526" s="447" t="s">
        <v>1012</v>
      </c>
      <c r="C526" s="448" t="s">
        <v>2572</v>
      </c>
      <c r="D526" s="449">
        <v>9.999999999999995E-3</v>
      </c>
      <c r="E526" s="449">
        <v>0.05</v>
      </c>
      <c r="F526" s="449" t="s">
        <v>11827</v>
      </c>
    </row>
    <row r="527" spans="1:6" ht="45" customHeight="1">
      <c r="A527" s="446">
        <v>91107</v>
      </c>
      <c r="B527" s="447" t="s">
        <v>1013</v>
      </c>
      <c r="C527" s="448" t="s">
        <v>2572</v>
      </c>
      <c r="D527" s="449">
        <v>9.999999999999995E-3</v>
      </c>
      <c r="E527" s="449">
        <v>7.0000000000000007E-2</v>
      </c>
      <c r="F527" s="449" t="s">
        <v>13137</v>
      </c>
    </row>
    <row r="528" spans="1:6" ht="45" customHeight="1">
      <c r="A528" s="446">
        <v>91108</v>
      </c>
      <c r="B528" s="447" t="s">
        <v>1014</v>
      </c>
      <c r="C528" s="448" t="s">
        <v>2572</v>
      </c>
      <c r="D528" s="449">
        <v>1.999999999999999E-2</v>
      </c>
      <c r="E528" s="449">
        <v>0.14000000000000001</v>
      </c>
      <c r="F528" s="449" t="s">
        <v>11290</v>
      </c>
    </row>
    <row r="529" spans="1:6" ht="30" customHeight="1">
      <c r="A529" s="446">
        <v>91109</v>
      </c>
      <c r="B529" s="447" t="s">
        <v>1015</v>
      </c>
      <c r="C529" s="448" t="s">
        <v>2572</v>
      </c>
      <c r="D529" s="449">
        <v>2.0000000000000004E-2</v>
      </c>
      <c r="E529" s="449">
        <v>0.11</v>
      </c>
      <c r="F529" s="449" t="s">
        <v>16005</v>
      </c>
    </row>
    <row r="530" spans="1:6" ht="30" customHeight="1">
      <c r="A530" s="446">
        <v>91110</v>
      </c>
      <c r="B530" s="447" t="s">
        <v>1016</v>
      </c>
      <c r="C530" s="448" t="s">
        <v>2572</v>
      </c>
      <c r="D530" s="449">
        <v>1.999999999999999E-2</v>
      </c>
      <c r="E530" s="449">
        <v>0.14000000000000001</v>
      </c>
      <c r="F530" s="449" t="s">
        <v>11290</v>
      </c>
    </row>
    <row r="531" spans="1:6" ht="30" customHeight="1">
      <c r="A531" s="446">
        <v>91111</v>
      </c>
      <c r="B531" s="447" t="s">
        <v>1017</v>
      </c>
      <c r="C531" s="448" t="s">
        <v>2572</v>
      </c>
      <c r="D531" s="449">
        <v>0.03</v>
      </c>
      <c r="E531" s="449">
        <v>0.18</v>
      </c>
      <c r="F531" s="449" t="s">
        <v>14209</v>
      </c>
    </row>
    <row r="532" spans="1:6" ht="30" customHeight="1">
      <c r="A532" s="446">
        <v>91112</v>
      </c>
      <c r="B532" s="447" t="s">
        <v>1018</v>
      </c>
      <c r="C532" s="448" t="s">
        <v>2572</v>
      </c>
      <c r="D532" s="449">
        <v>1.999999999999999E-2</v>
      </c>
      <c r="E532" s="449">
        <v>0.1</v>
      </c>
      <c r="F532" s="449" t="s">
        <v>11289</v>
      </c>
    </row>
    <row r="533" spans="1:6" ht="30" customHeight="1">
      <c r="A533" s="446">
        <v>91113</v>
      </c>
      <c r="B533" s="447" t="s">
        <v>1019</v>
      </c>
      <c r="C533" s="448" t="s">
        <v>2572</v>
      </c>
      <c r="D533" s="449">
        <v>3.999999999999998E-2</v>
      </c>
      <c r="E533" s="449">
        <v>0.2</v>
      </c>
      <c r="F533" s="449" t="s">
        <v>13132</v>
      </c>
    </row>
    <row r="534" spans="1:6" ht="30" customHeight="1">
      <c r="A534" s="446">
        <v>91114</v>
      </c>
      <c r="B534" s="447" t="s">
        <v>1020</v>
      </c>
      <c r="C534" s="448" t="s">
        <v>2572</v>
      </c>
      <c r="D534" s="449">
        <v>9.0000000000000024E-2</v>
      </c>
      <c r="E534" s="449">
        <v>0.37</v>
      </c>
      <c r="F534" s="449" t="s">
        <v>14046</v>
      </c>
    </row>
    <row r="535" spans="1:6" ht="30" customHeight="1">
      <c r="A535" s="446">
        <v>91115</v>
      </c>
      <c r="B535" s="447" t="s">
        <v>1021</v>
      </c>
      <c r="C535" s="448" t="s">
        <v>2572</v>
      </c>
      <c r="D535" s="449">
        <v>1.0000000000000009E-2</v>
      </c>
      <c r="E535" s="449">
        <v>0.06</v>
      </c>
      <c r="F535" s="449" t="s">
        <v>14029</v>
      </c>
    </row>
    <row r="536" spans="1:6" ht="30" customHeight="1">
      <c r="A536" s="446">
        <v>91116</v>
      </c>
      <c r="B536" s="447" t="s">
        <v>1022</v>
      </c>
      <c r="C536" s="448" t="s">
        <v>2572</v>
      </c>
      <c r="D536" s="449">
        <v>2.0000000000000004E-2</v>
      </c>
      <c r="E536" s="449">
        <v>0.11</v>
      </c>
      <c r="F536" s="449" t="s">
        <v>16005</v>
      </c>
    </row>
    <row r="537" spans="1:6" ht="30" customHeight="1">
      <c r="A537" s="446">
        <v>91117</v>
      </c>
      <c r="B537" s="447" t="s">
        <v>1023</v>
      </c>
      <c r="C537" s="448" t="s">
        <v>2572</v>
      </c>
      <c r="D537" s="449">
        <v>0.03</v>
      </c>
      <c r="E537" s="449">
        <v>0.16</v>
      </c>
      <c r="F537" s="449" t="s">
        <v>16053</v>
      </c>
    </row>
    <row r="538" spans="1:6" ht="30" customHeight="1">
      <c r="A538" s="446">
        <v>91118</v>
      </c>
      <c r="B538" s="447" t="s">
        <v>1024</v>
      </c>
      <c r="C538" s="448" t="s">
        <v>2572</v>
      </c>
      <c r="D538" s="449">
        <v>1.999999999999999E-2</v>
      </c>
      <c r="E538" s="449">
        <v>0.14000000000000001</v>
      </c>
      <c r="F538" s="449" t="s">
        <v>11290</v>
      </c>
    </row>
    <row r="539" spans="1:6" ht="45" customHeight="1">
      <c r="A539" s="446">
        <v>91119</v>
      </c>
      <c r="B539" s="447" t="s">
        <v>1025</v>
      </c>
      <c r="C539" s="448" t="s">
        <v>2572</v>
      </c>
      <c r="D539" s="449">
        <v>0.06</v>
      </c>
      <c r="E539" s="449">
        <v>0.24</v>
      </c>
      <c r="F539" s="449" t="s">
        <v>11735</v>
      </c>
    </row>
    <row r="540" spans="1:6" ht="45" customHeight="1">
      <c r="A540" s="446">
        <v>91120</v>
      </c>
      <c r="B540" s="447" t="s">
        <v>1026</v>
      </c>
      <c r="C540" s="448" t="s">
        <v>2572</v>
      </c>
      <c r="D540" s="449">
        <v>9.0000000000000024E-2</v>
      </c>
      <c r="E540" s="449">
        <v>0.37</v>
      </c>
      <c r="F540" s="449" t="s">
        <v>14046</v>
      </c>
    </row>
    <row r="541" spans="1:6" ht="45" customHeight="1">
      <c r="A541" s="446">
        <v>91121</v>
      </c>
      <c r="B541" s="447" t="s">
        <v>1027</v>
      </c>
      <c r="C541" s="448" t="s">
        <v>2572</v>
      </c>
      <c r="D541" s="449">
        <v>0.19000000000000006</v>
      </c>
      <c r="E541" s="449">
        <v>0.57999999999999996</v>
      </c>
      <c r="F541" s="449" t="s">
        <v>11362</v>
      </c>
    </row>
    <row r="542" spans="1:6" ht="45" customHeight="1">
      <c r="A542" s="446">
        <v>91122</v>
      </c>
      <c r="B542" s="447" t="s">
        <v>1028</v>
      </c>
      <c r="C542" s="448" t="s">
        <v>2572</v>
      </c>
      <c r="D542" s="449">
        <v>0.28000000000000003</v>
      </c>
      <c r="E542" s="449">
        <v>0.8</v>
      </c>
      <c r="F542" s="449" t="s">
        <v>13763</v>
      </c>
    </row>
    <row r="543" spans="1:6" ht="45" customHeight="1">
      <c r="A543" s="446">
        <v>91123</v>
      </c>
      <c r="B543" s="447" t="s">
        <v>1029</v>
      </c>
      <c r="C543" s="448" t="s">
        <v>2572</v>
      </c>
      <c r="D543" s="449">
        <v>0.36999999999999988</v>
      </c>
      <c r="E543" s="449">
        <v>1.02</v>
      </c>
      <c r="F543" s="449" t="s">
        <v>13231</v>
      </c>
    </row>
    <row r="544" spans="1:6">
      <c r="A544" s="441"/>
      <c r="B544" s="445" t="s">
        <v>2690</v>
      </c>
      <c r="C544" s="443"/>
      <c r="D544" s="444" t="s">
        <v>2587</v>
      </c>
      <c r="E544" s="444" t="s">
        <v>2587</v>
      </c>
      <c r="F544" s="444"/>
    </row>
    <row r="545" spans="1:6" ht="30" customHeight="1">
      <c r="A545" s="446">
        <v>88044</v>
      </c>
      <c r="B545" s="447" t="s">
        <v>992</v>
      </c>
      <c r="C545" s="448" t="s">
        <v>2570</v>
      </c>
      <c r="D545" s="449">
        <v>0.13999999999999996</v>
      </c>
      <c r="E545" s="449">
        <v>0.46</v>
      </c>
      <c r="F545" s="449" t="s">
        <v>11853</v>
      </c>
    </row>
    <row r="546" spans="1:6" ht="30" customHeight="1">
      <c r="A546" s="446">
        <v>88045</v>
      </c>
      <c r="B546" s="447" t="s">
        <v>993</v>
      </c>
      <c r="C546" s="448" t="s">
        <v>2570</v>
      </c>
      <c r="D546" s="449">
        <v>0.06</v>
      </c>
      <c r="E546" s="449">
        <v>0.24</v>
      </c>
      <c r="F546" s="449" t="s">
        <v>11735</v>
      </c>
    </row>
    <row r="547" spans="1:6" ht="30" customHeight="1">
      <c r="A547" s="446">
        <v>88046</v>
      </c>
      <c r="B547" s="447" t="s">
        <v>994</v>
      </c>
      <c r="C547" s="448" t="s">
        <v>2570</v>
      </c>
      <c r="D547" s="449">
        <v>5.0000000000000017E-2</v>
      </c>
      <c r="E547" s="449">
        <v>0.21</v>
      </c>
      <c r="F547" s="449" t="s">
        <v>16019</v>
      </c>
    </row>
    <row r="548" spans="1:6" ht="30" customHeight="1">
      <c r="A548" s="446">
        <v>88047</v>
      </c>
      <c r="B548" s="447" t="s">
        <v>995</v>
      </c>
      <c r="C548" s="448" t="s">
        <v>2570</v>
      </c>
      <c r="D548" s="449">
        <v>9.999999999999995E-3</v>
      </c>
      <c r="E548" s="449">
        <v>0.08</v>
      </c>
      <c r="F548" s="449" t="s">
        <v>11828</v>
      </c>
    </row>
    <row r="549" spans="1:6" ht="30" customHeight="1">
      <c r="A549" s="446">
        <v>88048</v>
      </c>
      <c r="B549" s="447" t="s">
        <v>236</v>
      </c>
      <c r="C549" s="448" t="s">
        <v>2570</v>
      </c>
      <c r="D549" s="449">
        <v>7.0000000000000007E-2</v>
      </c>
      <c r="E549" s="449">
        <v>0.27</v>
      </c>
      <c r="F549" s="449" t="s">
        <v>13060</v>
      </c>
    </row>
    <row r="550" spans="1:6" ht="30" customHeight="1">
      <c r="A550" s="446">
        <v>88049</v>
      </c>
      <c r="B550" s="447" t="s">
        <v>237</v>
      </c>
      <c r="C550" s="448" t="s">
        <v>2570</v>
      </c>
      <c r="D550" s="449">
        <v>9.999999999999995E-3</v>
      </c>
      <c r="E550" s="449">
        <v>0.1</v>
      </c>
      <c r="F550" s="449" t="s">
        <v>13033</v>
      </c>
    </row>
    <row r="551" spans="1:6" ht="30" customHeight="1">
      <c r="A551" s="446">
        <v>88050</v>
      </c>
      <c r="B551" s="447" t="s">
        <v>238</v>
      </c>
      <c r="C551" s="448" t="s">
        <v>2570</v>
      </c>
      <c r="D551" s="449">
        <v>9.0000000000000024E-2</v>
      </c>
      <c r="E551" s="449">
        <v>0.36</v>
      </c>
      <c r="F551" s="449" t="s">
        <v>16061</v>
      </c>
    </row>
    <row r="552" spans="1:6" ht="30" customHeight="1">
      <c r="A552" s="446">
        <v>88051</v>
      </c>
      <c r="B552" s="447" t="s">
        <v>239</v>
      </c>
      <c r="C552" s="448" t="s">
        <v>2570</v>
      </c>
      <c r="D552" s="449">
        <v>2.0000000000000018E-2</v>
      </c>
      <c r="E552" s="449">
        <v>0.12</v>
      </c>
      <c r="F552" s="449" t="s">
        <v>14031</v>
      </c>
    </row>
    <row r="553" spans="1:6" ht="30" customHeight="1">
      <c r="A553" s="446">
        <v>88052</v>
      </c>
      <c r="B553" s="447" t="s">
        <v>240</v>
      </c>
      <c r="C553" s="448" t="s">
        <v>2570</v>
      </c>
      <c r="D553" s="449">
        <v>0.13000000000000006</v>
      </c>
      <c r="E553" s="449">
        <v>0.42</v>
      </c>
      <c r="F553" s="449" t="s">
        <v>11738</v>
      </c>
    </row>
    <row r="554" spans="1:6" ht="30" customHeight="1">
      <c r="A554" s="446">
        <v>88053</v>
      </c>
      <c r="B554" s="447" t="s">
        <v>241</v>
      </c>
      <c r="C554" s="448" t="s">
        <v>2570</v>
      </c>
      <c r="D554" s="449">
        <v>1.999999999999999E-2</v>
      </c>
      <c r="E554" s="449">
        <v>0.14000000000000001</v>
      </c>
      <c r="F554" s="449" t="s">
        <v>11290</v>
      </c>
    </row>
    <row r="555" spans="1:6" ht="30" customHeight="1">
      <c r="A555" s="446">
        <v>88054</v>
      </c>
      <c r="B555" s="447" t="s">
        <v>242</v>
      </c>
      <c r="C555" s="448" t="s">
        <v>2570</v>
      </c>
      <c r="D555" s="449">
        <v>1.0000000000000009E-2</v>
      </c>
      <c r="E555" s="449">
        <v>0.09</v>
      </c>
      <c r="F555" s="449" t="s">
        <v>14028</v>
      </c>
    </row>
    <row r="556" spans="1:6" ht="30" customHeight="1">
      <c r="A556" s="446">
        <v>88055</v>
      </c>
      <c r="B556" s="447" t="s">
        <v>243</v>
      </c>
      <c r="C556" s="448" t="s">
        <v>2570</v>
      </c>
      <c r="D556" s="449">
        <v>0</v>
      </c>
      <c r="E556" s="449">
        <v>0.02</v>
      </c>
      <c r="F556" s="449" t="s">
        <v>14040</v>
      </c>
    </row>
    <row r="557" spans="1:6" ht="30" customHeight="1">
      <c r="A557" s="446">
        <v>88056</v>
      </c>
      <c r="B557" s="447" t="s">
        <v>244</v>
      </c>
      <c r="C557" s="448" t="s">
        <v>2570</v>
      </c>
      <c r="D557" s="449">
        <v>2.0000000000000018E-2</v>
      </c>
      <c r="E557" s="449">
        <v>0.15</v>
      </c>
      <c r="F557" s="449" t="s">
        <v>11830</v>
      </c>
    </row>
    <row r="558" spans="1:6" ht="30" customHeight="1">
      <c r="A558" s="446">
        <v>88057</v>
      </c>
      <c r="B558" s="447" t="s">
        <v>245</v>
      </c>
      <c r="C558" s="448" t="s">
        <v>2570</v>
      </c>
      <c r="D558" s="449">
        <v>0</v>
      </c>
      <c r="E558" s="449">
        <v>0.04</v>
      </c>
      <c r="F558" s="449" t="s">
        <v>14041</v>
      </c>
    </row>
    <row r="559" spans="1:6" ht="30" customHeight="1">
      <c r="A559" s="446">
        <v>88058</v>
      </c>
      <c r="B559" s="447" t="s">
        <v>246</v>
      </c>
      <c r="C559" s="448" t="s">
        <v>2570</v>
      </c>
      <c r="D559" s="449">
        <v>5.0000000000000017E-2</v>
      </c>
      <c r="E559" s="449">
        <v>0.21</v>
      </c>
      <c r="F559" s="449" t="s">
        <v>16019</v>
      </c>
    </row>
    <row r="560" spans="1:6" ht="30" customHeight="1">
      <c r="A560" s="446">
        <v>88059</v>
      </c>
      <c r="B560" s="447" t="s">
        <v>247</v>
      </c>
      <c r="C560" s="448" t="s">
        <v>2570</v>
      </c>
      <c r="D560" s="449">
        <v>9.999999999999995E-3</v>
      </c>
      <c r="E560" s="449">
        <v>0.05</v>
      </c>
      <c r="F560" s="449" t="s">
        <v>11827</v>
      </c>
    </row>
    <row r="561" spans="1:6" ht="30" customHeight="1">
      <c r="A561" s="446">
        <v>88060</v>
      </c>
      <c r="B561" s="447" t="s">
        <v>248</v>
      </c>
      <c r="C561" s="448" t="s">
        <v>2570</v>
      </c>
      <c r="D561" s="449">
        <v>6.9999999999999951E-2</v>
      </c>
      <c r="E561" s="449">
        <v>0.28000000000000003</v>
      </c>
      <c r="F561" s="449" t="s">
        <v>11317</v>
      </c>
    </row>
    <row r="562" spans="1:6" ht="30" customHeight="1">
      <c r="A562" s="446">
        <v>88061</v>
      </c>
      <c r="B562" s="447" t="s">
        <v>249</v>
      </c>
      <c r="C562" s="448" t="s">
        <v>2570</v>
      </c>
      <c r="D562" s="449">
        <v>9.999999999999995E-3</v>
      </c>
      <c r="E562" s="449">
        <v>7.0000000000000007E-2</v>
      </c>
      <c r="F562" s="449" t="s">
        <v>13137</v>
      </c>
    </row>
    <row r="563" spans="1:6" ht="30" customHeight="1">
      <c r="A563" s="446">
        <v>91138</v>
      </c>
      <c r="B563" s="447" t="s">
        <v>1040</v>
      </c>
      <c r="C563" s="448" t="s">
        <v>2588</v>
      </c>
      <c r="D563" s="449">
        <v>65.03</v>
      </c>
      <c r="E563" s="449">
        <v>18.600000000000001</v>
      </c>
      <c r="F563" s="449" t="s">
        <v>19015</v>
      </c>
    </row>
    <row r="564" spans="1:6" ht="30" customHeight="1">
      <c r="A564" s="446">
        <v>91139</v>
      </c>
      <c r="B564" s="447" t="s">
        <v>1041</v>
      </c>
      <c r="C564" s="448" t="s">
        <v>2588</v>
      </c>
      <c r="D564" s="449">
        <v>34.47</v>
      </c>
      <c r="E564" s="449">
        <v>10.09</v>
      </c>
      <c r="F564" s="449" t="s">
        <v>20533</v>
      </c>
    </row>
    <row r="565" spans="1:6" ht="30" customHeight="1">
      <c r="A565" s="446">
        <v>91140</v>
      </c>
      <c r="B565" s="447" t="s">
        <v>1042</v>
      </c>
      <c r="C565" s="448" t="s">
        <v>2588</v>
      </c>
      <c r="D565" s="449">
        <v>15.25</v>
      </c>
      <c r="E565" s="449">
        <v>4.28</v>
      </c>
      <c r="F565" s="449" t="s">
        <v>18002</v>
      </c>
    </row>
    <row r="566" spans="1:6" ht="30" customHeight="1">
      <c r="A566" s="446">
        <v>91141</v>
      </c>
      <c r="B566" s="447" t="s">
        <v>1043</v>
      </c>
      <c r="C566" s="448" t="s">
        <v>2588</v>
      </c>
      <c r="D566" s="449">
        <v>99.53</v>
      </c>
      <c r="E566" s="449">
        <v>28.66</v>
      </c>
      <c r="F566" s="449" t="s">
        <v>15849</v>
      </c>
    </row>
    <row r="567" spans="1:6" ht="30" customHeight="1">
      <c r="A567" s="446">
        <v>91142</v>
      </c>
      <c r="B567" s="447" t="s">
        <v>1044</v>
      </c>
      <c r="C567" s="448" t="s">
        <v>2588</v>
      </c>
      <c r="D567" s="449">
        <v>65.03</v>
      </c>
      <c r="E567" s="449">
        <v>18.600000000000001</v>
      </c>
      <c r="F567" s="449" t="s">
        <v>19015</v>
      </c>
    </row>
    <row r="568" spans="1:6" ht="30" customHeight="1">
      <c r="A568" s="446">
        <v>91143</v>
      </c>
      <c r="B568" s="447" t="s">
        <v>1045</v>
      </c>
      <c r="C568" s="448" t="s">
        <v>2588</v>
      </c>
      <c r="D568" s="449">
        <v>15.25</v>
      </c>
      <c r="E568" s="449">
        <v>4.28</v>
      </c>
      <c r="F568" s="449" t="s">
        <v>18002</v>
      </c>
    </row>
    <row r="569" spans="1:6" ht="30" customHeight="1">
      <c r="A569" s="446">
        <v>91144</v>
      </c>
      <c r="B569" s="447" t="s">
        <v>1046</v>
      </c>
      <c r="C569" s="448" t="s">
        <v>2588</v>
      </c>
      <c r="D569" s="449">
        <v>134.03</v>
      </c>
      <c r="E569" s="449">
        <v>38.729999999999997</v>
      </c>
      <c r="F569" s="449" t="s">
        <v>20723</v>
      </c>
    </row>
    <row r="570" spans="1:6" ht="30" customHeight="1">
      <c r="A570" s="446">
        <v>91145</v>
      </c>
      <c r="B570" s="447" t="s">
        <v>1047</v>
      </c>
      <c r="C570" s="448" t="s">
        <v>2588</v>
      </c>
      <c r="D570" s="449">
        <v>99.53</v>
      </c>
      <c r="E570" s="449">
        <v>28.66</v>
      </c>
      <c r="F570" s="449" t="s">
        <v>15849</v>
      </c>
    </row>
    <row r="571" spans="1:6" ht="30" customHeight="1">
      <c r="A571" s="446">
        <v>91146</v>
      </c>
      <c r="B571" s="447" t="s">
        <v>1048</v>
      </c>
      <c r="C571" s="448" t="s">
        <v>2588</v>
      </c>
      <c r="D571" s="449">
        <v>19.18</v>
      </c>
      <c r="E571" s="449">
        <v>5.84</v>
      </c>
      <c r="F571" s="449" t="s">
        <v>20284</v>
      </c>
    </row>
    <row r="572" spans="1:6" ht="30" customHeight="1">
      <c r="A572" s="446">
        <v>91147</v>
      </c>
      <c r="B572" s="447" t="s">
        <v>1049</v>
      </c>
      <c r="C572" s="448" t="s">
        <v>2588</v>
      </c>
      <c r="D572" s="449">
        <v>183.82000000000002</v>
      </c>
      <c r="E572" s="449">
        <v>53.04</v>
      </c>
      <c r="F572" s="449" t="s">
        <v>20724</v>
      </c>
    </row>
    <row r="573" spans="1:6" ht="30" customHeight="1">
      <c r="A573" s="446">
        <v>91148</v>
      </c>
      <c r="B573" s="447" t="s">
        <v>1050</v>
      </c>
      <c r="C573" s="448" t="s">
        <v>2588</v>
      </c>
      <c r="D573" s="449">
        <v>118.75999999999999</v>
      </c>
      <c r="E573" s="449">
        <v>34.47</v>
      </c>
      <c r="F573" s="449" t="s">
        <v>11667</v>
      </c>
    </row>
    <row r="574" spans="1:6" ht="30" customHeight="1">
      <c r="A574" s="446">
        <v>91149</v>
      </c>
      <c r="B574" s="447" t="s">
        <v>1051</v>
      </c>
      <c r="C574" s="448" t="s">
        <v>2588</v>
      </c>
      <c r="D574" s="449">
        <v>30.54</v>
      </c>
      <c r="E574" s="449">
        <v>8.5299999999999994</v>
      </c>
      <c r="F574" s="449" t="s">
        <v>20725</v>
      </c>
    </row>
    <row r="575" spans="1:6">
      <c r="A575" s="441"/>
      <c r="B575" s="445" t="s">
        <v>2691</v>
      </c>
      <c r="C575" s="443"/>
      <c r="D575" s="444" t="s">
        <v>2587</v>
      </c>
      <c r="E575" s="444" t="s">
        <v>2587</v>
      </c>
      <c r="F575" s="444"/>
    </row>
    <row r="576" spans="1:6" ht="15" customHeight="1">
      <c r="A576" s="446">
        <v>88087</v>
      </c>
      <c r="B576" s="447" t="s">
        <v>141</v>
      </c>
      <c r="C576" s="448" t="s">
        <v>3003</v>
      </c>
      <c r="D576" s="449">
        <v>9.999999999999995E-3</v>
      </c>
      <c r="E576" s="449">
        <v>0.05</v>
      </c>
      <c r="F576" s="449" t="s">
        <v>11827</v>
      </c>
    </row>
    <row r="577" spans="1:6" ht="15" customHeight="1">
      <c r="A577" s="446">
        <v>91128</v>
      </c>
      <c r="B577" s="447" t="s">
        <v>1032</v>
      </c>
      <c r="C577" s="448" t="s">
        <v>1132</v>
      </c>
      <c r="D577" s="449">
        <v>0.11</v>
      </c>
      <c r="E577" s="449">
        <v>0.02</v>
      </c>
      <c r="F577" s="449" t="s">
        <v>16005</v>
      </c>
    </row>
    <row r="578" spans="1:6" ht="15" customHeight="1">
      <c r="A578" s="446">
        <v>91129</v>
      </c>
      <c r="B578" s="447" t="s">
        <v>1033</v>
      </c>
      <c r="C578" s="448" t="s">
        <v>1132</v>
      </c>
      <c r="D578" s="449">
        <v>0.16999999999999998</v>
      </c>
      <c r="E578" s="449">
        <v>0.04</v>
      </c>
      <c r="F578" s="449" t="s">
        <v>14209</v>
      </c>
    </row>
    <row r="579" spans="1:6" ht="15" customHeight="1">
      <c r="A579" s="446">
        <v>91130</v>
      </c>
      <c r="B579" s="447" t="s">
        <v>1034</v>
      </c>
      <c r="C579" s="448" t="s">
        <v>1132</v>
      </c>
      <c r="D579" s="449">
        <v>0.22999999999999998</v>
      </c>
      <c r="E579" s="449">
        <v>0.06</v>
      </c>
      <c r="F579" s="449" t="s">
        <v>12142</v>
      </c>
    </row>
    <row r="580" spans="1:6" ht="15" customHeight="1">
      <c r="A580" s="446">
        <v>91132</v>
      </c>
      <c r="B580" s="447" t="s">
        <v>1035</v>
      </c>
      <c r="C580" s="448" t="s">
        <v>1132</v>
      </c>
      <c r="D580" s="449">
        <v>0.30999999999999994</v>
      </c>
      <c r="E580" s="449">
        <v>0.1</v>
      </c>
      <c r="F580" s="449" t="s">
        <v>16123</v>
      </c>
    </row>
    <row r="581" spans="1:6" ht="15" customHeight="1">
      <c r="A581" s="446">
        <v>89188</v>
      </c>
      <c r="B581" s="447" t="s">
        <v>158</v>
      </c>
      <c r="C581" s="448" t="s">
        <v>1132</v>
      </c>
      <c r="D581" s="449">
        <v>8.9999999999999969E-2</v>
      </c>
      <c r="E581" s="449">
        <v>0.33</v>
      </c>
      <c r="F581" s="449" t="s">
        <v>11734</v>
      </c>
    </row>
    <row r="582" spans="1:6" ht="15" customHeight="1">
      <c r="A582" s="446">
        <v>89189</v>
      </c>
      <c r="B582" s="447" t="s">
        <v>159</v>
      </c>
      <c r="C582" s="448" t="s">
        <v>1132</v>
      </c>
      <c r="D582" s="449">
        <v>0.13000000000000006</v>
      </c>
      <c r="E582" s="449">
        <v>0.41</v>
      </c>
      <c r="F582" s="449" t="s">
        <v>14044</v>
      </c>
    </row>
    <row r="583" spans="1:6" ht="15" customHeight="1">
      <c r="A583" s="446">
        <v>89190</v>
      </c>
      <c r="B583" s="447" t="s">
        <v>160</v>
      </c>
      <c r="C583" s="448" t="s">
        <v>1132</v>
      </c>
      <c r="D583" s="449">
        <v>0.17999999999999994</v>
      </c>
      <c r="E583" s="449">
        <v>0.54</v>
      </c>
      <c r="F583" s="449" t="s">
        <v>11625</v>
      </c>
    </row>
    <row r="584" spans="1:6" ht="15" customHeight="1">
      <c r="A584" s="446">
        <v>89191</v>
      </c>
      <c r="B584" s="447" t="s">
        <v>161</v>
      </c>
      <c r="C584" s="448" t="s">
        <v>1132</v>
      </c>
      <c r="D584" s="449">
        <v>0.20999999999999996</v>
      </c>
      <c r="E584" s="449">
        <v>0.66</v>
      </c>
      <c r="F584" s="449" t="s">
        <v>16126</v>
      </c>
    </row>
    <row r="585" spans="1:6">
      <c r="A585" s="441"/>
      <c r="B585" s="445" t="s">
        <v>2692</v>
      </c>
      <c r="C585" s="443"/>
      <c r="D585" s="444" t="s">
        <v>2587</v>
      </c>
      <c r="E585" s="444" t="s">
        <v>2587</v>
      </c>
      <c r="F585" s="444"/>
    </row>
    <row r="586" spans="1:6" ht="15" customHeight="1">
      <c r="A586" s="446">
        <v>88036</v>
      </c>
      <c r="B586" s="447" t="s">
        <v>984</v>
      </c>
      <c r="C586" s="448" t="s">
        <v>2568</v>
      </c>
      <c r="D586" s="449">
        <v>9.14</v>
      </c>
      <c r="E586" s="449">
        <v>19.93</v>
      </c>
      <c r="F586" s="449" t="s">
        <v>20710</v>
      </c>
    </row>
    <row r="587" spans="1:6" ht="15" customHeight="1">
      <c r="A587" s="446">
        <v>88037</v>
      </c>
      <c r="B587" s="447" t="s">
        <v>985</v>
      </c>
      <c r="C587" s="448" t="s">
        <v>2568</v>
      </c>
      <c r="D587" s="449">
        <v>12.849999999999998</v>
      </c>
      <c r="E587" s="449">
        <v>27.88</v>
      </c>
      <c r="F587" s="449" t="s">
        <v>20711</v>
      </c>
    </row>
    <row r="588" spans="1:6" ht="15" customHeight="1">
      <c r="A588" s="446">
        <v>88038</v>
      </c>
      <c r="B588" s="447" t="s">
        <v>986</v>
      </c>
      <c r="C588" s="448" t="s">
        <v>2568</v>
      </c>
      <c r="D588" s="449">
        <v>17.47</v>
      </c>
      <c r="E588" s="449">
        <v>37.83</v>
      </c>
      <c r="F588" s="449" t="s">
        <v>20712</v>
      </c>
    </row>
    <row r="589" spans="1:6" ht="15" customHeight="1">
      <c r="A589" s="446">
        <v>88039</v>
      </c>
      <c r="B589" s="447" t="s">
        <v>987</v>
      </c>
      <c r="C589" s="448" t="s">
        <v>2568</v>
      </c>
      <c r="D589" s="449">
        <v>22.090000000000003</v>
      </c>
      <c r="E589" s="449">
        <v>47.78</v>
      </c>
      <c r="F589" s="449" t="s">
        <v>20713</v>
      </c>
    </row>
    <row r="590" spans="1:6" ht="15" customHeight="1">
      <c r="A590" s="446">
        <v>88040</v>
      </c>
      <c r="B590" s="447" t="s">
        <v>988</v>
      </c>
      <c r="C590" s="448" t="s">
        <v>2568</v>
      </c>
      <c r="D590" s="449">
        <v>5.5200000000000005</v>
      </c>
      <c r="E590" s="449">
        <v>3.29</v>
      </c>
      <c r="F590" s="449" t="s">
        <v>18647</v>
      </c>
    </row>
    <row r="591" spans="1:6" ht="15" customHeight="1">
      <c r="A591" s="446">
        <v>88041</v>
      </c>
      <c r="B591" s="447" t="s">
        <v>989</v>
      </c>
      <c r="C591" s="448" t="s">
        <v>2568</v>
      </c>
      <c r="D591" s="449">
        <v>8.57</v>
      </c>
      <c r="E591" s="449">
        <v>5.08</v>
      </c>
      <c r="F591" s="449" t="s">
        <v>12145</v>
      </c>
    </row>
    <row r="592" spans="1:6" ht="15" customHeight="1">
      <c r="A592" s="446">
        <v>88042</v>
      </c>
      <c r="B592" s="447" t="s">
        <v>990</v>
      </c>
      <c r="C592" s="448" t="s">
        <v>2568</v>
      </c>
      <c r="D592" s="449">
        <v>12.44</v>
      </c>
      <c r="E592" s="449">
        <v>7.26</v>
      </c>
      <c r="F592" s="449" t="s">
        <v>20714</v>
      </c>
    </row>
    <row r="593" spans="1:6" ht="15" customHeight="1">
      <c r="A593" s="446">
        <v>88043</v>
      </c>
      <c r="B593" s="447" t="s">
        <v>991</v>
      </c>
      <c r="C593" s="448" t="s">
        <v>2568</v>
      </c>
      <c r="D593" s="449">
        <v>16.259999999999998</v>
      </c>
      <c r="E593" s="449">
        <v>9.49</v>
      </c>
      <c r="F593" s="449" t="s">
        <v>13704</v>
      </c>
    </row>
    <row r="594" spans="1:6">
      <c r="A594" s="441"/>
      <c r="B594" s="445" t="s">
        <v>2693</v>
      </c>
      <c r="C594" s="443"/>
      <c r="D594" s="444" t="s">
        <v>2587</v>
      </c>
      <c r="E594" s="444" t="s">
        <v>2587</v>
      </c>
      <c r="F594" s="444"/>
    </row>
    <row r="595" spans="1:6" ht="15" customHeight="1">
      <c r="A595" s="446">
        <v>88074</v>
      </c>
      <c r="B595" s="447" t="s">
        <v>250</v>
      </c>
      <c r="C595" s="448" t="s">
        <v>2573</v>
      </c>
      <c r="D595" s="449">
        <v>0.20999999999999996</v>
      </c>
      <c r="E595" s="449">
        <v>0.65</v>
      </c>
      <c r="F595" s="449" t="s">
        <v>13395</v>
      </c>
    </row>
    <row r="596" spans="1:6" ht="15" customHeight="1">
      <c r="A596" s="446">
        <v>88075</v>
      </c>
      <c r="B596" s="447" t="s">
        <v>251</v>
      </c>
      <c r="C596" s="448" t="s">
        <v>2573</v>
      </c>
      <c r="D596" s="449">
        <v>0.12999999999999995</v>
      </c>
      <c r="E596" s="449">
        <v>0.45</v>
      </c>
      <c r="F596" s="449" t="s">
        <v>11312</v>
      </c>
    </row>
    <row r="597" spans="1:6" ht="15" customHeight="1">
      <c r="A597" s="446">
        <v>88076</v>
      </c>
      <c r="B597" s="447" t="s">
        <v>252</v>
      </c>
      <c r="C597" s="448" t="s">
        <v>2573</v>
      </c>
      <c r="D597" s="449">
        <v>0.16000000000000003</v>
      </c>
      <c r="E597" s="449">
        <v>0.51</v>
      </c>
      <c r="F597" s="449" t="s">
        <v>11627</v>
      </c>
    </row>
    <row r="598" spans="1:6" ht="15" customHeight="1">
      <c r="A598" s="446">
        <v>88077</v>
      </c>
      <c r="B598" s="447" t="s">
        <v>253</v>
      </c>
      <c r="C598" s="448" t="s">
        <v>2573</v>
      </c>
      <c r="D598" s="449">
        <v>0.20000000000000007</v>
      </c>
      <c r="E598" s="449">
        <v>0.57999999999999996</v>
      </c>
      <c r="F598" s="449" t="s">
        <v>11297</v>
      </c>
    </row>
    <row r="599" spans="1:6" ht="15" customHeight="1">
      <c r="A599" s="446">
        <v>88078</v>
      </c>
      <c r="B599" s="447" t="s">
        <v>254</v>
      </c>
      <c r="C599" s="448" t="s">
        <v>2573</v>
      </c>
      <c r="D599" s="449">
        <v>0.20999999999999996</v>
      </c>
      <c r="E599" s="449">
        <v>0.68</v>
      </c>
      <c r="F599" s="449" t="s">
        <v>11298</v>
      </c>
    </row>
    <row r="600" spans="1:6" ht="30" customHeight="1">
      <c r="A600" s="446">
        <v>88079</v>
      </c>
      <c r="B600" s="447" t="s">
        <v>255</v>
      </c>
      <c r="C600" s="448" t="s">
        <v>2573</v>
      </c>
      <c r="D600" s="449">
        <v>1.999999999999999E-2</v>
      </c>
      <c r="E600" s="449">
        <v>0.13</v>
      </c>
      <c r="F600" s="449" t="s">
        <v>14030</v>
      </c>
    </row>
    <row r="601" spans="1:6" ht="30" customHeight="1">
      <c r="A601" s="446">
        <v>88080</v>
      </c>
      <c r="B601" s="447" t="s">
        <v>256</v>
      </c>
      <c r="C601" s="448" t="s">
        <v>2573</v>
      </c>
      <c r="D601" s="449">
        <v>4.9999999999999989E-2</v>
      </c>
      <c r="E601" s="449">
        <v>0.2</v>
      </c>
      <c r="F601" s="449" t="s">
        <v>13229</v>
      </c>
    </row>
    <row r="602" spans="1:6" ht="30" customHeight="1">
      <c r="A602" s="446">
        <v>88081</v>
      </c>
      <c r="B602" s="447" t="s">
        <v>135</v>
      </c>
      <c r="C602" s="448" t="s">
        <v>2573</v>
      </c>
      <c r="D602" s="449">
        <v>8.0000000000000016E-2</v>
      </c>
      <c r="E602" s="449">
        <v>0.28999999999999998</v>
      </c>
      <c r="F602" s="449" t="s">
        <v>11603</v>
      </c>
    </row>
    <row r="603" spans="1:6" ht="30" customHeight="1">
      <c r="A603" s="446">
        <v>88082</v>
      </c>
      <c r="B603" s="447" t="s">
        <v>136</v>
      </c>
      <c r="C603" s="448" t="s">
        <v>2573</v>
      </c>
      <c r="D603" s="449">
        <v>0.12</v>
      </c>
      <c r="E603" s="449">
        <v>0.38</v>
      </c>
      <c r="F603" s="449" t="s">
        <v>14814</v>
      </c>
    </row>
    <row r="604" spans="1:6" ht="30" customHeight="1">
      <c r="A604" s="446">
        <v>88083</v>
      </c>
      <c r="B604" s="447" t="s">
        <v>137</v>
      </c>
      <c r="C604" s="448" t="s">
        <v>2573</v>
      </c>
      <c r="D604" s="449">
        <v>0.06</v>
      </c>
      <c r="E604" s="449">
        <v>0</v>
      </c>
      <c r="F604" s="449" t="s">
        <v>11827</v>
      </c>
    </row>
    <row r="605" spans="1:6" ht="30" customHeight="1">
      <c r="A605" s="446">
        <v>88084</v>
      </c>
      <c r="B605" s="447" t="s">
        <v>138</v>
      </c>
      <c r="C605" s="448" t="s">
        <v>2573</v>
      </c>
      <c r="D605" s="449">
        <v>0.1</v>
      </c>
      <c r="E605" s="449">
        <v>0.01</v>
      </c>
      <c r="F605" s="449" t="s">
        <v>13033</v>
      </c>
    </row>
    <row r="606" spans="1:6" ht="30" customHeight="1">
      <c r="A606" s="446">
        <v>88085</v>
      </c>
      <c r="B606" s="447" t="s">
        <v>139</v>
      </c>
      <c r="C606" s="448" t="s">
        <v>2573</v>
      </c>
      <c r="D606" s="449">
        <v>0.14000000000000001</v>
      </c>
      <c r="E606" s="449">
        <v>0.02</v>
      </c>
      <c r="F606" s="449" t="s">
        <v>11290</v>
      </c>
    </row>
    <row r="607" spans="1:6" ht="30" customHeight="1">
      <c r="A607" s="446">
        <v>88086</v>
      </c>
      <c r="B607" s="447" t="s">
        <v>140</v>
      </c>
      <c r="C607" s="448" t="s">
        <v>2573</v>
      </c>
      <c r="D607" s="449">
        <v>0.18</v>
      </c>
      <c r="E607" s="449">
        <v>0.04</v>
      </c>
      <c r="F607" s="449" t="s">
        <v>15968</v>
      </c>
    </row>
    <row r="608" spans="1:6">
      <c r="A608" s="441"/>
      <c r="B608" s="445" t="s">
        <v>2694</v>
      </c>
      <c r="C608" s="443"/>
      <c r="D608" s="444" t="s">
        <v>2587</v>
      </c>
      <c r="E608" s="444" t="s">
        <v>2587</v>
      </c>
      <c r="F608" s="444"/>
    </row>
    <row r="609" spans="1:6" ht="15" customHeight="1">
      <c r="A609" s="446">
        <v>89192</v>
      </c>
      <c r="B609" s="447" t="s">
        <v>162</v>
      </c>
      <c r="C609" s="448" t="s">
        <v>2571</v>
      </c>
      <c r="D609" s="449">
        <v>7.9200000000000017</v>
      </c>
      <c r="E609" s="449">
        <v>17.22</v>
      </c>
      <c r="F609" s="449" t="s">
        <v>15853</v>
      </c>
    </row>
    <row r="610" spans="1:6" ht="15" customHeight="1">
      <c r="A610" s="446">
        <v>89193</v>
      </c>
      <c r="B610" s="447" t="s">
        <v>163</v>
      </c>
      <c r="C610" s="448" t="s">
        <v>2571</v>
      </c>
      <c r="D610" s="449">
        <v>13.239999999999998</v>
      </c>
      <c r="E610" s="449">
        <v>28.66</v>
      </c>
      <c r="F610" s="449" t="s">
        <v>14458</v>
      </c>
    </row>
    <row r="611" spans="1:6" ht="15" customHeight="1">
      <c r="A611" s="446">
        <v>89194</v>
      </c>
      <c r="B611" s="447" t="s">
        <v>164</v>
      </c>
      <c r="C611" s="448" t="s">
        <v>2571</v>
      </c>
      <c r="D611" s="449">
        <v>19.600000000000001</v>
      </c>
      <c r="E611" s="449">
        <v>42.41</v>
      </c>
      <c r="F611" s="449" t="s">
        <v>20721</v>
      </c>
    </row>
    <row r="612" spans="1:6" ht="15" customHeight="1">
      <c r="A612" s="446">
        <v>91134</v>
      </c>
      <c r="B612" s="447" t="s">
        <v>1036</v>
      </c>
      <c r="C612" s="448" t="s">
        <v>2571</v>
      </c>
      <c r="D612" s="449">
        <v>1.8900000000000001</v>
      </c>
      <c r="E612" s="449">
        <v>0.59</v>
      </c>
      <c r="F612" s="449" t="s">
        <v>12655</v>
      </c>
    </row>
    <row r="613" spans="1:6" ht="15" customHeight="1">
      <c r="A613" s="446">
        <v>91135</v>
      </c>
      <c r="B613" s="447" t="s">
        <v>1037</v>
      </c>
      <c r="C613" s="448" t="s">
        <v>2571</v>
      </c>
      <c r="D613" s="449">
        <v>3.4300000000000006</v>
      </c>
      <c r="E613" s="449">
        <v>1.01</v>
      </c>
      <c r="F613" s="449" t="s">
        <v>13043</v>
      </c>
    </row>
    <row r="614" spans="1:6" ht="15" customHeight="1">
      <c r="A614" s="446">
        <v>91136</v>
      </c>
      <c r="B614" s="447" t="s">
        <v>1038</v>
      </c>
      <c r="C614" s="448" t="s">
        <v>2571</v>
      </c>
      <c r="D614" s="449">
        <v>4.9600000000000009</v>
      </c>
      <c r="E614" s="449">
        <v>1.44</v>
      </c>
      <c r="F614" s="449" t="s">
        <v>17827</v>
      </c>
    </row>
    <row r="615" spans="1:6" ht="30" customHeight="1">
      <c r="A615" s="446">
        <v>91137</v>
      </c>
      <c r="B615" s="447" t="s">
        <v>1039</v>
      </c>
      <c r="C615" s="448" t="s">
        <v>2571</v>
      </c>
      <c r="D615" s="449">
        <v>6.4799999999999995</v>
      </c>
      <c r="E615" s="449">
        <v>1.87</v>
      </c>
      <c r="F615" s="449" t="s">
        <v>15088</v>
      </c>
    </row>
    <row r="616" spans="1:6" ht="15" customHeight="1">
      <c r="A616" s="446">
        <v>89176</v>
      </c>
      <c r="B616" s="447" t="s">
        <v>146</v>
      </c>
      <c r="C616" s="448" t="s">
        <v>2571</v>
      </c>
      <c r="D616" s="449">
        <v>2.6000000000000005</v>
      </c>
      <c r="E616" s="449">
        <v>5.78</v>
      </c>
      <c r="F616" s="449" t="s">
        <v>20717</v>
      </c>
    </row>
    <row r="617" spans="1:6" ht="15" customHeight="1">
      <c r="A617" s="446">
        <v>89177</v>
      </c>
      <c r="B617" s="447" t="s">
        <v>147</v>
      </c>
      <c r="C617" s="448" t="s">
        <v>2571</v>
      </c>
      <c r="D617" s="449">
        <v>3.6300000000000008</v>
      </c>
      <c r="E617" s="449">
        <v>8.1</v>
      </c>
      <c r="F617" s="449" t="s">
        <v>11833</v>
      </c>
    </row>
    <row r="618" spans="1:6" ht="15" customHeight="1">
      <c r="A618" s="446">
        <v>89178</v>
      </c>
      <c r="B618" s="447" t="s">
        <v>148</v>
      </c>
      <c r="C618" s="448" t="s">
        <v>2571</v>
      </c>
      <c r="D618" s="449">
        <v>4.1899999999999995</v>
      </c>
      <c r="E618" s="449">
        <v>9.2100000000000009</v>
      </c>
      <c r="F618" s="449" t="s">
        <v>17226</v>
      </c>
    </row>
    <row r="619" spans="1:6" ht="15" customHeight="1">
      <c r="A619" s="446">
        <v>89179</v>
      </c>
      <c r="B619" s="447" t="s">
        <v>149</v>
      </c>
      <c r="C619" s="448" t="s">
        <v>2571</v>
      </c>
      <c r="D619" s="449">
        <v>4.1899999999999995</v>
      </c>
      <c r="E619" s="449">
        <v>9.2100000000000009</v>
      </c>
      <c r="F619" s="449" t="s">
        <v>17226</v>
      </c>
    </row>
    <row r="620" spans="1:6" ht="15" customHeight="1">
      <c r="A620" s="446">
        <v>89180</v>
      </c>
      <c r="B620" s="447" t="s">
        <v>150</v>
      </c>
      <c r="C620" s="448" t="s">
        <v>2571</v>
      </c>
      <c r="D620" s="449">
        <v>4.6899999999999995</v>
      </c>
      <c r="E620" s="449">
        <v>10.39</v>
      </c>
      <c r="F620" s="449" t="s">
        <v>14533</v>
      </c>
    </row>
    <row r="621" spans="1:6" ht="15" customHeight="1">
      <c r="A621" s="446">
        <v>89181</v>
      </c>
      <c r="B621" s="447" t="s">
        <v>151</v>
      </c>
      <c r="C621" s="448" t="s">
        <v>2571</v>
      </c>
      <c r="D621" s="449">
        <v>5.7799999999999994</v>
      </c>
      <c r="E621" s="449">
        <v>12.65</v>
      </c>
      <c r="F621" s="449" t="s">
        <v>20718</v>
      </c>
    </row>
    <row r="622" spans="1:6" ht="15" customHeight="1">
      <c r="A622" s="446">
        <v>89182</v>
      </c>
      <c r="B622" s="447" t="s">
        <v>152</v>
      </c>
      <c r="C622" s="448" t="s">
        <v>2571</v>
      </c>
      <c r="D622" s="449">
        <v>5.7799999999999994</v>
      </c>
      <c r="E622" s="449">
        <v>12.65</v>
      </c>
      <c r="F622" s="449" t="s">
        <v>20718</v>
      </c>
    </row>
    <row r="623" spans="1:6" ht="15" customHeight="1">
      <c r="A623" s="446">
        <v>89183</v>
      </c>
      <c r="B623" s="447" t="s">
        <v>153</v>
      </c>
      <c r="C623" s="448" t="s">
        <v>2571</v>
      </c>
      <c r="D623" s="449">
        <v>6.32</v>
      </c>
      <c r="E623" s="449">
        <v>13.79</v>
      </c>
      <c r="F623" s="449" t="s">
        <v>14693</v>
      </c>
    </row>
    <row r="624" spans="1:6" ht="15" customHeight="1">
      <c r="A624" s="446">
        <v>89184</v>
      </c>
      <c r="B624" s="447" t="s">
        <v>154</v>
      </c>
      <c r="C624" s="448" t="s">
        <v>2571</v>
      </c>
      <c r="D624" s="449">
        <v>7.3800000000000026</v>
      </c>
      <c r="E624" s="449">
        <v>16.079999999999998</v>
      </c>
      <c r="F624" s="449" t="s">
        <v>20719</v>
      </c>
    </row>
    <row r="625" spans="1:6" ht="15" customHeight="1">
      <c r="A625" s="446">
        <v>89185</v>
      </c>
      <c r="B625" s="447" t="s">
        <v>155</v>
      </c>
      <c r="C625" s="448" t="s">
        <v>2571</v>
      </c>
      <c r="D625" s="449">
        <v>7.3800000000000026</v>
      </c>
      <c r="E625" s="449">
        <v>16.079999999999998</v>
      </c>
      <c r="F625" s="449" t="s">
        <v>20719</v>
      </c>
    </row>
    <row r="626" spans="1:6" ht="15" customHeight="1">
      <c r="A626" s="446">
        <v>89186</v>
      </c>
      <c r="B626" s="447" t="s">
        <v>156</v>
      </c>
      <c r="C626" s="448" t="s">
        <v>2571</v>
      </c>
      <c r="D626" s="449">
        <v>7.9200000000000017</v>
      </c>
      <c r="E626" s="449">
        <v>17.22</v>
      </c>
      <c r="F626" s="449" t="s">
        <v>15853</v>
      </c>
    </row>
    <row r="627" spans="1:6" ht="15" customHeight="1">
      <c r="A627" s="446">
        <v>89187</v>
      </c>
      <c r="B627" s="447" t="s">
        <v>157</v>
      </c>
      <c r="C627" s="448" t="s">
        <v>2571</v>
      </c>
      <c r="D627" s="449">
        <v>8.9599999999999973</v>
      </c>
      <c r="E627" s="449">
        <v>19.53</v>
      </c>
      <c r="F627" s="449" t="s">
        <v>20720</v>
      </c>
    </row>
    <row r="628" spans="1:6">
      <c r="A628" s="441"/>
      <c r="B628" s="445" t="s">
        <v>2694</v>
      </c>
      <c r="C628" s="443"/>
      <c r="D628" s="444" t="s">
        <v>2587</v>
      </c>
      <c r="E628" s="444" t="s">
        <v>2587</v>
      </c>
      <c r="F628" s="444"/>
    </row>
    <row r="629" spans="1:6" ht="15" customHeight="1">
      <c r="A629" s="446">
        <v>89195</v>
      </c>
      <c r="B629" s="447" t="s">
        <v>165</v>
      </c>
      <c r="C629" s="448" t="s">
        <v>2571</v>
      </c>
      <c r="D629" s="449">
        <v>3.1400000000000006</v>
      </c>
      <c r="E629" s="449">
        <v>6.91</v>
      </c>
      <c r="F629" s="449" t="s">
        <v>12482</v>
      </c>
    </row>
    <row r="630" spans="1:6" ht="15" customHeight="1">
      <c r="A630" s="446">
        <v>89196</v>
      </c>
      <c r="B630" s="447" t="s">
        <v>166</v>
      </c>
      <c r="C630" s="448" t="s">
        <v>2571</v>
      </c>
      <c r="D630" s="449">
        <v>5.3200000000000021</v>
      </c>
      <c r="E630" s="449">
        <v>11.44</v>
      </c>
      <c r="F630" s="449" t="s">
        <v>18414</v>
      </c>
    </row>
    <row r="631" spans="1:6" ht="15" customHeight="1">
      <c r="A631" s="446">
        <v>89197</v>
      </c>
      <c r="B631" s="447" t="s">
        <v>167</v>
      </c>
      <c r="C631" s="448" t="s">
        <v>2571</v>
      </c>
      <c r="D631" s="449">
        <v>7.9200000000000017</v>
      </c>
      <c r="E631" s="449">
        <v>17.22</v>
      </c>
      <c r="F631" s="449" t="s">
        <v>15853</v>
      </c>
    </row>
    <row r="632" spans="1:6">
      <c r="A632" s="441"/>
      <c r="B632" s="445" t="s">
        <v>1137</v>
      </c>
      <c r="C632" s="443"/>
      <c r="D632" s="444" t="s">
        <v>2587</v>
      </c>
      <c r="E632" s="444" t="s">
        <v>2587</v>
      </c>
      <c r="F632" s="444"/>
    </row>
    <row r="633" spans="1:6" ht="15" customHeight="1">
      <c r="A633" s="446">
        <v>91124</v>
      </c>
      <c r="B633" s="447" t="s">
        <v>1030</v>
      </c>
      <c r="C633" s="448" t="s">
        <v>2568</v>
      </c>
      <c r="D633" s="449">
        <v>22.540000000000006</v>
      </c>
      <c r="E633" s="449">
        <v>48.69</v>
      </c>
      <c r="F633" s="449" t="s">
        <v>20722</v>
      </c>
    </row>
    <row r="634" spans="1:6">
      <c r="A634" s="441"/>
      <c r="B634" s="445" t="s">
        <v>1138</v>
      </c>
      <c r="C634" s="443"/>
      <c r="D634" s="444" t="s">
        <v>2587</v>
      </c>
      <c r="E634" s="444" t="s">
        <v>2587</v>
      </c>
      <c r="F634" s="444"/>
    </row>
    <row r="635" spans="1:6" ht="15" customHeight="1">
      <c r="A635" s="446">
        <v>91125</v>
      </c>
      <c r="B635" s="447" t="s">
        <v>1031</v>
      </c>
      <c r="C635" s="448" t="s">
        <v>2569</v>
      </c>
      <c r="D635" s="449">
        <v>9.999999999999995E-3</v>
      </c>
      <c r="E635" s="449">
        <v>7.0000000000000007E-2</v>
      </c>
      <c r="F635" s="449" t="s">
        <v>13137</v>
      </c>
    </row>
    <row r="636" spans="1:6">
      <c r="A636" s="441"/>
      <c r="B636" s="445" t="s">
        <v>2695</v>
      </c>
      <c r="C636" s="443"/>
      <c r="D636" s="444" t="s">
        <v>2587</v>
      </c>
      <c r="E636" s="444" t="s">
        <v>2587</v>
      </c>
      <c r="F636" s="444"/>
    </row>
    <row r="637" spans="1:6" ht="30" customHeight="1">
      <c r="A637" s="446">
        <v>88100</v>
      </c>
      <c r="B637" s="447" t="s">
        <v>143</v>
      </c>
      <c r="C637" s="448" t="s">
        <v>2570</v>
      </c>
      <c r="D637" s="449">
        <v>1.999999999999999E-2</v>
      </c>
      <c r="E637" s="449">
        <v>0.1</v>
      </c>
      <c r="F637" s="449" t="s">
        <v>11289</v>
      </c>
    </row>
    <row r="638" spans="1:6" ht="30" customHeight="1">
      <c r="A638" s="446">
        <v>88099</v>
      </c>
      <c r="B638" s="447" t="s">
        <v>142</v>
      </c>
      <c r="C638" s="448" t="s">
        <v>2570</v>
      </c>
      <c r="D638" s="449">
        <v>3.999999999999998E-2</v>
      </c>
      <c r="E638" s="449">
        <v>0.2</v>
      </c>
      <c r="F638" s="449" t="s">
        <v>13132</v>
      </c>
    </row>
    <row r="639" spans="1:6">
      <c r="A639" s="441"/>
      <c r="B639" s="445" t="s">
        <v>2878</v>
      </c>
      <c r="C639" s="443"/>
      <c r="D639" s="444" t="s">
        <v>2587</v>
      </c>
      <c r="E639" s="444" t="s">
        <v>2587</v>
      </c>
      <c r="F639" s="444"/>
    </row>
    <row r="640" spans="1:6" ht="15" customHeight="1">
      <c r="A640" s="446">
        <v>88102</v>
      </c>
      <c r="B640" s="447" t="s">
        <v>145</v>
      </c>
      <c r="C640" s="448" t="s">
        <v>3003</v>
      </c>
      <c r="D640" s="449">
        <v>0</v>
      </c>
      <c r="E640" s="449">
        <v>0.02</v>
      </c>
      <c r="F640" s="449" t="s">
        <v>14040</v>
      </c>
    </row>
    <row r="641" spans="1:6">
      <c r="A641" s="441"/>
      <c r="B641" s="445" t="s">
        <v>2877</v>
      </c>
      <c r="C641" s="443"/>
      <c r="D641" s="444" t="s">
        <v>2587</v>
      </c>
      <c r="E641" s="444" t="s">
        <v>2587</v>
      </c>
      <c r="F641" s="444"/>
    </row>
    <row r="642" spans="1:6" ht="15" customHeight="1">
      <c r="A642" s="446">
        <v>88103</v>
      </c>
      <c r="B642" s="447" t="s">
        <v>20716</v>
      </c>
      <c r="C642" s="448" t="s">
        <v>3003</v>
      </c>
      <c r="D642" s="449">
        <v>0</v>
      </c>
      <c r="E642" s="449">
        <v>0.05</v>
      </c>
      <c r="F642" s="449" t="s">
        <v>11288</v>
      </c>
    </row>
    <row r="643" spans="1:6">
      <c r="A643" s="441"/>
      <c r="B643" s="445" t="s">
        <v>2876</v>
      </c>
      <c r="C643" s="443"/>
      <c r="D643" s="444" t="s">
        <v>2587</v>
      </c>
      <c r="E643" s="444" t="s">
        <v>2587</v>
      </c>
      <c r="F643" s="444"/>
    </row>
    <row r="644" spans="1:6" ht="15" customHeight="1">
      <c r="A644" s="446">
        <v>88101</v>
      </c>
      <c r="B644" s="447" t="s">
        <v>144</v>
      </c>
      <c r="C644" s="448" t="s">
        <v>2573</v>
      </c>
      <c r="D644" s="449">
        <v>8.0000000000000016E-2</v>
      </c>
      <c r="E644" s="449">
        <v>0.3</v>
      </c>
      <c r="F644" s="449" t="s">
        <v>20715</v>
      </c>
    </row>
    <row r="645" spans="1:6">
      <c r="A645" s="441"/>
      <c r="B645" s="445" t="s">
        <v>2875</v>
      </c>
      <c r="C645" s="443"/>
      <c r="D645" s="444" t="s">
        <v>2587</v>
      </c>
      <c r="E645" s="444" t="s">
        <v>2587</v>
      </c>
      <c r="F645" s="444"/>
    </row>
    <row r="646" spans="1:6">
      <c r="A646" s="441"/>
      <c r="B646" s="445" t="s">
        <v>2739</v>
      </c>
      <c r="C646" s="443"/>
      <c r="D646" s="444" t="s">
        <v>2587</v>
      </c>
      <c r="E646" s="444" t="s">
        <v>2587</v>
      </c>
      <c r="F646" s="444"/>
    </row>
    <row r="647" spans="1:6" ht="30" customHeight="1">
      <c r="A647" s="446">
        <v>72844</v>
      </c>
      <c r="B647" s="447" t="s">
        <v>3323</v>
      </c>
      <c r="C647" s="448" t="s">
        <v>2571</v>
      </c>
      <c r="D647" s="449">
        <v>0.69</v>
      </c>
      <c r="E647" s="449">
        <v>0.05</v>
      </c>
      <c r="F647" s="449" t="s">
        <v>12001</v>
      </c>
    </row>
    <row r="648" spans="1:6" ht="30" customHeight="1">
      <c r="A648" s="446">
        <v>72849</v>
      </c>
      <c r="B648" s="447" t="s">
        <v>3324</v>
      </c>
      <c r="C648" s="448" t="s">
        <v>2571</v>
      </c>
      <c r="D648" s="449">
        <v>2.3199999999999998</v>
      </c>
      <c r="E648" s="449">
        <v>0.2</v>
      </c>
      <c r="F648" s="449" t="s">
        <v>12255</v>
      </c>
    </row>
    <row r="649" spans="1:6" ht="30" customHeight="1">
      <c r="A649" s="446">
        <v>72850</v>
      </c>
      <c r="B649" s="447" t="s">
        <v>3325</v>
      </c>
      <c r="C649" s="448" t="s">
        <v>2571</v>
      </c>
      <c r="D649" s="449">
        <v>9.4699999999999989</v>
      </c>
      <c r="E649" s="449">
        <v>1.1299999999999999</v>
      </c>
      <c r="F649" s="449" t="s">
        <v>12962</v>
      </c>
    </row>
    <row r="650" spans="1:6" ht="30" customHeight="1">
      <c r="A650" s="446">
        <v>72888</v>
      </c>
      <c r="B650" s="447" t="s">
        <v>3323</v>
      </c>
      <c r="C650" s="448" t="s">
        <v>2568</v>
      </c>
      <c r="D650" s="449">
        <v>1.02</v>
      </c>
      <c r="E650" s="449">
        <v>0.08</v>
      </c>
      <c r="F650" s="449" t="s">
        <v>13938</v>
      </c>
    </row>
    <row r="651" spans="1:6" ht="30" customHeight="1">
      <c r="A651" s="446">
        <v>72894</v>
      </c>
      <c r="B651" s="447" t="s">
        <v>3326</v>
      </c>
      <c r="C651" s="448" t="s">
        <v>2568</v>
      </c>
      <c r="D651" s="449">
        <v>3.48</v>
      </c>
      <c r="E651" s="449">
        <v>0.3</v>
      </c>
      <c r="F651" s="449" t="s">
        <v>12931</v>
      </c>
    </row>
    <row r="652" spans="1:6" ht="30" customHeight="1">
      <c r="A652" s="446">
        <v>72895</v>
      </c>
      <c r="B652" s="447" t="s">
        <v>3327</v>
      </c>
      <c r="C652" s="448" t="s">
        <v>2568</v>
      </c>
      <c r="D652" s="449">
        <v>18.349999999999998</v>
      </c>
      <c r="E652" s="449">
        <v>1.6</v>
      </c>
      <c r="F652" s="449" t="s">
        <v>17800</v>
      </c>
    </row>
    <row r="653" spans="1:6" ht="15" customHeight="1">
      <c r="A653" s="446">
        <v>72898</v>
      </c>
      <c r="B653" s="447" t="s">
        <v>3328</v>
      </c>
      <c r="C653" s="448" t="s">
        <v>2568</v>
      </c>
      <c r="D653" s="449">
        <v>3.0900000000000003</v>
      </c>
      <c r="E653" s="449">
        <v>0.56999999999999995</v>
      </c>
      <c r="F653" s="449" t="s">
        <v>14541</v>
      </c>
    </row>
    <row r="654" spans="1:6" ht="45" customHeight="1">
      <c r="A654" s="446" t="s">
        <v>2740</v>
      </c>
      <c r="B654" s="447" t="s">
        <v>3329</v>
      </c>
      <c r="C654" s="448" t="s">
        <v>2568</v>
      </c>
      <c r="D654" s="449">
        <v>1.35</v>
      </c>
      <c r="E654" s="449">
        <v>0.25</v>
      </c>
      <c r="F654" s="449" t="s">
        <v>11293</v>
      </c>
    </row>
    <row r="655" spans="1:6" ht="30" customHeight="1">
      <c r="A655" s="446">
        <v>72845</v>
      </c>
      <c r="B655" s="447" t="s">
        <v>3330</v>
      </c>
      <c r="C655" s="448" t="s">
        <v>2571</v>
      </c>
      <c r="D655" s="449">
        <v>4.08</v>
      </c>
      <c r="E655" s="449">
        <v>0.35</v>
      </c>
      <c r="F655" s="449" t="s">
        <v>19830</v>
      </c>
    </row>
    <row r="656" spans="1:6" ht="30" customHeight="1">
      <c r="A656" s="446">
        <v>72846</v>
      </c>
      <c r="B656" s="447" t="s">
        <v>3331</v>
      </c>
      <c r="C656" s="448" t="s">
        <v>2571</v>
      </c>
      <c r="D656" s="449">
        <v>3.36</v>
      </c>
      <c r="E656" s="449">
        <v>0.28999999999999998</v>
      </c>
      <c r="F656" s="449" t="s">
        <v>12798</v>
      </c>
    </row>
    <row r="657" spans="1:6" ht="30" customHeight="1">
      <c r="A657" s="446">
        <v>72847</v>
      </c>
      <c r="B657" s="447" t="s">
        <v>3332</v>
      </c>
      <c r="C657" s="448" t="s">
        <v>2571</v>
      </c>
      <c r="D657" s="449">
        <v>7.25</v>
      </c>
      <c r="E657" s="449">
        <v>0.63</v>
      </c>
      <c r="F657" s="449" t="s">
        <v>19982</v>
      </c>
    </row>
    <row r="658" spans="1:6" ht="30" customHeight="1">
      <c r="A658" s="446">
        <v>72848</v>
      </c>
      <c r="B658" s="447" t="s">
        <v>3333</v>
      </c>
      <c r="C658" s="448" t="s">
        <v>2571</v>
      </c>
      <c r="D658" s="449">
        <v>1.82</v>
      </c>
      <c r="E658" s="449">
        <v>0.15</v>
      </c>
      <c r="F658" s="449" t="s">
        <v>16068</v>
      </c>
    </row>
    <row r="659" spans="1:6" ht="30" customHeight="1">
      <c r="A659" s="446">
        <v>72890</v>
      </c>
      <c r="B659" s="447" t="s">
        <v>3334</v>
      </c>
      <c r="C659" s="448" t="s">
        <v>2568</v>
      </c>
      <c r="D659" s="449">
        <v>6.12</v>
      </c>
      <c r="E659" s="449">
        <v>0.53</v>
      </c>
      <c r="F659" s="449" t="s">
        <v>17503</v>
      </c>
    </row>
    <row r="660" spans="1:6" ht="30" customHeight="1">
      <c r="A660" s="446">
        <v>72891</v>
      </c>
      <c r="B660" s="447" t="s">
        <v>3335</v>
      </c>
      <c r="C660" s="448" t="s">
        <v>2568</v>
      </c>
      <c r="D660" s="449">
        <v>5.04</v>
      </c>
      <c r="E660" s="449">
        <v>0.44</v>
      </c>
      <c r="F660" s="449" t="s">
        <v>16147</v>
      </c>
    </row>
    <row r="661" spans="1:6" ht="30" customHeight="1">
      <c r="A661" s="446">
        <v>72892</v>
      </c>
      <c r="B661" s="447" t="s">
        <v>3336</v>
      </c>
      <c r="C661" s="448" t="s">
        <v>2568</v>
      </c>
      <c r="D661" s="449">
        <v>10.870000000000001</v>
      </c>
      <c r="E661" s="449">
        <v>0.95</v>
      </c>
      <c r="F661" s="449" t="s">
        <v>12058</v>
      </c>
    </row>
    <row r="662" spans="1:6" ht="30" customHeight="1">
      <c r="A662" s="446">
        <v>72893</v>
      </c>
      <c r="B662" s="447" t="s">
        <v>3337</v>
      </c>
      <c r="C662" s="448" t="s">
        <v>2568</v>
      </c>
      <c r="D662" s="449">
        <v>2.71</v>
      </c>
      <c r="E662" s="449">
        <v>0.23</v>
      </c>
      <c r="F662" s="449" t="s">
        <v>12691</v>
      </c>
    </row>
    <row r="663" spans="1:6">
      <c r="A663" s="441"/>
      <c r="B663" s="445" t="s">
        <v>202</v>
      </c>
      <c r="C663" s="443"/>
      <c r="D663" s="444" t="s">
        <v>2587</v>
      </c>
      <c r="E663" s="444" t="s">
        <v>2587</v>
      </c>
      <c r="F663" s="444"/>
    </row>
    <row r="664" spans="1:6" ht="15" customHeight="1">
      <c r="A664" s="446">
        <v>72897</v>
      </c>
      <c r="B664" s="447" t="s">
        <v>3338</v>
      </c>
      <c r="C664" s="448" t="s">
        <v>2568</v>
      </c>
      <c r="D664" s="449">
        <v>8.8699999999999992</v>
      </c>
      <c r="E664" s="449">
        <v>11.28</v>
      </c>
      <c r="F664" s="449" t="s">
        <v>19983</v>
      </c>
    </row>
    <row r="665" spans="1:6">
      <c r="A665" s="441"/>
      <c r="B665" s="442" t="s">
        <v>203</v>
      </c>
      <c r="C665" s="443"/>
      <c r="D665" s="444" t="s">
        <v>2587</v>
      </c>
      <c r="E665" s="444" t="s">
        <v>2587</v>
      </c>
      <c r="F665" s="444"/>
    </row>
    <row r="666" spans="1:6" ht="30" customHeight="1">
      <c r="A666" s="446">
        <v>95967</v>
      </c>
      <c r="B666" s="447" t="s">
        <v>20855</v>
      </c>
      <c r="C666" s="448" t="s">
        <v>2672</v>
      </c>
      <c r="D666" s="449">
        <v>4.269999999999996</v>
      </c>
      <c r="E666" s="449">
        <v>115.56</v>
      </c>
      <c r="F666" s="449" t="s">
        <v>20856</v>
      </c>
    </row>
    <row r="667" spans="1:6">
      <c r="A667" s="441"/>
      <c r="B667" s="445" t="s">
        <v>2696</v>
      </c>
      <c r="C667" s="443"/>
      <c r="D667" s="444" t="s">
        <v>2587</v>
      </c>
      <c r="E667" s="444" t="s">
        <v>2587</v>
      </c>
      <c r="F667" s="444"/>
    </row>
    <row r="668" spans="1:6" ht="30" customHeight="1">
      <c r="A668" s="446">
        <v>98228</v>
      </c>
      <c r="B668" s="447" t="s">
        <v>17187</v>
      </c>
      <c r="C668" s="448" t="s">
        <v>2572</v>
      </c>
      <c r="D668" s="449">
        <v>27.069999999999997</v>
      </c>
      <c r="E668" s="449">
        <v>21.55</v>
      </c>
      <c r="F668" s="449" t="s">
        <v>17188</v>
      </c>
    </row>
    <row r="669" spans="1:6" ht="30" customHeight="1">
      <c r="A669" s="446">
        <v>98229</v>
      </c>
      <c r="B669" s="447" t="s">
        <v>17189</v>
      </c>
      <c r="C669" s="448" t="s">
        <v>2572</v>
      </c>
      <c r="D669" s="449">
        <v>34.780000000000008</v>
      </c>
      <c r="E669" s="449">
        <v>31.15</v>
      </c>
      <c r="F669" s="449" t="s">
        <v>17190</v>
      </c>
    </row>
    <row r="670" spans="1:6" ht="30" customHeight="1">
      <c r="A670" s="446">
        <v>98230</v>
      </c>
      <c r="B670" s="447" t="s">
        <v>17191</v>
      </c>
      <c r="C670" s="448" t="s">
        <v>2572</v>
      </c>
      <c r="D670" s="449">
        <v>48.32</v>
      </c>
      <c r="E670" s="449">
        <v>40.82</v>
      </c>
      <c r="F670" s="449" t="s">
        <v>17192</v>
      </c>
    </row>
    <row r="671" spans="1:6">
      <c r="A671" s="441"/>
      <c r="B671" s="445" t="s">
        <v>204</v>
      </c>
      <c r="C671" s="443"/>
      <c r="D671" s="444" t="s">
        <v>2587</v>
      </c>
      <c r="E671" s="444" t="s">
        <v>2587</v>
      </c>
      <c r="F671" s="444"/>
    </row>
    <row r="672" spans="1:6">
      <c r="A672" s="441"/>
      <c r="B672" s="445" t="s">
        <v>2697</v>
      </c>
      <c r="C672" s="443"/>
      <c r="D672" s="444" t="s">
        <v>2587</v>
      </c>
      <c r="E672" s="444" t="s">
        <v>2587</v>
      </c>
      <c r="F672" s="444"/>
    </row>
    <row r="673" spans="1:6" ht="45" customHeight="1">
      <c r="A673" s="446">
        <v>90808</v>
      </c>
      <c r="B673" s="447" t="s">
        <v>3339</v>
      </c>
      <c r="C673" s="448" t="s">
        <v>2572</v>
      </c>
      <c r="D673" s="449">
        <v>46.24</v>
      </c>
      <c r="E673" s="449">
        <v>7.76</v>
      </c>
      <c r="F673" s="449" t="s">
        <v>11588</v>
      </c>
    </row>
    <row r="674" spans="1:6" ht="45" customHeight="1">
      <c r="A674" s="446">
        <v>90809</v>
      </c>
      <c r="B674" s="447" t="s">
        <v>3022</v>
      </c>
      <c r="C674" s="448" t="s">
        <v>2572</v>
      </c>
      <c r="D674" s="449">
        <v>44.72</v>
      </c>
      <c r="E674" s="449">
        <v>7.08</v>
      </c>
      <c r="F674" s="449" t="s">
        <v>17124</v>
      </c>
    </row>
    <row r="675" spans="1:6" ht="45" customHeight="1">
      <c r="A675" s="446">
        <v>90810</v>
      </c>
      <c r="B675" s="447" t="s">
        <v>3023</v>
      </c>
      <c r="C675" s="448" t="s">
        <v>2572</v>
      </c>
      <c r="D675" s="449">
        <v>100.52</v>
      </c>
      <c r="E675" s="449">
        <v>10.220000000000001</v>
      </c>
      <c r="F675" s="449" t="s">
        <v>17125</v>
      </c>
    </row>
    <row r="676" spans="1:6" ht="45" customHeight="1">
      <c r="A676" s="446">
        <v>90811</v>
      </c>
      <c r="B676" s="447" t="s">
        <v>3024</v>
      </c>
      <c r="C676" s="448" t="s">
        <v>2572</v>
      </c>
      <c r="D676" s="449">
        <v>96.02000000000001</v>
      </c>
      <c r="E676" s="449">
        <v>8.02</v>
      </c>
      <c r="F676" s="449" t="s">
        <v>17126</v>
      </c>
    </row>
    <row r="677" spans="1:6" ht="45" customHeight="1">
      <c r="A677" s="446">
        <v>90812</v>
      </c>
      <c r="B677" s="447" t="s">
        <v>3025</v>
      </c>
      <c r="C677" s="448" t="s">
        <v>2572</v>
      </c>
      <c r="D677" s="449">
        <v>174.07000000000002</v>
      </c>
      <c r="E677" s="449">
        <v>12.29</v>
      </c>
      <c r="F677" s="449" t="s">
        <v>17127</v>
      </c>
    </row>
    <row r="678" spans="1:6" ht="45" customHeight="1">
      <c r="A678" s="446">
        <v>90813</v>
      </c>
      <c r="B678" s="447" t="s">
        <v>2454</v>
      </c>
      <c r="C678" s="448" t="s">
        <v>2572</v>
      </c>
      <c r="D678" s="449">
        <v>167.95999999999998</v>
      </c>
      <c r="E678" s="449">
        <v>9.2100000000000009</v>
      </c>
      <c r="F678" s="449" t="s">
        <v>17128</v>
      </c>
    </row>
    <row r="679" spans="1:6" ht="45" customHeight="1">
      <c r="A679" s="446">
        <v>90814</v>
      </c>
      <c r="B679" s="447" t="s">
        <v>2949</v>
      </c>
      <c r="C679" s="448" t="s">
        <v>2572</v>
      </c>
      <c r="D679" s="449">
        <v>211.98</v>
      </c>
      <c r="E679" s="449">
        <v>10.55</v>
      </c>
      <c r="F679" s="449" t="s">
        <v>17129</v>
      </c>
    </row>
    <row r="680" spans="1:6" ht="45" customHeight="1">
      <c r="A680" s="446">
        <v>90815</v>
      </c>
      <c r="B680" s="447" t="s">
        <v>4962</v>
      </c>
      <c r="C680" s="448" t="s">
        <v>2572</v>
      </c>
      <c r="D680" s="449">
        <v>260.14000000000004</v>
      </c>
      <c r="E680" s="449">
        <v>8.7100000000000009</v>
      </c>
      <c r="F680" s="449" t="s">
        <v>17130</v>
      </c>
    </row>
    <row r="681" spans="1:6">
      <c r="A681" s="441"/>
      <c r="B681" s="445" t="s">
        <v>2698</v>
      </c>
      <c r="C681" s="443"/>
      <c r="D681" s="444" t="s">
        <v>2587</v>
      </c>
      <c r="E681" s="444" t="s">
        <v>2587</v>
      </c>
      <c r="F681" s="444"/>
    </row>
    <row r="682" spans="1:6" ht="30" customHeight="1">
      <c r="A682" s="446">
        <v>96160</v>
      </c>
      <c r="B682" s="447" t="s">
        <v>17140</v>
      </c>
      <c r="C682" s="448" t="s">
        <v>2572</v>
      </c>
      <c r="D682" s="449">
        <v>118.92999999999999</v>
      </c>
      <c r="E682" s="449">
        <v>52.14</v>
      </c>
      <c r="F682" s="449" t="s">
        <v>17141</v>
      </c>
    </row>
    <row r="683" spans="1:6" ht="30" customHeight="1">
      <c r="A683" s="446">
        <v>96161</v>
      </c>
      <c r="B683" s="447" t="s">
        <v>17142</v>
      </c>
      <c r="C683" s="448" t="s">
        <v>2572</v>
      </c>
      <c r="D683" s="449">
        <v>178.59</v>
      </c>
      <c r="E683" s="449">
        <v>73.66</v>
      </c>
      <c r="F683" s="449" t="s">
        <v>17143</v>
      </c>
    </row>
    <row r="684" spans="1:6" ht="30" customHeight="1">
      <c r="A684" s="446">
        <v>96162</v>
      </c>
      <c r="B684" s="447" t="s">
        <v>17144</v>
      </c>
      <c r="C684" s="448" t="s">
        <v>2572</v>
      </c>
      <c r="D684" s="449">
        <v>230.73999999999998</v>
      </c>
      <c r="E684" s="449">
        <v>97.03</v>
      </c>
      <c r="F684" s="449" t="s">
        <v>17145</v>
      </c>
    </row>
    <row r="685" spans="1:6" ht="30" customHeight="1">
      <c r="A685" s="446">
        <v>96163</v>
      </c>
      <c r="B685" s="447" t="s">
        <v>17146</v>
      </c>
      <c r="C685" s="448" t="s">
        <v>2572</v>
      </c>
      <c r="D685" s="449">
        <v>256.71999999999997</v>
      </c>
      <c r="E685" s="449">
        <v>115.17</v>
      </c>
      <c r="F685" s="449" t="s">
        <v>17147</v>
      </c>
    </row>
    <row r="686" spans="1:6" ht="30" customHeight="1">
      <c r="A686" s="446">
        <v>96164</v>
      </c>
      <c r="B686" s="447" t="s">
        <v>17148</v>
      </c>
      <c r="C686" s="448" t="s">
        <v>2572</v>
      </c>
      <c r="D686" s="449">
        <v>113.82999999999998</v>
      </c>
      <c r="E686" s="449">
        <v>41.56</v>
      </c>
      <c r="F686" s="449" t="s">
        <v>17149</v>
      </c>
    </row>
    <row r="687" spans="1:6" ht="30" customHeight="1">
      <c r="A687" s="446">
        <v>96165</v>
      </c>
      <c r="B687" s="447" t="s">
        <v>17150</v>
      </c>
      <c r="C687" s="448" t="s">
        <v>2572</v>
      </c>
      <c r="D687" s="449">
        <v>171.36</v>
      </c>
      <c r="E687" s="449">
        <v>59.41</v>
      </c>
      <c r="F687" s="449" t="s">
        <v>17151</v>
      </c>
    </row>
    <row r="688" spans="1:6" ht="30" customHeight="1">
      <c r="A688" s="446">
        <v>96166</v>
      </c>
      <c r="B688" s="447" t="s">
        <v>17152</v>
      </c>
      <c r="C688" s="448" t="s">
        <v>2572</v>
      </c>
      <c r="D688" s="449">
        <v>218.63</v>
      </c>
      <c r="E688" s="449">
        <v>76.319999999999993</v>
      </c>
      <c r="F688" s="449" t="s">
        <v>17153</v>
      </c>
    </row>
    <row r="689" spans="1:6" ht="30" customHeight="1">
      <c r="A689" s="446">
        <v>96167</v>
      </c>
      <c r="B689" s="447" t="s">
        <v>17154</v>
      </c>
      <c r="C689" s="448" t="s">
        <v>2572</v>
      </c>
      <c r="D689" s="449">
        <v>238.33999999999997</v>
      </c>
      <c r="E689" s="449">
        <v>87.12</v>
      </c>
      <c r="F689" s="449" t="s">
        <v>17155</v>
      </c>
    </row>
    <row r="690" spans="1:6" ht="30" customHeight="1">
      <c r="A690" s="446">
        <v>96168</v>
      </c>
      <c r="B690" s="447" t="s">
        <v>17156</v>
      </c>
      <c r="C690" s="448" t="s">
        <v>2572</v>
      </c>
      <c r="D690" s="449">
        <v>111.13999999999999</v>
      </c>
      <c r="E690" s="449">
        <v>36.68</v>
      </c>
      <c r="F690" s="449" t="s">
        <v>17157</v>
      </c>
    </row>
    <row r="691" spans="1:6" ht="30" customHeight="1">
      <c r="A691" s="446">
        <v>96169</v>
      </c>
      <c r="B691" s="447" t="s">
        <v>17158</v>
      </c>
      <c r="C691" s="448" t="s">
        <v>2572</v>
      </c>
      <c r="D691" s="449">
        <v>167.82999999999998</v>
      </c>
      <c r="E691" s="449">
        <v>53.24</v>
      </c>
      <c r="F691" s="449" t="s">
        <v>17159</v>
      </c>
    </row>
    <row r="692" spans="1:6" ht="30" customHeight="1">
      <c r="A692" s="446">
        <v>96170</v>
      </c>
      <c r="B692" s="447" t="s">
        <v>17160</v>
      </c>
      <c r="C692" s="448" t="s">
        <v>2572</v>
      </c>
      <c r="D692" s="449">
        <v>214.01</v>
      </c>
      <c r="E692" s="449">
        <v>69.040000000000006</v>
      </c>
      <c r="F692" s="449" t="s">
        <v>17161</v>
      </c>
    </row>
    <row r="693" spans="1:6" ht="30" customHeight="1">
      <c r="A693" s="446">
        <v>96171</v>
      </c>
      <c r="B693" s="447" t="s">
        <v>17162</v>
      </c>
      <c r="C693" s="448" t="s">
        <v>2572</v>
      </c>
      <c r="D693" s="449">
        <v>232.04000000000002</v>
      </c>
      <c r="E693" s="449">
        <v>77.52</v>
      </c>
      <c r="F693" s="449" t="s">
        <v>17163</v>
      </c>
    </row>
    <row r="694" spans="1:6" ht="30" customHeight="1">
      <c r="A694" s="446">
        <v>96172</v>
      </c>
      <c r="B694" s="447" t="s">
        <v>17164</v>
      </c>
      <c r="C694" s="448" t="s">
        <v>2572</v>
      </c>
      <c r="D694" s="449">
        <v>124.79</v>
      </c>
      <c r="E694" s="449">
        <v>56.92</v>
      </c>
      <c r="F694" s="449" t="s">
        <v>17165</v>
      </c>
    </row>
    <row r="695" spans="1:6" ht="30" customHeight="1">
      <c r="A695" s="446">
        <v>96173</v>
      </c>
      <c r="B695" s="447" t="s">
        <v>17166</v>
      </c>
      <c r="C695" s="448" t="s">
        <v>2572</v>
      </c>
      <c r="D695" s="449">
        <v>185.94</v>
      </c>
      <c r="E695" s="449">
        <v>79.63</v>
      </c>
      <c r="F695" s="449" t="s">
        <v>17167</v>
      </c>
    </row>
    <row r="696" spans="1:6" ht="30" customHeight="1">
      <c r="A696" s="446">
        <v>96174</v>
      </c>
      <c r="B696" s="447" t="s">
        <v>17168</v>
      </c>
      <c r="C696" s="448" t="s">
        <v>2572</v>
      </c>
      <c r="D696" s="449">
        <v>240.15999999999997</v>
      </c>
      <c r="E696" s="449">
        <v>104.67</v>
      </c>
      <c r="F696" s="449" t="s">
        <v>17169</v>
      </c>
    </row>
    <row r="697" spans="1:6" ht="30" customHeight="1">
      <c r="A697" s="446">
        <v>96175</v>
      </c>
      <c r="B697" s="447" t="s">
        <v>17170</v>
      </c>
      <c r="C697" s="448" t="s">
        <v>2572</v>
      </c>
      <c r="D697" s="449">
        <v>267.67999999999995</v>
      </c>
      <c r="E697" s="449">
        <v>124.03</v>
      </c>
      <c r="F697" s="449" t="s">
        <v>17171</v>
      </c>
    </row>
    <row r="698" spans="1:6" ht="30" customHeight="1">
      <c r="A698" s="446">
        <v>96176</v>
      </c>
      <c r="B698" s="447" t="s">
        <v>17172</v>
      </c>
      <c r="C698" s="448" t="s">
        <v>2572</v>
      </c>
      <c r="D698" s="449">
        <v>117.72999999999999</v>
      </c>
      <c r="E698" s="449">
        <v>44.74</v>
      </c>
      <c r="F698" s="449" t="s">
        <v>17173</v>
      </c>
    </row>
    <row r="699" spans="1:6" ht="30" customHeight="1">
      <c r="A699" s="446">
        <v>96177</v>
      </c>
      <c r="B699" s="447" t="s">
        <v>17174</v>
      </c>
      <c r="C699" s="448" t="s">
        <v>2572</v>
      </c>
      <c r="D699" s="449">
        <v>175.88</v>
      </c>
      <c r="E699" s="449">
        <v>63.07</v>
      </c>
      <c r="F699" s="449" t="s">
        <v>17175</v>
      </c>
    </row>
    <row r="700" spans="1:6" ht="30" customHeight="1">
      <c r="A700" s="446">
        <v>96178</v>
      </c>
      <c r="B700" s="447" t="s">
        <v>17176</v>
      </c>
      <c r="C700" s="448" t="s">
        <v>2572</v>
      </c>
      <c r="D700" s="449">
        <v>223.96</v>
      </c>
      <c r="E700" s="449">
        <v>80.66</v>
      </c>
      <c r="F700" s="449" t="s">
        <v>17177</v>
      </c>
    </row>
    <row r="701" spans="1:6" ht="30" customHeight="1">
      <c r="A701" s="446">
        <v>96179</v>
      </c>
      <c r="B701" s="447" t="s">
        <v>17178</v>
      </c>
      <c r="C701" s="448" t="s">
        <v>2572</v>
      </c>
      <c r="D701" s="449">
        <v>244.13</v>
      </c>
      <c r="E701" s="449">
        <v>91.82</v>
      </c>
      <c r="F701" s="449" t="s">
        <v>17179</v>
      </c>
    </row>
    <row r="702" spans="1:6" ht="30" customHeight="1">
      <c r="A702" s="446">
        <v>96180</v>
      </c>
      <c r="B702" s="447" t="s">
        <v>17180</v>
      </c>
      <c r="C702" s="448" t="s">
        <v>2572</v>
      </c>
      <c r="D702" s="449">
        <v>114</v>
      </c>
      <c r="E702" s="449">
        <v>39.020000000000003</v>
      </c>
      <c r="F702" s="449" t="s">
        <v>17181</v>
      </c>
    </row>
    <row r="703" spans="1:6" ht="30" customHeight="1">
      <c r="A703" s="446">
        <v>96181</v>
      </c>
      <c r="B703" s="447" t="s">
        <v>17182</v>
      </c>
      <c r="C703" s="448" t="s">
        <v>2572</v>
      </c>
      <c r="D703" s="449">
        <v>171.2</v>
      </c>
      <c r="E703" s="449">
        <v>55.92</v>
      </c>
      <c r="F703" s="449" t="s">
        <v>17183</v>
      </c>
    </row>
    <row r="704" spans="1:6" ht="30" customHeight="1">
      <c r="A704" s="446">
        <v>96182</v>
      </c>
      <c r="B704" s="447" t="s">
        <v>17184</v>
      </c>
      <c r="C704" s="448" t="s">
        <v>2572</v>
      </c>
      <c r="D704" s="449">
        <v>217.51</v>
      </c>
      <c r="E704" s="449">
        <v>71.39</v>
      </c>
      <c r="F704" s="449" t="s">
        <v>16950</v>
      </c>
    </row>
    <row r="705" spans="1:6" ht="30" customHeight="1">
      <c r="A705" s="446">
        <v>96183</v>
      </c>
      <c r="B705" s="447" t="s">
        <v>17185</v>
      </c>
      <c r="C705" s="448" t="s">
        <v>2572</v>
      </c>
      <c r="D705" s="449">
        <v>235.97000000000003</v>
      </c>
      <c r="E705" s="449">
        <v>80.709999999999994</v>
      </c>
      <c r="F705" s="449" t="s">
        <v>17186</v>
      </c>
    </row>
    <row r="706" spans="1:6">
      <c r="A706" s="441"/>
      <c r="B706" s="445" t="s">
        <v>2699</v>
      </c>
      <c r="C706" s="443"/>
      <c r="D706" s="444" t="s">
        <v>2587</v>
      </c>
      <c r="E706" s="444" t="s">
        <v>2587</v>
      </c>
      <c r="F706" s="444"/>
    </row>
    <row r="707" spans="1:6">
      <c r="A707" s="441"/>
      <c r="B707" s="445" t="s">
        <v>1134</v>
      </c>
      <c r="C707" s="443"/>
      <c r="D707" s="444" t="s">
        <v>2587</v>
      </c>
      <c r="E707" s="444" t="s">
        <v>2587</v>
      </c>
      <c r="F707" s="444"/>
    </row>
    <row r="708" spans="1:6" ht="45" customHeight="1">
      <c r="A708" s="446">
        <v>90877</v>
      </c>
      <c r="B708" s="447" t="s">
        <v>2950</v>
      </c>
      <c r="C708" s="448" t="s">
        <v>2572</v>
      </c>
      <c r="D708" s="449">
        <v>25.669999999999995</v>
      </c>
      <c r="E708" s="449">
        <v>10.31</v>
      </c>
      <c r="F708" s="449" t="s">
        <v>13099</v>
      </c>
    </row>
    <row r="709" spans="1:6" ht="45" customHeight="1">
      <c r="A709" s="446">
        <v>90878</v>
      </c>
      <c r="B709" s="447" t="s">
        <v>2951</v>
      </c>
      <c r="C709" s="448" t="s">
        <v>2572</v>
      </c>
      <c r="D709" s="449">
        <v>24.79</v>
      </c>
      <c r="E709" s="449">
        <v>9.49</v>
      </c>
      <c r="F709" s="449" t="s">
        <v>17131</v>
      </c>
    </row>
    <row r="710" spans="1:6" ht="45" customHeight="1">
      <c r="A710" s="446">
        <v>90880</v>
      </c>
      <c r="B710" s="447" t="s">
        <v>2952</v>
      </c>
      <c r="C710" s="448" t="s">
        <v>2572</v>
      </c>
      <c r="D710" s="449">
        <v>29.679999999999996</v>
      </c>
      <c r="E710" s="449">
        <v>20.69</v>
      </c>
      <c r="F710" s="449" t="s">
        <v>14857</v>
      </c>
    </row>
    <row r="711" spans="1:6" ht="45" customHeight="1">
      <c r="A711" s="446">
        <v>90881</v>
      </c>
      <c r="B711" s="447" t="s">
        <v>2953</v>
      </c>
      <c r="C711" s="448" t="s">
        <v>2572</v>
      </c>
      <c r="D711" s="449">
        <v>27.889999999999997</v>
      </c>
      <c r="E711" s="449">
        <v>18.05</v>
      </c>
      <c r="F711" s="449" t="s">
        <v>16149</v>
      </c>
    </row>
    <row r="712" spans="1:6" ht="45" customHeight="1">
      <c r="A712" s="446">
        <v>90883</v>
      </c>
      <c r="B712" s="447" t="s">
        <v>2954</v>
      </c>
      <c r="C712" s="448" t="s">
        <v>2572</v>
      </c>
      <c r="D712" s="449">
        <v>47.269999999999996</v>
      </c>
      <c r="E712" s="449">
        <v>9.92</v>
      </c>
      <c r="F712" s="449" t="s">
        <v>15541</v>
      </c>
    </row>
    <row r="713" spans="1:6" ht="45" customHeight="1">
      <c r="A713" s="446">
        <v>90884</v>
      </c>
      <c r="B713" s="447" t="s">
        <v>2955</v>
      </c>
      <c r="C713" s="448" t="s">
        <v>2572</v>
      </c>
      <c r="D713" s="449">
        <v>46.3</v>
      </c>
      <c r="E713" s="449">
        <v>8.92</v>
      </c>
      <c r="F713" s="449" t="s">
        <v>17132</v>
      </c>
    </row>
    <row r="714" spans="1:6" ht="45" customHeight="1">
      <c r="A714" s="446">
        <v>90885</v>
      </c>
      <c r="B714" s="447" t="s">
        <v>2956</v>
      </c>
      <c r="C714" s="448" t="s">
        <v>2572</v>
      </c>
      <c r="D714" s="449">
        <v>45.879999999999995</v>
      </c>
      <c r="E714" s="449">
        <v>8.4499999999999993</v>
      </c>
      <c r="F714" s="449" t="s">
        <v>17133</v>
      </c>
    </row>
    <row r="715" spans="1:6" ht="45" customHeight="1">
      <c r="A715" s="446">
        <v>90886</v>
      </c>
      <c r="B715" s="447" t="s">
        <v>2957</v>
      </c>
      <c r="C715" s="448" t="s">
        <v>2572</v>
      </c>
      <c r="D715" s="449">
        <v>95.05</v>
      </c>
      <c r="E715" s="449">
        <v>12.05</v>
      </c>
      <c r="F715" s="449" t="s">
        <v>15000</v>
      </c>
    </row>
    <row r="716" spans="1:6" ht="45" customHeight="1">
      <c r="A716" s="446">
        <v>90887</v>
      </c>
      <c r="B716" s="447" t="s">
        <v>2958</v>
      </c>
      <c r="C716" s="448" t="s">
        <v>2572</v>
      </c>
      <c r="D716" s="449">
        <v>94.050000000000011</v>
      </c>
      <c r="E716" s="449">
        <v>10.85</v>
      </c>
      <c r="F716" s="449" t="s">
        <v>17134</v>
      </c>
    </row>
    <row r="717" spans="1:6" ht="45" customHeight="1">
      <c r="A717" s="446">
        <v>90888</v>
      </c>
      <c r="B717" s="447" t="s">
        <v>2959</v>
      </c>
      <c r="C717" s="448" t="s">
        <v>2572</v>
      </c>
      <c r="D717" s="449">
        <v>93.600000000000009</v>
      </c>
      <c r="E717" s="449">
        <v>10.33</v>
      </c>
      <c r="F717" s="449" t="s">
        <v>17135</v>
      </c>
    </row>
    <row r="718" spans="1:6" ht="45" customHeight="1">
      <c r="A718" s="446">
        <v>90889</v>
      </c>
      <c r="B718" s="447" t="s">
        <v>2960</v>
      </c>
      <c r="C718" s="448" t="s">
        <v>2572</v>
      </c>
      <c r="D718" s="449">
        <v>111.74000000000001</v>
      </c>
      <c r="E718" s="449">
        <v>14.29</v>
      </c>
      <c r="F718" s="449" t="s">
        <v>17136</v>
      </c>
    </row>
    <row r="719" spans="1:6" ht="45" customHeight="1">
      <c r="A719" s="446">
        <v>90890</v>
      </c>
      <c r="B719" s="447" t="s">
        <v>2961</v>
      </c>
      <c r="C719" s="448" t="s">
        <v>2572</v>
      </c>
      <c r="D719" s="449">
        <v>110.36</v>
      </c>
      <c r="E719" s="449">
        <v>12.28</v>
      </c>
      <c r="F719" s="449" t="s">
        <v>17137</v>
      </c>
    </row>
    <row r="720" spans="1:6" ht="45" customHeight="1">
      <c r="A720" s="446">
        <v>90891</v>
      </c>
      <c r="B720" s="447" t="s">
        <v>2962</v>
      </c>
      <c r="C720" s="448" t="s">
        <v>2572</v>
      </c>
      <c r="D720" s="449">
        <v>109.74000000000001</v>
      </c>
      <c r="E720" s="449">
        <v>11.38</v>
      </c>
      <c r="F720" s="449" t="s">
        <v>17138</v>
      </c>
    </row>
    <row r="721" spans="1:6">
      <c r="A721" s="441"/>
      <c r="B721" s="445" t="s">
        <v>205</v>
      </c>
      <c r="C721" s="443"/>
      <c r="D721" s="444" t="s">
        <v>2587</v>
      </c>
      <c r="E721" s="444" t="s">
        <v>2587</v>
      </c>
      <c r="F721" s="444"/>
    </row>
    <row r="722" spans="1:6" ht="45" customHeight="1">
      <c r="A722" s="446">
        <v>89198</v>
      </c>
      <c r="B722" s="447" t="s">
        <v>2963</v>
      </c>
      <c r="C722" s="448" t="s">
        <v>2572</v>
      </c>
      <c r="D722" s="449">
        <v>60.419999999999995</v>
      </c>
      <c r="E722" s="449">
        <v>10.54</v>
      </c>
      <c r="F722" s="449" t="s">
        <v>17117</v>
      </c>
    </row>
    <row r="723" spans="1:6" ht="45" customHeight="1">
      <c r="A723" s="446">
        <v>89201</v>
      </c>
      <c r="B723" s="447" t="s">
        <v>2966</v>
      </c>
      <c r="C723" s="448" t="s">
        <v>2572</v>
      </c>
      <c r="D723" s="449">
        <v>50.22</v>
      </c>
      <c r="E723" s="449">
        <v>5.85</v>
      </c>
      <c r="F723" s="449" t="s">
        <v>17119</v>
      </c>
    </row>
    <row r="724" spans="1:6" ht="45" customHeight="1">
      <c r="A724" s="446">
        <v>89204</v>
      </c>
      <c r="B724" s="447" t="s">
        <v>2969</v>
      </c>
      <c r="C724" s="448" t="s">
        <v>2572</v>
      </c>
      <c r="D724" s="449">
        <v>46.75</v>
      </c>
      <c r="E724" s="449">
        <v>3.98</v>
      </c>
      <c r="F724" s="449" t="s">
        <v>11779</v>
      </c>
    </row>
    <row r="725" spans="1:6" ht="45" customHeight="1">
      <c r="A725" s="446">
        <v>89199</v>
      </c>
      <c r="B725" s="447" t="s">
        <v>2964</v>
      </c>
      <c r="C725" s="448" t="s">
        <v>2572</v>
      </c>
      <c r="D725" s="449">
        <v>80</v>
      </c>
      <c r="E725" s="449">
        <v>13.08</v>
      </c>
      <c r="F725" s="449" t="s">
        <v>17118</v>
      </c>
    </row>
    <row r="726" spans="1:6" ht="45" customHeight="1">
      <c r="A726" s="446">
        <v>89202</v>
      </c>
      <c r="B726" s="447" t="s">
        <v>2967</v>
      </c>
      <c r="C726" s="448" t="s">
        <v>2572</v>
      </c>
      <c r="D726" s="449">
        <v>66.069999999999993</v>
      </c>
      <c r="E726" s="449">
        <v>6.32</v>
      </c>
      <c r="F726" s="449" t="s">
        <v>17120</v>
      </c>
    </row>
    <row r="727" spans="1:6" ht="45" customHeight="1">
      <c r="A727" s="446">
        <v>89205</v>
      </c>
      <c r="B727" s="447" t="s">
        <v>2970</v>
      </c>
      <c r="C727" s="448" t="s">
        <v>2572</v>
      </c>
      <c r="D727" s="449">
        <v>61.999999999999993</v>
      </c>
      <c r="E727" s="449">
        <v>4.13</v>
      </c>
      <c r="F727" s="449" t="s">
        <v>17122</v>
      </c>
    </row>
    <row r="728" spans="1:6" ht="45" customHeight="1">
      <c r="A728" s="446">
        <v>89200</v>
      </c>
      <c r="B728" s="447" t="s">
        <v>2965</v>
      </c>
      <c r="C728" s="448" t="s">
        <v>2572</v>
      </c>
      <c r="D728" s="449">
        <v>189.83999999999997</v>
      </c>
      <c r="E728" s="449">
        <v>28.14</v>
      </c>
      <c r="F728" s="449" t="s">
        <v>14970</v>
      </c>
    </row>
    <row r="729" spans="1:6" ht="45" customHeight="1">
      <c r="A729" s="446">
        <v>89203</v>
      </c>
      <c r="B729" s="447" t="s">
        <v>2968</v>
      </c>
      <c r="C729" s="448" t="s">
        <v>2572</v>
      </c>
      <c r="D729" s="449">
        <v>157.65</v>
      </c>
      <c r="E729" s="449">
        <v>9.84</v>
      </c>
      <c r="F729" s="449" t="s">
        <v>17121</v>
      </c>
    </row>
    <row r="730" spans="1:6" ht="45" customHeight="1">
      <c r="A730" s="446">
        <v>89206</v>
      </c>
      <c r="B730" s="447" t="s">
        <v>2971</v>
      </c>
      <c r="C730" s="448" t="s">
        <v>2572</v>
      </c>
      <c r="D730" s="449">
        <v>149.97999999999999</v>
      </c>
      <c r="E730" s="449">
        <v>5.53</v>
      </c>
      <c r="F730" s="449" t="s">
        <v>17123</v>
      </c>
    </row>
    <row r="731" spans="1:6">
      <c r="A731" s="441"/>
      <c r="B731" s="528" t="s">
        <v>21012</v>
      </c>
      <c r="C731" s="443"/>
      <c r="D731" s="444" t="s">
        <v>2587</v>
      </c>
      <c r="E731" s="444" t="s">
        <v>2587</v>
      </c>
      <c r="F731" s="444"/>
    </row>
    <row r="732" spans="1:6" ht="30" customHeight="1">
      <c r="A732" s="446">
        <v>95601</v>
      </c>
      <c r="B732" s="447" t="s">
        <v>2972</v>
      </c>
      <c r="C732" s="448" t="s">
        <v>2570</v>
      </c>
      <c r="D732" s="449">
        <v>5.2199999999999989</v>
      </c>
      <c r="E732" s="449">
        <v>12.48</v>
      </c>
      <c r="F732" s="449" t="s">
        <v>15012</v>
      </c>
    </row>
    <row r="733" spans="1:6" ht="30" customHeight="1">
      <c r="A733" s="446">
        <v>95602</v>
      </c>
      <c r="B733" s="447" t="s">
        <v>2973</v>
      </c>
      <c r="C733" s="448" t="s">
        <v>2570</v>
      </c>
      <c r="D733" s="449">
        <v>6.9700000000000006</v>
      </c>
      <c r="E733" s="449">
        <v>15.62</v>
      </c>
      <c r="F733" s="449" t="s">
        <v>13062</v>
      </c>
    </row>
    <row r="734" spans="1:6" ht="30" customHeight="1">
      <c r="A734" s="446">
        <v>95603</v>
      </c>
      <c r="B734" s="447" t="s">
        <v>2974</v>
      </c>
      <c r="C734" s="448" t="s">
        <v>2570</v>
      </c>
      <c r="D734" s="449">
        <v>9.2199999999999989</v>
      </c>
      <c r="E734" s="449">
        <v>20.43</v>
      </c>
      <c r="F734" s="449" t="s">
        <v>16813</v>
      </c>
    </row>
    <row r="735" spans="1:6" ht="30" customHeight="1">
      <c r="A735" s="446">
        <v>95604</v>
      </c>
      <c r="B735" s="447" t="s">
        <v>2975</v>
      </c>
      <c r="C735" s="448" t="s">
        <v>2570</v>
      </c>
      <c r="D735" s="449">
        <v>12.16</v>
      </c>
      <c r="E735" s="449">
        <v>26.87</v>
      </c>
      <c r="F735" s="449" t="s">
        <v>12718</v>
      </c>
    </row>
    <row r="736" spans="1:6" ht="30" customHeight="1">
      <c r="A736" s="446">
        <v>95605</v>
      </c>
      <c r="B736" s="447" t="s">
        <v>2976</v>
      </c>
      <c r="C736" s="448" t="s">
        <v>2570</v>
      </c>
      <c r="D736" s="449">
        <v>19.200000000000003</v>
      </c>
      <c r="E736" s="449">
        <v>42.01</v>
      </c>
      <c r="F736" s="449" t="s">
        <v>17139</v>
      </c>
    </row>
    <row r="737" spans="1:6">
      <c r="A737" s="441"/>
      <c r="B737" s="445" t="s">
        <v>206</v>
      </c>
      <c r="C737" s="443"/>
      <c r="D737" s="444" t="s">
        <v>2587</v>
      </c>
      <c r="E737" s="444" t="s">
        <v>2587</v>
      </c>
      <c r="F737" s="444"/>
    </row>
    <row r="738" spans="1:6" ht="15" customHeight="1">
      <c r="A738" s="446">
        <v>83513</v>
      </c>
      <c r="B738" s="447" t="s">
        <v>2977</v>
      </c>
      <c r="C738" s="448" t="s">
        <v>2569</v>
      </c>
      <c r="D738" s="449">
        <v>8.32</v>
      </c>
      <c r="E738" s="449">
        <v>0.53</v>
      </c>
      <c r="F738" s="449" t="s">
        <v>14185</v>
      </c>
    </row>
    <row r="739" spans="1:6" ht="15" customHeight="1">
      <c r="A739" s="446">
        <v>83514</v>
      </c>
      <c r="B739" s="447" t="s">
        <v>848</v>
      </c>
      <c r="C739" s="448" t="s">
        <v>2569</v>
      </c>
      <c r="D739" s="449">
        <v>7.62</v>
      </c>
      <c r="E739" s="449">
        <v>0.16</v>
      </c>
      <c r="F739" s="449" t="s">
        <v>17636</v>
      </c>
    </row>
    <row r="740" spans="1:6" ht="15" customHeight="1">
      <c r="A740" s="446">
        <v>95607</v>
      </c>
      <c r="B740" s="447" t="s">
        <v>2978</v>
      </c>
      <c r="C740" s="448" t="s">
        <v>2570</v>
      </c>
      <c r="D740" s="449">
        <v>2.2200000000000002</v>
      </c>
      <c r="E740" s="449">
        <v>3.31</v>
      </c>
      <c r="F740" s="449" t="s">
        <v>12706</v>
      </c>
    </row>
    <row r="741" spans="1:6" ht="15" customHeight="1">
      <c r="A741" s="446">
        <v>95608</v>
      </c>
      <c r="B741" s="447" t="s">
        <v>2979</v>
      </c>
      <c r="C741" s="448" t="s">
        <v>2570</v>
      </c>
      <c r="D741" s="449">
        <v>2.6</v>
      </c>
      <c r="E741" s="449">
        <v>3.77</v>
      </c>
      <c r="F741" s="449" t="s">
        <v>13651</v>
      </c>
    </row>
    <row r="742" spans="1:6" ht="15" customHeight="1">
      <c r="A742" s="446">
        <v>95609</v>
      </c>
      <c r="B742" s="447" t="s">
        <v>2980</v>
      </c>
      <c r="C742" s="448" t="s">
        <v>2570</v>
      </c>
      <c r="D742" s="449">
        <v>2.91</v>
      </c>
      <c r="E742" s="449">
        <v>4.2</v>
      </c>
      <c r="F742" s="449" t="s">
        <v>11483</v>
      </c>
    </row>
    <row r="743" spans="1:6">
      <c r="A743" s="441"/>
      <c r="B743" s="445" t="s">
        <v>207</v>
      </c>
      <c r="C743" s="443"/>
      <c r="D743" s="444" t="s">
        <v>2587</v>
      </c>
      <c r="E743" s="444" t="s">
        <v>2587</v>
      </c>
      <c r="F743" s="444"/>
    </row>
    <row r="744" spans="1:6" ht="45" customHeight="1">
      <c r="A744" s="446">
        <v>97751</v>
      </c>
      <c r="B744" s="447" t="s">
        <v>17017</v>
      </c>
      <c r="C744" s="448" t="s">
        <v>2568</v>
      </c>
      <c r="D744" s="449">
        <v>368.49</v>
      </c>
      <c r="E744" s="449">
        <v>225.87</v>
      </c>
      <c r="F744" s="449" t="s">
        <v>17018</v>
      </c>
    </row>
    <row r="745" spans="1:6" ht="45" customHeight="1">
      <c r="A745" s="446">
        <v>97755</v>
      </c>
      <c r="B745" s="447" t="s">
        <v>17025</v>
      </c>
      <c r="C745" s="448" t="s">
        <v>2568</v>
      </c>
      <c r="D745" s="449">
        <v>356.15999999999997</v>
      </c>
      <c r="E745" s="449">
        <v>221.51</v>
      </c>
      <c r="F745" s="449" t="s">
        <v>17026</v>
      </c>
    </row>
    <row r="746" spans="1:6" ht="45" customHeight="1">
      <c r="A746" s="446">
        <v>97759</v>
      </c>
      <c r="B746" s="447" t="s">
        <v>17033</v>
      </c>
      <c r="C746" s="448" t="s">
        <v>2568</v>
      </c>
      <c r="D746" s="449">
        <v>353.15</v>
      </c>
      <c r="E746" s="449">
        <v>224.22</v>
      </c>
      <c r="F746" s="449" t="s">
        <v>17034</v>
      </c>
    </row>
    <row r="747" spans="1:6" ht="45" customHeight="1">
      <c r="A747" s="446">
        <v>97752</v>
      </c>
      <c r="B747" s="447" t="s">
        <v>17019</v>
      </c>
      <c r="C747" s="448" t="s">
        <v>2568</v>
      </c>
      <c r="D747" s="449">
        <v>355.77</v>
      </c>
      <c r="E747" s="449">
        <v>206.53</v>
      </c>
      <c r="F747" s="449" t="s">
        <v>17020</v>
      </c>
    </row>
    <row r="748" spans="1:6" ht="45" customHeight="1">
      <c r="A748" s="446">
        <v>97756</v>
      </c>
      <c r="B748" s="447" t="s">
        <v>17027</v>
      </c>
      <c r="C748" s="448" t="s">
        <v>2568</v>
      </c>
      <c r="D748" s="449">
        <v>345.69</v>
      </c>
      <c r="E748" s="449">
        <v>202.45</v>
      </c>
      <c r="F748" s="449" t="s">
        <v>17028</v>
      </c>
    </row>
    <row r="749" spans="1:6" ht="45" customHeight="1">
      <c r="A749" s="446">
        <v>97760</v>
      </c>
      <c r="B749" s="447" t="s">
        <v>17035</v>
      </c>
      <c r="C749" s="448" t="s">
        <v>2568</v>
      </c>
      <c r="D749" s="449">
        <v>337.54999999999995</v>
      </c>
      <c r="E749" s="449">
        <v>203.12</v>
      </c>
      <c r="F749" s="449" t="s">
        <v>17036</v>
      </c>
    </row>
    <row r="750" spans="1:6" ht="45" customHeight="1">
      <c r="A750" s="446">
        <v>97753</v>
      </c>
      <c r="B750" s="447" t="s">
        <v>17021</v>
      </c>
      <c r="C750" s="448" t="s">
        <v>2568</v>
      </c>
      <c r="D750" s="449">
        <v>337.78999999999996</v>
      </c>
      <c r="E750" s="449">
        <v>179.89</v>
      </c>
      <c r="F750" s="449" t="s">
        <v>17022</v>
      </c>
    </row>
    <row r="751" spans="1:6" ht="45" customHeight="1">
      <c r="A751" s="446">
        <v>97757</v>
      </c>
      <c r="B751" s="447" t="s">
        <v>17029</v>
      </c>
      <c r="C751" s="448" t="s">
        <v>2568</v>
      </c>
      <c r="D751" s="449">
        <v>325.35000000000002</v>
      </c>
      <c r="E751" s="449">
        <v>175.51</v>
      </c>
      <c r="F751" s="449" t="s">
        <v>17030</v>
      </c>
    </row>
    <row r="752" spans="1:6" ht="45" customHeight="1">
      <c r="A752" s="446">
        <v>97761</v>
      </c>
      <c r="B752" s="447" t="s">
        <v>17037</v>
      </c>
      <c r="C752" s="448" t="s">
        <v>2568</v>
      </c>
      <c r="D752" s="449">
        <v>314.37</v>
      </c>
      <c r="E752" s="449">
        <v>174.43</v>
      </c>
      <c r="F752" s="449" t="s">
        <v>17038</v>
      </c>
    </row>
    <row r="753" spans="1:6" ht="45" customHeight="1">
      <c r="A753" s="446">
        <v>97754</v>
      </c>
      <c r="B753" s="447" t="s">
        <v>17023</v>
      </c>
      <c r="C753" s="448" t="s">
        <v>2568</v>
      </c>
      <c r="D753" s="449">
        <v>325.94000000000005</v>
      </c>
      <c r="E753" s="449">
        <v>162.47999999999999</v>
      </c>
      <c r="F753" s="449" t="s">
        <v>17024</v>
      </c>
    </row>
    <row r="754" spans="1:6" ht="45" customHeight="1">
      <c r="A754" s="446">
        <v>97758</v>
      </c>
      <c r="B754" s="447" t="s">
        <v>17031</v>
      </c>
      <c r="C754" s="448" t="s">
        <v>2568</v>
      </c>
      <c r="D754" s="449">
        <v>308.99</v>
      </c>
      <c r="E754" s="449">
        <v>157.4</v>
      </c>
      <c r="F754" s="449" t="s">
        <v>17032</v>
      </c>
    </row>
    <row r="755" spans="1:6" ht="45" customHeight="1">
      <c r="A755" s="446">
        <v>97762</v>
      </c>
      <c r="B755" s="447" t="s">
        <v>17039</v>
      </c>
      <c r="C755" s="448" t="s">
        <v>2568</v>
      </c>
      <c r="D755" s="449">
        <v>295.38</v>
      </c>
      <c r="E755" s="449">
        <v>155.33000000000001</v>
      </c>
      <c r="F755" s="449" t="s">
        <v>17040</v>
      </c>
    </row>
    <row r="756" spans="1:6" ht="45" customHeight="1">
      <c r="A756" s="446">
        <v>97763</v>
      </c>
      <c r="B756" s="447" t="s">
        <v>17041</v>
      </c>
      <c r="C756" s="448" t="s">
        <v>2568</v>
      </c>
      <c r="D756" s="449">
        <v>357.05999999999995</v>
      </c>
      <c r="E756" s="449">
        <v>200.97</v>
      </c>
      <c r="F756" s="449" t="s">
        <v>17042</v>
      </c>
    </row>
    <row r="757" spans="1:6" ht="45" customHeight="1">
      <c r="A757" s="446">
        <v>97767</v>
      </c>
      <c r="B757" s="447" t="s">
        <v>17049</v>
      </c>
      <c r="C757" s="448" t="s">
        <v>2568</v>
      </c>
      <c r="D757" s="449">
        <v>333.18</v>
      </c>
      <c r="E757" s="449">
        <v>111.24</v>
      </c>
      <c r="F757" s="449" t="s">
        <v>17050</v>
      </c>
    </row>
    <row r="758" spans="1:6" ht="45" customHeight="1">
      <c r="A758" s="446">
        <v>97771</v>
      </c>
      <c r="B758" s="447" t="s">
        <v>17057</v>
      </c>
      <c r="C758" s="448" t="s">
        <v>2568</v>
      </c>
      <c r="D758" s="449">
        <v>322.57</v>
      </c>
      <c r="E758" s="449">
        <v>103.06</v>
      </c>
      <c r="F758" s="449" t="s">
        <v>17058</v>
      </c>
    </row>
    <row r="759" spans="1:6" ht="45" customHeight="1">
      <c r="A759" s="446">
        <v>97764</v>
      </c>
      <c r="B759" s="447" t="s">
        <v>17043</v>
      </c>
      <c r="C759" s="448" t="s">
        <v>2568</v>
      </c>
      <c r="D759" s="449">
        <v>348.39</v>
      </c>
      <c r="E759" s="449">
        <v>122.66</v>
      </c>
      <c r="F759" s="449" t="s">
        <v>17044</v>
      </c>
    </row>
    <row r="760" spans="1:6" ht="45" customHeight="1">
      <c r="A760" s="446">
        <v>97768</v>
      </c>
      <c r="B760" s="447" t="s">
        <v>17051</v>
      </c>
      <c r="C760" s="448" t="s">
        <v>2568</v>
      </c>
      <c r="D760" s="449">
        <v>326.86</v>
      </c>
      <c r="E760" s="449">
        <v>105.86</v>
      </c>
      <c r="F760" s="449" t="s">
        <v>17052</v>
      </c>
    </row>
    <row r="761" spans="1:6" ht="45" customHeight="1">
      <c r="A761" s="446">
        <v>97772</v>
      </c>
      <c r="B761" s="447" t="s">
        <v>17059</v>
      </c>
      <c r="C761" s="448" t="s">
        <v>2568</v>
      </c>
      <c r="D761" s="449">
        <v>312.56</v>
      </c>
      <c r="E761" s="449">
        <v>98.11</v>
      </c>
      <c r="F761" s="449" t="s">
        <v>17060</v>
      </c>
    </row>
    <row r="762" spans="1:6" ht="45" customHeight="1">
      <c r="A762" s="446">
        <v>97765</v>
      </c>
      <c r="B762" s="447" t="s">
        <v>17045</v>
      </c>
      <c r="C762" s="448" t="s">
        <v>2568</v>
      </c>
      <c r="D762" s="449">
        <v>332.83</v>
      </c>
      <c r="E762" s="449">
        <v>110.87</v>
      </c>
      <c r="F762" s="449" t="s">
        <v>17046</v>
      </c>
    </row>
    <row r="763" spans="1:6" ht="45" customHeight="1">
      <c r="A763" s="446">
        <v>97769</v>
      </c>
      <c r="B763" s="447" t="s">
        <v>17053</v>
      </c>
      <c r="C763" s="448" t="s">
        <v>2568</v>
      </c>
      <c r="D763" s="449">
        <v>312.14999999999998</v>
      </c>
      <c r="E763" s="449">
        <v>97.62</v>
      </c>
      <c r="F763" s="449" t="s">
        <v>17054</v>
      </c>
    </row>
    <row r="764" spans="1:6" ht="45" customHeight="1">
      <c r="A764" s="446">
        <v>97773</v>
      </c>
      <c r="B764" s="447" t="s">
        <v>17061</v>
      </c>
      <c r="C764" s="448" t="s">
        <v>2568</v>
      </c>
      <c r="D764" s="449">
        <v>296.71000000000004</v>
      </c>
      <c r="E764" s="449">
        <v>90.76</v>
      </c>
      <c r="F764" s="449" t="s">
        <v>17062</v>
      </c>
    </row>
    <row r="765" spans="1:6" ht="45" customHeight="1">
      <c r="A765" s="446">
        <v>97766</v>
      </c>
      <c r="B765" s="447" t="s">
        <v>17047</v>
      </c>
      <c r="C765" s="448" t="s">
        <v>2568</v>
      </c>
      <c r="D765" s="449">
        <v>322.98</v>
      </c>
      <c r="E765" s="449">
        <v>103.56</v>
      </c>
      <c r="F765" s="449" t="s">
        <v>17048</v>
      </c>
    </row>
    <row r="766" spans="1:6" ht="45" customHeight="1">
      <c r="A766" s="446">
        <v>97770</v>
      </c>
      <c r="B766" s="447" t="s">
        <v>17055</v>
      </c>
      <c r="C766" s="448" t="s">
        <v>2568</v>
      </c>
      <c r="D766" s="449">
        <v>299.39999999999998</v>
      </c>
      <c r="E766" s="449">
        <v>91.61</v>
      </c>
      <c r="F766" s="449" t="s">
        <v>17056</v>
      </c>
    </row>
    <row r="767" spans="1:6" ht="45" customHeight="1">
      <c r="A767" s="446">
        <v>97774</v>
      </c>
      <c r="B767" s="447" t="s">
        <v>17063</v>
      </c>
      <c r="C767" s="448" t="s">
        <v>2568</v>
      </c>
      <c r="D767" s="449">
        <v>282.40999999999997</v>
      </c>
      <c r="E767" s="449">
        <v>85.3</v>
      </c>
      <c r="F767" s="449" t="s">
        <v>17064</v>
      </c>
    </row>
    <row r="768" spans="1:6" ht="45" customHeight="1">
      <c r="A768" s="446">
        <v>97775</v>
      </c>
      <c r="B768" s="447" t="s">
        <v>17065</v>
      </c>
      <c r="C768" s="448" t="s">
        <v>2568</v>
      </c>
      <c r="D768" s="449">
        <v>374.77</v>
      </c>
      <c r="E768" s="449">
        <v>160.16</v>
      </c>
      <c r="F768" s="449" t="s">
        <v>17066</v>
      </c>
    </row>
    <row r="769" spans="1:6" ht="45" customHeight="1">
      <c r="A769" s="446">
        <v>97779</v>
      </c>
      <c r="B769" s="447" t="s">
        <v>17073</v>
      </c>
      <c r="C769" s="448" t="s">
        <v>2568</v>
      </c>
      <c r="D769" s="449">
        <v>356.96</v>
      </c>
      <c r="E769" s="449">
        <v>157.69999999999999</v>
      </c>
      <c r="F769" s="449" t="s">
        <v>17074</v>
      </c>
    </row>
    <row r="770" spans="1:6" ht="45" customHeight="1">
      <c r="A770" s="446">
        <v>97783</v>
      </c>
      <c r="B770" s="447" t="s">
        <v>17081</v>
      </c>
      <c r="C770" s="448" t="s">
        <v>2568</v>
      </c>
      <c r="D770" s="449">
        <v>354.12000000000006</v>
      </c>
      <c r="E770" s="449">
        <v>161.69999999999999</v>
      </c>
      <c r="F770" s="449" t="s">
        <v>17082</v>
      </c>
    </row>
    <row r="771" spans="1:6" ht="45" customHeight="1">
      <c r="A771" s="446">
        <v>97776</v>
      </c>
      <c r="B771" s="447" t="s">
        <v>17067</v>
      </c>
      <c r="C771" s="448" t="s">
        <v>2568</v>
      </c>
      <c r="D771" s="449">
        <v>361.87</v>
      </c>
      <c r="E771" s="449">
        <v>141.38</v>
      </c>
      <c r="F771" s="449" t="s">
        <v>17068</v>
      </c>
    </row>
    <row r="772" spans="1:6" ht="45" customHeight="1">
      <c r="A772" s="446">
        <v>97780</v>
      </c>
      <c r="B772" s="447" t="s">
        <v>17075</v>
      </c>
      <c r="C772" s="448" t="s">
        <v>2568</v>
      </c>
      <c r="D772" s="449">
        <v>346.59000000000003</v>
      </c>
      <c r="E772" s="449">
        <v>139.4</v>
      </c>
      <c r="F772" s="449" t="s">
        <v>17076</v>
      </c>
    </row>
    <row r="773" spans="1:6" ht="45" customHeight="1">
      <c r="A773" s="446">
        <v>97784</v>
      </c>
      <c r="B773" s="447" t="s">
        <v>17083</v>
      </c>
      <c r="C773" s="448" t="s">
        <v>2568</v>
      </c>
      <c r="D773" s="449">
        <v>338.53999999999996</v>
      </c>
      <c r="E773" s="449">
        <v>142.30000000000001</v>
      </c>
      <c r="F773" s="449" t="s">
        <v>17084</v>
      </c>
    </row>
    <row r="774" spans="1:6" ht="45" customHeight="1">
      <c r="A774" s="446">
        <v>97777</v>
      </c>
      <c r="B774" s="447" t="s">
        <v>17069</v>
      </c>
      <c r="C774" s="448" t="s">
        <v>2568</v>
      </c>
      <c r="D774" s="449">
        <v>343.74</v>
      </c>
      <c r="E774" s="449">
        <v>116.14</v>
      </c>
      <c r="F774" s="449" t="s">
        <v>17070</v>
      </c>
    </row>
    <row r="775" spans="1:6" ht="45" customHeight="1">
      <c r="A775" s="446">
        <v>97781</v>
      </c>
      <c r="B775" s="447" t="s">
        <v>17077</v>
      </c>
      <c r="C775" s="448" t="s">
        <v>2568</v>
      </c>
      <c r="D775" s="449">
        <v>326.40000000000003</v>
      </c>
      <c r="E775" s="449">
        <v>114.77</v>
      </c>
      <c r="F775" s="449" t="s">
        <v>17078</v>
      </c>
    </row>
    <row r="776" spans="1:6" ht="45" customHeight="1">
      <c r="A776" s="446">
        <v>97785</v>
      </c>
      <c r="B776" s="447" t="s">
        <v>17085</v>
      </c>
      <c r="C776" s="448" t="s">
        <v>2568</v>
      </c>
      <c r="D776" s="449">
        <v>315.43</v>
      </c>
      <c r="E776" s="449">
        <v>116.5</v>
      </c>
      <c r="F776" s="449" t="s">
        <v>17086</v>
      </c>
    </row>
    <row r="777" spans="1:6" ht="45" customHeight="1">
      <c r="A777" s="446">
        <v>97778</v>
      </c>
      <c r="B777" s="447" t="s">
        <v>17071</v>
      </c>
      <c r="C777" s="448" t="s">
        <v>2568</v>
      </c>
      <c r="D777" s="449">
        <v>331.92</v>
      </c>
      <c r="E777" s="449">
        <v>100.02</v>
      </c>
      <c r="F777" s="449" t="s">
        <v>17072</v>
      </c>
    </row>
    <row r="778" spans="1:6" ht="45" customHeight="1">
      <c r="A778" s="446">
        <v>97782</v>
      </c>
      <c r="B778" s="447" t="s">
        <v>17079</v>
      </c>
      <c r="C778" s="448" t="s">
        <v>2568</v>
      </c>
      <c r="D778" s="449">
        <v>310.08</v>
      </c>
      <c r="E778" s="449">
        <v>99.01</v>
      </c>
      <c r="F778" s="449" t="s">
        <v>17080</v>
      </c>
    </row>
    <row r="779" spans="1:6" ht="45" customHeight="1">
      <c r="A779" s="446">
        <v>97786</v>
      </c>
      <c r="B779" s="447" t="s">
        <v>17087</v>
      </c>
      <c r="C779" s="448" t="s">
        <v>2568</v>
      </c>
      <c r="D779" s="449">
        <v>296.47000000000003</v>
      </c>
      <c r="E779" s="449">
        <v>100.13</v>
      </c>
      <c r="F779" s="449" t="s">
        <v>17088</v>
      </c>
    </row>
    <row r="780" spans="1:6" ht="45" customHeight="1">
      <c r="A780" s="446">
        <v>97787</v>
      </c>
      <c r="B780" s="447" t="s">
        <v>17089</v>
      </c>
      <c r="C780" s="448" t="s">
        <v>2568</v>
      </c>
      <c r="D780" s="449">
        <v>366.04</v>
      </c>
      <c r="E780" s="449">
        <v>66</v>
      </c>
      <c r="F780" s="449" t="s">
        <v>17090</v>
      </c>
    </row>
    <row r="781" spans="1:6" ht="45" customHeight="1">
      <c r="A781" s="446">
        <v>97791</v>
      </c>
      <c r="B781" s="447" t="s">
        <v>17097</v>
      </c>
      <c r="C781" s="448" t="s">
        <v>2568</v>
      </c>
      <c r="D781" s="449">
        <v>333.94000000000005</v>
      </c>
      <c r="E781" s="449">
        <v>47.47</v>
      </c>
      <c r="F781" s="449" t="s">
        <v>17098</v>
      </c>
    </row>
    <row r="782" spans="1:6" ht="45" customHeight="1">
      <c r="A782" s="446">
        <v>97795</v>
      </c>
      <c r="B782" s="447" t="s">
        <v>17105</v>
      </c>
      <c r="C782" s="448" t="s">
        <v>2568</v>
      </c>
      <c r="D782" s="449">
        <v>323.5</v>
      </c>
      <c r="E782" s="449">
        <v>40.58</v>
      </c>
      <c r="F782" s="449" t="s">
        <v>17106</v>
      </c>
    </row>
    <row r="783" spans="1:6" ht="45" customHeight="1">
      <c r="A783" s="446">
        <v>97788</v>
      </c>
      <c r="B783" s="447" t="s">
        <v>17091</v>
      </c>
      <c r="C783" s="448" t="s">
        <v>2568</v>
      </c>
      <c r="D783" s="449">
        <v>354.45</v>
      </c>
      <c r="E783" s="449">
        <v>57.55</v>
      </c>
      <c r="F783" s="449" t="s">
        <v>17092</v>
      </c>
    </row>
    <row r="784" spans="1:6" ht="45" customHeight="1">
      <c r="A784" s="446">
        <v>97792</v>
      </c>
      <c r="B784" s="447" t="s">
        <v>17099</v>
      </c>
      <c r="C784" s="448" t="s">
        <v>2568</v>
      </c>
      <c r="D784" s="449">
        <v>327.74</v>
      </c>
      <c r="E784" s="449">
        <v>42.83</v>
      </c>
      <c r="F784" s="449" t="s">
        <v>17100</v>
      </c>
    </row>
    <row r="785" spans="1:6" ht="45" customHeight="1">
      <c r="A785" s="446">
        <v>97796</v>
      </c>
      <c r="B785" s="447" t="s">
        <v>17107</v>
      </c>
      <c r="C785" s="448" t="s">
        <v>2568</v>
      </c>
      <c r="D785" s="449">
        <v>313.52999999999997</v>
      </c>
      <c r="E785" s="449">
        <v>37.31</v>
      </c>
      <c r="F785" s="449" t="s">
        <v>17108</v>
      </c>
    </row>
    <row r="786" spans="1:6" ht="45" customHeight="1">
      <c r="A786" s="446">
        <v>97789</v>
      </c>
      <c r="B786" s="447" t="s">
        <v>17093</v>
      </c>
      <c r="C786" s="448" t="s">
        <v>2568</v>
      </c>
      <c r="D786" s="449">
        <v>338.75</v>
      </c>
      <c r="E786" s="449">
        <v>47.15</v>
      </c>
      <c r="F786" s="449" t="s">
        <v>17094</v>
      </c>
    </row>
    <row r="787" spans="1:6" ht="45" customHeight="1">
      <c r="A787" s="446">
        <v>97793</v>
      </c>
      <c r="B787" s="447" t="s">
        <v>17101</v>
      </c>
      <c r="C787" s="448" t="s">
        <v>2568</v>
      </c>
      <c r="D787" s="449">
        <v>313.16999999999996</v>
      </c>
      <c r="E787" s="449">
        <v>36.909999999999997</v>
      </c>
      <c r="F787" s="449" t="s">
        <v>17102</v>
      </c>
    </row>
    <row r="788" spans="1:6" ht="45" customHeight="1">
      <c r="A788" s="446">
        <v>97797</v>
      </c>
      <c r="B788" s="447" t="s">
        <v>17109</v>
      </c>
      <c r="C788" s="448" t="s">
        <v>2568</v>
      </c>
      <c r="D788" s="449">
        <v>297.76</v>
      </c>
      <c r="E788" s="449">
        <v>32.840000000000003</v>
      </c>
      <c r="F788" s="449" t="s">
        <v>17110</v>
      </c>
    </row>
    <row r="789" spans="1:6" ht="45" customHeight="1">
      <c r="A789" s="446">
        <v>97790</v>
      </c>
      <c r="B789" s="447" t="s">
        <v>17095</v>
      </c>
      <c r="C789" s="448" t="s">
        <v>2568</v>
      </c>
      <c r="D789" s="449">
        <v>328.93</v>
      </c>
      <c r="E789" s="449">
        <v>41.13</v>
      </c>
      <c r="F789" s="449" t="s">
        <v>17096</v>
      </c>
    </row>
    <row r="790" spans="1:6" ht="45" customHeight="1">
      <c r="A790" s="446">
        <v>97794</v>
      </c>
      <c r="B790" s="447" t="s">
        <v>17103</v>
      </c>
      <c r="C790" s="448" t="s">
        <v>2568</v>
      </c>
      <c r="D790" s="449">
        <v>300.47999999999996</v>
      </c>
      <c r="E790" s="449">
        <v>33.229999999999997</v>
      </c>
      <c r="F790" s="449" t="s">
        <v>17104</v>
      </c>
    </row>
    <row r="791" spans="1:6" ht="45" customHeight="1">
      <c r="A791" s="446">
        <v>97798</v>
      </c>
      <c r="B791" s="447" t="s">
        <v>17111</v>
      </c>
      <c r="C791" s="448" t="s">
        <v>2568</v>
      </c>
      <c r="D791" s="449">
        <v>283.49</v>
      </c>
      <c r="E791" s="449">
        <v>30.11</v>
      </c>
      <c r="F791" s="449" t="s">
        <v>17112</v>
      </c>
    </row>
    <row r="792" spans="1:6" ht="30" customHeight="1">
      <c r="A792" s="446">
        <v>97799</v>
      </c>
      <c r="B792" s="447" t="s">
        <v>17113</v>
      </c>
      <c r="C792" s="448" t="s">
        <v>2568</v>
      </c>
      <c r="D792" s="449">
        <v>334.93999999999994</v>
      </c>
      <c r="E792" s="449">
        <v>174.71</v>
      </c>
      <c r="F792" s="449" t="s">
        <v>17114</v>
      </c>
    </row>
    <row r="793" spans="1:6" ht="30" customHeight="1">
      <c r="A793" s="446">
        <v>97800</v>
      </c>
      <c r="B793" s="447" t="s">
        <v>17115</v>
      </c>
      <c r="C793" s="448" t="s">
        <v>2568</v>
      </c>
      <c r="D793" s="449">
        <v>342.04</v>
      </c>
      <c r="E793" s="449">
        <v>111.93</v>
      </c>
      <c r="F793" s="449" t="s">
        <v>17116</v>
      </c>
    </row>
    <row r="794" spans="1:6">
      <c r="A794" s="441"/>
      <c r="B794" s="445" t="s">
        <v>208</v>
      </c>
      <c r="C794" s="443"/>
      <c r="D794" s="444" t="s">
        <v>2587</v>
      </c>
      <c r="E794" s="444" t="s">
        <v>2587</v>
      </c>
      <c r="F794" s="444"/>
    </row>
    <row r="795" spans="1:6">
      <c r="A795" s="441"/>
      <c r="B795" s="442" t="s">
        <v>2334</v>
      </c>
      <c r="C795" s="443"/>
      <c r="D795" s="444" t="s">
        <v>2587</v>
      </c>
      <c r="E795" s="444" t="s">
        <v>2587</v>
      </c>
      <c r="F795" s="444"/>
    </row>
    <row r="796" spans="1:6">
      <c r="A796" s="441"/>
      <c r="B796" s="445" t="s">
        <v>209</v>
      </c>
      <c r="C796" s="443"/>
      <c r="D796" s="444" t="s">
        <v>2587</v>
      </c>
      <c r="E796" s="444" t="s">
        <v>2587</v>
      </c>
      <c r="F796" s="444"/>
    </row>
    <row r="797" spans="1:6" ht="30" customHeight="1">
      <c r="A797" s="446">
        <v>97086</v>
      </c>
      <c r="B797" s="447" t="s">
        <v>17213</v>
      </c>
      <c r="C797" s="448" t="s">
        <v>2573</v>
      </c>
      <c r="D797" s="449">
        <v>32.849999999999994</v>
      </c>
      <c r="E797" s="449">
        <v>56.36</v>
      </c>
      <c r="F797" s="449" t="s">
        <v>17214</v>
      </c>
    </row>
    <row r="798" spans="1:6" ht="30" customHeight="1">
      <c r="A798" s="446">
        <v>96528</v>
      </c>
      <c r="B798" s="447" t="s">
        <v>19919</v>
      </c>
      <c r="C798" s="448" t="s">
        <v>2573</v>
      </c>
      <c r="D798" s="449">
        <v>70.490000000000009</v>
      </c>
      <c r="E798" s="449">
        <v>40.369999999999997</v>
      </c>
      <c r="F798" s="449" t="s">
        <v>19920</v>
      </c>
    </row>
    <row r="799" spans="1:6" ht="30" customHeight="1">
      <c r="A799" s="446">
        <v>96531</v>
      </c>
      <c r="B799" s="447" t="s">
        <v>17365</v>
      </c>
      <c r="C799" s="448" t="s">
        <v>2573</v>
      </c>
      <c r="D799" s="449">
        <v>41.470000000000006</v>
      </c>
      <c r="E799" s="449">
        <v>34.119999999999997</v>
      </c>
      <c r="F799" s="449" t="s">
        <v>17366</v>
      </c>
    </row>
    <row r="800" spans="1:6" ht="30" customHeight="1">
      <c r="A800" s="446">
        <v>96534</v>
      </c>
      <c r="B800" s="447" t="s">
        <v>17371</v>
      </c>
      <c r="C800" s="448" t="s">
        <v>2573</v>
      </c>
      <c r="D800" s="449">
        <v>26.33</v>
      </c>
      <c r="E800" s="449">
        <v>30.86</v>
      </c>
      <c r="F800" s="449" t="s">
        <v>15541</v>
      </c>
    </row>
    <row r="801" spans="1:6" ht="30" customHeight="1">
      <c r="A801" s="446">
        <v>96537</v>
      </c>
      <c r="B801" s="447" t="s">
        <v>17375</v>
      </c>
      <c r="C801" s="448" t="s">
        <v>2573</v>
      </c>
      <c r="D801" s="449">
        <v>59.959999999999994</v>
      </c>
      <c r="E801" s="449">
        <v>56.2</v>
      </c>
      <c r="F801" s="449" t="s">
        <v>17376</v>
      </c>
    </row>
    <row r="802" spans="1:6" ht="30" customHeight="1">
      <c r="A802" s="446">
        <v>96540</v>
      </c>
      <c r="B802" s="447" t="s">
        <v>17381</v>
      </c>
      <c r="C802" s="448" t="s">
        <v>2573</v>
      </c>
      <c r="D802" s="449">
        <v>38.380000000000003</v>
      </c>
      <c r="E802" s="449">
        <v>48.21</v>
      </c>
      <c r="F802" s="449" t="s">
        <v>17382</v>
      </c>
    </row>
    <row r="803" spans="1:6" ht="30" customHeight="1">
      <c r="A803" s="446">
        <v>96529</v>
      </c>
      <c r="B803" s="447" t="s">
        <v>17362</v>
      </c>
      <c r="C803" s="448" t="s">
        <v>2573</v>
      </c>
      <c r="D803" s="449">
        <v>108.36</v>
      </c>
      <c r="E803" s="449">
        <v>95.42</v>
      </c>
      <c r="F803" s="449" t="s">
        <v>17363</v>
      </c>
    </row>
    <row r="804" spans="1:6" ht="30" customHeight="1">
      <c r="A804" s="446">
        <v>96532</v>
      </c>
      <c r="B804" s="447" t="s">
        <v>17367</v>
      </c>
      <c r="C804" s="448" t="s">
        <v>2573</v>
      </c>
      <c r="D804" s="449">
        <v>64.320000000000007</v>
      </c>
      <c r="E804" s="449">
        <v>72.42</v>
      </c>
      <c r="F804" s="449" t="s">
        <v>17368</v>
      </c>
    </row>
    <row r="805" spans="1:6" ht="30" customHeight="1">
      <c r="A805" s="446">
        <v>96535</v>
      </c>
      <c r="B805" s="447" t="s">
        <v>17372</v>
      </c>
      <c r="C805" s="448" t="s">
        <v>2573</v>
      </c>
      <c r="D805" s="449">
        <v>41.4</v>
      </c>
      <c r="E805" s="449">
        <v>60.4</v>
      </c>
      <c r="F805" s="449" t="s">
        <v>17373</v>
      </c>
    </row>
    <row r="806" spans="1:6" ht="30" customHeight="1">
      <c r="A806" s="446">
        <v>96538</v>
      </c>
      <c r="B806" s="447" t="s">
        <v>17377</v>
      </c>
      <c r="C806" s="448" t="s">
        <v>2573</v>
      </c>
      <c r="D806" s="449">
        <v>76.309999999999988</v>
      </c>
      <c r="E806" s="449">
        <v>103.14</v>
      </c>
      <c r="F806" s="449" t="s">
        <v>17378</v>
      </c>
    </row>
    <row r="807" spans="1:6" ht="30" customHeight="1">
      <c r="A807" s="446">
        <v>96541</v>
      </c>
      <c r="B807" s="447" t="s">
        <v>17383</v>
      </c>
      <c r="C807" s="448" t="s">
        <v>2573</v>
      </c>
      <c r="D807" s="449">
        <v>50.350000000000009</v>
      </c>
      <c r="E807" s="449">
        <v>82.64</v>
      </c>
      <c r="F807" s="449" t="s">
        <v>17384</v>
      </c>
    </row>
    <row r="808" spans="1:6" ht="30" customHeight="1">
      <c r="A808" s="446">
        <v>96530</v>
      </c>
      <c r="B808" s="447" t="s">
        <v>17364</v>
      </c>
      <c r="C808" s="448" t="s">
        <v>2573</v>
      </c>
      <c r="D808" s="449">
        <v>64.930000000000007</v>
      </c>
      <c r="E808" s="449">
        <v>34.19</v>
      </c>
      <c r="F808" s="449" t="s">
        <v>11506</v>
      </c>
    </row>
    <row r="809" spans="1:6" ht="30" customHeight="1">
      <c r="A809" s="446">
        <v>96533</v>
      </c>
      <c r="B809" s="447" t="s">
        <v>17369</v>
      </c>
      <c r="C809" s="448" t="s">
        <v>2573</v>
      </c>
      <c r="D809" s="449">
        <v>37.53</v>
      </c>
      <c r="E809" s="449">
        <v>28.16</v>
      </c>
      <c r="F809" s="449" t="s">
        <v>17370</v>
      </c>
    </row>
    <row r="810" spans="1:6" ht="30" customHeight="1">
      <c r="A810" s="446">
        <v>96536</v>
      </c>
      <c r="B810" s="447" t="s">
        <v>17374</v>
      </c>
      <c r="C810" s="448" t="s">
        <v>2573</v>
      </c>
      <c r="D810" s="449">
        <v>23.29</v>
      </c>
      <c r="E810" s="449">
        <v>25.03</v>
      </c>
      <c r="F810" s="449" t="s">
        <v>15043</v>
      </c>
    </row>
    <row r="811" spans="1:6" ht="30" customHeight="1">
      <c r="A811" s="446">
        <v>96539</v>
      </c>
      <c r="B811" s="447" t="s">
        <v>17379</v>
      </c>
      <c r="C811" s="448" t="s">
        <v>2573</v>
      </c>
      <c r="D811" s="449">
        <v>36.85</v>
      </c>
      <c r="E811" s="449">
        <v>42.37</v>
      </c>
      <c r="F811" s="449" t="s">
        <v>17380</v>
      </c>
    </row>
    <row r="812" spans="1:6" ht="30" customHeight="1">
      <c r="A812" s="446">
        <v>96542</v>
      </c>
      <c r="B812" s="447" t="s">
        <v>17385</v>
      </c>
      <c r="C812" s="448" t="s">
        <v>2573</v>
      </c>
      <c r="D812" s="449">
        <v>25.07</v>
      </c>
      <c r="E812" s="449">
        <v>38.229999999999997</v>
      </c>
      <c r="F812" s="449" t="s">
        <v>12597</v>
      </c>
    </row>
    <row r="813" spans="1:6">
      <c r="A813" s="441"/>
      <c r="B813" s="445" t="s">
        <v>2122</v>
      </c>
      <c r="C813" s="443"/>
      <c r="D813" s="444" t="s">
        <v>2587</v>
      </c>
      <c r="E813" s="444" t="s">
        <v>2587</v>
      </c>
      <c r="F813" s="444"/>
    </row>
    <row r="814" spans="1:6" ht="30" customHeight="1">
      <c r="A814" s="446">
        <v>90996</v>
      </c>
      <c r="B814" s="447" t="s">
        <v>1705</v>
      </c>
      <c r="C814" s="448" t="s">
        <v>2573</v>
      </c>
      <c r="D814" s="449">
        <v>6.28</v>
      </c>
      <c r="E814" s="449">
        <v>6.28</v>
      </c>
      <c r="F814" s="449" t="s">
        <v>12684</v>
      </c>
    </row>
    <row r="815" spans="1:6" ht="30" customHeight="1">
      <c r="A815" s="446">
        <v>90997</v>
      </c>
      <c r="B815" s="447" t="s">
        <v>1706</v>
      </c>
      <c r="C815" s="448" t="s">
        <v>2573</v>
      </c>
      <c r="D815" s="449">
        <v>7.5299999999999994</v>
      </c>
      <c r="E815" s="449">
        <v>9.7799999999999994</v>
      </c>
      <c r="F815" s="449" t="s">
        <v>17221</v>
      </c>
    </row>
    <row r="816" spans="1:6" ht="30" customHeight="1">
      <c r="A816" s="446">
        <v>90998</v>
      </c>
      <c r="B816" s="447" t="s">
        <v>1707</v>
      </c>
      <c r="C816" s="448" t="s">
        <v>2573</v>
      </c>
      <c r="D816" s="449">
        <v>8.5800000000000018</v>
      </c>
      <c r="E816" s="449">
        <v>12.45</v>
      </c>
      <c r="F816" s="449" t="s">
        <v>17222</v>
      </c>
    </row>
    <row r="817" spans="1:6" ht="30" customHeight="1">
      <c r="A817" s="446">
        <v>91000</v>
      </c>
      <c r="B817" s="447" t="s">
        <v>1708</v>
      </c>
      <c r="C817" s="448" t="s">
        <v>2573</v>
      </c>
      <c r="D817" s="449">
        <v>7.2000000000000011</v>
      </c>
      <c r="E817" s="449">
        <v>8.6999999999999993</v>
      </c>
      <c r="F817" s="449" t="s">
        <v>14618</v>
      </c>
    </row>
    <row r="818" spans="1:6" ht="30" customHeight="1">
      <c r="A818" s="446">
        <v>91002</v>
      </c>
      <c r="B818" s="447" t="s">
        <v>1709</v>
      </c>
      <c r="C818" s="448" t="s">
        <v>2573</v>
      </c>
      <c r="D818" s="449">
        <v>6.83</v>
      </c>
      <c r="E818" s="449">
        <v>7.74</v>
      </c>
      <c r="F818" s="449" t="s">
        <v>17223</v>
      </c>
    </row>
    <row r="819" spans="1:6" ht="30" customHeight="1">
      <c r="A819" s="446">
        <v>91003</v>
      </c>
      <c r="B819" s="447" t="s">
        <v>1710</v>
      </c>
      <c r="C819" s="448" t="s">
        <v>2573</v>
      </c>
      <c r="D819" s="449">
        <v>7.4499999999999993</v>
      </c>
      <c r="E819" s="449">
        <v>9.52</v>
      </c>
      <c r="F819" s="449" t="s">
        <v>16304</v>
      </c>
    </row>
    <row r="820" spans="1:6" ht="30" customHeight="1">
      <c r="A820" s="446">
        <v>91004</v>
      </c>
      <c r="B820" s="447" t="s">
        <v>1711</v>
      </c>
      <c r="C820" s="448" t="s">
        <v>2573</v>
      </c>
      <c r="D820" s="449">
        <v>6.0900000000000007</v>
      </c>
      <c r="E820" s="449">
        <v>7.3</v>
      </c>
      <c r="F820" s="449" t="s">
        <v>17224</v>
      </c>
    </row>
    <row r="821" spans="1:6" ht="30" customHeight="1">
      <c r="A821" s="446">
        <v>91005</v>
      </c>
      <c r="B821" s="447" t="s">
        <v>1712</v>
      </c>
      <c r="C821" s="448" t="s">
        <v>2573</v>
      </c>
      <c r="D821" s="449">
        <v>6.8300000000000018</v>
      </c>
      <c r="E821" s="449">
        <v>9.34</v>
      </c>
      <c r="F821" s="449" t="s">
        <v>17225</v>
      </c>
    </row>
    <row r="822" spans="1:6" ht="30" customHeight="1">
      <c r="A822" s="446">
        <v>91006</v>
      </c>
      <c r="B822" s="447" t="s">
        <v>1713</v>
      </c>
      <c r="C822" s="448" t="s">
        <v>2573</v>
      </c>
      <c r="D822" s="449">
        <v>5.79</v>
      </c>
      <c r="E822" s="449">
        <v>6.55</v>
      </c>
      <c r="F822" s="449" t="s">
        <v>12679</v>
      </c>
    </row>
    <row r="823" spans="1:6" ht="30" customHeight="1">
      <c r="A823" s="446">
        <v>91007</v>
      </c>
      <c r="B823" s="447" t="s">
        <v>1714</v>
      </c>
      <c r="C823" s="448" t="s">
        <v>2573</v>
      </c>
      <c r="D823" s="449">
        <v>5.45</v>
      </c>
      <c r="E823" s="449">
        <v>5.56</v>
      </c>
      <c r="F823" s="449" t="s">
        <v>15516</v>
      </c>
    </row>
    <row r="824" spans="1:6" ht="30" customHeight="1">
      <c r="A824" s="446">
        <v>91008</v>
      </c>
      <c r="B824" s="447" t="s">
        <v>1715</v>
      </c>
      <c r="C824" s="448" t="s">
        <v>2573</v>
      </c>
      <c r="D824" s="449">
        <v>6.0900000000000007</v>
      </c>
      <c r="E824" s="449">
        <v>7.31</v>
      </c>
      <c r="F824" s="449" t="s">
        <v>17226</v>
      </c>
    </row>
    <row r="825" spans="1:6" ht="45" customHeight="1">
      <c r="A825" s="446">
        <v>92408</v>
      </c>
      <c r="B825" s="447" t="s">
        <v>1804</v>
      </c>
      <c r="C825" s="448" t="s">
        <v>2573</v>
      </c>
      <c r="D825" s="449">
        <v>81.96</v>
      </c>
      <c r="E825" s="449">
        <v>78.290000000000006</v>
      </c>
      <c r="F825" s="449" t="s">
        <v>17235</v>
      </c>
    </row>
    <row r="826" spans="1:6" ht="45" customHeight="1">
      <c r="A826" s="446">
        <v>92409</v>
      </c>
      <c r="B826" s="447" t="s">
        <v>1805</v>
      </c>
      <c r="C826" s="448" t="s">
        <v>2573</v>
      </c>
      <c r="D826" s="449">
        <v>79.47</v>
      </c>
      <c r="E826" s="449">
        <v>70.91</v>
      </c>
      <c r="F826" s="449" t="s">
        <v>17236</v>
      </c>
    </row>
    <row r="827" spans="1:6" ht="45" customHeight="1">
      <c r="A827" s="446">
        <v>92410</v>
      </c>
      <c r="B827" s="447" t="s">
        <v>1806</v>
      </c>
      <c r="C827" s="448" t="s">
        <v>2573</v>
      </c>
      <c r="D827" s="449">
        <v>50.470000000000006</v>
      </c>
      <c r="E827" s="449">
        <v>63.68</v>
      </c>
      <c r="F827" s="449" t="s">
        <v>17237</v>
      </c>
    </row>
    <row r="828" spans="1:6" ht="45" customHeight="1">
      <c r="A828" s="446">
        <v>92411</v>
      </c>
      <c r="B828" s="447" t="s">
        <v>1807</v>
      </c>
      <c r="C828" s="448" t="s">
        <v>2573</v>
      </c>
      <c r="D828" s="449">
        <v>48.220000000000006</v>
      </c>
      <c r="E828" s="449">
        <v>57.21</v>
      </c>
      <c r="F828" s="449" t="s">
        <v>13389</v>
      </c>
    </row>
    <row r="829" spans="1:6" ht="45" customHeight="1">
      <c r="A829" s="446">
        <v>92412</v>
      </c>
      <c r="B829" s="447" t="s">
        <v>1808</v>
      </c>
      <c r="C829" s="448" t="s">
        <v>2573</v>
      </c>
      <c r="D829" s="449">
        <v>30.96</v>
      </c>
      <c r="E829" s="449">
        <v>47.15</v>
      </c>
      <c r="F829" s="449" t="s">
        <v>17238</v>
      </c>
    </row>
    <row r="830" spans="1:6" ht="45" customHeight="1">
      <c r="A830" s="446">
        <v>92413</v>
      </c>
      <c r="B830" s="447" t="s">
        <v>1809</v>
      </c>
      <c r="C830" s="448" t="s">
        <v>2573</v>
      </c>
      <c r="D830" s="449">
        <v>29.28</v>
      </c>
      <c r="E830" s="449">
        <v>42.11</v>
      </c>
      <c r="F830" s="449" t="s">
        <v>17239</v>
      </c>
    </row>
    <row r="831" spans="1:6" ht="45" customHeight="1">
      <c r="A831" s="446">
        <v>92414</v>
      </c>
      <c r="B831" s="447" t="s">
        <v>1810</v>
      </c>
      <c r="C831" s="448" t="s">
        <v>2573</v>
      </c>
      <c r="D831" s="449">
        <v>47.04</v>
      </c>
      <c r="E831" s="449">
        <v>43.32</v>
      </c>
      <c r="F831" s="449" t="s">
        <v>14824</v>
      </c>
    </row>
    <row r="832" spans="1:6" ht="45" customHeight="1">
      <c r="A832" s="446">
        <v>92415</v>
      </c>
      <c r="B832" s="447" t="s">
        <v>3013</v>
      </c>
      <c r="C832" s="448" t="s">
        <v>2573</v>
      </c>
      <c r="D832" s="449">
        <v>44.86</v>
      </c>
      <c r="E832" s="449">
        <v>36.78</v>
      </c>
      <c r="F832" s="449" t="s">
        <v>17240</v>
      </c>
    </row>
    <row r="833" spans="1:6" ht="45" customHeight="1">
      <c r="A833" s="446">
        <v>92416</v>
      </c>
      <c r="B833" s="447" t="s">
        <v>3014</v>
      </c>
      <c r="C833" s="448" t="s">
        <v>2573</v>
      </c>
      <c r="D833" s="449">
        <v>51.58</v>
      </c>
      <c r="E833" s="449">
        <v>56.72</v>
      </c>
      <c r="F833" s="449" t="s">
        <v>17241</v>
      </c>
    </row>
    <row r="834" spans="1:6" ht="45" customHeight="1">
      <c r="A834" s="446">
        <v>92417</v>
      </c>
      <c r="B834" s="447" t="s">
        <v>3015</v>
      </c>
      <c r="C834" s="448" t="s">
        <v>2573</v>
      </c>
      <c r="D834" s="449">
        <v>49.360000000000007</v>
      </c>
      <c r="E834" s="449">
        <v>50.26</v>
      </c>
      <c r="F834" s="449" t="s">
        <v>17242</v>
      </c>
    </row>
    <row r="835" spans="1:6" ht="45" customHeight="1">
      <c r="A835" s="446">
        <v>92418</v>
      </c>
      <c r="B835" s="447" t="s">
        <v>3016</v>
      </c>
      <c r="C835" s="448" t="s">
        <v>2573</v>
      </c>
      <c r="D835" s="449">
        <v>29.690000000000005</v>
      </c>
      <c r="E835" s="449">
        <v>29.08</v>
      </c>
      <c r="F835" s="449" t="s">
        <v>17243</v>
      </c>
    </row>
    <row r="836" spans="1:6" ht="45" customHeight="1">
      <c r="A836" s="446">
        <v>92419</v>
      </c>
      <c r="B836" s="447" t="s">
        <v>3017</v>
      </c>
      <c r="C836" s="448" t="s">
        <v>2573</v>
      </c>
      <c r="D836" s="449">
        <v>27.970000000000002</v>
      </c>
      <c r="E836" s="449">
        <v>24.12</v>
      </c>
      <c r="F836" s="449" t="s">
        <v>15944</v>
      </c>
    </row>
    <row r="837" spans="1:6" ht="45" customHeight="1">
      <c r="A837" s="446">
        <v>92420</v>
      </c>
      <c r="B837" s="447" t="s">
        <v>3018</v>
      </c>
      <c r="C837" s="448" t="s">
        <v>2573</v>
      </c>
      <c r="D837" s="449">
        <v>33.14</v>
      </c>
      <c r="E837" s="449">
        <v>39.42</v>
      </c>
      <c r="F837" s="449" t="s">
        <v>17244</v>
      </c>
    </row>
    <row r="838" spans="1:6" ht="45" customHeight="1">
      <c r="A838" s="446">
        <v>92421</v>
      </c>
      <c r="B838" s="447" t="s">
        <v>3019</v>
      </c>
      <c r="C838" s="448" t="s">
        <v>2573</v>
      </c>
      <c r="D838" s="449">
        <v>31.46</v>
      </c>
      <c r="E838" s="449">
        <v>34.4</v>
      </c>
      <c r="F838" s="449" t="s">
        <v>17245</v>
      </c>
    </row>
    <row r="839" spans="1:6" ht="45" customHeight="1">
      <c r="A839" s="446">
        <v>92422</v>
      </c>
      <c r="B839" s="447" t="s">
        <v>3020</v>
      </c>
      <c r="C839" s="448" t="s">
        <v>2573</v>
      </c>
      <c r="D839" s="449">
        <v>24.29</v>
      </c>
      <c r="E839" s="449">
        <v>24.14</v>
      </c>
      <c r="F839" s="449" t="s">
        <v>17246</v>
      </c>
    </row>
    <row r="840" spans="1:6" ht="45" customHeight="1">
      <c r="A840" s="446">
        <v>92423</v>
      </c>
      <c r="B840" s="447" t="s">
        <v>3021</v>
      </c>
      <c r="C840" s="448" t="s">
        <v>2573</v>
      </c>
      <c r="D840" s="449">
        <v>22.890000000000004</v>
      </c>
      <c r="E840" s="449">
        <v>19.739999999999998</v>
      </c>
      <c r="F840" s="449" t="s">
        <v>13668</v>
      </c>
    </row>
    <row r="841" spans="1:6" ht="45" customHeight="1">
      <c r="A841" s="446">
        <v>92424</v>
      </c>
      <c r="B841" s="447" t="s">
        <v>2451</v>
      </c>
      <c r="C841" s="448" t="s">
        <v>2573</v>
      </c>
      <c r="D841" s="449">
        <v>27.39</v>
      </c>
      <c r="E841" s="449">
        <v>33.049999999999997</v>
      </c>
      <c r="F841" s="449" t="s">
        <v>16343</v>
      </c>
    </row>
    <row r="842" spans="1:6" ht="45" customHeight="1">
      <c r="A842" s="446">
        <v>92425</v>
      </c>
      <c r="B842" s="447" t="s">
        <v>2452</v>
      </c>
      <c r="C842" s="448" t="s">
        <v>2573</v>
      </c>
      <c r="D842" s="449">
        <v>25.91</v>
      </c>
      <c r="E842" s="449">
        <v>28.7</v>
      </c>
      <c r="F842" s="449" t="s">
        <v>17247</v>
      </c>
    </row>
    <row r="843" spans="1:6" ht="45" customHeight="1">
      <c r="A843" s="446">
        <v>92426</v>
      </c>
      <c r="B843" s="447" t="s">
        <v>2453</v>
      </c>
      <c r="C843" s="448" t="s">
        <v>2573</v>
      </c>
      <c r="D843" s="449">
        <v>21.639999999999997</v>
      </c>
      <c r="E843" s="449">
        <v>21.59</v>
      </c>
      <c r="F843" s="449" t="s">
        <v>12158</v>
      </c>
    </row>
    <row r="844" spans="1:6" ht="45" customHeight="1">
      <c r="A844" s="446">
        <v>92427</v>
      </c>
      <c r="B844" s="447" t="s">
        <v>1764</v>
      </c>
      <c r="C844" s="448" t="s">
        <v>2573</v>
      </c>
      <c r="D844" s="449">
        <v>20.32</v>
      </c>
      <c r="E844" s="449">
        <v>17.53</v>
      </c>
      <c r="F844" s="449" t="s">
        <v>12649</v>
      </c>
    </row>
    <row r="845" spans="1:6" ht="45" customHeight="1">
      <c r="A845" s="446">
        <v>92428</v>
      </c>
      <c r="B845" s="447" t="s">
        <v>1765</v>
      </c>
      <c r="C845" s="448" t="s">
        <v>2573</v>
      </c>
      <c r="D845" s="449">
        <v>24.470000000000002</v>
      </c>
      <c r="E845" s="449">
        <v>29.87</v>
      </c>
      <c r="F845" s="449" t="s">
        <v>17248</v>
      </c>
    </row>
    <row r="846" spans="1:6" ht="45" customHeight="1">
      <c r="A846" s="446">
        <v>92429</v>
      </c>
      <c r="B846" s="447" t="s">
        <v>1766</v>
      </c>
      <c r="C846" s="448" t="s">
        <v>2573</v>
      </c>
      <c r="D846" s="449">
        <v>23.11</v>
      </c>
      <c r="E846" s="449">
        <v>25.85</v>
      </c>
      <c r="F846" s="449" t="s">
        <v>17249</v>
      </c>
    </row>
    <row r="847" spans="1:6" ht="45" customHeight="1">
      <c r="A847" s="446">
        <v>92430</v>
      </c>
      <c r="B847" s="447" t="s">
        <v>1767</v>
      </c>
      <c r="C847" s="448" t="s">
        <v>2573</v>
      </c>
      <c r="D847" s="449">
        <v>19.849999999999998</v>
      </c>
      <c r="E847" s="449">
        <v>19.38</v>
      </c>
      <c r="F847" s="449" t="s">
        <v>17250</v>
      </c>
    </row>
    <row r="848" spans="1:6" ht="45" customHeight="1">
      <c r="A848" s="446">
        <v>92431</v>
      </c>
      <c r="B848" s="447" t="s">
        <v>1822</v>
      </c>
      <c r="C848" s="448" t="s">
        <v>2573</v>
      </c>
      <c r="D848" s="449">
        <v>18.579999999999998</v>
      </c>
      <c r="E848" s="449">
        <v>15.53</v>
      </c>
      <c r="F848" s="449" t="s">
        <v>17251</v>
      </c>
    </row>
    <row r="849" spans="1:6" ht="45" customHeight="1">
      <c r="A849" s="446">
        <v>92432</v>
      </c>
      <c r="B849" s="447" t="s">
        <v>1823</v>
      </c>
      <c r="C849" s="448" t="s">
        <v>2573</v>
      </c>
      <c r="D849" s="449">
        <v>22.520000000000003</v>
      </c>
      <c r="E849" s="449">
        <v>27.25</v>
      </c>
      <c r="F849" s="449" t="s">
        <v>12965</v>
      </c>
    </row>
    <row r="850" spans="1:6" ht="45" customHeight="1">
      <c r="A850" s="446">
        <v>92433</v>
      </c>
      <c r="B850" s="447" t="s">
        <v>1824</v>
      </c>
      <c r="C850" s="448" t="s">
        <v>2573</v>
      </c>
      <c r="D850" s="449">
        <v>21.209999999999997</v>
      </c>
      <c r="E850" s="449">
        <v>23.45</v>
      </c>
      <c r="F850" s="449" t="s">
        <v>17252</v>
      </c>
    </row>
    <row r="851" spans="1:6" ht="45" customHeight="1">
      <c r="A851" s="446">
        <v>92434</v>
      </c>
      <c r="B851" s="447" t="s">
        <v>1825</v>
      </c>
      <c r="C851" s="448" t="s">
        <v>2573</v>
      </c>
      <c r="D851" s="449">
        <v>18.939999999999998</v>
      </c>
      <c r="E851" s="449">
        <v>18.47</v>
      </c>
      <c r="F851" s="449" t="s">
        <v>13821</v>
      </c>
    </row>
    <row r="852" spans="1:6" ht="45" customHeight="1">
      <c r="A852" s="446">
        <v>92435</v>
      </c>
      <c r="B852" s="447" t="s">
        <v>1826</v>
      </c>
      <c r="C852" s="448" t="s">
        <v>2573</v>
      </c>
      <c r="D852" s="449">
        <v>17.700000000000003</v>
      </c>
      <c r="E852" s="449">
        <v>14.76</v>
      </c>
      <c r="F852" s="449" t="s">
        <v>17253</v>
      </c>
    </row>
    <row r="853" spans="1:6" ht="45" customHeight="1">
      <c r="A853" s="446">
        <v>92436</v>
      </c>
      <c r="B853" s="447" t="s">
        <v>1827</v>
      </c>
      <c r="C853" s="448" t="s">
        <v>2573</v>
      </c>
      <c r="D853" s="449">
        <v>21.509999999999998</v>
      </c>
      <c r="E853" s="449">
        <v>26.07</v>
      </c>
      <c r="F853" s="449" t="s">
        <v>13677</v>
      </c>
    </row>
    <row r="854" spans="1:6" ht="45" customHeight="1">
      <c r="A854" s="446">
        <v>92437</v>
      </c>
      <c r="B854" s="447" t="s">
        <v>1828</v>
      </c>
      <c r="C854" s="448" t="s">
        <v>2573</v>
      </c>
      <c r="D854" s="449">
        <v>20.259999999999998</v>
      </c>
      <c r="E854" s="449">
        <v>22.39</v>
      </c>
      <c r="F854" s="449" t="s">
        <v>17254</v>
      </c>
    </row>
    <row r="855" spans="1:6" ht="45" customHeight="1">
      <c r="A855" s="446">
        <v>92438</v>
      </c>
      <c r="B855" s="447" t="s">
        <v>1829</v>
      </c>
      <c r="C855" s="448" t="s">
        <v>2573</v>
      </c>
      <c r="D855" s="449">
        <v>18.25</v>
      </c>
      <c r="E855" s="449">
        <v>17.850000000000001</v>
      </c>
      <c r="F855" s="449" t="s">
        <v>17255</v>
      </c>
    </row>
    <row r="856" spans="1:6" ht="45" customHeight="1">
      <c r="A856" s="446">
        <v>92439</v>
      </c>
      <c r="B856" s="447" t="s">
        <v>1830</v>
      </c>
      <c r="C856" s="448" t="s">
        <v>2573</v>
      </c>
      <c r="D856" s="449">
        <v>17.05</v>
      </c>
      <c r="E856" s="449">
        <v>14.23</v>
      </c>
      <c r="F856" s="449" t="s">
        <v>14682</v>
      </c>
    </row>
    <row r="857" spans="1:6" ht="45" customHeight="1">
      <c r="A857" s="446">
        <v>92440</v>
      </c>
      <c r="B857" s="447" t="s">
        <v>1831</v>
      </c>
      <c r="C857" s="448" t="s">
        <v>2573</v>
      </c>
      <c r="D857" s="449">
        <v>20.750000000000004</v>
      </c>
      <c r="E857" s="449">
        <v>25.24</v>
      </c>
      <c r="F857" s="449" t="s">
        <v>17256</v>
      </c>
    </row>
    <row r="858" spans="1:6" ht="45" customHeight="1">
      <c r="A858" s="446">
        <v>92441</v>
      </c>
      <c r="B858" s="447" t="s">
        <v>1832</v>
      </c>
      <c r="C858" s="448" t="s">
        <v>2573</v>
      </c>
      <c r="D858" s="449">
        <v>19.55</v>
      </c>
      <c r="E858" s="449">
        <v>21.66</v>
      </c>
      <c r="F858" s="449" t="s">
        <v>17257</v>
      </c>
    </row>
    <row r="859" spans="1:6" ht="45" customHeight="1">
      <c r="A859" s="446">
        <v>92442</v>
      </c>
      <c r="B859" s="447" t="s">
        <v>1833</v>
      </c>
      <c r="C859" s="448" t="s">
        <v>2573</v>
      </c>
      <c r="D859" s="449">
        <v>16.749999999999996</v>
      </c>
      <c r="E859" s="449">
        <v>16.760000000000002</v>
      </c>
      <c r="F859" s="449" t="s">
        <v>17258</v>
      </c>
    </row>
    <row r="860" spans="1:6" ht="45" customHeight="1">
      <c r="A860" s="446">
        <v>92443</v>
      </c>
      <c r="B860" s="447" t="s">
        <v>1834</v>
      </c>
      <c r="C860" s="448" t="s">
        <v>2573</v>
      </c>
      <c r="D860" s="449">
        <v>15.62</v>
      </c>
      <c r="E860" s="449">
        <v>13.24</v>
      </c>
      <c r="F860" s="449" t="s">
        <v>15628</v>
      </c>
    </row>
    <row r="861" spans="1:6" ht="45" customHeight="1">
      <c r="A861" s="446">
        <v>92444</v>
      </c>
      <c r="B861" s="447" t="s">
        <v>1835</v>
      </c>
      <c r="C861" s="448" t="s">
        <v>2573</v>
      </c>
      <c r="D861" s="449">
        <v>19.159999999999997</v>
      </c>
      <c r="E861" s="449">
        <v>23.92</v>
      </c>
      <c r="F861" s="449" t="s">
        <v>14017</v>
      </c>
    </row>
    <row r="862" spans="1:6" ht="45" customHeight="1">
      <c r="A862" s="446">
        <v>92445</v>
      </c>
      <c r="B862" s="447" t="s">
        <v>1836</v>
      </c>
      <c r="C862" s="448" t="s">
        <v>2573</v>
      </c>
      <c r="D862" s="449">
        <v>17.940000000000001</v>
      </c>
      <c r="E862" s="449">
        <v>20.49</v>
      </c>
      <c r="F862" s="449" t="s">
        <v>17259</v>
      </c>
    </row>
    <row r="863" spans="1:6" ht="30" customHeight="1">
      <c r="A863" s="446">
        <v>92263</v>
      </c>
      <c r="B863" s="447" t="s">
        <v>3190</v>
      </c>
      <c r="C863" s="448" t="s">
        <v>2573</v>
      </c>
      <c r="D863" s="449">
        <v>58.17</v>
      </c>
      <c r="E863" s="449">
        <v>30.28</v>
      </c>
      <c r="F863" s="449" t="s">
        <v>17227</v>
      </c>
    </row>
    <row r="864" spans="1:6" ht="30" customHeight="1">
      <c r="A864" s="446">
        <v>92264</v>
      </c>
      <c r="B864" s="447" t="s">
        <v>3191</v>
      </c>
      <c r="C864" s="448" t="s">
        <v>2573</v>
      </c>
      <c r="D864" s="449">
        <v>68.7</v>
      </c>
      <c r="E864" s="449">
        <v>30.27</v>
      </c>
      <c r="F864" s="449" t="s">
        <v>17228</v>
      </c>
    </row>
    <row r="865" spans="1:6" ht="30" customHeight="1">
      <c r="A865" s="446">
        <v>92269</v>
      </c>
      <c r="B865" s="447" t="s">
        <v>3196</v>
      </c>
      <c r="C865" s="448" t="s">
        <v>2573</v>
      </c>
      <c r="D865" s="449">
        <v>59.04</v>
      </c>
      <c r="E865" s="449">
        <v>14.79</v>
      </c>
      <c r="F865" s="449" t="s">
        <v>17232</v>
      </c>
    </row>
    <row r="866" spans="1:6" ht="30" customHeight="1">
      <c r="A866" s="446">
        <v>96252</v>
      </c>
      <c r="B866" s="447" t="s">
        <v>17354</v>
      </c>
      <c r="C866" s="448" t="s">
        <v>2573</v>
      </c>
      <c r="D866" s="449">
        <v>96.910000000000011</v>
      </c>
      <c r="E866" s="449">
        <v>43.3</v>
      </c>
      <c r="F866" s="449" t="s">
        <v>17355</v>
      </c>
    </row>
    <row r="867" spans="1:6" ht="45" customHeight="1">
      <c r="A867" s="446">
        <v>96257</v>
      </c>
      <c r="B867" s="447" t="s">
        <v>17356</v>
      </c>
      <c r="C867" s="448" t="s">
        <v>2573</v>
      </c>
      <c r="D867" s="449">
        <v>67.419999999999987</v>
      </c>
      <c r="E867" s="449">
        <v>60.9</v>
      </c>
      <c r="F867" s="449" t="s">
        <v>17357</v>
      </c>
    </row>
    <row r="868" spans="1:6" ht="30" customHeight="1">
      <c r="A868" s="446">
        <v>96258</v>
      </c>
      <c r="B868" s="447" t="s">
        <v>17358</v>
      </c>
      <c r="C868" s="448" t="s">
        <v>2573</v>
      </c>
      <c r="D868" s="449">
        <v>64.150000000000006</v>
      </c>
      <c r="E868" s="449">
        <v>55.18</v>
      </c>
      <c r="F868" s="449" t="s">
        <v>17359</v>
      </c>
    </row>
    <row r="869" spans="1:6" ht="45" customHeight="1">
      <c r="A869" s="446">
        <v>96259</v>
      </c>
      <c r="B869" s="447" t="s">
        <v>17360</v>
      </c>
      <c r="C869" s="448" t="s">
        <v>2573</v>
      </c>
      <c r="D869" s="449">
        <v>71.48</v>
      </c>
      <c r="E869" s="449">
        <v>76.64</v>
      </c>
      <c r="F869" s="449" t="s">
        <v>17361</v>
      </c>
    </row>
    <row r="870" spans="1:6" ht="30" customHeight="1">
      <c r="A870" s="446">
        <v>97747</v>
      </c>
      <c r="B870" s="447" t="s">
        <v>17387</v>
      </c>
      <c r="C870" s="448" t="s">
        <v>2573</v>
      </c>
      <c r="D870" s="449">
        <v>67.879999999999981</v>
      </c>
      <c r="E870" s="449">
        <v>68.290000000000006</v>
      </c>
      <c r="F870" s="449" t="s">
        <v>17388</v>
      </c>
    </row>
    <row r="871" spans="1:6" ht="30" customHeight="1">
      <c r="A871" s="446">
        <v>92446</v>
      </c>
      <c r="B871" s="447" t="s">
        <v>1837</v>
      </c>
      <c r="C871" s="448" t="s">
        <v>2573</v>
      </c>
      <c r="D871" s="449">
        <v>82.93</v>
      </c>
      <c r="E871" s="449">
        <v>58.23</v>
      </c>
      <c r="F871" s="449" t="s">
        <v>17260</v>
      </c>
    </row>
    <row r="872" spans="1:6" ht="30" customHeight="1">
      <c r="A872" s="446">
        <v>92447</v>
      </c>
      <c r="B872" s="447" t="s">
        <v>1444</v>
      </c>
      <c r="C872" s="448" t="s">
        <v>2573</v>
      </c>
      <c r="D872" s="449">
        <v>56.469999999999992</v>
      </c>
      <c r="E872" s="449">
        <v>46.27</v>
      </c>
      <c r="F872" s="449" t="s">
        <v>17261</v>
      </c>
    </row>
    <row r="873" spans="1:6" ht="30" customHeight="1">
      <c r="A873" s="446">
        <v>92448</v>
      </c>
      <c r="B873" s="447" t="s">
        <v>1445</v>
      </c>
      <c r="C873" s="448" t="s">
        <v>2573</v>
      </c>
      <c r="D873" s="449">
        <v>44.04</v>
      </c>
      <c r="E873" s="449">
        <v>38.15</v>
      </c>
      <c r="F873" s="449" t="s">
        <v>17262</v>
      </c>
    </row>
    <row r="874" spans="1:6" ht="30" customHeight="1">
      <c r="A874" s="446">
        <v>92449</v>
      </c>
      <c r="B874" s="447" t="s">
        <v>1446</v>
      </c>
      <c r="C874" s="448" t="s">
        <v>2573</v>
      </c>
      <c r="D874" s="449">
        <v>87.740000000000009</v>
      </c>
      <c r="E874" s="449">
        <v>59.82</v>
      </c>
      <c r="F874" s="449" t="s">
        <v>11395</v>
      </c>
    </row>
    <row r="875" spans="1:6" ht="30" customHeight="1">
      <c r="A875" s="446">
        <v>92450</v>
      </c>
      <c r="B875" s="447" t="s">
        <v>1447</v>
      </c>
      <c r="C875" s="448" t="s">
        <v>2573</v>
      </c>
      <c r="D875" s="449">
        <v>105.83000000000001</v>
      </c>
      <c r="E875" s="449">
        <v>58.69</v>
      </c>
      <c r="F875" s="449" t="s">
        <v>17263</v>
      </c>
    </row>
    <row r="876" spans="1:6" ht="30" customHeight="1">
      <c r="A876" s="446">
        <v>92451</v>
      </c>
      <c r="B876" s="447" t="s">
        <v>1448</v>
      </c>
      <c r="C876" s="448" t="s">
        <v>2573</v>
      </c>
      <c r="D876" s="449">
        <v>60.98</v>
      </c>
      <c r="E876" s="449">
        <v>42.96</v>
      </c>
      <c r="F876" s="449" t="s">
        <v>17264</v>
      </c>
    </row>
    <row r="877" spans="1:6" ht="30" customHeight="1">
      <c r="A877" s="446">
        <v>92452</v>
      </c>
      <c r="B877" s="447" t="s">
        <v>1449</v>
      </c>
      <c r="C877" s="448" t="s">
        <v>2573</v>
      </c>
      <c r="D877" s="449">
        <v>52.190000000000005</v>
      </c>
      <c r="E877" s="449">
        <v>48.01</v>
      </c>
      <c r="F877" s="449" t="s">
        <v>17265</v>
      </c>
    </row>
    <row r="878" spans="1:6" ht="30" customHeight="1">
      <c r="A878" s="446">
        <v>92453</v>
      </c>
      <c r="B878" s="447" t="s">
        <v>1450</v>
      </c>
      <c r="C878" s="448" t="s">
        <v>2573</v>
      </c>
      <c r="D878" s="449">
        <v>73.8</v>
      </c>
      <c r="E878" s="449">
        <v>51.81</v>
      </c>
      <c r="F878" s="449" t="s">
        <v>11983</v>
      </c>
    </row>
    <row r="879" spans="1:6" ht="30" customHeight="1">
      <c r="A879" s="446">
        <v>92454</v>
      </c>
      <c r="B879" s="447" t="s">
        <v>1451</v>
      </c>
      <c r="C879" s="448" t="s">
        <v>2573</v>
      </c>
      <c r="D879" s="449">
        <v>120.48000000000002</v>
      </c>
      <c r="E879" s="449">
        <v>50.32</v>
      </c>
      <c r="F879" s="449" t="s">
        <v>17266</v>
      </c>
    </row>
    <row r="880" spans="1:6" ht="30" customHeight="1">
      <c r="A880" s="446">
        <v>92455</v>
      </c>
      <c r="B880" s="447" t="s">
        <v>1452</v>
      </c>
      <c r="C880" s="448" t="s">
        <v>2573</v>
      </c>
      <c r="D880" s="449">
        <v>48.85</v>
      </c>
      <c r="E880" s="449">
        <v>36.04</v>
      </c>
      <c r="F880" s="449" t="s">
        <v>17267</v>
      </c>
    </row>
    <row r="881" spans="1:6" ht="30" customHeight="1">
      <c r="A881" s="446">
        <v>92456</v>
      </c>
      <c r="B881" s="447" t="s">
        <v>1453</v>
      </c>
      <c r="C881" s="448" t="s">
        <v>2573</v>
      </c>
      <c r="D881" s="449">
        <v>43.910000000000004</v>
      </c>
      <c r="E881" s="449">
        <v>40.46</v>
      </c>
      <c r="F881" s="449" t="s">
        <v>17268</v>
      </c>
    </row>
    <row r="882" spans="1:6" ht="30" customHeight="1">
      <c r="A882" s="446">
        <v>92457</v>
      </c>
      <c r="B882" s="447" t="s">
        <v>1454</v>
      </c>
      <c r="C882" s="448" t="s">
        <v>2573</v>
      </c>
      <c r="D882" s="449">
        <v>63.559999999999995</v>
      </c>
      <c r="E882" s="449">
        <v>45.4</v>
      </c>
      <c r="F882" s="449" t="s">
        <v>17269</v>
      </c>
    </row>
    <row r="883" spans="1:6" ht="30" customHeight="1">
      <c r="A883" s="446">
        <v>92458</v>
      </c>
      <c r="B883" s="447" t="s">
        <v>1455</v>
      </c>
      <c r="C883" s="448" t="s">
        <v>2573</v>
      </c>
      <c r="D883" s="449">
        <v>114.15</v>
      </c>
      <c r="E883" s="449">
        <v>44.38</v>
      </c>
      <c r="F883" s="449" t="s">
        <v>17270</v>
      </c>
    </row>
    <row r="884" spans="1:6" ht="30" customHeight="1">
      <c r="A884" s="446">
        <v>92459</v>
      </c>
      <c r="B884" s="447" t="s">
        <v>1456</v>
      </c>
      <c r="C884" s="448" t="s">
        <v>2573</v>
      </c>
      <c r="D884" s="449">
        <v>40.900000000000006</v>
      </c>
      <c r="E884" s="449">
        <v>31.08</v>
      </c>
      <c r="F884" s="449" t="s">
        <v>17271</v>
      </c>
    </row>
    <row r="885" spans="1:6" ht="30" customHeight="1">
      <c r="A885" s="446">
        <v>92460</v>
      </c>
      <c r="B885" s="447" t="s">
        <v>1457</v>
      </c>
      <c r="C885" s="448" t="s">
        <v>2573</v>
      </c>
      <c r="D885" s="449">
        <v>34.740000000000009</v>
      </c>
      <c r="E885" s="449">
        <v>35.299999999999997</v>
      </c>
      <c r="F885" s="449" t="s">
        <v>17272</v>
      </c>
    </row>
    <row r="886" spans="1:6" ht="30" customHeight="1">
      <c r="A886" s="446">
        <v>92461</v>
      </c>
      <c r="B886" s="447" t="s">
        <v>1458</v>
      </c>
      <c r="C886" s="448" t="s">
        <v>2573</v>
      </c>
      <c r="D886" s="449">
        <v>58.47</v>
      </c>
      <c r="E886" s="449">
        <v>41.44</v>
      </c>
      <c r="F886" s="449" t="s">
        <v>17273</v>
      </c>
    </row>
    <row r="887" spans="1:6" ht="30" customHeight="1">
      <c r="A887" s="446">
        <v>92462</v>
      </c>
      <c r="B887" s="447" t="s">
        <v>1459</v>
      </c>
      <c r="C887" s="448" t="s">
        <v>2573</v>
      </c>
      <c r="D887" s="449">
        <v>110.41</v>
      </c>
      <c r="E887" s="449">
        <v>40.090000000000003</v>
      </c>
      <c r="F887" s="449" t="s">
        <v>17274</v>
      </c>
    </row>
    <row r="888" spans="1:6" ht="30" customHeight="1">
      <c r="A888" s="446">
        <v>92463</v>
      </c>
      <c r="B888" s="447" t="s">
        <v>1460</v>
      </c>
      <c r="C888" s="448" t="s">
        <v>2573</v>
      </c>
      <c r="D888" s="449">
        <v>36.880000000000003</v>
      </c>
      <c r="E888" s="449">
        <v>27.96</v>
      </c>
      <c r="F888" s="449" t="s">
        <v>17275</v>
      </c>
    </row>
    <row r="889" spans="1:6" ht="30" customHeight="1">
      <c r="A889" s="446">
        <v>92464</v>
      </c>
      <c r="B889" s="447" t="s">
        <v>1461</v>
      </c>
      <c r="C889" s="448" t="s">
        <v>2573</v>
      </c>
      <c r="D889" s="449">
        <v>33.690000000000005</v>
      </c>
      <c r="E889" s="449">
        <v>31.71</v>
      </c>
      <c r="F889" s="449" t="s">
        <v>17276</v>
      </c>
    </row>
    <row r="890" spans="1:6" ht="30" customHeight="1">
      <c r="A890" s="446">
        <v>92465</v>
      </c>
      <c r="B890" s="447" t="s">
        <v>1462</v>
      </c>
      <c r="C890" s="448" t="s">
        <v>2573</v>
      </c>
      <c r="D890" s="449">
        <v>45.56</v>
      </c>
      <c r="E890" s="449">
        <v>34.450000000000003</v>
      </c>
      <c r="F890" s="449" t="s">
        <v>17277</v>
      </c>
    </row>
    <row r="891" spans="1:6" ht="30" customHeight="1">
      <c r="A891" s="446">
        <v>92466</v>
      </c>
      <c r="B891" s="447" t="s">
        <v>3124</v>
      </c>
      <c r="C891" s="448" t="s">
        <v>2573</v>
      </c>
      <c r="D891" s="449">
        <v>107.82</v>
      </c>
      <c r="E891" s="449">
        <v>35.770000000000003</v>
      </c>
      <c r="F891" s="449" t="s">
        <v>17278</v>
      </c>
    </row>
    <row r="892" spans="1:6" ht="30" customHeight="1">
      <c r="A892" s="446">
        <v>92467</v>
      </c>
      <c r="B892" s="447" t="s">
        <v>3125</v>
      </c>
      <c r="C892" s="448" t="s">
        <v>2573</v>
      </c>
      <c r="D892" s="449">
        <v>29.509999999999998</v>
      </c>
      <c r="E892" s="449">
        <v>23.25</v>
      </c>
      <c r="F892" s="449" t="s">
        <v>17279</v>
      </c>
    </row>
    <row r="893" spans="1:6" ht="30" customHeight="1">
      <c r="A893" s="446">
        <v>92468</v>
      </c>
      <c r="B893" s="447" t="s">
        <v>3126</v>
      </c>
      <c r="C893" s="448" t="s">
        <v>2573</v>
      </c>
      <c r="D893" s="449">
        <v>31.090000000000003</v>
      </c>
      <c r="E893" s="449">
        <v>28</v>
      </c>
      <c r="F893" s="449" t="s">
        <v>17280</v>
      </c>
    </row>
    <row r="894" spans="1:6" ht="30" customHeight="1">
      <c r="A894" s="446">
        <v>92469</v>
      </c>
      <c r="B894" s="447" t="s">
        <v>3127</v>
      </c>
      <c r="C894" s="448" t="s">
        <v>2573</v>
      </c>
      <c r="D894" s="449">
        <v>41.489999999999995</v>
      </c>
      <c r="E894" s="449">
        <v>31.53</v>
      </c>
      <c r="F894" s="449" t="s">
        <v>17281</v>
      </c>
    </row>
    <row r="895" spans="1:6" ht="30" customHeight="1">
      <c r="A895" s="446">
        <v>92470</v>
      </c>
      <c r="B895" s="447" t="s">
        <v>3128</v>
      </c>
      <c r="C895" s="448" t="s">
        <v>2573</v>
      </c>
      <c r="D895" s="449">
        <v>106.08999999999999</v>
      </c>
      <c r="E895" s="449">
        <v>32.950000000000003</v>
      </c>
      <c r="F895" s="449" t="s">
        <v>17282</v>
      </c>
    </row>
    <row r="896" spans="1:6" ht="30" customHeight="1">
      <c r="A896" s="446">
        <v>92471</v>
      </c>
      <c r="B896" s="447" t="s">
        <v>3129</v>
      </c>
      <c r="C896" s="448" t="s">
        <v>2573</v>
      </c>
      <c r="D896" s="449">
        <v>26.87</v>
      </c>
      <c r="E896" s="449">
        <v>21.34</v>
      </c>
      <c r="F896" s="449" t="s">
        <v>17283</v>
      </c>
    </row>
    <row r="897" spans="1:6" ht="30" customHeight="1">
      <c r="A897" s="446">
        <v>92472</v>
      </c>
      <c r="B897" s="447" t="s">
        <v>3130</v>
      </c>
      <c r="C897" s="448" t="s">
        <v>2573</v>
      </c>
      <c r="D897" s="449">
        <v>29.490000000000002</v>
      </c>
      <c r="E897" s="449">
        <v>25.79</v>
      </c>
      <c r="F897" s="449" t="s">
        <v>17284</v>
      </c>
    </row>
    <row r="898" spans="1:6" ht="30" customHeight="1">
      <c r="A898" s="446">
        <v>92473</v>
      </c>
      <c r="B898" s="447" t="s">
        <v>3131</v>
      </c>
      <c r="C898" s="448" t="s">
        <v>2573</v>
      </c>
      <c r="D898" s="449">
        <v>38.239999999999995</v>
      </c>
      <c r="E898" s="449">
        <v>29.01</v>
      </c>
      <c r="F898" s="449" t="s">
        <v>17285</v>
      </c>
    </row>
    <row r="899" spans="1:6" ht="30" customHeight="1">
      <c r="A899" s="446">
        <v>92474</v>
      </c>
      <c r="B899" s="447" t="s">
        <v>3132</v>
      </c>
      <c r="C899" s="448" t="s">
        <v>2573</v>
      </c>
      <c r="D899" s="449">
        <v>104.65</v>
      </c>
      <c r="E899" s="449">
        <v>30.4</v>
      </c>
      <c r="F899" s="449" t="s">
        <v>17286</v>
      </c>
    </row>
    <row r="900" spans="1:6" ht="30" customHeight="1">
      <c r="A900" s="446">
        <v>92475</v>
      </c>
      <c r="B900" s="447" t="s">
        <v>3133</v>
      </c>
      <c r="C900" s="448" t="s">
        <v>2573</v>
      </c>
      <c r="D900" s="449">
        <v>24.81</v>
      </c>
      <c r="E900" s="449">
        <v>19.62</v>
      </c>
      <c r="F900" s="449" t="s">
        <v>17287</v>
      </c>
    </row>
    <row r="901" spans="1:6" ht="30" customHeight="1">
      <c r="A901" s="446">
        <v>92476</v>
      </c>
      <c r="B901" s="447" t="s">
        <v>3134</v>
      </c>
      <c r="C901" s="448" t="s">
        <v>2573</v>
      </c>
      <c r="D901" s="449">
        <v>28.18</v>
      </c>
      <c r="E901" s="449">
        <v>23.78</v>
      </c>
      <c r="F901" s="449" t="s">
        <v>17288</v>
      </c>
    </row>
    <row r="902" spans="1:6" ht="30" customHeight="1">
      <c r="A902" s="446">
        <v>92477</v>
      </c>
      <c r="B902" s="447" t="s">
        <v>3135</v>
      </c>
      <c r="C902" s="448" t="s">
        <v>2573</v>
      </c>
      <c r="D902" s="449">
        <v>31.16</v>
      </c>
      <c r="E902" s="449">
        <v>24.09</v>
      </c>
      <c r="F902" s="449" t="s">
        <v>17289</v>
      </c>
    </row>
    <row r="903" spans="1:6" ht="30" customHeight="1">
      <c r="A903" s="446">
        <v>92478</v>
      </c>
      <c r="B903" s="447" t="s">
        <v>3136</v>
      </c>
      <c r="C903" s="448" t="s">
        <v>2573</v>
      </c>
      <c r="D903" s="449">
        <v>101.64999999999999</v>
      </c>
      <c r="E903" s="449">
        <v>25.7</v>
      </c>
      <c r="F903" s="449" t="s">
        <v>17290</v>
      </c>
    </row>
    <row r="904" spans="1:6" ht="30" customHeight="1">
      <c r="A904" s="446">
        <v>92479</v>
      </c>
      <c r="B904" s="447" t="s">
        <v>3137</v>
      </c>
      <c r="C904" s="448" t="s">
        <v>2573</v>
      </c>
      <c r="D904" s="449">
        <v>20.27</v>
      </c>
      <c r="E904" s="449">
        <v>16.3</v>
      </c>
      <c r="F904" s="449" t="s">
        <v>17291</v>
      </c>
    </row>
    <row r="905" spans="1:6" ht="30" customHeight="1">
      <c r="A905" s="446">
        <v>92480</v>
      </c>
      <c r="B905" s="447" t="s">
        <v>3138</v>
      </c>
      <c r="C905" s="448" t="s">
        <v>2573</v>
      </c>
      <c r="D905" s="449">
        <v>25.38</v>
      </c>
      <c r="E905" s="449">
        <v>20.12</v>
      </c>
      <c r="F905" s="449" t="s">
        <v>17292</v>
      </c>
    </row>
    <row r="906" spans="1:6" ht="30" customHeight="1">
      <c r="A906" s="446">
        <v>92265</v>
      </c>
      <c r="B906" s="447" t="s">
        <v>3192</v>
      </c>
      <c r="C906" s="448" t="s">
        <v>2573</v>
      </c>
      <c r="D906" s="449">
        <v>45.360000000000007</v>
      </c>
      <c r="E906" s="449">
        <v>24.4</v>
      </c>
      <c r="F906" s="449" t="s">
        <v>17229</v>
      </c>
    </row>
    <row r="907" spans="1:6" ht="30" customHeight="1">
      <c r="A907" s="446">
        <v>92266</v>
      </c>
      <c r="B907" s="447" t="s">
        <v>3193</v>
      </c>
      <c r="C907" s="448" t="s">
        <v>2573</v>
      </c>
      <c r="D907" s="449">
        <v>54.75</v>
      </c>
      <c r="E907" s="449">
        <v>24.39</v>
      </c>
      <c r="F907" s="449" t="s">
        <v>17230</v>
      </c>
    </row>
    <row r="908" spans="1:6" ht="15" customHeight="1">
      <c r="A908" s="446">
        <v>92270</v>
      </c>
      <c r="B908" s="447" t="s">
        <v>3197</v>
      </c>
      <c r="C908" s="448" t="s">
        <v>2573</v>
      </c>
      <c r="D908" s="449">
        <v>50.31</v>
      </c>
      <c r="E908" s="449">
        <v>9.61</v>
      </c>
      <c r="F908" s="449" t="s">
        <v>17233</v>
      </c>
    </row>
    <row r="909" spans="1:6" ht="30" customHeight="1">
      <c r="A909" s="446">
        <v>92481</v>
      </c>
      <c r="B909" s="447" t="s">
        <v>3139</v>
      </c>
      <c r="C909" s="448" t="s">
        <v>2573</v>
      </c>
      <c r="D909" s="449">
        <v>102.42</v>
      </c>
      <c r="E909" s="449">
        <v>84.26</v>
      </c>
      <c r="F909" s="449" t="s">
        <v>17293</v>
      </c>
    </row>
    <row r="910" spans="1:6" ht="30" customHeight="1">
      <c r="A910" s="446">
        <v>92482</v>
      </c>
      <c r="B910" s="447" t="s">
        <v>3140</v>
      </c>
      <c r="C910" s="448" t="s">
        <v>2573</v>
      </c>
      <c r="D910" s="449">
        <v>99.45</v>
      </c>
      <c r="E910" s="449">
        <v>75.73</v>
      </c>
      <c r="F910" s="449" t="s">
        <v>17294</v>
      </c>
    </row>
    <row r="911" spans="1:6" ht="30" customHeight="1">
      <c r="A911" s="446">
        <v>92483</v>
      </c>
      <c r="B911" s="447" t="s">
        <v>3141</v>
      </c>
      <c r="C911" s="448" t="s">
        <v>2573</v>
      </c>
      <c r="D911" s="449">
        <v>69.930000000000007</v>
      </c>
      <c r="E911" s="449">
        <v>74.44</v>
      </c>
      <c r="F911" s="449" t="s">
        <v>17295</v>
      </c>
    </row>
    <row r="912" spans="1:6" ht="30" customHeight="1">
      <c r="A912" s="446">
        <v>92484</v>
      </c>
      <c r="B912" s="447" t="s">
        <v>3142</v>
      </c>
      <c r="C912" s="448" t="s">
        <v>2573</v>
      </c>
      <c r="D912" s="449">
        <v>67.38</v>
      </c>
      <c r="E912" s="449">
        <v>66.819999999999993</v>
      </c>
      <c r="F912" s="449" t="s">
        <v>17296</v>
      </c>
    </row>
    <row r="913" spans="1:6" ht="30" customHeight="1">
      <c r="A913" s="446">
        <v>92485</v>
      </c>
      <c r="B913" s="447" t="s">
        <v>3143</v>
      </c>
      <c r="C913" s="448" t="s">
        <v>2573</v>
      </c>
      <c r="D913" s="449">
        <v>46.980000000000004</v>
      </c>
      <c r="E913" s="449">
        <v>57.42</v>
      </c>
      <c r="F913" s="449" t="s">
        <v>17297</v>
      </c>
    </row>
    <row r="914" spans="1:6" ht="30" customHeight="1">
      <c r="A914" s="446">
        <v>92486</v>
      </c>
      <c r="B914" s="447" t="s">
        <v>3144</v>
      </c>
      <c r="C914" s="448" t="s">
        <v>2573</v>
      </c>
      <c r="D914" s="449">
        <v>44.940000000000005</v>
      </c>
      <c r="E914" s="449">
        <v>51.65</v>
      </c>
      <c r="F914" s="449" t="s">
        <v>17298</v>
      </c>
    </row>
    <row r="915" spans="1:6" ht="45" customHeight="1">
      <c r="A915" s="446">
        <v>92487</v>
      </c>
      <c r="B915" s="447" t="s">
        <v>3145</v>
      </c>
      <c r="C915" s="448" t="s">
        <v>2573</v>
      </c>
      <c r="D915" s="449">
        <v>38.14</v>
      </c>
      <c r="E915" s="449">
        <v>24.37</v>
      </c>
      <c r="F915" s="449" t="s">
        <v>17299</v>
      </c>
    </row>
    <row r="916" spans="1:6" ht="45" customHeight="1">
      <c r="A916" s="446">
        <v>92488</v>
      </c>
      <c r="B916" s="447" t="s">
        <v>3146</v>
      </c>
      <c r="C916" s="448" t="s">
        <v>2573</v>
      </c>
      <c r="D916" s="449">
        <v>37.46</v>
      </c>
      <c r="E916" s="449">
        <v>22.36</v>
      </c>
      <c r="F916" s="449" t="s">
        <v>17300</v>
      </c>
    </row>
    <row r="917" spans="1:6" ht="45" customHeight="1">
      <c r="A917" s="446">
        <v>92489</v>
      </c>
      <c r="B917" s="447" t="s">
        <v>3147</v>
      </c>
      <c r="C917" s="448" t="s">
        <v>2573</v>
      </c>
      <c r="D917" s="449">
        <v>20.209999999999997</v>
      </c>
      <c r="E917" s="449">
        <v>17.95</v>
      </c>
      <c r="F917" s="449" t="s">
        <v>17301</v>
      </c>
    </row>
    <row r="918" spans="1:6" ht="45" customHeight="1">
      <c r="A918" s="446">
        <v>92490</v>
      </c>
      <c r="B918" s="447" t="s">
        <v>3148</v>
      </c>
      <c r="C918" s="448" t="s">
        <v>2573</v>
      </c>
      <c r="D918" s="449">
        <v>19.620000000000005</v>
      </c>
      <c r="E918" s="449">
        <v>16.079999999999998</v>
      </c>
      <c r="F918" s="449" t="s">
        <v>17302</v>
      </c>
    </row>
    <row r="919" spans="1:6" ht="45" customHeight="1">
      <c r="A919" s="446">
        <v>92491</v>
      </c>
      <c r="B919" s="447" t="s">
        <v>3149</v>
      </c>
      <c r="C919" s="448" t="s">
        <v>2573</v>
      </c>
      <c r="D919" s="449">
        <v>36.89</v>
      </c>
      <c r="E919" s="449">
        <v>23.16</v>
      </c>
      <c r="F919" s="449" t="s">
        <v>17303</v>
      </c>
    </row>
    <row r="920" spans="1:6" ht="45" customHeight="1">
      <c r="A920" s="446">
        <v>92492</v>
      </c>
      <c r="B920" s="447" t="s">
        <v>3150</v>
      </c>
      <c r="C920" s="448" t="s">
        <v>2573</v>
      </c>
      <c r="D920" s="449">
        <v>36.239999999999995</v>
      </c>
      <c r="E920" s="449">
        <v>21.24</v>
      </c>
      <c r="F920" s="449" t="s">
        <v>17304</v>
      </c>
    </row>
    <row r="921" spans="1:6" ht="45" customHeight="1">
      <c r="A921" s="446">
        <v>92493</v>
      </c>
      <c r="B921" s="447" t="s">
        <v>3151</v>
      </c>
      <c r="C921" s="448" t="s">
        <v>2573</v>
      </c>
      <c r="D921" s="449">
        <v>17.48</v>
      </c>
      <c r="E921" s="449">
        <v>17.05</v>
      </c>
      <c r="F921" s="449" t="s">
        <v>17305</v>
      </c>
    </row>
    <row r="922" spans="1:6" ht="45" customHeight="1">
      <c r="A922" s="446">
        <v>92494</v>
      </c>
      <c r="B922" s="447" t="s">
        <v>3152</v>
      </c>
      <c r="C922" s="448" t="s">
        <v>2573</v>
      </c>
      <c r="D922" s="449">
        <v>18.509999999999998</v>
      </c>
      <c r="E922" s="449">
        <v>15.24</v>
      </c>
      <c r="F922" s="449" t="s">
        <v>17306</v>
      </c>
    </row>
    <row r="923" spans="1:6" ht="45" customHeight="1">
      <c r="A923" s="446">
        <v>92495</v>
      </c>
      <c r="B923" s="447" t="s">
        <v>3153</v>
      </c>
      <c r="C923" s="448" t="s">
        <v>2573</v>
      </c>
      <c r="D923" s="449">
        <v>36.019999999999996</v>
      </c>
      <c r="E923" s="449">
        <v>22.34</v>
      </c>
      <c r="F923" s="449" t="s">
        <v>17307</v>
      </c>
    </row>
    <row r="924" spans="1:6" ht="45" customHeight="1">
      <c r="A924" s="446">
        <v>92496</v>
      </c>
      <c r="B924" s="447" t="s">
        <v>3154</v>
      </c>
      <c r="C924" s="448" t="s">
        <v>2573</v>
      </c>
      <c r="D924" s="449">
        <v>35.4</v>
      </c>
      <c r="E924" s="449">
        <v>20.5</v>
      </c>
      <c r="F924" s="449" t="s">
        <v>17308</v>
      </c>
    </row>
    <row r="925" spans="1:6" ht="45" customHeight="1">
      <c r="A925" s="446">
        <v>92497</v>
      </c>
      <c r="B925" s="447" t="s">
        <v>3155</v>
      </c>
      <c r="C925" s="448" t="s">
        <v>2573</v>
      </c>
      <c r="D925" s="449">
        <v>18.290000000000003</v>
      </c>
      <c r="E925" s="449">
        <v>16.45</v>
      </c>
      <c r="F925" s="449" t="s">
        <v>17309</v>
      </c>
    </row>
    <row r="926" spans="1:6" ht="45" customHeight="1">
      <c r="A926" s="446">
        <v>92498</v>
      </c>
      <c r="B926" s="447" t="s">
        <v>3156</v>
      </c>
      <c r="C926" s="448" t="s">
        <v>2573</v>
      </c>
      <c r="D926" s="449">
        <v>17.71</v>
      </c>
      <c r="E926" s="449">
        <v>14.74</v>
      </c>
      <c r="F926" s="449" t="s">
        <v>17310</v>
      </c>
    </row>
    <row r="927" spans="1:6" ht="45" customHeight="1">
      <c r="A927" s="446">
        <v>92499</v>
      </c>
      <c r="B927" s="447" t="s">
        <v>3157</v>
      </c>
      <c r="C927" s="448" t="s">
        <v>2573</v>
      </c>
      <c r="D927" s="449">
        <v>35.550000000000004</v>
      </c>
      <c r="E927" s="449">
        <v>21.79</v>
      </c>
      <c r="F927" s="449" t="s">
        <v>17311</v>
      </c>
    </row>
    <row r="928" spans="1:6" ht="45" customHeight="1">
      <c r="A928" s="446">
        <v>92500</v>
      </c>
      <c r="B928" s="447" t="s">
        <v>3158</v>
      </c>
      <c r="C928" s="448" t="s">
        <v>2573</v>
      </c>
      <c r="D928" s="449">
        <v>34.960000000000008</v>
      </c>
      <c r="E928" s="449">
        <v>19.989999999999998</v>
      </c>
      <c r="F928" s="449" t="s">
        <v>17312</v>
      </c>
    </row>
    <row r="929" spans="1:6" ht="45" customHeight="1">
      <c r="A929" s="446">
        <v>92501</v>
      </c>
      <c r="B929" s="447" t="s">
        <v>3159</v>
      </c>
      <c r="C929" s="448" t="s">
        <v>2573</v>
      </c>
      <c r="D929" s="449">
        <v>17.889999999999997</v>
      </c>
      <c r="E929" s="449">
        <v>16.02</v>
      </c>
      <c r="F929" s="449" t="s">
        <v>16100</v>
      </c>
    </row>
    <row r="930" spans="1:6" ht="45" customHeight="1">
      <c r="A930" s="446">
        <v>92502</v>
      </c>
      <c r="B930" s="447" t="s">
        <v>3160</v>
      </c>
      <c r="C930" s="448" t="s">
        <v>2573</v>
      </c>
      <c r="D930" s="449">
        <v>17.330000000000002</v>
      </c>
      <c r="E930" s="449">
        <v>14.34</v>
      </c>
      <c r="F930" s="449" t="s">
        <v>17313</v>
      </c>
    </row>
    <row r="931" spans="1:6" ht="45" customHeight="1">
      <c r="A931" s="446">
        <v>92503</v>
      </c>
      <c r="B931" s="447" t="s">
        <v>3161</v>
      </c>
      <c r="C931" s="448" t="s">
        <v>2573</v>
      </c>
      <c r="D931" s="449">
        <v>34.75</v>
      </c>
      <c r="E931" s="449">
        <v>20.98</v>
      </c>
      <c r="F931" s="449" t="s">
        <v>11956</v>
      </c>
    </row>
    <row r="932" spans="1:6" ht="45" customHeight="1">
      <c r="A932" s="446">
        <v>92504</v>
      </c>
      <c r="B932" s="447" t="s">
        <v>3162</v>
      </c>
      <c r="C932" s="448" t="s">
        <v>2573</v>
      </c>
      <c r="D932" s="449">
        <v>18.39</v>
      </c>
      <c r="E932" s="449">
        <v>19.32</v>
      </c>
      <c r="F932" s="449" t="s">
        <v>17314</v>
      </c>
    </row>
    <row r="933" spans="1:6" ht="45" customHeight="1">
      <c r="A933" s="446">
        <v>92505</v>
      </c>
      <c r="B933" s="447" t="s">
        <v>1996</v>
      </c>
      <c r="C933" s="448" t="s">
        <v>2573</v>
      </c>
      <c r="D933" s="449">
        <v>17.14</v>
      </c>
      <c r="E933" s="449">
        <v>15.43</v>
      </c>
      <c r="F933" s="449" t="s">
        <v>17315</v>
      </c>
    </row>
    <row r="934" spans="1:6" ht="45" customHeight="1">
      <c r="A934" s="446">
        <v>92506</v>
      </c>
      <c r="B934" s="447" t="s">
        <v>1997</v>
      </c>
      <c r="C934" s="448" t="s">
        <v>2573</v>
      </c>
      <c r="D934" s="449">
        <v>16.600000000000001</v>
      </c>
      <c r="E934" s="449">
        <v>13.82</v>
      </c>
      <c r="F934" s="449" t="s">
        <v>17316</v>
      </c>
    </row>
    <row r="935" spans="1:6" ht="45" customHeight="1">
      <c r="A935" s="446">
        <v>92507</v>
      </c>
      <c r="B935" s="447" t="s">
        <v>1998</v>
      </c>
      <c r="C935" s="448" t="s">
        <v>2573</v>
      </c>
      <c r="D935" s="449">
        <v>34.910000000000004</v>
      </c>
      <c r="E935" s="449">
        <v>23.93</v>
      </c>
      <c r="F935" s="449" t="s">
        <v>17317</v>
      </c>
    </row>
    <row r="936" spans="1:6" ht="45" customHeight="1">
      <c r="A936" s="446">
        <v>92508</v>
      </c>
      <c r="B936" s="447" t="s">
        <v>1999</v>
      </c>
      <c r="C936" s="448" t="s">
        <v>2573</v>
      </c>
      <c r="D936" s="449">
        <v>34.36</v>
      </c>
      <c r="E936" s="449">
        <v>22.33</v>
      </c>
      <c r="F936" s="449" t="s">
        <v>17318</v>
      </c>
    </row>
    <row r="937" spans="1:6" ht="45" customHeight="1">
      <c r="A937" s="446">
        <v>92509</v>
      </c>
      <c r="B937" s="447" t="s">
        <v>2000</v>
      </c>
      <c r="C937" s="448" t="s">
        <v>2573</v>
      </c>
      <c r="D937" s="449">
        <v>20.79</v>
      </c>
      <c r="E937" s="449">
        <v>14.57</v>
      </c>
      <c r="F937" s="449" t="s">
        <v>16161</v>
      </c>
    </row>
    <row r="938" spans="1:6" ht="45" customHeight="1">
      <c r="A938" s="446">
        <v>92510</v>
      </c>
      <c r="B938" s="447" t="s">
        <v>2001</v>
      </c>
      <c r="C938" s="448" t="s">
        <v>2573</v>
      </c>
      <c r="D938" s="449">
        <v>20.300000000000004</v>
      </c>
      <c r="E938" s="449">
        <v>13.08</v>
      </c>
      <c r="F938" s="449" t="s">
        <v>17319</v>
      </c>
    </row>
    <row r="939" spans="1:6" ht="45" customHeight="1">
      <c r="A939" s="446">
        <v>92511</v>
      </c>
      <c r="B939" s="447" t="s">
        <v>2002</v>
      </c>
      <c r="C939" s="448" t="s">
        <v>2573</v>
      </c>
      <c r="D939" s="449">
        <v>33.01</v>
      </c>
      <c r="E939" s="449">
        <v>18.39</v>
      </c>
      <c r="F939" s="449" t="s">
        <v>17320</v>
      </c>
    </row>
    <row r="940" spans="1:6" ht="45" customHeight="1">
      <c r="A940" s="446">
        <v>92512</v>
      </c>
      <c r="B940" s="447" t="s">
        <v>2003</v>
      </c>
      <c r="C940" s="448" t="s">
        <v>2573</v>
      </c>
      <c r="D940" s="449">
        <v>32.630000000000003</v>
      </c>
      <c r="E940" s="449">
        <v>17.11</v>
      </c>
      <c r="F940" s="449" t="s">
        <v>17321</v>
      </c>
    </row>
    <row r="941" spans="1:6" ht="45" customHeight="1">
      <c r="A941" s="446">
        <v>92513</v>
      </c>
      <c r="B941" s="447" t="s">
        <v>2004</v>
      </c>
      <c r="C941" s="448" t="s">
        <v>2573</v>
      </c>
      <c r="D941" s="449">
        <v>14.940000000000001</v>
      </c>
      <c r="E941" s="449">
        <v>11.16</v>
      </c>
      <c r="F941" s="449" t="s">
        <v>13571</v>
      </c>
    </row>
    <row r="942" spans="1:6" ht="45" customHeight="1">
      <c r="A942" s="446">
        <v>92514</v>
      </c>
      <c r="B942" s="447" t="s">
        <v>2005</v>
      </c>
      <c r="C942" s="448" t="s">
        <v>2573</v>
      </c>
      <c r="D942" s="449">
        <v>14.55</v>
      </c>
      <c r="E942" s="449">
        <v>10.02</v>
      </c>
      <c r="F942" s="449" t="s">
        <v>17322</v>
      </c>
    </row>
    <row r="943" spans="1:6" ht="45" customHeight="1">
      <c r="A943" s="446">
        <v>92515</v>
      </c>
      <c r="B943" s="447" t="s">
        <v>2006</v>
      </c>
      <c r="C943" s="448" t="s">
        <v>2573</v>
      </c>
      <c r="D943" s="449">
        <v>29.950000000000003</v>
      </c>
      <c r="E943" s="449">
        <v>15.89</v>
      </c>
      <c r="F943" s="449" t="s">
        <v>17323</v>
      </c>
    </row>
    <row r="944" spans="1:6" ht="45" customHeight="1">
      <c r="A944" s="446">
        <v>92516</v>
      </c>
      <c r="B944" s="447" t="s">
        <v>2007</v>
      </c>
      <c r="C944" s="448" t="s">
        <v>2573</v>
      </c>
      <c r="D944" s="449">
        <v>29.580000000000002</v>
      </c>
      <c r="E944" s="449">
        <v>14.84</v>
      </c>
      <c r="F944" s="449" t="s">
        <v>17324</v>
      </c>
    </row>
    <row r="945" spans="1:6" ht="45" customHeight="1">
      <c r="A945" s="446">
        <v>92517</v>
      </c>
      <c r="B945" s="447" t="s">
        <v>2008</v>
      </c>
      <c r="C945" s="448" t="s">
        <v>2573</v>
      </c>
      <c r="D945" s="449">
        <v>12.18</v>
      </c>
      <c r="E945" s="449">
        <v>9.66</v>
      </c>
      <c r="F945" s="449" t="s">
        <v>16774</v>
      </c>
    </row>
    <row r="946" spans="1:6" ht="45" customHeight="1">
      <c r="A946" s="446">
        <v>92518</v>
      </c>
      <c r="B946" s="447" t="s">
        <v>2009</v>
      </c>
      <c r="C946" s="448" t="s">
        <v>2573</v>
      </c>
      <c r="D946" s="449">
        <v>11.830000000000002</v>
      </c>
      <c r="E946" s="449">
        <v>8.68</v>
      </c>
      <c r="F946" s="449" t="s">
        <v>12739</v>
      </c>
    </row>
    <row r="947" spans="1:6" ht="45" customHeight="1">
      <c r="A947" s="446">
        <v>92519</v>
      </c>
      <c r="B947" s="447" t="s">
        <v>2010</v>
      </c>
      <c r="C947" s="448" t="s">
        <v>2573</v>
      </c>
      <c r="D947" s="449">
        <v>28.340000000000003</v>
      </c>
      <c r="E947" s="449">
        <v>14.69</v>
      </c>
      <c r="F947" s="449" t="s">
        <v>17325</v>
      </c>
    </row>
    <row r="948" spans="1:6" ht="45" customHeight="1">
      <c r="A948" s="446">
        <v>92520</v>
      </c>
      <c r="B948" s="447" t="s">
        <v>2011</v>
      </c>
      <c r="C948" s="448" t="s">
        <v>2573</v>
      </c>
      <c r="D948" s="449">
        <v>28.03</v>
      </c>
      <c r="E948" s="449">
        <v>13.68</v>
      </c>
      <c r="F948" s="449" t="s">
        <v>17326</v>
      </c>
    </row>
    <row r="949" spans="1:6" ht="45" customHeight="1">
      <c r="A949" s="446">
        <v>92521</v>
      </c>
      <c r="B949" s="447" t="s">
        <v>2012</v>
      </c>
      <c r="C949" s="448" t="s">
        <v>2573</v>
      </c>
      <c r="D949" s="449">
        <v>10.7</v>
      </c>
      <c r="E949" s="449">
        <v>8.9499999999999993</v>
      </c>
      <c r="F949" s="449" t="s">
        <v>11701</v>
      </c>
    </row>
    <row r="950" spans="1:6" ht="45" customHeight="1">
      <c r="A950" s="446">
        <v>92522</v>
      </c>
      <c r="B950" s="447" t="s">
        <v>2013</v>
      </c>
      <c r="C950" s="448" t="s">
        <v>2573</v>
      </c>
      <c r="D950" s="449">
        <v>10.430000000000001</v>
      </c>
      <c r="E950" s="449">
        <v>7.99</v>
      </c>
      <c r="F950" s="449" t="s">
        <v>17327</v>
      </c>
    </row>
    <row r="951" spans="1:6" ht="45" customHeight="1">
      <c r="A951" s="446">
        <v>92523</v>
      </c>
      <c r="B951" s="447" t="s">
        <v>2014</v>
      </c>
      <c r="C951" s="448" t="s">
        <v>2573</v>
      </c>
      <c r="D951" s="449">
        <v>27.8</v>
      </c>
      <c r="E951" s="449">
        <v>13.91</v>
      </c>
      <c r="F951" s="449" t="s">
        <v>17326</v>
      </c>
    </row>
    <row r="952" spans="1:6" ht="45" customHeight="1">
      <c r="A952" s="446">
        <v>92524</v>
      </c>
      <c r="B952" s="447" t="s">
        <v>2015</v>
      </c>
      <c r="C952" s="448" t="s">
        <v>2573</v>
      </c>
      <c r="D952" s="449">
        <v>27.48</v>
      </c>
      <c r="E952" s="449">
        <v>12.98</v>
      </c>
      <c r="F952" s="449" t="s">
        <v>17328</v>
      </c>
    </row>
    <row r="953" spans="1:6" ht="45" customHeight="1">
      <c r="A953" s="446">
        <v>92525</v>
      </c>
      <c r="B953" s="447" t="s">
        <v>2016</v>
      </c>
      <c r="C953" s="448" t="s">
        <v>2573</v>
      </c>
      <c r="D953" s="449">
        <v>10.249999999999998</v>
      </c>
      <c r="E953" s="449">
        <v>8.49</v>
      </c>
      <c r="F953" s="449" t="s">
        <v>13811</v>
      </c>
    </row>
    <row r="954" spans="1:6" ht="45" customHeight="1">
      <c r="A954" s="446">
        <v>92526</v>
      </c>
      <c r="B954" s="447" t="s">
        <v>3177</v>
      </c>
      <c r="C954" s="448" t="s">
        <v>2573</v>
      </c>
      <c r="D954" s="449">
        <v>9.98</v>
      </c>
      <c r="E954" s="449">
        <v>7.57</v>
      </c>
      <c r="F954" s="449" t="s">
        <v>13111</v>
      </c>
    </row>
    <row r="955" spans="1:6" ht="45" customHeight="1">
      <c r="A955" s="446">
        <v>92527</v>
      </c>
      <c r="B955" s="447" t="s">
        <v>3178</v>
      </c>
      <c r="C955" s="448" t="s">
        <v>2573</v>
      </c>
      <c r="D955" s="449">
        <v>27.190000000000005</v>
      </c>
      <c r="E955" s="449">
        <v>13.44</v>
      </c>
      <c r="F955" s="449" t="s">
        <v>12450</v>
      </c>
    </row>
    <row r="956" spans="1:6" ht="45" customHeight="1">
      <c r="A956" s="446">
        <v>92528</v>
      </c>
      <c r="B956" s="447" t="s">
        <v>3179</v>
      </c>
      <c r="C956" s="448" t="s">
        <v>2573</v>
      </c>
      <c r="D956" s="449">
        <v>26.900000000000002</v>
      </c>
      <c r="E956" s="449">
        <v>12.52</v>
      </c>
      <c r="F956" s="449" t="s">
        <v>17329</v>
      </c>
    </row>
    <row r="957" spans="1:6" ht="45" customHeight="1">
      <c r="A957" s="446">
        <v>92529</v>
      </c>
      <c r="B957" s="447" t="s">
        <v>3180</v>
      </c>
      <c r="C957" s="448" t="s">
        <v>2573</v>
      </c>
      <c r="D957" s="449">
        <v>9.6999999999999993</v>
      </c>
      <c r="E957" s="449">
        <v>8.18</v>
      </c>
      <c r="F957" s="449" t="s">
        <v>17330</v>
      </c>
    </row>
    <row r="958" spans="1:6" ht="45" customHeight="1">
      <c r="A958" s="446">
        <v>92530</v>
      </c>
      <c r="B958" s="447" t="s">
        <v>3181</v>
      </c>
      <c r="C958" s="448" t="s">
        <v>2573</v>
      </c>
      <c r="D958" s="449">
        <v>9.4200000000000017</v>
      </c>
      <c r="E958" s="449">
        <v>7.31</v>
      </c>
      <c r="F958" s="449" t="s">
        <v>12701</v>
      </c>
    </row>
    <row r="959" spans="1:6" ht="45" customHeight="1">
      <c r="A959" s="446">
        <v>92531</v>
      </c>
      <c r="B959" s="447" t="s">
        <v>3182</v>
      </c>
      <c r="C959" s="448" t="s">
        <v>2573</v>
      </c>
      <c r="D959" s="449">
        <v>26.72</v>
      </c>
      <c r="E959" s="449">
        <v>13.08</v>
      </c>
      <c r="F959" s="449" t="s">
        <v>15623</v>
      </c>
    </row>
    <row r="960" spans="1:6" ht="45" customHeight="1">
      <c r="A960" s="446">
        <v>92532</v>
      </c>
      <c r="B960" s="447" t="s">
        <v>3183</v>
      </c>
      <c r="C960" s="448" t="s">
        <v>2573</v>
      </c>
      <c r="D960" s="449">
        <v>26.42</v>
      </c>
      <c r="E960" s="449">
        <v>12.19</v>
      </c>
      <c r="F960" s="449" t="s">
        <v>13452</v>
      </c>
    </row>
    <row r="961" spans="1:6" ht="45" customHeight="1">
      <c r="A961" s="446">
        <v>92533</v>
      </c>
      <c r="B961" s="447" t="s">
        <v>3184</v>
      </c>
      <c r="C961" s="448" t="s">
        <v>2573</v>
      </c>
      <c r="D961" s="449">
        <v>9.2799999999999976</v>
      </c>
      <c r="E961" s="449">
        <v>7.96</v>
      </c>
      <c r="F961" s="449" t="s">
        <v>17331</v>
      </c>
    </row>
    <row r="962" spans="1:6" ht="45" customHeight="1">
      <c r="A962" s="446">
        <v>92534</v>
      </c>
      <c r="B962" s="447" t="s">
        <v>3185</v>
      </c>
      <c r="C962" s="448" t="s">
        <v>2573</v>
      </c>
      <c r="D962" s="449">
        <v>9.02</v>
      </c>
      <c r="E962" s="449">
        <v>7.14</v>
      </c>
      <c r="F962" s="449" t="s">
        <v>14415</v>
      </c>
    </row>
    <row r="963" spans="1:6" ht="45" customHeight="1">
      <c r="A963" s="446">
        <v>92535</v>
      </c>
      <c r="B963" s="447" t="s">
        <v>3186</v>
      </c>
      <c r="C963" s="448" t="s">
        <v>2573</v>
      </c>
      <c r="D963" s="449">
        <v>25.809999999999995</v>
      </c>
      <c r="E963" s="449">
        <v>12.6</v>
      </c>
      <c r="F963" s="449" t="s">
        <v>17332</v>
      </c>
    </row>
    <row r="964" spans="1:6" ht="45" customHeight="1">
      <c r="A964" s="446">
        <v>92536</v>
      </c>
      <c r="B964" s="447" t="s">
        <v>3187</v>
      </c>
      <c r="C964" s="448" t="s">
        <v>2573</v>
      </c>
      <c r="D964" s="449">
        <v>25.5</v>
      </c>
      <c r="E964" s="449">
        <v>11.75</v>
      </c>
      <c r="F964" s="449" t="s">
        <v>17333</v>
      </c>
    </row>
    <row r="965" spans="1:6" ht="45" customHeight="1">
      <c r="A965" s="446">
        <v>92537</v>
      </c>
      <c r="B965" s="447" t="s">
        <v>3188</v>
      </c>
      <c r="C965" s="448" t="s">
        <v>2573</v>
      </c>
      <c r="D965" s="449">
        <v>8.4099999999999984</v>
      </c>
      <c r="E965" s="449">
        <v>7.67</v>
      </c>
      <c r="F965" s="449" t="s">
        <v>17334</v>
      </c>
    </row>
    <row r="966" spans="1:6" ht="45" customHeight="1">
      <c r="A966" s="446">
        <v>92538</v>
      </c>
      <c r="B966" s="447" t="s">
        <v>3189</v>
      </c>
      <c r="C966" s="448" t="s">
        <v>2573</v>
      </c>
      <c r="D966" s="449">
        <v>8.14</v>
      </c>
      <c r="E966" s="449">
        <v>6.87</v>
      </c>
      <c r="F966" s="449" t="s">
        <v>17335</v>
      </c>
    </row>
    <row r="967" spans="1:6" ht="30" customHeight="1">
      <c r="A967" s="446">
        <v>92267</v>
      </c>
      <c r="B967" s="447" t="s">
        <v>3194</v>
      </c>
      <c r="C967" s="448" t="s">
        <v>2573</v>
      </c>
      <c r="D967" s="449">
        <v>24</v>
      </c>
      <c r="E967" s="449">
        <v>0.6</v>
      </c>
      <c r="F967" s="449" t="s">
        <v>14713</v>
      </c>
    </row>
    <row r="968" spans="1:6" ht="30" customHeight="1">
      <c r="A968" s="446">
        <v>92268</v>
      </c>
      <c r="B968" s="447" t="s">
        <v>3195</v>
      </c>
      <c r="C968" s="448" t="s">
        <v>2573</v>
      </c>
      <c r="D968" s="449">
        <v>32.269999999999996</v>
      </c>
      <c r="E968" s="449">
        <v>0.6</v>
      </c>
      <c r="F968" s="449" t="s">
        <v>17231</v>
      </c>
    </row>
    <row r="969" spans="1:6" ht="15" customHeight="1">
      <c r="A969" s="446">
        <v>92271</v>
      </c>
      <c r="B969" s="447" t="s">
        <v>3198</v>
      </c>
      <c r="C969" s="448" t="s">
        <v>2573</v>
      </c>
      <c r="D969" s="449">
        <v>41.989999999999995</v>
      </c>
      <c r="E969" s="449">
        <v>0.27</v>
      </c>
      <c r="F969" s="449" t="s">
        <v>17234</v>
      </c>
    </row>
    <row r="970" spans="1:6" ht="30" customHeight="1">
      <c r="A970" s="446">
        <v>95934</v>
      </c>
      <c r="B970" s="447" t="s">
        <v>17336</v>
      </c>
      <c r="C970" s="448" t="s">
        <v>2573</v>
      </c>
      <c r="D970" s="449">
        <v>69.680000000000007</v>
      </c>
      <c r="E970" s="449">
        <v>22.46</v>
      </c>
      <c r="F970" s="449" t="s">
        <v>17337</v>
      </c>
    </row>
    <row r="971" spans="1:6" ht="30" customHeight="1">
      <c r="A971" s="446">
        <v>95935</v>
      </c>
      <c r="B971" s="447" t="s">
        <v>17338</v>
      </c>
      <c r="C971" s="448" t="s">
        <v>2573</v>
      </c>
      <c r="D971" s="449">
        <v>59.070000000000007</v>
      </c>
      <c r="E971" s="449">
        <v>22.47</v>
      </c>
      <c r="F971" s="449" t="s">
        <v>17339</v>
      </c>
    </row>
    <row r="972" spans="1:6" ht="30" customHeight="1">
      <c r="A972" s="446">
        <v>95936</v>
      </c>
      <c r="B972" s="447" t="s">
        <v>17340</v>
      </c>
      <c r="C972" s="448" t="s">
        <v>2573</v>
      </c>
      <c r="D972" s="449">
        <v>82.86</v>
      </c>
      <c r="E972" s="449">
        <v>20</v>
      </c>
      <c r="F972" s="449" t="s">
        <v>17341</v>
      </c>
    </row>
    <row r="973" spans="1:6" ht="30" customHeight="1">
      <c r="A973" s="446">
        <v>95937</v>
      </c>
      <c r="B973" s="447" t="s">
        <v>17342</v>
      </c>
      <c r="C973" s="448" t="s">
        <v>2573</v>
      </c>
      <c r="D973" s="449">
        <v>140.18</v>
      </c>
      <c r="E973" s="449">
        <v>111.17</v>
      </c>
      <c r="F973" s="449" t="s">
        <v>17343</v>
      </c>
    </row>
    <row r="974" spans="1:6" ht="30" customHeight="1">
      <c r="A974" s="446">
        <v>95938</v>
      </c>
      <c r="B974" s="447" t="s">
        <v>17344</v>
      </c>
      <c r="C974" s="448" t="s">
        <v>2573</v>
      </c>
      <c r="D974" s="449">
        <v>122.3</v>
      </c>
      <c r="E974" s="449">
        <v>85.3</v>
      </c>
      <c r="F974" s="449" t="s">
        <v>17345</v>
      </c>
    </row>
    <row r="975" spans="1:6" ht="30" customHeight="1">
      <c r="A975" s="446">
        <v>95939</v>
      </c>
      <c r="B975" s="447" t="s">
        <v>17346</v>
      </c>
      <c r="C975" s="448" t="s">
        <v>2573</v>
      </c>
      <c r="D975" s="449">
        <v>78.830000000000013</v>
      </c>
      <c r="E975" s="449">
        <v>61.26</v>
      </c>
      <c r="F975" s="449" t="s">
        <v>17347</v>
      </c>
    </row>
    <row r="976" spans="1:6" ht="30" customHeight="1">
      <c r="A976" s="446">
        <v>95940</v>
      </c>
      <c r="B976" s="447" t="s">
        <v>17348</v>
      </c>
      <c r="C976" s="448" t="s">
        <v>2573</v>
      </c>
      <c r="D976" s="449">
        <v>62.53</v>
      </c>
      <c r="E976" s="449">
        <v>49.81</v>
      </c>
      <c r="F976" s="449" t="s">
        <v>17349</v>
      </c>
    </row>
    <row r="977" spans="1:6" ht="30" customHeight="1">
      <c r="A977" s="446">
        <v>95941</v>
      </c>
      <c r="B977" s="447" t="s">
        <v>17350</v>
      </c>
      <c r="C977" s="448" t="s">
        <v>2573</v>
      </c>
      <c r="D977" s="449">
        <v>54.20000000000001</v>
      </c>
      <c r="E977" s="449">
        <v>45.73</v>
      </c>
      <c r="F977" s="449" t="s">
        <v>17351</v>
      </c>
    </row>
    <row r="978" spans="1:6" ht="30" customHeight="1">
      <c r="A978" s="446">
        <v>95942</v>
      </c>
      <c r="B978" s="447" t="s">
        <v>17352</v>
      </c>
      <c r="C978" s="448" t="s">
        <v>2573</v>
      </c>
      <c r="D978" s="449">
        <v>49.02</v>
      </c>
      <c r="E978" s="449">
        <v>43.21</v>
      </c>
      <c r="F978" s="449" t="s">
        <v>17353</v>
      </c>
    </row>
    <row r="979" spans="1:6">
      <c r="A979" s="441"/>
      <c r="B979" s="445" t="s">
        <v>2123</v>
      </c>
      <c r="C979" s="443"/>
      <c r="D979" s="444" t="s">
        <v>2587</v>
      </c>
      <c r="E979" s="444" t="s">
        <v>2587</v>
      </c>
      <c r="F979" s="444"/>
    </row>
    <row r="980" spans="1:6" ht="30" customHeight="1">
      <c r="A980" s="446">
        <v>73301</v>
      </c>
      <c r="B980" s="447" t="s">
        <v>3199</v>
      </c>
      <c r="C980" s="448" t="s">
        <v>2568</v>
      </c>
      <c r="D980" s="449">
        <v>4.05</v>
      </c>
      <c r="E980" s="449">
        <v>4.8099999999999996</v>
      </c>
      <c r="F980" s="449" t="s">
        <v>13411</v>
      </c>
    </row>
    <row r="981" spans="1:6" ht="30" customHeight="1">
      <c r="A981" s="446">
        <v>83515</v>
      </c>
      <c r="B981" s="447" t="s">
        <v>3200</v>
      </c>
      <c r="C981" s="448" t="s">
        <v>2568</v>
      </c>
      <c r="D981" s="449">
        <v>10.02</v>
      </c>
      <c r="E981" s="449">
        <v>5.18</v>
      </c>
      <c r="F981" s="449" t="s">
        <v>11418</v>
      </c>
    </row>
    <row r="982" spans="1:6" ht="30" customHeight="1">
      <c r="A982" s="446">
        <v>83516</v>
      </c>
      <c r="B982" s="447" t="s">
        <v>3201</v>
      </c>
      <c r="C982" s="448" t="s">
        <v>2568</v>
      </c>
      <c r="D982" s="449">
        <v>11.61</v>
      </c>
      <c r="E982" s="449">
        <v>5.93</v>
      </c>
      <c r="F982" s="449" t="s">
        <v>14398</v>
      </c>
    </row>
    <row r="983" spans="1:6" ht="15" customHeight="1">
      <c r="A983" s="446">
        <v>92272</v>
      </c>
      <c r="B983" s="447" t="s">
        <v>3202</v>
      </c>
      <c r="C983" s="448" t="s">
        <v>2572</v>
      </c>
      <c r="D983" s="449">
        <v>11.969999999999999</v>
      </c>
      <c r="E983" s="449">
        <v>3.79</v>
      </c>
      <c r="F983" s="449" t="s">
        <v>13149</v>
      </c>
    </row>
    <row r="984" spans="1:6" ht="15" customHeight="1">
      <c r="A984" s="446">
        <v>92273</v>
      </c>
      <c r="B984" s="447" t="s">
        <v>3203</v>
      </c>
      <c r="C984" s="448" t="s">
        <v>2572</v>
      </c>
      <c r="D984" s="449">
        <v>4.92</v>
      </c>
      <c r="E984" s="449">
        <v>1.47</v>
      </c>
      <c r="F984" s="449" t="s">
        <v>11634</v>
      </c>
    </row>
    <row r="985" spans="1:6">
      <c r="A985" s="441"/>
      <c r="B985" s="445" t="s">
        <v>210</v>
      </c>
      <c r="C985" s="443"/>
      <c r="D985" s="444" t="s">
        <v>2587</v>
      </c>
      <c r="E985" s="444" t="s">
        <v>2587</v>
      </c>
      <c r="F985" s="444"/>
    </row>
    <row r="986" spans="1:6" ht="15" customHeight="1">
      <c r="A986" s="446">
        <v>68328</v>
      </c>
      <c r="B986" s="447" t="s">
        <v>3204</v>
      </c>
      <c r="C986" s="448" t="s">
        <v>2573</v>
      </c>
      <c r="D986" s="449">
        <v>12.27</v>
      </c>
      <c r="E986" s="449">
        <v>1.55</v>
      </c>
      <c r="F986" s="449" t="s">
        <v>17614</v>
      </c>
    </row>
    <row r="987" spans="1:6">
      <c r="A987" s="441"/>
      <c r="B987" s="442" t="s">
        <v>2124</v>
      </c>
      <c r="C987" s="443"/>
      <c r="D987" s="444" t="s">
        <v>2587</v>
      </c>
      <c r="E987" s="444" t="s">
        <v>2587</v>
      </c>
      <c r="F987" s="444"/>
    </row>
    <row r="988" spans="1:6">
      <c r="A988" s="441"/>
      <c r="B988" s="445" t="s">
        <v>211</v>
      </c>
      <c r="C988" s="443"/>
      <c r="D988" s="444" t="s">
        <v>2587</v>
      </c>
      <c r="E988" s="444" t="s">
        <v>2587</v>
      </c>
      <c r="F988" s="444"/>
    </row>
    <row r="989" spans="1:6">
      <c r="A989" s="441"/>
      <c r="B989" s="445" t="s">
        <v>212</v>
      </c>
      <c r="C989" s="443"/>
      <c r="D989" s="444" t="s">
        <v>2587</v>
      </c>
      <c r="E989" s="444" t="s">
        <v>2587</v>
      </c>
      <c r="F989" s="444"/>
    </row>
    <row r="990" spans="1:6" ht="15" customHeight="1">
      <c r="A990" s="446">
        <v>92882</v>
      </c>
      <c r="B990" s="447" t="s">
        <v>17466</v>
      </c>
      <c r="C990" s="448" t="s">
        <v>2569</v>
      </c>
      <c r="D990" s="449">
        <v>6.2299999999999995</v>
      </c>
      <c r="E990" s="449">
        <v>2.46</v>
      </c>
      <c r="F990" s="449" t="s">
        <v>17394</v>
      </c>
    </row>
    <row r="991" spans="1:6" ht="15" customHeight="1">
      <c r="A991" s="446">
        <v>92883</v>
      </c>
      <c r="B991" s="447" t="s">
        <v>17467</v>
      </c>
      <c r="C991" s="448" t="s">
        <v>2569</v>
      </c>
      <c r="D991" s="449">
        <v>6.1099999999999994</v>
      </c>
      <c r="E991" s="449">
        <v>1.66</v>
      </c>
      <c r="F991" s="449" t="s">
        <v>13678</v>
      </c>
    </row>
    <row r="992" spans="1:6" ht="15" customHeight="1">
      <c r="A992" s="446">
        <v>92884</v>
      </c>
      <c r="B992" s="447" t="s">
        <v>17468</v>
      </c>
      <c r="C992" s="448" t="s">
        <v>2569</v>
      </c>
      <c r="D992" s="449">
        <v>5.59</v>
      </c>
      <c r="E992" s="449">
        <v>1.1599999999999999</v>
      </c>
      <c r="F992" s="449" t="s">
        <v>12200</v>
      </c>
    </row>
    <row r="993" spans="1:6" ht="15" customHeight="1">
      <c r="A993" s="446">
        <v>92885</v>
      </c>
      <c r="B993" s="447" t="s">
        <v>17469</v>
      </c>
      <c r="C993" s="448" t="s">
        <v>2569</v>
      </c>
      <c r="D993" s="449">
        <v>5.49</v>
      </c>
      <c r="E993" s="449">
        <v>0.8</v>
      </c>
      <c r="F993" s="449" t="s">
        <v>14836</v>
      </c>
    </row>
    <row r="994" spans="1:6" ht="15" customHeight="1">
      <c r="A994" s="446">
        <v>92886</v>
      </c>
      <c r="B994" s="447" t="s">
        <v>17470</v>
      </c>
      <c r="C994" s="448" t="s">
        <v>2569</v>
      </c>
      <c r="D994" s="449">
        <v>5.39</v>
      </c>
      <c r="E994" s="449">
        <v>0.5</v>
      </c>
      <c r="F994" s="449" t="s">
        <v>12285</v>
      </c>
    </row>
    <row r="995" spans="1:6" ht="15" customHeight="1">
      <c r="A995" s="446">
        <v>92887</v>
      </c>
      <c r="B995" s="447" t="s">
        <v>17471</v>
      </c>
      <c r="C995" s="448" t="s">
        <v>2569</v>
      </c>
      <c r="D995" s="449">
        <v>5.43</v>
      </c>
      <c r="E995" s="449">
        <v>0.33</v>
      </c>
      <c r="F995" s="449" t="s">
        <v>15074</v>
      </c>
    </row>
    <row r="996" spans="1:6" ht="15" customHeight="1">
      <c r="A996" s="446">
        <v>92888</v>
      </c>
      <c r="B996" s="447" t="s">
        <v>17472</v>
      </c>
      <c r="C996" s="448" t="s">
        <v>2569</v>
      </c>
      <c r="D996" s="449">
        <v>5.38</v>
      </c>
      <c r="E996" s="449">
        <v>0.18</v>
      </c>
      <c r="F996" s="449" t="s">
        <v>17473</v>
      </c>
    </row>
    <row r="997" spans="1:6">
      <c r="A997" s="441"/>
      <c r="B997" s="445" t="s">
        <v>213</v>
      </c>
      <c r="C997" s="443"/>
      <c r="D997" s="444" t="s">
        <v>2587</v>
      </c>
      <c r="E997" s="444" t="s">
        <v>2587</v>
      </c>
      <c r="F997" s="444"/>
    </row>
    <row r="998" spans="1:6" ht="15" customHeight="1">
      <c r="A998" s="446" t="s">
        <v>17390</v>
      </c>
      <c r="B998" s="447" t="s">
        <v>17391</v>
      </c>
      <c r="C998" s="448" t="s">
        <v>2570</v>
      </c>
      <c r="D998" s="449">
        <v>461.43</v>
      </c>
      <c r="E998" s="449">
        <v>86.7</v>
      </c>
      <c r="F998" s="449" t="s">
        <v>17392</v>
      </c>
    </row>
    <row r="999" spans="1:6" ht="30" customHeight="1">
      <c r="A999" s="446">
        <v>96544</v>
      </c>
      <c r="B999" s="447" t="s">
        <v>17497</v>
      </c>
      <c r="C999" s="448" t="s">
        <v>2569</v>
      </c>
      <c r="D999" s="449">
        <v>6.91</v>
      </c>
      <c r="E999" s="449">
        <v>3.78</v>
      </c>
      <c r="F999" s="449" t="s">
        <v>17498</v>
      </c>
    </row>
    <row r="1000" spans="1:6" ht="30" customHeight="1">
      <c r="A1000" s="446">
        <v>96545</v>
      </c>
      <c r="B1000" s="447" t="s">
        <v>17499</v>
      </c>
      <c r="C1000" s="448" t="s">
        <v>2569</v>
      </c>
      <c r="D1000" s="449">
        <v>7.38</v>
      </c>
      <c r="E1000" s="449">
        <v>2.7</v>
      </c>
      <c r="F1000" s="449" t="s">
        <v>17421</v>
      </c>
    </row>
    <row r="1001" spans="1:6" ht="30" customHeight="1">
      <c r="A1001" s="446">
        <v>96546</v>
      </c>
      <c r="B1001" s="447" t="s">
        <v>17500</v>
      </c>
      <c r="C1001" s="448" t="s">
        <v>2569</v>
      </c>
      <c r="D1001" s="449">
        <v>6.2099999999999991</v>
      </c>
      <c r="E1001" s="449">
        <v>1.99</v>
      </c>
      <c r="F1001" s="449" t="s">
        <v>12533</v>
      </c>
    </row>
    <row r="1002" spans="1:6" ht="30" customHeight="1">
      <c r="A1002" s="446">
        <v>96547</v>
      </c>
      <c r="B1002" s="447" t="s">
        <v>17501</v>
      </c>
      <c r="C1002" s="448" t="s">
        <v>2569</v>
      </c>
      <c r="D1002" s="449">
        <v>5.7700000000000005</v>
      </c>
      <c r="E1002" s="449">
        <v>1.47</v>
      </c>
      <c r="F1002" s="449" t="s">
        <v>12470</v>
      </c>
    </row>
    <row r="1003" spans="1:6" ht="30" customHeight="1">
      <c r="A1003" s="446">
        <v>96548</v>
      </c>
      <c r="B1003" s="447" t="s">
        <v>17502</v>
      </c>
      <c r="C1003" s="448" t="s">
        <v>2569</v>
      </c>
      <c r="D1003" s="449">
        <v>5.6300000000000008</v>
      </c>
      <c r="E1003" s="449">
        <v>1.02</v>
      </c>
      <c r="F1003" s="449" t="s">
        <v>17503</v>
      </c>
    </row>
    <row r="1004" spans="1:6" ht="30" customHeight="1">
      <c r="A1004" s="446">
        <v>96549</v>
      </c>
      <c r="B1004" s="447" t="s">
        <v>17504</v>
      </c>
      <c r="C1004" s="448" t="s">
        <v>2569</v>
      </c>
      <c r="D1004" s="449">
        <v>5.32</v>
      </c>
      <c r="E1004" s="449">
        <v>0.75</v>
      </c>
      <c r="F1004" s="449" t="s">
        <v>13975</v>
      </c>
    </row>
    <row r="1005" spans="1:6" ht="30" customHeight="1">
      <c r="A1005" s="446">
        <v>96550</v>
      </c>
      <c r="B1005" s="447" t="s">
        <v>17505</v>
      </c>
      <c r="C1005" s="448" t="s">
        <v>2569</v>
      </c>
      <c r="D1005" s="449">
        <v>6</v>
      </c>
      <c r="E1005" s="449">
        <v>0.51</v>
      </c>
      <c r="F1005" s="449" t="s">
        <v>12616</v>
      </c>
    </row>
    <row r="1006" spans="1:6" ht="45" customHeight="1">
      <c r="A1006" s="446">
        <v>92760</v>
      </c>
      <c r="B1006" s="447" t="s">
        <v>17398</v>
      </c>
      <c r="C1006" s="448" t="s">
        <v>2569</v>
      </c>
      <c r="D1006" s="449">
        <v>6.44</v>
      </c>
      <c r="E1006" s="449">
        <v>2.46</v>
      </c>
      <c r="F1006" s="449" t="s">
        <v>12475</v>
      </c>
    </row>
    <row r="1007" spans="1:6" ht="45" customHeight="1">
      <c r="A1007" s="446">
        <v>92761</v>
      </c>
      <c r="B1007" s="447" t="s">
        <v>17399</v>
      </c>
      <c r="C1007" s="448" t="s">
        <v>2569</v>
      </c>
      <c r="D1007" s="449">
        <v>7.0499999999999989</v>
      </c>
      <c r="E1007" s="449">
        <v>1.65</v>
      </c>
      <c r="F1007" s="449" t="s">
        <v>13949</v>
      </c>
    </row>
    <row r="1008" spans="1:6" ht="45" customHeight="1">
      <c r="A1008" s="446">
        <v>92762</v>
      </c>
      <c r="B1008" s="447" t="s">
        <v>17400</v>
      </c>
      <c r="C1008" s="448" t="s">
        <v>2569</v>
      </c>
      <c r="D1008" s="449">
        <v>5.9499999999999993</v>
      </c>
      <c r="E1008" s="449">
        <v>1.1499999999999999</v>
      </c>
      <c r="F1008" s="449" t="s">
        <v>16153</v>
      </c>
    </row>
    <row r="1009" spans="1:6" ht="45" customHeight="1">
      <c r="A1009" s="446">
        <v>92763</v>
      </c>
      <c r="B1009" s="447" t="s">
        <v>17401</v>
      </c>
      <c r="C1009" s="448" t="s">
        <v>2569</v>
      </c>
      <c r="D1009" s="449">
        <v>5.5600000000000005</v>
      </c>
      <c r="E1009" s="449">
        <v>0.8</v>
      </c>
      <c r="F1009" s="449" t="s">
        <v>12270</v>
      </c>
    </row>
    <row r="1010" spans="1:6" ht="45" customHeight="1">
      <c r="A1010" s="446">
        <v>92764</v>
      </c>
      <c r="B1010" s="447" t="s">
        <v>17402</v>
      </c>
      <c r="C1010" s="448" t="s">
        <v>2569</v>
      </c>
      <c r="D1010" s="449">
        <v>5.46</v>
      </c>
      <c r="E1010" s="449">
        <v>0.5</v>
      </c>
      <c r="F1010" s="449" t="s">
        <v>12272</v>
      </c>
    </row>
    <row r="1011" spans="1:6" ht="45" customHeight="1">
      <c r="A1011" s="446">
        <v>92765</v>
      </c>
      <c r="B1011" s="447" t="s">
        <v>17403</v>
      </c>
      <c r="C1011" s="448" t="s">
        <v>2569</v>
      </c>
      <c r="D1011" s="449">
        <v>5.17</v>
      </c>
      <c r="E1011" s="449">
        <v>0.33</v>
      </c>
      <c r="F1011" s="449" t="s">
        <v>17404</v>
      </c>
    </row>
    <row r="1012" spans="1:6" ht="45" customHeight="1">
      <c r="A1012" s="446">
        <v>92766</v>
      </c>
      <c r="B1012" s="447" t="s">
        <v>17405</v>
      </c>
      <c r="C1012" s="448" t="s">
        <v>2569</v>
      </c>
      <c r="D1012" s="449">
        <v>5.86</v>
      </c>
      <c r="E1012" s="449">
        <v>0.18</v>
      </c>
      <c r="F1012" s="449" t="s">
        <v>12286</v>
      </c>
    </row>
    <row r="1013" spans="1:6" ht="45" customHeight="1">
      <c r="A1013" s="446">
        <v>92776</v>
      </c>
      <c r="B1013" s="447" t="s">
        <v>17418</v>
      </c>
      <c r="C1013" s="448" t="s">
        <v>2569</v>
      </c>
      <c r="D1013" s="449">
        <v>6.8599999999999994</v>
      </c>
      <c r="E1013" s="449">
        <v>3.89</v>
      </c>
      <c r="F1013" s="449" t="s">
        <v>17419</v>
      </c>
    </row>
    <row r="1014" spans="1:6" ht="45" customHeight="1">
      <c r="A1014" s="446">
        <v>92777</v>
      </c>
      <c r="B1014" s="447" t="s">
        <v>17420</v>
      </c>
      <c r="C1014" s="448" t="s">
        <v>2569</v>
      </c>
      <c r="D1014" s="449">
        <v>7.37</v>
      </c>
      <c r="E1014" s="449">
        <v>2.71</v>
      </c>
      <c r="F1014" s="449" t="s">
        <v>17421</v>
      </c>
    </row>
    <row r="1015" spans="1:6" ht="45" customHeight="1">
      <c r="A1015" s="446">
        <v>92778</v>
      </c>
      <c r="B1015" s="447" t="s">
        <v>17422</v>
      </c>
      <c r="C1015" s="448" t="s">
        <v>2569</v>
      </c>
      <c r="D1015" s="449">
        <v>6.18</v>
      </c>
      <c r="E1015" s="449">
        <v>1.94</v>
      </c>
      <c r="F1015" s="449" t="s">
        <v>17423</v>
      </c>
    </row>
    <row r="1016" spans="1:6" ht="45" customHeight="1">
      <c r="A1016" s="446">
        <v>92779</v>
      </c>
      <c r="B1016" s="447" t="s">
        <v>17424</v>
      </c>
      <c r="C1016" s="448" t="s">
        <v>2569</v>
      </c>
      <c r="D1016" s="449">
        <v>5.74</v>
      </c>
      <c r="E1016" s="449">
        <v>1.37</v>
      </c>
      <c r="F1016" s="449" t="s">
        <v>11483</v>
      </c>
    </row>
    <row r="1017" spans="1:6" ht="45" customHeight="1">
      <c r="A1017" s="446">
        <v>92780</v>
      </c>
      <c r="B1017" s="447" t="s">
        <v>17425</v>
      </c>
      <c r="C1017" s="448" t="s">
        <v>2569</v>
      </c>
      <c r="D1017" s="449">
        <v>5.58</v>
      </c>
      <c r="E1017" s="449">
        <v>0.89</v>
      </c>
      <c r="F1017" s="449" t="s">
        <v>11375</v>
      </c>
    </row>
    <row r="1018" spans="1:6" ht="45" customHeight="1">
      <c r="A1018" s="446">
        <v>92781</v>
      </c>
      <c r="B1018" s="447" t="s">
        <v>17426</v>
      </c>
      <c r="C1018" s="448" t="s">
        <v>2569</v>
      </c>
      <c r="D1018" s="449">
        <v>5.27</v>
      </c>
      <c r="E1018" s="449">
        <v>0.56999999999999995</v>
      </c>
      <c r="F1018" s="449" t="s">
        <v>16175</v>
      </c>
    </row>
    <row r="1019" spans="1:6" ht="45" customHeight="1">
      <c r="A1019" s="446">
        <v>92782</v>
      </c>
      <c r="B1019" s="447" t="s">
        <v>17427</v>
      </c>
      <c r="C1019" s="448" t="s">
        <v>2569</v>
      </c>
      <c r="D1019" s="449">
        <v>5.91</v>
      </c>
      <c r="E1019" s="449">
        <v>0.33</v>
      </c>
      <c r="F1019" s="449" t="s">
        <v>11436</v>
      </c>
    </row>
    <row r="1020" spans="1:6" ht="45" customHeight="1">
      <c r="A1020" s="446">
        <v>92769</v>
      </c>
      <c r="B1020" s="447" t="s">
        <v>17409</v>
      </c>
      <c r="C1020" s="448" t="s">
        <v>2569</v>
      </c>
      <c r="D1020" s="449">
        <v>6.27</v>
      </c>
      <c r="E1020" s="449">
        <v>1.7</v>
      </c>
      <c r="F1020" s="449" t="s">
        <v>17410</v>
      </c>
    </row>
    <row r="1021" spans="1:6" ht="45" customHeight="1">
      <c r="A1021" s="446">
        <v>92770</v>
      </c>
      <c r="B1021" s="447" t="s">
        <v>17411</v>
      </c>
      <c r="C1021" s="448" t="s">
        <v>2569</v>
      </c>
      <c r="D1021" s="449">
        <v>6.87</v>
      </c>
      <c r="E1021" s="449">
        <v>1.1200000000000001</v>
      </c>
      <c r="F1021" s="449" t="s">
        <v>12474</v>
      </c>
    </row>
    <row r="1022" spans="1:6" ht="45" customHeight="1">
      <c r="A1022" s="446">
        <v>92771</v>
      </c>
      <c r="B1022" s="447" t="s">
        <v>17412</v>
      </c>
      <c r="C1022" s="448" t="s">
        <v>2569</v>
      </c>
      <c r="D1022" s="449">
        <v>5.7799999999999994</v>
      </c>
      <c r="E1022" s="449">
        <v>0.77</v>
      </c>
      <c r="F1022" s="449" t="s">
        <v>16349</v>
      </c>
    </row>
    <row r="1023" spans="1:6" ht="45" customHeight="1">
      <c r="A1023" s="446">
        <v>92772</v>
      </c>
      <c r="B1023" s="447" t="s">
        <v>17413</v>
      </c>
      <c r="C1023" s="448" t="s">
        <v>2569</v>
      </c>
      <c r="D1023" s="449">
        <v>5.45</v>
      </c>
      <c r="E1023" s="449">
        <v>0.5</v>
      </c>
      <c r="F1023" s="449" t="s">
        <v>15161</v>
      </c>
    </row>
    <row r="1024" spans="1:6" ht="45" customHeight="1">
      <c r="A1024" s="446">
        <v>92773</v>
      </c>
      <c r="B1024" s="447" t="s">
        <v>17414</v>
      </c>
      <c r="C1024" s="448" t="s">
        <v>2569</v>
      </c>
      <c r="D1024" s="449">
        <v>5.37</v>
      </c>
      <c r="E1024" s="449">
        <v>0.3</v>
      </c>
      <c r="F1024" s="449" t="s">
        <v>12374</v>
      </c>
    </row>
    <row r="1025" spans="1:6" ht="45" customHeight="1">
      <c r="A1025" s="446">
        <v>92774</v>
      </c>
      <c r="B1025" s="447" t="s">
        <v>17415</v>
      </c>
      <c r="C1025" s="448" t="s">
        <v>2569</v>
      </c>
      <c r="D1025" s="449">
        <v>5.12</v>
      </c>
      <c r="E1025" s="449">
        <v>0.17</v>
      </c>
      <c r="F1025" s="449" t="s">
        <v>17416</v>
      </c>
    </row>
    <row r="1026" spans="1:6" ht="45" customHeight="1">
      <c r="A1026" s="446">
        <v>92785</v>
      </c>
      <c r="B1026" s="447" t="s">
        <v>17431</v>
      </c>
      <c r="C1026" s="448" t="s">
        <v>2569</v>
      </c>
      <c r="D1026" s="449">
        <v>6.5500000000000007</v>
      </c>
      <c r="E1026" s="449">
        <v>2.67</v>
      </c>
      <c r="F1026" s="449" t="s">
        <v>16029</v>
      </c>
    </row>
    <row r="1027" spans="1:6" ht="45" customHeight="1">
      <c r="A1027" s="446">
        <v>92786</v>
      </c>
      <c r="B1027" s="447" t="s">
        <v>17432</v>
      </c>
      <c r="C1027" s="448" t="s">
        <v>2569</v>
      </c>
      <c r="D1027" s="449">
        <v>7.09</v>
      </c>
      <c r="E1027" s="449">
        <v>1.83</v>
      </c>
      <c r="F1027" s="449" t="s">
        <v>16069</v>
      </c>
    </row>
    <row r="1028" spans="1:6" ht="45" customHeight="1">
      <c r="A1028" s="446">
        <v>92787</v>
      </c>
      <c r="B1028" s="447" t="s">
        <v>17433</v>
      </c>
      <c r="C1028" s="448" t="s">
        <v>2569</v>
      </c>
      <c r="D1028" s="449">
        <v>5.95</v>
      </c>
      <c r="E1028" s="449">
        <v>1.28</v>
      </c>
      <c r="F1028" s="449" t="s">
        <v>12464</v>
      </c>
    </row>
    <row r="1029" spans="1:6" ht="45" customHeight="1">
      <c r="A1029" s="446">
        <v>92788</v>
      </c>
      <c r="B1029" s="447" t="s">
        <v>17434</v>
      </c>
      <c r="C1029" s="448" t="s">
        <v>2569</v>
      </c>
      <c r="D1029" s="449">
        <v>5.57</v>
      </c>
      <c r="E1029" s="449">
        <v>0.87</v>
      </c>
      <c r="F1029" s="449" t="s">
        <v>12689</v>
      </c>
    </row>
    <row r="1030" spans="1:6" ht="45" customHeight="1">
      <c r="A1030" s="446">
        <v>92789</v>
      </c>
      <c r="B1030" s="447" t="s">
        <v>17435</v>
      </c>
      <c r="C1030" s="448" t="s">
        <v>2569</v>
      </c>
      <c r="D1030" s="449">
        <v>5.4399999999999995</v>
      </c>
      <c r="E1030" s="449">
        <v>0.53</v>
      </c>
      <c r="F1030" s="449" t="s">
        <v>12961</v>
      </c>
    </row>
    <row r="1031" spans="1:6" ht="45" customHeight="1">
      <c r="A1031" s="446">
        <v>92790</v>
      </c>
      <c r="B1031" s="447" t="s">
        <v>17436</v>
      </c>
      <c r="C1031" s="448" t="s">
        <v>2569</v>
      </c>
      <c r="D1031" s="449">
        <v>5.1499999999999995</v>
      </c>
      <c r="E1031" s="449">
        <v>0.32</v>
      </c>
      <c r="F1031" s="449" t="s">
        <v>17437</v>
      </c>
    </row>
    <row r="1032" spans="1:6" ht="45" customHeight="1">
      <c r="A1032" s="446">
        <v>92916</v>
      </c>
      <c r="B1032" s="447" t="s">
        <v>17475</v>
      </c>
      <c r="C1032" s="448" t="s">
        <v>2569</v>
      </c>
      <c r="D1032" s="449">
        <v>6.66</v>
      </c>
      <c r="E1032" s="449">
        <v>3.17</v>
      </c>
      <c r="F1032" s="449" t="s">
        <v>17476</v>
      </c>
    </row>
    <row r="1033" spans="1:6" ht="45" customHeight="1">
      <c r="A1033" s="446">
        <v>92917</v>
      </c>
      <c r="B1033" s="447" t="s">
        <v>17477</v>
      </c>
      <c r="C1033" s="448" t="s">
        <v>2569</v>
      </c>
      <c r="D1033" s="449">
        <v>7.2000000000000011</v>
      </c>
      <c r="E1033" s="449">
        <v>2.19</v>
      </c>
      <c r="F1033" s="449" t="s">
        <v>17478</v>
      </c>
    </row>
    <row r="1034" spans="1:6" ht="45" customHeight="1">
      <c r="A1034" s="446">
        <v>92919</v>
      </c>
      <c r="B1034" s="447" t="s">
        <v>17479</v>
      </c>
      <c r="C1034" s="448" t="s">
        <v>2569</v>
      </c>
      <c r="D1034" s="449">
        <v>6.0600000000000005</v>
      </c>
      <c r="E1034" s="449">
        <v>1.55</v>
      </c>
      <c r="F1034" s="449" t="s">
        <v>15510</v>
      </c>
    </row>
    <row r="1035" spans="1:6" ht="45" customHeight="1">
      <c r="A1035" s="446">
        <v>92921</v>
      </c>
      <c r="B1035" s="447" t="s">
        <v>17480</v>
      </c>
      <c r="C1035" s="448" t="s">
        <v>2569</v>
      </c>
      <c r="D1035" s="449">
        <v>5.6400000000000006</v>
      </c>
      <c r="E1035" s="449">
        <v>1.0900000000000001</v>
      </c>
      <c r="F1035" s="449" t="s">
        <v>17481</v>
      </c>
    </row>
    <row r="1036" spans="1:6" ht="45" customHeight="1">
      <c r="A1036" s="446">
        <v>92922</v>
      </c>
      <c r="B1036" s="447" t="s">
        <v>17482</v>
      </c>
      <c r="C1036" s="448" t="s">
        <v>2569</v>
      </c>
      <c r="D1036" s="449">
        <v>5.51</v>
      </c>
      <c r="E1036" s="449">
        <v>0.7</v>
      </c>
      <c r="F1036" s="449" t="s">
        <v>15481</v>
      </c>
    </row>
    <row r="1037" spans="1:6" ht="45" customHeight="1">
      <c r="A1037" s="446">
        <v>92923</v>
      </c>
      <c r="B1037" s="447" t="s">
        <v>17483</v>
      </c>
      <c r="C1037" s="448" t="s">
        <v>2569</v>
      </c>
      <c r="D1037" s="449">
        <v>5.22</v>
      </c>
      <c r="E1037" s="449">
        <v>0.45</v>
      </c>
      <c r="F1037" s="449" t="s">
        <v>12374</v>
      </c>
    </row>
    <row r="1038" spans="1:6" ht="45" customHeight="1">
      <c r="A1038" s="446">
        <v>92924</v>
      </c>
      <c r="B1038" s="447" t="s">
        <v>17484</v>
      </c>
      <c r="C1038" s="448" t="s">
        <v>2569</v>
      </c>
      <c r="D1038" s="449">
        <v>5.89</v>
      </c>
      <c r="E1038" s="449">
        <v>0.25</v>
      </c>
      <c r="F1038" s="449" t="s">
        <v>12273</v>
      </c>
    </row>
    <row r="1039" spans="1:6" ht="30" customHeight="1">
      <c r="A1039" s="446">
        <v>95944</v>
      </c>
      <c r="B1039" s="447" t="s">
        <v>17491</v>
      </c>
      <c r="C1039" s="448" t="s">
        <v>2569</v>
      </c>
      <c r="D1039" s="449">
        <v>7.5600000000000005</v>
      </c>
      <c r="E1039" s="449">
        <v>5.93</v>
      </c>
      <c r="F1039" s="449" t="s">
        <v>12742</v>
      </c>
    </row>
    <row r="1040" spans="1:6" ht="30" customHeight="1">
      <c r="A1040" s="446">
        <v>95945</v>
      </c>
      <c r="B1040" s="447" t="s">
        <v>17492</v>
      </c>
      <c r="C1040" s="448" t="s">
        <v>2569</v>
      </c>
      <c r="D1040" s="449">
        <v>7.5799999999999992</v>
      </c>
      <c r="E1040" s="449">
        <v>3.46</v>
      </c>
      <c r="F1040" s="449" t="s">
        <v>17493</v>
      </c>
    </row>
    <row r="1041" spans="1:6" ht="30" customHeight="1">
      <c r="A1041" s="446">
        <v>95946</v>
      </c>
      <c r="B1041" s="447" t="s">
        <v>17494</v>
      </c>
      <c r="C1041" s="448" t="s">
        <v>2569</v>
      </c>
      <c r="D1041" s="449">
        <v>6.1400000000000006</v>
      </c>
      <c r="E1041" s="449">
        <v>1.84</v>
      </c>
      <c r="F1041" s="449" t="s">
        <v>16160</v>
      </c>
    </row>
    <row r="1042" spans="1:6" ht="30" customHeight="1">
      <c r="A1042" s="446">
        <v>95947</v>
      </c>
      <c r="B1042" s="447" t="s">
        <v>17495</v>
      </c>
      <c r="C1042" s="448" t="s">
        <v>2569</v>
      </c>
      <c r="D1042" s="449">
        <v>5.58</v>
      </c>
      <c r="E1042" s="449">
        <v>0.81</v>
      </c>
      <c r="F1042" s="449" t="s">
        <v>11634</v>
      </c>
    </row>
    <row r="1043" spans="1:6" ht="30" customHeight="1">
      <c r="A1043" s="446">
        <v>95948</v>
      </c>
      <c r="B1043" s="447" t="s">
        <v>17496</v>
      </c>
      <c r="C1043" s="448" t="s">
        <v>2569</v>
      </c>
      <c r="D1043" s="449">
        <v>5.31</v>
      </c>
      <c r="E1043" s="449">
        <v>0.15</v>
      </c>
      <c r="F1043" s="449" t="s">
        <v>11913</v>
      </c>
    </row>
    <row r="1044" spans="1:6">
      <c r="A1044" s="441"/>
      <c r="B1044" s="445" t="s">
        <v>214</v>
      </c>
      <c r="C1044" s="443"/>
      <c r="D1044" s="444" t="s">
        <v>2587</v>
      </c>
      <c r="E1044" s="444" t="s">
        <v>2587</v>
      </c>
      <c r="F1044" s="444"/>
    </row>
    <row r="1045" spans="1:6" ht="30" customHeight="1">
      <c r="A1045" s="446">
        <v>96543</v>
      </c>
      <c r="B1045" s="447" t="s">
        <v>17386</v>
      </c>
      <c r="C1045" s="448" t="s">
        <v>2569</v>
      </c>
      <c r="D1045" s="449">
        <v>7.1800000000000006</v>
      </c>
      <c r="E1045" s="449">
        <v>5.31</v>
      </c>
      <c r="F1045" s="449" t="s">
        <v>14039</v>
      </c>
    </row>
    <row r="1046" spans="1:6" ht="45" customHeight="1">
      <c r="A1046" s="446">
        <v>92759</v>
      </c>
      <c r="B1046" s="447" t="s">
        <v>17397</v>
      </c>
      <c r="C1046" s="448" t="s">
        <v>2569</v>
      </c>
      <c r="D1046" s="449">
        <v>6.5499999999999989</v>
      </c>
      <c r="E1046" s="449">
        <v>3.64</v>
      </c>
      <c r="F1046" s="449" t="s">
        <v>11427</v>
      </c>
    </row>
    <row r="1047" spans="1:6" ht="45" customHeight="1">
      <c r="A1047" s="446">
        <v>92775</v>
      </c>
      <c r="B1047" s="447" t="s">
        <v>17417</v>
      </c>
      <c r="C1047" s="448" t="s">
        <v>2569</v>
      </c>
      <c r="D1047" s="449">
        <v>7.14</v>
      </c>
      <c r="E1047" s="449">
        <v>5.47</v>
      </c>
      <c r="F1047" s="449" t="s">
        <v>13696</v>
      </c>
    </row>
    <row r="1048" spans="1:6" ht="45" customHeight="1">
      <c r="A1048" s="446">
        <v>92767</v>
      </c>
      <c r="B1048" s="447" t="s">
        <v>17406</v>
      </c>
      <c r="C1048" s="448" t="s">
        <v>2569</v>
      </c>
      <c r="D1048" s="449">
        <v>6.6999999999999993</v>
      </c>
      <c r="E1048" s="449">
        <v>3.59</v>
      </c>
      <c r="F1048" s="449" t="s">
        <v>17407</v>
      </c>
    </row>
    <row r="1049" spans="1:6" ht="45" customHeight="1">
      <c r="A1049" s="446">
        <v>92768</v>
      </c>
      <c r="B1049" s="447" t="s">
        <v>17408</v>
      </c>
      <c r="C1049" s="448" t="s">
        <v>2569</v>
      </c>
      <c r="D1049" s="449">
        <v>6.3100000000000005</v>
      </c>
      <c r="E1049" s="449">
        <v>2.61</v>
      </c>
      <c r="F1049" s="449" t="s">
        <v>16069</v>
      </c>
    </row>
    <row r="1050" spans="1:6" ht="45" customHeight="1">
      <c r="A1050" s="446">
        <v>92783</v>
      </c>
      <c r="B1050" s="447" t="s">
        <v>17428</v>
      </c>
      <c r="C1050" s="448" t="s">
        <v>2569</v>
      </c>
      <c r="D1050" s="449">
        <v>7.18</v>
      </c>
      <c r="E1050" s="449">
        <v>5.15</v>
      </c>
      <c r="F1050" s="449" t="s">
        <v>17429</v>
      </c>
    </row>
    <row r="1051" spans="1:6" ht="45" customHeight="1">
      <c r="A1051" s="446">
        <v>92784</v>
      </c>
      <c r="B1051" s="447" t="s">
        <v>17430</v>
      </c>
      <c r="C1051" s="448" t="s">
        <v>2569</v>
      </c>
      <c r="D1051" s="449">
        <v>6.72</v>
      </c>
      <c r="E1051" s="449">
        <v>3.87</v>
      </c>
      <c r="F1051" s="449" t="s">
        <v>14296</v>
      </c>
    </row>
    <row r="1052" spans="1:6" ht="45" customHeight="1">
      <c r="A1052" s="446">
        <v>92915</v>
      </c>
      <c r="B1052" s="447" t="s">
        <v>17474</v>
      </c>
      <c r="C1052" s="448" t="s">
        <v>2569</v>
      </c>
      <c r="D1052" s="449">
        <v>6.83</v>
      </c>
      <c r="E1052" s="449">
        <v>4.58</v>
      </c>
      <c r="F1052" s="449" t="s">
        <v>14767</v>
      </c>
    </row>
    <row r="1053" spans="1:6" ht="30" customHeight="1">
      <c r="A1053" s="446">
        <v>95943</v>
      </c>
      <c r="B1053" s="447" t="s">
        <v>17490</v>
      </c>
      <c r="C1053" s="448" t="s">
        <v>2569</v>
      </c>
      <c r="D1053" s="449">
        <v>7.8299999999999992</v>
      </c>
      <c r="E1053" s="449">
        <v>7.7</v>
      </c>
      <c r="F1053" s="449" t="s">
        <v>12368</v>
      </c>
    </row>
    <row r="1054" spans="1:6">
      <c r="A1054" s="441"/>
      <c r="B1054" s="445" t="s">
        <v>215</v>
      </c>
      <c r="C1054" s="443"/>
      <c r="D1054" s="444" t="s">
        <v>2587</v>
      </c>
      <c r="E1054" s="444" t="s">
        <v>2587</v>
      </c>
      <c r="F1054" s="444"/>
    </row>
    <row r="1055" spans="1:6" ht="15" customHeight="1">
      <c r="A1055" s="446">
        <v>85662</v>
      </c>
      <c r="B1055" s="447" t="s">
        <v>3254</v>
      </c>
      <c r="C1055" s="448" t="s">
        <v>2573</v>
      </c>
      <c r="D1055" s="449">
        <v>11.79</v>
      </c>
      <c r="E1055" s="449">
        <v>1.1599999999999999</v>
      </c>
      <c r="F1055" s="449" t="s">
        <v>11706</v>
      </c>
    </row>
    <row r="1056" spans="1:6">
      <c r="A1056" s="441"/>
      <c r="B1056" s="445" t="s">
        <v>1248</v>
      </c>
      <c r="C1056" s="443"/>
      <c r="D1056" s="444" t="s">
        <v>2587</v>
      </c>
      <c r="E1056" s="444" t="s">
        <v>2587</v>
      </c>
      <c r="F1056" s="444"/>
    </row>
    <row r="1057" spans="1:6" ht="30" customHeight="1">
      <c r="A1057" s="446">
        <v>88544</v>
      </c>
      <c r="B1057" s="447" t="s">
        <v>3255</v>
      </c>
      <c r="C1057" s="448" t="s">
        <v>2570</v>
      </c>
      <c r="D1057" s="449">
        <v>44.22999999999999</v>
      </c>
      <c r="E1057" s="449">
        <v>41.84</v>
      </c>
      <c r="F1057" s="449" t="s">
        <v>18107</v>
      </c>
    </row>
    <row r="1058" spans="1:6" ht="30" customHeight="1">
      <c r="A1058" s="446">
        <v>88545</v>
      </c>
      <c r="B1058" s="447" t="s">
        <v>3256</v>
      </c>
      <c r="C1058" s="448" t="s">
        <v>2570</v>
      </c>
      <c r="D1058" s="449">
        <v>97.63000000000001</v>
      </c>
      <c r="E1058" s="449">
        <v>55.7</v>
      </c>
      <c r="F1058" s="449" t="s">
        <v>18108</v>
      </c>
    </row>
    <row r="1059" spans="1:6" ht="30" customHeight="1">
      <c r="A1059" s="446">
        <v>88543</v>
      </c>
      <c r="B1059" s="447" t="s">
        <v>3257</v>
      </c>
      <c r="C1059" s="448" t="s">
        <v>2570</v>
      </c>
      <c r="D1059" s="449">
        <v>82.31</v>
      </c>
      <c r="E1059" s="449">
        <v>50.18</v>
      </c>
      <c r="F1059" s="449" t="s">
        <v>18106</v>
      </c>
    </row>
    <row r="1060" spans="1:6">
      <c r="A1060" s="441"/>
      <c r="B1060" s="445" t="s">
        <v>1878</v>
      </c>
      <c r="C1060" s="443"/>
      <c r="D1060" s="444" t="s">
        <v>2587</v>
      </c>
      <c r="E1060" s="444" t="s">
        <v>2587</v>
      </c>
      <c r="F1060" s="444"/>
    </row>
    <row r="1061" spans="1:6" ht="15" customHeight="1">
      <c r="A1061" s="446">
        <v>89996</v>
      </c>
      <c r="B1061" s="447" t="s">
        <v>1716</v>
      </c>
      <c r="C1061" s="448" t="s">
        <v>2569</v>
      </c>
      <c r="D1061" s="449">
        <v>5.25</v>
      </c>
      <c r="E1061" s="449">
        <v>1.53</v>
      </c>
      <c r="F1061" s="449" t="s">
        <v>12969</v>
      </c>
    </row>
    <row r="1062" spans="1:6" ht="15" customHeight="1">
      <c r="A1062" s="446">
        <v>89997</v>
      </c>
      <c r="B1062" s="447" t="s">
        <v>1717</v>
      </c>
      <c r="C1062" s="448" t="s">
        <v>2569</v>
      </c>
      <c r="D1062" s="449">
        <v>4.8099999999999996</v>
      </c>
      <c r="E1062" s="449">
        <v>0.99</v>
      </c>
      <c r="F1062" s="449" t="s">
        <v>17393</v>
      </c>
    </row>
    <row r="1063" spans="1:6" ht="15" customHeight="1">
      <c r="A1063" s="446">
        <v>89998</v>
      </c>
      <c r="B1063" s="447" t="s">
        <v>1718</v>
      </c>
      <c r="C1063" s="448" t="s">
        <v>2569</v>
      </c>
      <c r="D1063" s="449">
        <v>5.13</v>
      </c>
      <c r="E1063" s="449">
        <v>1.2</v>
      </c>
      <c r="F1063" s="449" t="s">
        <v>11496</v>
      </c>
    </row>
    <row r="1064" spans="1:6" ht="30" customHeight="1">
      <c r="A1064" s="446">
        <v>89999</v>
      </c>
      <c r="B1064" s="447" t="s">
        <v>1719</v>
      </c>
      <c r="C1064" s="448" t="s">
        <v>2569</v>
      </c>
      <c r="D1064" s="449">
        <v>6.83</v>
      </c>
      <c r="E1064" s="449">
        <v>3.74</v>
      </c>
      <c r="F1064" s="449" t="s">
        <v>14895</v>
      </c>
    </row>
    <row r="1065" spans="1:6" ht="30" customHeight="1">
      <c r="A1065" s="446">
        <v>90000</v>
      </c>
      <c r="B1065" s="447" t="s">
        <v>1720</v>
      </c>
      <c r="C1065" s="448" t="s">
        <v>2569</v>
      </c>
      <c r="D1065" s="449">
        <v>5.5400000000000009</v>
      </c>
      <c r="E1065" s="449">
        <v>2.4</v>
      </c>
      <c r="F1065" s="449" t="s">
        <v>14691</v>
      </c>
    </row>
    <row r="1066" spans="1:6">
      <c r="A1066" s="441"/>
      <c r="B1066" s="445" t="s">
        <v>1879</v>
      </c>
      <c r="C1066" s="443"/>
      <c r="D1066" s="444" t="s">
        <v>2587</v>
      </c>
      <c r="E1066" s="444" t="s">
        <v>2587</v>
      </c>
      <c r="F1066" s="444"/>
    </row>
    <row r="1067" spans="1:6" ht="30" customHeight="1">
      <c r="A1067" s="446">
        <v>91593</v>
      </c>
      <c r="B1067" s="447" t="s">
        <v>1721</v>
      </c>
      <c r="C1067" s="448" t="s">
        <v>2569</v>
      </c>
      <c r="D1067" s="449">
        <v>8.129999999999999</v>
      </c>
      <c r="E1067" s="449">
        <v>0.56000000000000005</v>
      </c>
      <c r="F1067" s="449" t="s">
        <v>17394</v>
      </c>
    </row>
    <row r="1068" spans="1:6" ht="30" customHeight="1">
      <c r="A1068" s="446">
        <v>91594</v>
      </c>
      <c r="B1068" s="447" t="s">
        <v>1722</v>
      </c>
      <c r="C1068" s="448" t="s">
        <v>2569</v>
      </c>
      <c r="D1068" s="449">
        <v>8.2800000000000011</v>
      </c>
      <c r="E1068" s="449">
        <v>0.85</v>
      </c>
      <c r="F1068" s="449" t="s">
        <v>12359</v>
      </c>
    </row>
    <row r="1069" spans="1:6" ht="30" customHeight="1">
      <c r="A1069" s="446">
        <v>91595</v>
      </c>
      <c r="B1069" s="447" t="s">
        <v>1723</v>
      </c>
      <c r="C1069" s="448" t="s">
        <v>2569</v>
      </c>
      <c r="D1069" s="449">
        <v>8.75</v>
      </c>
      <c r="E1069" s="449">
        <v>1.29</v>
      </c>
      <c r="F1069" s="449" t="s">
        <v>13218</v>
      </c>
    </row>
    <row r="1070" spans="1:6" ht="30" customHeight="1">
      <c r="A1070" s="446">
        <v>91596</v>
      </c>
      <c r="B1070" s="447" t="s">
        <v>1724</v>
      </c>
      <c r="C1070" s="448" t="s">
        <v>2569</v>
      </c>
      <c r="D1070" s="449">
        <v>8.19</v>
      </c>
      <c r="E1070" s="449">
        <v>0.67</v>
      </c>
      <c r="F1070" s="449" t="s">
        <v>13411</v>
      </c>
    </row>
    <row r="1071" spans="1:6" ht="30" customHeight="1">
      <c r="A1071" s="446">
        <v>91597</v>
      </c>
      <c r="B1071" s="447" t="s">
        <v>1725</v>
      </c>
      <c r="C1071" s="448" t="s">
        <v>2569</v>
      </c>
      <c r="D1071" s="449">
        <v>5.47</v>
      </c>
      <c r="E1071" s="449">
        <v>0.71</v>
      </c>
      <c r="F1071" s="449" t="s">
        <v>17395</v>
      </c>
    </row>
    <row r="1072" spans="1:6" ht="30" customHeight="1">
      <c r="A1072" s="446">
        <v>91598</v>
      </c>
      <c r="B1072" s="447" t="s">
        <v>1405</v>
      </c>
      <c r="C1072" s="448" t="s">
        <v>2569</v>
      </c>
      <c r="D1072" s="449">
        <v>7.92</v>
      </c>
      <c r="E1072" s="449">
        <v>0.83</v>
      </c>
      <c r="F1072" s="449" t="s">
        <v>11357</v>
      </c>
    </row>
    <row r="1073" spans="1:6" ht="30" customHeight="1">
      <c r="A1073" s="446">
        <v>91599</v>
      </c>
      <c r="B1073" s="447" t="s">
        <v>1406</v>
      </c>
      <c r="C1073" s="448" t="s">
        <v>2569</v>
      </c>
      <c r="D1073" s="449">
        <v>8.5299999999999994</v>
      </c>
      <c r="E1073" s="449">
        <v>0.9</v>
      </c>
      <c r="F1073" s="449" t="s">
        <v>12534</v>
      </c>
    </row>
    <row r="1074" spans="1:6" ht="30" customHeight="1">
      <c r="A1074" s="446">
        <v>91600</v>
      </c>
      <c r="B1074" s="447" t="s">
        <v>1407</v>
      </c>
      <c r="C1074" s="448" t="s">
        <v>2569</v>
      </c>
      <c r="D1074" s="449">
        <v>8.5200000000000014</v>
      </c>
      <c r="E1074" s="449">
        <v>1.36</v>
      </c>
      <c r="F1074" s="449" t="s">
        <v>15514</v>
      </c>
    </row>
    <row r="1075" spans="1:6" ht="30" customHeight="1">
      <c r="A1075" s="446">
        <v>91601</v>
      </c>
      <c r="B1075" s="447" t="s">
        <v>3258</v>
      </c>
      <c r="C1075" s="448" t="s">
        <v>2569</v>
      </c>
      <c r="D1075" s="449">
        <v>6.43</v>
      </c>
      <c r="E1075" s="449">
        <v>2.44</v>
      </c>
      <c r="F1075" s="449" t="s">
        <v>17396</v>
      </c>
    </row>
    <row r="1076" spans="1:6" ht="30" customHeight="1">
      <c r="A1076" s="446">
        <v>91602</v>
      </c>
      <c r="B1076" s="447" t="s">
        <v>3259</v>
      </c>
      <c r="C1076" s="448" t="s">
        <v>2569</v>
      </c>
      <c r="D1076" s="449">
        <v>6.7700000000000005</v>
      </c>
      <c r="E1076" s="449">
        <v>1.46</v>
      </c>
      <c r="F1076" s="449" t="s">
        <v>12661</v>
      </c>
    </row>
    <row r="1077" spans="1:6" ht="30" customHeight="1">
      <c r="A1077" s="446">
        <v>91603</v>
      </c>
      <c r="B1077" s="447" t="s">
        <v>3260</v>
      </c>
      <c r="C1077" s="448" t="s">
        <v>2569</v>
      </c>
      <c r="D1077" s="449">
        <v>5.67</v>
      </c>
      <c r="E1077" s="449">
        <v>0.92</v>
      </c>
      <c r="F1077" s="449" t="s">
        <v>13262</v>
      </c>
    </row>
    <row r="1078" spans="1:6">
      <c r="A1078" s="441"/>
      <c r="B1078" s="445" t="s">
        <v>2742</v>
      </c>
      <c r="C1078" s="443"/>
      <c r="D1078" s="444" t="s">
        <v>2587</v>
      </c>
      <c r="E1078" s="444" t="s">
        <v>2587</v>
      </c>
      <c r="F1078" s="444"/>
    </row>
    <row r="1079" spans="1:6" ht="15" customHeight="1">
      <c r="A1079" s="446" t="s">
        <v>2743</v>
      </c>
      <c r="B1079" s="447" t="s">
        <v>3261</v>
      </c>
      <c r="C1079" s="448" t="s">
        <v>2570</v>
      </c>
      <c r="D1079" s="449">
        <v>6.5100000000000016</v>
      </c>
      <c r="E1079" s="449">
        <v>14.29</v>
      </c>
      <c r="F1079" s="449" t="s">
        <v>17389</v>
      </c>
    </row>
    <row r="1080" spans="1:6" ht="30" customHeight="1">
      <c r="A1080" s="446">
        <v>95108</v>
      </c>
      <c r="B1080" s="447" t="s">
        <v>3262</v>
      </c>
      <c r="C1080" s="448" t="s">
        <v>2570</v>
      </c>
      <c r="D1080" s="449">
        <v>8.32</v>
      </c>
      <c r="E1080" s="449">
        <v>14.86</v>
      </c>
      <c r="F1080" s="449" t="s">
        <v>16443</v>
      </c>
    </row>
    <row r="1081" spans="1:6">
      <c r="A1081" s="441"/>
      <c r="B1081" s="445" t="s">
        <v>649</v>
      </c>
      <c r="C1081" s="443"/>
      <c r="D1081" s="444" t="s">
        <v>2587</v>
      </c>
      <c r="E1081" s="444" t="s">
        <v>2587</v>
      </c>
      <c r="F1081" s="444"/>
    </row>
    <row r="1082" spans="1:6">
      <c r="A1082" s="441"/>
      <c r="B1082" s="445" t="s">
        <v>1256</v>
      </c>
      <c r="C1082" s="443"/>
      <c r="D1082" s="444" t="s">
        <v>2587</v>
      </c>
      <c r="E1082" s="444" t="s">
        <v>2587</v>
      </c>
      <c r="F1082" s="444"/>
    </row>
    <row r="1083" spans="1:6" ht="30" customHeight="1">
      <c r="A1083" s="446">
        <v>92791</v>
      </c>
      <c r="B1083" s="447" t="s">
        <v>17438</v>
      </c>
      <c r="C1083" s="448" t="s">
        <v>2569</v>
      </c>
      <c r="D1083" s="449">
        <v>5.43</v>
      </c>
      <c r="E1083" s="449">
        <v>1.36</v>
      </c>
      <c r="F1083" s="449" t="s">
        <v>17439</v>
      </c>
    </row>
    <row r="1084" spans="1:6" ht="30" customHeight="1">
      <c r="A1084" s="446">
        <v>92792</v>
      </c>
      <c r="B1084" s="447" t="s">
        <v>17440</v>
      </c>
      <c r="C1084" s="448" t="s">
        <v>2569</v>
      </c>
      <c r="D1084" s="449">
        <v>5.51</v>
      </c>
      <c r="E1084" s="449">
        <v>0.73</v>
      </c>
      <c r="F1084" s="449" t="s">
        <v>11436</v>
      </c>
    </row>
    <row r="1085" spans="1:6" ht="30" customHeight="1">
      <c r="A1085" s="446">
        <v>92793</v>
      </c>
      <c r="B1085" s="447" t="s">
        <v>17441</v>
      </c>
      <c r="C1085" s="448" t="s">
        <v>2569</v>
      </c>
      <c r="D1085" s="449">
        <v>6.26</v>
      </c>
      <c r="E1085" s="449">
        <v>0.38</v>
      </c>
      <c r="F1085" s="449" t="s">
        <v>14553</v>
      </c>
    </row>
    <row r="1086" spans="1:6" ht="30" customHeight="1">
      <c r="A1086" s="446">
        <v>92794</v>
      </c>
      <c r="B1086" s="447" t="s">
        <v>17442</v>
      </c>
      <c r="C1086" s="448" t="s">
        <v>2569</v>
      </c>
      <c r="D1086" s="449">
        <v>5.29</v>
      </c>
      <c r="E1086" s="449">
        <v>0.2</v>
      </c>
      <c r="F1086" s="449" t="s">
        <v>13703</v>
      </c>
    </row>
    <row r="1087" spans="1:6" ht="30" customHeight="1">
      <c r="A1087" s="446">
        <v>92795</v>
      </c>
      <c r="B1087" s="447" t="s">
        <v>17443</v>
      </c>
      <c r="C1087" s="448" t="s">
        <v>2569</v>
      </c>
      <c r="D1087" s="449">
        <v>4.99</v>
      </c>
      <c r="E1087" s="449">
        <v>0.12</v>
      </c>
      <c r="F1087" s="449" t="s">
        <v>12191</v>
      </c>
    </row>
    <row r="1088" spans="1:6" ht="30" customHeight="1">
      <c r="A1088" s="446">
        <v>92796</v>
      </c>
      <c r="B1088" s="447" t="s">
        <v>17444</v>
      </c>
      <c r="C1088" s="448" t="s">
        <v>2569</v>
      </c>
      <c r="D1088" s="449">
        <v>4.9800000000000004</v>
      </c>
      <c r="E1088" s="449">
        <v>0.05</v>
      </c>
      <c r="F1088" s="449" t="s">
        <v>17445</v>
      </c>
    </row>
    <row r="1089" spans="1:6" ht="30" customHeight="1">
      <c r="A1089" s="446">
        <v>92797</v>
      </c>
      <c r="B1089" s="447" t="s">
        <v>17446</v>
      </c>
      <c r="C1089" s="448" t="s">
        <v>2569</v>
      </c>
      <c r="D1089" s="449">
        <v>4.7699999999999996</v>
      </c>
      <c r="E1089" s="449">
        <v>0.03</v>
      </c>
      <c r="F1089" s="449" t="s">
        <v>12971</v>
      </c>
    </row>
    <row r="1090" spans="1:6" ht="30" customHeight="1">
      <c r="A1090" s="446">
        <v>92798</v>
      </c>
      <c r="B1090" s="447" t="s">
        <v>17447</v>
      </c>
      <c r="C1090" s="448" t="s">
        <v>2569</v>
      </c>
      <c r="D1090" s="449">
        <v>5.51</v>
      </c>
      <c r="E1090" s="449">
        <v>0.01</v>
      </c>
      <c r="F1090" s="449" t="s">
        <v>11342</v>
      </c>
    </row>
    <row r="1091" spans="1:6" ht="15" customHeight="1">
      <c r="A1091" s="446">
        <v>92799</v>
      </c>
      <c r="B1091" s="447" t="s">
        <v>17448</v>
      </c>
      <c r="C1091" s="448" t="s">
        <v>2569</v>
      </c>
      <c r="D1091" s="449">
        <v>5.52</v>
      </c>
      <c r="E1091" s="449">
        <v>1.66</v>
      </c>
      <c r="F1091" s="449" t="s">
        <v>14155</v>
      </c>
    </row>
    <row r="1092" spans="1:6" ht="15" customHeight="1">
      <c r="A1092" s="446">
        <v>92800</v>
      </c>
      <c r="B1092" s="447" t="s">
        <v>17449</v>
      </c>
      <c r="C1092" s="448" t="s">
        <v>2569</v>
      </c>
      <c r="D1092" s="449">
        <v>5.3199999999999994</v>
      </c>
      <c r="E1092" s="449">
        <v>1.03</v>
      </c>
      <c r="F1092" s="449" t="s">
        <v>12218</v>
      </c>
    </row>
    <row r="1093" spans="1:6" ht="15" customHeight="1">
      <c r="A1093" s="446">
        <v>92801</v>
      </c>
      <c r="B1093" s="447" t="s">
        <v>17450</v>
      </c>
      <c r="C1093" s="448" t="s">
        <v>2569</v>
      </c>
      <c r="D1093" s="449">
        <v>5.46</v>
      </c>
      <c r="E1093" s="449">
        <v>0.53</v>
      </c>
      <c r="F1093" s="449" t="s">
        <v>14107</v>
      </c>
    </row>
    <row r="1094" spans="1:6" ht="15" customHeight="1">
      <c r="A1094" s="446">
        <v>92802</v>
      </c>
      <c r="B1094" s="447" t="s">
        <v>17451</v>
      </c>
      <c r="C1094" s="448" t="s">
        <v>2569</v>
      </c>
      <c r="D1094" s="449">
        <v>6.2200000000000006</v>
      </c>
      <c r="E1094" s="449">
        <v>0.27</v>
      </c>
      <c r="F1094" s="449" t="s">
        <v>16166</v>
      </c>
    </row>
    <row r="1095" spans="1:6" ht="15" customHeight="1">
      <c r="A1095" s="446">
        <v>92803</v>
      </c>
      <c r="B1095" s="447" t="s">
        <v>17452</v>
      </c>
      <c r="C1095" s="448" t="s">
        <v>2569</v>
      </c>
      <c r="D1095" s="449">
        <v>5.25</v>
      </c>
      <c r="E1095" s="449">
        <v>0.15</v>
      </c>
      <c r="F1095" s="449" t="s">
        <v>17453</v>
      </c>
    </row>
    <row r="1096" spans="1:6" ht="15" customHeight="1">
      <c r="A1096" s="446">
        <v>92804</v>
      </c>
      <c r="B1096" s="447" t="s">
        <v>17454</v>
      </c>
      <c r="C1096" s="448" t="s">
        <v>2569</v>
      </c>
      <c r="D1096" s="449">
        <v>5</v>
      </c>
      <c r="E1096" s="449">
        <v>7.0000000000000007E-2</v>
      </c>
      <c r="F1096" s="449" t="s">
        <v>11896</v>
      </c>
    </row>
    <row r="1097" spans="1:6" ht="15" customHeight="1">
      <c r="A1097" s="446">
        <v>92805</v>
      </c>
      <c r="B1097" s="447" t="s">
        <v>17455</v>
      </c>
      <c r="C1097" s="448" t="s">
        <v>2569</v>
      </c>
      <c r="D1097" s="449">
        <v>4.9799999999999995</v>
      </c>
      <c r="E1097" s="449">
        <v>0.03</v>
      </c>
      <c r="F1097" s="449" t="s">
        <v>11338</v>
      </c>
    </row>
    <row r="1098" spans="1:6" ht="15" customHeight="1">
      <c r="A1098" s="446">
        <v>92806</v>
      </c>
      <c r="B1098" s="447" t="s">
        <v>17456</v>
      </c>
      <c r="C1098" s="448" t="s">
        <v>2569</v>
      </c>
      <c r="D1098" s="449">
        <v>4.7600000000000007</v>
      </c>
      <c r="E1098" s="449">
        <v>0.02</v>
      </c>
      <c r="F1098" s="449" t="s">
        <v>14036</v>
      </c>
    </row>
    <row r="1099" spans="1:6" ht="15" customHeight="1">
      <c r="A1099" s="446">
        <v>92875</v>
      </c>
      <c r="B1099" s="447" t="s">
        <v>17457</v>
      </c>
      <c r="C1099" s="448" t="s">
        <v>2569</v>
      </c>
      <c r="D1099" s="449">
        <v>5.3000000000000007</v>
      </c>
      <c r="E1099" s="449">
        <v>0.73</v>
      </c>
      <c r="F1099" s="449" t="s">
        <v>14360</v>
      </c>
    </row>
    <row r="1100" spans="1:6" ht="15" customHeight="1">
      <c r="A1100" s="446">
        <v>92876</v>
      </c>
      <c r="B1100" s="447" t="s">
        <v>17458</v>
      </c>
      <c r="C1100" s="448" t="s">
        <v>2569</v>
      </c>
      <c r="D1100" s="449">
        <v>5.33</v>
      </c>
      <c r="E1100" s="449">
        <v>0.38</v>
      </c>
      <c r="F1100" s="449" t="s">
        <v>13386</v>
      </c>
    </row>
    <row r="1101" spans="1:6" ht="15" customHeight="1">
      <c r="A1101" s="446">
        <v>92877</v>
      </c>
      <c r="B1101" s="447" t="s">
        <v>17459</v>
      </c>
      <c r="C1101" s="448" t="s">
        <v>2569</v>
      </c>
      <c r="D1101" s="449">
        <v>4.9399999999999995</v>
      </c>
      <c r="E1101" s="449">
        <v>0.2</v>
      </c>
      <c r="F1101" s="449" t="s">
        <v>17460</v>
      </c>
    </row>
    <row r="1102" spans="1:6" ht="15" customHeight="1">
      <c r="A1102" s="446">
        <v>92878</v>
      </c>
      <c r="B1102" s="447" t="s">
        <v>17461</v>
      </c>
      <c r="C1102" s="448" t="s">
        <v>2569</v>
      </c>
      <c r="D1102" s="449">
        <v>4.92</v>
      </c>
      <c r="E1102" s="449">
        <v>0.12</v>
      </c>
      <c r="F1102" s="449" t="s">
        <v>11931</v>
      </c>
    </row>
    <row r="1103" spans="1:6" ht="15" customHeight="1">
      <c r="A1103" s="446">
        <v>92879</v>
      </c>
      <c r="B1103" s="447" t="s">
        <v>17462</v>
      </c>
      <c r="C1103" s="448" t="s">
        <v>2569</v>
      </c>
      <c r="D1103" s="449">
        <v>4.91</v>
      </c>
      <c r="E1103" s="449">
        <v>0.05</v>
      </c>
      <c r="F1103" s="449" t="s">
        <v>15160</v>
      </c>
    </row>
    <row r="1104" spans="1:6" ht="15" customHeight="1">
      <c r="A1104" s="446">
        <v>92880</v>
      </c>
      <c r="B1104" s="447" t="s">
        <v>17463</v>
      </c>
      <c r="C1104" s="448" t="s">
        <v>2569</v>
      </c>
      <c r="D1104" s="449">
        <v>5.0299999999999994</v>
      </c>
      <c r="E1104" s="449">
        <v>0.03</v>
      </c>
      <c r="F1104" s="449" t="s">
        <v>17464</v>
      </c>
    </row>
    <row r="1105" spans="1:6" ht="15" customHeight="1">
      <c r="A1105" s="446">
        <v>92881</v>
      </c>
      <c r="B1105" s="447" t="s">
        <v>17465</v>
      </c>
      <c r="C1105" s="448" t="s">
        <v>2569</v>
      </c>
      <c r="D1105" s="449">
        <v>5.03</v>
      </c>
      <c r="E1105" s="449">
        <v>0.01</v>
      </c>
      <c r="F1105" s="449" t="s">
        <v>11931</v>
      </c>
    </row>
    <row r="1106" spans="1:6" ht="30" customHeight="1">
      <c r="A1106" s="446">
        <v>95445</v>
      </c>
      <c r="B1106" s="447" t="s">
        <v>1622</v>
      </c>
      <c r="C1106" s="448" t="s">
        <v>2569</v>
      </c>
      <c r="D1106" s="449">
        <v>4.8099999999999996</v>
      </c>
      <c r="E1106" s="449">
        <v>0.44</v>
      </c>
      <c r="F1106" s="449" t="s">
        <v>12289</v>
      </c>
    </row>
    <row r="1107" spans="1:6" ht="30" customHeight="1">
      <c r="A1107" s="446">
        <v>95446</v>
      </c>
      <c r="B1107" s="447" t="s">
        <v>1623</v>
      </c>
      <c r="C1107" s="448" t="s">
        <v>2569</v>
      </c>
      <c r="D1107" s="449">
        <v>5.03</v>
      </c>
      <c r="E1107" s="449">
        <v>0.33</v>
      </c>
      <c r="F1107" s="449" t="s">
        <v>13851</v>
      </c>
    </row>
    <row r="1108" spans="1:6">
      <c r="A1108" s="441"/>
      <c r="B1108" s="445" t="s">
        <v>1624</v>
      </c>
      <c r="C1108" s="443"/>
      <c r="D1108" s="444" t="s">
        <v>2587</v>
      </c>
      <c r="E1108" s="444" t="s">
        <v>2587</v>
      </c>
      <c r="F1108" s="444"/>
    </row>
    <row r="1109" spans="1:6" ht="30" customHeight="1">
      <c r="A1109" s="446">
        <v>95583</v>
      </c>
      <c r="B1109" s="447" t="s">
        <v>1629</v>
      </c>
      <c r="C1109" s="448" t="s">
        <v>2569</v>
      </c>
      <c r="D1109" s="449">
        <v>6.6000000000000005</v>
      </c>
      <c r="E1109" s="449">
        <v>5.36</v>
      </c>
      <c r="F1109" s="449" t="s">
        <v>14061</v>
      </c>
    </row>
    <row r="1110" spans="1:6" ht="30" customHeight="1">
      <c r="A1110" s="446">
        <v>95584</v>
      </c>
      <c r="B1110" s="447" t="s">
        <v>1630</v>
      </c>
      <c r="C1110" s="448" t="s">
        <v>2569</v>
      </c>
      <c r="D1110" s="449">
        <v>6.2099999999999991</v>
      </c>
      <c r="E1110" s="449">
        <v>3.41</v>
      </c>
      <c r="F1110" s="449" t="s">
        <v>15712</v>
      </c>
    </row>
    <row r="1111" spans="1:6" ht="30" customHeight="1">
      <c r="A1111" s="446">
        <v>95576</v>
      </c>
      <c r="B1111" s="447" t="s">
        <v>17485</v>
      </c>
      <c r="C1111" s="448" t="s">
        <v>2569</v>
      </c>
      <c r="D1111" s="449">
        <v>6.9700000000000006</v>
      </c>
      <c r="E1111" s="449">
        <v>1.92</v>
      </c>
      <c r="F1111" s="449" t="s">
        <v>16129</v>
      </c>
    </row>
    <row r="1112" spans="1:6" ht="30" customHeight="1">
      <c r="A1112" s="446">
        <v>95577</v>
      </c>
      <c r="B1112" s="447" t="s">
        <v>1625</v>
      </c>
      <c r="C1112" s="448" t="s">
        <v>2569</v>
      </c>
      <c r="D1112" s="449">
        <v>5.92</v>
      </c>
      <c r="E1112" s="449">
        <v>1.42</v>
      </c>
      <c r="F1112" s="449" t="s">
        <v>14673</v>
      </c>
    </row>
    <row r="1113" spans="1:6" ht="30" customHeight="1">
      <c r="A1113" s="446">
        <v>95578</v>
      </c>
      <c r="B1113" s="447" t="s">
        <v>17486</v>
      </c>
      <c r="C1113" s="448" t="s">
        <v>2569</v>
      </c>
      <c r="D1113" s="449">
        <v>5.5399999999999991</v>
      </c>
      <c r="E1113" s="449">
        <v>1.1000000000000001</v>
      </c>
      <c r="F1113" s="449" t="s">
        <v>14553</v>
      </c>
    </row>
    <row r="1114" spans="1:6" ht="30" customHeight="1">
      <c r="A1114" s="446">
        <v>95579</v>
      </c>
      <c r="B1114" s="447" t="s">
        <v>1626</v>
      </c>
      <c r="C1114" s="448" t="s">
        <v>2569</v>
      </c>
      <c r="D1114" s="449">
        <v>5.4700000000000006</v>
      </c>
      <c r="E1114" s="449">
        <v>0.81</v>
      </c>
      <c r="F1114" s="449" t="s">
        <v>11841</v>
      </c>
    </row>
    <row r="1115" spans="1:6" ht="30" customHeight="1">
      <c r="A1115" s="446">
        <v>95580</v>
      </c>
      <c r="B1115" s="447" t="s">
        <v>1627</v>
      </c>
      <c r="C1115" s="448" t="s">
        <v>2569</v>
      </c>
      <c r="D1115" s="449">
        <v>5.2200000000000006</v>
      </c>
      <c r="E1115" s="449">
        <v>0.64</v>
      </c>
      <c r="F1115" s="449" t="s">
        <v>12276</v>
      </c>
    </row>
    <row r="1116" spans="1:6" ht="30" customHeight="1">
      <c r="A1116" s="446">
        <v>95581</v>
      </c>
      <c r="B1116" s="447" t="s">
        <v>1628</v>
      </c>
      <c r="C1116" s="448" t="s">
        <v>2569</v>
      </c>
      <c r="D1116" s="449">
        <v>5.91</v>
      </c>
      <c r="E1116" s="449">
        <v>0.5</v>
      </c>
      <c r="F1116" s="449" t="s">
        <v>15605</v>
      </c>
    </row>
    <row r="1117" spans="1:6" ht="30" customHeight="1">
      <c r="A1117" s="446">
        <v>95592</v>
      </c>
      <c r="B1117" s="447" t="s">
        <v>1635</v>
      </c>
      <c r="C1117" s="448" t="s">
        <v>2569</v>
      </c>
      <c r="D1117" s="449">
        <v>7.5299999999999994</v>
      </c>
      <c r="E1117" s="449">
        <v>7.26</v>
      </c>
      <c r="F1117" s="449" t="s">
        <v>17489</v>
      </c>
    </row>
    <row r="1118" spans="1:6" ht="30" customHeight="1">
      <c r="A1118" s="446">
        <v>95593</v>
      </c>
      <c r="B1118" s="447" t="s">
        <v>1636</v>
      </c>
      <c r="C1118" s="448" t="s">
        <v>2569</v>
      </c>
      <c r="D1118" s="449">
        <v>6.8899999999999988</v>
      </c>
      <c r="E1118" s="449">
        <v>4.4000000000000004</v>
      </c>
      <c r="F1118" s="449" t="s">
        <v>11645</v>
      </c>
    </row>
    <row r="1119" spans="1:6" ht="30" customHeight="1">
      <c r="A1119" s="446">
        <v>95585</v>
      </c>
      <c r="B1119" s="447" t="s">
        <v>17487</v>
      </c>
      <c r="C1119" s="448" t="s">
        <v>2569</v>
      </c>
      <c r="D1119" s="449">
        <v>7.0600000000000005</v>
      </c>
      <c r="E1119" s="449">
        <v>2.2400000000000002</v>
      </c>
      <c r="F1119" s="449" t="s">
        <v>16140</v>
      </c>
    </row>
    <row r="1120" spans="1:6" ht="30" customHeight="1">
      <c r="A1120" s="446">
        <v>95586</v>
      </c>
      <c r="B1120" s="447" t="s">
        <v>1631</v>
      </c>
      <c r="C1120" s="448" t="s">
        <v>2569</v>
      </c>
      <c r="D1120" s="449">
        <v>5.99</v>
      </c>
      <c r="E1120" s="449">
        <v>1.66</v>
      </c>
      <c r="F1120" s="449" t="s">
        <v>13407</v>
      </c>
    </row>
    <row r="1121" spans="1:6" ht="30" customHeight="1">
      <c r="A1121" s="446">
        <v>95587</v>
      </c>
      <c r="B1121" s="447" t="s">
        <v>17488</v>
      </c>
      <c r="C1121" s="448" t="s">
        <v>2569</v>
      </c>
      <c r="D1121" s="449">
        <v>5.62</v>
      </c>
      <c r="E1121" s="449">
        <v>1.3</v>
      </c>
      <c r="F1121" s="449" t="s">
        <v>16071</v>
      </c>
    </row>
    <row r="1122" spans="1:6" ht="30" customHeight="1">
      <c r="A1122" s="446">
        <v>95588</v>
      </c>
      <c r="B1122" s="447" t="s">
        <v>1632</v>
      </c>
      <c r="C1122" s="448" t="s">
        <v>2569</v>
      </c>
      <c r="D1122" s="449">
        <v>5.5200000000000005</v>
      </c>
      <c r="E1122" s="449">
        <v>0.96</v>
      </c>
      <c r="F1122" s="449" t="s">
        <v>15508</v>
      </c>
    </row>
    <row r="1123" spans="1:6" ht="30" customHeight="1">
      <c r="A1123" s="446">
        <v>95589</v>
      </c>
      <c r="B1123" s="447" t="s">
        <v>1633</v>
      </c>
      <c r="C1123" s="448" t="s">
        <v>2569</v>
      </c>
      <c r="D1123" s="449">
        <v>5.26</v>
      </c>
      <c r="E1123" s="449">
        <v>0.77</v>
      </c>
      <c r="F1123" s="449" t="s">
        <v>14360</v>
      </c>
    </row>
    <row r="1124" spans="1:6" ht="30" customHeight="1">
      <c r="A1124" s="446">
        <v>95590</v>
      </c>
      <c r="B1124" s="447" t="s">
        <v>1634</v>
      </c>
      <c r="C1124" s="448" t="s">
        <v>2569</v>
      </c>
      <c r="D1124" s="449">
        <v>5.95</v>
      </c>
      <c r="E1124" s="449">
        <v>0.6</v>
      </c>
      <c r="F1124" s="449" t="s">
        <v>16349</v>
      </c>
    </row>
    <row r="1125" spans="1:6">
      <c r="A1125" s="441"/>
      <c r="B1125" s="442" t="s">
        <v>1145</v>
      </c>
      <c r="C1125" s="443"/>
      <c r="D1125" s="444" t="s">
        <v>2587</v>
      </c>
      <c r="E1125" s="444" t="s">
        <v>2587</v>
      </c>
      <c r="F1125" s="444"/>
    </row>
    <row r="1126" spans="1:6">
      <c r="A1126" s="441"/>
      <c r="B1126" s="445" t="s">
        <v>1257</v>
      </c>
      <c r="C1126" s="443"/>
      <c r="D1126" s="444" t="s">
        <v>2587</v>
      </c>
      <c r="E1126" s="444" t="s">
        <v>2587</v>
      </c>
      <c r="F1126" s="444"/>
    </row>
    <row r="1127" spans="1:6" ht="30" customHeight="1">
      <c r="A1127" s="446">
        <v>97626</v>
      </c>
      <c r="B1127" s="447" t="s">
        <v>20791</v>
      </c>
      <c r="C1127" s="448" t="s">
        <v>2568</v>
      </c>
      <c r="D1127" s="449">
        <v>142.19999999999999</v>
      </c>
      <c r="E1127" s="449">
        <v>312.04000000000002</v>
      </c>
      <c r="F1127" s="449" t="s">
        <v>20792</v>
      </c>
    </row>
    <row r="1128" spans="1:6" ht="30" customHeight="1">
      <c r="A1128" s="446">
        <v>97627</v>
      </c>
      <c r="B1128" s="447" t="s">
        <v>20793</v>
      </c>
      <c r="C1128" s="448" t="s">
        <v>2568</v>
      </c>
      <c r="D1128" s="449">
        <v>72.429999999999978</v>
      </c>
      <c r="E1128" s="449">
        <v>140.24</v>
      </c>
      <c r="F1128" s="449" t="s">
        <v>20794</v>
      </c>
    </row>
    <row r="1129" spans="1:6" ht="15" customHeight="1">
      <c r="A1129" s="446">
        <v>97628</v>
      </c>
      <c r="B1129" s="447" t="s">
        <v>20795</v>
      </c>
      <c r="C1129" s="448" t="s">
        <v>2568</v>
      </c>
      <c r="D1129" s="449">
        <v>66.849999999999994</v>
      </c>
      <c r="E1129" s="449">
        <v>149.62</v>
      </c>
      <c r="F1129" s="449" t="s">
        <v>20796</v>
      </c>
    </row>
    <row r="1130" spans="1:6" ht="30" customHeight="1">
      <c r="A1130" s="446">
        <v>97629</v>
      </c>
      <c r="B1130" s="447" t="s">
        <v>20797</v>
      </c>
      <c r="C1130" s="448" t="s">
        <v>2568</v>
      </c>
      <c r="D1130" s="449">
        <v>33.349999999999994</v>
      </c>
      <c r="E1130" s="449">
        <v>67.34</v>
      </c>
      <c r="F1130" s="449" t="s">
        <v>20798</v>
      </c>
    </row>
    <row r="1131" spans="1:6" ht="15" customHeight="1">
      <c r="A1131" s="446">
        <v>84084</v>
      </c>
      <c r="B1131" s="447" t="s">
        <v>3286</v>
      </c>
      <c r="C1131" s="448" t="s">
        <v>2573</v>
      </c>
      <c r="D1131" s="449">
        <v>2.0600000000000005</v>
      </c>
      <c r="E1131" s="449">
        <v>4.6399999999999997</v>
      </c>
      <c r="F1131" s="449" t="s">
        <v>15834</v>
      </c>
    </row>
    <row r="1132" spans="1:6" ht="30" customHeight="1">
      <c r="A1132" s="446">
        <v>83730</v>
      </c>
      <c r="B1132" s="447" t="s">
        <v>176</v>
      </c>
      <c r="C1132" s="448" t="s">
        <v>2573</v>
      </c>
      <c r="D1132" s="449">
        <v>154.97</v>
      </c>
      <c r="E1132" s="449">
        <v>23.5</v>
      </c>
      <c r="F1132" s="449" t="s">
        <v>20585</v>
      </c>
    </row>
    <row r="1133" spans="1:6" ht="30" customHeight="1">
      <c r="A1133" s="446">
        <v>83736</v>
      </c>
      <c r="B1133" s="447" t="s">
        <v>3287</v>
      </c>
      <c r="C1133" s="448" t="s">
        <v>2573</v>
      </c>
      <c r="D1133" s="449">
        <v>135.95000000000002</v>
      </c>
      <c r="E1133" s="449">
        <v>31.32</v>
      </c>
      <c r="F1133" s="449" t="s">
        <v>20586</v>
      </c>
    </row>
    <row r="1134" spans="1:6" ht="15" customHeight="1">
      <c r="A1134" s="446">
        <v>79471</v>
      </c>
      <c r="B1134" s="447" t="s">
        <v>3288</v>
      </c>
      <c r="C1134" s="448" t="s">
        <v>2569</v>
      </c>
      <c r="D1134" s="449">
        <v>46.77</v>
      </c>
      <c r="E1134" s="449">
        <v>9.69</v>
      </c>
      <c r="F1134" s="449" t="s">
        <v>17616</v>
      </c>
    </row>
    <row r="1135" spans="1:6" ht="15" customHeight="1">
      <c r="A1135" s="446">
        <v>84123</v>
      </c>
      <c r="B1135" s="447" t="s">
        <v>1057</v>
      </c>
      <c r="C1135" s="448" t="s">
        <v>2573</v>
      </c>
      <c r="D1135" s="449">
        <v>1.5500000000000007</v>
      </c>
      <c r="E1135" s="449">
        <v>4.5599999999999996</v>
      </c>
      <c r="F1135" s="449" t="s">
        <v>11322</v>
      </c>
    </row>
    <row r="1136" spans="1:6">
      <c r="A1136" s="441"/>
      <c r="B1136" s="445" t="s">
        <v>650</v>
      </c>
      <c r="C1136" s="443"/>
      <c r="D1136" s="444" t="s">
        <v>2587</v>
      </c>
      <c r="E1136" s="444" t="s">
        <v>2587</v>
      </c>
      <c r="F1136" s="444"/>
    </row>
    <row r="1137" spans="1:6" ht="15" customHeight="1">
      <c r="A1137" s="446">
        <v>73361</v>
      </c>
      <c r="B1137" s="447" t="s">
        <v>3289</v>
      </c>
      <c r="C1137" s="448" t="s">
        <v>2568</v>
      </c>
      <c r="D1137" s="449">
        <v>205.17</v>
      </c>
      <c r="E1137" s="449">
        <v>144.15</v>
      </c>
      <c r="F1137" s="449" t="s">
        <v>20734</v>
      </c>
    </row>
    <row r="1138" spans="1:6">
      <c r="A1138" s="441"/>
      <c r="B1138" s="445" t="s">
        <v>651</v>
      </c>
      <c r="C1138" s="443"/>
      <c r="D1138" s="444" t="s">
        <v>2587</v>
      </c>
      <c r="E1138" s="444" t="s">
        <v>2587</v>
      </c>
      <c r="F1138" s="444"/>
    </row>
    <row r="1139" spans="1:6" ht="30" customHeight="1">
      <c r="A1139" s="446">
        <v>94963</v>
      </c>
      <c r="B1139" s="447" t="s">
        <v>3290</v>
      </c>
      <c r="C1139" s="448" t="s">
        <v>2568</v>
      </c>
      <c r="D1139" s="449">
        <v>209.35</v>
      </c>
      <c r="E1139" s="449">
        <v>44.03</v>
      </c>
      <c r="F1139" s="449" t="s">
        <v>17562</v>
      </c>
    </row>
    <row r="1140" spans="1:6" ht="30" customHeight="1">
      <c r="A1140" s="446">
        <v>94969</v>
      </c>
      <c r="B1140" s="447" t="s">
        <v>3295</v>
      </c>
      <c r="C1140" s="448" t="s">
        <v>2568</v>
      </c>
      <c r="D1140" s="449">
        <v>209.42000000000002</v>
      </c>
      <c r="E1140" s="449">
        <v>38.33</v>
      </c>
      <c r="F1140" s="449" t="s">
        <v>17568</v>
      </c>
    </row>
    <row r="1141" spans="1:6" ht="30" customHeight="1">
      <c r="A1141" s="446">
        <v>94975</v>
      </c>
      <c r="B1141" s="447" t="s">
        <v>3300</v>
      </c>
      <c r="C1141" s="448" t="s">
        <v>2568</v>
      </c>
      <c r="D1141" s="449">
        <v>245.11</v>
      </c>
      <c r="E1141" s="449">
        <v>114.63</v>
      </c>
      <c r="F1141" s="449" t="s">
        <v>17574</v>
      </c>
    </row>
    <row r="1142" spans="1:6" ht="30" customHeight="1">
      <c r="A1142" s="446">
        <v>94964</v>
      </c>
      <c r="B1142" s="447" t="s">
        <v>3291</v>
      </c>
      <c r="C1142" s="448" t="s">
        <v>2568</v>
      </c>
      <c r="D1142" s="449">
        <v>230.25000000000003</v>
      </c>
      <c r="E1142" s="449">
        <v>47.85</v>
      </c>
      <c r="F1142" s="449" t="s">
        <v>17563</v>
      </c>
    </row>
    <row r="1143" spans="1:6" ht="30" customHeight="1">
      <c r="A1143" s="446">
        <v>94970</v>
      </c>
      <c r="B1143" s="447" t="s">
        <v>3296</v>
      </c>
      <c r="C1143" s="448" t="s">
        <v>2568</v>
      </c>
      <c r="D1143" s="449">
        <v>229.2</v>
      </c>
      <c r="E1143" s="449">
        <v>38.33</v>
      </c>
      <c r="F1143" s="449" t="s">
        <v>17569</v>
      </c>
    </row>
    <row r="1144" spans="1:6" ht="30" customHeight="1">
      <c r="A1144" s="446">
        <v>94965</v>
      </c>
      <c r="B1144" s="447" t="s">
        <v>3292</v>
      </c>
      <c r="C1144" s="448" t="s">
        <v>2568</v>
      </c>
      <c r="D1144" s="449">
        <v>243.76</v>
      </c>
      <c r="E1144" s="449">
        <v>43.68</v>
      </c>
      <c r="F1144" s="449" t="s">
        <v>17564</v>
      </c>
    </row>
    <row r="1145" spans="1:6" ht="30" customHeight="1">
      <c r="A1145" s="446">
        <v>94971</v>
      </c>
      <c r="B1145" s="447" t="s">
        <v>3297</v>
      </c>
      <c r="C1145" s="448" t="s">
        <v>2568</v>
      </c>
      <c r="D1145" s="449">
        <v>244.18</v>
      </c>
      <c r="E1145" s="449">
        <v>37.42</v>
      </c>
      <c r="F1145" s="449" t="s">
        <v>17570</v>
      </c>
    </row>
    <row r="1146" spans="1:6" ht="30" customHeight="1">
      <c r="A1146" s="446">
        <v>94966</v>
      </c>
      <c r="B1146" s="447" t="s">
        <v>3293</v>
      </c>
      <c r="C1146" s="448" t="s">
        <v>2568</v>
      </c>
      <c r="D1146" s="449">
        <v>253.89</v>
      </c>
      <c r="E1146" s="449">
        <v>43.44</v>
      </c>
      <c r="F1146" s="449" t="s">
        <v>17565</v>
      </c>
    </row>
    <row r="1147" spans="1:6" ht="30" customHeight="1">
      <c r="A1147" s="446">
        <v>94972</v>
      </c>
      <c r="B1147" s="447" t="s">
        <v>3298</v>
      </c>
      <c r="C1147" s="448" t="s">
        <v>2568</v>
      </c>
      <c r="D1147" s="449">
        <v>255.13</v>
      </c>
      <c r="E1147" s="449">
        <v>38.32</v>
      </c>
      <c r="F1147" s="449" t="s">
        <v>17571</v>
      </c>
    </row>
    <row r="1148" spans="1:6" ht="30" customHeight="1">
      <c r="A1148" s="446">
        <v>94967</v>
      </c>
      <c r="B1148" s="447" t="s">
        <v>3294</v>
      </c>
      <c r="C1148" s="448" t="s">
        <v>2568</v>
      </c>
      <c r="D1148" s="449">
        <v>294.16999999999996</v>
      </c>
      <c r="E1148" s="449">
        <v>46.1</v>
      </c>
      <c r="F1148" s="449" t="s">
        <v>17566</v>
      </c>
    </row>
    <row r="1149" spans="1:6" ht="30" customHeight="1">
      <c r="A1149" s="446">
        <v>94973</v>
      </c>
      <c r="B1149" s="447" t="s">
        <v>3299</v>
      </c>
      <c r="C1149" s="448" t="s">
        <v>2568</v>
      </c>
      <c r="D1149" s="449">
        <v>294.54000000000002</v>
      </c>
      <c r="E1149" s="449">
        <v>38.32</v>
      </c>
      <c r="F1149" s="449" t="s">
        <v>17572</v>
      </c>
    </row>
    <row r="1150" spans="1:6">
      <c r="A1150" s="441"/>
      <c r="B1150" s="445" t="s">
        <v>2133</v>
      </c>
      <c r="C1150" s="443"/>
      <c r="D1150" s="444" t="s">
        <v>2587</v>
      </c>
      <c r="E1150" s="444" t="s">
        <v>2587</v>
      </c>
      <c r="F1150" s="444"/>
    </row>
    <row r="1151" spans="1:6">
      <c r="A1151" s="441"/>
      <c r="B1151" s="445" t="s">
        <v>652</v>
      </c>
      <c r="C1151" s="443"/>
      <c r="D1151" s="444" t="s">
        <v>2587</v>
      </c>
      <c r="E1151" s="444" t="s">
        <v>2587</v>
      </c>
      <c r="F1151" s="444"/>
    </row>
    <row r="1152" spans="1:6">
      <c r="A1152" s="441"/>
      <c r="B1152" s="528" t="s">
        <v>20993</v>
      </c>
      <c r="C1152" s="443"/>
      <c r="D1152" s="444" t="s">
        <v>2587</v>
      </c>
      <c r="E1152" s="444" t="s">
        <v>2587</v>
      </c>
      <c r="F1152" s="444"/>
    </row>
    <row r="1153" spans="1:6" ht="45" customHeight="1">
      <c r="A1153" s="446">
        <v>95952</v>
      </c>
      <c r="B1153" s="447" t="s">
        <v>17640</v>
      </c>
      <c r="C1153" s="448" t="s">
        <v>2568</v>
      </c>
      <c r="D1153" s="449">
        <v>956.8599999999999</v>
      </c>
      <c r="E1153" s="449">
        <v>340.47</v>
      </c>
      <c r="F1153" s="449" t="s">
        <v>17641</v>
      </c>
    </row>
    <row r="1154" spans="1:6" ht="45" customHeight="1">
      <c r="A1154" s="446">
        <v>95953</v>
      </c>
      <c r="B1154" s="447" t="s">
        <v>17642</v>
      </c>
      <c r="C1154" s="448" t="s">
        <v>2568</v>
      </c>
      <c r="D1154" s="449">
        <v>1433.27</v>
      </c>
      <c r="E1154" s="449">
        <v>760.82</v>
      </c>
      <c r="F1154" s="449" t="s">
        <v>17643</v>
      </c>
    </row>
    <row r="1155" spans="1:6" ht="45" customHeight="1">
      <c r="A1155" s="446">
        <v>95954</v>
      </c>
      <c r="B1155" s="447" t="s">
        <v>17644</v>
      </c>
      <c r="C1155" s="448" t="s">
        <v>2568</v>
      </c>
      <c r="D1155" s="449">
        <v>1052.9299999999998</v>
      </c>
      <c r="E1155" s="449">
        <v>492.1</v>
      </c>
      <c r="F1155" s="449" t="s">
        <v>17645</v>
      </c>
    </row>
    <row r="1156" spans="1:6" ht="30" customHeight="1">
      <c r="A1156" s="446">
        <v>95955</v>
      </c>
      <c r="B1156" s="447" t="s">
        <v>17646</v>
      </c>
      <c r="C1156" s="448" t="s">
        <v>2568</v>
      </c>
      <c r="D1156" s="449">
        <v>1285.8699999999999</v>
      </c>
      <c r="E1156" s="449">
        <v>648.66999999999996</v>
      </c>
      <c r="F1156" s="449" t="s">
        <v>17647</v>
      </c>
    </row>
    <row r="1157" spans="1:6" ht="45" customHeight="1">
      <c r="A1157" s="446">
        <v>95956</v>
      </c>
      <c r="B1157" s="447" t="s">
        <v>17648</v>
      </c>
      <c r="C1157" s="448" t="s">
        <v>2568</v>
      </c>
      <c r="D1157" s="449">
        <v>1032.19</v>
      </c>
      <c r="E1157" s="449">
        <v>471.75</v>
      </c>
      <c r="F1157" s="449" t="s">
        <v>17649</v>
      </c>
    </row>
    <row r="1158" spans="1:6" ht="30" customHeight="1">
      <c r="A1158" s="446">
        <v>95957</v>
      </c>
      <c r="B1158" s="447" t="s">
        <v>17650</v>
      </c>
      <c r="C1158" s="448" t="s">
        <v>2568</v>
      </c>
      <c r="D1158" s="449">
        <v>1355.94</v>
      </c>
      <c r="E1158" s="449">
        <v>552.80999999999995</v>
      </c>
      <c r="F1158" s="449" t="s">
        <v>17651</v>
      </c>
    </row>
    <row r="1159" spans="1:6" ht="30" customHeight="1">
      <c r="A1159" s="446">
        <v>95969</v>
      </c>
      <c r="B1159" s="447" t="s">
        <v>17652</v>
      </c>
      <c r="C1159" s="448" t="s">
        <v>2568</v>
      </c>
      <c r="D1159" s="449">
        <v>1174.06</v>
      </c>
      <c r="E1159" s="449">
        <v>658.26</v>
      </c>
      <c r="F1159" s="449" t="s">
        <v>17653</v>
      </c>
    </row>
    <row r="1160" spans="1:6" ht="15" customHeight="1">
      <c r="A1160" s="446">
        <v>85233</v>
      </c>
      <c r="B1160" s="447" t="s">
        <v>850</v>
      </c>
      <c r="C1160" s="448" t="s">
        <v>2568</v>
      </c>
      <c r="D1160" s="449">
        <v>1319.08</v>
      </c>
      <c r="E1160" s="449">
        <v>936.06</v>
      </c>
      <c r="F1160" s="449" t="s">
        <v>17639</v>
      </c>
    </row>
    <row r="1161" spans="1:6">
      <c r="A1161" s="441"/>
      <c r="B1161" s="528" t="s">
        <v>21013</v>
      </c>
      <c r="C1161" s="443"/>
      <c r="D1161" s="444" t="s">
        <v>2587</v>
      </c>
      <c r="E1161" s="444" t="s">
        <v>2587</v>
      </c>
      <c r="F1161" s="444"/>
    </row>
    <row r="1162" spans="1:6" ht="30" customHeight="1">
      <c r="A1162" s="446">
        <v>97733</v>
      </c>
      <c r="B1162" s="447" t="s">
        <v>17654</v>
      </c>
      <c r="C1162" s="448" t="s">
        <v>2568</v>
      </c>
      <c r="D1162" s="449">
        <v>1097.8400000000001</v>
      </c>
      <c r="E1162" s="449">
        <v>1332.1</v>
      </c>
      <c r="F1162" s="449" t="s">
        <v>17655</v>
      </c>
    </row>
    <row r="1163" spans="1:6" ht="30" customHeight="1">
      <c r="A1163" s="446">
        <v>97734</v>
      </c>
      <c r="B1163" s="447" t="s">
        <v>17656</v>
      </c>
      <c r="C1163" s="448" t="s">
        <v>2568</v>
      </c>
      <c r="D1163" s="449">
        <v>942.01000000000022</v>
      </c>
      <c r="E1163" s="449">
        <v>1177.81</v>
      </c>
      <c r="F1163" s="449" t="s">
        <v>17657</v>
      </c>
    </row>
    <row r="1164" spans="1:6" ht="30" customHeight="1">
      <c r="A1164" s="446">
        <v>97735</v>
      </c>
      <c r="B1164" s="447" t="s">
        <v>17658</v>
      </c>
      <c r="C1164" s="448" t="s">
        <v>2568</v>
      </c>
      <c r="D1164" s="449">
        <v>831.90999999999985</v>
      </c>
      <c r="E1164" s="449">
        <v>900.46</v>
      </c>
      <c r="F1164" s="449" t="s">
        <v>17659</v>
      </c>
    </row>
    <row r="1165" spans="1:6" ht="30" customHeight="1">
      <c r="A1165" s="446">
        <v>97736</v>
      </c>
      <c r="B1165" s="447" t="s">
        <v>17660</v>
      </c>
      <c r="C1165" s="448" t="s">
        <v>2568</v>
      </c>
      <c r="D1165" s="449">
        <v>654.64</v>
      </c>
      <c r="E1165" s="449">
        <v>370.1</v>
      </c>
      <c r="F1165" s="449" t="s">
        <v>17661</v>
      </c>
    </row>
    <row r="1166" spans="1:6" ht="30" customHeight="1">
      <c r="A1166" s="446">
        <v>97737</v>
      </c>
      <c r="B1166" s="447" t="s">
        <v>17662</v>
      </c>
      <c r="C1166" s="448" t="s">
        <v>2568</v>
      </c>
      <c r="D1166" s="449">
        <v>1218.6000000000001</v>
      </c>
      <c r="E1166" s="449">
        <v>1172.18</v>
      </c>
      <c r="F1166" s="449" t="s">
        <v>17663</v>
      </c>
    </row>
    <row r="1167" spans="1:6" ht="30" customHeight="1">
      <c r="A1167" s="446">
        <v>97738</v>
      </c>
      <c r="B1167" s="447" t="s">
        <v>17664</v>
      </c>
      <c r="C1167" s="448" t="s">
        <v>2568</v>
      </c>
      <c r="D1167" s="449">
        <v>1771.7</v>
      </c>
      <c r="E1167" s="449">
        <v>1343.49</v>
      </c>
      <c r="F1167" s="449" t="s">
        <v>17665</v>
      </c>
    </row>
    <row r="1168" spans="1:6" ht="30" customHeight="1">
      <c r="A1168" s="446">
        <v>97739</v>
      </c>
      <c r="B1168" s="447" t="s">
        <v>17666</v>
      </c>
      <c r="C1168" s="448" t="s">
        <v>2568</v>
      </c>
      <c r="D1168" s="449">
        <v>1001.11</v>
      </c>
      <c r="E1168" s="449">
        <v>930.42</v>
      </c>
      <c r="F1168" s="449" t="s">
        <v>17667</v>
      </c>
    </row>
    <row r="1169" spans="1:6" ht="30" customHeight="1">
      <c r="A1169" s="446">
        <v>97740</v>
      </c>
      <c r="B1169" s="447" t="s">
        <v>17668</v>
      </c>
      <c r="C1169" s="448" t="s">
        <v>2568</v>
      </c>
      <c r="D1169" s="449">
        <v>872.9899999999999</v>
      </c>
      <c r="E1169" s="449">
        <v>467.86</v>
      </c>
      <c r="F1169" s="449" t="s">
        <v>17669</v>
      </c>
    </row>
    <row r="1170" spans="1:6">
      <c r="A1170" s="441"/>
      <c r="B1170" s="445" t="s">
        <v>1876</v>
      </c>
      <c r="C1170" s="443"/>
      <c r="D1170" s="444" t="s">
        <v>2587</v>
      </c>
      <c r="E1170" s="444" t="s">
        <v>2587</v>
      </c>
      <c r="F1170" s="444"/>
    </row>
    <row r="1171" spans="1:6" ht="30" customHeight="1">
      <c r="A1171" s="446">
        <v>97094</v>
      </c>
      <c r="B1171" s="447" t="s">
        <v>17215</v>
      </c>
      <c r="C1171" s="448" t="s">
        <v>2568</v>
      </c>
      <c r="D1171" s="449">
        <v>306.12</v>
      </c>
      <c r="E1171" s="449">
        <v>13.92</v>
      </c>
      <c r="F1171" s="449" t="s">
        <v>17216</v>
      </c>
    </row>
    <row r="1172" spans="1:6" ht="30" customHeight="1">
      <c r="A1172" s="446">
        <v>97095</v>
      </c>
      <c r="B1172" s="447" t="s">
        <v>17217</v>
      </c>
      <c r="C1172" s="448" t="s">
        <v>2568</v>
      </c>
      <c r="D1172" s="449">
        <v>287.86</v>
      </c>
      <c r="E1172" s="449">
        <v>12.21</v>
      </c>
      <c r="F1172" s="449" t="s">
        <v>17218</v>
      </c>
    </row>
    <row r="1173" spans="1:6" ht="30" customHeight="1">
      <c r="A1173" s="446">
        <v>97096</v>
      </c>
      <c r="B1173" s="447" t="s">
        <v>17219</v>
      </c>
      <c r="C1173" s="448" t="s">
        <v>2568</v>
      </c>
      <c r="D1173" s="449">
        <v>278.47999999999996</v>
      </c>
      <c r="E1173" s="449">
        <v>11.35</v>
      </c>
      <c r="F1173" s="449" t="s">
        <v>17220</v>
      </c>
    </row>
    <row r="1174" spans="1:6" ht="30" customHeight="1">
      <c r="A1174" s="446">
        <v>96555</v>
      </c>
      <c r="B1174" s="447" t="s">
        <v>17575</v>
      </c>
      <c r="C1174" s="448" t="s">
        <v>2568</v>
      </c>
      <c r="D1174" s="449">
        <v>319.70000000000005</v>
      </c>
      <c r="E1174" s="449">
        <v>110.91</v>
      </c>
      <c r="F1174" s="449" t="s">
        <v>17576</v>
      </c>
    </row>
    <row r="1175" spans="1:6" ht="30" customHeight="1">
      <c r="A1175" s="446">
        <v>96557</v>
      </c>
      <c r="B1175" s="447" t="s">
        <v>17579</v>
      </c>
      <c r="C1175" s="448" t="s">
        <v>2568</v>
      </c>
      <c r="D1175" s="449">
        <v>302.26000000000005</v>
      </c>
      <c r="E1175" s="449">
        <v>12.09</v>
      </c>
      <c r="F1175" s="449" t="s">
        <v>17580</v>
      </c>
    </row>
    <row r="1176" spans="1:6" ht="30" customHeight="1">
      <c r="A1176" s="446">
        <v>96556</v>
      </c>
      <c r="B1176" s="447" t="s">
        <v>17577</v>
      </c>
      <c r="C1176" s="448" t="s">
        <v>2568</v>
      </c>
      <c r="D1176" s="449">
        <v>337.79999999999995</v>
      </c>
      <c r="E1176" s="449">
        <v>161.47999999999999</v>
      </c>
      <c r="F1176" s="449" t="s">
        <v>17578</v>
      </c>
    </row>
    <row r="1177" spans="1:6" ht="30" customHeight="1">
      <c r="A1177" s="446">
        <v>96558</v>
      </c>
      <c r="B1177" s="447" t="s">
        <v>17581</v>
      </c>
      <c r="C1177" s="448" t="s">
        <v>2568</v>
      </c>
      <c r="D1177" s="449">
        <v>304.05</v>
      </c>
      <c r="E1177" s="449">
        <v>16.45</v>
      </c>
      <c r="F1177" s="449" t="s">
        <v>17582</v>
      </c>
    </row>
    <row r="1178" spans="1:6" ht="45" customHeight="1">
      <c r="A1178" s="446">
        <v>92718</v>
      </c>
      <c r="B1178" s="447" t="s">
        <v>3303</v>
      </c>
      <c r="C1178" s="448" t="s">
        <v>2568</v>
      </c>
      <c r="D1178" s="449">
        <v>286.68</v>
      </c>
      <c r="E1178" s="449">
        <v>123.06</v>
      </c>
      <c r="F1178" s="449" t="s">
        <v>17537</v>
      </c>
    </row>
    <row r="1179" spans="1:6" ht="45" customHeight="1">
      <c r="A1179" s="446">
        <v>92719</v>
      </c>
      <c r="B1179" s="447" t="s">
        <v>3304</v>
      </c>
      <c r="C1179" s="448" t="s">
        <v>2568</v>
      </c>
      <c r="D1179" s="449">
        <v>246.02999999999997</v>
      </c>
      <c r="E1179" s="449">
        <v>23.5</v>
      </c>
      <c r="F1179" s="449" t="s">
        <v>17538</v>
      </c>
    </row>
    <row r="1180" spans="1:6" ht="45" customHeight="1">
      <c r="A1180" s="446">
        <v>92720</v>
      </c>
      <c r="B1180" s="447" t="s">
        <v>3305</v>
      </c>
      <c r="C1180" s="448" t="s">
        <v>2568</v>
      </c>
      <c r="D1180" s="449">
        <v>284.41000000000003</v>
      </c>
      <c r="E1180" s="449">
        <v>20.07</v>
      </c>
      <c r="F1180" s="449" t="s">
        <v>17539</v>
      </c>
    </row>
    <row r="1181" spans="1:6" ht="45" customHeight="1">
      <c r="A1181" s="446">
        <v>92721</v>
      </c>
      <c r="B1181" s="447" t="s">
        <v>3306</v>
      </c>
      <c r="C1181" s="448" t="s">
        <v>2568</v>
      </c>
      <c r="D1181" s="449">
        <v>243.51999999999998</v>
      </c>
      <c r="E1181" s="449">
        <v>17.43</v>
      </c>
      <c r="F1181" s="449" t="s">
        <v>17540</v>
      </c>
    </row>
    <row r="1182" spans="1:6" ht="45" customHeight="1">
      <c r="A1182" s="446">
        <v>92722</v>
      </c>
      <c r="B1182" s="447" t="s">
        <v>3307</v>
      </c>
      <c r="C1182" s="448" t="s">
        <v>2568</v>
      </c>
      <c r="D1182" s="449">
        <v>283.38</v>
      </c>
      <c r="E1182" s="449">
        <v>17.559999999999999</v>
      </c>
      <c r="F1182" s="449" t="s">
        <v>17541</v>
      </c>
    </row>
    <row r="1183" spans="1:6" ht="45" customHeight="1">
      <c r="A1183" s="446">
        <v>90854</v>
      </c>
      <c r="B1183" s="447" t="s">
        <v>17520</v>
      </c>
      <c r="C1183" s="448" t="s">
        <v>2568</v>
      </c>
      <c r="D1183" s="449">
        <v>280.49</v>
      </c>
      <c r="E1183" s="449">
        <v>19.46</v>
      </c>
      <c r="F1183" s="449" t="s">
        <v>17521</v>
      </c>
    </row>
    <row r="1184" spans="1:6" ht="45" customHeight="1">
      <c r="A1184" s="446">
        <v>90857</v>
      </c>
      <c r="B1184" s="447" t="s">
        <v>17526</v>
      </c>
      <c r="C1184" s="448" t="s">
        <v>2568</v>
      </c>
      <c r="D1184" s="449">
        <v>281.20999999999998</v>
      </c>
      <c r="E1184" s="449">
        <v>21.31</v>
      </c>
      <c r="F1184" s="449" t="s">
        <v>17527</v>
      </c>
    </row>
    <row r="1185" spans="1:6" ht="45" customHeight="1">
      <c r="A1185" s="446">
        <v>99432</v>
      </c>
      <c r="B1185" s="447" t="s">
        <v>17587</v>
      </c>
      <c r="C1185" s="448" t="s">
        <v>2568</v>
      </c>
      <c r="D1185" s="449">
        <v>305.54000000000002</v>
      </c>
      <c r="E1185" s="449">
        <v>11.88</v>
      </c>
      <c r="F1185" s="449" t="s">
        <v>17588</v>
      </c>
    </row>
    <row r="1186" spans="1:6" ht="45" customHeight="1">
      <c r="A1186" s="446">
        <v>99435</v>
      </c>
      <c r="B1186" s="447" t="s">
        <v>17593</v>
      </c>
      <c r="C1186" s="448" t="s">
        <v>2568</v>
      </c>
      <c r="D1186" s="449">
        <v>309.77999999999997</v>
      </c>
      <c r="E1186" s="449">
        <v>21.3</v>
      </c>
      <c r="F1186" s="449" t="s">
        <v>17594</v>
      </c>
    </row>
    <row r="1187" spans="1:6" ht="45" customHeight="1">
      <c r="A1187" s="446">
        <v>90861</v>
      </c>
      <c r="B1187" s="447" t="s">
        <v>17534</v>
      </c>
      <c r="C1187" s="448" t="s">
        <v>2568</v>
      </c>
      <c r="D1187" s="449">
        <v>283.85000000000002</v>
      </c>
      <c r="E1187" s="449">
        <v>21.59</v>
      </c>
      <c r="F1187" s="449" t="s">
        <v>12562</v>
      </c>
    </row>
    <row r="1188" spans="1:6" ht="45" customHeight="1">
      <c r="A1188" s="446">
        <v>90862</v>
      </c>
      <c r="B1188" s="447" t="s">
        <v>17535</v>
      </c>
      <c r="C1188" s="448" t="s">
        <v>2568</v>
      </c>
      <c r="D1188" s="449">
        <v>261.82</v>
      </c>
      <c r="E1188" s="449">
        <v>12.46</v>
      </c>
      <c r="F1188" s="449" t="s">
        <v>17536</v>
      </c>
    </row>
    <row r="1189" spans="1:6" ht="45" customHeight="1">
      <c r="A1189" s="446">
        <v>99235</v>
      </c>
      <c r="B1189" s="447" t="s">
        <v>17583</v>
      </c>
      <c r="C1189" s="448" t="s">
        <v>2568</v>
      </c>
      <c r="D1189" s="449">
        <v>271</v>
      </c>
      <c r="E1189" s="449">
        <v>12.46</v>
      </c>
      <c r="F1189" s="449" t="s">
        <v>17584</v>
      </c>
    </row>
    <row r="1190" spans="1:6" ht="45" customHeight="1">
      <c r="A1190" s="446">
        <v>99439</v>
      </c>
      <c r="B1190" s="447" t="s">
        <v>17601</v>
      </c>
      <c r="C1190" s="448" t="s">
        <v>2568</v>
      </c>
      <c r="D1190" s="449">
        <v>312.69</v>
      </c>
      <c r="E1190" s="449">
        <v>21.58</v>
      </c>
      <c r="F1190" s="449" t="s">
        <v>17602</v>
      </c>
    </row>
    <row r="1191" spans="1:6" ht="45" customHeight="1">
      <c r="A1191" s="446">
        <v>92723</v>
      </c>
      <c r="B1191" s="447" t="s">
        <v>3308</v>
      </c>
      <c r="C1191" s="448" t="s">
        <v>2568</v>
      </c>
      <c r="D1191" s="449">
        <v>272.96999999999997</v>
      </c>
      <c r="E1191" s="449">
        <v>21.17</v>
      </c>
      <c r="F1191" s="449" t="s">
        <v>17542</v>
      </c>
    </row>
    <row r="1192" spans="1:6" ht="45" customHeight="1">
      <c r="A1192" s="446">
        <v>92724</v>
      </c>
      <c r="B1192" s="447" t="s">
        <v>3309</v>
      </c>
      <c r="C1192" s="448" t="s">
        <v>2568</v>
      </c>
      <c r="D1192" s="449">
        <v>272.09999999999997</v>
      </c>
      <c r="E1192" s="449">
        <v>18.91</v>
      </c>
      <c r="F1192" s="449" t="s">
        <v>17543</v>
      </c>
    </row>
    <row r="1193" spans="1:6" ht="45" customHeight="1">
      <c r="A1193" s="446">
        <v>92725</v>
      </c>
      <c r="B1193" s="447" t="s">
        <v>3310</v>
      </c>
      <c r="C1193" s="448" t="s">
        <v>2568</v>
      </c>
      <c r="D1193" s="449">
        <v>271.73</v>
      </c>
      <c r="E1193" s="449">
        <v>17.96</v>
      </c>
      <c r="F1193" s="449" t="s">
        <v>14246</v>
      </c>
    </row>
    <row r="1194" spans="1:6" ht="45" customHeight="1">
      <c r="A1194" s="446">
        <v>92726</v>
      </c>
      <c r="B1194" s="447" t="s">
        <v>3311</v>
      </c>
      <c r="C1194" s="448" t="s">
        <v>2568</v>
      </c>
      <c r="D1194" s="449">
        <v>271.08999999999997</v>
      </c>
      <c r="E1194" s="449">
        <v>16.37</v>
      </c>
      <c r="F1194" s="449" t="s">
        <v>17544</v>
      </c>
    </row>
    <row r="1195" spans="1:6" ht="60" customHeight="1">
      <c r="A1195" s="446">
        <v>92727</v>
      </c>
      <c r="B1195" s="447" t="s">
        <v>3312</v>
      </c>
      <c r="C1195" s="448" t="s">
        <v>2568</v>
      </c>
      <c r="D1195" s="449">
        <v>263.37</v>
      </c>
      <c r="E1195" s="449">
        <v>85.77</v>
      </c>
      <c r="F1195" s="449" t="s">
        <v>17545</v>
      </c>
    </row>
    <row r="1196" spans="1:6" ht="60" customHeight="1">
      <c r="A1196" s="446">
        <v>92728</v>
      </c>
      <c r="B1196" s="447" t="s">
        <v>3313</v>
      </c>
      <c r="C1196" s="448" t="s">
        <v>2568</v>
      </c>
      <c r="D1196" s="449">
        <v>256.79000000000002</v>
      </c>
      <c r="E1196" s="449">
        <v>70.02</v>
      </c>
      <c r="F1196" s="449" t="s">
        <v>17546</v>
      </c>
    </row>
    <row r="1197" spans="1:6" ht="60" customHeight="1">
      <c r="A1197" s="446">
        <v>92729</v>
      </c>
      <c r="B1197" s="447" t="s">
        <v>17547</v>
      </c>
      <c r="C1197" s="448" t="s">
        <v>2568</v>
      </c>
      <c r="D1197" s="449">
        <v>253.99</v>
      </c>
      <c r="E1197" s="449">
        <v>63.36</v>
      </c>
      <c r="F1197" s="449" t="s">
        <v>17548</v>
      </c>
    </row>
    <row r="1198" spans="1:6" ht="60" customHeight="1">
      <c r="A1198" s="446">
        <v>92730</v>
      </c>
      <c r="B1198" s="447" t="s">
        <v>3314</v>
      </c>
      <c r="C1198" s="448" t="s">
        <v>2568</v>
      </c>
      <c r="D1198" s="449">
        <v>249.35999999999999</v>
      </c>
      <c r="E1198" s="449">
        <v>52.23</v>
      </c>
      <c r="F1198" s="449" t="s">
        <v>17549</v>
      </c>
    </row>
    <row r="1199" spans="1:6" ht="45" customHeight="1">
      <c r="A1199" s="446">
        <v>92731</v>
      </c>
      <c r="B1199" s="447" t="s">
        <v>3315</v>
      </c>
      <c r="C1199" s="448" t="s">
        <v>2568</v>
      </c>
      <c r="D1199" s="449">
        <v>254.86</v>
      </c>
      <c r="E1199" s="449">
        <v>64.959999999999994</v>
      </c>
      <c r="F1199" s="449" t="s">
        <v>17550</v>
      </c>
    </row>
    <row r="1200" spans="1:6" ht="45" customHeight="1">
      <c r="A1200" s="446">
        <v>92732</v>
      </c>
      <c r="B1200" s="447" t="s">
        <v>3316</v>
      </c>
      <c r="C1200" s="448" t="s">
        <v>2568</v>
      </c>
      <c r="D1200" s="449">
        <v>250.32999999999998</v>
      </c>
      <c r="E1200" s="449">
        <v>54.2</v>
      </c>
      <c r="F1200" s="449" t="s">
        <v>17551</v>
      </c>
    </row>
    <row r="1201" spans="1:6" ht="60" customHeight="1">
      <c r="A1201" s="446">
        <v>92733</v>
      </c>
      <c r="B1201" s="447" t="s">
        <v>3317</v>
      </c>
      <c r="C1201" s="448" t="s">
        <v>2568</v>
      </c>
      <c r="D1201" s="449">
        <v>248.41</v>
      </c>
      <c r="E1201" s="449">
        <v>49.6</v>
      </c>
      <c r="F1201" s="449" t="s">
        <v>17552</v>
      </c>
    </row>
    <row r="1202" spans="1:6" ht="60" customHeight="1">
      <c r="A1202" s="446">
        <v>92734</v>
      </c>
      <c r="B1202" s="447" t="s">
        <v>3318</v>
      </c>
      <c r="C1202" s="448" t="s">
        <v>2568</v>
      </c>
      <c r="D1202" s="449">
        <v>245.21000000000004</v>
      </c>
      <c r="E1202" s="449">
        <v>42.01</v>
      </c>
      <c r="F1202" s="449" t="s">
        <v>17553</v>
      </c>
    </row>
    <row r="1203" spans="1:6" ht="60" customHeight="1">
      <c r="A1203" s="446">
        <v>92735</v>
      </c>
      <c r="B1203" s="447" t="s">
        <v>3319</v>
      </c>
      <c r="C1203" s="448" t="s">
        <v>2568</v>
      </c>
      <c r="D1203" s="449">
        <v>245.72999999999996</v>
      </c>
      <c r="E1203" s="449">
        <v>48.11</v>
      </c>
      <c r="F1203" s="449" t="s">
        <v>17554</v>
      </c>
    </row>
    <row r="1204" spans="1:6" ht="60" customHeight="1">
      <c r="A1204" s="446">
        <v>92736</v>
      </c>
      <c r="B1204" s="447" t="s">
        <v>3320</v>
      </c>
      <c r="C1204" s="448" t="s">
        <v>2568</v>
      </c>
      <c r="D1204" s="449">
        <v>242.52</v>
      </c>
      <c r="E1204" s="449">
        <v>39.590000000000003</v>
      </c>
      <c r="F1204" s="449" t="s">
        <v>17555</v>
      </c>
    </row>
    <row r="1205" spans="1:6" ht="60" customHeight="1">
      <c r="A1205" s="446">
        <v>92739</v>
      </c>
      <c r="B1205" s="447" t="s">
        <v>3321</v>
      </c>
      <c r="C1205" s="448" t="s">
        <v>2568</v>
      </c>
      <c r="D1205" s="449">
        <v>237.83</v>
      </c>
      <c r="E1205" s="449">
        <v>27.23</v>
      </c>
      <c r="F1205" s="449" t="s">
        <v>17556</v>
      </c>
    </row>
    <row r="1206" spans="1:6" ht="60" customHeight="1">
      <c r="A1206" s="446">
        <v>92740</v>
      </c>
      <c r="B1206" s="447" t="s">
        <v>3322</v>
      </c>
      <c r="C1206" s="448" t="s">
        <v>2568</v>
      </c>
      <c r="D1206" s="449">
        <v>236.25</v>
      </c>
      <c r="E1206" s="449">
        <v>23</v>
      </c>
      <c r="F1206" s="449" t="s">
        <v>17557</v>
      </c>
    </row>
    <row r="1207" spans="1:6" ht="45" customHeight="1">
      <c r="A1207" s="446">
        <v>92741</v>
      </c>
      <c r="B1207" s="447" t="s">
        <v>2505</v>
      </c>
      <c r="C1207" s="448" t="s">
        <v>2568</v>
      </c>
      <c r="D1207" s="449">
        <v>298.52</v>
      </c>
      <c r="E1207" s="449">
        <v>173.32</v>
      </c>
      <c r="F1207" s="449" t="s">
        <v>17558</v>
      </c>
    </row>
    <row r="1208" spans="1:6" ht="45" customHeight="1">
      <c r="A1208" s="446">
        <v>92742</v>
      </c>
      <c r="B1208" s="447" t="s">
        <v>2506</v>
      </c>
      <c r="C1208" s="448" t="s">
        <v>2568</v>
      </c>
      <c r="D1208" s="449">
        <v>363.55999999999995</v>
      </c>
      <c r="E1208" s="449">
        <v>331.97</v>
      </c>
      <c r="F1208" s="449" t="s">
        <v>17559</v>
      </c>
    </row>
    <row r="1209" spans="1:6" ht="45" customHeight="1">
      <c r="A1209" s="446">
        <v>90853</v>
      </c>
      <c r="B1209" s="447" t="s">
        <v>17518</v>
      </c>
      <c r="C1209" s="448" t="s">
        <v>2568</v>
      </c>
      <c r="D1209" s="449">
        <v>288.77</v>
      </c>
      <c r="E1209" s="449">
        <v>21.22</v>
      </c>
      <c r="F1209" s="449" t="s">
        <v>17519</v>
      </c>
    </row>
    <row r="1210" spans="1:6" ht="45" customHeight="1">
      <c r="A1210" s="446">
        <v>90856</v>
      </c>
      <c r="B1210" s="447" t="s">
        <v>17524</v>
      </c>
      <c r="C1210" s="448" t="s">
        <v>2568</v>
      </c>
      <c r="D1210" s="449">
        <v>289.82</v>
      </c>
      <c r="E1210" s="449">
        <v>24</v>
      </c>
      <c r="F1210" s="449" t="s">
        <v>17525</v>
      </c>
    </row>
    <row r="1211" spans="1:6" ht="45" customHeight="1">
      <c r="A1211" s="446">
        <v>99431</v>
      </c>
      <c r="B1211" s="447" t="s">
        <v>17585</v>
      </c>
      <c r="C1211" s="448" t="s">
        <v>2568</v>
      </c>
      <c r="D1211" s="449">
        <v>318.13</v>
      </c>
      <c r="E1211" s="449">
        <v>21.22</v>
      </c>
      <c r="F1211" s="449" t="s">
        <v>17586</v>
      </c>
    </row>
    <row r="1212" spans="1:6" ht="45" customHeight="1">
      <c r="A1212" s="446">
        <v>99434</v>
      </c>
      <c r="B1212" s="447" t="s">
        <v>17591</v>
      </c>
      <c r="C1212" s="448" t="s">
        <v>2568</v>
      </c>
      <c r="D1212" s="449">
        <v>319.19</v>
      </c>
      <c r="E1212" s="449">
        <v>23.99</v>
      </c>
      <c r="F1212" s="449" t="s">
        <v>17592</v>
      </c>
    </row>
    <row r="1213" spans="1:6" ht="45" customHeight="1">
      <c r="A1213" s="446">
        <v>90855</v>
      </c>
      <c r="B1213" s="447" t="s">
        <v>17522</v>
      </c>
      <c r="C1213" s="448" t="s">
        <v>2568</v>
      </c>
      <c r="D1213" s="449">
        <v>302.39</v>
      </c>
      <c r="E1213" s="449">
        <v>30.32</v>
      </c>
      <c r="F1213" s="449" t="s">
        <v>17523</v>
      </c>
    </row>
    <row r="1214" spans="1:6" ht="45" customHeight="1">
      <c r="A1214" s="446">
        <v>90858</v>
      </c>
      <c r="B1214" s="447" t="s">
        <v>17528</v>
      </c>
      <c r="C1214" s="448" t="s">
        <v>2568</v>
      </c>
      <c r="D1214" s="449">
        <v>307.28999999999996</v>
      </c>
      <c r="E1214" s="449">
        <v>43.05</v>
      </c>
      <c r="F1214" s="449" t="s">
        <v>17529</v>
      </c>
    </row>
    <row r="1215" spans="1:6" ht="45" customHeight="1">
      <c r="A1215" s="446">
        <v>90859</v>
      </c>
      <c r="B1215" s="447" t="s">
        <v>17530</v>
      </c>
      <c r="C1215" s="448" t="s">
        <v>2568</v>
      </c>
      <c r="D1215" s="449">
        <v>277.26</v>
      </c>
      <c r="E1215" s="449">
        <v>15.91</v>
      </c>
      <c r="F1215" s="449" t="s">
        <v>17531</v>
      </c>
    </row>
    <row r="1216" spans="1:6" ht="45" customHeight="1">
      <c r="A1216" s="446">
        <v>90860</v>
      </c>
      <c r="B1216" s="447" t="s">
        <v>17532</v>
      </c>
      <c r="C1216" s="448" t="s">
        <v>2568</v>
      </c>
      <c r="D1216" s="449">
        <v>278.76</v>
      </c>
      <c r="E1216" s="449">
        <v>19.75</v>
      </c>
      <c r="F1216" s="449" t="s">
        <v>17533</v>
      </c>
    </row>
    <row r="1217" spans="1:6" ht="45" customHeight="1">
      <c r="A1217" s="446">
        <v>99433</v>
      </c>
      <c r="B1217" s="447" t="s">
        <v>17589</v>
      </c>
      <c r="C1217" s="448" t="s">
        <v>2568</v>
      </c>
      <c r="D1217" s="449">
        <v>332.82</v>
      </c>
      <c r="E1217" s="449">
        <v>30.31</v>
      </c>
      <c r="F1217" s="449" t="s">
        <v>17590</v>
      </c>
    </row>
    <row r="1218" spans="1:6" ht="45" customHeight="1">
      <c r="A1218" s="446">
        <v>99436</v>
      </c>
      <c r="B1218" s="447" t="s">
        <v>17595</v>
      </c>
      <c r="C1218" s="448" t="s">
        <v>2568</v>
      </c>
      <c r="D1218" s="449">
        <v>337.71</v>
      </c>
      <c r="E1218" s="449">
        <v>43.05</v>
      </c>
      <c r="F1218" s="449" t="s">
        <v>17596</v>
      </c>
    </row>
    <row r="1219" spans="1:6" ht="45" customHeight="1">
      <c r="A1219" s="446">
        <v>99437</v>
      </c>
      <c r="B1219" s="447" t="s">
        <v>17597</v>
      </c>
      <c r="C1219" s="448" t="s">
        <v>2568</v>
      </c>
      <c r="D1219" s="449">
        <v>286.95999999999998</v>
      </c>
      <c r="E1219" s="449">
        <v>15.91</v>
      </c>
      <c r="F1219" s="449" t="s">
        <v>17598</v>
      </c>
    </row>
    <row r="1220" spans="1:6" ht="45" customHeight="1">
      <c r="A1220" s="446">
        <v>99438</v>
      </c>
      <c r="B1220" s="447" t="s">
        <v>17599</v>
      </c>
      <c r="C1220" s="448" t="s">
        <v>2568</v>
      </c>
      <c r="D1220" s="449">
        <v>288.45999999999998</v>
      </c>
      <c r="E1220" s="449">
        <v>19.75</v>
      </c>
      <c r="F1220" s="449" t="s">
        <v>17600</v>
      </c>
    </row>
    <row r="1221" spans="1:6">
      <c r="A1221" s="441"/>
      <c r="B1221" s="445" t="s">
        <v>653</v>
      </c>
      <c r="C1221" s="443"/>
      <c r="D1221" s="444" t="s">
        <v>2587</v>
      </c>
      <c r="E1221" s="444" t="s">
        <v>2587</v>
      </c>
      <c r="F1221" s="444"/>
    </row>
    <row r="1222" spans="1:6" ht="15" customHeight="1">
      <c r="A1222" s="446" t="s">
        <v>2835</v>
      </c>
      <c r="B1222" s="447" t="s">
        <v>2507</v>
      </c>
      <c r="C1222" s="448" t="s">
        <v>2568</v>
      </c>
      <c r="D1222" s="449">
        <v>32.980000000000004</v>
      </c>
      <c r="E1222" s="449">
        <v>78.39</v>
      </c>
      <c r="F1222" s="449" t="s">
        <v>17506</v>
      </c>
    </row>
    <row r="1223" spans="1:6" ht="30" customHeight="1">
      <c r="A1223" s="446">
        <v>92873</v>
      </c>
      <c r="B1223" s="447" t="s">
        <v>3301</v>
      </c>
      <c r="C1223" s="448" t="s">
        <v>2568</v>
      </c>
      <c r="D1223" s="449">
        <v>50.090000000000018</v>
      </c>
      <c r="E1223" s="449">
        <v>123.27</v>
      </c>
      <c r="F1223" s="449" t="s">
        <v>17560</v>
      </c>
    </row>
    <row r="1224" spans="1:6" ht="30" customHeight="1">
      <c r="A1224" s="446">
        <v>92874</v>
      </c>
      <c r="B1224" s="447" t="s">
        <v>3302</v>
      </c>
      <c r="C1224" s="448" t="s">
        <v>2568</v>
      </c>
      <c r="D1224" s="449">
        <v>8.2200000000000024</v>
      </c>
      <c r="E1224" s="449">
        <v>20.399999999999999</v>
      </c>
      <c r="F1224" s="449" t="s">
        <v>11582</v>
      </c>
    </row>
    <row r="1225" spans="1:6">
      <c r="A1225" s="441"/>
      <c r="B1225" s="445" t="s">
        <v>654</v>
      </c>
      <c r="C1225" s="443"/>
      <c r="D1225" s="444" t="s">
        <v>2587</v>
      </c>
      <c r="E1225" s="444" t="s">
        <v>2587</v>
      </c>
      <c r="F1225" s="444"/>
    </row>
    <row r="1226" spans="1:6" ht="30" customHeight="1">
      <c r="A1226" s="446">
        <v>90278</v>
      </c>
      <c r="B1226" s="447" t="s">
        <v>2508</v>
      </c>
      <c r="C1226" s="448" t="s">
        <v>2568</v>
      </c>
      <c r="D1226" s="449">
        <v>217.49</v>
      </c>
      <c r="E1226" s="449">
        <v>37.56</v>
      </c>
      <c r="F1226" s="449" t="s">
        <v>17510</v>
      </c>
    </row>
    <row r="1227" spans="1:6" ht="30" customHeight="1">
      <c r="A1227" s="446">
        <v>90279</v>
      </c>
      <c r="B1227" s="447" t="s">
        <v>2509</v>
      </c>
      <c r="C1227" s="448" t="s">
        <v>2568</v>
      </c>
      <c r="D1227" s="449">
        <v>235.60999999999999</v>
      </c>
      <c r="E1227" s="449">
        <v>33.78</v>
      </c>
      <c r="F1227" s="449" t="s">
        <v>17511</v>
      </c>
    </row>
    <row r="1228" spans="1:6" ht="30" customHeight="1">
      <c r="A1228" s="446">
        <v>90280</v>
      </c>
      <c r="B1228" s="447" t="s">
        <v>2510</v>
      </c>
      <c r="C1228" s="448" t="s">
        <v>2568</v>
      </c>
      <c r="D1228" s="449">
        <v>264.85000000000002</v>
      </c>
      <c r="E1228" s="449">
        <v>36.83</v>
      </c>
      <c r="F1228" s="449" t="s">
        <v>17512</v>
      </c>
    </row>
    <row r="1229" spans="1:6" ht="30" customHeight="1">
      <c r="A1229" s="446">
        <v>90281</v>
      </c>
      <c r="B1229" s="447" t="s">
        <v>2511</v>
      </c>
      <c r="C1229" s="448" t="s">
        <v>2568</v>
      </c>
      <c r="D1229" s="449">
        <v>307.8</v>
      </c>
      <c r="E1229" s="449">
        <v>35.31</v>
      </c>
      <c r="F1229" s="449" t="s">
        <v>17513</v>
      </c>
    </row>
    <row r="1230" spans="1:6" ht="30" customHeight="1">
      <c r="A1230" s="446">
        <v>90282</v>
      </c>
      <c r="B1230" s="447" t="s">
        <v>2512</v>
      </c>
      <c r="C1230" s="448" t="s">
        <v>2568</v>
      </c>
      <c r="D1230" s="449">
        <v>223.26</v>
      </c>
      <c r="E1230" s="449">
        <v>38.86</v>
      </c>
      <c r="F1230" s="449" t="s">
        <v>17514</v>
      </c>
    </row>
    <row r="1231" spans="1:6" ht="30" customHeight="1">
      <c r="A1231" s="446">
        <v>90283</v>
      </c>
      <c r="B1231" s="447" t="s">
        <v>2513</v>
      </c>
      <c r="C1231" s="448" t="s">
        <v>2568</v>
      </c>
      <c r="D1231" s="449">
        <v>243.04999999999998</v>
      </c>
      <c r="E1231" s="449">
        <v>34.96</v>
      </c>
      <c r="F1231" s="449" t="s">
        <v>17515</v>
      </c>
    </row>
    <row r="1232" spans="1:6" ht="30" customHeight="1">
      <c r="A1232" s="446">
        <v>90284</v>
      </c>
      <c r="B1232" s="447" t="s">
        <v>2514</v>
      </c>
      <c r="C1232" s="448" t="s">
        <v>2568</v>
      </c>
      <c r="D1232" s="449">
        <v>272.71000000000004</v>
      </c>
      <c r="E1232" s="449">
        <v>38.020000000000003</v>
      </c>
      <c r="F1232" s="449" t="s">
        <v>17516</v>
      </c>
    </row>
    <row r="1233" spans="1:6" ht="30" customHeight="1">
      <c r="A1233" s="446">
        <v>90285</v>
      </c>
      <c r="B1233" s="447" t="s">
        <v>2515</v>
      </c>
      <c r="C1233" s="448" t="s">
        <v>2568</v>
      </c>
      <c r="D1233" s="449">
        <v>318.99</v>
      </c>
      <c r="E1233" s="449">
        <v>36.36</v>
      </c>
      <c r="F1233" s="449" t="s">
        <v>17517</v>
      </c>
    </row>
    <row r="1234" spans="1:6">
      <c r="A1234" s="441"/>
      <c r="B1234" s="445" t="s">
        <v>1877</v>
      </c>
      <c r="C1234" s="443"/>
      <c r="D1234" s="444" t="s">
        <v>2587</v>
      </c>
      <c r="E1234" s="444" t="s">
        <v>2587</v>
      </c>
      <c r="F1234" s="444"/>
    </row>
    <row r="1235" spans="1:6" ht="15" customHeight="1">
      <c r="A1235" s="446">
        <v>89993</v>
      </c>
      <c r="B1235" s="447" t="s">
        <v>1408</v>
      </c>
      <c r="C1235" s="448" t="s">
        <v>2568</v>
      </c>
      <c r="D1235" s="449">
        <v>356.84000000000003</v>
      </c>
      <c r="E1235" s="449">
        <v>237.63</v>
      </c>
      <c r="F1235" s="449" t="s">
        <v>17507</v>
      </c>
    </row>
    <row r="1236" spans="1:6" ht="30" customHeight="1">
      <c r="A1236" s="446">
        <v>89994</v>
      </c>
      <c r="B1236" s="447" t="s">
        <v>1409</v>
      </c>
      <c r="C1236" s="448" t="s">
        <v>2568</v>
      </c>
      <c r="D1236" s="449">
        <v>326.28999999999996</v>
      </c>
      <c r="E1236" s="449">
        <v>155.72</v>
      </c>
      <c r="F1236" s="449" t="s">
        <v>17508</v>
      </c>
    </row>
    <row r="1237" spans="1:6" ht="15" customHeight="1">
      <c r="A1237" s="446">
        <v>89995</v>
      </c>
      <c r="B1237" s="447" t="s">
        <v>1410</v>
      </c>
      <c r="C1237" s="448" t="s">
        <v>2568</v>
      </c>
      <c r="D1237" s="449">
        <v>349.05000000000007</v>
      </c>
      <c r="E1237" s="449">
        <v>216.66</v>
      </c>
      <c r="F1237" s="449" t="s">
        <v>17509</v>
      </c>
    </row>
    <row r="1238" spans="1:6">
      <c r="A1238" s="441"/>
      <c r="B1238" s="442" t="s">
        <v>2836</v>
      </c>
      <c r="C1238" s="443"/>
      <c r="D1238" s="444" t="s">
        <v>2587</v>
      </c>
      <c r="E1238" s="444" t="s">
        <v>2587</v>
      </c>
      <c r="F1238" s="444"/>
    </row>
    <row r="1239" spans="1:6">
      <c r="A1239" s="441"/>
      <c r="B1239" s="445" t="s">
        <v>2837</v>
      </c>
      <c r="C1239" s="443"/>
      <c r="D1239" s="444" t="s">
        <v>2587</v>
      </c>
      <c r="E1239" s="444" t="s">
        <v>2587</v>
      </c>
      <c r="F1239" s="444"/>
    </row>
    <row r="1240" spans="1:6" ht="30" customHeight="1">
      <c r="A1240" s="446">
        <v>94102</v>
      </c>
      <c r="B1240" s="447" t="s">
        <v>2516</v>
      </c>
      <c r="C1240" s="448" t="s">
        <v>2568</v>
      </c>
      <c r="D1240" s="449">
        <v>87.699999999999989</v>
      </c>
      <c r="E1240" s="449">
        <v>71.180000000000007</v>
      </c>
      <c r="F1240" s="449" t="s">
        <v>19993</v>
      </c>
    </row>
    <row r="1241" spans="1:6" ht="30" customHeight="1">
      <c r="A1241" s="446">
        <v>94104</v>
      </c>
      <c r="B1241" s="447" t="s">
        <v>2518</v>
      </c>
      <c r="C1241" s="448" t="s">
        <v>2568</v>
      </c>
      <c r="D1241" s="449">
        <v>88.809999999999988</v>
      </c>
      <c r="E1241" s="449">
        <v>74.010000000000005</v>
      </c>
      <c r="F1241" s="449" t="s">
        <v>19995</v>
      </c>
    </row>
    <row r="1242" spans="1:6" ht="30" customHeight="1">
      <c r="A1242" s="446">
        <v>94106</v>
      </c>
      <c r="B1242" s="447" t="s">
        <v>2520</v>
      </c>
      <c r="C1242" s="448" t="s">
        <v>2568</v>
      </c>
      <c r="D1242" s="449">
        <v>81.97</v>
      </c>
      <c r="E1242" s="449">
        <v>56.9</v>
      </c>
      <c r="F1242" s="449" t="s">
        <v>19997</v>
      </c>
    </row>
    <row r="1243" spans="1:6" ht="30" customHeight="1">
      <c r="A1243" s="446">
        <v>94108</v>
      </c>
      <c r="B1243" s="447" t="s">
        <v>2522</v>
      </c>
      <c r="C1243" s="448" t="s">
        <v>2568</v>
      </c>
      <c r="D1243" s="449">
        <v>83.06</v>
      </c>
      <c r="E1243" s="449">
        <v>59.77</v>
      </c>
      <c r="F1243" s="449" t="s">
        <v>19999</v>
      </c>
    </row>
    <row r="1244" spans="1:6" ht="45" customHeight="1">
      <c r="A1244" s="446">
        <v>94111</v>
      </c>
      <c r="B1244" s="447" t="s">
        <v>2524</v>
      </c>
      <c r="C1244" s="448" t="s">
        <v>2568</v>
      </c>
      <c r="D1244" s="449">
        <v>90.550000000000011</v>
      </c>
      <c r="E1244" s="449">
        <v>38.26</v>
      </c>
      <c r="F1244" s="449" t="s">
        <v>15817</v>
      </c>
    </row>
    <row r="1245" spans="1:6" ht="45" customHeight="1">
      <c r="A1245" s="446">
        <v>94113</v>
      </c>
      <c r="B1245" s="447" t="s">
        <v>2526</v>
      </c>
      <c r="C1245" s="448" t="s">
        <v>2568</v>
      </c>
      <c r="D1245" s="449">
        <v>93.320000000000022</v>
      </c>
      <c r="E1245" s="449">
        <v>41.54</v>
      </c>
      <c r="F1245" s="449" t="s">
        <v>20002</v>
      </c>
    </row>
    <row r="1246" spans="1:6" ht="45" customHeight="1">
      <c r="A1246" s="446">
        <v>94115</v>
      </c>
      <c r="B1246" s="447" t="s">
        <v>2528</v>
      </c>
      <c r="C1246" s="448" t="s">
        <v>2568</v>
      </c>
      <c r="D1246" s="449">
        <v>77.78</v>
      </c>
      <c r="E1246" s="449">
        <v>22.44</v>
      </c>
      <c r="F1246" s="449" t="s">
        <v>20004</v>
      </c>
    </row>
    <row r="1247" spans="1:6" ht="45" customHeight="1">
      <c r="A1247" s="446">
        <v>94117</v>
      </c>
      <c r="B1247" s="447" t="s">
        <v>2455</v>
      </c>
      <c r="C1247" s="448" t="s">
        <v>2568</v>
      </c>
      <c r="D1247" s="449">
        <v>80.349999999999994</v>
      </c>
      <c r="E1247" s="449">
        <v>25.51</v>
      </c>
      <c r="F1247" s="449" t="s">
        <v>20006</v>
      </c>
    </row>
    <row r="1248" spans="1:6" ht="30" customHeight="1">
      <c r="A1248" s="446">
        <v>94103</v>
      </c>
      <c r="B1248" s="447" t="s">
        <v>2517</v>
      </c>
      <c r="C1248" s="448" t="s">
        <v>2568</v>
      </c>
      <c r="D1248" s="449">
        <v>97.86999999999999</v>
      </c>
      <c r="E1248" s="449">
        <v>87.27</v>
      </c>
      <c r="F1248" s="449" t="s">
        <v>19994</v>
      </c>
    </row>
    <row r="1249" spans="1:6" ht="30" customHeight="1">
      <c r="A1249" s="446">
        <v>94105</v>
      </c>
      <c r="B1249" s="447" t="s">
        <v>2519</v>
      </c>
      <c r="C1249" s="448" t="s">
        <v>2568</v>
      </c>
      <c r="D1249" s="449">
        <v>98.990000000000009</v>
      </c>
      <c r="E1249" s="449">
        <v>90.13</v>
      </c>
      <c r="F1249" s="449" t="s">
        <v>19996</v>
      </c>
    </row>
    <row r="1250" spans="1:6" ht="30" customHeight="1">
      <c r="A1250" s="446">
        <v>94107</v>
      </c>
      <c r="B1250" s="447" t="s">
        <v>2521</v>
      </c>
      <c r="C1250" s="448" t="s">
        <v>2568</v>
      </c>
      <c r="D1250" s="449">
        <v>92.160000000000011</v>
      </c>
      <c r="E1250" s="449">
        <v>72.989999999999995</v>
      </c>
      <c r="F1250" s="449" t="s">
        <v>19998</v>
      </c>
    </row>
    <row r="1251" spans="1:6" ht="30" customHeight="1">
      <c r="A1251" s="446">
        <v>94110</v>
      </c>
      <c r="B1251" s="447" t="s">
        <v>2523</v>
      </c>
      <c r="C1251" s="448" t="s">
        <v>2568</v>
      </c>
      <c r="D1251" s="449">
        <v>93.28</v>
      </c>
      <c r="E1251" s="449">
        <v>75.81</v>
      </c>
      <c r="F1251" s="449" t="s">
        <v>20000</v>
      </c>
    </row>
    <row r="1252" spans="1:6" ht="45" customHeight="1">
      <c r="A1252" s="446">
        <v>94112</v>
      </c>
      <c r="B1252" s="447" t="s">
        <v>2525</v>
      </c>
      <c r="C1252" s="448" t="s">
        <v>2568</v>
      </c>
      <c r="D1252" s="449">
        <v>101.41</v>
      </c>
      <c r="E1252" s="449">
        <v>46.66</v>
      </c>
      <c r="F1252" s="449" t="s">
        <v>20001</v>
      </c>
    </row>
    <row r="1253" spans="1:6" ht="45" customHeight="1">
      <c r="A1253" s="446">
        <v>94114</v>
      </c>
      <c r="B1253" s="447" t="s">
        <v>2527</v>
      </c>
      <c r="C1253" s="448" t="s">
        <v>2568</v>
      </c>
      <c r="D1253" s="449">
        <v>104.54999999999998</v>
      </c>
      <c r="E1253" s="449">
        <v>50.34</v>
      </c>
      <c r="F1253" s="449" t="s">
        <v>20003</v>
      </c>
    </row>
    <row r="1254" spans="1:6" ht="45" customHeight="1">
      <c r="A1254" s="446">
        <v>94116</v>
      </c>
      <c r="B1254" s="447" t="s">
        <v>2529</v>
      </c>
      <c r="C1254" s="448" t="s">
        <v>2568</v>
      </c>
      <c r="D1254" s="449">
        <v>86.75</v>
      </c>
      <c r="E1254" s="449">
        <v>28.63</v>
      </c>
      <c r="F1254" s="449" t="s">
        <v>20005</v>
      </c>
    </row>
    <row r="1255" spans="1:6" ht="45" customHeight="1">
      <c r="A1255" s="446">
        <v>94118</v>
      </c>
      <c r="B1255" s="447" t="s">
        <v>2456</v>
      </c>
      <c r="C1255" s="448" t="s">
        <v>2568</v>
      </c>
      <c r="D1255" s="449">
        <v>89.759999999999991</v>
      </c>
      <c r="E1255" s="449">
        <v>32.24</v>
      </c>
      <c r="F1255" s="449" t="s">
        <v>20007</v>
      </c>
    </row>
    <row r="1256" spans="1:6" ht="30" customHeight="1">
      <c r="A1256" s="446">
        <v>96621</v>
      </c>
      <c r="B1256" s="447" t="s">
        <v>17203</v>
      </c>
      <c r="C1256" s="448" t="s">
        <v>2568</v>
      </c>
      <c r="D1256" s="449">
        <v>75.059999999999988</v>
      </c>
      <c r="E1256" s="449">
        <v>68.08</v>
      </c>
      <c r="F1256" s="449" t="s">
        <v>16407</v>
      </c>
    </row>
    <row r="1257" spans="1:6" ht="30" customHeight="1">
      <c r="A1257" s="446">
        <v>96622</v>
      </c>
      <c r="B1257" s="447" t="s">
        <v>17204</v>
      </c>
      <c r="C1257" s="448" t="s">
        <v>2568</v>
      </c>
      <c r="D1257" s="449">
        <v>59.51</v>
      </c>
      <c r="E1257" s="449">
        <v>24.29</v>
      </c>
      <c r="F1257" s="449" t="s">
        <v>17205</v>
      </c>
    </row>
    <row r="1258" spans="1:6" ht="30" customHeight="1">
      <c r="A1258" s="446">
        <v>96623</v>
      </c>
      <c r="B1258" s="447" t="s">
        <v>17206</v>
      </c>
      <c r="C1258" s="448" t="s">
        <v>2568</v>
      </c>
      <c r="D1258" s="449">
        <v>71.429999999999993</v>
      </c>
      <c r="E1258" s="449">
        <v>57.86</v>
      </c>
      <c r="F1258" s="449" t="s">
        <v>17207</v>
      </c>
    </row>
    <row r="1259" spans="1:6" ht="30" customHeight="1">
      <c r="A1259" s="446">
        <v>96624</v>
      </c>
      <c r="B1259" s="447" t="s">
        <v>17208</v>
      </c>
      <c r="C1259" s="448" t="s">
        <v>2568</v>
      </c>
      <c r="D1259" s="449">
        <v>58.269999999999996</v>
      </c>
      <c r="E1259" s="449">
        <v>20.64</v>
      </c>
      <c r="F1259" s="449" t="s">
        <v>15567</v>
      </c>
    </row>
    <row r="1260" spans="1:6">
      <c r="A1260" s="441"/>
      <c r="B1260" s="445" t="s">
        <v>2838</v>
      </c>
      <c r="C1260" s="443"/>
      <c r="D1260" s="444" t="s">
        <v>2587</v>
      </c>
      <c r="E1260" s="444" t="s">
        <v>2587</v>
      </c>
      <c r="F1260" s="444"/>
    </row>
    <row r="1261" spans="1:6" ht="30" customHeight="1">
      <c r="A1261" s="446">
        <v>96617</v>
      </c>
      <c r="B1261" s="447" t="s">
        <v>17199</v>
      </c>
      <c r="C1261" s="448" t="s">
        <v>2573</v>
      </c>
      <c r="D1261" s="449">
        <v>7.42</v>
      </c>
      <c r="E1261" s="449">
        <v>5.08</v>
      </c>
      <c r="F1261" s="449" t="s">
        <v>13185</v>
      </c>
    </row>
    <row r="1262" spans="1:6" ht="30" customHeight="1">
      <c r="A1262" s="446">
        <v>96619</v>
      </c>
      <c r="B1262" s="447" t="s">
        <v>17200</v>
      </c>
      <c r="C1262" s="448" t="s">
        <v>2573</v>
      </c>
      <c r="D1262" s="449">
        <v>12.42</v>
      </c>
      <c r="E1262" s="449">
        <v>8.4</v>
      </c>
      <c r="F1262" s="449" t="s">
        <v>12809</v>
      </c>
    </row>
    <row r="1263" spans="1:6" ht="30" customHeight="1">
      <c r="A1263" s="446">
        <v>95240</v>
      </c>
      <c r="B1263" s="447" t="s">
        <v>17194</v>
      </c>
      <c r="C1263" s="448" t="s">
        <v>2573</v>
      </c>
      <c r="D1263" s="449">
        <v>7.28</v>
      </c>
      <c r="E1263" s="449">
        <v>4.6100000000000003</v>
      </c>
      <c r="F1263" s="449" t="s">
        <v>17195</v>
      </c>
    </row>
    <row r="1264" spans="1:6" ht="30" customHeight="1">
      <c r="A1264" s="446">
        <v>95241</v>
      </c>
      <c r="B1264" s="447" t="s">
        <v>17196</v>
      </c>
      <c r="C1264" s="448" t="s">
        <v>2573</v>
      </c>
      <c r="D1264" s="449">
        <v>12.190000000000001</v>
      </c>
      <c r="E1264" s="449">
        <v>7.63</v>
      </c>
      <c r="F1264" s="449" t="s">
        <v>14685</v>
      </c>
    </row>
    <row r="1265" spans="1:6" ht="30" customHeight="1">
      <c r="A1265" s="446">
        <v>96616</v>
      </c>
      <c r="B1265" s="447" t="s">
        <v>17197</v>
      </c>
      <c r="C1265" s="448" t="s">
        <v>2568</v>
      </c>
      <c r="D1265" s="449">
        <v>251.53999999999996</v>
      </c>
      <c r="E1265" s="449">
        <v>165.3</v>
      </c>
      <c r="F1265" s="449" t="s">
        <v>17198</v>
      </c>
    </row>
    <row r="1266" spans="1:6" ht="15" customHeight="1">
      <c r="A1266" s="446">
        <v>96620</v>
      </c>
      <c r="B1266" s="447" t="s">
        <v>17201</v>
      </c>
      <c r="C1266" s="448" t="s">
        <v>2568</v>
      </c>
      <c r="D1266" s="449">
        <v>246.28</v>
      </c>
      <c r="E1266" s="449">
        <v>150.33000000000001</v>
      </c>
      <c r="F1266" s="449" t="s">
        <v>17202</v>
      </c>
    </row>
    <row r="1267" spans="1:6" ht="30" customHeight="1">
      <c r="A1267" s="446">
        <v>94962</v>
      </c>
      <c r="B1267" s="447" t="s">
        <v>2457</v>
      </c>
      <c r="C1267" s="448" t="s">
        <v>2568</v>
      </c>
      <c r="D1267" s="449">
        <v>185.54</v>
      </c>
      <c r="E1267" s="449">
        <v>46.34</v>
      </c>
      <c r="F1267" s="449" t="s">
        <v>17561</v>
      </c>
    </row>
    <row r="1268" spans="1:6" ht="30" customHeight="1">
      <c r="A1268" s="446">
        <v>94968</v>
      </c>
      <c r="B1268" s="447" t="s">
        <v>2458</v>
      </c>
      <c r="C1268" s="448" t="s">
        <v>2568</v>
      </c>
      <c r="D1268" s="449">
        <v>185.55</v>
      </c>
      <c r="E1268" s="449">
        <v>39.86</v>
      </c>
      <c r="F1268" s="449" t="s">
        <v>17567</v>
      </c>
    </row>
    <row r="1269" spans="1:6" ht="30" customHeight="1">
      <c r="A1269" s="446">
        <v>94974</v>
      </c>
      <c r="B1269" s="447" t="s">
        <v>2459</v>
      </c>
      <c r="C1269" s="448" t="s">
        <v>2568</v>
      </c>
      <c r="D1269" s="449">
        <v>222.92000000000002</v>
      </c>
      <c r="E1269" s="449">
        <v>116.49</v>
      </c>
      <c r="F1269" s="449" t="s">
        <v>17573</v>
      </c>
    </row>
    <row r="1270" spans="1:6">
      <c r="A1270" s="441"/>
      <c r="B1270" s="445" t="s">
        <v>2839</v>
      </c>
      <c r="C1270" s="443"/>
      <c r="D1270" s="444" t="s">
        <v>2587</v>
      </c>
      <c r="E1270" s="444" t="s">
        <v>2587</v>
      </c>
      <c r="F1270" s="444"/>
    </row>
    <row r="1271" spans="1:6" ht="30" customHeight="1">
      <c r="A1271" s="446">
        <v>83534</v>
      </c>
      <c r="B1271" s="447" t="s">
        <v>2460</v>
      </c>
      <c r="C1271" s="448" t="s">
        <v>2568</v>
      </c>
      <c r="D1271" s="449">
        <v>318.46999999999997</v>
      </c>
      <c r="E1271" s="449">
        <v>147.43</v>
      </c>
      <c r="F1271" s="449" t="s">
        <v>17193</v>
      </c>
    </row>
    <row r="1272" spans="1:6">
      <c r="A1272" s="441"/>
      <c r="B1272" s="442" t="s">
        <v>2840</v>
      </c>
      <c r="C1272" s="443"/>
      <c r="D1272" s="444" t="s">
        <v>2587</v>
      </c>
      <c r="E1272" s="444" t="s">
        <v>2587</v>
      </c>
      <c r="F1272" s="444"/>
    </row>
    <row r="1273" spans="1:6">
      <c r="A1273" s="441"/>
      <c r="B1273" s="445" t="s">
        <v>655</v>
      </c>
      <c r="C1273" s="443"/>
      <c r="D1273" s="444" t="s">
        <v>2587</v>
      </c>
      <c r="E1273" s="444" t="s">
        <v>2587</v>
      </c>
      <c r="F1273" s="444"/>
    </row>
    <row r="1274" spans="1:6">
      <c r="A1274" s="441"/>
      <c r="B1274" s="445" t="s">
        <v>656</v>
      </c>
      <c r="C1274" s="443"/>
      <c r="D1274" s="444" t="s">
        <v>2587</v>
      </c>
      <c r="E1274" s="444" t="s">
        <v>2587</v>
      </c>
      <c r="F1274" s="444"/>
    </row>
    <row r="1275" spans="1:6" ht="45" customHeight="1">
      <c r="A1275" s="446" t="s">
        <v>2741</v>
      </c>
      <c r="B1275" s="447" t="s">
        <v>1776</v>
      </c>
      <c r="C1275" s="448" t="s">
        <v>2573</v>
      </c>
      <c r="D1275" s="449">
        <v>50.239999999999995</v>
      </c>
      <c r="E1275" s="449">
        <v>16.45</v>
      </c>
      <c r="F1275" s="449" t="s">
        <v>17607</v>
      </c>
    </row>
    <row r="1276" spans="1:6" ht="45" customHeight="1">
      <c r="A1276" s="446" t="s">
        <v>2574</v>
      </c>
      <c r="B1276" s="447" t="s">
        <v>1777</v>
      </c>
      <c r="C1276" s="448" t="s">
        <v>2573</v>
      </c>
      <c r="D1276" s="449">
        <v>54.540000000000006</v>
      </c>
      <c r="E1276" s="449">
        <v>18.77</v>
      </c>
      <c r="F1276" s="449" t="s">
        <v>17608</v>
      </c>
    </row>
    <row r="1277" spans="1:6" ht="30" customHeight="1">
      <c r="A1277" s="446" t="s">
        <v>2842</v>
      </c>
      <c r="B1277" s="447" t="s">
        <v>1775</v>
      </c>
      <c r="C1277" s="448" t="s">
        <v>2573</v>
      </c>
      <c r="D1277" s="449">
        <v>54.89</v>
      </c>
      <c r="E1277" s="449">
        <v>18.739999999999998</v>
      </c>
      <c r="F1277" s="449" t="s">
        <v>17603</v>
      </c>
    </row>
    <row r="1278" spans="1:6" ht="30" customHeight="1">
      <c r="A1278" s="446" t="s">
        <v>2841</v>
      </c>
      <c r="B1278" s="447" t="s">
        <v>1772</v>
      </c>
      <c r="C1278" s="448" t="s">
        <v>2573</v>
      </c>
      <c r="D1278" s="449">
        <v>60.26</v>
      </c>
      <c r="E1278" s="449">
        <v>21.21</v>
      </c>
      <c r="F1278" s="449" t="s">
        <v>17604</v>
      </c>
    </row>
    <row r="1279" spans="1:6" ht="30" customHeight="1">
      <c r="A1279" s="446" t="s">
        <v>2582</v>
      </c>
      <c r="B1279" s="447" t="s">
        <v>1773</v>
      </c>
      <c r="C1279" s="448" t="s">
        <v>2573</v>
      </c>
      <c r="D1279" s="449">
        <v>73.19</v>
      </c>
      <c r="E1279" s="449">
        <v>24.12</v>
      </c>
      <c r="F1279" s="449" t="s">
        <v>17605</v>
      </c>
    </row>
    <row r="1280" spans="1:6" ht="30" customHeight="1">
      <c r="A1280" s="446" t="s">
        <v>2192</v>
      </c>
      <c r="B1280" s="447" t="s">
        <v>1774</v>
      </c>
      <c r="C1280" s="448" t="s">
        <v>2573</v>
      </c>
      <c r="D1280" s="449">
        <v>85.83</v>
      </c>
      <c r="E1280" s="449">
        <v>25.62</v>
      </c>
      <c r="F1280" s="449" t="s">
        <v>17606</v>
      </c>
    </row>
    <row r="1281" spans="1:6">
      <c r="A1281" s="441"/>
      <c r="B1281" s="445" t="s">
        <v>2575</v>
      </c>
      <c r="C1281" s="443"/>
      <c r="D1281" s="444" t="s">
        <v>2587</v>
      </c>
      <c r="E1281" s="444" t="s">
        <v>2587</v>
      </c>
      <c r="F1281" s="444"/>
    </row>
    <row r="1282" spans="1:6">
      <c r="A1282" s="441"/>
      <c r="B1282" s="442" t="s">
        <v>657</v>
      </c>
      <c r="C1282" s="443"/>
      <c r="D1282" s="444" t="s">
        <v>2587</v>
      </c>
      <c r="E1282" s="444" t="s">
        <v>2587</v>
      </c>
      <c r="F1282" s="444"/>
    </row>
    <row r="1283" spans="1:6">
      <c r="A1283" s="441"/>
      <c r="B1283" s="445" t="s">
        <v>658</v>
      </c>
      <c r="C1283" s="443"/>
      <c r="D1283" s="444" t="s">
        <v>2587</v>
      </c>
      <c r="E1283" s="444" t="s">
        <v>2587</v>
      </c>
      <c r="F1283" s="444"/>
    </row>
    <row r="1284" spans="1:6">
      <c r="A1284" s="441"/>
      <c r="B1284" s="445" t="s">
        <v>2576</v>
      </c>
      <c r="C1284" s="443"/>
      <c r="D1284" s="444" t="s">
        <v>2587</v>
      </c>
      <c r="E1284" s="444" t="s">
        <v>2587</v>
      </c>
      <c r="F1284" s="444"/>
    </row>
    <row r="1285" spans="1:6">
      <c r="A1285" s="441"/>
      <c r="B1285" s="445" t="s">
        <v>2577</v>
      </c>
      <c r="C1285" s="443"/>
      <c r="D1285" s="444" t="s">
        <v>2587</v>
      </c>
      <c r="E1285" s="444" t="s">
        <v>2587</v>
      </c>
      <c r="F1285" s="444"/>
    </row>
    <row r="1286" spans="1:6" ht="15" customHeight="1">
      <c r="A1286" s="446">
        <v>93182</v>
      </c>
      <c r="B1286" s="447" t="s">
        <v>1778</v>
      </c>
      <c r="C1286" s="448" t="s">
        <v>2572</v>
      </c>
      <c r="D1286" s="449">
        <v>17.37</v>
      </c>
      <c r="E1286" s="449">
        <v>5.38</v>
      </c>
      <c r="F1286" s="449" t="s">
        <v>13939</v>
      </c>
    </row>
    <row r="1287" spans="1:6" ht="15" customHeight="1">
      <c r="A1287" s="446">
        <v>93183</v>
      </c>
      <c r="B1287" s="447" t="s">
        <v>1779</v>
      </c>
      <c r="C1287" s="448" t="s">
        <v>2572</v>
      </c>
      <c r="D1287" s="449">
        <v>23.279999999999998</v>
      </c>
      <c r="E1287" s="449">
        <v>5.62</v>
      </c>
      <c r="F1287" s="449" t="s">
        <v>17618</v>
      </c>
    </row>
    <row r="1288" spans="1:6" ht="15" customHeight="1">
      <c r="A1288" s="446">
        <v>93184</v>
      </c>
      <c r="B1288" s="447" t="s">
        <v>1780</v>
      </c>
      <c r="C1288" s="448" t="s">
        <v>2572</v>
      </c>
      <c r="D1288" s="449">
        <v>12.600000000000001</v>
      </c>
      <c r="E1288" s="449">
        <v>5.0199999999999996</v>
      </c>
      <c r="F1288" s="449" t="s">
        <v>16004</v>
      </c>
    </row>
    <row r="1289" spans="1:6" ht="15" customHeight="1">
      <c r="A1289" s="446">
        <v>93185</v>
      </c>
      <c r="B1289" s="447" t="s">
        <v>1781</v>
      </c>
      <c r="C1289" s="448" t="s">
        <v>2572</v>
      </c>
      <c r="D1289" s="449">
        <v>23.020000000000003</v>
      </c>
      <c r="E1289" s="449">
        <v>5.35</v>
      </c>
      <c r="F1289" s="449" t="s">
        <v>17619</v>
      </c>
    </row>
    <row r="1290" spans="1:6" ht="15" customHeight="1">
      <c r="A1290" s="446">
        <v>93186</v>
      </c>
      <c r="B1290" s="447" t="s">
        <v>1782</v>
      </c>
      <c r="C1290" s="448" t="s">
        <v>2572</v>
      </c>
      <c r="D1290" s="449">
        <v>28.959999999999997</v>
      </c>
      <c r="E1290" s="449">
        <v>12.84</v>
      </c>
      <c r="F1290" s="449" t="s">
        <v>17620</v>
      </c>
    </row>
    <row r="1291" spans="1:6" ht="30" customHeight="1">
      <c r="A1291" s="446">
        <v>93187</v>
      </c>
      <c r="B1291" s="447" t="s">
        <v>1783</v>
      </c>
      <c r="C1291" s="448" t="s">
        <v>2572</v>
      </c>
      <c r="D1291" s="449">
        <v>34.619999999999997</v>
      </c>
      <c r="E1291" s="449">
        <v>13.1</v>
      </c>
      <c r="F1291" s="449" t="s">
        <v>17621</v>
      </c>
    </row>
    <row r="1292" spans="1:6" ht="15" customHeight="1">
      <c r="A1292" s="446">
        <v>93188</v>
      </c>
      <c r="B1292" s="447" t="s">
        <v>1784</v>
      </c>
      <c r="C1292" s="448" t="s">
        <v>2572</v>
      </c>
      <c r="D1292" s="449">
        <v>26.69</v>
      </c>
      <c r="E1292" s="449">
        <v>12.41</v>
      </c>
      <c r="F1292" s="449" t="s">
        <v>17622</v>
      </c>
    </row>
    <row r="1293" spans="1:6" ht="30" customHeight="1">
      <c r="A1293" s="446">
        <v>93189</v>
      </c>
      <c r="B1293" s="447" t="s">
        <v>1785</v>
      </c>
      <c r="C1293" s="448" t="s">
        <v>2572</v>
      </c>
      <c r="D1293" s="449">
        <v>35.020000000000003</v>
      </c>
      <c r="E1293" s="449">
        <v>12.87</v>
      </c>
      <c r="F1293" s="449" t="s">
        <v>17623</v>
      </c>
    </row>
    <row r="1294" spans="1:6" ht="30" customHeight="1">
      <c r="A1294" s="446">
        <v>93190</v>
      </c>
      <c r="B1294" s="447" t="s">
        <v>1786</v>
      </c>
      <c r="C1294" s="448" t="s">
        <v>2572</v>
      </c>
      <c r="D1294" s="449">
        <v>21.32</v>
      </c>
      <c r="E1294" s="449">
        <v>6.87</v>
      </c>
      <c r="F1294" s="449" t="s">
        <v>17624</v>
      </c>
    </row>
    <row r="1295" spans="1:6" ht="30" customHeight="1">
      <c r="A1295" s="446">
        <v>93191</v>
      </c>
      <c r="B1295" s="447" t="s">
        <v>1787</v>
      </c>
      <c r="C1295" s="448" t="s">
        <v>2572</v>
      </c>
      <c r="D1295" s="449">
        <v>23.099999999999998</v>
      </c>
      <c r="E1295" s="449">
        <v>6.46</v>
      </c>
      <c r="F1295" s="449" t="s">
        <v>12604</v>
      </c>
    </row>
    <row r="1296" spans="1:6" ht="30" customHeight="1">
      <c r="A1296" s="446">
        <v>93192</v>
      </c>
      <c r="B1296" s="447" t="s">
        <v>1788</v>
      </c>
      <c r="C1296" s="448" t="s">
        <v>2572</v>
      </c>
      <c r="D1296" s="449">
        <v>22.9</v>
      </c>
      <c r="E1296" s="449">
        <v>7.15</v>
      </c>
      <c r="F1296" s="449" t="s">
        <v>17625</v>
      </c>
    </row>
    <row r="1297" spans="1:6" ht="30" customHeight="1">
      <c r="A1297" s="446">
        <v>93193</v>
      </c>
      <c r="B1297" s="447" t="s">
        <v>1789</v>
      </c>
      <c r="C1297" s="448" t="s">
        <v>2572</v>
      </c>
      <c r="D1297" s="449">
        <v>23.549999999999997</v>
      </c>
      <c r="E1297" s="449">
        <v>6.24</v>
      </c>
      <c r="F1297" s="449" t="s">
        <v>17626</v>
      </c>
    </row>
    <row r="1298" spans="1:6" ht="15" customHeight="1">
      <c r="A1298" s="446">
        <v>93194</v>
      </c>
      <c r="B1298" s="447" t="s">
        <v>1790</v>
      </c>
      <c r="C1298" s="448" t="s">
        <v>2572</v>
      </c>
      <c r="D1298" s="449">
        <v>17.05</v>
      </c>
      <c r="E1298" s="449">
        <v>5.34</v>
      </c>
      <c r="F1298" s="449" t="s">
        <v>17627</v>
      </c>
    </row>
    <row r="1299" spans="1:6" ht="15" customHeight="1">
      <c r="A1299" s="446">
        <v>93195</v>
      </c>
      <c r="B1299" s="447" t="s">
        <v>1791</v>
      </c>
      <c r="C1299" s="448" t="s">
        <v>2572</v>
      </c>
      <c r="D1299" s="449">
        <v>20.82</v>
      </c>
      <c r="E1299" s="449">
        <v>5.65</v>
      </c>
      <c r="F1299" s="449" t="s">
        <v>16043</v>
      </c>
    </row>
    <row r="1300" spans="1:6" ht="30" customHeight="1">
      <c r="A1300" s="446">
        <v>93196</v>
      </c>
      <c r="B1300" s="447" t="s">
        <v>1792</v>
      </c>
      <c r="C1300" s="448" t="s">
        <v>2572</v>
      </c>
      <c r="D1300" s="449">
        <v>27.909999999999997</v>
      </c>
      <c r="E1300" s="449">
        <v>12.85</v>
      </c>
      <c r="F1300" s="449" t="s">
        <v>17628</v>
      </c>
    </row>
    <row r="1301" spans="1:6" ht="30" customHeight="1">
      <c r="A1301" s="446">
        <v>93197</v>
      </c>
      <c r="B1301" s="447" t="s">
        <v>1793</v>
      </c>
      <c r="C1301" s="448" t="s">
        <v>2572</v>
      </c>
      <c r="D1301" s="449">
        <v>31.720000000000002</v>
      </c>
      <c r="E1301" s="449">
        <v>13.16</v>
      </c>
      <c r="F1301" s="449" t="s">
        <v>17629</v>
      </c>
    </row>
    <row r="1302" spans="1:6" ht="30" customHeight="1">
      <c r="A1302" s="446">
        <v>93198</v>
      </c>
      <c r="B1302" s="447" t="s">
        <v>1794</v>
      </c>
      <c r="C1302" s="448" t="s">
        <v>2572</v>
      </c>
      <c r="D1302" s="449">
        <v>18.900000000000002</v>
      </c>
      <c r="E1302" s="449">
        <v>6.88</v>
      </c>
      <c r="F1302" s="449" t="s">
        <v>12011</v>
      </c>
    </row>
    <row r="1303" spans="1:6" ht="30" customHeight="1">
      <c r="A1303" s="446">
        <v>93199</v>
      </c>
      <c r="B1303" s="447" t="s">
        <v>1795</v>
      </c>
      <c r="C1303" s="448" t="s">
        <v>2572</v>
      </c>
      <c r="D1303" s="449">
        <v>18.77</v>
      </c>
      <c r="E1303" s="449">
        <v>6.53</v>
      </c>
      <c r="F1303" s="449" t="s">
        <v>17630</v>
      </c>
    </row>
    <row r="1304" spans="1:6" ht="15" customHeight="1">
      <c r="A1304" s="446">
        <v>93204</v>
      </c>
      <c r="B1304" s="447" t="s">
        <v>1796</v>
      </c>
      <c r="C1304" s="448" t="s">
        <v>2572</v>
      </c>
      <c r="D1304" s="449">
        <v>21.89</v>
      </c>
      <c r="E1304" s="449">
        <v>10.87</v>
      </c>
      <c r="F1304" s="449" t="s">
        <v>17633</v>
      </c>
    </row>
    <row r="1305" spans="1:6" ht="30" customHeight="1">
      <c r="A1305" s="446">
        <v>93205</v>
      </c>
      <c r="B1305" s="447" t="s">
        <v>1797</v>
      </c>
      <c r="C1305" s="448" t="s">
        <v>2572</v>
      </c>
      <c r="D1305" s="449">
        <v>16.97</v>
      </c>
      <c r="E1305" s="449">
        <v>6.37</v>
      </c>
      <c r="F1305" s="449" t="s">
        <v>17634</v>
      </c>
    </row>
    <row r="1306" spans="1:6">
      <c r="A1306" s="441"/>
      <c r="B1306" s="445" t="s">
        <v>2578</v>
      </c>
      <c r="C1306" s="443"/>
      <c r="D1306" s="444" t="s">
        <v>2587</v>
      </c>
      <c r="E1306" s="444" t="s">
        <v>2587</v>
      </c>
      <c r="F1306" s="444"/>
    </row>
    <row r="1307" spans="1:6" ht="15" customHeight="1">
      <c r="A1307" s="446" t="s">
        <v>2579</v>
      </c>
      <c r="B1307" s="447" t="s">
        <v>1798</v>
      </c>
      <c r="C1307" s="448" t="s">
        <v>2570</v>
      </c>
      <c r="D1307" s="449">
        <v>18.14</v>
      </c>
      <c r="E1307" s="449">
        <v>0</v>
      </c>
      <c r="F1307" s="449" t="s">
        <v>17635</v>
      </c>
    </row>
    <row r="1308" spans="1:6">
      <c r="A1308" s="441"/>
      <c r="B1308" s="445" t="s">
        <v>2580</v>
      </c>
      <c r="C1308" s="443"/>
      <c r="D1308" s="444" t="s">
        <v>2587</v>
      </c>
      <c r="E1308" s="444" t="s">
        <v>2587</v>
      </c>
      <c r="F1308" s="444"/>
    </row>
    <row r="1309" spans="1:6" ht="15" customHeight="1">
      <c r="A1309" s="446">
        <v>84153</v>
      </c>
      <c r="B1309" s="447" t="s">
        <v>1799</v>
      </c>
      <c r="C1309" s="448" t="s">
        <v>2569</v>
      </c>
      <c r="D1309" s="449">
        <v>42.11</v>
      </c>
      <c r="E1309" s="449">
        <v>1.77</v>
      </c>
      <c r="F1309" s="449" t="s">
        <v>17637</v>
      </c>
    </row>
    <row r="1310" spans="1:6" ht="15" customHeight="1">
      <c r="A1310" s="446">
        <v>84154</v>
      </c>
      <c r="B1310" s="447" t="s">
        <v>849</v>
      </c>
      <c r="C1310" s="448" t="s">
        <v>1320</v>
      </c>
      <c r="D1310" s="449">
        <v>87.26</v>
      </c>
      <c r="E1310" s="449">
        <v>1.77</v>
      </c>
      <c r="F1310" s="449" t="s">
        <v>17638</v>
      </c>
    </row>
    <row r="1311" spans="1:6">
      <c r="A1311" s="441"/>
      <c r="B1311" s="445" t="s">
        <v>659</v>
      </c>
      <c r="C1311" s="443"/>
      <c r="D1311" s="444" t="s">
        <v>2587</v>
      </c>
      <c r="E1311" s="444" t="s">
        <v>2587</v>
      </c>
      <c r="F1311" s="444"/>
    </row>
    <row r="1312" spans="1:6" ht="15" customHeight="1">
      <c r="A1312" s="446" t="s">
        <v>2084</v>
      </c>
      <c r="B1312" s="447" t="s">
        <v>2804</v>
      </c>
      <c r="C1312" s="448" t="s">
        <v>2569</v>
      </c>
      <c r="D1312" s="449">
        <v>8.56</v>
      </c>
      <c r="E1312" s="449">
        <v>3.5</v>
      </c>
      <c r="F1312" s="449" t="s">
        <v>12136</v>
      </c>
    </row>
    <row r="1313" spans="1:6" ht="15" customHeight="1">
      <c r="A1313" s="446" t="s">
        <v>2085</v>
      </c>
      <c r="B1313" s="447" t="s">
        <v>2805</v>
      </c>
      <c r="C1313" s="448" t="s">
        <v>2569</v>
      </c>
      <c r="D1313" s="449">
        <v>7.76</v>
      </c>
      <c r="E1313" s="449">
        <v>1.25</v>
      </c>
      <c r="F1313" s="449" t="s">
        <v>16297</v>
      </c>
    </row>
    <row r="1314" spans="1:6">
      <c r="A1314" s="441"/>
      <c r="B1314" s="442" t="s">
        <v>2581</v>
      </c>
      <c r="C1314" s="443"/>
      <c r="D1314" s="444" t="s">
        <v>2587</v>
      </c>
      <c r="E1314" s="444" t="s">
        <v>2587</v>
      </c>
      <c r="F1314" s="444"/>
    </row>
    <row r="1315" spans="1:6">
      <c r="A1315" s="441"/>
      <c r="B1315" s="445" t="s">
        <v>660</v>
      </c>
      <c r="C1315" s="443"/>
      <c r="D1315" s="444" t="s">
        <v>2587</v>
      </c>
      <c r="E1315" s="444" t="s">
        <v>2587</v>
      </c>
      <c r="F1315" s="444"/>
    </row>
    <row r="1316" spans="1:6" ht="30" customHeight="1">
      <c r="A1316" s="446">
        <v>97621</v>
      </c>
      <c r="B1316" s="447" t="s">
        <v>20781</v>
      </c>
      <c r="C1316" s="448" t="s">
        <v>2568</v>
      </c>
      <c r="D1316" s="449">
        <v>27.640000000000008</v>
      </c>
      <c r="E1316" s="449">
        <v>62.23</v>
      </c>
      <c r="F1316" s="449" t="s">
        <v>20782</v>
      </c>
    </row>
    <row r="1317" spans="1:6" ht="30" customHeight="1">
      <c r="A1317" s="446">
        <v>97622</v>
      </c>
      <c r="B1317" s="447" t="s">
        <v>20783</v>
      </c>
      <c r="C1317" s="448" t="s">
        <v>2568</v>
      </c>
      <c r="D1317" s="449">
        <v>13.389999999999997</v>
      </c>
      <c r="E1317" s="449">
        <v>30.41</v>
      </c>
      <c r="F1317" s="449" t="s">
        <v>20784</v>
      </c>
    </row>
    <row r="1318" spans="1:6" ht="30" customHeight="1">
      <c r="A1318" s="446">
        <v>97623</v>
      </c>
      <c r="B1318" s="447" t="s">
        <v>20785</v>
      </c>
      <c r="C1318" s="448" t="s">
        <v>2568</v>
      </c>
      <c r="D1318" s="449">
        <v>41.389999999999986</v>
      </c>
      <c r="E1318" s="449">
        <v>92.78</v>
      </c>
      <c r="F1318" s="449" t="s">
        <v>20786</v>
      </c>
    </row>
    <row r="1319" spans="1:6" ht="30" customHeight="1">
      <c r="A1319" s="446">
        <v>97624</v>
      </c>
      <c r="B1319" s="447" t="s">
        <v>20787</v>
      </c>
      <c r="C1319" s="448" t="s">
        <v>2568</v>
      </c>
      <c r="D1319" s="449">
        <v>25.319999999999993</v>
      </c>
      <c r="E1319" s="449">
        <v>57.03</v>
      </c>
      <c r="F1319" s="449" t="s">
        <v>20788</v>
      </c>
    </row>
    <row r="1320" spans="1:6" ht="30" customHeight="1">
      <c r="A1320" s="446">
        <v>97625</v>
      </c>
      <c r="B1320" s="447" t="s">
        <v>20789</v>
      </c>
      <c r="C1320" s="448" t="s">
        <v>2568</v>
      </c>
      <c r="D1320" s="449">
        <v>30.479999999999997</v>
      </c>
      <c r="E1320" s="449">
        <v>5.89</v>
      </c>
      <c r="F1320" s="449" t="s">
        <v>20790</v>
      </c>
    </row>
    <row r="1321" spans="1:6">
      <c r="A1321" s="441"/>
      <c r="B1321" s="445" t="s">
        <v>661</v>
      </c>
      <c r="C1321" s="443"/>
      <c r="D1321" s="444" t="s">
        <v>2587</v>
      </c>
      <c r="E1321" s="444" t="s">
        <v>2587</v>
      </c>
      <c r="F1321" s="444"/>
    </row>
    <row r="1322" spans="1:6" ht="30" customHeight="1">
      <c r="A1322" s="446">
        <v>72131</v>
      </c>
      <c r="B1322" s="447" t="s">
        <v>1800</v>
      </c>
      <c r="C1322" s="448" t="s">
        <v>2573</v>
      </c>
      <c r="D1322" s="449">
        <v>67.28</v>
      </c>
      <c r="E1322" s="449">
        <v>46.76</v>
      </c>
      <c r="F1322" s="449" t="s">
        <v>20010</v>
      </c>
    </row>
    <row r="1323" spans="1:6" ht="30" customHeight="1">
      <c r="A1323" s="446">
        <v>72132</v>
      </c>
      <c r="B1323" s="447" t="s">
        <v>1802</v>
      </c>
      <c r="C1323" s="448" t="s">
        <v>2573</v>
      </c>
      <c r="D1323" s="449">
        <v>33.9</v>
      </c>
      <c r="E1323" s="449">
        <v>25.67</v>
      </c>
      <c r="F1323" s="449" t="s">
        <v>20011</v>
      </c>
    </row>
    <row r="1324" spans="1:6" ht="30" customHeight="1">
      <c r="A1324" s="446">
        <v>72133</v>
      </c>
      <c r="B1324" s="447" t="s">
        <v>1801</v>
      </c>
      <c r="C1324" s="448" t="s">
        <v>2573</v>
      </c>
      <c r="D1324" s="449">
        <v>113.72000000000001</v>
      </c>
      <c r="E1324" s="449">
        <v>90.14</v>
      </c>
      <c r="F1324" s="449" t="s">
        <v>20012</v>
      </c>
    </row>
    <row r="1325" spans="1:6">
      <c r="A1325" s="441"/>
      <c r="B1325" s="445" t="s">
        <v>3011</v>
      </c>
      <c r="C1325" s="443"/>
      <c r="D1325" s="444" t="s">
        <v>2587</v>
      </c>
      <c r="E1325" s="444" t="s">
        <v>2587</v>
      </c>
      <c r="F1325" s="444"/>
    </row>
    <row r="1326" spans="1:6" ht="45" customHeight="1">
      <c r="A1326" s="446">
        <v>89168</v>
      </c>
      <c r="B1326" s="447" t="s">
        <v>371</v>
      </c>
      <c r="C1326" s="448" t="s">
        <v>2573</v>
      </c>
      <c r="D1326" s="449">
        <v>28.28</v>
      </c>
      <c r="E1326" s="449">
        <v>37.549999999999997</v>
      </c>
      <c r="F1326" s="449" t="s">
        <v>20053</v>
      </c>
    </row>
    <row r="1327" spans="1:6" ht="45" customHeight="1">
      <c r="A1327" s="446">
        <v>89043</v>
      </c>
      <c r="B1327" s="447" t="s">
        <v>370</v>
      </c>
      <c r="C1327" s="448" t="s">
        <v>2573</v>
      </c>
      <c r="D1327" s="449">
        <v>27.72</v>
      </c>
      <c r="E1327" s="449">
        <v>36.1</v>
      </c>
      <c r="F1327" s="449" t="s">
        <v>20052</v>
      </c>
    </row>
    <row r="1328" spans="1:6" ht="45" customHeight="1">
      <c r="A1328" s="446">
        <v>87523</v>
      </c>
      <c r="B1328" s="447" t="s">
        <v>368</v>
      </c>
      <c r="C1328" s="448" t="s">
        <v>2573</v>
      </c>
      <c r="D1328" s="449">
        <v>28.72</v>
      </c>
      <c r="E1328" s="449">
        <v>39.200000000000003</v>
      </c>
      <c r="F1328" s="449" t="s">
        <v>19879</v>
      </c>
    </row>
    <row r="1329" spans="1:6" ht="45" customHeight="1">
      <c r="A1329" s="446">
        <v>87524</v>
      </c>
      <c r="B1329" s="447" t="s">
        <v>369</v>
      </c>
      <c r="C1329" s="448" t="s">
        <v>2573</v>
      </c>
      <c r="D1329" s="449">
        <v>29.029999999999994</v>
      </c>
      <c r="E1329" s="449">
        <v>39.99</v>
      </c>
      <c r="F1329" s="449" t="s">
        <v>20049</v>
      </c>
    </row>
    <row r="1330" spans="1:6" ht="45" customHeight="1">
      <c r="A1330" s="446">
        <v>87507</v>
      </c>
      <c r="B1330" s="447" t="s">
        <v>360</v>
      </c>
      <c r="C1330" s="448" t="s">
        <v>2573</v>
      </c>
      <c r="D1330" s="449">
        <v>26.64</v>
      </c>
      <c r="E1330" s="449">
        <v>33.799999999999997</v>
      </c>
      <c r="F1330" s="449" t="s">
        <v>16343</v>
      </c>
    </row>
    <row r="1331" spans="1:6" ht="45" customHeight="1">
      <c r="A1331" s="446">
        <v>87508</v>
      </c>
      <c r="B1331" s="447" t="s">
        <v>361</v>
      </c>
      <c r="C1331" s="448" t="s">
        <v>2573</v>
      </c>
      <c r="D1331" s="449">
        <v>26.96</v>
      </c>
      <c r="E1331" s="449">
        <v>34.58</v>
      </c>
      <c r="F1331" s="449" t="s">
        <v>20037</v>
      </c>
    </row>
    <row r="1332" spans="1:6" ht="45" customHeight="1">
      <c r="A1332" s="446">
        <v>87515</v>
      </c>
      <c r="B1332" s="447" t="s">
        <v>364</v>
      </c>
      <c r="C1332" s="448" t="s">
        <v>2573</v>
      </c>
      <c r="D1332" s="449">
        <v>34.440000000000005</v>
      </c>
      <c r="E1332" s="449">
        <v>51.96</v>
      </c>
      <c r="F1332" s="449" t="s">
        <v>17871</v>
      </c>
    </row>
    <row r="1333" spans="1:6" ht="45" customHeight="1">
      <c r="A1333" s="446">
        <v>87516</v>
      </c>
      <c r="B1333" s="447" t="s">
        <v>365</v>
      </c>
      <c r="C1333" s="448" t="s">
        <v>2573</v>
      </c>
      <c r="D1333" s="449">
        <v>34.75</v>
      </c>
      <c r="E1333" s="449">
        <v>52.75</v>
      </c>
      <c r="F1333" s="449" t="s">
        <v>20043</v>
      </c>
    </row>
    <row r="1334" spans="1:6" ht="45" customHeight="1">
      <c r="A1334" s="446">
        <v>87499</v>
      </c>
      <c r="B1334" s="447" t="s">
        <v>356</v>
      </c>
      <c r="C1334" s="448" t="s">
        <v>2573</v>
      </c>
      <c r="D1334" s="449">
        <v>30.979999999999997</v>
      </c>
      <c r="E1334" s="449">
        <v>43.1</v>
      </c>
      <c r="F1334" s="449" t="s">
        <v>20031</v>
      </c>
    </row>
    <row r="1335" spans="1:6" ht="45" customHeight="1">
      <c r="A1335" s="446">
        <v>87500</v>
      </c>
      <c r="B1335" s="447" t="s">
        <v>357</v>
      </c>
      <c r="C1335" s="448" t="s">
        <v>2573</v>
      </c>
      <c r="D1335" s="449">
        <v>31.290000000000006</v>
      </c>
      <c r="E1335" s="449">
        <v>43.89</v>
      </c>
      <c r="F1335" s="449" t="s">
        <v>20032</v>
      </c>
    </row>
    <row r="1336" spans="1:6" ht="45" customHeight="1">
      <c r="A1336" s="446">
        <v>87519</v>
      </c>
      <c r="B1336" s="447" t="s">
        <v>366</v>
      </c>
      <c r="C1336" s="448" t="s">
        <v>2573</v>
      </c>
      <c r="D1336" s="449">
        <v>27.79</v>
      </c>
      <c r="E1336" s="449">
        <v>34.71</v>
      </c>
      <c r="F1336" s="449" t="s">
        <v>20046</v>
      </c>
    </row>
    <row r="1337" spans="1:6" ht="45" customHeight="1">
      <c r="A1337" s="446">
        <v>87521</v>
      </c>
      <c r="B1337" s="447" t="s">
        <v>1819</v>
      </c>
      <c r="C1337" s="448" t="s">
        <v>2573</v>
      </c>
      <c r="D1337" s="449">
        <v>29.64</v>
      </c>
      <c r="E1337" s="449">
        <v>29.14</v>
      </c>
      <c r="F1337" s="449" t="s">
        <v>20047</v>
      </c>
    </row>
    <row r="1338" spans="1:6" ht="45" customHeight="1">
      <c r="A1338" s="446">
        <v>87522</v>
      </c>
      <c r="B1338" s="447" t="s">
        <v>1820</v>
      </c>
      <c r="C1338" s="448" t="s">
        <v>2573</v>
      </c>
      <c r="D1338" s="449">
        <v>29.979999999999997</v>
      </c>
      <c r="E1338" s="449">
        <v>30.1</v>
      </c>
      <c r="F1338" s="449" t="s">
        <v>20048</v>
      </c>
    </row>
    <row r="1339" spans="1:6" ht="45" customHeight="1">
      <c r="A1339" s="446">
        <v>87513</v>
      </c>
      <c r="B1339" s="447" t="s">
        <v>1817</v>
      </c>
      <c r="C1339" s="448" t="s">
        <v>2573</v>
      </c>
      <c r="D1339" s="449">
        <v>33.96</v>
      </c>
      <c r="E1339" s="449">
        <v>38.6</v>
      </c>
      <c r="F1339" s="449" t="s">
        <v>17244</v>
      </c>
    </row>
    <row r="1340" spans="1:6" ht="45" customHeight="1">
      <c r="A1340" s="446">
        <v>87514</v>
      </c>
      <c r="B1340" s="447" t="s">
        <v>1818</v>
      </c>
      <c r="C1340" s="448" t="s">
        <v>2573</v>
      </c>
      <c r="D1340" s="449">
        <v>34.31</v>
      </c>
      <c r="E1340" s="449">
        <v>39.549999999999997</v>
      </c>
      <c r="F1340" s="449" t="s">
        <v>20042</v>
      </c>
    </row>
    <row r="1341" spans="1:6" ht="45" customHeight="1">
      <c r="A1341" s="446">
        <v>87497</v>
      </c>
      <c r="B1341" s="447" t="s">
        <v>1813</v>
      </c>
      <c r="C1341" s="448" t="s">
        <v>2573</v>
      </c>
      <c r="D1341" s="449">
        <v>31.38</v>
      </c>
      <c r="E1341" s="449">
        <v>31.99</v>
      </c>
      <c r="F1341" s="449" t="s">
        <v>20029</v>
      </c>
    </row>
    <row r="1342" spans="1:6" ht="45" customHeight="1">
      <c r="A1342" s="446">
        <v>87498</v>
      </c>
      <c r="B1342" s="447" t="s">
        <v>1814</v>
      </c>
      <c r="C1342" s="448" t="s">
        <v>2573</v>
      </c>
      <c r="D1342" s="449">
        <v>31.740000000000002</v>
      </c>
      <c r="E1342" s="449">
        <v>32.93</v>
      </c>
      <c r="F1342" s="449" t="s">
        <v>20030</v>
      </c>
    </row>
    <row r="1343" spans="1:6" ht="45" customHeight="1">
      <c r="A1343" s="446">
        <v>87505</v>
      </c>
      <c r="B1343" s="447" t="s">
        <v>1815</v>
      </c>
      <c r="C1343" s="448" t="s">
        <v>2573</v>
      </c>
      <c r="D1343" s="449">
        <v>28</v>
      </c>
      <c r="E1343" s="449">
        <v>25.18</v>
      </c>
      <c r="F1343" s="449" t="s">
        <v>20036</v>
      </c>
    </row>
    <row r="1344" spans="1:6" ht="45" customHeight="1">
      <c r="A1344" s="446">
        <v>87506</v>
      </c>
      <c r="B1344" s="447" t="s">
        <v>1816</v>
      </c>
      <c r="C1344" s="448" t="s">
        <v>2573</v>
      </c>
      <c r="D1344" s="449">
        <v>28.359999999999996</v>
      </c>
      <c r="E1344" s="449">
        <v>26.12</v>
      </c>
      <c r="F1344" s="449" t="s">
        <v>14390</v>
      </c>
    </row>
    <row r="1345" spans="1:6" ht="60" customHeight="1">
      <c r="A1345" s="446">
        <v>89977</v>
      </c>
      <c r="B1345" s="447" t="s">
        <v>1803</v>
      </c>
      <c r="C1345" s="448" t="s">
        <v>2573</v>
      </c>
      <c r="D1345" s="449">
        <v>46.52000000000001</v>
      </c>
      <c r="E1345" s="449">
        <v>65.959999999999994</v>
      </c>
      <c r="F1345" s="449" t="s">
        <v>16103</v>
      </c>
    </row>
    <row r="1346" spans="1:6" ht="45" customHeight="1">
      <c r="A1346" s="446">
        <v>87525</v>
      </c>
      <c r="B1346" s="447" t="s">
        <v>1811</v>
      </c>
      <c r="C1346" s="448" t="s">
        <v>2573</v>
      </c>
      <c r="D1346" s="449">
        <v>44.430000000000007</v>
      </c>
      <c r="E1346" s="449">
        <v>60.66</v>
      </c>
      <c r="F1346" s="449" t="s">
        <v>20050</v>
      </c>
    </row>
    <row r="1347" spans="1:6" ht="45" customHeight="1">
      <c r="A1347" s="446">
        <v>87526</v>
      </c>
      <c r="B1347" s="447" t="s">
        <v>1812</v>
      </c>
      <c r="C1347" s="448" t="s">
        <v>2573</v>
      </c>
      <c r="D1347" s="449">
        <v>44.82</v>
      </c>
      <c r="E1347" s="449">
        <v>61.68</v>
      </c>
      <c r="F1347" s="449" t="s">
        <v>20051</v>
      </c>
    </row>
    <row r="1348" spans="1:6" ht="45" customHeight="1">
      <c r="A1348" s="446">
        <v>87509</v>
      </c>
      <c r="B1348" s="447" t="s">
        <v>3436</v>
      </c>
      <c r="C1348" s="448" t="s">
        <v>2573</v>
      </c>
      <c r="D1348" s="449">
        <v>41.18</v>
      </c>
      <c r="E1348" s="449">
        <v>52.32</v>
      </c>
      <c r="F1348" s="449" t="s">
        <v>20038</v>
      </c>
    </row>
    <row r="1349" spans="1:6" ht="45" customHeight="1">
      <c r="A1349" s="446">
        <v>87510</v>
      </c>
      <c r="B1349" s="447" t="s">
        <v>3437</v>
      </c>
      <c r="C1349" s="448" t="s">
        <v>2573</v>
      </c>
      <c r="D1349" s="449">
        <v>41.559999999999995</v>
      </c>
      <c r="E1349" s="449">
        <v>53.35</v>
      </c>
      <c r="F1349" s="449" t="s">
        <v>20039</v>
      </c>
    </row>
    <row r="1350" spans="1:6" ht="45" customHeight="1">
      <c r="A1350" s="446">
        <v>87517</v>
      </c>
      <c r="B1350" s="447" t="s">
        <v>3438</v>
      </c>
      <c r="C1350" s="448" t="s">
        <v>2573</v>
      </c>
      <c r="D1350" s="449">
        <v>54.140000000000015</v>
      </c>
      <c r="E1350" s="449">
        <v>80.569999999999993</v>
      </c>
      <c r="F1350" s="449" t="s">
        <v>20044</v>
      </c>
    </row>
    <row r="1351" spans="1:6" ht="45" customHeight="1">
      <c r="A1351" s="446">
        <v>87518</v>
      </c>
      <c r="B1351" s="447" t="s">
        <v>3439</v>
      </c>
      <c r="C1351" s="448" t="s">
        <v>2573</v>
      </c>
      <c r="D1351" s="449">
        <v>54.53</v>
      </c>
      <c r="E1351" s="449">
        <v>81.59</v>
      </c>
      <c r="F1351" s="449" t="s">
        <v>20045</v>
      </c>
    </row>
    <row r="1352" spans="1:6" ht="45" customHeight="1">
      <c r="A1352" s="446">
        <v>87501</v>
      </c>
      <c r="B1352" s="447" t="s">
        <v>3434</v>
      </c>
      <c r="C1352" s="448" t="s">
        <v>2573</v>
      </c>
      <c r="D1352" s="449">
        <v>48.77000000000001</v>
      </c>
      <c r="E1352" s="449">
        <v>66.77</v>
      </c>
      <c r="F1352" s="449" t="s">
        <v>20033</v>
      </c>
    </row>
    <row r="1353" spans="1:6" ht="45" customHeight="1">
      <c r="A1353" s="446">
        <v>87502</v>
      </c>
      <c r="B1353" s="447" t="s">
        <v>3435</v>
      </c>
      <c r="C1353" s="448" t="s">
        <v>2573</v>
      </c>
      <c r="D1353" s="449">
        <v>49.150000000000006</v>
      </c>
      <c r="E1353" s="449">
        <v>67.8</v>
      </c>
      <c r="F1353" s="449" t="s">
        <v>20034</v>
      </c>
    </row>
    <row r="1354" spans="1:6">
      <c r="A1354" s="441"/>
      <c r="B1354" s="445" t="s">
        <v>662</v>
      </c>
      <c r="C1354" s="443"/>
      <c r="D1354" s="444" t="s">
        <v>2587</v>
      </c>
      <c r="E1354" s="444" t="s">
        <v>2587</v>
      </c>
      <c r="F1354" s="444"/>
    </row>
    <row r="1355" spans="1:6">
      <c r="A1355" s="441"/>
      <c r="B1355" s="445" t="s">
        <v>663</v>
      </c>
      <c r="C1355" s="443"/>
      <c r="D1355" s="444" t="s">
        <v>2587</v>
      </c>
      <c r="E1355" s="444" t="s">
        <v>2587</v>
      </c>
      <c r="F1355" s="444"/>
    </row>
    <row r="1356" spans="1:6" ht="45" customHeight="1">
      <c r="A1356" s="446">
        <v>89169</v>
      </c>
      <c r="B1356" s="447" t="s">
        <v>464</v>
      </c>
      <c r="C1356" s="448" t="s">
        <v>2573</v>
      </c>
      <c r="D1356" s="449">
        <v>32.31</v>
      </c>
      <c r="E1356" s="449">
        <v>17.34</v>
      </c>
      <c r="F1356" s="449" t="s">
        <v>16002</v>
      </c>
    </row>
    <row r="1357" spans="1:6" ht="45" customHeight="1">
      <c r="A1357" s="446">
        <v>89044</v>
      </c>
      <c r="B1357" s="447" t="s">
        <v>463</v>
      </c>
      <c r="C1357" s="448" t="s">
        <v>2573</v>
      </c>
      <c r="D1357" s="449">
        <v>32.06</v>
      </c>
      <c r="E1357" s="449">
        <v>16.79</v>
      </c>
      <c r="F1357" s="449" t="s">
        <v>20095</v>
      </c>
    </row>
    <row r="1358" spans="1:6" ht="45" customHeight="1">
      <c r="A1358" s="446">
        <v>87520</v>
      </c>
      <c r="B1358" s="447" t="s">
        <v>367</v>
      </c>
      <c r="C1358" s="448" t="s">
        <v>2573</v>
      </c>
      <c r="D1358" s="449">
        <v>28.040000000000006</v>
      </c>
      <c r="E1358" s="449">
        <v>35.479999999999997</v>
      </c>
      <c r="F1358" s="449" t="s">
        <v>12115</v>
      </c>
    </row>
    <row r="1359" spans="1:6" ht="45" customHeight="1">
      <c r="A1359" s="446">
        <v>87503</v>
      </c>
      <c r="B1359" s="447" t="s">
        <v>358</v>
      </c>
      <c r="C1359" s="448" t="s">
        <v>2573</v>
      </c>
      <c r="D1359" s="449">
        <v>26.19</v>
      </c>
      <c r="E1359" s="449">
        <v>30.76</v>
      </c>
      <c r="F1359" s="449" t="s">
        <v>18039</v>
      </c>
    </row>
    <row r="1360" spans="1:6" ht="45" customHeight="1">
      <c r="A1360" s="446">
        <v>87504</v>
      </c>
      <c r="B1360" s="447" t="s">
        <v>359</v>
      </c>
      <c r="C1360" s="448" t="s">
        <v>2573</v>
      </c>
      <c r="D1360" s="449">
        <v>26.45</v>
      </c>
      <c r="E1360" s="449">
        <v>31.52</v>
      </c>
      <c r="F1360" s="449" t="s">
        <v>20035</v>
      </c>
    </row>
    <row r="1361" spans="1:6" ht="45" customHeight="1">
      <c r="A1361" s="446">
        <v>87511</v>
      </c>
      <c r="B1361" s="447" t="s">
        <v>362</v>
      </c>
      <c r="C1361" s="448" t="s">
        <v>2573</v>
      </c>
      <c r="D1361" s="449">
        <v>31.869999999999997</v>
      </c>
      <c r="E1361" s="449">
        <v>44.24</v>
      </c>
      <c r="F1361" s="449" t="s">
        <v>20040</v>
      </c>
    </row>
    <row r="1362" spans="1:6" ht="45" customHeight="1">
      <c r="A1362" s="446">
        <v>87512</v>
      </c>
      <c r="B1362" s="447" t="s">
        <v>363</v>
      </c>
      <c r="C1362" s="448" t="s">
        <v>2573</v>
      </c>
      <c r="D1362" s="449">
        <v>32.119999999999997</v>
      </c>
      <c r="E1362" s="449">
        <v>45.01</v>
      </c>
      <c r="F1362" s="449" t="s">
        <v>20041</v>
      </c>
    </row>
    <row r="1363" spans="1:6" ht="45" customHeight="1">
      <c r="A1363" s="446">
        <v>87495</v>
      </c>
      <c r="B1363" s="447" t="s">
        <v>1553</v>
      </c>
      <c r="C1363" s="448" t="s">
        <v>2573</v>
      </c>
      <c r="D1363" s="449">
        <v>29.489999999999995</v>
      </c>
      <c r="E1363" s="449">
        <v>37.78</v>
      </c>
      <c r="F1363" s="449" t="s">
        <v>20027</v>
      </c>
    </row>
    <row r="1364" spans="1:6" ht="45" customHeight="1">
      <c r="A1364" s="446">
        <v>87496</v>
      </c>
      <c r="B1364" s="447" t="s">
        <v>1554</v>
      </c>
      <c r="C1364" s="448" t="s">
        <v>2573</v>
      </c>
      <c r="D1364" s="449">
        <v>29.740000000000009</v>
      </c>
      <c r="E1364" s="449">
        <v>38.549999999999997</v>
      </c>
      <c r="F1364" s="449" t="s">
        <v>20028</v>
      </c>
    </row>
    <row r="1365" spans="1:6" ht="45" customHeight="1">
      <c r="A1365" s="446">
        <v>87489</v>
      </c>
      <c r="B1365" s="447" t="s">
        <v>958</v>
      </c>
      <c r="C1365" s="448" t="s">
        <v>2573</v>
      </c>
      <c r="D1365" s="449">
        <v>22.42</v>
      </c>
      <c r="E1365" s="449">
        <v>13.61</v>
      </c>
      <c r="F1365" s="449" t="s">
        <v>20023</v>
      </c>
    </row>
    <row r="1366" spans="1:6" ht="45" customHeight="1">
      <c r="A1366" s="446">
        <v>87490</v>
      </c>
      <c r="B1366" s="447" t="s">
        <v>959</v>
      </c>
      <c r="C1366" s="448" t="s">
        <v>2573</v>
      </c>
      <c r="D1366" s="449">
        <v>22.71</v>
      </c>
      <c r="E1366" s="449">
        <v>14.4</v>
      </c>
      <c r="F1366" s="449" t="s">
        <v>13567</v>
      </c>
    </row>
    <row r="1367" spans="1:6" ht="45" customHeight="1">
      <c r="A1367" s="446">
        <v>87477</v>
      </c>
      <c r="B1367" s="447" t="s">
        <v>947</v>
      </c>
      <c r="C1367" s="448" t="s">
        <v>2573</v>
      </c>
      <c r="D1367" s="449">
        <v>21.28</v>
      </c>
      <c r="E1367" s="449">
        <v>11.19</v>
      </c>
      <c r="F1367" s="449" t="s">
        <v>20016</v>
      </c>
    </row>
    <row r="1368" spans="1:6" ht="45" customHeight="1">
      <c r="A1368" s="446">
        <v>87478</v>
      </c>
      <c r="B1368" s="447" t="s">
        <v>948</v>
      </c>
      <c r="C1368" s="448" t="s">
        <v>2573</v>
      </c>
      <c r="D1368" s="449">
        <v>21.569999999999997</v>
      </c>
      <c r="E1368" s="449">
        <v>11.98</v>
      </c>
      <c r="F1368" s="449" t="s">
        <v>20017</v>
      </c>
    </row>
    <row r="1369" spans="1:6" ht="45" customHeight="1">
      <c r="A1369" s="446">
        <v>87483</v>
      </c>
      <c r="B1369" s="447" t="s">
        <v>953</v>
      </c>
      <c r="C1369" s="448" t="s">
        <v>2573</v>
      </c>
      <c r="D1369" s="449">
        <v>24.709999999999997</v>
      </c>
      <c r="E1369" s="449">
        <v>18.05</v>
      </c>
      <c r="F1369" s="449" t="s">
        <v>20020</v>
      </c>
    </row>
    <row r="1370" spans="1:6" ht="45" customHeight="1">
      <c r="A1370" s="446">
        <v>87484</v>
      </c>
      <c r="B1370" s="447" t="s">
        <v>954</v>
      </c>
      <c r="C1370" s="448" t="s">
        <v>2573</v>
      </c>
      <c r="D1370" s="449">
        <v>25.000000000000004</v>
      </c>
      <c r="E1370" s="449">
        <v>18.84</v>
      </c>
      <c r="F1370" s="449" t="s">
        <v>18376</v>
      </c>
    </row>
    <row r="1371" spans="1:6" ht="45" customHeight="1">
      <c r="A1371" s="446">
        <v>87471</v>
      </c>
      <c r="B1371" s="447" t="s">
        <v>1522</v>
      </c>
      <c r="C1371" s="448" t="s">
        <v>2573</v>
      </c>
      <c r="D1371" s="449">
        <v>22.9</v>
      </c>
      <c r="E1371" s="449">
        <v>13.61</v>
      </c>
      <c r="F1371" s="449" t="s">
        <v>11386</v>
      </c>
    </row>
    <row r="1372" spans="1:6" ht="45" customHeight="1">
      <c r="A1372" s="446">
        <v>87472</v>
      </c>
      <c r="B1372" s="447" t="s">
        <v>647</v>
      </c>
      <c r="C1372" s="448" t="s">
        <v>2573</v>
      </c>
      <c r="D1372" s="449">
        <v>23.190000000000005</v>
      </c>
      <c r="E1372" s="449">
        <v>14.4</v>
      </c>
      <c r="F1372" s="449" t="s">
        <v>11417</v>
      </c>
    </row>
    <row r="1373" spans="1:6" ht="45" customHeight="1">
      <c r="A1373" s="446">
        <v>87465</v>
      </c>
      <c r="B1373" s="447" t="s">
        <v>680</v>
      </c>
      <c r="C1373" s="448" t="s">
        <v>2573</v>
      </c>
      <c r="D1373" s="449">
        <v>32.129999999999995</v>
      </c>
      <c r="E1373" s="449">
        <v>16.59</v>
      </c>
      <c r="F1373" s="449" t="s">
        <v>20090</v>
      </c>
    </row>
    <row r="1374" spans="1:6" ht="45" customHeight="1">
      <c r="A1374" s="446">
        <v>87466</v>
      </c>
      <c r="B1374" s="447" t="s">
        <v>458</v>
      </c>
      <c r="C1374" s="448" t="s">
        <v>2573</v>
      </c>
      <c r="D1374" s="449">
        <v>32.39</v>
      </c>
      <c r="E1374" s="449">
        <v>17.25</v>
      </c>
      <c r="F1374" s="449" t="s">
        <v>20091</v>
      </c>
    </row>
    <row r="1375" spans="1:6" ht="45" customHeight="1">
      <c r="A1375" s="446">
        <v>87453</v>
      </c>
      <c r="B1375" s="447" t="s">
        <v>1007</v>
      </c>
      <c r="C1375" s="448" t="s">
        <v>2573</v>
      </c>
      <c r="D1375" s="449">
        <v>31.099999999999998</v>
      </c>
      <c r="E1375" s="449">
        <v>14.16</v>
      </c>
      <c r="F1375" s="449" t="s">
        <v>15975</v>
      </c>
    </row>
    <row r="1376" spans="1:6" ht="45" customHeight="1">
      <c r="A1376" s="446">
        <v>87454</v>
      </c>
      <c r="B1376" s="447" t="s">
        <v>1008</v>
      </c>
      <c r="C1376" s="448" t="s">
        <v>2573</v>
      </c>
      <c r="D1376" s="449">
        <v>31.36</v>
      </c>
      <c r="E1376" s="449">
        <v>14.82</v>
      </c>
      <c r="F1376" s="449" t="s">
        <v>20084</v>
      </c>
    </row>
    <row r="1377" spans="1:6" ht="45" customHeight="1">
      <c r="A1377" s="446">
        <v>87459</v>
      </c>
      <c r="B1377" s="447" t="s">
        <v>674</v>
      </c>
      <c r="C1377" s="448" t="s">
        <v>2573</v>
      </c>
      <c r="D1377" s="449">
        <v>34.36</v>
      </c>
      <c r="E1377" s="449">
        <v>20.79</v>
      </c>
      <c r="F1377" s="449" t="s">
        <v>20061</v>
      </c>
    </row>
    <row r="1378" spans="1:6" ht="45" customHeight="1">
      <c r="A1378" s="446">
        <v>87460</v>
      </c>
      <c r="B1378" s="447" t="s">
        <v>675</v>
      </c>
      <c r="C1378" s="448" t="s">
        <v>2573</v>
      </c>
      <c r="D1378" s="449">
        <v>34.620000000000005</v>
      </c>
      <c r="E1378" s="449">
        <v>21.45</v>
      </c>
      <c r="F1378" s="449" t="s">
        <v>17119</v>
      </c>
    </row>
    <row r="1379" spans="1:6" ht="45" customHeight="1">
      <c r="A1379" s="446">
        <v>87447</v>
      </c>
      <c r="B1379" s="447" t="s">
        <v>1001</v>
      </c>
      <c r="C1379" s="448" t="s">
        <v>2573</v>
      </c>
      <c r="D1379" s="449">
        <v>32.64</v>
      </c>
      <c r="E1379" s="449">
        <v>16.37</v>
      </c>
      <c r="F1379" s="449" t="s">
        <v>20081</v>
      </c>
    </row>
    <row r="1380" spans="1:6" ht="45" customHeight="1">
      <c r="A1380" s="446">
        <v>87448</v>
      </c>
      <c r="B1380" s="447" t="s">
        <v>1002</v>
      </c>
      <c r="C1380" s="448" t="s">
        <v>2573</v>
      </c>
      <c r="D1380" s="449">
        <v>32.699999999999996</v>
      </c>
      <c r="E1380" s="449">
        <v>16.920000000000002</v>
      </c>
      <c r="F1380" s="449" t="s">
        <v>19640</v>
      </c>
    </row>
    <row r="1381" spans="1:6" ht="45" customHeight="1">
      <c r="A1381" s="446">
        <v>89978</v>
      </c>
      <c r="B1381" s="447" t="s">
        <v>465</v>
      </c>
      <c r="C1381" s="448" t="s">
        <v>2573</v>
      </c>
      <c r="D1381" s="449">
        <v>39.6</v>
      </c>
      <c r="E1381" s="449">
        <v>23.42</v>
      </c>
      <c r="F1381" s="449" t="s">
        <v>20096</v>
      </c>
    </row>
    <row r="1382" spans="1:6" ht="45" customHeight="1">
      <c r="A1382" s="446">
        <v>87491</v>
      </c>
      <c r="B1382" s="447" t="s">
        <v>1549</v>
      </c>
      <c r="C1382" s="448" t="s">
        <v>2573</v>
      </c>
      <c r="D1382" s="449">
        <v>30.500000000000004</v>
      </c>
      <c r="E1382" s="449">
        <v>19.63</v>
      </c>
      <c r="F1382" s="449" t="s">
        <v>14964</v>
      </c>
    </row>
    <row r="1383" spans="1:6" ht="45" customHeight="1">
      <c r="A1383" s="446">
        <v>87492</v>
      </c>
      <c r="B1383" s="447" t="s">
        <v>1550</v>
      </c>
      <c r="C1383" s="448" t="s">
        <v>2573</v>
      </c>
      <c r="D1383" s="449">
        <v>30.84</v>
      </c>
      <c r="E1383" s="449">
        <v>20.51</v>
      </c>
      <c r="F1383" s="449" t="s">
        <v>20024</v>
      </c>
    </row>
    <row r="1384" spans="1:6" ht="45" customHeight="1">
      <c r="A1384" s="446">
        <v>87479</v>
      </c>
      <c r="B1384" s="447" t="s">
        <v>949</v>
      </c>
      <c r="C1384" s="448" t="s">
        <v>2573</v>
      </c>
      <c r="D1384" s="449">
        <v>29.269999999999996</v>
      </c>
      <c r="E1384" s="449">
        <v>17.21</v>
      </c>
      <c r="F1384" s="449" t="s">
        <v>18075</v>
      </c>
    </row>
    <row r="1385" spans="1:6" ht="45" customHeight="1">
      <c r="A1385" s="446">
        <v>87480</v>
      </c>
      <c r="B1385" s="447" t="s">
        <v>950</v>
      </c>
      <c r="C1385" s="448" t="s">
        <v>2573</v>
      </c>
      <c r="D1385" s="449">
        <v>29.610000000000003</v>
      </c>
      <c r="E1385" s="449">
        <v>18.09</v>
      </c>
      <c r="F1385" s="449" t="s">
        <v>20018</v>
      </c>
    </row>
    <row r="1386" spans="1:6" ht="45" customHeight="1">
      <c r="A1386" s="446">
        <v>87485</v>
      </c>
      <c r="B1386" s="447" t="s">
        <v>955</v>
      </c>
      <c r="C1386" s="448" t="s">
        <v>2573</v>
      </c>
      <c r="D1386" s="449">
        <v>33.39</v>
      </c>
      <c r="E1386" s="449">
        <v>24.01</v>
      </c>
      <c r="F1386" s="449" t="s">
        <v>19309</v>
      </c>
    </row>
    <row r="1387" spans="1:6" ht="45" customHeight="1">
      <c r="A1387" s="446">
        <v>90112</v>
      </c>
      <c r="B1387" s="447" t="s">
        <v>372</v>
      </c>
      <c r="C1387" s="448" t="s">
        <v>2573</v>
      </c>
      <c r="D1387" s="449">
        <v>33.729999999999997</v>
      </c>
      <c r="E1387" s="449">
        <v>24.89</v>
      </c>
      <c r="F1387" s="449" t="s">
        <v>20054</v>
      </c>
    </row>
    <row r="1388" spans="1:6" ht="45" customHeight="1">
      <c r="A1388" s="446">
        <v>87473</v>
      </c>
      <c r="B1388" s="447" t="s">
        <v>648</v>
      </c>
      <c r="C1388" s="448" t="s">
        <v>2573</v>
      </c>
      <c r="D1388" s="449">
        <v>31.419999999999998</v>
      </c>
      <c r="E1388" s="449">
        <v>19.63</v>
      </c>
      <c r="F1388" s="449" t="s">
        <v>16242</v>
      </c>
    </row>
    <row r="1389" spans="1:6" ht="45" customHeight="1">
      <c r="A1389" s="446">
        <v>87474</v>
      </c>
      <c r="B1389" s="447" t="s">
        <v>944</v>
      </c>
      <c r="C1389" s="448" t="s">
        <v>2573</v>
      </c>
      <c r="D1389" s="449">
        <v>31.76</v>
      </c>
      <c r="E1389" s="449">
        <v>20.51</v>
      </c>
      <c r="F1389" s="449" t="s">
        <v>20013</v>
      </c>
    </row>
    <row r="1390" spans="1:6" ht="45" customHeight="1">
      <c r="A1390" s="446">
        <v>87467</v>
      </c>
      <c r="B1390" s="447" t="s">
        <v>459</v>
      </c>
      <c r="C1390" s="448" t="s">
        <v>2573</v>
      </c>
      <c r="D1390" s="449">
        <v>39.36</v>
      </c>
      <c r="E1390" s="449">
        <v>22.55</v>
      </c>
      <c r="F1390" s="449" t="s">
        <v>20092</v>
      </c>
    </row>
    <row r="1391" spans="1:6" ht="45" customHeight="1">
      <c r="A1391" s="446">
        <v>87468</v>
      </c>
      <c r="B1391" s="447" t="s">
        <v>460</v>
      </c>
      <c r="C1391" s="448" t="s">
        <v>2573</v>
      </c>
      <c r="D1391" s="449">
        <v>39.659999999999997</v>
      </c>
      <c r="E1391" s="449">
        <v>23.32</v>
      </c>
      <c r="F1391" s="449" t="s">
        <v>20093</v>
      </c>
    </row>
    <row r="1392" spans="1:6" ht="45" customHeight="1">
      <c r="A1392" s="446">
        <v>87455</v>
      </c>
      <c r="B1392" s="447" t="s">
        <v>1009</v>
      </c>
      <c r="C1392" s="448" t="s">
        <v>2573</v>
      </c>
      <c r="D1392" s="449">
        <v>37.93</v>
      </c>
      <c r="E1392" s="449">
        <v>20.18</v>
      </c>
      <c r="F1392" s="449" t="s">
        <v>20085</v>
      </c>
    </row>
    <row r="1393" spans="1:6" ht="45" customHeight="1">
      <c r="A1393" s="446">
        <v>87456</v>
      </c>
      <c r="B1393" s="447" t="s">
        <v>1058</v>
      </c>
      <c r="C1393" s="448" t="s">
        <v>2573</v>
      </c>
      <c r="D1393" s="449">
        <v>38.519999999999996</v>
      </c>
      <c r="E1393" s="449">
        <v>20.96</v>
      </c>
      <c r="F1393" s="449" t="s">
        <v>20086</v>
      </c>
    </row>
    <row r="1394" spans="1:6" ht="45" customHeight="1">
      <c r="A1394" s="446">
        <v>87461</v>
      </c>
      <c r="B1394" s="447" t="s">
        <v>676</v>
      </c>
      <c r="C1394" s="448" t="s">
        <v>2573</v>
      </c>
      <c r="D1394" s="449">
        <v>42.070000000000007</v>
      </c>
      <c r="E1394" s="449">
        <v>26.8</v>
      </c>
      <c r="F1394" s="449" t="s">
        <v>16275</v>
      </c>
    </row>
    <row r="1395" spans="1:6" ht="45" customHeight="1">
      <c r="A1395" s="446">
        <v>87462</v>
      </c>
      <c r="B1395" s="447" t="s">
        <v>677</v>
      </c>
      <c r="C1395" s="448" t="s">
        <v>2573</v>
      </c>
      <c r="D1395" s="449">
        <v>42.37</v>
      </c>
      <c r="E1395" s="449">
        <v>27.57</v>
      </c>
      <c r="F1395" s="449" t="s">
        <v>18837</v>
      </c>
    </row>
    <row r="1396" spans="1:6" ht="45" customHeight="1">
      <c r="A1396" s="446">
        <v>87449</v>
      </c>
      <c r="B1396" s="447" t="s">
        <v>1003</v>
      </c>
      <c r="C1396" s="448" t="s">
        <v>2573</v>
      </c>
      <c r="D1396" s="449">
        <v>40.26</v>
      </c>
      <c r="E1396" s="449">
        <v>22.42</v>
      </c>
      <c r="F1396" s="449" t="s">
        <v>17679</v>
      </c>
    </row>
    <row r="1397" spans="1:6" ht="45" customHeight="1">
      <c r="A1397" s="446">
        <v>87450</v>
      </c>
      <c r="B1397" s="447" t="s">
        <v>1004</v>
      </c>
      <c r="C1397" s="448" t="s">
        <v>2573</v>
      </c>
      <c r="D1397" s="449">
        <v>40.549999999999997</v>
      </c>
      <c r="E1397" s="449">
        <v>23.2</v>
      </c>
      <c r="F1397" s="449" t="s">
        <v>20082</v>
      </c>
    </row>
    <row r="1398" spans="1:6" ht="45" customHeight="1">
      <c r="A1398" s="446">
        <v>89312</v>
      </c>
      <c r="B1398" s="447" t="s">
        <v>385</v>
      </c>
      <c r="C1398" s="448" t="s">
        <v>2573</v>
      </c>
      <c r="D1398" s="449">
        <v>37.93</v>
      </c>
      <c r="E1398" s="449">
        <v>27.79</v>
      </c>
      <c r="F1398" s="449" t="s">
        <v>20078</v>
      </c>
    </row>
    <row r="1399" spans="1:6" ht="45" customHeight="1">
      <c r="A1399" s="446">
        <v>87493</v>
      </c>
      <c r="B1399" s="447" t="s">
        <v>1551</v>
      </c>
      <c r="C1399" s="448" t="s">
        <v>2573</v>
      </c>
      <c r="D1399" s="449">
        <v>36.28</v>
      </c>
      <c r="E1399" s="449">
        <v>22.63</v>
      </c>
      <c r="F1399" s="449" t="s">
        <v>20025</v>
      </c>
    </row>
    <row r="1400" spans="1:6" ht="45" customHeight="1">
      <c r="A1400" s="446">
        <v>87494</v>
      </c>
      <c r="B1400" s="447" t="s">
        <v>1552</v>
      </c>
      <c r="C1400" s="448" t="s">
        <v>2573</v>
      </c>
      <c r="D1400" s="449">
        <v>36.67</v>
      </c>
      <c r="E1400" s="449">
        <v>23.67</v>
      </c>
      <c r="F1400" s="449" t="s">
        <v>20026</v>
      </c>
    </row>
    <row r="1401" spans="1:6" ht="45" customHeight="1">
      <c r="A1401" s="446">
        <v>87481</v>
      </c>
      <c r="B1401" s="447" t="s">
        <v>951</v>
      </c>
      <c r="C1401" s="448" t="s">
        <v>2573</v>
      </c>
      <c r="D1401" s="449">
        <v>35</v>
      </c>
      <c r="E1401" s="449">
        <v>20.18</v>
      </c>
      <c r="F1401" s="449" t="s">
        <v>20019</v>
      </c>
    </row>
    <row r="1402" spans="1:6" ht="45" customHeight="1">
      <c r="A1402" s="446">
        <v>87482</v>
      </c>
      <c r="B1402" s="447" t="s">
        <v>952</v>
      </c>
      <c r="C1402" s="448" t="s">
        <v>2573</v>
      </c>
      <c r="D1402" s="449">
        <v>35.39</v>
      </c>
      <c r="E1402" s="449">
        <v>21.22</v>
      </c>
      <c r="F1402" s="449" t="s">
        <v>13786</v>
      </c>
    </row>
    <row r="1403" spans="1:6" ht="45" customHeight="1">
      <c r="A1403" s="446">
        <v>87487</v>
      </c>
      <c r="B1403" s="447" t="s">
        <v>956</v>
      </c>
      <c r="C1403" s="448" t="s">
        <v>2573</v>
      </c>
      <c r="D1403" s="449">
        <v>39.099999999999994</v>
      </c>
      <c r="E1403" s="449">
        <v>26.75</v>
      </c>
      <c r="F1403" s="449" t="s">
        <v>20021</v>
      </c>
    </row>
    <row r="1404" spans="1:6" ht="45" customHeight="1">
      <c r="A1404" s="446">
        <v>87488</v>
      </c>
      <c r="B1404" s="447" t="s">
        <v>957</v>
      </c>
      <c r="C1404" s="448" t="s">
        <v>2573</v>
      </c>
      <c r="D1404" s="449">
        <v>39.49</v>
      </c>
      <c r="E1404" s="449">
        <v>27.79</v>
      </c>
      <c r="F1404" s="449" t="s">
        <v>20022</v>
      </c>
    </row>
    <row r="1405" spans="1:6" ht="45" customHeight="1">
      <c r="A1405" s="446">
        <v>87475</v>
      </c>
      <c r="B1405" s="447" t="s">
        <v>945</v>
      </c>
      <c r="C1405" s="448" t="s">
        <v>2573</v>
      </c>
      <c r="D1405" s="449">
        <v>37.11</v>
      </c>
      <c r="E1405" s="449">
        <v>22.62</v>
      </c>
      <c r="F1405" s="449" t="s">
        <v>20014</v>
      </c>
    </row>
    <row r="1406" spans="1:6" ht="45" customHeight="1">
      <c r="A1406" s="446">
        <v>87476</v>
      </c>
      <c r="B1406" s="447" t="s">
        <v>946</v>
      </c>
      <c r="C1406" s="448" t="s">
        <v>2573</v>
      </c>
      <c r="D1406" s="449">
        <v>37.489999999999995</v>
      </c>
      <c r="E1406" s="449">
        <v>23.67</v>
      </c>
      <c r="F1406" s="449" t="s">
        <v>20015</v>
      </c>
    </row>
    <row r="1407" spans="1:6" ht="45" customHeight="1">
      <c r="A1407" s="446">
        <v>87469</v>
      </c>
      <c r="B1407" s="447" t="s">
        <v>461</v>
      </c>
      <c r="C1407" s="448" t="s">
        <v>2573</v>
      </c>
      <c r="D1407" s="449">
        <v>48.95</v>
      </c>
      <c r="E1407" s="449">
        <v>25.58</v>
      </c>
      <c r="F1407" s="449" t="s">
        <v>15803</v>
      </c>
    </row>
    <row r="1408" spans="1:6" ht="45" customHeight="1">
      <c r="A1408" s="446">
        <v>87470</v>
      </c>
      <c r="B1408" s="447" t="s">
        <v>462</v>
      </c>
      <c r="C1408" s="448" t="s">
        <v>2573</v>
      </c>
      <c r="D1408" s="449">
        <v>49.320000000000007</v>
      </c>
      <c r="E1408" s="449">
        <v>26.55</v>
      </c>
      <c r="F1408" s="449" t="s">
        <v>20094</v>
      </c>
    </row>
    <row r="1409" spans="1:6" ht="45" customHeight="1">
      <c r="A1409" s="446">
        <v>87457</v>
      </c>
      <c r="B1409" s="447" t="s">
        <v>672</v>
      </c>
      <c r="C1409" s="448" t="s">
        <v>2573</v>
      </c>
      <c r="D1409" s="449">
        <v>47.460000000000008</v>
      </c>
      <c r="E1409" s="449">
        <v>23.13</v>
      </c>
      <c r="F1409" s="449" t="s">
        <v>15964</v>
      </c>
    </row>
    <row r="1410" spans="1:6" ht="45" customHeight="1">
      <c r="A1410" s="446">
        <v>87458</v>
      </c>
      <c r="B1410" s="447" t="s">
        <v>673</v>
      </c>
      <c r="C1410" s="448" t="s">
        <v>2573</v>
      </c>
      <c r="D1410" s="449">
        <v>47.820000000000007</v>
      </c>
      <c r="E1410" s="449">
        <v>24.11</v>
      </c>
      <c r="F1410" s="449" t="s">
        <v>20087</v>
      </c>
    </row>
    <row r="1411" spans="1:6" ht="45" customHeight="1">
      <c r="A1411" s="446">
        <v>87463</v>
      </c>
      <c r="B1411" s="447" t="s">
        <v>678</v>
      </c>
      <c r="C1411" s="448" t="s">
        <v>2573</v>
      </c>
      <c r="D1411" s="449">
        <v>51.7</v>
      </c>
      <c r="E1411" s="449">
        <v>29.78</v>
      </c>
      <c r="F1411" s="449" t="s">
        <v>20088</v>
      </c>
    </row>
    <row r="1412" spans="1:6" ht="45" customHeight="1">
      <c r="A1412" s="446">
        <v>87464</v>
      </c>
      <c r="B1412" s="447" t="s">
        <v>679</v>
      </c>
      <c r="C1412" s="448" t="s">
        <v>2573</v>
      </c>
      <c r="D1412" s="449">
        <v>52.069999999999993</v>
      </c>
      <c r="E1412" s="449">
        <v>30.75</v>
      </c>
      <c r="F1412" s="449" t="s">
        <v>20089</v>
      </c>
    </row>
    <row r="1413" spans="1:6" ht="45" customHeight="1">
      <c r="A1413" s="446">
        <v>87451</v>
      </c>
      <c r="B1413" s="447" t="s">
        <v>1005</v>
      </c>
      <c r="C1413" s="448" t="s">
        <v>2573</v>
      </c>
      <c r="D1413" s="449">
        <v>49.850000000000009</v>
      </c>
      <c r="E1413" s="449">
        <v>26.33</v>
      </c>
      <c r="F1413" s="449" t="s">
        <v>15827</v>
      </c>
    </row>
    <row r="1414" spans="1:6" ht="45" customHeight="1">
      <c r="A1414" s="446">
        <v>87452</v>
      </c>
      <c r="B1414" s="447" t="s">
        <v>1006</v>
      </c>
      <c r="C1414" s="448" t="s">
        <v>2573</v>
      </c>
      <c r="D1414" s="449">
        <v>50.25</v>
      </c>
      <c r="E1414" s="449">
        <v>26.33</v>
      </c>
      <c r="F1414" s="449" t="s">
        <v>20083</v>
      </c>
    </row>
    <row r="1415" spans="1:6">
      <c r="A1415" s="441"/>
      <c r="B1415" s="445" t="s">
        <v>3012</v>
      </c>
      <c r="C1415" s="443"/>
      <c r="D1415" s="444" t="s">
        <v>2587</v>
      </c>
      <c r="E1415" s="444" t="s">
        <v>2587</v>
      </c>
      <c r="F1415" s="444"/>
    </row>
    <row r="1416" spans="1:6" ht="45" customHeight="1">
      <c r="A1416" s="446">
        <v>91815</v>
      </c>
      <c r="B1416" s="447" t="s">
        <v>1821</v>
      </c>
      <c r="C1416" s="448" t="s">
        <v>2573</v>
      </c>
      <c r="D1416" s="449">
        <v>42.150000000000006</v>
      </c>
      <c r="E1416" s="449">
        <v>13.27</v>
      </c>
      <c r="F1416" s="449" t="s">
        <v>20127</v>
      </c>
    </row>
    <row r="1417" spans="1:6" ht="45" customHeight="1">
      <c r="A1417" s="446">
        <v>91816</v>
      </c>
      <c r="B1417" s="447" t="s">
        <v>3464</v>
      </c>
      <c r="C1417" s="448" t="s">
        <v>2573</v>
      </c>
      <c r="D1417" s="449">
        <v>48.03</v>
      </c>
      <c r="E1417" s="449">
        <v>16.25</v>
      </c>
      <c r="F1417" s="449" t="s">
        <v>20128</v>
      </c>
    </row>
    <row r="1418" spans="1:6" ht="45" customHeight="1">
      <c r="A1418" s="446">
        <v>89453</v>
      </c>
      <c r="B1418" s="447" t="s">
        <v>466</v>
      </c>
      <c r="C1418" s="448" t="s">
        <v>2573</v>
      </c>
      <c r="D1418" s="449">
        <v>42.64</v>
      </c>
      <c r="E1418" s="449">
        <v>12.8</v>
      </c>
      <c r="F1418" s="449" t="s">
        <v>20100</v>
      </c>
    </row>
    <row r="1419" spans="1:6" ht="45" customHeight="1">
      <c r="A1419" s="446">
        <v>89454</v>
      </c>
      <c r="B1419" s="447" t="s">
        <v>467</v>
      </c>
      <c r="C1419" s="448" t="s">
        <v>2573</v>
      </c>
      <c r="D1419" s="449">
        <v>40.56</v>
      </c>
      <c r="E1419" s="449">
        <v>12.07</v>
      </c>
      <c r="F1419" s="449" t="s">
        <v>20101</v>
      </c>
    </row>
    <row r="1420" spans="1:6" ht="45" customHeight="1">
      <c r="A1420" s="446">
        <v>89455</v>
      </c>
      <c r="B1420" s="447" t="s">
        <v>468</v>
      </c>
      <c r="C1420" s="448" t="s">
        <v>2573</v>
      </c>
      <c r="D1420" s="449">
        <v>53.300000000000004</v>
      </c>
      <c r="E1420" s="449">
        <v>15.38</v>
      </c>
      <c r="F1420" s="449" t="s">
        <v>20102</v>
      </c>
    </row>
    <row r="1421" spans="1:6" ht="45" customHeight="1">
      <c r="A1421" s="446">
        <v>89456</v>
      </c>
      <c r="B1421" s="447" t="s">
        <v>469</v>
      </c>
      <c r="C1421" s="448" t="s">
        <v>2573</v>
      </c>
      <c r="D1421" s="449">
        <v>50.91</v>
      </c>
      <c r="E1421" s="449">
        <v>14.39</v>
      </c>
      <c r="F1421" s="449" t="s">
        <v>20103</v>
      </c>
    </row>
    <row r="1422" spans="1:6" ht="45" customHeight="1">
      <c r="A1422" s="446">
        <v>89457</v>
      </c>
      <c r="B1422" s="447" t="s">
        <v>470</v>
      </c>
      <c r="C1422" s="448" t="s">
        <v>2573</v>
      </c>
      <c r="D1422" s="449">
        <v>44.510000000000005</v>
      </c>
      <c r="E1422" s="449">
        <v>14.77</v>
      </c>
      <c r="F1422" s="449" t="s">
        <v>19950</v>
      </c>
    </row>
    <row r="1423" spans="1:6" ht="45" customHeight="1">
      <c r="A1423" s="446">
        <v>89458</v>
      </c>
      <c r="B1423" s="447" t="s">
        <v>471</v>
      </c>
      <c r="C1423" s="448" t="s">
        <v>2573</v>
      </c>
      <c r="D1423" s="449">
        <v>41.57</v>
      </c>
      <c r="E1423" s="449">
        <v>13.22</v>
      </c>
      <c r="F1423" s="449" t="s">
        <v>20104</v>
      </c>
    </row>
    <row r="1424" spans="1:6" ht="45" customHeight="1">
      <c r="A1424" s="446">
        <v>89459</v>
      </c>
      <c r="B1424" s="447" t="s">
        <v>472</v>
      </c>
      <c r="C1424" s="448" t="s">
        <v>2573</v>
      </c>
      <c r="D1424" s="449">
        <v>56.250000000000007</v>
      </c>
      <c r="E1424" s="449">
        <v>17.649999999999999</v>
      </c>
      <c r="F1424" s="449" t="s">
        <v>20105</v>
      </c>
    </row>
    <row r="1425" spans="1:6" ht="45" customHeight="1">
      <c r="A1425" s="446">
        <v>89460</v>
      </c>
      <c r="B1425" s="447" t="s">
        <v>473</v>
      </c>
      <c r="C1425" s="448" t="s">
        <v>2573</v>
      </c>
      <c r="D1425" s="449">
        <v>52.639999999999993</v>
      </c>
      <c r="E1425" s="449">
        <v>15.82</v>
      </c>
      <c r="F1425" s="449" t="s">
        <v>20106</v>
      </c>
    </row>
    <row r="1426" spans="1:6" ht="45" customHeight="1">
      <c r="A1426" s="446">
        <v>89462</v>
      </c>
      <c r="B1426" s="447" t="s">
        <v>474</v>
      </c>
      <c r="C1426" s="448" t="s">
        <v>2573</v>
      </c>
      <c r="D1426" s="449">
        <v>48.580000000000005</v>
      </c>
      <c r="E1426" s="449">
        <v>15.54</v>
      </c>
      <c r="F1426" s="449" t="s">
        <v>20107</v>
      </c>
    </row>
    <row r="1427" spans="1:6" ht="45" customHeight="1">
      <c r="A1427" s="446">
        <v>89463</v>
      </c>
      <c r="B1427" s="447" t="s">
        <v>475</v>
      </c>
      <c r="C1427" s="448" t="s">
        <v>2573</v>
      </c>
      <c r="D1427" s="449">
        <v>46.72</v>
      </c>
      <c r="E1427" s="449">
        <v>14.83</v>
      </c>
      <c r="F1427" s="449" t="s">
        <v>20108</v>
      </c>
    </row>
    <row r="1428" spans="1:6" ht="45" customHeight="1">
      <c r="A1428" s="446">
        <v>89464</v>
      </c>
      <c r="B1428" s="447" t="s">
        <v>476</v>
      </c>
      <c r="C1428" s="448" t="s">
        <v>2573</v>
      </c>
      <c r="D1428" s="449">
        <v>67.069999999999993</v>
      </c>
      <c r="E1428" s="449">
        <v>18.149999999999999</v>
      </c>
      <c r="F1428" s="449" t="s">
        <v>20109</v>
      </c>
    </row>
    <row r="1429" spans="1:6" ht="45" customHeight="1">
      <c r="A1429" s="446">
        <v>89465</v>
      </c>
      <c r="B1429" s="447" t="s">
        <v>477</v>
      </c>
      <c r="C1429" s="448" t="s">
        <v>2573</v>
      </c>
      <c r="D1429" s="449">
        <v>64.94</v>
      </c>
      <c r="E1429" s="449">
        <v>17.25</v>
      </c>
      <c r="F1429" s="449" t="s">
        <v>17262</v>
      </c>
    </row>
    <row r="1430" spans="1:6" ht="45" customHeight="1">
      <c r="A1430" s="446">
        <v>89466</v>
      </c>
      <c r="B1430" s="447" t="s">
        <v>478</v>
      </c>
      <c r="C1430" s="448" t="s">
        <v>2573</v>
      </c>
      <c r="D1430" s="449">
        <v>50.149999999999991</v>
      </c>
      <c r="E1430" s="449">
        <v>18.09</v>
      </c>
      <c r="F1430" s="449" t="s">
        <v>14663</v>
      </c>
    </row>
    <row r="1431" spans="1:6" ht="45" customHeight="1">
      <c r="A1431" s="446">
        <v>89467</v>
      </c>
      <c r="B1431" s="447" t="s">
        <v>479</v>
      </c>
      <c r="C1431" s="448" t="s">
        <v>2573</v>
      </c>
      <c r="D1431" s="449">
        <v>47.5</v>
      </c>
      <c r="E1431" s="449">
        <v>16.27</v>
      </c>
      <c r="F1431" s="449" t="s">
        <v>20110</v>
      </c>
    </row>
    <row r="1432" spans="1:6" ht="45" customHeight="1">
      <c r="A1432" s="446">
        <v>89468</v>
      </c>
      <c r="B1432" s="447" t="s">
        <v>480</v>
      </c>
      <c r="C1432" s="448" t="s">
        <v>2573</v>
      </c>
      <c r="D1432" s="449">
        <v>69.259999999999991</v>
      </c>
      <c r="E1432" s="449">
        <v>20.96</v>
      </c>
      <c r="F1432" s="449" t="s">
        <v>20111</v>
      </c>
    </row>
    <row r="1433" spans="1:6" ht="45" customHeight="1">
      <c r="A1433" s="446">
        <v>89469</v>
      </c>
      <c r="B1433" s="447" t="s">
        <v>481</v>
      </c>
      <c r="C1433" s="448" t="s">
        <v>2573</v>
      </c>
      <c r="D1433" s="449">
        <v>65.930000000000007</v>
      </c>
      <c r="E1433" s="449">
        <v>18.97</v>
      </c>
      <c r="F1433" s="449" t="s">
        <v>20112</v>
      </c>
    </row>
    <row r="1434" spans="1:6" ht="45" customHeight="1">
      <c r="A1434" s="446">
        <v>89470</v>
      </c>
      <c r="B1434" s="447" t="s">
        <v>482</v>
      </c>
      <c r="C1434" s="448" t="s">
        <v>2573</v>
      </c>
      <c r="D1434" s="449">
        <v>46.7</v>
      </c>
      <c r="E1434" s="449">
        <v>20.52</v>
      </c>
      <c r="F1434" s="449" t="s">
        <v>20113</v>
      </c>
    </row>
    <row r="1435" spans="1:6" ht="45" customHeight="1">
      <c r="A1435" s="446">
        <v>89471</v>
      </c>
      <c r="B1435" s="447" t="s">
        <v>483</v>
      </c>
      <c r="C1435" s="448" t="s">
        <v>2573</v>
      </c>
      <c r="D1435" s="449">
        <v>44.61</v>
      </c>
      <c r="E1435" s="449">
        <v>19.809999999999999</v>
      </c>
      <c r="F1435" s="449" t="s">
        <v>20114</v>
      </c>
    </row>
    <row r="1436" spans="1:6" ht="45" customHeight="1">
      <c r="A1436" s="446">
        <v>89472</v>
      </c>
      <c r="B1436" s="447" t="s">
        <v>484</v>
      </c>
      <c r="C1436" s="448" t="s">
        <v>2573</v>
      </c>
      <c r="D1436" s="449">
        <v>57.44</v>
      </c>
      <c r="E1436" s="449">
        <v>22.89</v>
      </c>
      <c r="F1436" s="449" t="s">
        <v>20115</v>
      </c>
    </row>
    <row r="1437" spans="1:6" ht="45" customHeight="1">
      <c r="A1437" s="446">
        <v>89473</v>
      </c>
      <c r="B1437" s="447" t="s">
        <v>485</v>
      </c>
      <c r="C1437" s="448" t="s">
        <v>2573</v>
      </c>
      <c r="D1437" s="449">
        <v>55.09</v>
      </c>
      <c r="E1437" s="449">
        <v>22.08</v>
      </c>
      <c r="F1437" s="449" t="s">
        <v>20116</v>
      </c>
    </row>
    <row r="1438" spans="1:6" ht="45" customHeight="1">
      <c r="A1438" s="446">
        <v>89474</v>
      </c>
      <c r="B1438" s="447" t="s">
        <v>486</v>
      </c>
      <c r="C1438" s="448" t="s">
        <v>2573</v>
      </c>
      <c r="D1438" s="449">
        <v>49.480000000000004</v>
      </c>
      <c r="E1438" s="449">
        <v>25.08</v>
      </c>
      <c r="F1438" s="449" t="s">
        <v>20117</v>
      </c>
    </row>
    <row r="1439" spans="1:6" ht="45" customHeight="1">
      <c r="A1439" s="446">
        <v>89475</v>
      </c>
      <c r="B1439" s="447" t="s">
        <v>487</v>
      </c>
      <c r="C1439" s="448" t="s">
        <v>2573</v>
      </c>
      <c r="D1439" s="449">
        <v>46.139999999999993</v>
      </c>
      <c r="E1439" s="449">
        <v>22.35</v>
      </c>
      <c r="F1439" s="449" t="s">
        <v>20118</v>
      </c>
    </row>
    <row r="1440" spans="1:6" ht="45" customHeight="1">
      <c r="A1440" s="446">
        <v>89476</v>
      </c>
      <c r="B1440" s="447" t="s">
        <v>488</v>
      </c>
      <c r="C1440" s="448" t="s">
        <v>2573</v>
      </c>
      <c r="D1440" s="449">
        <v>61.410000000000004</v>
      </c>
      <c r="E1440" s="449">
        <v>27.85</v>
      </c>
      <c r="F1440" s="449" t="s">
        <v>17944</v>
      </c>
    </row>
    <row r="1441" spans="1:6" ht="45" customHeight="1">
      <c r="A1441" s="446">
        <v>89477</v>
      </c>
      <c r="B1441" s="447" t="s">
        <v>709</v>
      </c>
      <c r="C1441" s="448" t="s">
        <v>2573</v>
      </c>
      <c r="D1441" s="449">
        <v>57.379999999999995</v>
      </c>
      <c r="E1441" s="449">
        <v>25.08</v>
      </c>
      <c r="F1441" s="449" t="s">
        <v>12487</v>
      </c>
    </row>
    <row r="1442" spans="1:6" ht="45" customHeight="1">
      <c r="A1442" s="446">
        <v>89478</v>
      </c>
      <c r="B1442" s="447" t="s">
        <v>710</v>
      </c>
      <c r="C1442" s="448" t="s">
        <v>2573</v>
      </c>
      <c r="D1442" s="449">
        <v>52.779999999999994</v>
      </c>
      <c r="E1442" s="449">
        <v>23.29</v>
      </c>
      <c r="F1442" s="449" t="s">
        <v>20119</v>
      </c>
    </row>
    <row r="1443" spans="1:6" ht="45" customHeight="1">
      <c r="A1443" s="446">
        <v>89479</v>
      </c>
      <c r="B1443" s="447" t="s">
        <v>711</v>
      </c>
      <c r="C1443" s="448" t="s">
        <v>2573</v>
      </c>
      <c r="D1443" s="449">
        <v>50.92</v>
      </c>
      <c r="E1443" s="449">
        <v>22.59</v>
      </c>
      <c r="F1443" s="449" t="s">
        <v>20120</v>
      </c>
    </row>
    <row r="1444" spans="1:6" ht="45" customHeight="1">
      <c r="A1444" s="446">
        <v>89480</v>
      </c>
      <c r="B1444" s="447" t="s">
        <v>712</v>
      </c>
      <c r="C1444" s="448" t="s">
        <v>2573</v>
      </c>
      <c r="D1444" s="449">
        <v>71.41</v>
      </c>
      <c r="E1444" s="449">
        <v>25.64</v>
      </c>
      <c r="F1444" s="449" t="s">
        <v>20121</v>
      </c>
    </row>
    <row r="1445" spans="1:6" ht="45" customHeight="1">
      <c r="A1445" s="446">
        <v>89483</v>
      </c>
      <c r="B1445" s="447" t="s">
        <v>713</v>
      </c>
      <c r="C1445" s="448" t="s">
        <v>2573</v>
      </c>
      <c r="D1445" s="449">
        <v>69.25</v>
      </c>
      <c r="E1445" s="449">
        <v>24.98</v>
      </c>
      <c r="F1445" s="449" t="s">
        <v>20122</v>
      </c>
    </row>
    <row r="1446" spans="1:6" ht="45" customHeight="1">
      <c r="A1446" s="446">
        <v>89484</v>
      </c>
      <c r="B1446" s="447" t="s">
        <v>714</v>
      </c>
      <c r="C1446" s="448" t="s">
        <v>2573</v>
      </c>
      <c r="D1446" s="449">
        <v>55.319999999999993</v>
      </c>
      <c r="E1446" s="449">
        <v>28.37</v>
      </c>
      <c r="F1446" s="449" t="s">
        <v>20123</v>
      </c>
    </row>
    <row r="1447" spans="1:6" ht="45" customHeight="1">
      <c r="A1447" s="446">
        <v>89486</v>
      </c>
      <c r="B1447" s="447" t="s">
        <v>715</v>
      </c>
      <c r="C1447" s="448" t="s">
        <v>2573</v>
      </c>
      <c r="D1447" s="449">
        <v>52.25</v>
      </c>
      <c r="E1447" s="449">
        <v>25.61</v>
      </c>
      <c r="F1447" s="449" t="s">
        <v>20124</v>
      </c>
    </row>
    <row r="1448" spans="1:6" ht="45" customHeight="1">
      <c r="A1448" s="446">
        <v>89487</v>
      </c>
      <c r="B1448" s="447" t="s">
        <v>716</v>
      </c>
      <c r="C1448" s="448" t="s">
        <v>2573</v>
      </c>
      <c r="D1448" s="449">
        <v>74.539999999999992</v>
      </c>
      <c r="E1448" s="449">
        <v>31.2</v>
      </c>
      <c r="F1448" s="449" t="s">
        <v>20125</v>
      </c>
    </row>
    <row r="1449" spans="1:6" ht="45" customHeight="1">
      <c r="A1449" s="446">
        <v>89488</v>
      </c>
      <c r="B1449" s="447" t="s">
        <v>717</v>
      </c>
      <c r="C1449" s="448" t="s">
        <v>2573</v>
      </c>
      <c r="D1449" s="449">
        <v>70.86999999999999</v>
      </c>
      <c r="E1449" s="449">
        <v>28.2</v>
      </c>
      <c r="F1449" s="449" t="s">
        <v>20126</v>
      </c>
    </row>
    <row r="1450" spans="1:6">
      <c r="A1450" s="441"/>
      <c r="B1450" s="445" t="s">
        <v>2903</v>
      </c>
      <c r="C1450" s="443"/>
      <c r="D1450" s="444" t="s">
        <v>2587</v>
      </c>
      <c r="E1450" s="444" t="s">
        <v>2587</v>
      </c>
      <c r="F1450" s="444"/>
    </row>
    <row r="1451" spans="1:6" ht="45" customHeight="1">
      <c r="A1451" s="446">
        <v>89313</v>
      </c>
      <c r="B1451" s="447" t="s">
        <v>1000</v>
      </c>
      <c r="C1451" s="448" t="s">
        <v>2573</v>
      </c>
      <c r="D1451" s="449">
        <v>38.88000000000001</v>
      </c>
      <c r="E1451" s="449">
        <v>30.13</v>
      </c>
      <c r="F1451" s="449" t="s">
        <v>20079</v>
      </c>
    </row>
    <row r="1452" spans="1:6" ht="45" customHeight="1">
      <c r="A1452" s="446">
        <v>89296</v>
      </c>
      <c r="B1452" s="447" t="s">
        <v>614</v>
      </c>
      <c r="C1452" s="448" t="s">
        <v>2573</v>
      </c>
      <c r="D1452" s="449">
        <v>33.79</v>
      </c>
      <c r="E1452" s="449">
        <v>20</v>
      </c>
      <c r="F1452" s="449" t="s">
        <v>20066</v>
      </c>
    </row>
    <row r="1453" spans="1:6" ht="45" customHeight="1">
      <c r="A1453" s="446">
        <v>89297</v>
      </c>
      <c r="B1453" s="447" t="s">
        <v>615</v>
      </c>
      <c r="C1453" s="448" t="s">
        <v>2573</v>
      </c>
      <c r="D1453" s="449">
        <v>34.47</v>
      </c>
      <c r="E1453" s="449">
        <v>21.63</v>
      </c>
      <c r="F1453" s="449" t="s">
        <v>20067</v>
      </c>
    </row>
    <row r="1454" spans="1:6" ht="45" customHeight="1">
      <c r="A1454" s="446">
        <v>89308</v>
      </c>
      <c r="B1454" s="447" t="s">
        <v>626</v>
      </c>
      <c r="C1454" s="448" t="s">
        <v>2573</v>
      </c>
      <c r="D1454" s="449">
        <v>35.950000000000003</v>
      </c>
      <c r="E1454" s="449">
        <v>24.45</v>
      </c>
      <c r="F1454" s="449" t="s">
        <v>20074</v>
      </c>
    </row>
    <row r="1455" spans="1:6" ht="45" customHeight="1">
      <c r="A1455" s="446">
        <v>89309</v>
      </c>
      <c r="B1455" s="447" t="s">
        <v>382</v>
      </c>
      <c r="C1455" s="448" t="s">
        <v>2573</v>
      </c>
      <c r="D1455" s="449">
        <v>36.909999999999997</v>
      </c>
      <c r="E1455" s="449">
        <v>26.78</v>
      </c>
      <c r="F1455" s="449" t="s">
        <v>20075</v>
      </c>
    </row>
    <row r="1456" spans="1:6" ht="45" customHeight="1">
      <c r="A1456" s="446">
        <v>89292</v>
      </c>
      <c r="B1456" s="447" t="s">
        <v>610</v>
      </c>
      <c r="C1456" s="448" t="s">
        <v>2573</v>
      </c>
      <c r="D1456" s="449">
        <v>32.36</v>
      </c>
      <c r="E1456" s="449">
        <v>18.07</v>
      </c>
      <c r="F1456" s="449" t="s">
        <v>20062</v>
      </c>
    </row>
    <row r="1457" spans="1:6" ht="45" customHeight="1">
      <c r="A1457" s="446">
        <v>89293</v>
      </c>
      <c r="B1457" s="447" t="s">
        <v>611</v>
      </c>
      <c r="C1457" s="448" t="s">
        <v>2573</v>
      </c>
      <c r="D1457" s="449">
        <v>33.040000000000006</v>
      </c>
      <c r="E1457" s="449">
        <v>19.7</v>
      </c>
      <c r="F1457" s="449" t="s">
        <v>20063</v>
      </c>
    </row>
    <row r="1458" spans="1:6" ht="45" customHeight="1">
      <c r="A1458" s="446">
        <v>89310</v>
      </c>
      <c r="B1458" s="447" t="s">
        <v>383</v>
      </c>
      <c r="C1458" s="448" t="s">
        <v>2573</v>
      </c>
      <c r="D1458" s="449">
        <v>41.449999999999996</v>
      </c>
      <c r="E1458" s="449">
        <v>32.65</v>
      </c>
      <c r="F1458" s="449" t="s">
        <v>20076</v>
      </c>
    </row>
    <row r="1459" spans="1:6" ht="45" customHeight="1">
      <c r="A1459" s="446">
        <v>89311</v>
      </c>
      <c r="B1459" s="447" t="s">
        <v>384</v>
      </c>
      <c r="C1459" s="448" t="s">
        <v>2573</v>
      </c>
      <c r="D1459" s="449">
        <v>42.4</v>
      </c>
      <c r="E1459" s="449">
        <v>34.99</v>
      </c>
      <c r="F1459" s="449" t="s">
        <v>20077</v>
      </c>
    </row>
    <row r="1460" spans="1:6" ht="45" customHeight="1">
      <c r="A1460" s="446">
        <v>89294</v>
      </c>
      <c r="B1460" s="447" t="s">
        <v>612</v>
      </c>
      <c r="C1460" s="448" t="s">
        <v>2573</v>
      </c>
      <c r="D1460" s="449">
        <v>37.11</v>
      </c>
      <c r="E1460" s="449">
        <v>23.93</v>
      </c>
      <c r="F1460" s="449" t="s">
        <v>20064</v>
      </c>
    </row>
    <row r="1461" spans="1:6" ht="45" customHeight="1">
      <c r="A1461" s="446">
        <v>89295</v>
      </c>
      <c r="B1461" s="447" t="s">
        <v>613</v>
      </c>
      <c r="C1461" s="448" t="s">
        <v>2573</v>
      </c>
      <c r="D1461" s="449">
        <v>37.78</v>
      </c>
      <c r="E1461" s="449">
        <v>25.57</v>
      </c>
      <c r="F1461" s="449" t="s">
        <v>20065</v>
      </c>
    </row>
    <row r="1462" spans="1:6" ht="45" customHeight="1">
      <c r="A1462" s="446">
        <v>89306</v>
      </c>
      <c r="B1462" s="447" t="s">
        <v>624</v>
      </c>
      <c r="C1462" s="448" t="s">
        <v>2573</v>
      </c>
      <c r="D1462" s="449">
        <v>38.339999999999996</v>
      </c>
      <c r="E1462" s="449">
        <v>26.79</v>
      </c>
      <c r="F1462" s="449" t="s">
        <v>20072</v>
      </c>
    </row>
    <row r="1463" spans="1:6" ht="45" customHeight="1">
      <c r="A1463" s="446">
        <v>89307</v>
      </c>
      <c r="B1463" s="447" t="s">
        <v>625</v>
      </c>
      <c r="C1463" s="448" t="s">
        <v>2573</v>
      </c>
      <c r="D1463" s="449">
        <v>39.299999999999997</v>
      </c>
      <c r="E1463" s="449">
        <v>29.12</v>
      </c>
      <c r="F1463" s="449" t="s">
        <v>20073</v>
      </c>
    </row>
    <row r="1464" spans="1:6" ht="45" customHeight="1">
      <c r="A1464" s="446">
        <v>89290</v>
      </c>
      <c r="B1464" s="447" t="s">
        <v>380</v>
      </c>
      <c r="C1464" s="448" t="s">
        <v>2573</v>
      </c>
      <c r="D1464" s="449">
        <v>34.700000000000003</v>
      </c>
      <c r="E1464" s="449">
        <v>20.45</v>
      </c>
      <c r="F1464" s="449" t="s">
        <v>20061</v>
      </c>
    </row>
    <row r="1465" spans="1:6" ht="45" customHeight="1">
      <c r="A1465" s="446">
        <v>89291</v>
      </c>
      <c r="B1465" s="447" t="s">
        <v>381</v>
      </c>
      <c r="C1465" s="448" t="s">
        <v>2573</v>
      </c>
      <c r="D1465" s="449">
        <v>35.370000000000005</v>
      </c>
      <c r="E1465" s="449">
        <v>22.09</v>
      </c>
      <c r="F1465" s="449" t="s">
        <v>14072</v>
      </c>
    </row>
    <row r="1466" spans="1:6" ht="45" customHeight="1">
      <c r="A1466" s="446">
        <v>89304</v>
      </c>
      <c r="B1466" s="447" t="s">
        <v>622</v>
      </c>
      <c r="C1466" s="448" t="s">
        <v>2573</v>
      </c>
      <c r="D1466" s="449">
        <v>34.519999999999996</v>
      </c>
      <c r="E1466" s="449">
        <v>21.38</v>
      </c>
      <c r="F1466" s="449" t="s">
        <v>17308</v>
      </c>
    </row>
    <row r="1467" spans="1:6" ht="45" customHeight="1">
      <c r="A1467" s="446">
        <v>89305</v>
      </c>
      <c r="B1467" s="447" t="s">
        <v>623</v>
      </c>
      <c r="C1467" s="448" t="s">
        <v>2573</v>
      </c>
      <c r="D1467" s="449">
        <v>35.36</v>
      </c>
      <c r="E1467" s="449">
        <v>23.5</v>
      </c>
      <c r="F1467" s="449" t="s">
        <v>20071</v>
      </c>
    </row>
    <row r="1468" spans="1:6" ht="45" customHeight="1">
      <c r="A1468" s="446">
        <v>89288</v>
      </c>
      <c r="B1468" s="447" t="s">
        <v>378</v>
      </c>
      <c r="C1468" s="448" t="s">
        <v>2573</v>
      </c>
      <c r="D1468" s="449">
        <v>30.59</v>
      </c>
      <c r="E1468" s="449">
        <v>13.52</v>
      </c>
      <c r="F1468" s="449" t="s">
        <v>20059</v>
      </c>
    </row>
    <row r="1469" spans="1:6" ht="45" customHeight="1">
      <c r="A1469" s="446">
        <v>89289</v>
      </c>
      <c r="B1469" s="447" t="s">
        <v>379</v>
      </c>
      <c r="C1469" s="448" t="s">
        <v>2573</v>
      </c>
      <c r="D1469" s="449">
        <v>31.18</v>
      </c>
      <c r="E1469" s="449">
        <v>15.01</v>
      </c>
      <c r="F1469" s="449" t="s">
        <v>20060</v>
      </c>
    </row>
    <row r="1470" spans="1:6" ht="45" customHeight="1">
      <c r="A1470" s="446">
        <v>89300</v>
      </c>
      <c r="B1470" s="447" t="s">
        <v>618</v>
      </c>
      <c r="C1470" s="448" t="s">
        <v>2573</v>
      </c>
      <c r="D1470" s="449">
        <v>32.74</v>
      </c>
      <c r="E1470" s="449">
        <v>18.71</v>
      </c>
      <c r="F1470" s="449" t="s">
        <v>20068</v>
      </c>
    </row>
    <row r="1471" spans="1:6" ht="45" customHeight="1">
      <c r="A1471" s="446">
        <v>89301</v>
      </c>
      <c r="B1471" s="447" t="s">
        <v>619</v>
      </c>
      <c r="C1471" s="448" t="s">
        <v>2573</v>
      </c>
      <c r="D1471" s="449">
        <v>33.589999999999996</v>
      </c>
      <c r="E1471" s="449">
        <v>20.82</v>
      </c>
      <c r="F1471" s="449" t="s">
        <v>20069</v>
      </c>
    </row>
    <row r="1472" spans="1:6" ht="45" customHeight="1">
      <c r="A1472" s="446">
        <v>89284</v>
      </c>
      <c r="B1472" s="447" t="s">
        <v>375</v>
      </c>
      <c r="C1472" s="448" t="s">
        <v>2573</v>
      </c>
      <c r="D1472" s="449">
        <v>29.300000000000004</v>
      </c>
      <c r="E1472" s="449">
        <v>12.33</v>
      </c>
      <c r="F1472" s="449" t="s">
        <v>14607</v>
      </c>
    </row>
    <row r="1473" spans="1:6" ht="45" customHeight="1">
      <c r="A1473" s="446">
        <v>89285</v>
      </c>
      <c r="B1473" s="447" t="s">
        <v>376</v>
      </c>
      <c r="C1473" s="448" t="s">
        <v>2573</v>
      </c>
      <c r="D1473" s="449">
        <v>29.89</v>
      </c>
      <c r="E1473" s="449">
        <v>13.82</v>
      </c>
      <c r="F1473" s="449" t="s">
        <v>12140</v>
      </c>
    </row>
    <row r="1474" spans="1:6" ht="45" customHeight="1">
      <c r="A1474" s="446">
        <v>89302</v>
      </c>
      <c r="B1474" s="447" t="s">
        <v>620</v>
      </c>
      <c r="C1474" s="448" t="s">
        <v>2573</v>
      </c>
      <c r="D1474" s="449">
        <v>37.909999999999997</v>
      </c>
      <c r="E1474" s="449">
        <v>25.76</v>
      </c>
      <c r="F1474" s="449" t="s">
        <v>20070</v>
      </c>
    </row>
    <row r="1475" spans="1:6" ht="45" customHeight="1">
      <c r="A1475" s="446">
        <v>89303</v>
      </c>
      <c r="B1475" s="447" t="s">
        <v>621</v>
      </c>
      <c r="C1475" s="448" t="s">
        <v>2573</v>
      </c>
      <c r="D1475" s="449">
        <v>38.75</v>
      </c>
      <c r="E1475" s="449">
        <v>27.88</v>
      </c>
      <c r="F1475" s="449" t="s">
        <v>14744</v>
      </c>
    </row>
    <row r="1476" spans="1:6" ht="45" customHeight="1">
      <c r="A1476" s="446">
        <v>89286</v>
      </c>
      <c r="B1476" s="447" t="s">
        <v>377</v>
      </c>
      <c r="C1476" s="448" t="s">
        <v>2573</v>
      </c>
      <c r="D1476" s="449">
        <v>33.61</v>
      </c>
      <c r="E1476" s="449">
        <v>17.059999999999999</v>
      </c>
      <c r="F1476" s="449" t="s">
        <v>20057</v>
      </c>
    </row>
    <row r="1477" spans="1:6" ht="45" customHeight="1">
      <c r="A1477" s="446">
        <v>89287</v>
      </c>
      <c r="B1477" s="447" t="s">
        <v>3465</v>
      </c>
      <c r="C1477" s="448" t="s">
        <v>2573</v>
      </c>
      <c r="D1477" s="449">
        <v>34.200000000000003</v>
      </c>
      <c r="E1477" s="449">
        <v>18.55</v>
      </c>
      <c r="F1477" s="449" t="s">
        <v>20058</v>
      </c>
    </row>
    <row r="1478" spans="1:6" ht="45" customHeight="1">
      <c r="A1478" s="446">
        <v>89298</v>
      </c>
      <c r="B1478" s="447" t="s">
        <v>616</v>
      </c>
      <c r="C1478" s="448" t="s">
        <v>2573</v>
      </c>
      <c r="D1478" s="449">
        <v>35.150000000000006</v>
      </c>
      <c r="E1478" s="449">
        <v>21.09</v>
      </c>
      <c r="F1478" s="449" t="s">
        <v>15850</v>
      </c>
    </row>
    <row r="1479" spans="1:6" ht="45" customHeight="1">
      <c r="A1479" s="446">
        <v>89299</v>
      </c>
      <c r="B1479" s="447" t="s">
        <v>617</v>
      </c>
      <c r="C1479" s="448" t="s">
        <v>2573</v>
      </c>
      <c r="D1479" s="449">
        <v>35.99</v>
      </c>
      <c r="E1479" s="449">
        <v>23.21</v>
      </c>
      <c r="F1479" s="449" t="s">
        <v>12842</v>
      </c>
    </row>
    <row r="1480" spans="1:6" ht="45" customHeight="1">
      <c r="A1480" s="446">
        <v>89282</v>
      </c>
      <c r="B1480" s="447" t="s">
        <v>373</v>
      </c>
      <c r="C1480" s="448" t="s">
        <v>2573</v>
      </c>
      <c r="D1480" s="449">
        <v>31.699999999999996</v>
      </c>
      <c r="E1480" s="449">
        <v>14.71</v>
      </c>
      <c r="F1480" s="449" t="s">
        <v>12240</v>
      </c>
    </row>
    <row r="1481" spans="1:6" ht="45" customHeight="1">
      <c r="A1481" s="446">
        <v>89283</v>
      </c>
      <c r="B1481" s="447" t="s">
        <v>374</v>
      </c>
      <c r="C1481" s="448" t="s">
        <v>2573</v>
      </c>
      <c r="D1481" s="449">
        <v>32.299999999999997</v>
      </c>
      <c r="E1481" s="449">
        <v>16.190000000000001</v>
      </c>
      <c r="F1481" s="449" t="s">
        <v>20056</v>
      </c>
    </row>
    <row r="1482" spans="1:6">
      <c r="A1482" s="441"/>
      <c r="B1482" s="445" t="s">
        <v>2207</v>
      </c>
      <c r="C1482" s="443"/>
      <c r="D1482" s="444" t="s">
        <v>2587</v>
      </c>
      <c r="E1482" s="444" t="s">
        <v>2587</v>
      </c>
      <c r="F1482" s="444"/>
    </row>
    <row r="1483" spans="1:6" ht="30" customHeight="1">
      <c r="A1483" s="446" t="s">
        <v>2208</v>
      </c>
      <c r="B1483" s="447" t="s">
        <v>3466</v>
      </c>
      <c r="C1483" s="448" t="s">
        <v>2573</v>
      </c>
      <c r="D1483" s="449">
        <v>53.33</v>
      </c>
      <c r="E1483" s="449">
        <v>6.58</v>
      </c>
      <c r="F1483" s="449" t="s">
        <v>20168</v>
      </c>
    </row>
    <row r="1484" spans="1:6" ht="30" customHeight="1">
      <c r="A1484" s="446" t="s">
        <v>2273</v>
      </c>
      <c r="B1484" s="447" t="s">
        <v>3467</v>
      </c>
      <c r="C1484" s="448" t="s">
        <v>2573</v>
      </c>
      <c r="D1484" s="449">
        <v>110.02</v>
      </c>
      <c r="E1484" s="449">
        <v>12.42</v>
      </c>
      <c r="F1484" s="449" t="s">
        <v>20169</v>
      </c>
    </row>
    <row r="1485" spans="1:6">
      <c r="A1485" s="441"/>
      <c r="B1485" s="445" t="s">
        <v>664</v>
      </c>
      <c r="C1485" s="443"/>
      <c r="D1485" s="444" t="s">
        <v>2587</v>
      </c>
      <c r="E1485" s="444" t="s">
        <v>2587</v>
      </c>
      <c r="F1485" s="444"/>
    </row>
    <row r="1486" spans="1:6" ht="30" customHeight="1">
      <c r="A1486" s="446">
        <v>95465</v>
      </c>
      <c r="B1486" s="447" t="s">
        <v>3468</v>
      </c>
      <c r="C1486" s="448" t="s">
        <v>2573</v>
      </c>
      <c r="D1486" s="449">
        <v>87.759999999999991</v>
      </c>
      <c r="E1486" s="449">
        <v>29.04</v>
      </c>
      <c r="F1486" s="449" t="s">
        <v>20080</v>
      </c>
    </row>
    <row r="1487" spans="1:6">
      <c r="A1487" s="441"/>
      <c r="B1487" s="445" t="s">
        <v>2281</v>
      </c>
      <c r="C1487" s="443"/>
      <c r="D1487" s="444" t="s">
        <v>2587</v>
      </c>
      <c r="E1487" s="444" t="s">
        <v>2587</v>
      </c>
      <c r="F1487" s="444"/>
    </row>
    <row r="1488" spans="1:6" ht="30" customHeight="1">
      <c r="A1488" s="446" t="s">
        <v>2282</v>
      </c>
      <c r="B1488" s="447" t="s">
        <v>3469</v>
      </c>
      <c r="C1488" s="448" t="s">
        <v>2573</v>
      </c>
      <c r="D1488" s="449">
        <v>88.3</v>
      </c>
      <c r="E1488" s="449">
        <v>24.02</v>
      </c>
      <c r="F1488" s="449" t="s">
        <v>20097</v>
      </c>
    </row>
    <row r="1489" spans="1:6" ht="30" customHeight="1">
      <c r="A1489" s="446" t="s">
        <v>2283</v>
      </c>
      <c r="B1489" s="447" t="s">
        <v>3470</v>
      </c>
      <c r="C1489" s="448" t="s">
        <v>2573</v>
      </c>
      <c r="D1489" s="449">
        <v>88.46</v>
      </c>
      <c r="E1489" s="449">
        <v>24.01</v>
      </c>
      <c r="F1489" s="449" t="s">
        <v>20098</v>
      </c>
    </row>
    <row r="1490" spans="1:6" ht="30" customHeight="1">
      <c r="A1490" s="446" t="s">
        <v>2284</v>
      </c>
      <c r="B1490" s="447" t="s">
        <v>3471</v>
      </c>
      <c r="C1490" s="448" t="s">
        <v>2573</v>
      </c>
      <c r="D1490" s="449">
        <v>166.31</v>
      </c>
      <c r="E1490" s="449">
        <v>28.44</v>
      </c>
      <c r="F1490" s="449" t="s">
        <v>20099</v>
      </c>
    </row>
    <row r="1491" spans="1:6">
      <c r="A1491" s="441"/>
      <c r="B1491" s="445" t="s">
        <v>2274</v>
      </c>
      <c r="C1491" s="443"/>
      <c r="D1491" s="444" t="s">
        <v>2587</v>
      </c>
      <c r="E1491" s="444" t="s">
        <v>2587</v>
      </c>
      <c r="F1491" s="444"/>
    </row>
    <row r="1492" spans="1:6" ht="45" customHeight="1">
      <c r="A1492" s="446">
        <v>72139</v>
      </c>
      <c r="B1492" s="447" t="s">
        <v>3472</v>
      </c>
      <c r="C1492" s="448" t="s">
        <v>2573</v>
      </c>
      <c r="D1492" s="449">
        <v>323.24</v>
      </c>
      <c r="E1492" s="449">
        <v>111.44</v>
      </c>
      <c r="F1492" s="449" t="s">
        <v>20129</v>
      </c>
    </row>
    <row r="1493" spans="1:6" ht="45" customHeight="1">
      <c r="A1493" s="446">
        <v>72176</v>
      </c>
      <c r="B1493" s="447" t="s">
        <v>3473</v>
      </c>
      <c r="C1493" s="448" t="s">
        <v>2573</v>
      </c>
      <c r="D1493" s="449">
        <v>328.99</v>
      </c>
      <c r="E1493" s="449">
        <v>111.44</v>
      </c>
      <c r="F1493" s="449" t="s">
        <v>20131</v>
      </c>
    </row>
    <row r="1494" spans="1:6" ht="45" customHeight="1">
      <c r="A1494" s="446">
        <v>72175</v>
      </c>
      <c r="B1494" s="447" t="s">
        <v>3474</v>
      </c>
      <c r="C1494" s="448" t="s">
        <v>2573</v>
      </c>
      <c r="D1494" s="449">
        <v>326.24</v>
      </c>
      <c r="E1494" s="449">
        <v>111.44</v>
      </c>
      <c r="F1494" s="449" t="s">
        <v>20130</v>
      </c>
    </row>
    <row r="1495" spans="1:6">
      <c r="A1495" s="441"/>
      <c r="B1495" s="445" t="s">
        <v>2285</v>
      </c>
      <c r="C1495" s="443"/>
      <c r="D1495" s="444" t="s">
        <v>2587</v>
      </c>
      <c r="E1495" s="444" t="s">
        <v>2587</v>
      </c>
      <c r="F1495" s="444"/>
    </row>
    <row r="1496" spans="1:6">
      <c r="A1496" s="441"/>
      <c r="B1496" s="445" t="s">
        <v>2286</v>
      </c>
      <c r="C1496" s="443"/>
      <c r="D1496" s="444" t="s">
        <v>2587</v>
      </c>
      <c r="E1496" s="444" t="s">
        <v>2587</v>
      </c>
      <c r="F1496" s="444"/>
    </row>
    <row r="1497" spans="1:6" ht="30" customHeight="1">
      <c r="A1497" s="446">
        <v>93200</v>
      </c>
      <c r="B1497" s="447" t="s">
        <v>3475</v>
      </c>
      <c r="C1497" s="448" t="s">
        <v>2572</v>
      </c>
      <c r="D1497" s="449">
        <v>0.96</v>
      </c>
      <c r="E1497" s="449">
        <v>1.08</v>
      </c>
      <c r="F1497" s="449" t="s">
        <v>15943</v>
      </c>
    </row>
    <row r="1498" spans="1:6" ht="30" customHeight="1">
      <c r="A1498" s="446">
        <v>93201</v>
      </c>
      <c r="B1498" s="447" t="s">
        <v>3476</v>
      </c>
      <c r="C1498" s="448" t="s">
        <v>2572</v>
      </c>
      <c r="D1498" s="449">
        <v>1.5800000000000005</v>
      </c>
      <c r="E1498" s="449">
        <v>3.11</v>
      </c>
      <c r="F1498" s="449" t="s">
        <v>17631</v>
      </c>
    </row>
    <row r="1499" spans="1:6" ht="15" customHeight="1">
      <c r="A1499" s="446">
        <v>93202</v>
      </c>
      <c r="B1499" s="447" t="s">
        <v>3477</v>
      </c>
      <c r="C1499" s="448" t="s">
        <v>2572</v>
      </c>
      <c r="D1499" s="449">
        <v>7.4699999999999989</v>
      </c>
      <c r="E1499" s="449">
        <v>10.25</v>
      </c>
      <c r="F1499" s="449" t="s">
        <v>16213</v>
      </c>
    </row>
    <row r="1500" spans="1:6" ht="30" customHeight="1">
      <c r="A1500" s="446">
        <v>93203</v>
      </c>
      <c r="B1500" s="447" t="s">
        <v>17632</v>
      </c>
      <c r="C1500" s="448" t="s">
        <v>2572</v>
      </c>
      <c r="D1500" s="449">
        <v>8.08</v>
      </c>
      <c r="E1500" s="449">
        <v>1.43</v>
      </c>
      <c r="F1500" s="449" t="s">
        <v>13818</v>
      </c>
    </row>
    <row r="1501" spans="1:6">
      <c r="A1501" s="441"/>
      <c r="B1501" s="445" t="s">
        <v>1219</v>
      </c>
      <c r="C1501" s="443"/>
      <c r="D1501" s="444" t="s">
        <v>2587</v>
      </c>
      <c r="E1501" s="444" t="s">
        <v>2587</v>
      </c>
      <c r="F1501" s="444"/>
    </row>
    <row r="1502" spans="1:6" ht="15" customHeight="1">
      <c r="A1502" s="446">
        <v>83518</v>
      </c>
      <c r="B1502" s="447" t="s">
        <v>846</v>
      </c>
      <c r="C1502" s="448" t="s">
        <v>2568</v>
      </c>
      <c r="D1502" s="449">
        <v>221.53999999999996</v>
      </c>
      <c r="E1502" s="449">
        <v>109.29</v>
      </c>
      <c r="F1502" s="449" t="s">
        <v>17612</v>
      </c>
    </row>
    <row r="1503" spans="1:6" ht="30" customHeight="1">
      <c r="A1503" s="446">
        <v>95474</v>
      </c>
      <c r="B1503" s="447" t="s">
        <v>3478</v>
      </c>
      <c r="C1503" s="448" t="s">
        <v>2568</v>
      </c>
      <c r="D1503" s="449">
        <v>362.39</v>
      </c>
      <c r="E1503" s="449">
        <v>210.01</v>
      </c>
      <c r="F1503" s="449" t="s">
        <v>20055</v>
      </c>
    </row>
    <row r="1504" spans="1:6" ht="15" customHeight="1">
      <c r="A1504" s="446">
        <v>95467</v>
      </c>
      <c r="B1504" s="447" t="s">
        <v>845</v>
      </c>
      <c r="C1504" s="448" t="s">
        <v>2568</v>
      </c>
      <c r="D1504" s="449">
        <v>183.73000000000002</v>
      </c>
      <c r="E1504" s="449">
        <v>182.14</v>
      </c>
      <c r="F1504" s="449" t="s">
        <v>17613</v>
      </c>
    </row>
    <row r="1505" spans="1:6">
      <c r="A1505" s="441"/>
      <c r="B1505" s="442" t="s">
        <v>665</v>
      </c>
      <c r="C1505" s="443"/>
      <c r="D1505" s="444" t="s">
        <v>2587</v>
      </c>
      <c r="E1505" s="444" t="s">
        <v>2587</v>
      </c>
      <c r="F1505" s="444"/>
    </row>
    <row r="1506" spans="1:6">
      <c r="A1506" s="441"/>
      <c r="B1506" s="445" t="s">
        <v>666</v>
      </c>
      <c r="C1506" s="443"/>
      <c r="D1506" s="444" t="s">
        <v>2587</v>
      </c>
      <c r="E1506" s="444" t="s">
        <v>2587</v>
      </c>
      <c r="F1506" s="444"/>
    </row>
    <row r="1507" spans="1:6" ht="15" customHeight="1">
      <c r="A1507" s="446">
        <v>72178</v>
      </c>
      <c r="B1507" s="447" t="s">
        <v>3479</v>
      </c>
      <c r="C1507" s="448" t="s">
        <v>2573</v>
      </c>
      <c r="D1507" s="449">
        <v>6.32</v>
      </c>
      <c r="E1507" s="449">
        <v>16.21</v>
      </c>
      <c r="F1507" s="449" t="s">
        <v>11944</v>
      </c>
    </row>
    <row r="1508" spans="1:6" ht="30" customHeight="1">
      <c r="A1508" s="446">
        <v>97637</v>
      </c>
      <c r="B1508" s="447" t="s">
        <v>20807</v>
      </c>
      <c r="C1508" s="448" t="s">
        <v>2573</v>
      </c>
      <c r="D1508" s="449">
        <v>0.52</v>
      </c>
      <c r="E1508" s="449">
        <v>1.65</v>
      </c>
      <c r="F1508" s="449" t="s">
        <v>11594</v>
      </c>
    </row>
    <row r="1509" spans="1:6" ht="30" customHeight="1">
      <c r="A1509" s="446">
        <v>97638</v>
      </c>
      <c r="B1509" s="447" t="s">
        <v>20808</v>
      </c>
      <c r="C1509" s="448" t="s">
        <v>2573</v>
      </c>
      <c r="D1509" s="449">
        <v>1.7200000000000006</v>
      </c>
      <c r="E1509" s="449">
        <v>4.5999999999999996</v>
      </c>
      <c r="F1509" s="449" t="s">
        <v>16099</v>
      </c>
    </row>
    <row r="1510" spans="1:6" ht="30" customHeight="1">
      <c r="A1510" s="446">
        <v>97639</v>
      </c>
      <c r="B1510" s="447" t="s">
        <v>20809</v>
      </c>
      <c r="C1510" s="448" t="s">
        <v>2573</v>
      </c>
      <c r="D1510" s="449">
        <v>4.3100000000000005</v>
      </c>
      <c r="E1510" s="449">
        <v>11.17</v>
      </c>
      <c r="F1510" s="449" t="s">
        <v>13751</v>
      </c>
    </row>
    <row r="1511" spans="1:6" ht="30" customHeight="1">
      <c r="A1511" s="446">
        <v>72179</v>
      </c>
      <c r="B1511" s="447" t="s">
        <v>1838</v>
      </c>
      <c r="C1511" s="448" t="s">
        <v>2573</v>
      </c>
      <c r="D1511" s="449">
        <v>13.229999999999997</v>
      </c>
      <c r="E1511" s="449">
        <v>40.590000000000003</v>
      </c>
      <c r="F1511" s="449" t="s">
        <v>18181</v>
      </c>
    </row>
    <row r="1512" spans="1:6" ht="30" customHeight="1">
      <c r="A1512" s="446">
        <v>72180</v>
      </c>
      <c r="B1512" s="447" t="s">
        <v>1839</v>
      </c>
      <c r="C1512" s="448" t="s">
        <v>2573</v>
      </c>
      <c r="D1512" s="449">
        <v>4.9000000000000004</v>
      </c>
      <c r="E1512" s="449">
        <v>10.09</v>
      </c>
      <c r="F1512" s="449" t="s">
        <v>20132</v>
      </c>
    </row>
    <row r="1513" spans="1:6" ht="30" customHeight="1">
      <c r="A1513" s="446">
        <v>72181</v>
      </c>
      <c r="B1513" s="447" t="s">
        <v>1840</v>
      </c>
      <c r="C1513" s="448" t="s">
        <v>2573</v>
      </c>
      <c r="D1513" s="449">
        <v>10.34</v>
      </c>
      <c r="E1513" s="449">
        <v>20.03</v>
      </c>
      <c r="F1513" s="449" t="s">
        <v>11277</v>
      </c>
    </row>
    <row r="1514" spans="1:6">
      <c r="A1514" s="441"/>
      <c r="B1514" s="445" t="s">
        <v>667</v>
      </c>
      <c r="C1514" s="443"/>
      <c r="D1514" s="444" t="s">
        <v>2587</v>
      </c>
      <c r="E1514" s="444" t="s">
        <v>2587</v>
      </c>
      <c r="F1514" s="444"/>
    </row>
    <row r="1515" spans="1:6" ht="30" customHeight="1">
      <c r="A1515" s="446" t="s">
        <v>2982</v>
      </c>
      <c r="B1515" s="447" t="s">
        <v>1841</v>
      </c>
      <c r="C1515" s="448" t="s">
        <v>2573</v>
      </c>
      <c r="D1515" s="449">
        <v>120.38000000000002</v>
      </c>
      <c r="E1515" s="449">
        <v>183.91</v>
      </c>
      <c r="F1515" s="449" t="s">
        <v>20133</v>
      </c>
    </row>
    <row r="1516" spans="1:6" ht="30" customHeight="1">
      <c r="A1516" s="446" t="s">
        <v>2983</v>
      </c>
      <c r="B1516" s="447" t="s">
        <v>1842</v>
      </c>
      <c r="C1516" s="448" t="s">
        <v>2573</v>
      </c>
      <c r="D1516" s="449">
        <v>314.74</v>
      </c>
      <c r="E1516" s="449">
        <v>120.38</v>
      </c>
      <c r="F1516" s="449" t="s">
        <v>20135</v>
      </c>
    </row>
    <row r="1517" spans="1:6" ht="30" customHeight="1">
      <c r="A1517" s="446">
        <v>79627</v>
      </c>
      <c r="B1517" s="447" t="s">
        <v>1843</v>
      </c>
      <c r="C1517" s="448" t="s">
        <v>2573</v>
      </c>
      <c r="D1517" s="449">
        <v>391.71000000000004</v>
      </c>
      <c r="E1517" s="449">
        <v>120.36</v>
      </c>
      <c r="F1517" s="449" t="s">
        <v>20136</v>
      </c>
    </row>
    <row r="1518" spans="1:6" ht="30" customHeight="1">
      <c r="A1518" s="446" t="s">
        <v>2984</v>
      </c>
      <c r="B1518" s="447" t="s">
        <v>1844</v>
      </c>
      <c r="C1518" s="448" t="s">
        <v>2573</v>
      </c>
      <c r="D1518" s="449">
        <v>98.66</v>
      </c>
      <c r="E1518" s="449">
        <v>104.56</v>
      </c>
      <c r="F1518" s="449" t="s">
        <v>20134</v>
      </c>
    </row>
    <row r="1519" spans="1:6">
      <c r="A1519" s="441"/>
      <c r="B1519" s="445" t="s">
        <v>668</v>
      </c>
      <c r="C1519" s="443"/>
      <c r="D1519" s="444" t="s">
        <v>2587</v>
      </c>
      <c r="E1519" s="444" t="s">
        <v>2587</v>
      </c>
      <c r="F1519" s="444"/>
    </row>
    <row r="1520" spans="1:6">
      <c r="A1520" s="441"/>
      <c r="B1520" s="445" t="s">
        <v>2985</v>
      </c>
      <c r="C1520" s="443"/>
      <c r="D1520" s="444" t="s">
        <v>2587</v>
      </c>
      <c r="E1520" s="444" t="s">
        <v>2587</v>
      </c>
      <c r="F1520" s="444"/>
    </row>
    <row r="1521" spans="1:6" ht="30" customHeight="1">
      <c r="A1521" s="446">
        <v>96358</v>
      </c>
      <c r="B1521" s="447" t="s">
        <v>20137</v>
      </c>
      <c r="C1521" s="448" t="s">
        <v>2573</v>
      </c>
      <c r="D1521" s="449">
        <v>70.569999999999993</v>
      </c>
      <c r="E1521" s="449">
        <v>9.82</v>
      </c>
      <c r="F1521" s="449" t="s">
        <v>12617</v>
      </c>
    </row>
    <row r="1522" spans="1:6" ht="30" customHeight="1">
      <c r="A1522" s="446">
        <v>96359</v>
      </c>
      <c r="B1522" s="447" t="s">
        <v>20138</v>
      </c>
      <c r="C1522" s="448" t="s">
        <v>2573</v>
      </c>
      <c r="D1522" s="449">
        <v>76.81</v>
      </c>
      <c r="E1522" s="449">
        <v>11.32</v>
      </c>
      <c r="F1522" s="449" t="s">
        <v>20139</v>
      </c>
    </row>
    <row r="1523" spans="1:6" ht="30" customHeight="1">
      <c r="A1523" s="446">
        <v>96360</v>
      </c>
      <c r="B1523" s="447" t="s">
        <v>20140</v>
      </c>
      <c r="C1523" s="448" t="s">
        <v>2573</v>
      </c>
      <c r="D1523" s="449">
        <v>88.3</v>
      </c>
      <c r="E1523" s="449">
        <v>12.44</v>
      </c>
      <c r="F1523" s="449" t="s">
        <v>20141</v>
      </c>
    </row>
    <row r="1524" spans="1:6" ht="30" customHeight="1">
      <c r="A1524" s="446">
        <v>96361</v>
      </c>
      <c r="B1524" s="447" t="s">
        <v>20142</v>
      </c>
      <c r="C1524" s="448" t="s">
        <v>2573</v>
      </c>
      <c r="D1524" s="449">
        <v>100.63</v>
      </c>
      <c r="E1524" s="449">
        <v>15.06</v>
      </c>
      <c r="F1524" s="449" t="s">
        <v>20143</v>
      </c>
    </row>
    <row r="1525" spans="1:6" ht="45" customHeight="1">
      <c r="A1525" s="446">
        <v>96362</v>
      </c>
      <c r="B1525" s="447" t="s">
        <v>20144</v>
      </c>
      <c r="C1525" s="448" t="s">
        <v>2573</v>
      </c>
      <c r="D1525" s="449">
        <v>94.61</v>
      </c>
      <c r="E1525" s="449">
        <v>11.55</v>
      </c>
      <c r="F1525" s="449" t="s">
        <v>20145</v>
      </c>
    </row>
    <row r="1526" spans="1:6" ht="45" customHeight="1">
      <c r="A1526" s="446">
        <v>96363</v>
      </c>
      <c r="B1526" s="447" t="s">
        <v>20146</v>
      </c>
      <c r="C1526" s="448" t="s">
        <v>2573</v>
      </c>
      <c r="D1526" s="449">
        <v>100.96000000000001</v>
      </c>
      <c r="E1526" s="449">
        <v>13.29</v>
      </c>
      <c r="F1526" s="449" t="s">
        <v>20147</v>
      </c>
    </row>
    <row r="1527" spans="1:6" ht="45" customHeight="1">
      <c r="A1527" s="446">
        <v>96364</v>
      </c>
      <c r="B1527" s="447" t="s">
        <v>20148</v>
      </c>
      <c r="C1527" s="448" t="s">
        <v>2573</v>
      </c>
      <c r="D1527" s="449">
        <v>112.34</v>
      </c>
      <c r="E1527" s="449">
        <v>14.17</v>
      </c>
      <c r="F1527" s="449" t="s">
        <v>20149</v>
      </c>
    </row>
    <row r="1528" spans="1:6" ht="45" customHeight="1">
      <c r="A1528" s="446">
        <v>96365</v>
      </c>
      <c r="B1528" s="447" t="s">
        <v>20150</v>
      </c>
      <c r="C1528" s="448" t="s">
        <v>2573</v>
      </c>
      <c r="D1528" s="449">
        <v>124.77000000000001</v>
      </c>
      <c r="E1528" s="449">
        <v>17.03</v>
      </c>
      <c r="F1528" s="449" t="s">
        <v>20151</v>
      </c>
    </row>
    <row r="1529" spans="1:6" ht="30" customHeight="1">
      <c r="A1529" s="446">
        <v>96366</v>
      </c>
      <c r="B1529" s="447" t="s">
        <v>20152</v>
      </c>
      <c r="C1529" s="448" t="s">
        <v>2573</v>
      </c>
      <c r="D1529" s="449">
        <v>118.67999999999999</v>
      </c>
      <c r="E1529" s="449">
        <v>13.27</v>
      </c>
      <c r="F1529" s="449" t="s">
        <v>20153</v>
      </c>
    </row>
    <row r="1530" spans="1:6" ht="30" customHeight="1">
      <c r="A1530" s="446">
        <v>96367</v>
      </c>
      <c r="B1530" s="447" t="s">
        <v>20154</v>
      </c>
      <c r="C1530" s="448" t="s">
        <v>2573</v>
      </c>
      <c r="D1530" s="449">
        <v>125.09000000000002</v>
      </c>
      <c r="E1530" s="449">
        <v>15.27</v>
      </c>
      <c r="F1530" s="449" t="s">
        <v>20155</v>
      </c>
    </row>
    <row r="1531" spans="1:6" ht="30" customHeight="1">
      <c r="A1531" s="446">
        <v>96368</v>
      </c>
      <c r="B1531" s="447" t="s">
        <v>20156</v>
      </c>
      <c r="C1531" s="448" t="s">
        <v>2573</v>
      </c>
      <c r="D1531" s="449">
        <v>136.4</v>
      </c>
      <c r="E1531" s="449">
        <v>15.9</v>
      </c>
      <c r="F1531" s="449" t="s">
        <v>20157</v>
      </c>
    </row>
    <row r="1532" spans="1:6" ht="30" customHeight="1">
      <c r="A1532" s="446">
        <v>96369</v>
      </c>
      <c r="B1532" s="447" t="s">
        <v>20158</v>
      </c>
      <c r="C1532" s="448" t="s">
        <v>2573</v>
      </c>
      <c r="D1532" s="449">
        <v>148.91999999999999</v>
      </c>
      <c r="E1532" s="449">
        <v>19</v>
      </c>
      <c r="F1532" s="449" t="s">
        <v>20159</v>
      </c>
    </row>
    <row r="1533" spans="1:6" ht="30" customHeight="1">
      <c r="A1533" s="446">
        <v>96370</v>
      </c>
      <c r="B1533" s="447" t="s">
        <v>20160</v>
      </c>
      <c r="C1533" s="448" t="s">
        <v>2573</v>
      </c>
      <c r="D1533" s="449">
        <v>44.32</v>
      </c>
      <c r="E1533" s="449">
        <v>6.55</v>
      </c>
      <c r="F1533" s="449" t="s">
        <v>20161</v>
      </c>
    </row>
    <row r="1534" spans="1:6" ht="30" customHeight="1">
      <c r="A1534" s="446">
        <v>96371</v>
      </c>
      <c r="B1534" s="447" t="s">
        <v>20162</v>
      </c>
      <c r="C1534" s="448" t="s">
        <v>2573</v>
      </c>
      <c r="D1534" s="449">
        <v>50.5</v>
      </c>
      <c r="E1534" s="449">
        <v>7.92</v>
      </c>
      <c r="F1534" s="449" t="s">
        <v>15068</v>
      </c>
    </row>
    <row r="1535" spans="1:6" ht="15" customHeight="1">
      <c r="A1535" s="446">
        <v>96372</v>
      </c>
      <c r="B1535" s="447" t="s">
        <v>20163</v>
      </c>
      <c r="C1535" s="448" t="s">
        <v>2573</v>
      </c>
      <c r="D1535" s="449">
        <v>23.009999999999998</v>
      </c>
      <c r="E1535" s="449">
        <v>1.21</v>
      </c>
      <c r="F1535" s="449" t="s">
        <v>20164</v>
      </c>
    </row>
    <row r="1536" spans="1:6" ht="15" customHeight="1">
      <c r="A1536" s="446">
        <v>96373</v>
      </c>
      <c r="B1536" s="447" t="s">
        <v>20165</v>
      </c>
      <c r="C1536" s="448" t="s">
        <v>2572</v>
      </c>
      <c r="D1536" s="449">
        <v>6.31</v>
      </c>
      <c r="E1536" s="449">
        <v>1.1200000000000001</v>
      </c>
      <c r="F1536" s="449" t="s">
        <v>12290</v>
      </c>
    </row>
    <row r="1537" spans="1:6" ht="15" customHeight="1">
      <c r="A1537" s="446">
        <v>96374</v>
      </c>
      <c r="B1537" s="447" t="s">
        <v>20166</v>
      </c>
      <c r="C1537" s="448" t="s">
        <v>2572</v>
      </c>
      <c r="D1537" s="449">
        <v>19.8</v>
      </c>
      <c r="E1537" s="449">
        <v>1.52</v>
      </c>
      <c r="F1537" s="449" t="s">
        <v>20167</v>
      </c>
    </row>
    <row r="1538" spans="1:6">
      <c r="A1538" s="441"/>
      <c r="B1538" s="442" t="s">
        <v>2986</v>
      </c>
      <c r="C1538" s="443"/>
      <c r="D1538" s="444" t="s">
        <v>2587</v>
      </c>
      <c r="E1538" s="444" t="s">
        <v>2587</v>
      </c>
      <c r="F1538" s="444"/>
    </row>
    <row r="1539" spans="1:6">
      <c r="A1539" s="441"/>
      <c r="B1539" s="445" t="s">
        <v>669</v>
      </c>
      <c r="C1539" s="443"/>
      <c r="D1539" s="444" t="s">
        <v>2587</v>
      </c>
      <c r="E1539" s="444" t="s">
        <v>2587</v>
      </c>
      <c r="F1539" s="444"/>
    </row>
    <row r="1540" spans="1:6" ht="15" customHeight="1">
      <c r="A1540" s="446">
        <v>55960</v>
      </c>
      <c r="B1540" s="447" t="s">
        <v>1403</v>
      </c>
      <c r="C1540" s="448" t="s">
        <v>2573</v>
      </c>
      <c r="D1540" s="449">
        <v>2.35</v>
      </c>
      <c r="E1540" s="449">
        <v>2.3199999999999998</v>
      </c>
      <c r="F1540" s="449">
        <v>4.67</v>
      </c>
    </row>
    <row r="1541" spans="1:6" ht="30" customHeight="1">
      <c r="A1541" s="446">
        <v>97647</v>
      </c>
      <c r="B1541" s="447" t="s">
        <v>20816</v>
      </c>
      <c r="C1541" s="448" t="s">
        <v>2573</v>
      </c>
      <c r="D1541" s="449">
        <v>0.62999999999999989</v>
      </c>
      <c r="E1541" s="449">
        <v>1.98</v>
      </c>
      <c r="F1541" s="449" t="s">
        <v>11768</v>
      </c>
    </row>
    <row r="1542" spans="1:6" ht="30" customHeight="1">
      <c r="A1542" s="446">
        <v>97648</v>
      </c>
      <c r="B1542" s="447" t="s">
        <v>20817</v>
      </c>
      <c r="C1542" s="448" t="s">
        <v>2573</v>
      </c>
      <c r="D1542" s="449">
        <v>0.31000000000000005</v>
      </c>
      <c r="E1542" s="449">
        <v>1.19</v>
      </c>
      <c r="F1542" s="449" t="s">
        <v>11454</v>
      </c>
    </row>
    <row r="1543" spans="1:6" ht="30" customHeight="1">
      <c r="A1543" s="446">
        <v>97649</v>
      </c>
      <c r="B1543" s="447" t="s">
        <v>20818</v>
      </c>
      <c r="C1543" s="448" t="s">
        <v>2573</v>
      </c>
      <c r="D1543" s="449">
        <v>1.0499999999999998</v>
      </c>
      <c r="E1543" s="449">
        <v>2.27</v>
      </c>
      <c r="F1543" s="449" t="s">
        <v>11303</v>
      </c>
    </row>
    <row r="1544" spans="1:6" ht="30" customHeight="1">
      <c r="A1544" s="446">
        <v>97650</v>
      </c>
      <c r="B1544" s="447" t="s">
        <v>20819</v>
      </c>
      <c r="C1544" s="448" t="s">
        <v>2573</v>
      </c>
      <c r="D1544" s="449">
        <v>1.5099999999999998</v>
      </c>
      <c r="E1544" s="449">
        <v>4.1100000000000003</v>
      </c>
      <c r="F1544" s="449" t="s">
        <v>11824</v>
      </c>
    </row>
    <row r="1545" spans="1:6" ht="30" customHeight="1">
      <c r="A1545" s="446">
        <v>97655</v>
      </c>
      <c r="B1545" s="447" t="s">
        <v>20828</v>
      </c>
      <c r="C1545" s="448" t="s">
        <v>2573</v>
      </c>
      <c r="D1545" s="449">
        <v>7.2100000000000009</v>
      </c>
      <c r="E1545" s="449">
        <v>9.0500000000000007</v>
      </c>
      <c r="F1545" s="449" t="s">
        <v>13417</v>
      </c>
    </row>
    <row r="1546" spans="1:6" ht="30" customHeight="1">
      <c r="A1546" s="446">
        <v>97651</v>
      </c>
      <c r="B1546" s="447" t="s">
        <v>20820</v>
      </c>
      <c r="C1546" s="448" t="s">
        <v>2570</v>
      </c>
      <c r="D1546" s="449">
        <v>18.32</v>
      </c>
      <c r="E1546" s="449">
        <v>44</v>
      </c>
      <c r="F1546" s="449" t="s">
        <v>20821</v>
      </c>
    </row>
    <row r="1547" spans="1:6" ht="30" customHeight="1">
      <c r="A1547" s="446">
        <v>97652</v>
      </c>
      <c r="B1547" s="447" t="s">
        <v>20822</v>
      </c>
      <c r="C1547" s="448" t="s">
        <v>2570</v>
      </c>
      <c r="D1547" s="449">
        <v>41.8</v>
      </c>
      <c r="E1547" s="449">
        <v>99.49</v>
      </c>
      <c r="F1547" s="449" t="s">
        <v>20823</v>
      </c>
    </row>
    <row r="1548" spans="1:6" ht="30" customHeight="1">
      <c r="A1548" s="446">
        <v>97653</v>
      </c>
      <c r="B1548" s="447" t="s">
        <v>20824</v>
      </c>
      <c r="C1548" s="448" t="s">
        <v>2570</v>
      </c>
      <c r="D1548" s="449">
        <v>67.37</v>
      </c>
      <c r="E1548" s="449">
        <v>33.380000000000003</v>
      </c>
      <c r="F1548" s="449" t="s">
        <v>20825</v>
      </c>
    </row>
    <row r="1549" spans="1:6" ht="30" customHeight="1">
      <c r="A1549" s="446">
        <v>97654</v>
      </c>
      <c r="B1549" s="447" t="s">
        <v>20826</v>
      </c>
      <c r="C1549" s="448" t="s">
        <v>2570</v>
      </c>
      <c r="D1549" s="449">
        <v>73.740000000000009</v>
      </c>
      <c r="E1549" s="449">
        <v>48.62</v>
      </c>
      <c r="F1549" s="449" t="s">
        <v>20827</v>
      </c>
    </row>
    <row r="1550" spans="1:6" ht="30" customHeight="1">
      <c r="A1550" s="446">
        <v>97656</v>
      </c>
      <c r="B1550" s="447" t="s">
        <v>20829</v>
      </c>
      <c r="C1550" s="448" t="s">
        <v>2570</v>
      </c>
      <c r="D1550" s="449">
        <v>68.019999999999982</v>
      </c>
      <c r="E1550" s="449">
        <v>94.9</v>
      </c>
      <c r="F1550" s="449" t="s">
        <v>20830</v>
      </c>
    </row>
    <row r="1551" spans="1:6" ht="30" customHeight="1">
      <c r="A1551" s="446">
        <v>97657</v>
      </c>
      <c r="B1551" s="447" t="s">
        <v>20831</v>
      </c>
      <c r="C1551" s="448" t="s">
        <v>2570</v>
      </c>
      <c r="D1551" s="449">
        <v>135.1</v>
      </c>
      <c r="E1551" s="449">
        <v>187.84</v>
      </c>
      <c r="F1551" s="449" t="s">
        <v>20832</v>
      </c>
    </row>
    <row r="1552" spans="1:6" ht="30" customHeight="1">
      <c r="A1552" s="446">
        <v>97658</v>
      </c>
      <c r="B1552" s="447" t="s">
        <v>20833</v>
      </c>
      <c r="C1552" s="448" t="s">
        <v>2570</v>
      </c>
      <c r="D1552" s="449">
        <v>84.03</v>
      </c>
      <c r="E1552" s="449">
        <v>56.25</v>
      </c>
      <c r="F1552" s="449" t="s">
        <v>16427</v>
      </c>
    </row>
    <row r="1553" spans="1:6" ht="30" customHeight="1">
      <c r="A1553" s="446">
        <v>97659</v>
      </c>
      <c r="B1553" s="447" t="s">
        <v>20834</v>
      </c>
      <c r="C1553" s="448" t="s">
        <v>2570</v>
      </c>
      <c r="D1553" s="449">
        <v>101.68999999999998</v>
      </c>
      <c r="E1553" s="449">
        <v>84.51</v>
      </c>
      <c r="F1553" s="449" t="s">
        <v>20835</v>
      </c>
    </row>
    <row r="1554" spans="1:6" ht="30" customHeight="1">
      <c r="A1554" s="446">
        <v>72085</v>
      </c>
      <c r="B1554" s="447" t="s">
        <v>1845</v>
      </c>
      <c r="C1554" s="448" t="s">
        <v>2572</v>
      </c>
      <c r="D1554" s="449">
        <v>0.40999999999999992</v>
      </c>
      <c r="E1554" s="449">
        <v>1.56</v>
      </c>
      <c r="F1554" s="449" t="s">
        <v>16068</v>
      </c>
    </row>
    <row r="1555" spans="1:6" ht="30" customHeight="1">
      <c r="A1555" s="446">
        <v>72086</v>
      </c>
      <c r="B1555" s="447" t="s">
        <v>1846</v>
      </c>
      <c r="C1555" s="448" t="s">
        <v>2572</v>
      </c>
      <c r="D1555" s="449">
        <v>1.54</v>
      </c>
      <c r="E1555" s="449">
        <v>4.46</v>
      </c>
      <c r="F1555" s="449" t="s">
        <v>11419</v>
      </c>
    </row>
    <row r="1556" spans="1:6" ht="30" customHeight="1">
      <c r="A1556" s="446">
        <v>72089</v>
      </c>
      <c r="B1556" s="447" t="s">
        <v>1847</v>
      </c>
      <c r="C1556" s="448" t="s">
        <v>2573</v>
      </c>
      <c r="D1556" s="449">
        <v>3.0500000000000007</v>
      </c>
      <c r="E1556" s="449">
        <v>8.69</v>
      </c>
      <c r="F1556" s="449" t="s">
        <v>13181</v>
      </c>
    </row>
    <row r="1557" spans="1:6" ht="30" customHeight="1">
      <c r="A1557" s="446">
        <v>94225</v>
      </c>
      <c r="B1557" s="447" t="s">
        <v>1848</v>
      </c>
      <c r="C1557" s="448" t="s">
        <v>2573</v>
      </c>
      <c r="D1557" s="449">
        <v>23.8</v>
      </c>
      <c r="E1557" s="449">
        <v>1.41</v>
      </c>
      <c r="F1557" s="449" t="s">
        <v>16272</v>
      </c>
    </row>
    <row r="1558" spans="1:6" ht="30" customHeight="1">
      <c r="A1558" s="446">
        <v>94226</v>
      </c>
      <c r="B1558" s="447" t="s">
        <v>1849</v>
      </c>
      <c r="C1558" s="448" t="s">
        <v>2573</v>
      </c>
      <c r="D1558" s="449">
        <v>8.15</v>
      </c>
      <c r="E1558" s="449">
        <v>4.91</v>
      </c>
      <c r="F1558" s="449" t="s">
        <v>16273</v>
      </c>
    </row>
    <row r="1559" spans="1:6">
      <c r="A1559" s="441"/>
      <c r="B1559" s="445" t="s">
        <v>2225</v>
      </c>
      <c r="C1559" s="443"/>
      <c r="D1559" s="444" t="s">
        <v>2587</v>
      </c>
      <c r="E1559" s="444" t="s">
        <v>2587</v>
      </c>
      <c r="F1559" s="444"/>
    </row>
    <row r="1560" spans="1:6" ht="30" customHeight="1">
      <c r="A1560" s="446">
        <v>92545</v>
      </c>
      <c r="B1560" s="447" t="s">
        <v>1850</v>
      </c>
      <c r="C1560" s="448" t="s">
        <v>2570</v>
      </c>
      <c r="D1560" s="449">
        <v>421.55000000000007</v>
      </c>
      <c r="E1560" s="449">
        <v>226.65</v>
      </c>
      <c r="F1560" s="449" t="s">
        <v>16244</v>
      </c>
    </row>
    <row r="1561" spans="1:6" ht="30" customHeight="1">
      <c r="A1561" s="446">
        <v>92546</v>
      </c>
      <c r="B1561" s="447" t="s">
        <v>1851</v>
      </c>
      <c r="C1561" s="448" t="s">
        <v>2570</v>
      </c>
      <c r="D1561" s="449">
        <v>501.53</v>
      </c>
      <c r="E1561" s="449">
        <v>297.86</v>
      </c>
      <c r="F1561" s="449" t="s">
        <v>16245</v>
      </c>
    </row>
    <row r="1562" spans="1:6" ht="30" customHeight="1">
      <c r="A1562" s="446">
        <v>92547</v>
      </c>
      <c r="B1562" s="447" t="s">
        <v>1852</v>
      </c>
      <c r="C1562" s="448" t="s">
        <v>2570</v>
      </c>
      <c r="D1562" s="449">
        <v>538.04999999999995</v>
      </c>
      <c r="E1562" s="449">
        <v>297.85000000000002</v>
      </c>
      <c r="F1562" s="449" t="s">
        <v>16246</v>
      </c>
    </row>
    <row r="1563" spans="1:6" ht="30" customHeight="1">
      <c r="A1563" s="446">
        <v>92548</v>
      </c>
      <c r="B1563" s="447" t="s">
        <v>1853</v>
      </c>
      <c r="C1563" s="448" t="s">
        <v>2570</v>
      </c>
      <c r="D1563" s="449">
        <v>592.19000000000005</v>
      </c>
      <c r="E1563" s="449">
        <v>335.82</v>
      </c>
      <c r="F1563" s="449" t="s">
        <v>16247</v>
      </c>
    </row>
    <row r="1564" spans="1:6" ht="30" customHeight="1">
      <c r="A1564" s="446">
        <v>92549</v>
      </c>
      <c r="B1564" s="447" t="s">
        <v>1854</v>
      </c>
      <c r="C1564" s="448" t="s">
        <v>2570</v>
      </c>
      <c r="D1564" s="449">
        <v>710.97</v>
      </c>
      <c r="E1564" s="449">
        <v>478.29</v>
      </c>
      <c r="F1564" s="449" t="s">
        <v>16248</v>
      </c>
    </row>
    <row r="1565" spans="1:6" ht="30" customHeight="1">
      <c r="A1565" s="446">
        <v>92550</v>
      </c>
      <c r="B1565" s="447" t="s">
        <v>1855</v>
      </c>
      <c r="C1565" s="448" t="s">
        <v>2570</v>
      </c>
      <c r="D1565" s="449">
        <v>910.45999999999992</v>
      </c>
      <c r="E1565" s="449">
        <v>515.12</v>
      </c>
      <c r="F1565" s="449" t="s">
        <v>16249</v>
      </c>
    </row>
    <row r="1566" spans="1:6" ht="30" customHeight="1">
      <c r="A1566" s="446">
        <v>92551</v>
      </c>
      <c r="B1566" s="447" t="s">
        <v>2561</v>
      </c>
      <c r="C1566" s="448" t="s">
        <v>2570</v>
      </c>
      <c r="D1566" s="449">
        <v>958.86</v>
      </c>
      <c r="E1566" s="449">
        <v>515.11</v>
      </c>
      <c r="F1566" s="449" t="s">
        <v>16250</v>
      </c>
    </row>
    <row r="1567" spans="1:6" ht="30" customHeight="1">
      <c r="A1567" s="446">
        <v>92552</v>
      </c>
      <c r="B1567" s="447" t="s">
        <v>3121</v>
      </c>
      <c r="C1567" s="448" t="s">
        <v>2570</v>
      </c>
      <c r="D1567" s="449">
        <v>1034.9699999999998</v>
      </c>
      <c r="E1567" s="449">
        <v>574.39</v>
      </c>
      <c r="F1567" s="449" t="s">
        <v>16251</v>
      </c>
    </row>
    <row r="1568" spans="1:6" ht="30" customHeight="1">
      <c r="A1568" s="446">
        <v>92553</v>
      </c>
      <c r="B1568" s="447" t="s">
        <v>3122</v>
      </c>
      <c r="C1568" s="448" t="s">
        <v>2570</v>
      </c>
      <c r="D1568" s="449">
        <v>1159.54</v>
      </c>
      <c r="E1568" s="449">
        <v>716.82</v>
      </c>
      <c r="F1568" s="449" t="s">
        <v>16252</v>
      </c>
    </row>
    <row r="1569" spans="1:6" ht="30" customHeight="1">
      <c r="A1569" s="446">
        <v>92554</v>
      </c>
      <c r="B1569" s="447" t="s">
        <v>3123</v>
      </c>
      <c r="C1569" s="448" t="s">
        <v>2570</v>
      </c>
      <c r="D1569" s="449">
        <v>1214.5800000000002</v>
      </c>
      <c r="E1569" s="449">
        <v>716.81</v>
      </c>
      <c r="F1569" s="449" t="s">
        <v>16253</v>
      </c>
    </row>
    <row r="1570" spans="1:6" ht="45" customHeight="1">
      <c r="A1570" s="446">
        <v>92555</v>
      </c>
      <c r="B1570" s="447" t="s">
        <v>3501</v>
      </c>
      <c r="C1570" s="448" t="s">
        <v>2570</v>
      </c>
      <c r="D1570" s="449">
        <v>414.29000000000008</v>
      </c>
      <c r="E1570" s="449">
        <v>226.65</v>
      </c>
      <c r="F1570" s="449" t="s">
        <v>16254</v>
      </c>
    </row>
    <row r="1571" spans="1:6" ht="45" customHeight="1">
      <c r="A1571" s="446">
        <v>92556</v>
      </c>
      <c r="B1571" s="447" t="s">
        <v>3502</v>
      </c>
      <c r="C1571" s="448" t="s">
        <v>2570</v>
      </c>
      <c r="D1571" s="449">
        <v>489.53</v>
      </c>
      <c r="E1571" s="449">
        <v>297.87</v>
      </c>
      <c r="F1571" s="449" t="s">
        <v>16255</v>
      </c>
    </row>
    <row r="1572" spans="1:6" ht="45" customHeight="1">
      <c r="A1572" s="446">
        <v>92557</v>
      </c>
      <c r="B1572" s="447" t="s">
        <v>3503</v>
      </c>
      <c r="C1572" s="448" t="s">
        <v>2570</v>
      </c>
      <c r="D1572" s="449">
        <v>526.04</v>
      </c>
      <c r="E1572" s="449">
        <v>297.86</v>
      </c>
      <c r="F1572" s="449" t="s">
        <v>16256</v>
      </c>
    </row>
    <row r="1573" spans="1:6" ht="45" customHeight="1">
      <c r="A1573" s="446">
        <v>92558</v>
      </c>
      <c r="B1573" s="447" t="s">
        <v>3504</v>
      </c>
      <c r="C1573" s="448" t="s">
        <v>2570</v>
      </c>
      <c r="D1573" s="449">
        <v>587.66000000000008</v>
      </c>
      <c r="E1573" s="449">
        <v>335.82</v>
      </c>
      <c r="F1573" s="449" t="s">
        <v>16257</v>
      </c>
    </row>
    <row r="1574" spans="1:6" ht="45" customHeight="1">
      <c r="A1574" s="446">
        <v>92559</v>
      </c>
      <c r="B1574" s="447" t="s">
        <v>3505</v>
      </c>
      <c r="C1574" s="448" t="s">
        <v>2570</v>
      </c>
      <c r="D1574" s="449">
        <v>698.19</v>
      </c>
      <c r="E1574" s="449">
        <v>478.29</v>
      </c>
      <c r="F1574" s="449" t="s">
        <v>16258</v>
      </c>
    </row>
    <row r="1575" spans="1:6" ht="45" customHeight="1">
      <c r="A1575" s="446">
        <v>92560</v>
      </c>
      <c r="B1575" s="447" t="s">
        <v>3506</v>
      </c>
      <c r="C1575" s="448" t="s">
        <v>2570</v>
      </c>
      <c r="D1575" s="449">
        <v>890.96999999999991</v>
      </c>
      <c r="E1575" s="449">
        <v>515.12</v>
      </c>
      <c r="F1575" s="449" t="s">
        <v>16259</v>
      </c>
    </row>
    <row r="1576" spans="1:6" ht="45" customHeight="1">
      <c r="A1576" s="446">
        <v>92561</v>
      </c>
      <c r="B1576" s="447" t="s">
        <v>3507</v>
      </c>
      <c r="C1576" s="448" t="s">
        <v>2570</v>
      </c>
      <c r="D1576" s="449">
        <v>940.2399999999999</v>
      </c>
      <c r="E1576" s="449">
        <v>515.11</v>
      </c>
      <c r="F1576" s="449" t="s">
        <v>16260</v>
      </c>
    </row>
    <row r="1577" spans="1:6" ht="45" customHeight="1">
      <c r="A1577" s="446">
        <v>92562</v>
      </c>
      <c r="B1577" s="447" t="s">
        <v>3508</v>
      </c>
      <c r="C1577" s="448" t="s">
        <v>2570</v>
      </c>
      <c r="D1577" s="449">
        <v>1004.35</v>
      </c>
      <c r="E1577" s="449">
        <v>574.4</v>
      </c>
      <c r="F1577" s="449" t="s">
        <v>16261</v>
      </c>
    </row>
    <row r="1578" spans="1:6" ht="45" customHeight="1">
      <c r="A1578" s="446">
        <v>92563</v>
      </c>
      <c r="B1578" s="447" t="s">
        <v>3509</v>
      </c>
      <c r="C1578" s="448" t="s">
        <v>2570</v>
      </c>
      <c r="D1578" s="449">
        <v>1122.31</v>
      </c>
      <c r="E1578" s="449">
        <v>716.82</v>
      </c>
      <c r="F1578" s="449" t="s">
        <v>16262</v>
      </c>
    </row>
    <row r="1579" spans="1:6" ht="45" customHeight="1">
      <c r="A1579" s="446">
        <v>92564</v>
      </c>
      <c r="B1579" s="447" t="s">
        <v>3510</v>
      </c>
      <c r="C1579" s="448" t="s">
        <v>2570</v>
      </c>
      <c r="D1579" s="449">
        <v>1169.2999999999997</v>
      </c>
      <c r="E1579" s="449">
        <v>716.82</v>
      </c>
      <c r="F1579" s="449" t="s">
        <v>16263</v>
      </c>
    </row>
    <row r="1580" spans="1:6" ht="45" customHeight="1">
      <c r="A1580" s="446">
        <v>92565</v>
      </c>
      <c r="B1580" s="447" t="s">
        <v>3511</v>
      </c>
      <c r="C1580" s="448" t="s">
        <v>2573</v>
      </c>
      <c r="D1580" s="449">
        <v>16.14</v>
      </c>
      <c r="E1580" s="449">
        <v>8.09</v>
      </c>
      <c r="F1580" s="449" t="s">
        <v>16264</v>
      </c>
    </row>
    <row r="1581" spans="1:6" ht="45" customHeight="1">
      <c r="A1581" s="446">
        <v>92566</v>
      </c>
      <c r="B1581" s="447" t="s">
        <v>3512</v>
      </c>
      <c r="C1581" s="448" t="s">
        <v>2573</v>
      </c>
      <c r="D1581" s="449">
        <v>11.100000000000001</v>
      </c>
      <c r="E1581" s="449">
        <v>3.04</v>
      </c>
      <c r="F1581" s="449" t="s">
        <v>12517</v>
      </c>
    </row>
    <row r="1582" spans="1:6" ht="45" customHeight="1">
      <c r="A1582" s="446">
        <v>92567</v>
      </c>
      <c r="B1582" s="447" t="s">
        <v>3513</v>
      </c>
      <c r="C1582" s="448" t="s">
        <v>2573</v>
      </c>
      <c r="D1582" s="449">
        <v>15.250000000000002</v>
      </c>
      <c r="E1582" s="449">
        <v>6.01</v>
      </c>
      <c r="F1582" s="449" t="s">
        <v>16265</v>
      </c>
    </row>
    <row r="1583" spans="1:6" ht="45" customHeight="1">
      <c r="A1583" s="446">
        <v>92539</v>
      </c>
      <c r="B1583" s="447" t="s">
        <v>3514</v>
      </c>
      <c r="C1583" s="448" t="s">
        <v>2573</v>
      </c>
      <c r="D1583" s="449">
        <v>34.459999999999994</v>
      </c>
      <c r="E1583" s="449">
        <v>12.48</v>
      </c>
      <c r="F1583" s="449" t="s">
        <v>11923</v>
      </c>
    </row>
    <row r="1584" spans="1:6" ht="45" customHeight="1">
      <c r="A1584" s="446">
        <v>92540</v>
      </c>
      <c r="B1584" s="447" t="s">
        <v>3515</v>
      </c>
      <c r="C1584" s="448" t="s">
        <v>2573</v>
      </c>
      <c r="D1584" s="449">
        <v>36.56</v>
      </c>
      <c r="E1584" s="449">
        <v>17.87</v>
      </c>
      <c r="F1584" s="449" t="s">
        <v>14414</v>
      </c>
    </row>
    <row r="1585" spans="1:6" ht="30" customHeight="1">
      <c r="A1585" s="446">
        <v>92541</v>
      </c>
      <c r="B1585" s="447" t="s">
        <v>3516</v>
      </c>
      <c r="C1585" s="448" t="s">
        <v>2573</v>
      </c>
      <c r="D1585" s="449">
        <v>38.059999999999995</v>
      </c>
      <c r="E1585" s="449">
        <v>12.99</v>
      </c>
      <c r="F1585" s="449" t="s">
        <v>16242</v>
      </c>
    </row>
    <row r="1586" spans="1:6" ht="30" customHeight="1">
      <c r="A1586" s="446">
        <v>92542</v>
      </c>
      <c r="B1586" s="447" t="s">
        <v>3517</v>
      </c>
      <c r="C1586" s="448" t="s">
        <v>2573</v>
      </c>
      <c r="D1586" s="449">
        <v>44.519999999999996</v>
      </c>
      <c r="E1586" s="449">
        <v>18.71</v>
      </c>
      <c r="F1586" s="449" t="s">
        <v>16243</v>
      </c>
    </row>
    <row r="1587" spans="1:6" ht="45" customHeight="1">
      <c r="A1587" s="446">
        <v>92543</v>
      </c>
      <c r="B1587" s="447" t="s">
        <v>3518</v>
      </c>
      <c r="C1587" s="448" t="s">
        <v>2573</v>
      </c>
      <c r="D1587" s="449">
        <v>10.469999999999999</v>
      </c>
      <c r="E1587" s="449">
        <v>2.9</v>
      </c>
      <c r="F1587" s="449" t="s">
        <v>14387</v>
      </c>
    </row>
    <row r="1588" spans="1:6" ht="30" customHeight="1">
      <c r="A1588" s="446">
        <v>92544</v>
      </c>
      <c r="B1588" s="447" t="s">
        <v>3519</v>
      </c>
      <c r="C1588" s="448" t="s">
        <v>2573</v>
      </c>
      <c r="D1588" s="449">
        <v>8.9699999999999989</v>
      </c>
      <c r="E1588" s="449">
        <v>2.3199999999999998</v>
      </c>
      <c r="F1588" s="449" t="s">
        <v>11645</v>
      </c>
    </row>
    <row r="1589" spans="1:6" ht="45" customHeight="1">
      <c r="A1589" s="446">
        <v>92259</v>
      </c>
      <c r="B1589" s="447" t="s">
        <v>3520</v>
      </c>
      <c r="C1589" s="448" t="s">
        <v>2570</v>
      </c>
      <c r="D1589" s="449">
        <v>216.77</v>
      </c>
      <c r="E1589" s="449">
        <v>84.1</v>
      </c>
      <c r="F1589" s="449" t="s">
        <v>16238</v>
      </c>
    </row>
    <row r="1590" spans="1:6" ht="45" customHeight="1">
      <c r="A1590" s="446">
        <v>92260</v>
      </c>
      <c r="B1590" s="447" t="s">
        <v>3521</v>
      </c>
      <c r="C1590" s="448" t="s">
        <v>2570</v>
      </c>
      <c r="D1590" s="449">
        <v>229.85</v>
      </c>
      <c r="E1590" s="449">
        <v>122.1</v>
      </c>
      <c r="F1590" s="449" t="s">
        <v>16239</v>
      </c>
    </row>
    <row r="1591" spans="1:6" ht="45" customHeight="1">
      <c r="A1591" s="446">
        <v>92261</v>
      </c>
      <c r="B1591" s="447" t="s">
        <v>3522</v>
      </c>
      <c r="C1591" s="448" t="s">
        <v>2570</v>
      </c>
      <c r="D1591" s="449">
        <v>242.48999999999998</v>
      </c>
      <c r="E1591" s="449">
        <v>158.97</v>
      </c>
      <c r="F1591" s="449" t="s">
        <v>16240</v>
      </c>
    </row>
    <row r="1592" spans="1:6" ht="45" customHeight="1">
      <c r="A1592" s="446">
        <v>92262</v>
      </c>
      <c r="B1592" s="447" t="s">
        <v>3523</v>
      </c>
      <c r="C1592" s="448" t="s">
        <v>2570</v>
      </c>
      <c r="D1592" s="449">
        <v>262.90999999999997</v>
      </c>
      <c r="E1592" s="449">
        <v>218.28</v>
      </c>
      <c r="F1592" s="449" t="s">
        <v>16241</v>
      </c>
    </row>
    <row r="1593" spans="1:6">
      <c r="A1593" s="441"/>
      <c r="B1593" s="445" t="s">
        <v>670</v>
      </c>
      <c r="C1593" s="443"/>
      <c r="D1593" s="444" t="s">
        <v>2587</v>
      </c>
      <c r="E1593" s="444" t="s">
        <v>2587</v>
      </c>
      <c r="F1593" s="444"/>
    </row>
    <row r="1594" spans="1:6" ht="30" customHeight="1">
      <c r="A1594" s="446" t="s">
        <v>1086</v>
      </c>
      <c r="B1594" s="447" t="s">
        <v>3524</v>
      </c>
      <c r="C1594" s="448" t="s">
        <v>2573</v>
      </c>
      <c r="D1594" s="449">
        <v>415.03</v>
      </c>
      <c r="E1594" s="449">
        <v>44.66</v>
      </c>
      <c r="F1594" s="449" t="s">
        <v>16276</v>
      </c>
    </row>
    <row r="1595" spans="1:6" ht="30" customHeight="1">
      <c r="A1595" s="446" t="s">
        <v>1087</v>
      </c>
      <c r="B1595" s="447" t="s">
        <v>3525</v>
      </c>
      <c r="C1595" s="448" t="s">
        <v>2573</v>
      </c>
      <c r="D1595" s="449">
        <v>441.32000000000005</v>
      </c>
      <c r="E1595" s="449">
        <v>47.66</v>
      </c>
      <c r="F1595" s="449" t="s">
        <v>16277</v>
      </c>
    </row>
    <row r="1596" spans="1:6" ht="30" customHeight="1">
      <c r="A1596" s="446" t="s">
        <v>1088</v>
      </c>
      <c r="B1596" s="447" t="s">
        <v>3526</v>
      </c>
      <c r="C1596" s="448" t="s">
        <v>2573</v>
      </c>
      <c r="D1596" s="449">
        <v>463.33</v>
      </c>
      <c r="E1596" s="449">
        <v>49.18</v>
      </c>
      <c r="F1596" s="449" t="s">
        <v>16278</v>
      </c>
    </row>
    <row r="1597" spans="1:6" ht="30" customHeight="1">
      <c r="A1597" s="446" t="s">
        <v>1322</v>
      </c>
      <c r="B1597" s="447" t="s">
        <v>3527</v>
      </c>
      <c r="C1597" s="448" t="s">
        <v>2573</v>
      </c>
      <c r="D1597" s="449">
        <v>490.16999999999996</v>
      </c>
      <c r="E1597" s="449">
        <v>62.6</v>
      </c>
      <c r="F1597" s="449" t="s">
        <v>16279</v>
      </c>
    </row>
    <row r="1598" spans="1:6" ht="30" customHeight="1">
      <c r="A1598" s="446" t="s">
        <v>2078</v>
      </c>
      <c r="B1598" s="447" t="s">
        <v>3528</v>
      </c>
      <c r="C1598" s="448" t="s">
        <v>2573</v>
      </c>
      <c r="D1598" s="449">
        <v>598.54999999999995</v>
      </c>
      <c r="E1598" s="449">
        <v>65.010000000000005</v>
      </c>
      <c r="F1598" s="449" t="s">
        <v>16280</v>
      </c>
    </row>
    <row r="1599" spans="1:6" ht="30" customHeight="1">
      <c r="A1599" s="446" t="s">
        <v>2079</v>
      </c>
      <c r="B1599" s="447" t="s">
        <v>3529</v>
      </c>
      <c r="C1599" s="448" t="s">
        <v>2573</v>
      </c>
      <c r="D1599" s="449">
        <v>620.91999999999996</v>
      </c>
      <c r="E1599" s="449">
        <v>67.260000000000005</v>
      </c>
      <c r="F1599" s="449" t="s">
        <v>16281</v>
      </c>
    </row>
    <row r="1600" spans="1:6" ht="15" customHeight="1">
      <c r="A1600" s="446" t="s">
        <v>2080</v>
      </c>
      <c r="B1600" s="447" t="s">
        <v>3205</v>
      </c>
      <c r="C1600" s="448" t="s">
        <v>2573</v>
      </c>
      <c r="D1600" s="449">
        <v>179.2</v>
      </c>
      <c r="E1600" s="449">
        <v>45.45</v>
      </c>
      <c r="F1600" s="449" t="s">
        <v>16282</v>
      </c>
    </row>
    <row r="1601" spans="1:6" ht="15" customHeight="1">
      <c r="A1601" s="446" t="s">
        <v>2081</v>
      </c>
      <c r="B1601" s="447" t="s">
        <v>3206</v>
      </c>
      <c r="C1601" s="448" t="s">
        <v>2573</v>
      </c>
      <c r="D1601" s="449">
        <v>204.98000000000002</v>
      </c>
      <c r="E1601" s="449">
        <v>45.45</v>
      </c>
      <c r="F1601" s="449" t="s">
        <v>16283</v>
      </c>
    </row>
    <row r="1602" spans="1:6" ht="15" customHeight="1">
      <c r="A1602" s="446" t="s">
        <v>2082</v>
      </c>
      <c r="B1602" s="447" t="s">
        <v>3207</v>
      </c>
      <c r="C1602" s="448" t="s">
        <v>2573</v>
      </c>
      <c r="D1602" s="449">
        <v>262.26</v>
      </c>
      <c r="E1602" s="449">
        <v>45.45</v>
      </c>
      <c r="F1602" s="449" t="s">
        <v>16284</v>
      </c>
    </row>
    <row r="1603" spans="1:6" ht="15" customHeight="1">
      <c r="A1603" s="446" t="s">
        <v>2083</v>
      </c>
      <c r="B1603" s="447" t="s">
        <v>3208</v>
      </c>
      <c r="C1603" s="448" t="s">
        <v>2573</v>
      </c>
      <c r="D1603" s="449">
        <v>273.72000000000003</v>
      </c>
      <c r="E1603" s="449">
        <v>45.45</v>
      </c>
      <c r="F1603" s="449" t="s">
        <v>16285</v>
      </c>
    </row>
    <row r="1604" spans="1:6">
      <c r="A1604" s="441"/>
      <c r="B1604" s="445" t="s">
        <v>671</v>
      </c>
      <c r="C1604" s="443"/>
      <c r="D1604" s="444" t="s">
        <v>2587</v>
      </c>
      <c r="E1604" s="444" t="s">
        <v>2587</v>
      </c>
      <c r="F1604" s="444"/>
    </row>
    <row r="1605" spans="1:6" ht="30" customHeight="1">
      <c r="A1605" s="446">
        <v>92255</v>
      </c>
      <c r="B1605" s="447" t="s">
        <v>2745</v>
      </c>
      <c r="C1605" s="448" t="s">
        <v>2570</v>
      </c>
      <c r="D1605" s="449">
        <v>88.22999999999999</v>
      </c>
      <c r="E1605" s="449">
        <v>65.5</v>
      </c>
      <c r="F1605" s="449" t="s">
        <v>16298</v>
      </c>
    </row>
    <row r="1606" spans="1:6" ht="30" customHeight="1">
      <c r="A1606" s="446">
        <v>92256</v>
      </c>
      <c r="B1606" s="447" t="s">
        <v>2746</v>
      </c>
      <c r="C1606" s="448" t="s">
        <v>2570</v>
      </c>
      <c r="D1606" s="449">
        <v>98.009999999999991</v>
      </c>
      <c r="E1606" s="449">
        <v>92.19</v>
      </c>
      <c r="F1606" s="449" t="s">
        <v>16299</v>
      </c>
    </row>
    <row r="1607" spans="1:6" ht="30" customHeight="1">
      <c r="A1607" s="446">
        <v>92257</v>
      </c>
      <c r="B1607" s="447" t="s">
        <v>2781</v>
      </c>
      <c r="C1607" s="448" t="s">
        <v>2570</v>
      </c>
      <c r="D1607" s="449">
        <v>107.68999999999998</v>
      </c>
      <c r="E1607" s="449">
        <v>118.54</v>
      </c>
      <c r="F1607" s="449" t="s">
        <v>16300</v>
      </c>
    </row>
    <row r="1608" spans="1:6" ht="30" customHeight="1">
      <c r="A1608" s="446">
        <v>92258</v>
      </c>
      <c r="B1608" s="447" t="s">
        <v>2782</v>
      </c>
      <c r="C1608" s="448" t="s">
        <v>2570</v>
      </c>
      <c r="D1608" s="449">
        <v>123.21000000000001</v>
      </c>
      <c r="E1608" s="449">
        <v>160.96</v>
      </c>
      <c r="F1608" s="449" t="s">
        <v>16301</v>
      </c>
    </row>
    <row r="1609" spans="1:6" ht="30" customHeight="1">
      <c r="A1609" s="446">
        <v>92582</v>
      </c>
      <c r="B1609" s="447" t="s">
        <v>2783</v>
      </c>
      <c r="C1609" s="448" t="s">
        <v>2570</v>
      </c>
      <c r="D1609" s="449">
        <v>479.00000000000006</v>
      </c>
      <c r="E1609" s="449">
        <v>90.69</v>
      </c>
      <c r="F1609" s="449" t="s">
        <v>16314</v>
      </c>
    </row>
    <row r="1610" spans="1:6" ht="30" customHeight="1">
      <c r="A1610" s="446">
        <v>92584</v>
      </c>
      <c r="B1610" s="447" t="s">
        <v>2784</v>
      </c>
      <c r="C1610" s="448" t="s">
        <v>2570</v>
      </c>
      <c r="D1610" s="449">
        <v>574.98</v>
      </c>
      <c r="E1610" s="449">
        <v>90.67</v>
      </c>
      <c r="F1610" s="449" t="s">
        <v>16315</v>
      </c>
    </row>
    <row r="1611" spans="1:6" ht="30" customHeight="1">
      <c r="A1611" s="446">
        <v>92586</v>
      </c>
      <c r="B1611" s="447" t="s">
        <v>2785</v>
      </c>
      <c r="C1611" s="448" t="s">
        <v>2570</v>
      </c>
      <c r="D1611" s="449">
        <v>670.95</v>
      </c>
      <c r="E1611" s="449">
        <v>90.66</v>
      </c>
      <c r="F1611" s="449" t="s">
        <v>16316</v>
      </c>
    </row>
    <row r="1612" spans="1:6" ht="30" customHeight="1">
      <c r="A1612" s="446">
        <v>92588</v>
      </c>
      <c r="B1612" s="447" t="s">
        <v>2786</v>
      </c>
      <c r="C1612" s="448" t="s">
        <v>2570</v>
      </c>
      <c r="D1612" s="449">
        <v>822.46</v>
      </c>
      <c r="E1612" s="449">
        <v>130</v>
      </c>
      <c r="F1612" s="449" t="s">
        <v>16317</v>
      </c>
    </row>
    <row r="1613" spans="1:6" ht="30" customHeight="1">
      <c r="A1613" s="446">
        <v>92590</v>
      </c>
      <c r="B1613" s="447" t="s">
        <v>2787</v>
      </c>
      <c r="C1613" s="448" t="s">
        <v>2570</v>
      </c>
      <c r="D1613" s="449">
        <v>918.43000000000006</v>
      </c>
      <c r="E1613" s="449">
        <v>129.99</v>
      </c>
      <c r="F1613" s="449" t="s">
        <v>16318</v>
      </c>
    </row>
    <row r="1614" spans="1:6" ht="30" customHeight="1">
      <c r="A1614" s="446">
        <v>92592</v>
      </c>
      <c r="B1614" s="447" t="s">
        <v>2788</v>
      </c>
      <c r="C1614" s="448" t="s">
        <v>2570</v>
      </c>
      <c r="D1614" s="449">
        <v>1024.0900000000001</v>
      </c>
      <c r="E1614" s="449">
        <v>156.32</v>
      </c>
      <c r="F1614" s="449" t="s">
        <v>16319</v>
      </c>
    </row>
    <row r="1615" spans="1:6" ht="30" customHeight="1">
      <c r="A1615" s="446">
        <v>92593</v>
      </c>
      <c r="B1615" s="447" t="s">
        <v>2789</v>
      </c>
      <c r="C1615" s="448" t="s">
        <v>2569</v>
      </c>
      <c r="D1615" s="449">
        <v>7.77</v>
      </c>
      <c r="E1615" s="449">
        <v>1.18</v>
      </c>
      <c r="F1615" s="449" t="s">
        <v>16320</v>
      </c>
    </row>
    <row r="1616" spans="1:6" ht="30" customHeight="1">
      <c r="A1616" s="446">
        <v>92594</v>
      </c>
      <c r="B1616" s="447" t="s">
        <v>2790</v>
      </c>
      <c r="C1616" s="448" t="s">
        <v>2570</v>
      </c>
      <c r="D1616" s="449">
        <v>1184.52</v>
      </c>
      <c r="E1616" s="449">
        <v>168.96</v>
      </c>
      <c r="F1616" s="449" t="s">
        <v>16321</v>
      </c>
    </row>
    <row r="1617" spans="1:6" ht="30" customHeight="1">
      <c r="A1617" s="446">
        <v>92596</v>
      </c>
      <c r="B1617" s="447" t="s">
        <v>2791</v>
      </c>
      <c r="C1617" s="448" t="s">
        <v>2570</v>
      </c>
      <c r="D1617" s="449">
        <v>1299.21</v>
      </c>
      <c r="E1617" s="449">
        <v>211.34</v>
      </c>
      <c r="F1617" s="449" t="s">
        <v>16322</v>
      </c>
    </row>
    <row r="1618" spans="1:6" ht="30" customHeight="1">
      <c r="A1618" s="446">
        <v>92598</v>
      </c>
      <c r="B1618" s="447" t="s">
        <v>2792</v>
      </c>
      <c r="C1618" s="448" t="s">
        <v>2570</v>
      </c>
      <c r="D1618" s="449">
        <v>1395.17</v>
      </c>
      <c r="E1618" s="449">
        <v>211.34</v>
      </c>
      <c r="F1618" s="449" t="s">
        <v>16323</v>
      </c>
    </row>
    <row r="1619" spans="1:6" ht="30" customHeight="1">
      <c r="A1619" s="446">
        <v>92600</v>
      </c>
      <c r="B1619" s="447" t="s">
        <v>2793</v>
      </c>
      <c r="C1619" s="448" t="s">
        <v>2570</v>
      </c>
      <c r="D1619" s="449">
        <v>1509.8500000000001</v>
      </c>
      <c r="E1619" s="449">
        <v>211.33</v>
      </c>
      <c r="F1619" s="449" t="s">
        <v>16324</v>
      </c>
    </row>
    <row r="1620" spans="1:6" ht="45" customHeight="1">
      <c r="A1620" s="446">
        <v>92602</v>
      </c>
      <c r="B1620" s="447" t="s">
        <v>2794</v>
      </c>
      <c r="C1620" s="448" t="s">
        <v>2570</v>
      </c>
      <c r="D1620" s="449">
        <v>479.00000000000006</v>
      </c>
      <c r="E1620" s="449">
        <v>90.69</v>
      </c>
      <c r="F1620" s="449" t="s">
        <v>16314</v>
      </c>
    </row>
    <row r="1621" spans="1:6" ht="45" customHeight="1">
      <c r="A1621" s="446">
        <v>92604</v>
      </c>
      <c r="B1621" s="447" t="s">
        <v>2795</v>
      </c>
      <c r="C1621" s="448" t="s">
        <v>2570</v>
      </c>
      <c r="D1621" s="449">
        <v>556.2700000000001</v>
      </c>
      <c r="E1621" s="449">
        <v>90.67</v>
      </c>
      <c r="F1621" s="449" t="s">
        <v>16325</v>
      </c>
    </row>
    <row r="1622" spans="1:6" ht="45" customHeight="1">
      <c r="A1622" s="446">
        <v>92606</v>
      </c>
      <c r="B1622" s="447" t="s">
        <v>2796</v>
      </c>
      <c r="C1622" s="448" t="s">
        <v>2570</v>
      </c>
      <c r="D1622" s="449">
        <v>652.25</v>
      </c>
      <c r="E1622" s="449">
        <v>90.66</v>
      </c>
      <c r="F1622" s="449" t="s">
        <v>16326</v>
      </c>
    </row>
    <row r="1623" spans="1:6" ht="45" customHeight="1">
      <c r="A1623" s="446">
        <v>92608</v>
      </c>
      <c r="B1623" s="447" t="s">
        <v>2797</v>
      </c>
      <c r="C1623" s="448" t="s">
        <v>2570</v>
      </c>
      <c r="D1623" s="449">
        <v>785.05</v>
      </c>
      <c r="E1623" s="449">
        <v>130</v>
      </c>
      <c r="F1623" s="449" t="s">
        <v>16327</v>
      </c>
    </row>
    <row r="1624" spans="1:6" ht="45" customHeight="1">
      <c r="A1624" s="446">
        <v>92610</v>
      </c>
      <c r="B1624" s="447" t="s">
        <v>2798</v>
      </c>
      <c r="C1624" s="448" t="s">
        <v>2570</v>
      </c>
      <c r="D1624" s="449">
        <v>881.02</v>
      </c>
      <c r="E1624" s="449">
        <v>129.99</v>
      </c>
      <c r="F1624" s="449" t="s">
        <v>16328</v>
      </c>
    </row>
    <row r="1625" spans="1:6" ht="45" customHeight="1">
      <c r="A1625" s="446">
        <v>92612</v>
      </c>
      <c r="B1625" s="447" t="s">
        <v>2799</v>
      </c>
      <c r="C1625" s="448" t="s">
        <v>2570</v>
      </c>
      <c r="D1625" s="449">
        <v>986.69</v>
      </c>
      <c r="E1625" s="449">
        <v>156.32</v>
      </c>
      <c r="F1625" s="449" t="s">
        <v>16329</v>
      </c>
    </row>
    <row r="1626" spans="1:6" ht="45" customHeight="1">
      <c r="A1626" s="446">
        <v>92614</v>
      </c>
      <c r="B1626" s="447" t="s">
        <v>2800</v>
      </c>
      <c r="C1626" s="448" t="s">
        <v>2570</v>
      </c>
      <c r="D1626" s="449">
        <v>1109.7</v>
      </c>
      <c r="E1626" s="449">
        <v>168.97</v>
      </c>
      <c r="F1626" s="449" t="s">
        <v>16330</v>
      </c>
    </row>
    <row r="1627" spans="1:6" ht="45" customHeight="1">
      <c r="A1627" s="446">
        <v>92616</v>
      </c>
      <c r="B1627" s="447" t="s">
        <v>2801</v>
      </c>
      <c r="C1627" s="448" t="s">
        <v>2570</v>
      </c>
      <c r="D1627" s="449">
        <v>1243.0900000000001</v>
      </c>
      <c r="E1627" s="449">
        <v>211.35</v>
      </c>
      <c r="F1627" s="449" t="s">
        <v>16331</v>
      </c>
    </row>
    <row r="1628" spans="1:6" ht="45" customHeight="1">
      <c r="A1628" s="446">
        <v>92618</v>
      </c>
      <c r="B1628" s="447" t="s">
        <v>2802</v>
      </c>
      <c r="C1628" s="448" t="s">
        <v>2570</v>
      </c>
      <c r="D1628" s="449">
        <v>1339.0700000000002</v>
      </c>
      <c r="E1628" s="449">
        <v>211.34</v>
      </c>
      <c r="F1628" s="449" t="s">
        <v>16332</v>
      </c>
    </row>
    <row r="1629" spans="1:6" ht="45" customHeight="1">
      <c r="A1629" s="446">
        <v>92620</v>
      </c>
      <c r="B1629" s="447" t="s">
        <v>2803</v>
      </c>
      <c r="C1629" s="448" t="s">
        <v>2570</v>
      </c>
      <c r="D1629" s="449">
        <v>1435.04</v>
      </c>
      <c r="E1629" s="449">
        <v>211.33</v>
      </c>
      <c r="F1629" s="449" t="s">
        <v>16333</v>
      </c>
    </row>
    <row r="1630" spans="1:6">
      <c r="A1630" s="441"/>
      <c r="B1630" s="445" t="s">
        <v>227</v>
      </c>
      <c r="C1630" s="443"/>
      <c r="D1630" s="444" t="s">
        <v>2587</v>
      </c>
      <c r="E1630" s="444" t="s">
        <v>2587</v>
      </c>
      <c r="F1630" s="444"/>
    </row>
    <row r="1631" spans="1:6" ht="30" customHeight="1">
      <c r="A1631" s="446">
        <v>94213</v>
      </c>
      <c r="B1631" s="447" t="s">
        <v>2806</v>
      </c>
      <c r="C1631" s="448" t="s">
        <v>2573</v>
      </c>
      <c r="D1631" s="449">
        <v>42.89</v>
      </c>
      <c r="E1631" s="449">
        <v>2.4700000000000002</v>
      </c>
      <c r="F1631" s="449" t="s">
        <v>16287</v>
      </c>
    </row>
    <row r="1632" spans="1:6" ht="30" customHeight="1">
      <c r="A1632" s="446">
        <v>94216</v>
      </c>
      <c r="B1632" s="447" t="s">
        <v>2017</v>
      </c>
      <c r="C1632" s="448" t="s">
        <v>2573</v>
      </c>
      <c r="D1632" s="449">
        <v>144.18</v>
      </c>
      <c r="E1632" s="449">
        <v>1.54</v>
      </c>
      <c r="F1632" s="449" t="s">
        <v>16288</v>
      </c>
    </row>
    <row r="1633" spans="1:6" ht="15" customHeight="1">
      <c r="A1633" s="446">
        <v>75220</v>
      </c>
      <c r="B1633" s="447" t="s">
        <v>1404</v>
      </c>
      <c r="C1633" s="448" t="s">
        <v>2572</v>
      </c>
      <c r="D1633" s="449">
        <v>43.22</v>
      </c>
      <c r="E1633" s="449">
        <v>3.15</v>
      </c>
      <c r="F1633" s="449" t="s">
        <v>16286</v>
      </c>
    </row>
    <row r="1634" spans="1:6">
      <c r="A1634" s="441"/>
      <c r="B1634" s="445" t="s">
        <v>228</v>
      </c>
      <c r="C1634" s="443"/>
      <c r="D1634" s="444" t="s">
        <v>2587</v>
      </c>
      <c r="E1634" s="444" t="s">
        <v>2587</v>
      </c>
      <c r="F1634" s="444"/>
    </row>
    <row r="1635" spans="1:6" ht="30" customHeight="1">
      <c r="A1635" s="446">
        <v>94195</v>
      </c>
      <c r="B1635" s="447" t="s">
        <v>2018</v>
      </c>
      <c r="C1635" s="448" t="s">
        <v>2573</v>
      </c>
      <c r="D1635" s="449">
        <v>19.09</v>
      </c>
      <c r="E1635" s="449">
        <v>5.0199999999999996</v>
      </c>
      <c r="F1635" s="449" t="s">
        <v>16267</v>
      </c>
    </row>
    <row r="1636" spans="1:6" ht="30" customHeight="1">
      <c r="A1636" s="446">
        <v>94198</v>
      </c>
      <c r="B1636" s="447" t="s">
        <v>2019</v>
      </c>
      <c r="C1636" s="448" t="s">
        <v>2573</v>
      </c>
      <c r="D1636" s="449">
        <v>19.82</v>
      </c>
      <c r="E1636" s="449">
        <v>6.92</v>
      </c>
      <c r="F1636" s="449" t="s">
        <v>16268</v>
      </c>
    </row>
    <row r="1637" spans="1:6" ht="30" customHeight="1">
      <c r="A1637" s="446">
        <v>94201</v>
      </c>
      <c r="B1637" s="447" t="s">
        <v>2020</v>
      </c>
      <c r="C1637" s="448" t="s">
        <v>2573</v>
      </c>
      <c r="D1637" s="449">
        <v>26.580000000000002</v>
      </c>
      <c r="E1637" s="449">
        <v>7.94</v>
      </c>
      <c r="F1637" s="449" t="s">
        <v>16269</v>
      </c>
    </row>
    <row r="1638" spans="1:6" ht="30" customHeight="1">
      <c r="A1638" s="446">
        <v>94204</v>
      </c>
      <c r="B1638" s="447" t="s">
        <v>2021</v>
      </c>
      <c r="C1638" s="448" t="s">
        <v>2573</v>
      </c>
      <c r="D1638" s="449">
        <v>27.86</v>
      </c>
      <c r="E1638" s="449">
        <v>11.15</v>
      </c>
      <c r="F1638" s="449" t="s">
        <v>16270</v>
      </c>
    </row>
    <row r="1639" spans="1:6" ht="30" customHeight="1">
      <c r="A1639" s="446">
        <v>94440</v>
      </c>
      <c r="B1639" s="447" t="s">
        <v>2022</v>
      </c>
      <c r="C1639" s="448" t="s">
        <v>2573</v>
      </c>
      <c r="D1639" s="449">
        <v>19.09</v>
      </c>
      <c r="E1639" s="449">
        <v>5.0199999999999996</v>
      </c>
      <c r="F1639" s="449" t="s">
        <v>16267</v>
      </c>
    </row>
    <row r="1640" spans="1:6" ht="30" customHeight="1">
      <c r="A1640" s="446">
        <v>94441</v>
      </c>
      <c r="B1640" s="447" t="s">
        <v>2023</v>
      </c>
      <c r="C1640" s="448" t="s">
        <v>2573</v>
      </c>
      <c r="D1640" s="449">
        <v>19.82</v>
      </c>
      <c r="E1640" s="449">
        <v>6.92</v>
      </c>
      <c r="F1640" s="449" t="s">
        <v>16268</v>
      </c>
    </row>
    <row r="1641" spans="1:6" ht="30" customHeight="1">
      <c r="A1641" s="446">
        <v>94442</v>
      </c>
      <c r="B1641" s="447" t="s">
        <v>2024</v>
      </c>
      <c r="C1641" s="448" t="s">
        <v>2573</v>
      </c>
      <c r="D1641" s="449">
        <v>19.09</v>
      </c>
      <c r="E1641" s="449">
        <v>5.0199999999999996</v>
      </c>
      <c r="F1641" s="449" t="s">
        <v>16267</v>
      </c>
    </row>
    <row r="1642" spans="1:6" ht="30" customHeight="1">
      <c r="A1642" s="446">
        <v>94443</v>
      </c>
      <c r="B1642" s="447" t="s">
        <v>2025</v>
      </c>
      <c r="C1642" s="448" t="s">
        <v>2573</v>
      </c>
      <c r="D1642" s="449">
        <v>19.82</v>
      </c>
      <c r="E1642" s="449">
        <v>6.92</v>
      </c>
      <c r="F1642" s="449" t="s">
        <v>16268</v>
      </c>
    </row>
    <row r="1643" spans="1:6" ht="30" customHeight="1">
      <c r="A1643" s="446">
        <v>94445</v>
      </c>
      <c r="B1643" s="447" t="s">
        <v>2026</v>
      </c>
      <c r="C1643" s="448" t="s">
        <v>2573</v>
      </c>
      <c r="D1643" s="449">
        <v>26.580000000000002</v>
      </c>
      <c r="E1643" s="449">
        <v>7.94</v>
      </c>
      <c r="F1643" s="449" t="s">
        <v>16269</v>
      </c>
    </row>
    <row r="1644" spans="1:6" ht="30" customHeight="1">
      <c r="A1644" s="446">
        <v>94446</v>
      </c>
      <c r="B1644" s="447" t="s">
        <v>2027</v>
      </c>
      <c r="C1644" s="448" t="s">
        <v>2573</v>
      </c>
      <c r="D1644" s="449">
        <v>27.86</v>
      </c>
      <c r="E1644" s="449">
        <v>11.15</v>
      </c>
      <c r="F1644" s="449" t="s">
        <v>16270</v>
      </c>
    </row>
    <row r="1645" spans="1:6" ht="30" customHeight="1">
      <c r="A1645" s="446">
        <v>94447</v>
      </c>
      <c r="B1645" s="447" t="s">
        <v>2028</v>
      </c>
      <c r="C1645" s="448" t="s">
        <v>2573</v>
      </c>
      <c r="D1645" s="449">
        <v>26.580000000000002</v>
      </c>
      <c r="E1645" s="449">
        <v>7.94</v>
      </c>
      <c r="F1645" s="449" t="s">
        <v>16269</v>
      </c>
    </row>
    <row r="1646" spans="1:6" ht="30" customHeight="1">
      <c r="A1646" s="446">
        <v>94448</v>
      </c>
      <c r="B1646" s="447" t="s">
        <v>2029</v>
      </c>
      <c r="C1646" s="448" t="s">
        <v>2573</v>
      </c>
      <c r="D1646" s="449">
        <v>27.86</v>
      </c>
      <c r="E1646" s="449">
        <v>11.15</v>
      </c>
      <c r="F1646" s="449" t="s">
        <v>16270</v>
      </c>
    </row>
    <row r="1647" spans="1:6" ht="15" customHeight="1">
      <c r="A1647" s="446">
        <v>94232</v>
      </c>
      <c r="B1647" s="447" t="s">
        <v>2030</v>
      </c>
      <c r="C1647" s="448" t="s">
        <v>2570</v>
      </c>
      <c r="D1647" s="449">
        <v>0.5</v>
      </c>
      <c r="E1647" s="449">
        <v>1.62</v>
      </c>
      <c r="F1647" s="449" t="s">
        <v>11767</v>
      </c>
    </row>
    <row r="1648" spans="1:6" ht="45" customHeight="1">
      <c r="A1648" s="446">
        <v>94219</v>
      </c>
      <c r="B1648" s="447" t="s">
        <v>2031</v>
      </c>
      <c r="C1648" s="448" t="s">
        <v>2572</v>
      </c>
      <c r="D1648" s="449">
        <v>12.54</v>
      </c>
      <c r="E1648" s="449">
        <v>9.5500000000000007</v>
      </c>
      <c r="F1648" s="449" t="s">
        <v>14893</v>
      </c>
    </row>
    <row r="1649" spans="1:6" ht="30" customHeight="1">
      <c r="A1649" s="446">
        <v>94221</v>
      </c>
      <c r="B1649" s="447" t="s">
        <v>2032</v>
      </c>
      <c r="C1649" s="448" t="s">
        <v>2572</v>
      </c>
      <c r="D1649" s="449">
        <v>11.07</v>
      </c>
      <c r="E1649" s="449">
        <v>5.82</v>
      </c>
      <c r="F1649" s="449" t="s">
        <v>13316</v>
      </c>
    </row>
    <row r="1650" spans="1:6">
      <c r="A1650" s="441"/>
      <c r="B1650" s="445" t="s">
        <v>2033</v>
      </c>
      <c r="C1650" s="443"/>
      <c r="D1650" s="444" t="s">
        <v>2587</v>
      </c>
      <c r="E1650" s="444" t="s">
        <v>2587</v>
      </c>
      <c r="F1650" s="444"/>
    </row>
    <row r="1651" spans="1:6" ht="30" customHeight="1">
      <c r="A1651" s="446">
        <v>94189</v>
      </c>
      <c r="B1651" s="447" t="s">
        <v>2034</v>
      </c>
      <c r="C1651" s="448" t="s">
        <v>2573</v>
      </c>
      <c r="D1651" s="449">
        <v>22.46</v>
      </c>
      <c r="E1651" s="449">
        <v>2.93</v>
      </c>
      <c r="F1651" s="449" t="s">
        <v>12696</v>
      </c>
    </row>
    <row r="1652" spans="1:6" ht="30" customHeight="1">
      <c r="A1652" s="446">
        <v>94192</v>
      </c>
      <c r="B1652" s="447" t="s">
        <v>2035</v>
      </c>
      <c r="C1652" s="448" t="s">
        <v>2573</v>
      </c>
      <c r="D1652" s="449">
        <v>23.02</v>
      </c>
      <c r="E1652" s="449">
        <v>4.3600000000000003</v>
      </c>
      <c r="F1652" s="449" t="s">
        <v>16266</v>
      </c>
    </row>
    <row r="1653" spans="1:6" ht="45" customHeight="1">
      <c r="A1653" s="446">
        <v>94220</v>
      </c>
      <c r="B1653" s="447" t="s">
        <v>2036</v>
      </c>
      <c r="C1653" s="448" t="s">
        <v>2572</v>
      </c>
      <c r="D1653" s="449">
        <v>26.56</v>
      </c>
      <c r="E1653" s="449">
        <v>9.48</v>
      </c>
      <c r="F1653" s="449" t="s">
        <v>16289</v>
      </c>
    </row>
    <row r="1654" spans="1:6" ht="45" customHeight="1">
      <c r="A1654" s="446">
        <v>94222</v>
      </c>
      <c r="B1654" s="447" t="s">
        <v>2037</v>
      </c>
      <c r="C1654" s="448" t="s">
        <v>2572</v>
      </c>
      <c r="D1654" s="449">
        <v>25.09</v>
      </c>
      <c r="E1654" s="449">
        <v>5.75</v>
      </c>
      <c r="F1654" s="449" t="s">
        <v>14078</v>
      </c>
    </row>
    <row r="1655" spans="1:6">
      <c r="A1655" s="441"/>
      <c r="B1655" s="445" t="s">
        <v>2884</v>
      </c>
      <c r="C1655" s="443"/>
      <c r="D1655" s="444" t="s">
        <v>2587</v>
      </c>
      <c r="E1655" s="444" t="s">
        <v>2587</v>
      </c>
      <c r="F1655" s="444"/>
    </row>
    <row r="1656" spans="1:6" ht="45" customHeight="1">
      <c r="A1656" s="446">
        <v>94207</v>
      </c>
      <c r="B1656" s="447" t="s">
        <v>2038</v>
      </c>
      <c r="C1656" s="448" t="s">
        <v>2573</v>
      </c>
      <c r="D1656" s="449">
        <v>27.77</v>
      </c>
      <c r="E1656" s="449">
        <v>3.6</v>
      </c>
      <c r="F1656" s="449" t="s">
        <v>12206</v>
      </c>
    </row>
    <row r="1657" spans="1:6" ht="45" customHeight="1">
      <c r="A1657" s="446">
        <v>94210</v>
      </c>
      <c r="B1657" s="447" t="s">
        <v>2039</v>
      </c>
      <c r="C1657" s="448" t="s">
        <v>2573</v>
      </c>
      <c r="D1657" s="449">
        <v>29.459999999999997</v>
      </c>
      <c r="E1657" s="449">
        <v>3.98</v>
      </c>
      <c r="F1657" s="449" t="s">
        <v>16274</v>
      </c>
    </row>
    <row r="1658" spans="1:6" ht="30" customHeight="1">
      <c r="A1658" s="446">
        <v>94450</v>
      </c>
      <c r="B1658" s="447" t="s">
        <v>2043</v>
      </c>
      <c r="C1658" s="448" t="s">
        <v>2572</v>
      </c>
      <c r="D1658" s="449">
        <v>42.8</v>
      </c>
      <c r="E1658" s="449">
        <v>2.56</v>
      </c>
      <c r="F1658" s="449" t="s">
        <v>16287</v>
      </c>
    </row>
    <row r="1659" spans="1:6" ht="30" customHeight="1">
      <c r="A1659" s="446">
        <v>94223</v>
      </c>
      <c r="B1659" s="447" t="s">
        <v>2041</v>
      </c>
      <c r="C1659" s="448" t="s">
        <v>2572</v>
      </c>
      <c r="D1659" s="449">
        <v>36.690000000000005</v>
      </c>
      <c r="E1659" s="449">
        <v>2.69</v>
      </c>
      <c r="F1659" s="449" t="s">
        <v>13444</v>
      </c>
    </row>
    <row r="1660" spans="1:6" ht="30" customHeight="1">
      <c r="A1660" s="446" t="s">
        <v>2086</v>
      </c>
      <c r="B1660" s="447" t="s">
        <v>2044</v>
      </c>
      <c r="C1660" s="448" t="s">
        <v>2572</v>
      </c>
      <c r="D1660" s="449">
        <v>39.06</v>
      </c>
      <c r="E1660" s="449">
        <v>3.15</v>
      </c>
      <c r="F1660" s="449" t="s">
        <v>16290</v>
      </c>
    </row>
    <row r="1661" spans="1:6">
      <c r="A1661" s="441"/>
      <c r="B1661" s="528" t="s">
        <v>21014</v>
      </c>
      <c r="C1661" s="443"/>
      <c r="D1661" s="444" t="s">
        <v>2587</v>
      </c>
      <c r="E1661" s="444" t="s">
        <v>2587</v>
      </c>
      <c r="F1661" s="444"/>
    </row>
    <row r="1662" spans="1:6" ht="30" customHeight="1">
      <c r="A1662" s="446">
        <v>94218</v>
      </c>
      <c r="B1662" s="447" t="s">
        <v>2040</v>
      </c>
      <c r="C1662" s="448" t="s">
        <v>2573</v>
      </c>
      <c r="D1662" s="449">
        <v>64.95</v>
      </c>
      <c r="E1662" s="449">
        <v>3.92</v>
      </c>
      <c r="F1662" s="449" t="s">
        <v>16275</v>
      </c>
    </row>
    <row r="1663" spans="1:6" ht="30" customHeight="1">
      <c r="A1663" s="446">
        <v>94451</v>
      </c>
      <c r="B1663" s="447" t="s">
        <v>2042</v>
      </c>
      <c r="C1663" s="448" t="s">
        <v>2572</v>
      </c>
      <c r="D1663" s="449">
        <v>86.429999999999993</v>
      </c>
      <c r="E1663" s="449">
        <v>2.68</v>
      </c>
      <c r="F1663" s="449" t="s">
        <v>16291</v>
      </c>
    </row>
    <row r="1664" spans="1:6">
      <c r="A1664" s="441"/>
      <c r="B1664" s="445" t="s">
        <v>229</v>
      </c>
      <c r="C1664" s="443"/>
      <c r="D1664" s="444" t="s">
        <v>2587</v>
      </c>
      <c r="E1664" s="444" t="s">
        <v>2587</v>
      </c>
      <c r="F1664" s="444"/>
    </row>
    <row r="1665" spans="1:6" ht="30" customHeight="1">
      <c r="A1665" s="446">
        <v>94449</v>
      </c>
      <c r="B1665" s="447" t="s">
        <v>2045</v>
      </c>
      <c r="C1665" s="448" t="s">
        <v>2573</v>
      </c>
      <c r="D1665" s="449">
        <v>42.879999999999995</v>
      </c>
      <c r="E1665" s="449">
        <v>3.59</v>
      </c>
      <c r="F1665" s="449" t="s">
        <v>11874</v>
      </c>
    </row>
    <row r="1666" spans="1:6" ht="30" customHeight="1">
      <c r="A1666" s="446">
        <v>94444</v>
      </c>
      <c r="B1666" s="447" t="s">
        <v>2046</v>
      </c>
      <c r="C1666" s="448" t="s">
        <v>2573</v>
      </c>
      <c r="D1666" s="449">
        <v>476.91</v>
      </c>
      <c r="E1666" s="449">
        <v>4.95</v>
      </c>
      <c r="F1666" s="449" t="s">
        <v>16334</v>
      </c>
    </row>
    <row r="1667" spans="1:6">
      <c r="A1667" s="441"/>
      <c r="B1667" s="445" t="s">
        <v>66</v>
      </c>
      <c r="C1667" s="443"/>
      <c r="D1667" s="444" t="s">
        <v>2587</v>
      </c>
      <c r="E1667" s="444" t="s">
        <v>2587</v>
      </c>
      <c r="F1667" s="444"/>
    </row>
    <row r="1668" spans="1:6">
      <c r="A1668" s="441"/>
      <c r="B1668" s="445" t="s">
        <v>2047</v>
      </c>
      <c r="C1668" s="443"/>
      <c r="D1668" s="444" t="s">
        <v>2587</v>
      </c>
      <c r="E1668" s="444" t="s">
        <v>2587</v>
      </c>
      <c r="F1668" s="444"/>
    </row>
    <row r="1669" spans="1:6" ht="45" customHeight="1">
      <c r="A1669" s="446">
        <v>92568</v>
      </c>
      <c r="B1669" s="447" t="s">
        <v>2048</v>
      </c>
      <c r="C1669" s="448" t="s">
        <v>2573</v>
      </c>
      <c r="D1669" s="449">
        <v>74.050000000000011</v>
      </c>
      <c r="E1669" s="449">
        <v>7.82</v>
      </c>
      <c r="F1669" s="449" t="s">
        <v>16302</v>
      </c>
    </row>
    <row r="1670" spans="1:6" ht="45" customHeight="1">
      <c r="A1670" s="446">
        <v>92569</v>
      </c>
      <c r="B1670" s="447" t="s">
        <v>2049</v>
      </c>
      <c r="C1670" s="448" t="s">
        <v>2573</v>
      </c>
      <c r="D1670" s="449">
        <v>33.9</v>
      </c>
      <c r="E1670" s="449">
        <v>3.38</v>
      </c>
      <c r="F1670" s="449" t="s">
        <v>16303</v>
      </c>
    </row>
    <row r="1671" spans="1:6" ht="30" customHeight="1">
      <c r="A1671" s="446">
        <v>92570</v>
      </c>
      <c r="B1671" s="447" t="s">
        <v>2050</v>
      </c>
      <c r="C1671" s="448" t="s">
        <v>2573</v>
      </c>
      <c r="D1671" s="449">
        <v>15.379999999999999</v>
      </c>
      <c r="E1671" s="449">
        <v>1.59</v>
      </c>
      <c r="F1671" s="449" t="s">
        <v>16304</v>
      </c>
    </row>
    <row r="1672" spans="1:6" ht="45" customHeight="1">
      <c r="A1672" s="446">
        <v>92571</v>
      </c>
      <c r="B1672" s="447" t="s">
        <v>2051</v>
      </c>
      <c r="C1672" s="448" t="s">
        <v>2573</v>
      </c>
      <c r="D1672" s="449">
        <v>76.349999999999994</v>
      </c>
      <c r="E1672" s="449">
        <v>12.4</v>
      </c>
      <c r="F1672" s="449" t="s">
        <v>16305</v>
      </c>
    </row>
    <row r="1673" spans="1:6" ht="45" customHeight="1">
      <c r="A1673" s="446">
        <v>92572</v>
      </c>
      <c r="B1673" s="447" t="s">
        <v>2052</v>
      </c>
      <c r="C1673" s="448" t="s">
        <v>2573</v>
      </c>
      <c r="D1673" s="449">
        <v>35.1</v>
      </c>
      <c r="E1673" s="449">
        <v>6.32</v>
      </c>
      <c r="F1673" s="449" t="s">
        <v>14637</v>
      </c>
    </row>
    <row r="1674" spans="1:6" ht="45" customHeight="1">
      <c r="A1674" s="446">
        <v>92573</v>
      </c>
      <c r="B1674" s="447" t="s">
        <v>2053</v>
      </c>
      <c r="C1674" s="448" t="s">
        <v>2573</v>
      </c>
      <c r="D1674" s="449">
        <v>16.18</v>
      </c>
      <c r="E1674" s="449">
        <v>3.66</v>
      </c>
      <c r="F1674" s="449" t="s">
        <v>12088</v>
      </c>
    </row>
    <row r="1675" spans="1:6" ht="30" customHeight="1">
      <c r="A1675" s="446">
        <v>92574</v>
      </c>
      <c r="B1675" s="447" t="s">
        <v>2054</v>
      </c>
      <c r="C1675" s="448" t="s">
        <v>2573</v>
      </c>
      <c r="D1675" s="449">
        <v>80.930000000000007</v>
      </c>
      <c r="E1675" s="449">
        <v>8.52</v>
      </c>
      <c r="F1675" s="449" t="s">
        <v>16306</v>
      </c>
    </row>
    <row r="1676" spans="1:6" ht="30" customHeight="1">
      <c r="A1676" s="446">
        <v>92575</v>
      </c>
      <c r="B1676" s="447" t="s">
        <v>2055</v>
      </c>
      <c r="C1676" s="448" t="s">
        <v>2573</v>
      </c>
      <c r="D1676" s="449">
        <v>33.99</v>
      </c>
      <c r="E1676" s="449">
        <v>3.35</v>
      </c>
      <c r="F1676" s="449" t="s">
        <v>16307</v>
      </c>
    </row>
    <row r="1677" spans="1:6" ht="30" customHeight="1">
      <c r="A1677" s="446">
        <v>92576</v>
      </c>
      <c r="B1677" s="447" t="s">
        <v>2056</v>
      </c>
      <c r="C1677" s="448" t="s">
        <v>2573</v>
      </c>
      <c r="D1677" s="449">
        <v>12.51</v>
      </c>
      <c r="E1677" s="449">
        <v>1.25</v>
      </c>
      <c r="F1677" s="449" t="s">
        <v>16308</v>
      </c>
    </row>
    <row r="1678" spans="1:6" ht="30" customHeight="1">
      <c r="A1678" s="446">
        <v>92577</v>
      </c>
      <c r="B1678" s="447" t="s">
        <v>3674</v>
      </c>
      <c r="C1678" s="448" t="s">
        <v>2573</v>
      </c>
      <c r="D1678" s="449">
        <v>83.710000000000008</v>
      </c>
      <c r="E1678" s="449">
        <v>13.04</v>
      </c>
      <c r="F1678" s="449" t="s">
        <v>16309</v>
      </c>
    </row>
    <row r="1679" spans="1:6" ht="30" customHeight="1">
      <c r="A1679" s="446">
        <v>92578</v>
      </c>
      <c r="B1679" s="447" t="s">
        <v>3675</v>
      </c>
      <c r="C1679" s="448" t="s">
        <v>2573</v>
      </c>
      <c r="D1679" s="449">
        <v>35.410000000000004</v>
      </c>
      <c r="E1679" s="449">
        <v>5.97</v>
      </c>
      <c r="F1679" s="449" t="s">
        <v>16310</v>
      </c>
    </row>
    <row r="1680" spans="1:6" ht="30" customHeight="1">
      <c r="A1680" s="446">
        <v>92579</v>
      </c>
      <c r="B1680" s="447" t="s">
        <v>3676</v>
      </c>
      <c r="C1680" s="448" t="s">
        <v>2573</v>
      </c>
      <c r="D1680" s="449">
        <v>13.15</v>
      </c>
      <c r="E1680" s="449">
        <v>2.92</v>
      </c>
      <c r="F1680" s="449" t="s">
        <v>16311</v>
      </c>
    </row>
    <row r="1681" spans="1:6" ht="45" customHeight="1">
      <c r="A1681" s="446">
        <v>92580</v>
      </c>
      <c r="B1681" s="447" t="s">
        <v>3677</v>
      </c>
      <c r="C1681" s="448" t="s">
        <v>2573</v>
      </c>
      <c r="D1681" s="449">
        <v>35.119999999999997</v>
      </c>
      <c r="E1681" s="449">
        <v>4.67</v>
      </c>
      <c r="F1681" s="449" t="s">
        <v>16312</v>
      </c>
    </row>
    <row r="1682" spans="1:6" ht="30" customHeight="1">
      <c r="A1682" s="446">
        <v>92581</v>
      </c>
      <c r="B1682" s="447" t="s">
        <v>3678</v>
      </c>
      <c r="C1682" s="448" t="s">
        <v>2573</v>
      </c>
      <c r="D1682" s="449">
        <v>37.199999999999996</v>
      </c>
      <c r="E1682" s="449">
        <v>4.28</v>
      </c>
      <c r="F1682" s="449" t="s">
        <v>16313</v>
      </c>
    </row>
    <row r="1683" spans="1:6">
      <c r="A1683" s="441"/>
      <c r="B1683" s="442" t="s">
        <v>67</v>
      </c>
      <c r="C1683" s="443"/>
      <c r="D1683" s="444" t="s">
        <v>2587</v>
      </c>
      <c r="E1683" s="444" t="s">
        <v>2587</v>
      </c>
      <c r="F1683" s="444"/>
    </row>
    <row r="1684" spans="1:6">
      <c r="A1684" s="441"/>
      <c r="B1684" s="445" t="s">
        <v>68</v>
      </c>
      <c r="C1684" s="443"/>
      <c r="D1684" s="444" t="s">
        <v>2587</v>
      </c>
      <c r="E1684" s="444" t="s">
        <v>2587</v>
      </c>
      <c r="F1684" s="444"/>
    </row>
    <row r="1685" spans="1:6">
      <c r="A1685" s="441"/>
      <c r="B1685" s="445" t="s">
        <v>2087</v>
      </c>
      <c r="C1685" s="443"/>
      <c r="D1685" s="444" t="s">
        <v>2587</v>
      </c>
      <c r="E1685" s="444" t="s">
        <v>2587</v>
      </c>
      <c r="F1685" s="444"/>
    </row>
    <row r="1686" spans="1:6" ht="45" customHeight="1">
      <c r="A1686" s="446">
        <v>94230</v>
      </c>
      <c r="B1686" s="447" t="s">
        <v>3679</v>
      </c>
      <c r="C1686" s="448" t="s">
        <v>2572</v>
      </c>
      <c r="D1686" s="449">
        <v>55.33</v>
      </c>
      <c r="E1686" s="449">
        <v>16.61</v>
      </c>
      <c r="F1686" s="449" t="s">
        <v>16292</v>
      </c>
    </row>
    <row r="1687" spans="1:6" ht="30" customHeight="1">
      <c r="A1687" s="446">
        <v>94227</v>
      </c>
      <c r="B1687" s="447" t="s">
        <v>3680</v>
      </c>
      <c r="C1687" s="448" t="s">
        <v>2572</v>
      </c>
      <c r="D1687" s="449">
        <v>37</v>
      </c>
      <c r="E1687" s="449">
        <v>6.51</v>
      </c>
      <c r="F1687" s="449" t="s">
        <v>16293</v>
      </c>
    </row>
    <row r="1688" spans="1:6" ht="30" customHeight="1">
      <c r="A1688" s="446">
        <v>94228</v>
      </c>
      <c r="B1688" s="447" t="s">
        <v>3681</v>
      </c>
      <c r="C1688" s="448" t="s">
        <v>2572</v>
      </c>
      <c r="D1688" s="449">
        <v>56.11</v>
      </c>
      <c r="E1688" s="449">
        <v>8.84</v>
      </c>
      <c r="F1688" s="449" t="s">
        <v>16294</v>
      </c>
    </row>
    <row r="1689" spans="1:6" ht="30" customHeight="1">
      <c r="A1689" s="446">
        <v>94229</v>
      </c>
      <c r="B1689" s="447" t="s">
        <v>3682</v>
      </c>
      <c r="C1689" s="448" t="s">
        <v>2572</v>
      </c>
      <c r="D1689" s="449">
        <v>111.14</v>
      </c>
      <c r="E1689" s="449">
        <v>15.72</v>
      </c>
      <c r="F1689" s="449" t="s">
        <v>16295</v>
      </c>
    </row>
    <row r="1690" spans="1:6">
      <c r="A1690" s="441"/>
      <c r="B1690" s="445" t="s">
        <v>2088</v>
      </c>
      <c r="C1690" s="443"/>
      <c r="D1690" s="444" t="s">
        <v>2587</v>
      </c>
      <c r="E1690" s="444" t="s">
        <v>2587</v>
      </c>
      <c r="F1690" s="444"/>
    </row>
    <row r="1691" spans="1:6">
      <c r="A1691" s="441"/>
      <c r="B1691" s="445" t="s">
        <v>69</v>
      </c>
      <c r="C1691" s="443"/>
      <c r="D1691" s="444" t="s">
        <v>2587</v>
      </c>
      <c r="E1691" s="444" t="s">
        <v>2587</v>
      </c>
      <c r="F1691" s="444"/>
    </row>
    <row r="1692" spans="1:6">
      <c r="A1692" s="441"/>
      <c r="B1692" s="445" t="s">
        <v>2089</v>
      </c>
      <c r="C1692" s="443"/>
      <c r="D1692" s="444" t="s">
        <v>2587</v>
      </c>
      <c r="E1692" s="444" t="s">
        <v>2587</v>
      </c>
      <c r="F1692" s="444"/>
    </row>
    <row r="1693" spans="1:6" ht="30" customHeight="1">
      <c r="A1693" s="446">
        <v>94231</v>
      </c>
      <c r="B1693" s="447" t="s">
        <v>3683</v>
      </c>
      <c r="C1693" s="448" t="s">
        <v>2572</v>
      </c>
      <c r="D1693" s="449">
        <v>28.11</v>
      </c>
      <c r="E1693" s="449">
        <v>4.5</v>
      </c>
      <c r="F1693" s="449" t="s">
        <v>16296</v>
      </c>
    </row>
    <row r="1694" spans="1:6">
      <c r="A1694" s="441"/>
      <c r="B1694" s="442" t="s">
        <v>70</v>
      </c>
      <c r="C1694" s="443"/>
      <c r="D1694" s="444" t="s">
        <v>2587</v>
      </c>
      <c r="E1694" s="444" t="s">
        <v>2587</v>
      </c>
      <c r="F1694" s="444"/>
    </row>
    <row r="1695" spans="1:6">
      <c r="A1695" s="441"/>
      <c r="B1695" s="445" t="s">
        <v>71</v>
      </c>
      <c r="C1695" s="443"/>
      <c r="D1695" s="444" t="s">
        <v>2587</v>
      </c>
      <c r="E1695" s="444" t="s">
        <v>2587</v>
      </c>
      <c r="F1695" s="444"/>
    </row>
    <row r="1696" spans="1:6" ht="15" customHeight="1">
      <c r="A1696" s="446">
        <v>97644</v>
      </c>
      <c r="B1696" s="447" t="s">
        <v>20814</v>
      </c>
      <c r="C1696" s="448" t="s">
        <v>2573</v>
      </c>
      <c r="D1696" s="449">
        <v>1.9000000000000004</v>
      </c>
      <c r="E1696" s="449">
        <v>5.25</v>
      </c>
      <c r="F1696" s="449" t="s">
        <v>12625</v>
      </c>
    </row>
    <row r="1697" spans="1:6" ht="15" customHeight="1">
      <c r="A1697" s="446">
        <v>97645</v>
      </c>
      <c r="B1697" s="447" t="s">
        <v>20815</v>
      </c>
      <c r="C1697" s="448" t="s">
        <v>2573</v>
      </c>
      <c r="D1697" s="449">
        <v>6.4699999999999989</v>
      </c>
      <c r="E1697" s="449">
        <v>14.25</v>
      </c>
      <c r="F1697" s="449" t="s">
        <v>18325</v>
      </c>
    </row>
    <row r="1698" spans="1:6" ht="30" customHeight="1">
      <c r="A1698" s="446">
        <v>72144</v>
      </c>
      <c r="B1698" s="447" t="s">
        <v>3684</v>
      </c>
      <c r="C1698" s="448" t="s">
        <v>2570</v>
      </c>
      <c r="D1698" s="449">
        <v>23.280000000000008</v>
      </c>
      <c r="E1698" s="449">
        <v>54.9</v>
      </c>
      <c r="F1698" s="449" t="s">
        <v>16817</v>
      </c>
    </row>
    <row r="1699" spans="1:6">
      <c r="A1699" s="441"/>
      <c r="B1699" s="445" t="s">
        <v>1202</v>
      </c>
      <c r="C1699" s="443"/>
      <c r="D1699" s="444" t="s">
        <v>2587</v>
      </c>
      <c r="E1699" s="444" t="s">
        <v>2587</v>
      </c>
      <c r="F1699" s="444"/>
    </row>
    <row r="1700" spans="1:6" ht="15" customHeight="1">
      <c r="A1700" s="446">
        <v>84889</v>
      </c>
      <c r="B1700" s="447" t="s">
        <v>3685</v>
      </c>
      <c r="C1700" s="448" t="s">
        <v>2570</v>
      </c>
      <c r="D1700" s="449">
        <v>12.180000000000001</v>
      </c>
      <c r="E1700" s="449">
        <v>5.01</v>
      </c>
      <c r="F1700" s="449" t="s">
        <v>15030</v>
      </c>
    </row>
    <row r="1701" spans="1:6" ht="15" customHeight="1">
      <c r="A1701" s="446">
        <v>84891</v>
      </c>
      <c r="B1701" s="447" t="s">
        <v>3686</v>
      </c>
      <c r="C1701" s="448" t="s">
        <v>2570</v>
      </c>
      <c r="D1701" s="449">
        <v>91.81</v>
      </c>
      <c r="E1701" s="449">
        <v>91.57</v>
      </c>
      <c r="F1701" s="449" t="s">
        <v>16971</v>
      </c>
    </row>
    <row r="1702" spans="1:6">
      <c r="A1702" s="441"/>
      <c r="B1702" s="442" t="s">
        <v>2678</v>
      </c>
      <c r="C1702" s="443"/>
      <c r="D1702" s="444" t="s">
        <v>2587</v>
      </c>
      <c r="E1702" s="444" t="s">
        <v>2587</v>
      </c>
      <c r="F1702" s="444"/>
    </row>
    <row r="1703" spans="1:6">
      <c r="A1703" s="441"/>
      <c r="B1703" s="445" t="s">
        <v>2844</v>
      </c>
      <c r="C1703" s="443"/>
      <c r="D1703" s="444" t="s">
        <v>2587</v>
      </c>
      <c r="E1703" s="444" t="s">
        <v>2587</v>
      </c>
      <c r="F1703" s="444"/>
    </row>
    <row r="1704" spans="1:6" ht="45" customHeight="1">
      <c r="A1704" s="446">
        <v>90791</v>
      </c>
      <c r="B1704" s="447" t="s">
        <v>16828</v>
      </c>
      <c r="C1704" s="448" t="s">
        <v>2570</v>
      </c>
      <c r="D1704" s="449">
        <v>414.44</v>
      </c>
      <c r="E1704" s="449">
        <v>14.38</v>
      </c>
      <c r="F1704" s="449" t="s">
        <v>16829</v>
      </c>
    </row>
    <row r="1705" spans="1:6" ht="30" customHeight="1">
      <c r="A1705" s="446">
        <v>90792</v>
      </c>
      <c r="B1705" s="447" t="s">
        <v>16830</v>
      </c>
      <c r="C1705" s="448" t="s">
        <v>2570</v>
      </c>
      <c r="D1705" s="449">
        <v>429.21999999999997</v>
      </c>
      <c r="E1705" s="449">
        <v>16.41</v>
      </c>
      <c r="F1705" s="449" t="s">
        <v>16831</v>
      </c>
    </row>
    <row r="1706" spans="1:6" ht="30" customHeight="1">
      <c r="A1706" s="446">
        <v>90793</v>
      </c>
      <c r="B1706" s="447" t="s">
        <v>16832</v>
      </c>
      <c r="C1706" s="448" t="s">
        <v>2570</v>
      </c>
      <c r="D1706" s="449">
        <v>440.66</v>
      </c>
      <c r="E1706" s="449">
        <v>17.809999999999999</v>
      </c>
      <c r="F1706" s="449" t="s">
        <v>16833</v>
      </c>
    </row>
    <row r="1707" spans="1:6" ht="30" customHeight="1">
      <c r="A1707" s="446">
        <v>91295</v>
      </c>
      <c r="B1707" s="447" t="s">
        <v>16879</v>
      </c>
      <c r="C1707" s="448" t="s">
        <v>2570</v>
      </c>
      <c r="D1707" s="449">
        <v>282.07</v>
      </c>
      <c r="E1707" s="449">
        <v>24.6</v>
      </c>
      <c r="F1707" s="449" t="s">
        <v>16880</v>
      </c>
    </row>
    <row r="1708" spans="1:6" ht="30" customHeight="1">
      <c r="A1708" s="446">
        <v>91296</v>
      </c>
      <c r="B1708" s="447" t="s">
        <v>16881</v>
      </c>
      <c r="C1708" s="448" t="s">
        <v>2570</v>
      </c>
      <c r="D1708" s="449">
        <v>295.25</v>
      </c>
      <c r="E1708" s="449">
        <v>27.12</v>
      </c>
      <c r="F1708" s="449" t="s">
        <v>16882</v>
      </c>
    </row>
    <row r="1709" spans="1:6" ht="30" customHeight="1">
      <c r="A1709" s="446">
        <v>91297</v>
      </c>
      <c r="B1709" s="447" t="s">
        <v>16883</v>
      </c>
      <c r="C1709" s="448" t="s">
        <v>2570</v>
      </c>
      <c r="D1709" s="449">
        <v>332.68</v>
      </c>
      <c r="E1709" s="449">
        <v>29.65</v>
      </c>
      <c r="F1709" s="449" t="s">
        <v>16884</v>
      </c>
    </row>
    <row r="1710" spans="1:6" ht="45" customHeight="1">
      <c r="A1710" s="446">
        <v>91324</v>
      </c>
      <c r="B1710" s="447" t="s">
        <v>2057</v>
      </c>
      <c r="C1710" s="448" t="s">
        <v>2570</v>
      </c>
      <c r="D1710" s="449">
        <v>475.98</v>
      </c>
      <c r="E1710" s="449">
        <v>122.09</v>
      </c>
      <c r="F1710" s="449" t="s">
        <v>16904</v>
      </c>
    </row>
    <row r="1711" spans="1:6" ht="45" customHeight="1">
      <c r="A1711" s="446">
        <v>91329</v>
      </c>
      <c r="B1711" s="447" t="s">
        <v>16910</v>
      </c>
      <c r="C1711" s="448" t="s">
        <v>2570</v>
      </c>
      <c r="D1711" s="449">
        <v>459.36</v>
      </c>
      <c r="E1711" s="449">
        <v>122.1</v>
      </c>
      <c r="F1711" s="449" t="s">
        <v>16911</v>
      </c>
    </row>
    <row r="1712" spans="1:6" ht="45" customHeight="1">
      <c r="A1712" s="446">
        <v>91328</v>
      </c>
      <c r="B1712" s="447" t="s">
        <v>16908</v>
      </c>
      <c r="C1712" s="448" t="s">
        <v>2570</v>
      </c>
      <c r="D1712" s="449">
        <v>517.95000000000005</v>
      </c>
      <c r="E1712" s="449">
        <v>122.07</v>
      </c>
      <c r="F1712" s="449" t="s">
        <v>16909</v>
      </c>
    </row>
    <row r="1713" spans="1:6" ht="45" customHeight="1">
      <c r="A1713" s="446">
        <v>91325</v>
      </c>
      <c r="B1713" s="447" t="s">
        <v>2058</v>
      </c>
      <c r="C1713" s="448" t="s">
        <v>2570</v>
      </c>
      <c r="D1713" s="449">
        <v>427.57</v>
      </c>
      <c r="E1713" s="449">
        <v>134.80000000000001</v>
      </c>
      <c r="F1713" s="449" t="s">
        <v>16905</v>
      </c>
    </row>
    <row r="1714" spans="1:6" ht="45" customHeight="1">
      <c r="A1714" s="446">
        <v>91331</v>
      </c>
      <c r="B1714" s="447" t="s">
        <v>16914</v>
      </c>
      <c r="C1714" s="448" t="s">
        <v>2570</v>
      </c>
      <c r="D1714" s="449">
        <v>477.28999999999996</v>
      </c>
      <c r="E1714" s="449">
        <v>134.77000000000001</v>
      </c>
      <c r="F1714" s="449" t="s">
        <v>16915</v>
      </c>
    </row>
    <row r="1715" spans="1:6" ht="45" customHeight="1">
      <c r="A1715" s="446">
        <v>91330</v>
      </c>
      <c r="B1715" s="447" t="s">
        <v>16912</v>
      </c>
      <c r="C1715" s="448" t="s">
        <v>2570</v>
      </c>
      <c r="D1715" s="449">
        <v>536.08000000000004</v>
      </c>
      <c r="E1715" s="449">
        <v>134.74</v>
      </c>
      <c r="F1715" s="449" t="s">
        <v>16913</v>
      </c>
    </row>
    <row r="1716" spans="1:6" ht="45" customHeight="1">
      <c r="A1716" s="446">
        <v>91326</v>
      </c>
      <c r="B1716" s="447" t="s">
        <v>645</v>
      </c>
      <c r="C1716" s="448" t="s">
        <v>2570</v>
      </c>
      <c r="D1716" s="449">
        <v>517.81999999999994</v>
      </c>
      <c r="E1716" s="449">
        <v>147.44</v>
      </c>
      <c r="F1716" s="449" t="s">
        <v>16906</v>
      </c>
    </row>
    <row r="1717" spans="1:6" ht="45" customHeight="1">
      <c r="A1717" s="446">
        <v>91333</v>
      </c>
      <c r="B1717" s="447" t="s">
        <v>16918</v>
      </c>
      <c r="C1717" s="448" t="s">
        <v>2570</v>
      </c>
      <c r="D1717" s="449">
        <v>519.52</v>
      </c>
      <c r="E1717" s="449">
        <v>147.44</v>
      </c>
      <c r="F1717" s="449" t="s">
        <v>16919</v>
      </c>
    </row>
    <row r="1718" spans="1:6" ht="45" customHeight="1">
      <c r="A1718" s="446">
        <v>91332</v>
      </c>
      <c r="B1718" s="447" t="s">
        <v>16916</v>
      </c>
      <c r="C1718" s="448" t="s">
        <v>2570</v>
      </c>
      <c r="D1718" s="449">
        <v>578.51</v>
      </c>
      <c r="E1718" s="449">
        <v>147.41</v>
      </c>
      <c r="F1718" s="449" t="s">
        <v>16917</v>
      </c>
    </row>
    <row r="1719" spans="1:6" ht="45" customHeight="1">
      <c r="A1719" s="446">
        <v>91327</v>
      </c>
      <c r="B1719" s="447" t="s">
        <v>646</v>
      </c>
      <c r="C1719" s="448" t="s">
        <v>2570</v>
      </c>
      <c r="D1719" s="449">
        <v>507.15999999999997</v>
      </c>
      <c r="E1719" s="449">
        <v>160.11000000000001</v>
      </c>
      <c r="F1719" s="449" t="s">
        <v>16907</v>
      </c>
    </row>
    <row r="1720" spans="1:6">
      <c r="A1720" s="441"/>
      <c r="B1720" s="445" t="s">
        <v>2849</v>
      </c>
      <c r="C1720" s="443"/>
      <c r="D1720" s="444" t="s">
        <v>2587</v>
      </c>
      <c r="E1720" s="444" t="s">
        <v>2587</v>
      </c>
      <c r="F1720" s="444"/>
    </row>
    <row r="1721" spans="1:6" ht="45" customHeight="1">
      <c r="A1721" s="446">
        <v>90788</v>
      </c>
      <c r="B1721" s="447" t="s">
        <v>16822</v>
      </c>
      <c r="C1721" s="448" t="s">
        <v>2570</v>
      </c>
      <c r="D1721" s="449">
        <v>374.94</v>
      </c>
      <c r="E1721" s="449">
        <v>8.8000000000000007</v>
      </c>
      <c r="F1721" s="449" t="s">
        <v>16823</v>
      </c>
    </row>
    <row r="1722" spans="1:6" ht="45" customHeight="1">
      <c r="A1722" s="446">
        <v>90789</v>
      </c>
      <c r="B1722" s="447" t="s">
        <v>16824</v>
      </c>
      <c r="C1722" s="448" t="s">
        <v>2570</v>
      </c>
      <c r="D1722" s="449">
        <v>386.96</v>
      </c>
      <c r="E1722" s="449">
        <v>9.7200000000000006</v>
      </c>
      <c r="F1722" s="449" t="s">
        <v>16825</v>
      </c>
    </row>
    <row r="1723" spans="1:6" ht="45" customHeight="1">
      <c r="A1723" s="446">
        <v>90790</v>
      </c>
      <c r="B1723" s="447" t="s">
        <v>16826</v>
      </c>
      <c r="C1723" s="448" t="s">
        <v>2570</v>
      </c>
      <c r="D1723" s="449">
        <v>389.64</v>
      </c>
      <c r="E1723" s="449">
        <v>10.63</v>
      </c>
      <c r="F1723" s="449" t="s">
        <v>16827</v>
      </c>
    </row>
    <row r="1724" spans="1:6" ht="30" customHeight="1">
      <c r="A1724" s="446">
        <v>91009</v>
      </c>
      <c r="B1724" s="447" t="s">
        <v>2059</v>
      </c>
      <c r="C1724" s="448" t="s">
        <v>2570</v>
      </c>
      <c r="D1724" s="449">
        <v>298.67999999999995</v>
      </c>
      <c r="E1724" s="449">
        <v>24.6</v>
      </c>
      <c r="F1724" s="449" t="s">
        <v>16863</v>
      </c>
    </row>
    <row r="1725" spans="1:6" ht="30" customHeight="1">
      <c r="A1725" s="446">
        <v>91010</v>
      </c>
      <c r="B1725" s="447" t="s">
        <v>2060</v>
      </c>
      <c r="C1725" s="448" t="s">
        <v>2570</v>
      </c>
      <c r="D1725" s="449">
        <v>245.55</v>
      </c>
      <c r="E1725" s="449">
        <v>27.13</v>
      </c>
      <c r="F1725" s="449" t="s">
        <v>16864</v>
      </c>
    </row>
    <row r="1726" spans="1:6" ht="30" customHeight="1">
      <c r="A1726" s="446">
        <v>91011</v>
      </c>
      <c r="B1726" s="447" t="s">
        <v>2061</v>
      </c>
      <c r="C1726" s="448" t="s">
        <v>2570</v>
      </c>
      <c r="D1726" s="449">
        <v>330.98</v>
      </c>
      <c r="E1726" s="449">
        <v>29.65</v>
      </c>
      <c r="F1726" s="449" t="s">
        <v>16865</v>
      </c>
    </row>
    <row r="1727" spans="1:6" ht="30" customHeight="1">
      <c r="A1727" s="446">
        <v>91012</v>
      </c>
      <c r="B1727" s="447" t="s">
        <v>2062</v>
      </c>
      <c r="C1727" s="448" t="s">
        <v>2570</v>
      </c>
      <c r="D1727" s="449">
        <v>315.43</v>
      </c>
      <c r="E1727" s="449">
        <v>32.18</v>
      </c>
      <c r="F1727" s="449" t="s">
        <v>16866</v>
      </c>
    </row>
    <row r="1728" spans="1:6" ht="30" customHeight="1">
      <c r="A1728" s="446" t="s">
        <v>2091</v>
      </c>
      <c r="B1728" s="447" t="s">
        <v>2063</v>
      </c>
      <c r="C1728" s="448" t="s">
        <v>2570</v>
      </c>
      <c r="D1728" s="449">
        <v>851.18000000000006</v>
      </c>
      <c r="E1728" s="449">
        <v>97.41</v>
      </c>
      <c r="F1728" s="449" t="s">
        <v>16819</v>
      </c>
    </row>
    <row r="1729" spans="1:6" ht="45" customHeight="1">
      <c r="A1729" s="446">
        <v>91013</v>
      </c>
      <c r="B1729" s="447" t="s">
        <v>2064</v>
      </c>
      <c r="C1729" s="448" t="s">
        <v>2570</v>
      </c>
      <c r="D1729" s="449">
        <v>534.56999999999994</v>
      </c>
      <c r="E1729" s="449">
        <v>122.06</v>
      </c>
      <c r="F1729" s="449" t="s">
        <v>16867</v>
      </c>
    </row>
    <row r="1730" spans="1:6" ht="45" customHeight="1">
      <c r="A1730" s="446">
        <v>91014</v>
      </c>
      <c r="B1730" s="447" t="s">
        <v>2065</v>
      </c>
      <c r="C1730" s="448" t="s">
        <v>2570</v>
      </c>
      <c r="D1730" s="449">
        <v>486.36</v>
      </c>
      <c r="E1730" s="449">
        <v>134.77000000000001</v>
      </c>
      <c r="F1730" s="449" t="s">
        <v>16868</v>
      </c>
    </row>
    <row r="1731" spans="1:6" ht="45" customHeight="1">
      <c r="A1731" s="446">
        <v>91015</v>
      </c>
      <c r="B1731" s="447" t="s">
        <v>640</v>
      </c>
      <c r="C1731" s="448" t="s">
        <v>2570</v>
      </c>
      <c r="D1731" s="449">
        <v>576.81000000000006</v>
      </c>
      <c r="E1731" s="449">
        <v>147.41</v>
      </c>
      <c r="F1731" s="449" t="s">
        <v>16869</v>
      </c>
    </row>
    <row r="1732" spans="1:6" ht="45" customHeight="1">
      <c r="A1732" s="446">
        <v>91016</v>
      </c>
      <c r="B1732" s="447" t="s">
        <v>2066</v>
      </c>
      <c r="C1732" s="448" t="s">
        <v>2570</v>
      </c>
      <c r="D1732" s="449">
        <v>566.34999999999991</v>
      </c>
      <c r="E1732" s="449">
        <v>160.08000000000001</v>
      </c>
      <c r="F1732" s="449" t="s">
        <v>16870</v>
      </c>
    </row>
    <row r="1733" spans="1:6">
      <c r="A1733" s="441"/>
      <c r="B1733" s="445" t="s">
        <v>2848</v>
      </c>
      <c r="C1733" s="443"/>
      <c r="D1733" s="444" t="s">
        <v>2587</v>
      </c>
      <c r="E1733" s="444" t="s">
        <v>2587</v>
      </c>
      <c r="F1733" s="444"/>
    </row>
    <row r="1734" spans="1:6" ht="30" customHeight="1">
      <c r="A1734" s="446">
        <v>90820</v>
      </c>
      <c r="B1734" s="447" t="s">
        <v>2067</v>
      </c>
      <c r="C1734" s="448" t="s">
        <v>2570</v>
      </c>
      <c r="D1734" s="449">
        <v>292.5</v>
      </c>
      <c r="E1734" s="449">
        <v>24.6</v>
      </c>
      <c r="F1734" s="449" t="s">
        <v>16846</v>
      </c>
    </row>
    <row r="1735" spans="1:6" ht="30" customHeight="1">
      <c r="A1735" s="446">
        <v>90821</v>
      </c>
      <c r="B1735" s="447" t="s">
        <v>2068</v>
      </c>
      <c r="C1735" s="448" t="s">
        <v>2570</v>
      </c>
      <c r="D1735" s="449">
        <v>313.31</v>
      </c>
      <c r="E1735" s="449">
        <v>27.12</v>
      </c>
      <c r="F1735" s="449" t="s">
        <v>16847</v>
      </c>
    </row>
    <row r="1736" spans="1:6" ht="30" customHeight="1">
      <c r="A1736" s="446">
        <v>90822</v>
      </c>
      <c r="B1736" s="447" t="s">
        <v>2069</v>
      </c>
      <c r="C1736" s="448" t="s">
        <v>2570</v>
      </c>
      <c r="D1736" s="449">
        <v>307.83000000000004</v>
      </c>
      <c r="E1736" s="449">
        <v>29.65</v>
      </c>
      <c r="F1736" s="449" t="s">
        <v>16848</v>
      </c>
    </row>
    <row r="1737" spans="1:6" ht="30" customHeight="1">
      <c r="A1737" s="446">
        <v>90823</v>
      </c>
      <c r="B1737" s="447" t="s">
        <v>2070</v>
      </c>
      <c r="C1737" s="448" t="s">
        <v>2570</v>
      </c>
      <c r="D1737" s="449">
        <v>320.19</v>
      </c>
      <c r="E1737" s="449">
        <v>32.18</v>
      </c>
      <c r="F1737" s="449" t="s">
        <v>16849</v>
      </c>
    </row>
    <row r="1738" spans="1:6" ht="30" customHeight="1">
      <c r="A1738" s="446" t="s">
        <v>2090</v>
      </c>
      <c r="B1738" s="447" t="s">
        <v>2071</v>
      </c>
      <c r="C1738" s="448" t="s">
        <v>2570</v>
      </c>
      <c r="D1738" s="449">
        <v>606.94000000000005</v>
      </c>
      <c r="E1738" s="449">
        <v>97.43</v>
      </c>
      <c r="F1738" s="449" t="s">
        <v>16818</v>
      </c>
    </row>
    <row r="1739" spans="1:6" ht="60" customHeight="1">
      <c r="A1739" s="446">
        <v>91312</v>
      </c>
      <c r="B1739" s="447" t="s">
        <v>3725</v>
      </c>
      <c r="C1739" s="448" t="s">
        <v>2570</v>
      </c>
      <c r="D1739" s="449">
        <v>505.43999999999994</v>
      </c>
      <c r="E1739" s="449">
        <v>136.87</v>
      </c>
      <c r="F1739" s="449" t="s">
        <v>16896</v>
      </c>
    </row>
    <row r="1740" spans="1:6" ht="45" customHeight="1">
      <c r="A1740" s="446">
        <v>91318</v>
      </c>
      <c r="B1740" s="447" t="s">
        <v>3729</v>
      </c>
      <c r="C1740" s="448" t="s">
        <v>2570</v>
      </c>
      <c r="D1740" s="449">
        <v>469.79999999999995</v>
      </c>
      <c r="E1740" s="449">
        <v>122.09</v>
      </c>
      <c r="F1740" s="449" t="s">
        <v>16900</v>
      </c>
    </row>
    <row r="1741" spans="1:6" ht="60" customHeight="1">
      <c r="A1741" s="446">
        <v>90841</v>
      </c>
      <c r="B1741" s="447" t="s">
        <v>2072</v>
      </c>
      <c r="C1741" s="448" t="s">
        <v>2570</v>
      </c>
      <c r="D1741" s="449">
        <v>581.78</v>
      </c>
      <c r="E1741" s="449">
        <v>136.83000000000001</v>
      </c>
      <c r="F1741" s="449" t="s">
        <v>16855</v>
      </c>
    </row>
    <row r="1742" spans="1:6" ht="45" customHeight="1">
      <c r="A1742" s="446">
        <v>90847</v>
      </c>
      <c r="B1742" s="447" t="s">
        <v>3721</v>
      </c>
      <c r="C1742" s="448" t="s">
        <v>2570</v>
      </c>
      <c r="D1742" s="449">
        <v>528.3900000000001</v>
      </c>
      <c r="E1742" s="449">
        <v>122.06</v>
      </c>
      <c r="F1742" s="449" t="s">
        <v>16859</v>
      </c>
    </row>
    <row r="1743" spans="1:6" ht="60" customHeight="1">
      <c r="A1743" s="446">
        <v>91313</v>
      </c>
      <c r="B1743" s="447" t="s">
        <v>3726</v>
      </c>
      <c r="C1743" s="448" t="s">
        <v>2570</v>
      </c>
      <c r="D1743" s="449">
        <v>533.39</v>
      </c>
      <c r="E1743" s="449">
        <v>149.54</v>
      </c>
      <c r="F1743" s="449" t="s">
        <v>16897</v>
      </c>
    </row>
    <row r="1744" spans="1:6" ht="45" customHeight="1">
      <c r="A1744" s="446">
        <v>91319</v>
      </c>
      <c r="B1744" s="447" t="s">
        <v>3730</v>
      </c>
      <c r="C1744" s="448" t="s">
        <v>2570</v>
      </c>
      <c r="D1744" s="449">
        <v>495.36</v>
      </c>
      <c r="E1744" s="449">
        <v>134.76</v>
      </c>
      <c r="F1744" s="449" t="s">
        <v>16901</v>
      </c>
    </row>
    <row r="1745" spans="1:6" ht="60" customHeight="1">
      <c r="A1745" s="446">
        <v>90842</v>
      </c>
      <c r="B1745" s="447" t="s">
        <v>2073</v>
      </c>
      <c r="C1745" s="448" t="s">
        <v>2570</v>
      </c>
      <c r="D1745" s="449">
        <v>613.36</v>
      </c>
      <c r="E1745" s="449">
        <v>149.49</v>
      </c>
      <c r="F1745" s="449" t="s">
        <v>16856</v>
      </c>
    </row>
    <row r="1746" spans="1:6" ht="45" customHeight="1">
      <c r="A1746" s="446">
        <v>90848</v>
      </c>
      <c r="B1746" s="447" t="s">
        <v>3722</v>
      </c>
      <c r="C1746" s="448" t="s">
        <v>2570</v>
      </c>
      <c r="D1746" s="449">
        <v>554.15</v>
      </c>
      <c r="E1746" s="449">
        <v>134.72999999999999</v>
      </c>
      <c r="F1746" s="449" t="s">
        <v>16860</v>
      </c>
    </row>
    <row r="1747" spans="1:6" ht="60" customHeight="1">
      <c r="A1747" s="446">
        <v>91314</v>
      </c>
      <c r="B1747" s="447" t="s">
        <v>3727</v>
      </c>
      <c r="C1747" s="448" t="s">
        <v>2570</v>
      </c>
      <c r="D1747" s="449">
        <v>542.17000000000007</v>
      </c>
      <c r="E1747" s="449">
        <v>166.69</v>
      </c>
      <c r="F1747" s="449" t="s">
        <v>16898</v>
      </c>
    </row>
    <row r="1748" spans="1:6" ht="45" customHeight="1">
      <c r="A1748" s="446">
        <v>91320</v>
      </c>
      <c r="B1748" s="447" t="s">
        <v>3731</v>
      </c>
      <c r="C1748" s="448" t="s">
        <v>2570</v>
      </c>
      <c r="D1748" s="449">
        <v>494.66</v>
      </c>
      <c r="E1748" s="449">
        <v>147.44999999999999</v>
      </c>
      <c r="F1748" s="449" t="s">
        <v>16902</v>
      </c>
    </row>
    <row r="1749" spans="1:6" ht="60" customHeight="1">
      <c r="A1749" s="446">
        <v>90843</v>
      </c>
      <c r="B1749" s="447" t="s">
        <v>3719</v>
      </c>
      <c r="C1749" s="448" t="s">
        <v>2570</v>
      </c>
      <c r="D1749" s="449">
        <v>621.49</v>
      </c>
      <c r="E1749" s="449">
        <v>166.64</v>
      </c>
      <c r="F1749" s="449" t="s">
        <v>16857</v>
      </c>
    </row>
    <row r="1750" spans="1:6" ht="45" customHeight="1">
      <c r="A1750" s="446">
        <v>90849</v>
      </c>
      <c r="B1750" s="447" t="s">
        <v>3723</v>
      </c>
      <c r="C1750" s="448" t="s">
        <v>2570</v>
      </c>
      <c r="D1750" s="449">
        <v>553.65000000000009</v>
      </c>
      <c r="E1750" s="449">
        <v>147.41999999999999</v>
      </c>
      <c r="F1750" s="449" t="s">
        <v>16861</v>
      </c>
    </row>
    <row r="1751" spans="1:6" ht="60" customHeight="1">
      <c r="A1751" s="446">
        <v>91315</v>
      </c>
      <c r="B1751" s="447" t="s">
        <v>3728</v>
      </c>
      <c r="C1751" s="448" t="s">
        <v>2570</v>
      </c>
      <c r="D1751" s="449">
        <v>559.43999999999994</v>
      </c>
      <c r="E1751" s="449">
        <v>179.34</v>
      </c>
      <c r="F1751" s="449" t="s">
        <v>16899</v>
      </c>
    </row>
    <row r="1752" spans="1:6" ht="45" customHeight="1">
      <c r="A1752" s="446">
        <v>91321</v>
      </c>
      <c r="B1752" s="447" t="s">
        <v>3263</v>
      </c>
      <c r="C1752" s="448" t="s">
        <v>2570</v>
      </c>
      <c r="D1752" s="449">
        <v>511.91999999999996</v>
      </c>
      <c r="E1752" s="449">
        <v>160.11000000000001</v>
      </c>
      <c r="F1752" s="449" t="s">
        <v>16903</v>
      </c>
    </row>
    <row r="1753" spans="1:6" ht="60" customHeight="1">
      <c r="A1753" s="446">
        <v>90844</v>
      </c>
      <c r="B1753" s="447" t="s">
        <v>3720</v>
      </c>
      <c r="C1753" s="448" t="s">
        <v>2570</v>
      </c>
      <c r="D1753" s="449">
        <v>638.95000000000005</v>
      </c>
      <c r="E1753" s="449">
        <v>179.3</v>
      </c>
      <c r="F1753" s="449" t="s">
        <v>16858</v>
      </c>
    </row>
    <row r="1754" spans="1:6" ht="45" customHeight="1">
      <c r="A1754" s="446">
        <v>90850</v>
      </c>
      <c r="B1754" s="447" t="s">
        <v>3724</v>
      </c>
      <c r="C1754" s="448" t="s">
        <v>2570</v>
      </c>
      <c r="D1754" s="449">
        <v>571.11</v>
      </c>
      <c r="E1754" s="449">
        <v>160.08000000000001</v>
      </c>
      <c r="F1754" s="449" t="s">
        <v>16862</v>
      </c>
    </row>
    <row r="1755" spans="1:6">
      <c r="A1755" s="441"/>
      <c r="B1755" s="445" t="s">
        <v>1135</v>
      </c>
      <c r="C1755" s="443"/>
      <c r="D1755" s="444" t="s">
        <v>2587</v>
      </c>
      <c r="E1755" s="444" t="s">
        <v>2587</v>
      </c>
      <c r="F1755" s="444"/>
    </row>
    <row r="1756" spans="1:6" ht="30" customHeight="1">
      <c r="A1756" s="446">
        <v>91299</v>
      </c>
      <c r="B1756" s="447" t="s">
        <v>16887</v>
      </c>
      <c r="C1756" s="448" t="s">
        <v>2570</v>
      </c>
      <c r="D1756" s="449">
        <v>794.84</v>
      </c>
      <c r="E1756" s="449">
        <v>41.14</v>
      </c>
      <c r="F1756" s="449" t="s">
        <v>16888</v>
      </c>
    </row>
    <row r="1757" spans="1:6" ht="45" customHeight="1">
      <c r="A1757" s="446">
        <v>91336</v>
      </c>
      <c r="B1757" s="447" t="s">
        <v>16924</v>
      </c>
      <c r="C1757" s="448" t="s">
        <v>2570</v>
      </c>
      <c r="D1757" s="449">
        <v>1040.79</v>
      </c>
      <c r="E1757" s="449">
        <v>158.78</v>
      </c>
      <c r="F1757" s="449" t="s">
        <v>16925</v>
      </c>
    </row>
    <row r="1758" spans="1:6" ht="45" customHeight="1">
      <c r="A1758" s="446">
        <v>91337</v>
      </c>
      <c r="B1758" s="447" t="s">
        <v>16926</v>
      </c>
      <c r="C1758" s="448" t="s">
        <v>2570</v>
      </c>
      <c r="D1758" s="449">
        <v>981.81999999999994</v>
      </c>
      <c r="E1758" s="449">
        <v>158.79</v>
      </c>
      <c r="F1758" s="449" t="s">
        <v>16927</v>
      </c>
    </row>
    <row r="1759" spans="1:6">
      <c r="A1759" s="441"/>
      <c r="B1759" s="445" t="s">
        <v>2851</v>
      </c>
      <c r="C1759" s="443"/>
      <c r="D1759" s="444" t="s">
        <v>2587</v>
      </c>
      <c r="E1759" s="444" t="s">
        <v>2587</v>
      </c>
      <c r="F1759" s="444"/>
    </row>
    <row r="1760" spans="1:6">
      <c r="A1760" s="441"/>
      <c r="B1760" s="445" t="s">
        <v>2852</v>
      </c>
      <c r="C1760" s="443"/>
      <c r="D1760" s="444" t="s">
        <v>2587</v>
      </c>
      <c r="E1760" s="444" t="s">
        <v>2587</v>
      </c>
      <c r="F1760" s="444"/>
    </row>
    <row r="1761" spans="1:6">
      <c r="A1761" s="441"/>
      <c r="B1761" s="445" t="s">
        <v>2846</v>
      </c>
      <c r="C1761" s="443"/>
      <c r="D1761" s="444" t="s">
        <v>2587</v>
      </c>
      <c r="E1761" s="444" t="s">
        <v>2587</v>
      </c>
      <c r="F1761" s="444"/>
    </row>
    <row r="1762" spans="1:6" ht="15" customHeight="1">
      <c r="A1762" s="446">
        <v>84876</v>
      </c>
      <c r="B1762" s="447" t="s">
        <v>3264</v>
      </c>
      <c r="C1762" s="448" t="s">
        <v>2573</v>
      </c>
      <c r="D1762" s="449">
        <v>632.63</v>
      </c>
      <c r="E1762" s="449">
        <v>45.52</v>
      </c>
      <c r="F1762" s="449" t="s">
        <v>16821</v>
      </c>
    </row>
    <row r="1763" spans="1:6">
      <c r="A1763" s="441"/>
      <c r="B1763" s="445" t="s">
        <v>2845</v>
      </c>
      <c r="C1763" s="443"/>
      <c r="D1763" s="444" t="s">
        <v>2587</v>
      </c>
      <c r="E1763" s="444" t="s">
        <v>2587</v>
      </c>
      <c r="F1763" s="444"/>
    </row>
    <row r="1764" spans="1:6" ht="30" customHeight="1">
      <c r="A1764" s="446">
        <v>91298</v>
      </c>
      <c r="B1764" s="447" t="s">
        <v>16885</v>
      </c>
      <c r="C1764" s="448" t="s">
        <v>2570</v>
      </c>
      <c r="D1764" s="449">
        <v>588.36</v>
      </c>
      <c r="E1764" s="449">
        <v>29.64</v>
      </c>
      <c r="F1764" s="449" t="s">
        <v>16886</v>
      </c>
    </row>
    <row r="1765" spans="1:6" ht="45" customHeight="1">
      <c r="A1765" s="446">
        <v>91334</v>
      </c>
      <c r="B1765" s="447" t="s">
        <v>16920</v>
      </c>
      <c r="C1765" s="448" t="s">
        <v>2570</v>
      </c>
      <c r="D1765" s="449">
        <v>834.27</v>
      </c>
      <c r="E1765" s="449">
        <v>147.32</v>
      </c>
      <c r="F1765" s="449" t="s">
        <v>16921</v>
      </c>
    </row>
    <row r="1766" spans="1:6" ht="45" customHeight="1">
      <c r="A1766" s="446">
        <v>91335</v>
      </c>
      <c r="B1766" s="447" t="s">
        <v>16922</v>
      </c>
      <c r="C1766" s="448" t="s">
        <v>2570</v>
      </c>
      <c r="D1766" s="449">
        <v>775.3</v>
      </c>
      <c r="E1766" s="449">
        <v>147.33000000000001</v>
      </c>
      <c r="F1766" s="449" t="s">
        <v>16923</v>
      </c>
    </row>
    <row r="1767" spans="1:6">
      <c r="A1767" s="441"/>
      <c r="B1767" s="445" t="s">
        <v>2847</v>
      </c>
      <c r="C1767" s="443"/>
      <c r="D1767" s="444" t="s">
        <v>2587</v>
      </c>
      <c r="E1767" s="444" t="s">
        <v>2587</v>
      </c>
      <c r="F1767" s="444"/>
    </row>
    <row r="1768" spans="1:6">
      <c r="A1768" s="441"/>
      <c r="B1768" s="445" t="s">
        <v>2850</v>
      </c>
      <c r="C1768" s="443"/>
      <c r="D1768" s="444" t="s">
        <v>2587</v>
      </c>
      <c r="E1768" s="444" t="s">
        <v>2587</v>
      </c>
      <c r="F1768" s="444"/>
    </row>
    <row r="1769" spans="1:6">
      <c r="A1769" s="441"/>
      <c r="B1769" s="445" t="s">
        <v>72</v>
      </c>
      <c r="C1769" s="443"/>
      <c r="D1769" s="444" t="s">
        <v>2587</v>
      </c>
      <c r="E1769" s="444" t="s">
        <v>2587</v>
      </c>
      <c r="F1769" s="444"/>
    </row>
    <row r="1770" spans="1:6">
      <c r="A1770" s="441"/>
      <c r="B1770" s="445" t="s">
        <v>2092</v>
      </c>
      <c r="C1770" s="443"/>
      <c r="D1770" s="444" t="s">
        <v>2587</v>
      </c>
      <c r="E1770" s="444" t="s">
        <v>2587</v>
      </c>
      <c r="F1770" s="444"/>
    </row>
    <row r="1771" spans="1:6" ht="30" customHeight="1">
      <c r="A1771" s="446" t="s">
        <v>2093</v>
      </c>
      <c r="B1771" s="447" t="s">
        <v>3265</v>
      </c>
      <c r="C1771" s="448" t="s">
        <v>2570</v>
      </c>
      <c r="D1771" s="449">
        <v>1401.51</v>
      </c>
      <c r="E1771" s="449">
        <v>137.05000000000001</v>
      </c>
      <c r="F1771" s="449" t="s">
        <v>16928</v>
      </c>
    </row>
    <row r="1772" spans="1:6" ht="15" customHeight="1">
      <c r="A1772" s="446">
        <v>84847</v>
      </c>
      <c r="B1772" s="447" t="s">
        <v>3266</v>
      </c>
      <c r="C1772" s="448" t="s">
        <v>2573</v>
      </c>
      <c r="D1772" s="449">
        <v>586.72</v>
      </c>
      <c r="E1772" s="449">
        <v>70.67</v>
      </c>
      <c r="F1772" s="449" t="s">
        <v>16931</v>
      </c>
    </row>
    <row r="1773" spans="1:6" ht="15" customHeight="1">
      <c r="A1773" s="446">
        <v>84844</v>
      </c>
      <c r="B1773" s="447" t="s">
        <v>3267</v>
      </c>
      <c r="C1773" s="448" t="s">
        <v>2573</v>
      </c>
      <c r="D1773" s="449">
        <v>357.69</v>
      </c>
      <c r="E1773" s="449">
        <v>70.7</v>
      </c>
      <c r="F1773" s="449" t="s">
        <v>16929</v>
      </c>
    </row>
    <row r="1774" spans="1:6" ht="15" customHeight="1">
      <c r="A1774" s="446">
        <v>84845</v>
      </c>
      <c r="B1774" s="447" t="s">
        <v>3268</v>
      </c>
      <c r="C1774" s="448" t="s">
        <v>2573</v>
      </c>
      <c r="D1774" s="449">
        <v>572.61</v>
      </c>
      <c r="E1774" s="449">
        <v>70.67</v>
      </c>
      <c r="F1774" s="449" t="s">
        <v>16930</v>
      </c>
    </row>
    <row r="1775" spans="1:6" ht="30" customHeight="1">
      <c r="A1775" s="446">
        <v>84848</v>
      </c>
      <c r="B1775" s="447" t="s">
        <v>3269</v>
      </c>
      <c r="C1775" s="448" t="s">
        <v>2573</v>
      </c>
      <c r="D1775" s="449">
        <v>452.58</v>
      </c>
      <c r="E1775" s="449">
        <v>70.680000000000007</v>
      </c>
      <c r="F1775" s="449" t="s">
        <v>16932</v>
      </c>
    </row>
    <row r="1776" spans="1:6" ht="30" customHeight="1">
      <c r="A1776" s="446">
        <v>84846</v>
      </c>
      <c r="B1776" s="447" t="s">
        <v>3270</v>
      </c>
      <c r="C1776" s="448" t="s">
        <v>2573</v>
      </c>
      <c r="D1776" s="449">
        <v>586.72</v>
      </c>
      <c r="E1776" s="449">
        <v>70.67</v>
      </c>
      <c r="F1776" s="449" t="s">
        <v>16931</v>
      </c>
    </row>
    <row r="1777" spans="1:6">
      <c r="A1777" s="441"/>
      <c r="B1777" s="445" t="s">
        <v>2094</v>
      </c>
      <c r="C1777" s="443"/>
      <c r="D1777" s="444" t="s">
        <v>2587</v>
      </c>
      <c r="E1777" s="444" t="s">
        <v>2587</v>
      </c>
      <c r="F1777" s="444"/>
    </row>
    <row r="1778" spans="1:6" ht="30" customHeight="1">
      <c r="A1778" s="446">
        <v>91286</v>
      </c>
      <c r="B1778" s="447" t="s">
        <v>3271</v>
      </c>
      <c r="C1778" s="448" t="s">
        <v>2570</v>
      </c>
      <c r="D1778" s="449">
        <v>112.5</v>
      </c>
      <c r="E1778" s="449">
        <v>47.24</v>
      </c>
      <c r="F1778" s="449" t="s">
        <v>16871</v>
      </c>
    </row>
    <row r="1779" spans="1:6" ht="30" customHeight="1">
      <c r="A1779" s="446">
        <v>91287</v>
      </c>
      <c r="B1779" s="447" t="s">
        <v>3272</v>
      </c>
      <c r="C1779" s="448" t="s">
        <v>2570</v>
      </c>
      <c r="D1779" s="449">
        <v>114.51</v>
      </c>
      <c r="E1779" s="449">
        <v>52.11</v>
      </c>
      <c r="F1779" s="449" t="s">
        <v>16872</v>
      </c>
    </row>
    <row r="1780" spans="1:6" ht="30" customHeight="1">
      <c r="A1780" s="446">
        <v>91288</v>
      </c>
      <c r="B1780" s="447" t="s">
        <v>3273</v>
      </c>
      <c r="C1780" s="448" t="s">
        <v>2570</v>
      </c>
      <c r="D1780" s="449">
        <v>116.51000000000002</v>
      </c>
      <c r="E1780" s="449">
        <v>57.01</v>
      </c>
      <c r="F1780" s="449" t="s">
        <v>16873</v>
      </c>
    </row>
    <row r="1781" spans="1:6" ht="30" customHeight="1">
      <c r="A1781" s="446">
        <v>91290</v>
      </c>
      <c r="B1781" s="447" t="s">
        <v>3274</v>
      </c>
      <c r="C1781" s="448" t="s">
        <v>2570</v>
      </c>
      <c r="D1781" s="449">
        <v>118.56</v>
      </c>
      <c r="E1781" s="449">
        <v>61.85</v>
      </c>
      <c r="F1781" s="449" t="s">
        <v>16874</v>
      </c>
    </row>
    <row r="1782" spans="1:6" ht="30" customHeight="1">
      <c r="A1782" s="446">
        <v>91291</v>
      </c>
      <c r="B1782" s="447" t="s">
        <v>3275</v>
      </c>
      <c r="C1782" s="448" t="s">
        <v>2570</v>
      </c>
      <c r="D1782" s="449">
        <v>135.54000000000002</v>
      </c>
      <c r="E1782" s="449">
        <v>86.23</v>
      </c>
      <c r="F1782" s="449" t="s">
        <v>16875</v>
      </c>
    </row>
    <row r="1783" spans="1:6" ht="30" customHeight="1">
      <c r="A1783" s="446">
        <v>91292</v>
      </c>
      <c r="B1783" s="447" t="s">
        <v>3276</v>
      </c>
      <c r="C1783" s="448" t="s">
        <v>2570</v>
      </c>
      <c r="D1783" s="449">
        <v>139.03000000000003</v>
      </c>
      <c r="E1783" s="449">
        <v>94.96</v>
      </c>
      <c r="F1783" s="449" t="s">
        <v>16876</v>
      </c>
    </row>
    <row r="1784" spans="1:6" ht="30" customHeight="1">
      <c r="A1784" s="446">
        <v>91293</v>
      </c>
      <c r="B1784" s="447" t="s">
        <v>3277</v>
      </c>
      <c r="C1784" s="448" t="s">
        <v>2570</v>
      </c>
      <c r="D1784" s="449">
        <v>142.59</v>
      </c>
      <c r="E1784" s="449">
        <v>103.62</v>
      </c>
      <c r="F1784" s="449" t="s">
        <v>16877</v>
      </c>
    </row>
    <row r="1785" spans="1:6" ht="30" customHeight="1">
      <c r="A1785" s="446">
        <v>91294</v>
      </c>
      <c r="B1785" s="447" t="s">
        <v>3278</v>
      </c>
      <c r="C1785" s="448" t="s">
        <v>2570</v>
      </c>
      <c r="D1785" s="449">
        <v>146.19</v>
      </c>
      <c r="E1785" s="449">
        <v>112.29</v>
      </c>
      <c r="F1785" s="449" t="s">
        <v>16878</v>
      </c>
    </row>
    <row r="1786" spans="1:6" ht="30" customHeight="1">
      <c r="A1786" s="446">
        <v>90800</v>
      </c>
      <c r="B1786" s="447" t="s">
        <v>3279</v>
      </c>
      <c r="C1786" s="448" t="s">
        <v>2570</v>
      </c>
      <c r="D1786" s="449">
        <v>159.99</v>
      </c>
      <c r="E1786" s="449">
        <v>47.23</v>
      </c>
      <c r="F1786" s="449" t="s">
        <v>16834</v>
      </c>
    </row>
    <row r="1787" spans="1:6" ht="30" customHeight="1">
      <c r="A1787" s="446">
        <v>90801</v>
      </c>
      <c r="B1787" s="447" t="s">
        <v>3280</v>
      </c>
      <c r="C1787" s="448" t="s">
        <v>2570</v>
      </c>
      <c r="D1787" s="449">
        <v>162.01</v>
      </c>
      <c r="E1787" s="449">
        <v>52.09</v>
      </c>
      <c r="F1787" s="449" t="s">
        <v>16835</v>
      </c>
    </row>
    <row r="1788" spans="1:6" ht="30" customHeight="1">
      <c r="A1788" s="446">
        <v>90802</v>
      </c>
      <c r="B1788" s="447" t="s">
        <v>3281</v>
      </c>
      <c r="C1788" s="448" t="s">
        <v>2570</v>
      </c>
      <c r="D1788" s="449">
        <v>164.01</v>
      </c>
      <c r="E1788" s="449">
        <v>56.99</v>
      </c>
      <c r="F1788" s="449" t="s">
        <v>16836</v>
      </c>
    </row>
    <row r="1789" spans="1:6" ht="30" customHeight="1">
      <c r="A1789" s="446">
        <v>90803</v>
      </c>
      <c r="B1789" s="447" t="s">
        <v>3282</v>
      </c>
      <c r="C1789" s="448" t="s">
        <v>2570</v>
      </c>
      <c r="D1789" s="449">
        <v>166.06</v>
      </c>
      <c r="E1789" s="449">
        <v>61.83</v>
      </c>
      <c r="F1789" s="449" t="s">
        <v>16837</v>
      </c>
    </row>
    <row r="1790" spans="1:6" ht="30" customHeight="1">
      <c r="A1790" s="446">
        <v>90804</v>
      </c>
      <c r="B1790" s="447" t="s">
        <v>3283</v>
      </c>
      <c r="C1790" s="448" t="s">
        <v>2570</v>
      </c>
      <c r="D1790" s="449">
        <v>183.07</v>
      </c>
      <c r="E1790" s="449">
        <v>86.18</v>
      </c>
      <c r="F1790" s="449" t="s">
        <v>16838</v>
      </c>
    </row>
    <row r="1791" spans="1:6" ht="30" customHeight="1">
      <c r="A1791" s="446">
        <v>90805</v>
      </c>
      <c r="B1791" s="447" t="s">
        <v>3284</v>
      </c>
      <c r="C1791" s="448" t="s">
        <v>2570</v>
      </c>
      <c r="D1791" s="449">
        <v>22.939999999999998</v>
      </c>
      <c r="E1791" s="449">
        <v>39.090000000000003</v>
      </c>
      <c r="F1791" s="449" t="s">
        <v>16839</v>
      </c>
    </row>
    <row r="1792" spans="1:6" ht="30" customHeight="1">
      <c r="A1792" s="446">
        <v>90806</v>
      </c>
      <c r="B1792" s="447" t="s">
        <v>3285</v>
      </c>
      <c r="C1792" s="448" t="s">
        <v>2570</v>
      </c>
      <c r="D1792" s="449">
        <v>186.57000000000002</v>
      </c>
      <c r="E1792" s="449">
        <v>94.9</v>
      </c>
      <c r="F1792" s="449" t="s">
        <v>16840</v>
      </c>
    </row>
    <row r="1793" spans="1:6" ht="30" customHeight="1">
      <c r="A1793" s="446">
        <v>90807</v>
      </c>
      <c r="B1793" s="447" t="s">
        <v>3347</v>
      </c>
      <c r="C1793" s="448" t="s">
        <v>2570</v>
      </c>
      <c r="D1793" s="449">
        <v>24.390000000000008</v>
      </c>
      <c r="E1793" s="449">
        <v>42.98</v>
      </c>
      <c r="F1793" s="449" t="s">
        <v>16841</v>
      </c>
    </row>
    <row r="1794" spans="1:6" ht="30" customHeight="1">
      <c r="A1794" s="446">
        <v>90816</v>
      </c>
      <c r="B1794" s="447" t="s">
        <v>3026</v>
      </c>
      <c r="C1794" s="448" t="s">
        <v>2570</v>
      </c>
      <c r="D1794" s="449">
        <v>190.12</v>
      </c>
      <c r="E1794" s="449">
        <v>103.57</v>
      </c>
      <c r="F1794" s="449" t="s">
        <v>16842</v>
      </c>
    </row>
    <row r="1795" spans="1:6" ht="30" customHeight="1">
      <c r="A1795" s="446">
        <v>90817</v>
      </c>
      <c r="B1795" s="447" t="s">
        <v>3027</v>
      </c>
      <c r="C1795" s="448" t="s">
        <v>2570</v>
      </c>
      <c r="D1795" s="449">
        <v>25.989999999999995</v>
      </c>
      <c r="E1795" s="449">
        <v>46.7</v>
      </c>
      <c r="F1795" s="449" t="s">
        <v>16843</v>
      </c>
    </row>
    <row r="1796" spans="1:6" ht="30" customHeight="1">
      <c r="A1796" s="446">
        <v>90818</v>
      </c>
      <c r="B1796" s="447" t="s">
        <v>3028</v>
      </c>
      <c r="C1796" s="448" t="s">
        <v>2570</v>
      </c>
      <c r="D1796" s="449">
        <v>193.71999999999997</v>
      </c>
      <c r="E1796" s="449">
        <v>112.24</v>
      </c>
      <c r="F1796" s="449" t="s">
        <v>16844</v>
      </c>
    </row>
    <row r="1797" spans="1:6" ht="30" customHeight="1">
      <c r="A1797" s="446">
        <v>90819</v>
      </c>
      <c r="B1797" s="447" t="s">
        <v>3029</v>
      </c>
      <c r="C1797" s="448" t="s">
        <v>2570</v>
      </c>
      <c r="D1797" s="449">
        <v>27.529999999999994</v>
      </c>
      <c r="E1797" s="449">
        <v>50.54</v>
      </c>
      <c r="F1797" s="449" t="s">
        <v>16845</v>
      </c>
    </row>
    <row r="1798" spans="1:6" ht="30" customHeight="1">
      <c r="A1798" s="446">
        <v>91300</v>
      </c>
      <c r="B1798" s="447" t="s">
        <v>3030</v>
      </c>
      <c r="C1798" s="448" t="s">
        <v>2570</v>
      </c>
      <c r="D1798" s="449">
        <v>20.830000000000002</v>
      </c>
      <c r="E1798" s="449">
        <v>5.68</v>
      </c>
      <c r="F1798" s="449" t="s">
        <v>16889</v>
      </c>
    </row>
    <row r="1799" spans="1:6" ht="30" customHeight="1">
      <c r="A1799" s="446">
        <v>91301</v>
      </c>
      <c r="B1799" s="447" t="s">
        <v>2461</v>
      </c>
      <c r="C1799" s="448" t="s">
        <v>2570</v>
      </c>
      <c r="D1799" s="449">
        <v>21.450000000000003</v>
      </c>
      <c r="E1799" s="449">
        <v>6.4</v>
      </c>
      <c r="F1799" s="449" t="s">
        <v>11498</v>
      </c>
    </row>
    <row r="1800" spans="1:6" ht="30" customHeight="1">
      <c r="A1800" s="446">
        <v>91302</v>
      </c>
      <c r="B1800" s="447" t="s">
        <v>2462</v>
      </c>
      <c r="C1800" s="448" t="s">
        <v>2570</v>
      </c>
      <c r="D1800" s="449">
        <v>22.060000000000002</v>
      </c>
      <c r="E1800" s="449">
        <v>7.15</v>
      </c>
      <c r="F1800" s="449" t="s">
        <v>16890</v>
      </c>
    </row>
    <row r="1801" spans="1:6" ht="30" customHeight="1">
      <c r="A1801" s="446">
        <v>91303</v>
      </c>
      <c r="B1801" s="447" t="s">
        <v>2463</v>
      </c>
      <c r="C1801" s="448" t="s">
        <v>2570</v>
      </c>
      <c r="D1801" s="449">
        <v>22.72</v>
      </c>
      <c r="E1801" s="449">
        <v>7.87</v>
      </c>
      <c r="F1801" s="449" t="s">
        <v>16891</v>
      </c>
    </row>
    <row r="1802" spans="1:6" ht="30" customHeight="1">
      <c r="A1802" s="446">
        <v>90826</v>
      </c>
      <c r="B1802" s="447" t="s">
        <v>2464</v>
      </c>
      <c r="C1802" s="448" t="s">
        <v>2570</v>
      </c>
      <c r="D1802" s="449">
        <v>26.379999999999995</v>
      </c>
      <c r="E1802" s="449">
        <v>5.67</v>
      </c>
      <c r="F1802" s="449" t="s">
        <v>16850</v>
      </c>
    </row>
    <row r="1803" spans="1:6" ht="30" customHeight="1">
      <c r="A1803" s="446">
        <v>90827</v>
      </c>
      <c r="B1803" s="447" t="s">
        <v>2465</v>
      </c>
      <c r="C1803" s="448" t="s">
        <v>2570</v>
      </c>
      <c r="D1803" s="449">
        <v>27.1</v>
      </c>
      <c r="E1803" s="449">
        <v>6.39</v>
      </c>
      <c r="F1803" s="449" t="s">
        <v>16851</v>
      </c>
    </row>
    <row r="1804" spans="1:6" ht="30" customHeight="1">
      <c r="A1804" s="446">
        <v>90828</v>
      </c>
      <c r="B1804" s="447" t="s">
        <v>2466</v>
      </c>
      <c r="C1804" s="448" t="s">
        <v>2570</v>
      </c>
      <c r="D1804" s="449">
        <v>27.820000000000004</v>
      </c>
      <c r="E1804" s="449">
        <v>7.13</v>
      </c>
      <c r="F1804" s="449" t="s">
        <v>16852</v>
      </c>
    </row>
    <row r="1805" spans="1:6" ht="30" customHeight="1">
      <c r="A1805" s="446">
        <v>90829</v>
      </c>
      <c r="B1805" s="447" t="s">
        <v>2467</v>
      </c>
      <c r="C1805" s="448" t="s">
        <v>2570</v>
      </c>
      <c r="D1805" s="449">
        <v>28.57</v>
      </c>
      <c r="E1805" s="449">
        <v>7.86</v>
      </c>
      <c r="F1805" s="449" t="s">
        <v>11949</v>
      </c>
    </row>
    <row r="1806" spans="1:6" ht="15" customHeight="1">
      <c r="A1806" s="446">
        <v>85015</v>
      </c>
      <c r="B1806" s="447" t="s">
        <v>1745</v>
      </c>
      <c r="C1806" s="448" t="s">
        <v>2572</v>
      </c>
      <c r="D1806" s="449">
        <v>8.5299999999999994</v>
      </c>
      <c r="E1806" s="449">
        <v>13.17</v>
      </c>
      <c r="F1806" s="449" t="s">
        <v>15960</v>
      </c>
    </row>
    <row r="1807" spans="1:6" ht="15" customHeight="1">
      <c r="A1807" s="446">
        <v>85016</v>
      </c>
      <c r="B1807" s="447" t="s">
        <v>2468</v>
      </c>
      <c r="C1807" s="448" t="s">
        <v>2572</v>
      </c>
      <c r="D1807" s="449">
        <v>13.089999999999998</v>
      </c>
      <c r="E1807" s="449">
        <v>13.72</v>
      </c>
      <c r="F1807" s="449" t="s">
        <v>17016</v>
      </c>
    </row>
    <row r="1808" spans="1:6" ht="30" customHeight="1">
      <c r="A1808" s="446">
        <v>84874</v>
      </c>
      <c r="B1808" s="447" t="s">
        <v>2469</v>
      </c>
      <c r="C1808" s="448" t="s">
        <v>2570</v>
      </c>
      <c r="D1808" s="449">
        <v>235.31</v>
      </c>
      <c r="E1808" s="449">
        <v>21.74</v>
      </c>
      <c r="F1808" s="449" t="s">
        <v>16820</v>
      </c>
    </row>
    <row r="1809" spans="1:6" ht="15" customHeight="1">
      <c r="A1809" s="446">
        <v>84849</v>
      </c>
      <c r="B1809" s="447" t="s">
        <v>2470</v>
      </c>
      <c r="C1809" s="448" t="s">
        <v>2570</v>
      </c>
      <c r="D1809" s="449">
        <v>69.64</v>
      </c>
      <c r="E1809" s="449">
        <v>24.2</v>
      </c>
      <c r="F1809" s="449" t="s">
        <v>16933</v>
      </c>
    </row>
    <row r="1810" spans="1:6">
      <c r="A1810" s="441"/>
      <c r="B1810" s="445" t="s">
        <v>2164</v>
      </c>
      <c r="C1810" s="443"/>
      <c r="D1810" s="444" t="s">
        <v>2587</v>
      </c>
      <c r="E1810" s="444" t="s">
        <v>2587</v>
      </c>
      <c r="F1810" s="444"/>
    </row>
    <row r="1811" spans="1:6" ht="30" customHeight="1">
      <c r="A1811" s="446">
        <v>94805</v>
      </c>
      <c r="B1811" s="447" t="s">
        <v>2471</v>
      </c>
      <c r="C1811" s="448" t="s">
        <v>2570</v>
      </c>
      <c r="D1811" s="449">
        <v>1063.04</v>
      </c>
      <c r="E1811" s="449">
        <v>14.25</v>
      </c>
      <c r="F1811" s="449" t="s">
        <v>16962</v>
      </c>
    </row>
    <row r="1812" spans="1:6" ht="30" customHeight="1">
      <c r="A1812" s="446">
        <v>68050</v>
      </c>
      <c r="B1812" s="447" t="s">
        <v>2472</v>
      </c>
      <c r="C1812" s="448" t="s">
        <v>2573</v>
      </c>
      <c r="D1812" s="449">
        <v>538.25</v>
      </c>
      <c r="E1812" s="449">
        <v>35.92</v>
      </c>
      <c r="F1812" s="449" t="s">
        <v>16957</v>
      </c>
    </row>
    <row r="1813" spans="1:6" ht="30" customHeight="1">
      <c r="A1813" s="446">
        <v>91338</v>
      </c>
      <c r="B1813" s="447" t="s">
        <v>16959</v>
      </c>
      <c r="C1813" s="448" t="s">
        <v>2573</v>
      </c>
      <c r="D1813" s="449">
        <v>892.78000000000009</v>
      </c>
      <c r="E1813" s="449">
        <v>7.79</v>
      </c>
      <c r="F1813" s="449" t="s">
        <v>16960</v>
      </c>
    </row>
    <row r="1814" spans="1:6" ht="30" customHeight="1">
      <c r="A1814" s="446">
        <v>91341</v>
      </c>
      <c r="B1814" s="447" t="s">
        <v>1512</v>
      </c>
      <c r="C1814" s="448" t="s">
        <v>2573</v>
      </c>
      <c r="D1814" s="449">
        <v>641.16999999999996</v>
      </c>
      <c r="E1814" s="449">
        <v>8.36</v>
      </c>
      <c r="F1814" s="449" t="s">
        <v>16961</v>
      </c>
    </row>
    <row r="1815" spans="1:6">
      <c r="A1815" s="441"/>
      <c r="B1815" s="445" t="s">
        <v>1297</v>
      </c>
      <c r="C1815" s="443"/>
      <c r="D1815" s="444" t="s">
        <v>2587</v>
      </c>
      <c r="E1815" s="444" t="s">
        <v>2587</v>
      </c>
      <c r="F1815" s="444"/>
    </row>
    <row r="1816" spans="1:6">
      <c r="A1816" s="441"/>
      <c r="B1816" s="445" t="s">
        <v>2853</v>
      </c>
      <c r="C1816" s="443"/>
      <c r="D1816" s="444" t="s">
        <v>2587</v>
      </c>
      <c r="E1816" s="444" t="s">
        <v>2587</v>
      </c>
      <c r="F1816" s="444"/>
    </row>
    <row r="1817" spans="1:6" ht="30" customHeight="1">
      <c r="A1817" s="446">
        <v>94806</v>
      </c>
      <c r="B1817" s="447" t="s">
        <v>2473</v>
      </c>
      <c r="C1817" s="448" t="s">
        <v>2570</v>
      </c>
      <c r="D1817" s="449">
        <v>379.76</v>
      </c>
      <c r="E1817" s="449">
        <v>20.14</v>
      </c>
      <c r="F1817" s="449" t="s">
        <v>14212</v>
      </c>
    </row>
    <row r="1818" spans="1:6">
      <c r="A1818" s="441"/>
      <c r="B1818" s="445" t="s">
        <v>2854</v>
      </c>
      <c r="C1818" s="443"/>
      <c r="D1818" s="444" t="s">
        <v>2587</v>
      </c>
      <c r="E1818" s="444" t="s">
        <v>2587</v>
      </c>
      <c r="F1818" s="444"/>
    </row>
    <row r="1819" spans="1:6" ht="15" customHeight="1">
      <c r="A1819" s="446" t="s">
        <v>2095</v>
      </c>
      <c r="B1819" s="447" t="s">
        <v>2474</v>
      </c>
      <c r="C1819" s="448" t="s">
        <v>2573</v>
      </c>
      <c r="D1819" s="449">
        <v>376.75</v>
      </c>
      <c r="E1819" s="449">
        <v>71.34</v>
      </c>
      <c r="F1819" s="449" t="s">
        <v>16934</v>
      </c>
    </row>
    <row r="1820" spans="1:6">
      <c r="A1820" s="441"/>
      <c r="B1820" s="445" t="s">
        <v>2855</v>
      </c>
      <c r="C1820" s="443"/>
      <c r="D1820" s="444" t="s">
        <v>2587</v>
      </c>
      <c r="E1820" s="444" t="s">
        <v>2587</v>
      </c>
      <c r="F1820" s="444"/>
    </row>
    <row r="1821" spans="1:6" ht="15" customHeight="1">
      <c r="A1821" s="446" t="s">
        <v>2097</v>
      </c>
      <c r="B1821" s="447" t="s">
        <v>2475</v>
      </c>
      <c r="C1821" s="448" t="s">
        <v>2573</v>
      </c>
      <c r="D1821" s="449">
        <v>367.19</v>
      </c>
      <c r="E1821" s="449">
        <v>46.92</v>
      </c>
      <c r="F1821" s="449" t="s">
        <v>16936</v>
      </c>
    </row>
    <row r="1822" spans="1:6">
      <c r="A1822" s="441"/>
      <c r="B1822" s="445" t="s">
        <v>73</v>
      </c>
      <c r="C1822" s="443"/>
      <c r="D1822" s="444" t="s">
        <v>2587</v>
      </c>
      <c r="E1822" s="444" t="s">
        <v>2587</v>
      </c>
      <c r="F1822" s="444"/>
    </row>
    <row r="1823" spans="1:6">
      <c r="A1823" s="441"/>
      <c r="B1823" s="445" t="s">
        <v>74</v>
      </c>
      <c r="C1823" s="443"/>
      <c r="D1823" s="444" t="s">
        <v>2587</v>
      </c>
      <c r="E1823" s="444" t="s">
        <v>2587</v>
      </c>
      <c r="F1823" s="444"/>
    </row>
    <row r="1824" spans="1:6">
      <c r="A1824" s="441"/>
      <c r="B1824" s="445" t="s">
        <v>2856</v>
      </c>
      <c r="C1824" s="443"/>
      <c r="D1824" s="444" t="s">
        <v>2587</v>
      </c>
      <c r="E1824" s="444" t="s">
        <v>2587</v>
      </c>
      <c r="F1824" s="444"/>
    </row>
    <row r="1825" spans="1:6" ht="30" customHeight="1">
      <c r="A1825" s="446">
        <v>94807</v>
      </c>
      <c r="B1825" s="447" t="s">
        <v>2476</v>
      </c>
      <c r="C1825" s="448" t="s">
        <v>2570</v>
      </c>
      <c r="D1825" s="449">
        <v>456.69000000000005</v>
      </c>
      <c r="E1825" s="449">
        <v>21.22</v>
      </c>
      <c r="F1825" s="449" t="s">
        <v>16963</v>
      </c>
    </row>
    <row r="1826" spans="1:6" ht="15" customHeight="1">
      <c r="A1826" s="446" t="s">
        <v>2096</v>
      </c>
      <c r="B1826" s="447" t="s">
        <v>1508</v>
      </c>
      <c r="C1826" s="448" t="s">
        <v>2573</v>
      </c>
      <c r="D1826" s="449">
        <v>261.96000000000004</v>
      </c>
      <c r="E1826" s="449">
        <v>48.65</v>
      </c>
      <c r="F1826" s="449" t="s">
        <v>16935</v>
      </c>
    </row>
    <row r="1827" spans="1:6">
      <c r="A1827" s="441"/>
      <c r="B1827" s="445" t="s">
        <v>2857</v>
      </c>
      <c r="C1827" s="443"/>
      <c r="D1827" s="444" t="s">
        <v>2587</v>
      </c>
      <c r="E1827" s="444" t="s">
        <v>2587</v>
      </c>
      <c r="F1827" s="444"/>
    </row>
    <row r="1828" spans="1:6" ht="15" customHeight="1">
      <c r="A1828" s="446" t="s">
        <v>2098</v>
      </c>
      <c r="B1828" s="447" t="s">
        <v>2477</v>
      </c>
      <c r="C1828" s="448" t="s">
        <v>2573</v>
      </c>
      <c r="D1828" s="449">
        <v>637.91</v>
      </c>
      <c r="E1828" s="449">
        <v>76.83</v>
      </c>
      <c r="F1828" s="449" t="s">
        <v>16939</v>
      </c>
    </row>
    <row r="1829" spans="1:6" ht="30" customHeight="1">
      <c r="A1829" s="446" t="s">
        <v>2099</v>
      </c>
      <c r="B1829" s="447" t="s">
        <v>2478</v>
      </c>
      <c r="C1829" s="448" t="s">
        <v>2573</v>
      </c>
      <c r="D1829" s="449">
        <v>525.95999999999992</v>
      </c>
      <c r="E1829" s="449">
        <v>76.83</v>
      </c>
      <c r="F1829" s="449" t="s">
        <v>16940</v>
      </c>
    </row>
    <row r="1830" spans="1:6" ht="30" customHeight="1">
      <c r="A1830" s="446" t="s">
        <v>2100</v>
      </c>
      <c r="B1830" s="447" t="s">
        <v>2479</v>
      </c>
      <c r="C1830" s="448" t="s">
        <v>2573</v>
      </c>
      <c r="D1830" s="449">
        <v>342.96000000000004</v>
      </c>
      <c r="E1830" s="449">
        <v>76.849999999999994</v>
      </c>
      <c r="F1830" s="449" t="s">
        <v>16941</v>
      </c>
    </row>
    <row r="1831" spans="1:6">
      <c r="A1831" s="441"/>
      <c r="B1831" s="445" t="s">
        <v>2859</v>
      </c>
      <c r="C1831" s="443"/>
      <c r="D1831" s="444" t="s">
        <v>2587</v>
      </c>
      <c r="E1831" s="444" t="s">
        <v>2587</v>
      </c>
      <c r="F1831" s="444"/>
    </row>
    <row r="1832" spans="1:6">
      <c r="A1832" s="441"/>
      <c r="B1832" s="445" t="s">
        <v>2861</v>
      </c>
      <c r="C1832" s="443"/>
      <c r="D1832" s="444" t="s">
        <v>2587</v>
      </c>
      <c r="E1832" s="444" t="s">
        <v>2587</v>
      </c>
      <c r="F1832" s="444"/>
    </row>
    <row r="1833" spans="1:6">
      <c r="A1833" s="441"/>
      <c r="B1833" s="445" t="s">
        <v>2858</v>
      </c>
      <c r="C1833" s="443"/>
      <c r="D1833" s="444" t="s">
        <v>2587</v>
      </c>
      <c r="E1833" s="444" t="s">
        <v>2587</v>
      </c>
      <c r="F1833" s="444"/>
    </row>
    <row r="1834" spans="1:6" ht="15" customHeight="1">
      <c r="A1834" s="446">
        <v>90838</v>
      </c>
      <c r="B1834" s="447" t="s">
        <v>1511</v>
      </c>
      <c r="C1834" s="448" t="s">
        <v>2570</v>
      </c>
      <c r="D1834" s="449">
        <v>759.06000000000006</v>
      </c>
      <c r="E1834" s="449">
        <v>80.05</v>
      </c>
      <c r="F1834" s="449" t="s">
        <v>16958</v>
      </c>
    </row>
    <row r="1835" spans="1:6">
      <c r="A1835" s="441"/>
      <c r="B1835" s="445" t="s">
        <v>75</v>
      </c>
      <c r="C1835" s="443"/>
      <c r="D1835" s="444" t="s">
        <v>2587</v>
      </c>
      <c r="E1835" s="444" t="s">
        <v>2587</v>
      </c>
      <c r="F1835" s="444"/>
    </row>
    <row r="1836" spans="1:6">
      <c r="A1836" s="441"/>
      <c r="B1836" s="445" t="s">
        <v>2860</v>
      </c>
      <c r="C1836" s="443"/>
      <c r="D1836" s="444" t="s">
        <v>2587</v>
      </c>
      <c r="E1836" s="444" t="s">
        <v>2587</v>
      </c>
      <c r="F1836" s="444"/>
    </row>
    <row r="1837" spans="1:6" ht="30" customHeight="1">
      <c r="A1837" s="446">
        <v>94559</v>
      </c>
      <c r="B1837" s="447" t="s">
        <v>2485</v>
      </c>
      <c r="C1837" s="448" t="s">
        <v>2573</v>
      </c>
      <c r="D1837" s="449">
        <v>482.47999999999996</v>
      </c>
      <c r="E1837" s="449">
        <v>102.55</v>
      </c>
      <c r="F1837" s="449" t="s">
        <v>16942</v>
      </c>
    </row>
    <row r="1838" spans="1:6" ht="30" customHeight="1">
      <c r="A1838" s="446">
        <v>94564</v>
      </c>
      <c r="B1838" s="447" t="s">
        <v>2486</v>
      </c>
      <c r="C1838" s="448" t="s">
        <v>2573</v>
      </c>
      <c r="D1838" s="449">
        <v>474.17</v>
      </c>
      <c r="E1838" s="449">
        <v>52.95</v>
      </c>
      <c r="F1838" s="449" t="s">
        <v>16946</v>
      </c>
    </row>
    <row r="1839" spans="1:6">
      <c r="A1839" s="441"/>
      <c r="B1839" s="445" t="s">
        <v>2861</v>
      </c>
      <c r="C1839" s="443"/>
      <c r="D1839" s="444" t="s">
        <v>2587</v>
      </c>
      <c r="E1839" s="444" t="s">
        <v>2587</v>
      </c>
      <c r="F1839" s="444"/>
    </row>
    <row r="1840" spans="1:6" ht="30" customHeight="1">
      <c r="A1840" s="446">
        <v>94560</v>
      </c>
      <c r="B1840" s="447" t="s">
        <v>2487</v>
      </c>
      <c r="C1840" s="448" t="s">
        <v>2573</v>
      </c>
      <c r="D1840" s="449">
        <v>486.28000000000003</v>
      </c>
      <c r="E1840" s="449">
        <v>38.18</v>
      </c>
      <c r="F1840" s="449" t="s">
        <v>16943</v>
      </c>
    </row>
    <row r="1841" spans="1:6" ht="30" customHeight="1">
      <c r="A1841" s="446">
        <v>94562</v>
      </c>
      <c r="B1841" s="447" t="s">
        <v>2488</v>
      </c>
      <c r="C1841" s="448" t="s">
        <v>2573</v>
      </c>
      <c r="D1841" s="449">
        <v>505.04</v>
      </c>
      <c r="E1841" s="449">
        <v>46.79</v>
      </c>
      <c r="F1841" s="449" t="s">
        <v>16944</v>
      </c>
    </row>
    <row r="1842" spans="1:6" ht="30" customHeight="1">
      <c r="A1842" s="446">
        <v>94563</v>
      </c>
      <c r="B1842" s="447" t="s">
        <v>2489</v>
      </c>
      <c r="C1842" s="448" t="s">
        <v>2573</v>
      </c>
      <c r="D1842" s="449">
        <v>639.56000000000006</v>
      </c>
      <c r="E1842" s="449">
        <v>53.38</v>
      </c>
      <c r="F1842" s="449" t="s">
        <v>16945</v>
      </c>
    </row>
    <row r="1843" spans="1:6" ht="30" customHeight="1">
      <c r="A1843" s="446">
        <v>94565</v>
      </c>
      <c r="B1843" s="447" t="s">
        <v>2490</v>
      </c>
      <c r="C1843" s="448" t="s">
        <v>2573</v>
      </c>
      <c r="D1843" s="449">
        <v>484.96999999999997</v>
      </c>
      <c r="E1843" s="449">
        <v>19.600000000000001</v>
      </c>
      <c r="F1843" s="449" t="s">
        <v>16947</v>
      </c>
    </row>
    <row r="1844" spans="1:6" ht="30" customHeight="1">
      <c r="A1844" s="446">
        <v>94567</v>
      </c>
      <c r="B1844" s="447" t="s">
        <v>2491</v>
      </c>
      <c r="C1844" s="448" t="s">
        <v>2573</v>
      </c>
      <c r="D1844" s="449">
        <v>501.90999999999997</v>
      </c>
      <c r="E1844" s="449">
        <v>24.24</v>
      </c>
      <c r="F1844" s="449" t="s">
        <v>16948</v>
      </c>
    </row>
    <row r="1845" spans="1:6" ht="30" customHeight="1">
      <c r="A1845" s="446">
        <v>94568</v>
      </c>
      <c r="B1845" s="447" t="s">
        <v>2492</v>
      </c>
      <c r="C1845" s="448" t="s">
        <v>2573</v>
      </c>
      <c r="D1845" s="449">
        <v>635.29999999999995</v>
      </c>
      <c r="E1845" s="449">
        <v>27.72</v>
      </c>
      <c r="F1845" s="449" t="s">
        <v>16949</v>
      </c>
    </row>
    <row r="1846" spans="1:6">
      <c r="A1846" s="441"/>
      <c r="B1846" s="445" t="s">
        <v>2862</v>
      </c>
      <c r="C1846" s="443"/>
      <c r="D1846" s="444" t="s">
        <v>2587</v>
      </c>
      <c r="E1846" s="444" t="s">
        <v>2587</v>
      </c>
      <c r="F1846" s="444"/>
    </row>
    <row r="1847" spans="1:6">
      <c r="A1847" s="441"/>
      <c r="B1847" s="445" t="s">
        <v>2681</v>
      </c>
      <c r="C1847" s="443"/>
      <c r="D1847" s="444" t="s">
        <v>2587</v>
      </c>
      <c r="E1847" s="444" t="s">
        <v>2587</v>
      </c>
      <c r="F1847" s="444"/>
    </row>
    <row r="1848" spans="1:6" ht="15" customHeight="1">
      <c r="A1848" s="446" t="s">
        <v>2682</v>
      </c>
      <c r="B1848" s="447" t="s">
        <v>2493</v>
      </c>
      <c r="C1848" s="448" t="s">
        <v>2570</v>
      </c>
      <c r="D1848" s="449">
        <v>112.8</v>
      </c>
      <c r="E1848" s="449">
        <v>18.14</v>
      </c>
      <c r="F1848" s="449" t="s">
        <v>16937</v>
      </c>
    </row>
    <row r="1849" spans="1:6" ht="15" customHeight="1">
      <c r="A1849" s="446" t="s">
        <v>2683</v>
      </c>
      <c r="B1849" s="447" t="s">
        <v>2494</v>
      </c>
      <c r="C1849" s="448" t="s">
        <v>2570</v>
      </c>
      <c r="D1849" s="449">
        <v>119.03999999999999</v>
      </c>
      <c r="E1849" s="449">
        <v>24.87</v>
      </c>
      <c r="F1849" s="449" t="s">
        <v>16938</v>
      </c>
    </row>
    <row r="1850" spans="1:6" ht="15" customHeight="1">
      <c r="A1850" s="446" t="s">
        <v>2684</v>
      </c>
      <c r="B1850" s="447" t="s">
        <v>1510</v>
      </c>
      <c r="C1850" s="448" t="s">
        <v>2573</v>
      </c>
      <c r="D1850" s="449">
        <v>246.07</v>
      </c>
      <c r="E1850" s="449">
        <v>42.83</v>
      </c>
      <c r="F1850" s="449" t="s">
        <v>16950</v>
      </c>
    </row>
    <row r="1851" spans="1:6" ht="30" customHeight="1">
      <c r="A1851" s="446">
        <v>73665</v>
      </c>
      <c r="B1851" s="447" t="s">
        <v>2498</v>
      </c>
      <c r="C1851" s="448" t="s">
        <v>2572</v>
      </c>
      <c r="D1851" s="449">
        <v>28.28</v>
      </c>
      <c r="E1851" s="449">
        <v>36.92</v>
      </c>
      <c r="F1851" s="449" t="s">
        <v>16953</v>
      </c>
    </row>
    <row r="1852" spans="1:6" ht="15" customHeight="1">
      <c r="A1852" s="446" t="s">
        <v>2161</v>
      </c>
      <c r="B1852" s="447" t="s">
        <v>2499</v>
      </c>
      <c r="C1852" s="448" t="s">
        <v>2572</v>
      </c>
      <c r="D1852" s="449">
        <v>162.01</v>
      </c>
      <c r="E1852" s="449">
        <v>92.2</v>
      </c>
      <c r="F1852" s="449" t="s">
        <v>16956</v>
      </c>
    </row>
    <row r="1853" spans="1:6" ht="15" customHeight="1">
      <c r="A1853" s="446">
        <v>84854</v>
      </c>
      <c r="B1853" s="447" t="s">
        <v>1509</v>
      </c>
      <c r="C1853" s="448" t="s">
        <v>2572</v>
      </c>
      <c r="D1853" s="449">
        <v>11.890000000000004</v>
      </c>
      <c r="E1853" s="449">
        <v>22.63</v>
      </c>
      <c r="F1853" s="449" t="s">
        <v>16269</v>
      </c>
    </row>
    <row r="1854" spans="1:6" ht="15" customHeight="1">
      <c r="A1854" s="446">
        <v>86958</v>
      </c>
      <c r="B1854" s="447" t="s">
        <v>798</v>
      </c>
      <c r="C1854" s="448" t="s">
        <v>2570</v>
      </c>
      <c r="D1854" s="449">
        <v>14.85</v>
      </c>
      <c r="E1854" s="449">
        <v>2.58</v>
      </c>
      <c r="F1854" s="449" t="s">
        <v>11843</v>
      </c>
    </row>
    <row r="1855" spans="1:6" ht="15" customHeight="1">
      <c r="A1855" s="446">
        <v>86957</v>
      </c>
      <c r="B1855" s="447" t="s">
        <v>797</v>
      </c>
      <c r="C1855" s="448" t="s">
        <v>2570</v>
      </c>
      <c r="D1855" s="449">
        <v>18.47</v>
      </c>
      <c r="E1855" s="449">
        <v>2.58</v>
      </c>
      <c r="F1855" s="449" t="s">
        <v>20736</v>
      </c>
    </row>
    <row r="1856" spans="1:6" ht="15" customHeight="1">
      <c r="A1856" s="446">
        <v>95541</v>
      </c>
      <c r="B1856" s="447" t="s">
        <v>2502</v>
      </c>
      <c r="C1856" s="448" t="s">
        <v>2570</v>
      </c>
      <c r="D1856" s="449">
        <v>0.85000000000000009</v>
      </c>
      <c r="E1856" s="449">
        <v>3.01</v>
      </c>
      <c r="F1856" s="449" t="s">
        <v>12184</v>
      </c>
    </row>
    <row r="1857" spans="1:6" ht="30" customHeight="1">
      <c r="A1857" s="446">
        <v>95573</v>
      </c>
      <c r="B1857" s="447" t="s">
        <v>2503</v>
      </c>
      <c r="C1857" s="448" t="s">
        <v>2570</v>
      </c>
      <c r="D1857" s="449">
        <v>35.14</v>
      </c>
      <c r="E1857" s="449">
        <v>2.85</v>
      </c>
      <c r="F1857" s="449" t="s">
        <v>12139</v>
      </c>
    </row>
    <row r="1858" spans="1:6" ht="30" customHeight="1">
      <c r="A1858" s="446">
        <v>95574</v>
      </c>
      <c r="B1858" s="447" t="s">
        <v>2504</v>
      </c>
      <c r="C1858" s="448" t="s">
        <v>2570</v>
      </c>
      <c r="D1858" s="449">
        <v>26.09</v>
      </c>
      <c r="E1858" s="449">
        <v>2.86</v>
      </c>
      <c r="F1858" s="449" t="s">
        <v>19846</v>
      </c>
    </row>
    <row r="1859" spans="1:6">
      <c r="A1859" s="441"/>
      <c r="B1859" s="445" t="s">
        <v>76</v>
      </c>
      <c r="C1859" s="443"/>
      <c r="D1859" s="444" t="s">
        <v>2587</v>
      </c>
      <c r="E1859" s="444" t="s">
        <v>2587</v>
      </c>
      <c r="F1859" s="444"/>
    </row>
    <row r="1860" spans="1:6">
      <c r="A1860" s="441"/>
      <c r="B1860" s="445" t="s">
        <v>77</v>
      </c>
      <c r="C1860" s="443"/>
      <c r="D1860" s="444" t="s">
        <v>2587</v>
      </c>
      <c r="E1860" s="444" t="s">
        <v>2587</v>
      </c>
      <c r="F1860" s="444"/>
    </row>
    <row r="1861" spans="1:6" ht="15" customHeight="1">
      <c r="A1861" s="446">
        <v>73631</v>
      </c>
      <c r="B1861" s="447" t="s">
        <v>2495</v>
      </c>
      <c r="C1861" s="448" t="s">
        <v>2573</v>
      </c>
      <c r="D1861" s="449">
        <v>181.55</v>
      </c>
      <c r="E1861" s="449">
        <v>163.80000000000001</v>
      </c>
      <c r="F1861" s="449" t="s">
        <v>16951</v>
      </c>
    </row>
    <row r="1862" spans="1:6" ht="15" customHeight="1">
      <c r="A1862" s="446" t="s">
        <v>2685</v>
      </c>
      <c r="B1862" s="447" t="s">
        <v>2496</v>
      </c>
      <c r="C1862" s="448" t="s">
        <v>2572</v>
      </c>
      <c r="D1862" s="449">
        <v>299.41000000000003</v>
      </c>
      <c r="E1862" s="449">
        <v>44.32</v>
      </c>
      <c r="F1862" s="449" t="s">
        <v>16952</v>
      </c>
    </row>
    <row r="1863" spans="1:6" ht="15" customHeight="1">
      <c r="A1863" s="446">
        <v>84862</v>
      </c>
      <c r="B1863" s="447" t="s">
        <v>2497</v>
      </c>
      <c r="C1863" s="448" t="s">
        <v>2572</v>
      </c>
      <c r="D1863" s="449">
        <v>190.44</v>
      </c>
      <c r="E1863" s="449">
        <v>35.79</v>
      </c>
      <c r="F1863" s="449" t="s">
        <v>16300</v>
      </c>
    </row>
    <row r="1864" spans="1:6" ht="15" customHeight="1">
      <c r="A1864" s="446" t="s">
        <v>2163</v>
      </c>
      <c r="B1864" s="447" t="s">
        <v>2501</v>
      </c>
      <c r="C1864" s="448" t="s">
        <v>2572</v>
      </c>
      <c r="D1864" s="449">
        <v>47.669999999999995</v>
      </c>
      <c r="E1864" s="449">
        <v>38.1</v>
      </c>
      <c r="F1864" s="449" t="s">
        <v>16955</v>
      </c>
    </row>
    <row r="1865" spans="1:6" ht="15" customHeight="1">
      <c r="A1865" s="446" t="s">
        <v>2162</v>
      </c>
      <c r="B1865" s="447" t="s">
        <v>2500</v>
      </c>
      <c r="C1865" s="448" t="s">
        <v>2572</v>
      </c>
      <c r="D1865" s="449">
        <v>77.58</v>
      </c>
      <c r="E1865" s="449">
        <v>38.08</v>
      </c>
      <c r="F1865" s="449" t="s">
        <v>16954</v>
      </c>
    </row>
    <row r="1866" spans="1:6">
      <c r="A1866" s="441"/>
      <c r="B1866" s="445" t="s">
        <v>2868</v>
      </c>
      <c r="C1866" s="443"/>
      <c r="D1866" s="444" t="s">
        <v>2587</v>
      </c>
      <c r="E1866" s="444" t="s">
        <v>2587</v>
      </c>
      <c r="F1866" s="444"/>
    </row>
    <row r="1867" spans="1:6" ht="30" customHeight="1">
      <c r="A1867" s="446">
        <v>94569</v>
      </c>
      <c r="B1867" s="447" t="s">
        <v>3119</v>
      </c>
      <c r="C1867" s="448" t="s">
        <v>2573</v>
      </c>
      <c r="D1867" s="449">
        <v>332.84999999999997</v>
      </c>
      <c r="E1867" s="449">
        <v>37.43</v>
      </c>
      <c r="F1867" s="449" t="s">
        <v>17000</v>
      </c>
    </row>
    <row r="1868" spans="1:6" ht="30" customHeight="1">
      <c r="A1868" s="446">
        <v>94575</v>
      </c>
      <c r="B1868" s="447" t="s">
        <v>3855</v>
      </c>
      <c r="C1868" s="448" t="s">
        <v>2573</v>
      </c>
      <c r="D1868" s="449">
        <v>348.15</v>
      </c>
      <c r="E1868" s="449">
        <v>64.69</v>
      </c>
      <c r="F1868" s="449" t="s">
        <v>17005</v>
      </c>
    </row>
    <row r="1869" spans="1:6" ht="30" customHeight="1">
      <c r="A1869" s="446">
        <v>94581</v>
      </c>
      <c r="B1869" s="447" t="s">
        <v>3860</v>
      </c>
      <c r="C1869" s="448" t="s">
        <v>2573</v>
      </c>
      <c r="D1869" s="449">
        <v>337.36</v>
      </c>
      <c r="E1869" s="449">
        <v>76.59</v>
      </c>
      <c r="F1869" s="449" t="s">
        <v>17010</v>
      </c>
    </row>
    <row r="1870" spans="1:6" ht="30" customHeight="1">
      <c r="A1870" s="446">
        <v>94570</v>
      </c>
      <c r="B1870" s="447" t="s">
        <v>3120</v>
      </c>
      <c r="C1870" s="448" t="s">
        <v>2573</v>
      </c>
      <c r="D1870" s="449">
        <v>216.75</v>
      </c>
      <c r="E1870" s="449">
        <v>11.37</v>
      </c>
      <c r="F1870" s="449" t="s">
        <v>17001</v>
      </c>
    </row>
    <row r="1871" spans="1:6" ht="30" customHeight="1">
      <c r="A1871" s="446">
        <v>94572</v>
      </c>
      <c r="B1871" s="447" t="s">
        <v>3852</v>
      </c>
      <c r="C1871" s="448" t="s">
        <v>2573</v>
      </c>
      <c r="D1871" s="449">
        <v>327.12</v>
      </c>
      <c r="E1871" s="449">
        <v>15.27</v>
      </c>
      <c r="F1871" s="449" t="s">
        <v>17002</v>
      </c>
    </row>
    <row r="1872" spans="1:6" ht="30" customHeight="1">
      <c r="A1872" s="446">
        <v>94573</v>
      </c>
      <c r="B1872" s="447" t="s">
        <v>3853</v>
      </c>
      <c r="C1872" s="448" t="s">
        <v>2573</v>
      </c>
      <c r="D1872" s="449">
        <v>245.95999999999998</v>
      </c>
      <c r="E1872" s="449">
        <v>21.06</v>
      </c>
      <c r="F1872" s="449" t="s">
        <v>17003</v>
      </c>
    </row>
    <row r="1873" spans="1:6" ht="30" customHeight="1">
      <c r="A1873" s="446">
        <v>94574</v>
      </c>
      <c r="B1873" s="447" t="s">
        <v>3854</v>
      </c>
      <c r="C1873" s="448" t="s">
        <v>2573</v>
      </c>
      <c r="D1873" s="449">
        <v>365.64</v>
      </c>
      <c r="E1873" s="449">
        <v>24.56</v>
      </c>
      <c r="F1873" s="449" t="s">
        <v>17004</v>
      </c>
    </row>
    <row r="1874" spans="1:6" ht="30" customHeight="1">
      <c r="A1874" s="446">
        <v>94576</v>
      </c>
      <c r="B1874" s="447" t="s">
        <v>3856</v>
      </c>
      <c r="C1874" s="448" t="s">
        <v>2573</v>
      </c>
      <c r="D1874" s="449">
        <v>221.74</v>
      </c>
      <c r="E1874" s="449">
        <v>18.04</v>
      </c>
      <c r="F1874" s="449" t="s">
        <v>17006</v>
      </c>
    </row>
    <row r="1875" spans="1:6" ht="30" customHeight="1">
      <c r="A1875" s="446">
        <v>94578</v>
      </c>
      <c r="B1875" s="447" t="s">
        <v>3857</v>
      </c>
      <c r="C1875" s="448" t="s">
        <v>2573</v>
      </c>
      <c r="D1875" s="449">
        <v>332.17</v>
      </c>
      <c r="E1875" s="449">
        <v>22.09</v>
      </c>
      <c r="F1875" s="449" t="s">
        <v>17007</v>
      </c>
    </row>
    <row r="1876" spans="1:6" ht="30" customHeight="1">
      <c r="A1876" s="446">
        <v>94579</v>
      </c>
      <c r="B1876" s="447" t="s">
        <v>3858</v>
      </c>
      <c r="C1876" s="448" t="s">
        <v>2573</v>
      </c>
      <c r="D1876" s="449">
        <v>251.06</v>
      </c>
      <c r="E1876" s="449">
        <v>28.76</v>
      </c>
      <c r="F1876" s="449" t="s">
        <v>17008</v>
      </c>
    </row>
    <row r="1877" spans="1:6" ht="30" customHeight="1">
      <c r="A1877" s="446">
        <v>94580</v>
      </c>
      <c r="B1877" s="447" t="s">
        <v>3859</v>
      </c>
      <c r="C1877" s="448" t="s">
        <v>2573</v>
      </c>
      <c r="D1877" s="449">
        <v>370.61</v>
      </c>
      <c r="E1877" s="449">
        <v>31.95</v>
      </c>
      <c r="F1877" s="449" t="s">
        <v>17009</v>
      </c>
    </row>
    <row r="1878" spans="1:6" ht="30" customHeight="1">
      <c r="A1878" s="446">
        <v>94582</v>
      </c>
      <c r="B1878" s="447" t="s">
        <v>3861</v>
      </c>
      <c r="C1878" s="448" t="s">
        <v>2573</v>
      </c>
      <c r="D1878" s="449">
        <v>216.7</v>
      </c>
      <c r="E1878" s="449">
        <v>24.64</v>
      </c>
      <c r="F1878" s="449" t="s">
        <v>17011</v>
      </c>
    </row>
    <row r="1879" spans="1:6" ht="30" customHeight="1">
      <c r="A1879" s="446">
        <v>94584</v>
      </c>
      <c r="B1879" s="447" t="s">
        <v>3862</v>
      </c>
      <c r="C1879" s="448" t="s">
        <v>2573</v>
      </c>
      <c r="D1879" s="449">
        <v>328.90000000000003</v>
      </c>
      <c r="E1879" s="449">
        <v>33.58</v>
      </c>
      <c r="F1879" s="449" t="s">
        <v>17012</v>
      </c>
    </row>
    <row r="1880" spans="1:6" ht="30" customHeight="1">
      <c r="A1880" s="446">
        <v>94585</v>
      </c>
      <c r="B1880" s="447" t="s">
        <v>3863</v>
      </c>
      <c r="C1880" s="448" t="s">
        <v>2573</v>
      </c>
      <c r="D1880" s="449">
        <v>246.23000000000002</v>
      </c>
      <c r="E1880" s="449">
        <v>34.24</v>
      </c>
      <c r="F1880" s="449" t="s">
        <v>17013</v>
      </c>
    </row>
    <row r="1881" spans="1:6" ht="30" customHeight="1">
      <c r="A1881" s="446">
        <v>94586</v>
      </c>
      <c r="B1881" s="447" t="s">
        <v>3864</v>
      </c>
      <c r="C1881" s="448" t="s">
        <v>2573</v>
      </c>
      <c r="D1881" s="449">
        <v>368.06</v>
      </c>
      <c r="E1881" s="449">
        <v>43.7</v>
      </c>
      <c r="F1881" s="449" t="s">
        <v>17014</v>
      </c>
    </row>
    <row r="1882" spans="1:6">
      <c r="A1882" s="441"/>
      <c r="B1882" s="445" t="s">
        <v>78</v>
      </c>
      <c r="C1882" s="443"/>
      <c r="D1882" s="444" t="s">
        <v>2587</v>
      </c>
      <c r="E1882" s="444" t="s">
        <v>2587</v>
      </c>
      <c r="F1882" s="444"/>
    </row>
    <row r="1883" spans="1:6" ht="15" customHeight="1">
      <c r="A1883" s="446" t="s">
        <v>2869</v>
      </c>
      <c r="B1883" s="447" t="s">
        <v>3865</v>
      </c>
      <c r="C1883" s="448" t="s">
        <v>2572</v>
      </c>
      <c r="D1883" s="449">
        <v>126.5</v>
      </c>
      <c r="E1883" s="449">
        <v>32.020000000000003</v>
      </c>
      <c r="F1883" s="449" t="s">
        <v>16964</v>
      </c>
    </row>
    <row r="1884" spans="1:6" ht="15" customHeight="1">
      <c r="A1884" s="446" t="s">
        <v>2870</v>
      </c>
      <c r="B1884" s="447" t="s">
        <v>3866</v>
      </c>
      <c r="C1884" s="448" t="s">
        <v>2572</v>
      </c>
      <c r="D1884" s="449">
        <v>295.77</v>
      </c>
      <c r="E1884" s="449">
        <v>31.69</v>
      </c>
      <c r="F1884" s="449" t="s">
        <v>16965</v>
      </c>
    </row>
    <row r="1885" spans="1:6" ht="15" customHeight="1">
      <c r="A1885" s="446" t="s">
        <v>2871</v>
      </c>
      <c r="B1885" s="447" t="s">
        <v>3867</v>
      </c>
      <c r="C1885" s="448" t="s">
        <v>2572</v>
      </c>
      <c r="D1885" s="449">
        <v>350.2</v>
      </c>
      <c r="E1885" s="449">
        <v>31.68</v>
      </c>
      <c r="F1885" s="449" t="s">
        <v>16966</v>
      </c>
    </row>
    <row r="1886" spans="1:6" ht="15" customHeight="1">
      <c r="A1886" s="446">
        <v>85096</v>
      </c>
      <c r="B1886" s="447" t="s">
        <v>3868</v>
      </c>
      <c r="C1886" s="448" t="s">
        <v>2573</v>
      </c>
      <c r="D1886" s="449">
        <v>297.77</v>
      </c>
      <c r="E1886" s="449">
        <v>32.369999999999997</v>
      </c>
      <c r="F1886" s="449" t="s">
        <v>16967</v>
      </c>
    </row>
    <row r="1887" spans="1:6" ht="15" customHeight="1">
      <c r="A1887" s="446" t="s">
        <v>2872</v>
      </c>
      <c r="B1887" s="447" t="s">
        <v>3869</v>
      </c>
      <c r="C1887" s="448" t="s">
        <v>2572</v>
      </c>
      <c r="D1887" s="449">
        <v>30.019999999999996</v>
      </c>
      <c r="E1887" s="449">
        <v>14.28</v>
      </c>
      <c r="F1887" s="449" t="s">
        <v>17015</v>
      </c>
    </row>
    <row r="1888" spans="1:6" ht="15" customHeight="1">
      <c r="A1888" s="446" t="s">
        <v>2873</v>
      </c>
      <c r="B1888" s="447" t="s">
        <v>3870</v>
      </c>
      <c r="C1888" s="448" t="s">
        <v>2572</v>
      </c>
      <c r="D1888" s="449">
        <v>19.900000000000002</v>
      </c>
      <c r="E1888" s="449">
        <v>14.3</v>
      </c>
      <c r="F1888" s="449" t="s">
        <v>13387</v>
      </c>
    </row>
    <row r="1889" spans="1:6" ht="15" customHeight="1">
      <c r="A1889" s="446">
        <v>85014</v>
      </c>
      <c r="B1889" s="447" t="s">
        <v>3871</v>
      </c>
      <c r="C1889" s="448" t="s">
        <v>2573</v>
      </c>
      <c r="D1889" s="449">
        <v>314.89</v>
      </c>
      <c r="E1889" s="449">
        <v>55.74</v>
      </c>
      <c r="F1889" s="449" t="s">
        <v>16999</v>
      </c>
    </row>
    <row r="1890" spans="1:6" ht="15" customHeight="1">
      <c r="A1890" s="446">
        <v>85010</v>
      </c>
      <c r="B1890" s="447" t="s">
        <v>3872</v>
      </c>
      <c r="C1890" s="448" t="s">
        <v>2573</v>
      </c>
      <c r="D1890" s="449">
        <v>239.2</v>
      </c>
      <c r="E1890" s="449">
        <v>32.06</v>
      </c>
      <c r="F1890" s="449" t="s">
        <v>16998</v>
      </c>
    </row>
    <row r="1891" spans="1:6">
      <c r="A1891" s="441"/>
      <c r="B1891" s="445" t="s">
        <v>2874</v>
      </c>
      <c r="C1891" s="443"/>
      <c r="D1891" s="444" t="s">
        <v>2587</v>
      </c>
      <c r="E1891" s="444" t="s">
        <v>2587</v>
      </c>
      <c r="F1891" s="444"/>
    </row>
    <row r="1892" spans="1:6" ht="30" customHeight="1">
      <c r="A1892" s="446">
        <v>91304</v>
      </c>
      <c r="B1892" s="447" t="s">
        <v>641</v>
      </c>
      <c r="C1892" s="448" t="s">
        <v>2570</v>
      </c>
      <c r="D1892" s="449">
        <v>47.53</v>
      </c>
      <c r="E1892" s="449">
        <v>19.22</v>
      </c>
      <c r="F1892" s="449" t="s">
        <v>16892</v>
      </c>
    </row>
    <row r="1893" spans="1:6" ht="30" customHeight="1">
      <c r="A1893" s="446">
        <v>90830</v>
      </c>
      <c r="B1893" s="447" t="s">
        <v>1728</v>
      </c>
      <c r="C1893" s="448" t="s">
        <v>2570</v>
      </c>
      <c r="D1893" s="449">
        <v>67.84</v>
      </c>
      <c r="E1893" s="449">
        <v>19.22</v>
      </c>
      <c r="F1893" s="449" t="s">
        <v>16853</v>
      </c>
    </row>
    <row r="1894" spans="1:6" ht="30" customHeight="1">
      <c r="A1894" s="446">
        <v>91305</v>
      </c>
      <c r="B1894" s="447" t="s">
        <v>642</v>
      </c>
      <c r="C1894" s="448" t="s">
        <v>2570</v>
      </c>
      <c r="D1894" s="449">
        <v>35.64</v>
      </c>
      <c r="E1894" s="449">
        <v>14.78</v>
      </c>
      <c r="F1894" s="449" t="s">
        <v>16893</v>
      </c>
    </row>
    <row r="1895" spans="1:6" ht="30" customHeight="1">
      <c r="A1895" s="446">
        <v>90831</v>
      </c>
      <c r="B1895" s="447" t="s">
        <v>1729</v>
      </c>
      <c r="C1895" s="448" t="s">
        <v>2570</v>
      </c>
      <c r="D1895" s="449">
        <v>53.4</v>
      </c>
      <c r="E1895" s="449">
        <v>14.76</v>
      </c>
      <c r="F1895" s="449" t="s">
        <v>16854</v>
      </c>
    </row>
    <row r="1896" spans="1:6" ht="30" customHeight="1">
      <c r="A1896" s="446">
        <v>91307</v>
      </c>
      <c r="B1896" s="447" t="s">
        <v>644</v>
      </c>
      <c r="C1896" s="448" t="s">
        <v>2570</v>
      </c>
      <c r="D1896" s="449">
        <v>38.03</v>
      </c>
      <c r="E1896" s="449">
        <v>14.78</v>
      </c>
      <c r="F1896" s="449" t="s">
        <v>16895</v>
      </c>
    </row>
    <row r="1897" spans="1:6" ht="30" customHeight="1">
      <c r="A1897" s="446">
        <v>91306</v>
      </c>
      <c r="B1897" s="447" t="s">
        <v>643</v>
      </c>
      <c r="C1897" s="448" t="s">
        <v>2570</v>
      </c>
      <c r="D1897" s="449">
        <v>59.22</v>
      </c>
      <c r="E1897" s="449">
        <v>14.75</v>
      </c>
      <c r="F1897" s="449" t="s">
        <v>16894</v>
      </c>
    </row>
    <row r="1898" spans="1:6" ht="30" customHeight="1">
      <c r="A1898" s="446" t="s">
        <v>1234</v>
      </c>
      <c r="B1898" s="447" t="s">
        <v>3873</v>
      </c>
      <c r="C1898" s="448" t="s">
        <v>2570</v>
      </c>
      <c r="D1898" s="449">
        <v>130.19999999999999</v>
      </c>
      <c r="E1898" s="449">
        <v>6.52</v>
      </c>
      <c r="F1898" s="449" t="s">
        <v>16975</v>
      </c>
    </row>
    <row r="1899" spans="1:6" ht="45" customHeight="1">
      <c r="A1899" s="446">
        <v>84885</v>
      </c>
      <c r="B1899" s="447" t="s">
        <v>3874</v>
      </c>
      <c r="C1899" s="448" t="s">
        <v>2570</v>
      </c>
      <c r="D1899" s="449">
        <v>407.40999999999997</v>
      </c>
      <c r="E1899" s="449">
        <v>201.36</v>
      </c>
      <c r="F1899" s="449" t="s">
        <v>16969</v>
      </c>
    </row>
    <row r="1900" spans="1:6" ht="15" customHeight="1">
      <c r="A1900" s="446">
        <v>84952</v>
      </c>
      <c r="B1900" s="447" t="s">
        <v>3875</v>
      </c>
      <c r="C1900" s="448" t="s">
        <v>2570</v>
      </c>
      <c r="D1900" s="449">
        <v>23.940000000000005</v>
      </c>
      <c r="E1900" s="449">
        <v>10.58</v>
      </c>
      <c r="F1900" s="449" t="s">
        <v>16269</v>
      </c>
    </row>
    <row r="1901" spans="1:6" ht="15" customHeight="1">
      <c r="A1901" s="446">
        <v>84950</v>
      </c>
      <c r="B1901" s="447" t="s">
        <v>3876</v>
      </c>
      <c r="C1901" s="448" t="s">
        <v>2570</v>
      </c>
      <c r="D1901" s="449">
        <v>34.89</v>
      </c>
      <c r="E1901" s="449">
        <v>10.56</v>
      </c>
      <c r="F1901" s="449" t="s">
        <v>16976</v>
      </c>
    </row>
    <row r="1902" spans="1:6" ht="15" customHeight="1">
      <c r="A1902" s="446" t="s">
        <v>1231</v>
      </c>
      <c r="B1902" s="447" t="s">
        <v>1734</v>
      </c>
      <c r="C1902" s="448" t="s">
        <v>2570</v>
      </c>
      <c r="D1902" s="449">
        <v>25.720000000000002</v>
      </c>
      <c r="E1902" s="449">
        <v>6.55</v>
      </c>
      <c r="F1902" s="449" t="s">
        <v>16972</v>
      </c>
    </row>
    <row r="1903" spans="1:6" ht="15" customHeight="1">
      <c r="A1903" s="446" t="s">
        <v>1232</v>
      </c>
      <c r="B1903" s="447" t="s">
        <v>3877</v>
      </c>
      <c r="C1903" s="448" t="s">
        <v>2570</v>
      </c>
      <c r="D1903" s="449">
        <v>120.00999999999999</v>
      </c>
      <c r="E1903" s="449">
        <v>7.84</v>
      </c>
      <c r="F1903" s="449" t="s">
        <v>16968</v>
      </c>
    </row>
    <row r="1904" spans="1:6" ht="30" customHeight="1">
      <c r="A1904" s="446" t="s">
        <v>1233</v>
      </c>
      <c r="B1904" s="447" t="s">
        <v>16973</v>
      </c>
      <c r="C1904" s="448" t="s">
        <v>2570</v>
      </c>
      <c r="D1904" s="449">
        <v>25.2</v>
      </c>
      <c r="E1904" s="449">
        <v>7.88</v>
      </c>
      <c r="F1904" s="449" t="s">
        <v>16974</v>
      </c>
    </row>
    <row r="1905" spans="1:6" ht="15" customHeight="1">
      <c r="A1905" s="446">
        <v>84886</v>
      </c>
      <c r="B1905" s="447" t="s">
        <v>3878</v>
      </c>
      <c r="C1905" s="448" t="s">
        <v>2570</v>
      </c>
      <c r="D1905" s="449">
        <v>1003.1999999999999</v>
      </c>
      <c r="E1905" s="449">
        <v>17.84</v>
      </c>
      <c r="F1905" s="449" t="s">
        <v>16970</v>
      </c>
    </row>
    <row r="1906" spans="1:6">
      <c r="A1906" s="441"/>
      <c r="B1906" s="445" t="s">
        <v>79</v>
      </c>
      <c r="C1906" s="443"/>
      <c r="D1906" s="444" t="s">
        <v>2587</v>
      </c>
      <c r="E1906" s="444" t="s">
        <v>2587</v>
      </c>
      <c r="F1906" s="444"/>
    </row>
    <row r="1907" spans="1:6">
      <c r="A1907" s="441"/>
      <c r="B1907" s="445" t="s">
        <v>80</v>
      </c>
      <c r="C1907" s="443"/>
      <c r="D1907" s="444" t="s">
        <v>2587</v>
      </c>
      <c r="E1907" s="444" t="s">
        <v>2587</v>
      </c>
      <c r="F1907" s="444"/>
    </row>
    <row r="1908" spans="1:6">
      <c r="A1908" s="441"/>
      <c r="B1908" s="445" t="s">
        <v>81</v>
      </c>
      <c r="C1908" s="443"/>
      <c r="D1908" s="444" t="s">
        <v>2587</v>
      </c>
      <c r="E1908" s="444" t="s">
        <v>2587</v>
      </c>
      <c r="F1908" s="444"/>
    </row>
    <row r="1909" spans="1:6">
      <c r="A1909" s="441"/>
      <c r="B1909" s="442" t="s">
        <v>1235</v>
      </c>
      <c r="C1909" s="443"/>
      <c r="D1909" s="444" t="s">
        <v>2587</v>
      </c>
      <c r="E1909" s="444" t="s">
        <v>2587</v>
      </c>
      <c r="F1909" s="444"/>
    </row>
    <row r="1910" spans="1:6" ht="15" customHeight="1">
      <c r="A1910" s="446">
        <v>84666</v>
      </c>
      <c r="B1910" s="447" t="s">
        <v>1374</v>
      </c>
      <c r="C1910" s="448" t="s">
        <v>2573</v>
      </c>
      <c r="D1910" s="449">
        <v>6.7100000000000009</v>
      </c>
      <c r="E1910" s="449">
        <v>14.64</v>
      </c>
      <c r="F1910" s="449" t="s">
        <v>14127</v>
      </c>
    </row>
    <row r="1911" spans="1:6">
      <c r="A1911" s="441"/>
      <c r="B1911" s="442" t="s">
        <v>1236</v>
      </c>
      <c r="C1911" s="443"/>
      <c r="D1911" s="444" t="s">
        <v>2587</v>
      </c>
      <c r="E1911" s="444" t="s">
        <v>2587</v>
      </c>
      <c r="F1911" s="444"/>
    </row>
    <row r="1912" spans="1:6">
      <c r="A1912" s="441"/>
      <c r="B1912" s="445" t="s">
        <v>82</v>
      </c>
      <c r="C1912" s="443"/>
      <c r="D1912" s="444" t="s">
        <v>2587</v>
      </c>
      <c r="E1912" s="444" t="s">
        <v>2587</v>
      </c>
      <c r="F1912" s="444"/>
    </row>
    <row r="1913" spans="1:6" ht="15" customHeight="1">
      <c r="A1913" s="446">
        <v>85421</v>
      </c>
      <c r="B1913" s="447" t="s">
        <v>3879</v>
      </c>
      <c r="C1913" s="448" t="s">
        <v>2573</v>
      </c>
      <c r="D1913" s="449">
        <v>3.5900000000000016</v>
      </c>
      <c r="E1913" s="449">
        <v>12.04</v>
      </c>
      <c r="F1913" s="449" t="s">
        <v>20780</v>
      </c>
    </row>
    <row r="1914" spans="1:6">
      <c r="A1914" s="441"/>
      <c r="B1914" s="445" t="s">
        <v>1237</v>
      </c>
      <c r="C1914" s="443"/>
      <c r="D1914" s="444" t="s">
        <v>2587</v>
      </c>
      <c r="E1914" s="444" t="s">
        <v>2587</v>
      </c>
      <c r="F1914" s="444"/>
    </row>
    <row r="1915" spans="1:6" ht="15" customHeight="1">
      <c r="A1915" s="446">
        <v>72116</v>
      </c>
      <c r="B1915" s="447" t="s">
        <v>1735</v>
      </c>
      <c r="C1915" s="448" t="s">
        <v>2573</v>
      </c>
      <c r="D1915" s="449">
        <v>94.42</v>
      </c>
      <c r="E1915" s="449">
        <v>12.27</v>
      </c>
      <c r="F1915" s="449" t="s">
        <v>16977</v>
      </c>
    </row>
    <row r="1916" spans="1:6" ht="15" customHeight="1">
      <c r="A1916" s="446">
        <v>72117</v>
      </c>
      <c r="B1916" s="447" t="s">
        <v>1736</v>
      </c>
      <c r="C1916" s="448" t="s">
        <v>2573</v>
      </c>
      <c r="D1916" s="449">
        <v>122.29</v>
      </c>
      <c r="E1916" s="449">
        <v>13.8</v>
      </c>
      <c r="F1916" s="449" t="s">
        <v>16978</v>
      </c>
    </row>
    <row r="1917" spans="1:6" ht="15" customHeight="1">
      <c r="A1917" s="446">
        <v>84957</v>
      </c>
      <c r="B1917" s="447" t="s">
        <v>1740</v>
      </c>
      <c r="C1917" s="448" t="s">
        <v>2573</v>
      </c>
      <c r="D1917" s="449">
        <v>144.38</v>
      </c>
      <c r="E1917" s="449">
        <v>21.53</v>
      </c>
      <c r="F1917" s="449" t="s">
        <v>16987</v>
      </c>
    </row>
    <row r="1918" spans="1:6" ht="15" customHeight="1">
      <c r="A1918" s="446">
        <v>84959</v>
      </c>
      <c r="B1918" s="447" t="s">
        <v>1741</v>
      </c>
      <c r="C1918" s="448" t="s">
        <v>2573</v>
      </c>
      <c r="D1918" s="449">
        <v>171.05</v>
      </c>
      <c r="E1918" s="449">
        <v>21.53</v>
      </c>
      <c r="F1918" s="449" t="s">
        <v>16988</v>
      </c>
    </row>
    <row r="1919" spans="1:6" ht="30" customHeight="1">
      <c r="A1919" s="446">
        <v>72118</v>
      </c>
      <c r="B1919" s="447" t="s">
        <v>3880</v>
      </c>
      <c r="C1919" s="448" t="s">
        <v>2573</v>
      </c>
      <c r="D1919" s="449">
        <v>149.57999999999998</v>
      </c>
      <c r="E1919" s="449">
        <v>15.34</v>
      </c>
      <c r="F1919" s="449" t="s">
        <v>16979</v>
      </c>
    </row>
    <row r="1920" spans="1:6" ht="30" customHeight="1">
      <c r="A1920" s="446">
        <v>72119</v>
      </c>
      <c r="B1920" s="447" t="s">
        <v>3881</v>
      </c>
      <c r="C1920" s="448" t="s">
        <v>2573</v>
      </c>
      <c r="D1920" s="449">
        <v>190.54</v>
      </c>
      <c r="E1920" s="449">
        <v>15.34</v>
      </c>
      <c r="F1920" s="449" t="s">
        <v>16980</v>
      </c>
    </row>
    <row r="1921" spans="1:6" ht="30" customHeight="1">
      <c r="A1921" s="446">
        <v>72120</v>
      </c>
      <c r="B1921" s="447" t="s">
        <v>3882</v>
      </c>
      <c r="C1921" s="448" t="s">
        <v>2573</v>
      </c>
      <c r="D1921" s="449">
        <v>242.73999999999998</v>
      </c>
      <c r="E1921" s="449">
        <v>15.34</v>
      </c>
      <c r="F1921" s="449" t="s">
        <v>16981</v>
      </c>
    </row>
    <row r="1922" spans="1:6" ht="15" customHeight="1">
      <c r="A1922" s="446">
        <v>72122</v>
      </c>
      <c r="B1922" s="447" t="s">
        <v>1737</v>
      </c>
      <c r="C1922" s="448" t="s">
        <v>2573</v>
      </c>
      <c r="D1922" s="449">
        <v>103.84</v>
      </c>
      <c r="E1922" s="449">
        <v>13.8</v>
      </c>
      <c r="F1922" s="449" t="s">
        <v>16982</v>
      </c>
    </row>
    <row r="1923" spans="1:6" ht="15" customHeight="1">
      <c r="A1923" s="446">
        <v>85004</v>
      </c>
      <c r="B1923" s="447" t="s">
        <v>1744</v>
      </c>
      <c r="C1923" s="448" t="s">
        <v>2573</v>
      </c>
      <c r="D1923" s="449">
        <v>108.82</v>
      </c>
      <c r="E1923" s="449">
        <v>21.53</v>
      </c>
      <c r="F1923" s="449" t="s">
        <v>16991</v>
      </c>
    </row>
    <row r="1924" spans="1:6" ht="15" customHeight="1">
      <c r="A1924" s="446">
        <v>85001</v>
      </c>
      <c r="B1924" s="447" t="s">
        <v>1742</v>
      </c>
      <c r="C1924" s="448" t="s">
        <v>2573</v>
      </c>
      <c r="D1924" s="449">
        <v>162.16</v>
      </c>
      <c r="E1924" s="449">
        <v>21.53</v>
      </c>
      <c r="F1924" s="449" t="s">
        <v>16989</v>
      </c>
    </row>
    <row r="1925" spans="1:6" ht="15" customHeight="1">
      <c r="A1925" s="446">
        <v>85002</v>
      </c>
      <c r="B1925" s="447" t="s">
        <v>1743</v>
      </c>
      <c r="C1925" s="448" t="s">
        <v>2573</v>
      </c>
      <c r="D1925" s="449">
        <v>233.28</v>
      </c>
      <c r="E1925" s="449">
        <v>21.52</v>
      </c>
      <c r="F1925" s="449" t="s">
        <v>16990</v>
      </c>
    </row>
    <row r="1926" spans="1:6" ht="15" customHeight="1">
      <c r="A1926" s="446">
        <v>72123</v>
      </c>
      <c r="B1926" s="447" t="s">
        <v>1738</v>
      </c>
      <c r="C1926" s="448" t="s">
        <v>2573</v>
      </c>
      <c r="D1926" s="449">
        <v>290.52</v>
      </c>
      <c r="E1926" s="449">
        <v>13.79</v>
      </c>
      <c r="F1926" s="449" t="s">
        <v>16983</v>
      </c>
    </row>
    <row r="1927" spans="1:6">
      <c r="A1927" s="441"/>
      <c r="B1927" s="445" t="s">
        <v>1238</v>
      </c>
      <c r="C1927" s="443"/>
      <c r="D1927" s="444" t="s">
        <v>2587</v>
      </c>
      <c r="E1927" s="444" t="s">
        <v>2587</v>
      </c>
      <c r="F1927" s="444"/>
    </row>
    <row r="1928" spans="1:6" ht="15" customHeight="1">
      <c r="A1928" s="446" t="s">
        <v>1239</v>
      </c>
      <c r="B1928" s="447" t="s">
        <v>3883</v>
      </c>
      <c r="C1928" s="448" t="s">
        <v>2570</v>
      </c>
      <c r="D1928" s="449">
        <v>1774.81</v>
      </c>
      <c r="E1928" s="449">
        <v>5.76</v>
      </c>
      <c r="F1928" s="449" t="s">
        <v>16984</v>
      </c>
    </row>
    <row r="1929" spans="1:6">
      <c r="A1929" s="441"/>
      <c r="B1929" s="445" t="s">
        <v>1240</v>
      </c>
      <c r="C1929" s="443"/>
      <c r="D1929" s="444" t="s">
        <v>2587</v>
      </c>
      <c r="E1929" s="444" t="s">
        <v>2587</v>
      </c>
      <c r="F1929" s="444"/>
    </row>
    <row r="1930" spans="1:6" ht="15" customHeight="1">
      <c r="A1930" s="446" t="s">
        <v>1241</v>
      </c>
      <c r="B1930" s="447" t="s">
        <v>1739</v>
      </c>
      <c r="C1930" s="448" t="s">
        <v>2573</v>
      </c>
      <c r="D1930" s="449">
        <v>346.77</v>
      </c>
      <c r="E1930" s="449">
        <v>52.28</v>
      </c>
      <c r="F1930" s="449" t="s">
        <v>16985</v>
      </c>
    </row>
    <row r="1931" spans="1:6" ht="30" customHeight="1">
      <c r="A1931" s="446" t="s">
        <v>1242</v>
      </c>
      <c r="B1931" s="447" t="s">
        <v>3884</v>
      </c>
      <c r="C1931" s="448" t="s">
        <v>2573</v>
      </c>
      <c r="D1931" s="449">
        <v>383.83000000000004</v>
      </c>
      <c r="E1931" s="449">
        <v>57.46</v>
      </c>
      <c r="F1931" s="449" t="s">
        <v>16986</v>
      </c>
    </row>
    <row r="1932" spans="1:6" ht="15" customHeight="1">
      <c r="A1932" s="446">
        <v>85005</v>
      </c>
      <c r="B1932" s="447" t="s">
        <v>3885</v>
      </c>
      <c r="C1932" s="448" t="s">
        <v>2573</v>
      </c>
      <c r="D1932" s="449">
        <v>331.17</v>
      </c>
      <c r="E1932" s="449">
        <v>43.06</v>
      </c>
      <c r="F1932" s="449" t="s">
        <v>16992</v>
      </c>
    </row>
    <row r="1933" spans="1:6">
      <c r="A1933" s="441"/>
      <c r="B1933" s="442" t="s">
        <v>83</v>
      </c>
      <c r="C1933" s="443"/>
      <c r="D1933" s="444" t="s">
        <v>2587</v>
      </c>
      <c r="E1933" s="444" t="s">
        <v>2587</v>
      </c>
      <c r="F1933" s="444"/>
    </row>
    <row r="1934" spans="1:6">
      <c r="A1934" s="441"/>
      <c r="B1934" s="445" t="s">
        <v>84</v>
      </c>
      <c r="C1934" s="443"/>
      <c r="D1934" s="444" t="s">
        <v>2587</v>
      </c>
      <c r="E1934" s="444" t="s">
        <v>2587</v>
      </c>
      <c r="F1934" s="444"/>
    </row>
    <row r="1935" spans="1:6">
      <c r="A1935" s="441"/>
      <c r="B1935" s="445" t="s">
        <v>85</v>
      </c>
      <c r="C1935" s="443"/>
      <c r="D1935" s="444" t="s">
        <v>2587</v>
      </c>
      <c r="E1935" s="444" t="s">
        <v>2587</v>
      </c>
      <c r="F1935" s="444"/>
    </row>
    <row r="1936" spans="1:6" ht="30" customHeight="1">
      <c r="A1936" s="446" t="s">
        <v>1243</v>
      </c>
      <c r="B1936" s="447" t="s">
        <v>2530</v>
      </c>
      <c r="C1936" s="448" t="s">
        <v>2570</v>
      </c>
      <c r="D1936" s="449">
        <v>6.6399999999999988</v>
      </c>
      <c r="E1936" s="449">
        <v>2.31</v>
      </c>
      <c r="F1936" s="449" t="s">
        <v>16320</v>
      </c>
    </row>
    <row r="1937" spans="1:6" ht="30" customHeight="1">
      <c r="A1937" s="446" t="s">
        <v>1244</v>
      </c>
      <c r="B1937" s="447" t="s">
        <v>2531</v>
      </c>
      <c r="C1937" s="448" t="s">
        <v>2570</v>
      </c>
      <c r="D1937" s="449">
        <v>6.9499999999999993</v>
      </c>
      <c r="E1937" s="449">
        <v>2.31</v>
      </c>
      <c r="F1937" s="449" t="s">
        <v>12023</v>
      </c>
    </row>
    <row r="1938" spans="1:6" ht="30" customHeight="1">
      <c r="A1938" s="446" t="s">
        <v>1245</v>
      </c>
      <c r="B1938" s="447" t="s">
        <v>2532</v>
      </c>
      <c r="C1938" s="448" t="s">
        <v>2570</v>
      </c>
      <c r="D1938" s="449">
        <v>4.4700000000000006</v>
      </c>
      <c r="E1938" s="449">
        <v>2.3199999999999998</v>
      </c>
      <c r="F1938" s="449" t="s">
        <v>17439</v>
      </c>
    </row>
    <row r="1939" spans="1:6" ht="30" customHeight="1">
      <c r="A1939" s="446" t="s">
        <v>1246</v>
      </c>
      <c r="B1939" s="447" t="s">
        <v>2533</v>
      </c>
      <c r="C1939" s="448" t="s">
        <v>2570</v>
      </c>
      <c r="D1939" s="449">
        <v>2.19</v>
      </c>
      <c r="E1939" s="449">
        <v>2.35</v>
      </c>
      <c r="F1939" s="449" t="s">
        <v>11630</v>
      </c>
    </row>
    <row r="1940" spans="1:6" ht="30" customHeight="1">
      <c r="A1940" s="446" t="s">
        <v>1247</v>
      </c>
      <c r="B1940" s="447" t="s">
        <v>2534</v>
      </c>
      <c r="C1940" s="448" t="s">
        <v>2570</v>
      </c>
      <c r="D1940" s="449">
        <v>1.8300000000000005</v>
      </c>
      <c r="E1940" s="449">
        <v>2.36</v>
      </c>
      <c r="F1940" s="449" t="s">
        <v>15602</v>
      </c>
    </row>
    <row r="1941" spans="1:6">
      <c r="A1941" s="441"/>
      <c r="B1941" s="445" t="s">
        <v>86</v>
      </c>
      <c r="C1941" s="443"/>
      <c r="D1941" s="444" t="s">
        <v>2587</v>
      </c>
      <c r="E1941" s="444" t="s">
        <v>2587</v>
      </c>
      <c r="F1941" s="444"/>
    </row>
    <row r="1942" spans="1:6" ht="30" customHeight="1">
      <c r="A1942" s="446">
        <v>88544</v>
      </c>
      <c r="B1942" s="447" t="s">
        <v>3255</v>
      </c>
      <c r="C1942" s="448" t="s">
        <v>2570</v>
      </c>
      <c r="D1942" s="449">
        <v>44.22999999999999</v>
      </c>
      <c r="E1942" s="449">
        <v>41.84</v>
      </c>
      <c r="F1942" s="449" t="s">
        <v>18107</v>
      </c>
    </row>
    <row r="1943" spans="1:6" ht="30" customHeight="1">
      <c r="A1943" s="446">
        <v>88545</v>
      </c>
      <c r="B1943" s="447" t="s">
        <v>3256</v>
      </c>
      <c r="C1943" s="448" t="s">
        <v>2570</v>
      </c>
      <c r="D1943" s="449">
        <v>97.63000000000001</v>
      </c>
      <c r="E1943" s="449">
        <v>55.7</v>
      </c>
      <c r="F1943" s="449" t="s">
        <v>18108</v>
      </c>
    </row>
    <row r="1944" spans="1:6" ht="30" customHeight="1">
      <c r="A1944" s="446">
        <v>88543</v>
      </c>
      <c r="B1944" s="447" t="s">
        <v>3257</v>
      </c>
      <c r="C1944" s="448" t="s">
        <v>2570</v>
      </c>
      <c r="D1944" s="449">
        <v>82.31</v>
      </c>
      <c r="E1944" s="449">
        <v>50.18</v>
      </c>
      <c r="F1944" s="449" t="s">
        <v>18106</v>
      </c>
    </row>
    <row r="1945" spans="1:6">
      <c r="A1945" s="441"/>
      <c r="B1945" s="445" t="s">
        <v>2135</v>
      </c>
      <c r="C1945" s="443"/>
      <c r="D1945" s="444" t="s">
        <v>2587</v>
      </c>
      <c r="E1945" s="444" t="s">
        <v>2587</v>
      </c>
      <c r="F1945" s="444"/>
    </row>
    <row r="1946" spans="1:6" ht="15" customHeight="1">
      <c r="A1946" s="446">
        <v>73624</v>
      </c>
      <c r="B1946" s="447" t="s">
        <v>1353</v>
      </c>
      <c r="C1946" s="448" t="s">
        <v>2570</v>
      </c>
      <c r="D1946" s="449">
        <v>36.93</v>
      </c>
      <c r="E1946" s="449">
        <v>41.98</v>
      </c>
      <c r="F1946" s="449" t="s">
        <v>15567</v>
      </c>
    </row>
    <row r="1947" spans="1:6" ht="30" customHeight="1">
      <c r="A1947" s="446" t="s">
        <v>2136</v>
      </c>
      <c r="B1947" s="447" t="s">
        <v>2535</v>
      </c>
      <c r="C1947" s="448" t="s">
        <v>2570</v>
      </c>
      <c r="D1947" s="449">
        <v>762.80000000000007</v>
      </c>
      <c r="E1947" s="449">
        <v>131.28</v>
      </c>
      <c r="F1947" s="449" t="s">
        <v>18115</v>
      </c>
    </row>
    <row r="1948" spans="1:6">
      <c r="A1948" s="441"/>
      <c r="B1948" s="445" t="s">
        <v>87</v>
      </c>
      <c r="C1948" s="443"/>
      <c r="D1948" s="444" t="s">
        <v>2587</v>
      </c>
      <c r="E1948" s="444" t="s">
        <v>2587</v>
      </c>
      <c r="F1948" s="444"/>
    </row>
    <row r="1949" spans="1:6" ht="30" customHeight="1">
      <c r="A1949" s="446" t="s">
        <v>2239</v>
      </c>
      <c r="B1949" s="447" t="s">
        <v>2542</v>
      </c>
      <c r="C1949" s="448" t="s">
        <v>2570</v>
      </c>
      <c r="D1949" s="449">
        <v>5152.75</v>
      </c>
      <c r="E1949" s="449">
        <v>27.85</v>
      </c>
      <c r="F1949" s="449" t="s">
        <v>18151</v>
      </c>
    </row>
    <row r="1950" spans="1:6" ht="30" customHeight="1">
      <c r="A1950" s="446" t="s">
        <v>2240</v>
      </c>
      <c r="B1950" s="447" t="s">
        <v>2543</v>
      </c>
      <c r="C1950" s="448" t="s">
        <v>2570</v>
      </c>
      <c r="D1950" s="449">
        <v>5759.5</v>
      </c>
      <c r="E1950" s="449">
        <v>41.76</v>
      </c>
      <c r="F1950" s="449" t="s">
        <v>18152</v>
      </c>
    </row>
    <row r="1951" spans="1:6" ht="30" customHeight="1">
      <c r="A1951" s="446" t="s">
        <v>2137</v>
      </c>
      <c r="B1951" s="447" t="s">
        <v>2536</v>
      </c>
      <c r="C1951" s="448" t="s">
        <v>2570</v>
      </c>
      <c r="D1951" s="449">
        <v>7448.78</v>
      </c>
      <c r="E1951" s="449">
        <v>55.7</v>
      </c>
      <c r="F1951" s="449" t="s">
        <v>18145</v>
      </c>
    </row>
    <row r="1952" spans="1:6" ht="30" customHeight="1">
      <c r="A1952" s="446" t="s">
        <v>2138</v>
      </c>
      <c r="B1952" s="447" t="s">
        <v>2537</v>
      </c>
      <c r="C1952" s="448" t="s">
        <v>2570</v>
      </c>
      <c r="D1952" s="449">
        <v>9204.23</v>
      </c>
      <c r="E1952" s="449">
        <v>69.61</v>
      </c>
      <c r="F1952" s="449" t="s">
        <v>18146</v>
      </c>
    </row>
    <row r="1953" spans="1:6" ht="30" customHeight="1">
      <c r="A1953" s="446" t="s">
        <v>2139</v>
      </c>
      <c r="B1953" s="447" t="s">
        <v>2538</v>
      </c>
      <c r="C1953" s="448" t="s">
        <v>2570</v>
      </c>
      <c r="D1953" s="449">
        <v>11607.09</v>
      </c>
      <c r="E1953" s="449">
        <v>83.55</v>
      </c>
      <c r="F1953" s="449" t="s">
        <v>18147</v>
      </c>
    </row>
    <row r="1954" spans="1:6" ht="30" customHeight="1">
      <c r="A1954" s="446" t="s">
        <v>2236</v>
      </c>
      <c r="B1954" s="447" t="s">
        <v>2539</v>
      </c>
      <c r="C1954" s="448" t="s">
        <v>2570</v>
      </c>
      <c r="D1954" s="449">
        <v>16275.5</v>
      </c>
      <c r="E1954" s="449">
        <v>97.46</v>
      </c>
      <c r="F1954" s="449" t="s">
        <v>18148</v>
      </c>
    </row>
    <row r="1955" spans="1:6" ht="30" customHeight="1">
      <c r="A1955" s="446" t="s">
        <v>2237</v>
      </c>
      <c r="B1955" s="447" t="s">
        <v>2540</v>
      </c>
      <c r="C1955" s="448" t="s">
        <v>2570</v>
      </c>
      <c r="D1955" s="449">
        <v>18987.189999999999</v>
      </c>
      <c r="E1955" s="449">
        <v>111.4</v>
      </c>
      <c r="F1955" s="449" t="s">
        <v>18149</v>
      </c>
    </row>
    <row r="1956" spans="1:6" ht="30" customHeight="1">
      <c r="A1956" s="446" t="s">
        <v>2238</v>
      </c>
      <c r="B1956" s="447" t="s">
        <v>2541</v>
      </c>
      <c r="C1956" s="448" t="s">
        <v>2570</v>
      </c>
      <c r="D1956" s="449">
        <v>30962.52</v>
      </c>
      <c r="E1956" s="449">
        <v>125.31</v>
      </c>
      <c r="F1956" s="449" t="s">
        <v>18150</v>
      </c>
    </row>
    <row r="1957" spans="1:6" ht="30" customHeight="1">
      <c r="A1957" s="446" t="s">
        <v>1249</v>
      </c>
      <c r="B1957" s="447" t="s">
        <v>2544</v>
      </c>
      <c r="C1957" s="448" t="s">
        <v>2570</v>
      </c>
      <c r="D1957" s="449">
        <v>42457.9</v>
      </c>
      <c r="E1957" s="449">
        <v>139.25</v>
      </c>
      <c r="F1957" s="449" t="s">
        <v>18153</v>
      </c>
    </row>
    <row r="1958" spans="1:6" ht="30" customHeight="1">
      <c r="A1958" s="446" t="s">
        <v>1250</v>
      </c>
      <c r="B1958" s="447" t="s">
        <v>2545</v>
      </c>
      <c r="C1958" s="448" t="s">
        <v>2570</v>
      </c>
      <c r="D1958" s="449">
        <v>59430.409999999996</v>
      </c>
      <c r="E1958" s="449">
        <v>153.16</v>
      </c>
      <c r="F1958" s="449" t="s">
        <v>18154</v>
      </c>
    </row>
    <row r="1959" spans="1:6">
      <c r="A1959" s="441"/>
      <c r="B1959" s="445" t="s">
        <v>552</v>
      </c>
      <c r="C1959" s="443"/>
      <c r="D1959" s="444" t="s">
        <v>2587</v>
      </c>
      <c r="E1959" s="444" t="s">
        <v>2587</v>
      </c>
      <c r="F1959" s="444"/>
    </row>
    <row r="1960" spans="1:6" ht="30" customHeight="1">
      <c r="A1960" s="446" t="s">
        <v>2140</v>
      </c>
      <c r="B1960" s="447" t="s">
        <v>2546</v>
      </c>
      <c r="C1960" s="448" t="s">
        <v>2570</v>
      </c>
      <c r="D1960" s="449">
        <v>277.52000000000004</v>
      </c>
      <c r="E1960" s="449">
        <v>55.7</v>
      </c>
      <c r="F1960" s="449" t="s">
        <v>18103</v>
      </c>
    </row>
    <row r="1961" spans="1:6" ht="15" customHeight="1">
      <c r="A1961" s="446" t="s">
        <v>2141</v>
      </c>
      <c r="B1961" s="447" t="s">
        <v>2547</v>
      </c>
      <c r="C1961" s="448" t="s">
        <v>2570</v>
      </c>
      <c r="D1961" s="449">
        <v>21.47</v>
      </c>
      <c r="E1961" s="449">
        <v>5.58</v>
      </c>
      <c r="F1961" s="449" t="s">
        <v>18104</v>
      </c>
    </row>
    <row r="1962" spans="1:6" ht="30" customHeight="1">
      <c r="A1962" s="446" t="s">
        <v>2241</v>
      </c>
      <c r="B1962" s="447" t="s">
        <v>2548</v>
      </c>
      <c r="C1962" s="448" t="s">
        <v>2570</v>
      </c>
      <c r="D1962" s="449">
        <v>68.56</v>
      </c>
      <c r="E1962" s="449">
        <v>13.93</v>
      </c>
      <c r="F1962" s="449" t="s">
        <v>18105</v>
      </c>
    </row>
    <row r="1963" spans="1:6">
      <c r="A1963" s="441"/>
      <c r="B1963" s="445" t="s">
        <v>553</v>
      </c>
      <c r="C1963" s="443"/>
      <c r="D1963" s="444" t="s">
        <v>2587</v>
      </c>
      <c r="E1963" s="444" t="s">
        <v>2587</v>
      </c>
      <c r="F1963" s="444"/>
    </row>
    <row r="1964" spans="1:6" ht="30">
      <c r="A1964" s="446">
        <v>72327</v>
      </c>
      <c r="B1964" s="447" t="s">
        <v>2549</v>
      </c>
      <c r="C1964" s="448" t="s">
        <v>2570</v>
      </c>
      <c r="D1964" s="449">
        <v>3.19</v>
      </c>
      <c r="E1964" s="449">
        <v>3.32</v>
      </c>
      <c r="F1964" s="449" t="s">
        <v>12616</v>
      </c>
    </row>
    <row r="1965" spans="1:6" ht="30" customHeight="1">
      <c r="A1965" s="446">
        <v>72328</v>
      </c>
      <c r="B1965" s="447" t="s">
        <v>2550</v>
      </c>
      <c r="C1965" s="448" t="s">
        <v>2570</v>
      </c>
      <c r="D1965" s="449">
        <v>4.4000000000000004</v>
      </c>
      <c r="E1965" s="449">
        <v>3.3</v>
      </c>
      <c r="F1965" s="449" t="s">
        <v>18194</v>
      </c>
    </row>
    <row r="1966" spans="1:6" ht="15" customHeight="1">
      <c r="A1966" s="446">
        <v>72330</v>
      </c>
      <c r="B1966" s="447" t="s">
        <v>2551</v>
      </c>
      <c r="C1966" s="448" t="s">
        <v>2570</v>
      </c>
      <c r="D1966" s="449">
        <v>30.360000000000003</v>
      </c>
      <c r="E1966" s="449">
        <v>3.27</v>
      </c>
      <c r="F1966" s="449" t="s">
        <v>18195</v>
      </c>
    </row>
    <row r="1967" spans="1:6" ht="15" customHeight="1">
      <c r="A1967" s="446">
        <v>83493</v>
      </c>
      <c r="B1967" s="447" t="s">
        <v>2552</v>
      </c>
      <c r="C1967" s="448" t="s">
        <v>2570</v>
      </c>
      <c r="D1967" s="449">
        <v>30.360000000000003</v>
      </c>
      <c r="E1967" s="449">
        <v>3.27</v>
      </c>
      <c r="F1967" s="449" t="s">
        <v>18195</v>
      </c>
    </row>
    <row r="1968" spans="1:6" ht="15" customHeight="1">
      <c r="A1968" s="446">
        <v>83482</v>
      </c>
      <c r="B1968" s="447" t="s">
        <v>2553</v>
      </c>
      <c r="C1968" s="448" t="s">
        <v>2570</v>
      </c>
      <c r="D1968" s="449">
        <v>30.360000000000003</v>
      </c>
      <c r="E1968" s="449">
        <v>3.27</v>
      </c>
      <c r="F1968" s="449" t="s">
        <v>18195</v>
      </c>
    </row>
    <row r="1969" spans="1:6" ht="15" customHeight="1">
      <c r="A1969" s="446">
        <v>83487</v>
      </c>
      <c r="B1969" s="447" t="s">
        <v>2554</v>
      </c>
      <c r="C1969" s="448" t="s">
        <v>2570</v>
      </c>
      <c r="D1969" s="449">
        <v>63.81</v>
      </c>
      <c r="E1969" s="449">
        <v>13.98</v>
      </c>
      <c r="F1969" s="449" t="s">
        <v>18199</v>
      </c>
    </row>
    <row r="1970" spans="1:6" ht="15" customHeight="1">
      <c r="A1970" s="446" t="s">
        <v>2234</v>
      </c>
      <c r="B1970" s="447" t="s">
        <v>2555</v>
      </c>
      <c r="C1970" s="448" t="s">
        <v>2570</v>
      </c>
      <c r="D1970" s="449">
        <v>144.11000000000001</v>
      </c>
      <c r="E1970" s="449">
        <v>11.13</v>
      </c>
      <c r="F1970" s="449" t="s">
        <v>18196</v>
      </c>
    </row>
    <row r="1971" spans="1:6" ht="15" customHeight="1">
      <c r="A1971" s="446" t="s">
        <v>2235</v>
      </c>
      <c r="B1971" s="447" t="s">
        <v>2556</v>
      </c>
      <c r="C1971" s="448" t="s">
        <v>2570</v>
      </c>
      <c r="D1971" s="449">
        <v>224.06</v>
      </c>
      <c r="E1971" s="449">
        <v>11.12</v>
      </c>
      <c r="F1971" s="449" t="s">
        <v>18197</v>
      </c>
    </row>
    <row r="1972" spans="1:6" ht="15" customHeight="1">
      <c r="A1972" s="446" t="s">
        <v>2146</v>
      </c>
      <c r="B1972" s="447" t="s">
        <v>2557</v>
      </c>
      <c r="C1972" s="448" t="s">
        <v>2570</v>
      </c>
      <c r="D1972" s="449">
        <v>417.82</v>
      </c>
      <c r="E1972" s="449">
        <v>11.12</v>
      </c>
      <c r="F1972" s="449" t="s">
        <v>18198</v>
      </c>
    </row>
    <row r="1973" spans="1:6" ht="15" customHeight="1">
      <c r="A1973" s="446">
        <v>83490</v>
      </c>
      <c r="B1973" s="447" t="s">
        <v>2558</v>
      </c>
      <c r="C1973" s="448" t="s">
        <v>2570</v>
      </c>
      <c r="D1973" s="449">
        <v>143.04</v>
      </c>
      <c r="E1973" s="449">
        <v>8.3699999999999992</v>
      </c>
      <c r="F1973" s="449" t="s">
        <v>18200</v>
      </c>
    </row>
    <row r="1974" spans="1:6" ht="30" customHeight="1">
      <c r="A1974" s="446">
        <v>83491</v>
      </c>
      <c r="B1974" s="447" t="s">
        <v>2559</v>
      </c>
      <c r="C1974" s="448" t="s">
        <v>2570</v>
      </c>
      <c r="D1974" s="449">
        <v>193.91</v>
      </c>
      <c r="E1974" s="449">
        <v>27.93</v>
      </c>
      <c r="F1974" s="449" t="s">
        <v>18201</v>
      </c>
    </row>
    <row r="1975" spans="1:6" ht="30" customHeight="1">
      <c r="A1975" s="446">
        <v>83492</v>
      </c>
      <c r="B1975" s="447" t="s">
        <v>2560</v>
      </c>
      <c r="C1975" s="448" t="s">
        <v>2570</v>
      </c>
      <c r="D1975" s="449">
        <v>299.75</v>
      </c>
      <c r="E1975" s="449">
        <v>27.93</v>
      </c>
      <c r="F1975" s="449" t="s">
        <v>18202</v>
      </c>
    </row>
    <row r="1976" spans="1:6">
      <c r="A1976" s="441"/>
      <c r="B1976" s="445" t="s">
        <v>554</v>
      </c>
      <c r="C1976" s="443"/>
      <c r="D1976" s="444" t="s">
        <v>2587</v>
      </c>
      <c r="E1976" s="444" t="s">
        <v>2587</v>
      </c>
      <c r="F1976" s="444"/>
    </row>
    <row r="1977" spans="1:6">
      <c r="A1977" s="441"/>
      <c r="B1977" s="445" t="s">
        <v>2147</v>
      </c>
      <c r="C1977" s="443"/>
      <c r="D1977" s="444" t="s">
        <v>2587</v>
      </c>
      <c r="E1977" s="444" t="s">
        <v>2587</v>
      </c>
      <c r="F1977" s="444"/>
    </row>
    <row r="1978" spans="1:6" ht="30" customHeight="1">
      <c r="A1978" s="446">
        <v>83397</v>
      </c>
      <c r="B1978" s="447" t="s">
        <v>3908</v>
      </c>
      <c r="C1978" s="448" t="s">
        <v>2570</v>
      </c>
      <c r="D1978" s="449">
        <v>1095.55</v>
      </c>
      <c r="E1978" s="449">
        <v>112.66</v>
      </c>
      <c r="F1978" s="449" t="s">
        <v>18109</v>
      </c>
    </row>
    <row r="1979" spans="1:6" ht="30" customHeight="1">
      <c r="A1979" s="446" t="s">
        <v>2183</v>
      </c>
      <c r="B1979" s="447" t="s">
        <v>3909</v>
      </c>
      <c r="C1979" s="448" t="s">
        <v>2570</v>
      </c>
      <c r="D1979" s="449">
        <v>1129.52</v>
      </c>
      <c r="E1979" s="449">
        <v>114.87</v>
      </c>
      <c r="F1979" s="449" t="s">
        <v>18110</v>
      </c>
    </row>
    <row r="1980" spans="1:6" ht="30" customHeight="1">
      <c r="A1980" s="446" t="s">
        <v>2184</v>
      </c>
      <c r="B1980" s="447" t="s">
        <v>3910</v>
      </c>
      <c r="C1980" s="448" t="s">
        <v>2570</v>
      </c>
      <c r="D1980" s="449">
        <v>1131.1100000000001</v>
      </c>
      <c r="E1980" s="449">
        <v>114.87</v>
      </c>
      <c r="F1980" s="449" t="s">
        <v>18111</v>
      </c>
    </row>
    <row r="1981" spans="1:6" ht="30" customHeight="1">
      <c r="A1981" s="446" t="s">
        <v>2185</v>
      </c>
      <c r="B1981" s="447" t="s">
        <v>3911</v>
      </c>
      <c r="C1981" s="448" t="s">
        <v>2570</v>
      </c>
      <c r="D1981" s="449">
        <v>1168.8699999999999</v>
      </c>
      <c r="E1981" s="449">
        <v>114.87</v>
      </c>
      <c r="F1981" s="449" t="s">
        <v>18112</v>
      </c>
    </row>
    <row r="1982" spans="1:6" ht="15" customHeight="1">
      <c r="A1982" s="446" t="s">
        <v>2186</v>
      </c>
      <c r="B1982" s="447" t="s">
        <v>18113</v>
      </c>
      <c r="C1982" s="448" t="s">
        <v>2570</v>
      </c>
      <c r="D1982" s="449">
        <v>1180.6399999999999</v>
      </c>
      <c r="E1982" s="449">
        <v>114.87</v>
      </c>
      <c r="F1982" s="449" t="s">
        <v>18114</v>
      </c>
    </row>
    <row r="1983" spans="1:6">
      <c r="A1983" s="441"/>
      <c r="B1983" s="445" t="s">
        <v>2187</v>
      </c>
      <c r="C1983" s="443"/>
      <c r="D1983" s="444" t="s">
        <v>2587</v>
      </c>
      <c r="E1983" s="444" t="s">
        <v>2587</v>
      </c>
      <c r="F1983" s="444"/>
    </row>
    <row r="1984" spans="1:6" ht="45" customHeight="1">
      <c r="A1984" s="446">
        <v>83400</v>
      </c>
      <c r="B1984" s="447" t="s">
        <v>3912</v>
      </c>
      <c r="C1984" s="448" t="s">
        <v>2570</v>
      </c>
      <c r="D1984" s="449">
        <v>53.29</v>
      </c>
      <c r="E1984" s="449">
        <v>41.18</v>
      </c>
      <c r="F1984" s="449" t="s">
        <v>18127</v>
      </c>
    </row>
    <row r="1985" spans="1:6" ht="30" customHeight="1">
      <c r="A1985" s="446">
        <v>83401</v>
      </c>
      <c r="B1985" s="447" t="s">
        <v>3913</v>
      </c>
      <c r="C1985" s="448" t="s">
        <v>2570</v>
      </c>
      <c r="D1985" s="449">
        <v>53.29</v>
      </c>
      <c r="E1985" s="449">
        <v>41.18</v>
      </c>
      <c r="F1985" s="449" t="s">
        <v>18127</v>
      </c>
    </row>
    <row r="1986" spans="1:6" ht="15" customHeight="1">
      <c r="A1986" s="446">
        <v>83402</v>
      </c>
      <c r="B1986" s="447" t="s">
        <v>3914</v>
      </c>
      <c r="C1986" s="448" t="s">
        <v>2570</v>
      </c>
      <c r="D1986" s="449">
        <v>35.049999999999997</v>
      </c>
      <c r="E1986" s="449">
        <v>16.059999999999999</v>
      </c>
      <c r="F1986" s="449" t="s">
        <v>18128</v>
      </c>
    </row>
    <row r="1987" spans="1:6">
      <c r="A1987" s="441"/>
      <c r="B1987" s="445" t="s">
        <v>555</v>
      </c>
      <c r="C1987" s="443"/>
      <c r="D1987" s="444" t="s">
        <v>2587</v>
      </c>
      <c r="E1987" s="444" t="s">
        <v>2587</v>
      </c>
      <c r="F1987" s="444"/>
    </row>
    <row r="1988" spans="1:6" ht="45" customHeight="1">
      <c r="A1988" s="446" t="s">
        <v>2188</v>
      </c>
      <c r="B1988" s="447" t="s">
        <v>3440</v>
      </c>
      <c r="C1988" s="448" t="s">
        <v>2570</v>
      </c>
      <c r="D1988" s="449">
        <v>77.13000000000001</v>
      </c>
      <c r="E1988" s="449">
        <v>55.7</v>
      </c>
      <c r="F1988" s="449" t="s">
        <v>18124</v>
      </c>
    </row>
    <row r="1989" spans="1:6" ht="30" customHeight="1">
      <c r="A1989" s="446">
        <v>83475</v>
      </c>
      <c r="B1989" s="447" t="s">
        <v>3441</v>
      </c>
      <c r="C1989" s="448" t="s">
        <v>2570</v>
      </c>
      <c r="D1989" s="449">
        <v>336.81</v>
      </c>
      <c r="E1989" s="449">
        <v>18.100000000000001</v>
      </c>
      <c r="F1989" s="449" t="s">
        <v>18129</v>
      </c>
    </row>
    <row r="1990" spans="1:6" ht="30" customHeight="1">
      <c r="A1990" s="446">
        <v>83478</v>
      </c>
      <c r="B1990" s="447" t="s">
        <v>3442</v>
      </c>
      <c r="C1990" s="448" t="s">
        <v>2570</v>
      </c>
      <c r="D1990" s="449">
        <v>216.93</v>
      </c>
      <c r="E1990" s="449">
        <v>37.119999999999997</v>
      </c>
      <c r="F1990" s="449" t="s">
        <v>18130</v>
      </c>
    </row>
    <row r="1991" spans="1:6">
      <c r="A1991" s="441"/>
      <c r="B1991" s="442" t="s">
        <v>556</v>
      </c>
      <c r="C1991" s="443"/>
      <c r="D1991" s="444" t="s">
        <v>2587</v>
      </c>
      <c r="E1991" s="444" t="s">
        <v>2587</v>
      </c>
      <c r="F1991" s="444"/>
    </row>
    <row r="1992" spans="1:6">
      <c r="A1992" s="441"/>
      <c r="B1992" s="445" t="s">
        <v>557</v>
      </c>
      <c r="C1992" s="443"/>
      <c r="D1992" s="444" t="s">
        <v>2587</v>
      </c>
      <c r="E1992" s="444" t="s">
        <v>2587</v>
      </c>
      <c r="F1992" s="444"/>
    </row>
    <row r="1993" spans="1:6" ht="15" customHeight="1">
      <c r="A1993" s="446">
        <v>97661</v>
      </c>
      <c r="B1993" s="447" t="s">
        <v>20837</v>
      </c>
      <c r="C1993" s="448" t="s">
        <v>2572</v>
      </c>
      <c r="D1993" s="449">
        <v>9.0000000000000024E-2</v>
      </c>
      <c r="E1993" s="449">
        <v>0.42</v>
      </c>
      <c r="F1993" s="449" t="s">
        <v>11602</v>
      </c>
    </row>
    <row r="1994" spans="1:6" ht="30" customHeight="1">
      <c r="A1994" s="446">
        <v>97662</v>
      </c>
      <c r="B1994" s="447" t="s">
        <v>20838</v>
      </c>
      <c r="C1994" s="448" t="s">
        <v>2572</v>
      </c>
      <c r="D1994" s="449">
        <v>4.9999999999999989E-2</v>
      </c>
      <c r="E1994" s="449">
        <v>0.33</v>
      </c>
      <c r="F1994" s="449" t="s">
        <v>20715</v>
      </c>
    </row>
    <row r="1995" spans="1:6" ht="15" customHeight="1">
      <c r="A1995" s="446">
        <v>97664</v>
      </c>
      <c r="B1995" s="447" t="s">
        <v>20840</v>
      </c>
      <c r="C1995" s="448" t="s">
        <v>2570</v>
      </c>
      <c r="D1995" s="449">
        <v>0.2599999999999999</v>
      </c>
      <c r="E1995" s="449">
        <v>0.93</v>
      </c>
      <c r="F1995" s="449" t="s">
        <v>11762</v>
      </c>
    </row>
    <row r="1996" spans="1:6" ht="30" customHeight="1">
      <c r="A1996" s="446">
        <v>97660</v>
      </c>
      <c r="B1996" s="447" t="s">
        <v>20836</v>
      </c>
      <c r="C1996" s="448" t="s">
        <v>2570</v>
      </c>
      <c r="D1996" s="449">
        <v>9.0000000000000024E-2</v>
      </c>
      <c r="E1996" s="449">
        <v>0.42</v>
      </c>
      <c r="F1996" s="449" t="s">
        <v>11602</v>
      </c>
    </row>
    <row r="1997" spans="1:6" ht="15" customHeight="1">
      <c r="A1997" s="446">
        <v>97665</v>
      </c>
      <c r="B1997" s="447" t="s">
        <v>20841</v>
      </c>
      <c r="C1997" s="448" t="s">
        <v>2570</v>
      </c>
      <c r="D1997" s="449">
        <v>0.20999999999999996</v>
      </c>
      <c r="E1997" s="449">
        <v>0.78</v>
      </c>
      <c r="F1997" s="449" t="s">
        <v>12212</v>
      </c>
    </row>
    <row r="1998" spans="1:6" ht="30" customHeight="1">
      <c r="A1998" s="446">
        <v>90447</v>
      </c>
      <c r="B1998" s="447" t="s">
        <v>3443</v>
      </c>
      <c r="C1998" s="448" t="s">
        <v>2572</v>
      </c>
      <c r="D1998" s="449">
        <v>1.1899999999999995</v>
      </c>
      <c r="E1998" s="449">
        <v>4.07</v>
      </c>
      <c r="F1998" s="449" t="s">
        <v>14037</v>
      </c>
    </row>
    <row r="1999" spans="1:6" ht="15" customHeight="1">
      <c r="A1999" s="446">
        <v>90456</v>
      </c>
      <c r="B1999" s="447" t="s">
        <v>1570</v>
      </c>
      <c r="C1999" s="448" t="s">
        <v>2570</v>
      </c>
      <c r="D1999" s="449">
        <v>0.76000000000000023</v>
      </c>
      <c r="E1999" s="449">
        <v>2.71</v>
      </c>
      <c r="F1999" s="449" t="s">
        <v>11752</v>
      </c>
    </row>
    <row r="2000" spans="1:6" ht="30" customHeight="1">
      <c r="A2000" s="446">
        <v>90457</v>
      </c>
      <c r="B2000" s="447" t="s">
        <v>1571</v>
      </c>
      <c r="C2000" s="448" t="s">
        <v>2570</v>
      </c>
      <c r="D2000" s="449">
        <v>1.8499999999999996</v>
      </c>
      <c r="E2000" s="449">
        <v>6.07</v>
      </c>
      <c r="F2000" s="449" t="s">
        <v>17777</v>
      </c>
    </row>
    <row r="2001" spans="1:6" ht="30" customHeight="1">
      <c r="A2001" s="446">
        <v>90458</v>
      </c>
      <c r="B2001" s="447" t="s">
        <v>1572</v>
      </c>
      <c r="C2001" s="448" t="s">
        <v>2570</v>
      </c>
      <c r="D2001" s="449">
        <v>5.5100000000000016</v>
      </c>
      <c r="E2001" s="449">
        <v>16.95</v>
      </c>
      <c r="F2001" s="449" t="s">
        <v>19822</v>
      </c>
    </row>
    <row r="2002" spans="1:6">
      <c r="A2002" s="441"/>
      <c r="B2002" s="445" t="s">
        <v>2189</v>
      </c>
      <c r="C2002" s="443"/>
      <c r="D2002" s="444" t="s">
        <v>2587</v>
      </c>
      <c r="E2002" s="444" t="s">
        <v>2587</v>
      </c>
      <c r="F2002" s="444"/>
    </row>
    <row r="2003" spans="1:6">
      <c r="A2003" s="441"/>
      <c r="B2003" s="445" t="s">
        <v>558</v>
      </c>
      <c r="C2003" s="443"/>
      <c r="D2003" s="444" t="s">
        <v>2587</v>
      </c>
      <c r="E2003" s="444" t="s">
        <v>2587</v>
      </c>
      <c r="F2003" s="444"/>
    </row>
    <row r="2004" spans="1:6">
      <c r="A2004" s="441"/>
      <c r="B2004" s="445" t="s">
        <v>2102</v>
      </c>
      <c r="C2004" s="443"/>
      <c r="D2004" s="444" t="s">
        <v>2587</v>
      </c>
      <c r="E2004" s="444" t="s">
        <v>2587</v>
      </c>
      <c r="F2004" s="444"/>
    </row>
    <row r="2005" spans="1:6" ht="30" customHeight="1">
      <c r="A2005" s="446">
        <v>91831</v>
      </c>
      <c r="B2005" s="447" t="s">
        <v>3444</v>
      </c>
      <c r="C2005" s="448" t="s">
        <v>2572</v>
      </c>
      <c r="D2005" s="449">
        <v>2.9399999999999995</v>
      </c>
      <c r="E2005" s="449">
        <v>2.87</v>
      </c>
      <c r="F2005" s="449" t="s">
        <v>12507</v>
      </c>
    </row>
    <row r="2006" spans="1:6" ht="30" customHeight="1">
      <c r="A2006" s="446">
        <v>91833</v>
      </c>
      <c r="B2006" s="447" t="s">
        <v>17757</v>
      </c>
      <c r="C2006" s="448" t="s">
        <v>2572</v>
      </c>
      <c r="D2006" s="449">
        <v>3.3000000000000003</v>
      </c>
      <c r="E2006" s="449">
        <v>2.86</v>
      </c>
      <c r="F2006" s="449" t="s">
        <v>12692</v>
      </c>
    </row>
    <row r="2007" spans="1:6" ht="30" customHeight="1">
      <c r="A2007" s="446">
        <v>91842</v>
      </c>
      <c r="B2007" s="447" t="s">
        <v>3447</v>
      </c>
      <c r="C2007" s="448" t="s">
        <v>2572</v>
      </c>
      <c r="D2007" s="449">
        <v>2.27</v>
      </c>
      <c r="E2007" s="449">
        <v>2.0699999999999998</v>
      </c>
      <c r="F2007" s="449" t="s">
        <v>11426</v>
      </c>
    </row>
    <row r="2008" spans="1:6" ht="30" customHeight="1">
      <c r="A2008" s="446">
        <v>91843</v>
      </c>
      <c r="B2008" s="447" t="s">
        <v>17766</v>
      </c>
      <c r="C2008" s="448" t="s">
        <v>2572</v>
      </c>
      <c r="D2008" s="449">
        <v>2.6300000000000003</v>
      </c>
      <c r="E2008" s="449">
        <v>2.06</v>
      </c>
      <c r="F2008" s="449" t="s">
        <v>17631</v>
      </c>
    </row>
    <row r="2009" spans="1:6" ht="30" customHeight="1">
      <c r="A2009" s="446">
        <v>91852</v>
      </c>
      <c r="B2009" s="447" t="s">
        <v>3450</v>
      </c>
      <c r="C2009" s="448" t="s">
        <v>2572</v>
      </c>
      <c r="D2009" s="449">
        <v>2.69</v>
      </c>
      <c r="E2009" s="449">
        <v>3.72</v>
      </c>
      <c r="F2009" s="449" t="s">
        <v>15605</v>
      </c>
    </row>
    <row r="2010" spans="1:6" ht="30" customHeight="1">
      <c r="A2010" s="446">
        <v>91853</v>
      </c>
      <c r="B2010" s="447" t="s">
        <v>17775</v>
      </c>
      <c r="C2010" s="448" t="s">
        <v>2572</v>
      </c>
      <c r="D2010" s="449">
        <v>3.0100000000000002</v>
      </c>
      <c r="E2010" s="449">
        <v>3.72</v>
      </c>
      <c r="F2010" s="449" t="s">
        <v>17481</v>
      </c>
    </row>
    <row r="2011" spans="1:6" ht="30" customHeight="1">
      <c r="A2011" s="446">
        <v>91834</v>
      </c>
      <c r="B2011" s="447" t="s">
        <v>3445</v>
      </c>
      <c r="C2011" s="448" t="s">
        <v>2572</v>
      </c>
      <c r="D2011" s="449">
        <v>3.2199999999999998</v>
      </c>
      <c r="E2011" s="449">
        <v>3.3</v>
      </c>
      <c r="F2011" s="449" t="s">
        <v>17758</v>
      </c>
    </row>
    <row r="2012" spans="1:6" ht="30" customHeight="1">
      <c r="A2012" s="446">
        <v>91835</v>
      </c>
      <c r="B2012" s="447" t="s">
        <v>17759</v>
      </c>
      <c r="C2012" s="448" t="s">
        <v>2572</v>
      </c>
      <c r="D2012" s="449">
        <v>4.1400000000000006</v>
      </c>
      <c r="E2012" s="449">
        <v>3.27</v>
      </c>
      <c r="F2012" s="449" t="s">
        <v>12493</v>
      </c>
    </row>
    <row r="2013" spans="1:6" ht="30" customHeight="1">
      <c r="A2013" s="446">
        <v>91844</v>
      </c>
      <c r="B2013" s="447" t="s">
        <v>3448</v>
      </c>
      <c r="C2013" s="448" t="s">
        <v>2572</v>
      </c>
      <c r="D2013" s="449">
        <v>2.5499999999999998</v>
      </c>
      <c r="E2013" s="449">
        <v>2.5099999999999998</v>
      </c>
      <c r="F2013" s="449" t="s">
        <v>17464</v>
      </c>
    </row>
    <row r="2014" spans="1:6" ht="30" customHeight="1">
      <c r="A2014" s="446">
        <v>91845</v>
      </c>
      <c r="B2014" s="447" t="s">
        <v>17767</v>
      </c>
      <c r="C2014" s="448" t="s">
        <v>2572</v>
      </c>
      <c r="D2014" s="449">
        <v>3.45</v>
      </c>
      <c r="E2014" s="449">
        <v>2.5</v>
      </c>
      <c r="F2014" s="449" t="s">
        <v>15161</v>
      </c>
    </row>
    <row r="2015" spans="1:6" ht="30" customHeight="1">
      <c r="A2015" s="446">
        <v>91855</v>
      </c>
      <c r="B2015" s="447" t="s">
        <v>17776</v>
      </c>
      <c r="C2015" s="448" t="s">
        <v>2572</v>
      </c>
      <c r="D2015" s="449">
        <v>3.8</v>
      </c>
      <c r="E2015" s="449">
        <v>4.12</v>
      </c>
      <c r="F2015" s="449" t="s">
        <v>17777</v>
      </c>
    </row>
    <row r="2016" spans="1:6" ht="30" customHeight="1">
      <c r="A2016" s="446">
        <v>91854</v>
      </c>
      <c r="B2016" s="447" t="s">
        <v>3451</v>
      </c>
      <c r="C2016" s="448" t="s">
        <v>2572</v>
      </c>
      <c r="D2016" s="449">
        <v>2.9699999999999998</v>
      </c>
      <c r="E2016" s="449">
        <v>4.13</v>
      </c>
      <c r="F2016" s="449" t="s">
        <v>16153</v>
      </c>
    </row>
    <row r="2017" spans="1:6" ht="30" customHeight="1">
      <c r="A2017" s="446">
        <v>91836</v>
      </c>
      <c r="B2017" s="447" t="s">
        <v>3446</v>
      </c>
      <c r="C2017" s="448" t="s">
        <v>2572</v>
      </c>
      <c r="D2017" s="449">
        <v>4.66</v>
      </c>
      <c r="E2017" s="449">
        <v>3.84</v>
      </c>
      <c r="F2017" s="449" t="s">
        <v>13133</v>
      </c>
    </row>
    <row r="2018" spans="1:6" ht="30" customHeight="1">
      <c r="A2018" s="446">
        <v>91837</v>
      </c>
      <c r="B2018" s="447" t="s">
        <v>17760</v>
      </c>
      <c r="C2018" s="448" t="s">
        <v>2572</v>
      </c>
      <c r="D2018" s="449">
        <v>6.77</v>
      </c>
      <c r="E2018" s="449">
        <v>3.81</v>
      </c>
      <c r="F2018" s="449" t="s">
        <v>16120</v>
      </c>
    </row>
    <row r="2019" spans="1:6" ht="30" customHeight="1">
      <c r="A2019" s="446">
        <v>91846</v>
      </c>
      <c r="B2019" s="447" t="s">
        <v>3449</v>
      </c>
      <c r="C2019" s="448" t="s">
        <v>2572</v>
      </c>
      <c r="D2019" s="449">
        <v>3.97</v>
      </c>
      <c r="E2019" s="449">
        <v>3.07</v>
      </c>
      <c r="F2019" s="449" t="s">
        <v>14989</v>
      </c>
    </row>
    <row r="2020" spans="1:6" ht="30" customHeight="1">
      <c r="A2020" s="446">
        <v>91856</v>
      </c>
      <c r="B2020" s="447" t="s">
        <v>3452</v>
      </c>
      <c r="C2020" s="448" t="s">
        <v>2572</v>
      </c>
      <c r="D2020" s="449">
        <v>4.29</v>
      </c>
      <c r="E2020" s="449">
        <v>4.71</v>
      </c>
      <c r="F2020" s="449" t="s">
        <v>12527</v>
      </c>
    </row>
    <row r="2021" spans="1:6" ht="30" customHeight="1">
      <c r="A2021" s="446">
        <v>91847</v>
      </c>
      <c r="B2021" s="447" t="s">
        <v>17768</v>
      </c>
      <c r="C2021" s="448" t="s">
        <v>2572</v>
      </c>
      <c r="D2021" s="449">
        <v>6.0699999999999994</v>
      </c>
      <c r="E2021" s="449">
        <v>3.05</v>
      </c>
      <c r="F2021" s="449" t="s">
        <v>17769</v>
      </c>
    </row>
    <row r="2022" spans="1:6" ht="30" customHeight="1">
      <c r="A2022" s="446">
        <v>91857</v>
      </c>
      <c r="B2022" s="447" t="s">
        <v>17778</v>
      </c>
      <c r="C2022" s="448" t="s">
        <v>2572</v>
      </c>
      <c r="D2022" s="449">
        <v>6.25</v>
      </c>
      <c r="E2022" s="449">
        <v>4.67</v>
      </c>
      <c r="F2022" s="449" t="s">
        <v>11281</v>
      </c>
    </row>
    <row r="2023" spans="1:6">
      <c r="A2023" s="441"/>
      <c r="B2023" s="445" t="s">
        <v>2101</v>
      </c>
      <c r="C2023" s="443"/>
      <c r="D2023" s="444" t="s">
        <v>2587</v>
      </c>
      <c r="E2023" s="444" t="s">
        <v>2587</v>
      </c>
      <c r="F2023" s="444"/>
    </row>
    <row r="2024" spans="1:6" ht="30" customHeight="1">
      <c r="A2024" s="446">
        <v>91862</v>
      </c>
      <c r="B2024" s="447" t="s">
        <v>3494</v>
      </c>
      <c r="C2024" s="448" t="s">
        <v>2572</v>
      </c>
      <c r="D2024" s="449">
        <v>3.9</v>
      </c>
      <c r="E2024" s="449">
        <v>3.14</v>
      </c>
      <c r="F2024" s="449" t="s">
        <v>14989</v>
      </c>
    </row>
    <row r="2025" spans="1:6" ht="30" customHeight="1">
      <c r="A2025" s="446">
        <v>91866</v>
      </c>
      <c r="B2025" s="447" t="s">
        <v>3498</v>
      </c>
      <c r="C2025" s="448" t="s">
        <v>2572</v>
      </c>
      <c r="D2025" s="449">
        <v>3.2399999999999998</v>
      </c>
      <c r="E2025" s="449">
        <v>2.44</v>
      </c>
      <c r="F2025" s="449" t="s">
        <v>12202</v>
      </c>
    </row>
    <row r="2026" spans="1:6" ht="30" customHeight="1">
      <c r="A2026" s="446">
        <v>91870</v>
      </c>
      <c r="B2026" s="447" t="s">
        <v>2748</v>
      </c>
      <c r="C2026" s="448" t="s">
        <v>2572</v>
      </c>
      <c r="D2026" s="449">
        <v>3.8899999999999997</v>
      </c>
      <c r="E2026" s="449">
        <v>4.3600000000000003</v>
      </c>
      <c r="F2026" s="449" t="s">
        <v>16116</v>
      </c>
    </row>
    <row r="2027" spans="1:6" ht="30" customHeight="1">
      <c r="A2027" s="446">
        <v>91863</v>
      </c>
      <c r="B2027" s="447" t="s">
        <v>3495</v>
      </c>
      <c r="C2027" s="448" t="s">
        <v>2572</v>
      </c>
      <c r="D2027" s="449">
        <v>4.66</v>
      </c>
      <c r="E2027" s="449">
        <v>3.61</v>
      </c>
      <c r="F2027" s="449" t="s">
        <v>17780</v>
      </c>
    </row>
    <row r="2028" spans="1:6" ht="30" customHeight="1">
      <c r="A2028" s="446">
        <v>91867</v>
      </c>
      <c r="B2028" s="447" t="s">
        <v>3499</v>
      </c>
      <c r="C2028" s="448" t="s">
        <v>2572</v>
      </c>
      <c r="D2028" s="449">
        <v>3.99</v>
      </c>
      <c r="E2028" s="449">
        <v>2.92</v>
      </c>
      <c r="F2028" s="449" t="s">
        <v>13420</v>
      </c>
    </row>
    <row r="2029" spans="1:6" ht="30" customHeight="1">
      <c r="A2029" s="446">
        <v>91871</v>
      </c>
      <c r="B2029" s="447" t="s">
        <v>2749</v>
      </c>
      <c r="C2029" s="448" t="s">
        <v>2572</v>
      </c>
      <c r="D2029" s="449">
        <v>4.6499999999999995</v>
      </c>
      <c r="E2029" s="449">
        <v>4.87</v>
      </c>
      <c r="F2029" s="449" t="s">
        <v>17784</v>
      </c>
    </row>
    <row r="2030" spans="1:6" ht="30" customHeight="1">
      <c r="A2030" s="446">
        <v>91864</v>
      </c>
      <c r="B2030" s="447" t="s">
        <v>3496</v>
      </c>
      <c r="C2030" s="448" t="s">
        <v>2572</v>
      </c>
      <c r="D2030" s="449">
        <v>6.6000000000000005</v>
      </c>
      <c r="E2030" s="449">
        <v>4.28</v>
      </c>
      <c r="F2030" s="449" t="s">
        <v>17783</v>
      </c>
    </row>
    <row r="2031" spans="1:6" ht="30" customHeight="1">
      <c r="A2031" s="446">
        <v>91868</v>
      </c>
      <c r="B2031" s="447" t="s">
        <v>3500</v>
      </c>
      <c r="C2031" s="448" t="s">
        <v>2572</v>
      </c>
      <c r="D2031" s="449">
        <v>5.9599999999999991</v>
      </c>
      <c r="E2031" s="449">
        <v>3.57</v>
      </c>
      <c r="F2031" s="449" t="s">
        <v>13399</v>
      </c>
    </row>
    <row r="2032" spans="1:6" ht="30" customHeight="1">
      <c r="A2032" s="446">
        <v>91872</v>
      </c>
      <c r="B2032" s="447" t="s">
        <v>2750</v>
      </c>
      <c r="C2032" s="448" t="s">
        <v>2572</v>
      </c>
      <c r="D2032" s="449">
        <v>6.5900000000000007</v>
      </c>
      <c r="E2032" s="449">
        <v>5.54</v>
      </c>
      <c r="F2032" s="449" t="s">
        <v>16063</v>
      </c>
    </row>
    <row r="2033" spans="1:6" ht="30" customHeight="1">
      <c r="A2033" s="446">
        <v>91865</v>
      </c>
      <c r="B2033" s="447" t="s">
        <v>3497</v>
      </c>
      <c r="C2033" s="448" t="s">
        <v>2572</v>
      </c>
      <c r="D2033" s="449">
        <v>8.4600000000000009</v>
      </c>
      <c r="E2033" s="449">
        <v>5.05</v>
      </c>
      <c r="F2033" s="449" t="s">
        <v>11606</v>
      </c>
    </row>
    <row r="2034" spans="1:6" ht="30" customHeight="1">
      <c r="A2034" s="446">
        <v>91869</v>
      </c>
      <c r="B2034" s="447" t="s">
        <v>2747</v>
      </c>
      <c r="C2034" s="448" t="s">
        <v>2572</v>
      </c>
      <c r="D2034" s="449">
        <v>7.8</v>
      </c>
      <c r="E2034" s="449">
        <v>4.3600000000000003</v>
      </c>
      <c r="F2034" s="449" t="s">
        <v>12509</v>
      </c>
    </row>
    <row r="2035" spans="1:6" ht="30" customHeight="1">
      <c r="A2035" s="446">
        <v>91873</v>
      </c>
      <c r="B2035" s="447" t="s">
        <v>2751</v>
      </c>
      <c r="C2035" s="448" t="s">
        <v>2572</v>
      </c>
      <c r="D2035" s="449">
        <v>8.4600000000000009</v>
      </c>
      <c r="E2035" s="449">
        <v>6.27</v>
      </c>
      <c r="F2035" s="449" t="s">
        <v>17785</v>
      </c>
    </row>
    <row r="2036" spans="1:6" ht="30" customHeight="1">
      <c r="A2036" s="446">
        <v>93008</v>
      </c>
      <c r="B2036" s="447" t="s">
        <v>2752</v>
      </c>
      <c r="C2036" s="448" t="s">
        <v>2572</v>
      </c>
      <c r="D2036" s="449">
        <v>8.5399999999999991</v>
      </c>
      <c r="E2036" s="449">
        <v>3.16</v>
      </c>
      <c r="F2036" s="449" t="s">
        <v>15607</v>
      </c>
    </row>
    <row r="2037" spans="1:6" ht="30" customHeight="1">
      <c r="A2037" s="446">
        <v>93009</v>
      </c>
      <c r="B2037" s="447" t="s">
        <v>2753</v>
      </c>
      <c r="C2037" s="448" t="s">
        <v>2572</v>
      </c>
      <c r="D2037" s="449">
        <v>13.41</v>
      </c>
      <c r="E2037" s="449">
        <v>3.63</v>
      </c>
      <c r="F2037" s="449" t="s">
        <v>17786</v>
      </c>
    </row>
    <row r="2038" spans="1:6" ht="30" customHeight="1">
      <c r="A2038" s="446">
        <v>93010</v>
      </c>
      <c r="B2038" s="447" t="s">
        <v>2754</v>
      </c>
      <c r="C2038" s="448" t="s">
        <v>2572</v>
      </c>
      <c r="D2038" s="449">
        <v>19.23</v>
      </c>
      <c r="E2038" s="449">
        <v>4.32</v>
      </c>
      <c r="F2038" s="449" t="s">
        <v>17787</v>
      </c>
    </row>
    <row r="2039" spans="1:6" ht="30" customHeight="1">
      <c r="A2039" s="446">
        <v>93011</v>
      </c>
      <c r="B2039" s="447" t="s">
        <v>2755</v>
      </c>
      <c r="C2039" s="448" t="s">
        <v>2572</v>
      </c>
      <c r="D2039" s="449">
        <v>23.87</v>
      </c>
      <c r="E2039" s="449">
        <v>4.8</v>
      </c>
      <c r="F2039" s="449" t="s">
        <v>17788</v>
      </c>
    </row>
    <row r="2040" spans="1:6" ht="30" customHeight="1">
      <c r="A2040" s="446">
        <v>93012</v>
      </c>
      <c r="B2040" s="447" t="s">
        <v>2756</v>
      </c>
      <c r="C2040" s="448" t="s">
        <v>2572</v>
      </c>
      <c r="D2040" s="449">
        <v>37.06</v>
      </c>
      <c r="E2040" s="449">
        <v>5.96</v>
      </c>
      <c r="F2040" s="449" t="s">
        <v>17789</v>
      </c>
    </row>
    <row r="2041" spans="1:6" ht="30" customHeight="1">
      <c r="A2041" s="446">
        <v>95726</v>
      </c>
      <c r="B2041" s="447" t="s">
        <v>17790</v>
      </c>
      <c r="C2041" s="448" t="s">
        <v>2572</v>
      </c>
      <c r="D2041" s="449">
        <v>2.5999999999999996</v>
      </c>
      <c r="E2041" s="449">
        <v>2.16</v>
      </c>
      <c r="F2041" s="449" t="s">
        <v>11348</v>
      </c>
    </row>
    <row r="2042" spans="1:6" ht="30" customHeight="1">
      <c r="A2042" s="446">
        <v>95729</v>
      </c>
      <c r="B2042" s="447" t="s">
        <v>17793</v>
      </c>
      <c r="C2042" s="448" t="s">
        <v>2572</v>
      </c>
      <c r="D2042" s="449">
        <v>2.9599999999999995</v>
      </c>
      <c r="E2042" s="449">
        <v>3.43</v>
      </c>
      <c r="F2042" s="449" t="s">
        <v>11634</v>
      </c>
    </row>
    <row r="2043" spans="1:6" ht="30" customHeight="1">
      <c r="A2043" s="446">
        <v>95727</v>
      </c>
      <c r="B2043" s="447" t="s">
        <v>17791</v>
      </c>
      <c r="C2043" s="448" t="s">
        <v>2572</v>
      </c>
      <c r="D2043" s="449">
        <v>3.0399999999999996</v>
      </c>
      <c r="E2043" s="449">
        <v>2.39</v>
      </c>
      <c r="F2043" s="449" t="s">
        <v>11490</v>
      </c>
    </row>
    <row r="2044" spans="1:6" ht="30" customHeight="1">
      <c r="A2044" s="446">
        <v>95730</v>
      </c>
      <c r="B2044" s="447" t="s">
        <v>17794</v>
      </c>
      <c r="C2044" s="448" t="s">
        <v>2572</v>
      </c>
      <c r="D2044" s="449">
        <v>3.43</v>
      </c>
      <c r="E2044" s="449">
        <v>3.65</v>
      </c>
      <c r="F2044" s="449" t="s">
        <v>11424</v>
      </c>
    </row>
    <row r="2045" spans="1:6" ht="30" customHeight="1">
      <c r="A2045" s="446">
        <v>95728</v>
      </c>
      <c r="B2045" s="447" t="s">
        <v>17792</v>
      </c>
      <c r="C2045" s="448" t="s">
        <v>2572</v>
      </c>
      <c r="D2045" s="449">
        <v>4.1399999999999997</v>
      </c>
      <c r="E2045" s="449">
        <v>2.71</v>
      </c>
      <c r="F2045" s="449" t="s">
        <v>14091</v>
      </c>
    </row>
    <row r="2046" spans="1:6" ht="30" customHeight="1">
      <c r="A2046" s="446">
        <v>95731</v>
      </c>
      <c r="B2046" s="447" t="s">
        <v>17795</v>
      </c>
      <c r="C2046" s="448" t="s">
        <v>2572</v>
      </c>
      <c r="D2046" s="449">
        <v>4.53</v>
      </c>
      <c r="E2046" s="449">
        <v>3.96</v>
      </c>
      <c r="F2046" s="449" t="s">
        <v>12838</v>
      </c>
    </row>
    <row r="2047" spans="1:6">
      <c r="A2047" s="441"/>
      <c r="B2047" s="445" t="s">
        <v>2103</v>
      </c>
      <c r="C2047" s="443"/>
      <c r="D2047" s="444" t="s">
        <v>2587</v>
      </c>
      <c r="E2047" s="444" t="s">
        <v>2587</v>
      </c>
      <c r="F2047" s="444"/>
    </row>
    <row r="2048" spans="1:6" ht="30" customHeight="1">
      <c r="A2048" s="446">
        <v>95745</v>
      </c>
      <c r="B2048" s="447" t="s">
        <v>17797</v>
      </c>
      <c r="C2048" s="448" t="s">
        <v>2572</v>
      </c>
      <c r="D2048" s="449">
        <v>11.469999999999999</v>
      </c>
      <c r="E2048" s="449">
        <v>4.57</v>
      </c>
      <c r="F2048" s="449" t="s">
        <v>17798</v>
      </c>
    </row>
    <row r="2049" spans="1:6" ht="30" customHeight="1">
      <c r="A2049" s="446">
        <v>95749</v>
      </c>
      <c r="B2049" s="447" t="s">
        <v>17803</v>
      </c>
      <c r="C2049" s="448" t="s">
        <v>2572</v>
      </c>
      <c r="D2049" s="449">
        <v>12.809999999999999</v>
      </c>
      <c r="E2049" s="449">
        <v>8.57</v>
      </c>
      <c r="F2049" s="449" t="s">
        <v>17804</v>
      </c>
    </row>
    <row r="2050" spans="1:6" ht="30" customHeight="1">
      <c r="A2050" s="446">
        <v>95746</v>
      </c>
      <c r="B2050" s="447" t="s">
        <v>17799</v>
      </c>
      <c r="C2050" s="448" t="s">
        <v>2572</v>
      </c>
      <c r="D2050" s="449">
        <v>14.469999999999999</v>
      </c>
      <c r="E2050" s="449">
        <v>5.48</v>
      </c>
      <c r="F2050" s="449" t="s">
        <v>17800</v>
      </c>
    </row>
    <row r="2051" spans="1:6" ht="30" customHeight="1">
      <c r="A2051" s="446">
        <v>95750</v>
      </c>
      <c r="B2051" s="447" t="s">
        <v>17805</v>
      </c>
      <c r="C2051" s="448" t="s">
        <v>2572</v>
      </c>
      <c r="D2051" s="449">
        <v>15.830000000000002</v>
      </c>
      <c r="E2051" s="449">
        <v>9.34</v>
      </c>
      <c r="F2051" s="449" t="s">
        <v>11927</v>
      </c>
    </row>
    <row r="2052" spans="1:6" ht="30" customHeight="1">
      <c r="A2052" s="446">
        <v>95747</v>
      </c>
      <c r="B2052" s="447" t="s">
        <v>17801</v>
      </c>
      <c r="C2052" s="448" t="s">
        <v>2572</v>
      </c>
      <c r="D2052" s="449">
        <v>26.05</v>
      </c>
      <c r="E2052" s="449">
        <v>6.69</v>
      </c>
      <c r="F2052" s="449" t="s">
        <v>16135</v>
      </c>
    </row>
    <row r="2053" spans="1:6" ht="30" customHeight="1">
      <c r="A2053" s="446">
        <v>95751</v>
      </c>
      <c r="B2053" s="447" t="s">
        <v>17806</v>
      </c>
      <c r="C2053" s="448" t="s">
        <v>2572</v>
      </c>
      <c r="D2053" s="449">
        <v>27.37</v>
      </c>
      <c r="E2053" s="449">
        <v>10.41</v>
      </c>
      <c r="F2053" s="449" t="s">
        <v>17807</v>
      </c>
    </row>
    <row r="2054" spans="1:6" ht="30" customHeight="1">
      <c r="A2054" s="446">
        <v>95748</v>
      </c>
      <c r="B2054" s="447" t="s">
        <v>17802</v>
      </c>
      <c r="C2054" s="448" t="s">
        <v>2572</v>
      </c>
      <c r="D2054" s="449">
        <v>27.360000000000003</v>
      </c>
      <c r="E2054" s="449">
        <v>8.16</v>
      </c>
      <c r="F2054" s="449" t="s">
        <v>12515</v>
      </c>
    </row>
    <row r="2055" spans="1:6" ht="30" customHeight="1">
      <c r="A2055" s="446">
        <v>95752</v>
      </c>
      <c r="B2055" s="447" t="s">
        <v>17808</v>
      </c>
      <c r="C2055" s="448" t="s">
        <v>2572</v>
      </c>
      <c r="D2055" s="449">
        <v>28.67</v>
      </c>
      <c r="E2055" s="449">
        <v>11.72</v>
      </c>
      <c r="F2055" s="449" t="s">
        <v>17809</v>
      </c>
    </row>
    <row r="2056" spans="1:6">
      <c r="A2056" s="441"/>
      <c r="B2056" s="528" t="s">
        <v>20984</v>
      </c>
      <c r="C2056" s="443"/>
      <c r="D2056" s="444" t="s">
        <v>2587</v>
      </c>
      <c r="E2056" s="444" t="s">
        <v>2587</v>
      </c>
      <c r="F2056" s="444"/>
    </row>
    <row r="2057" spans="1:6" ht="30" customHeight="1">
      <c r="A2057" s="446" t="s">
        <v>2308</v>
      </c>
      <c r="B2057" s="447" t="s">
        <v>2757</v>
      </c>
      <c r="C2057" s="448" t="s">
        <v>2572</v>
      </c>
      <c r="D2057" s="449">
        <v>10.029999999999998</v>
      </c>
      <c r="E2057" s="449">
        <v>14.05</v>
      </c>
      <c r="F2057" s="449" t="s">
        <v>16000</v>
      </c>
    </row>
    <row r="2058" spans="1:6" ht="30" customHeight="1">
      <c r="A2058" s="446" t="s">
        <v>1106</v>
      </c>
      <c r="B2058" s="447" t="s">
        <v>2758</v>
      </c>
      <c r="C2058" s="448" t="s">
        <v>2572</v>
      </c>
      <c r="D2058" s="449">
        <v>15.129999999999999</v>
      </c>
      <c r="E2058" s="449">
        <v>22.44</v>
      </c>
      <c r="F2058" s="449" t="s">
        <v>17756</v>
      </c>
    </row>
    <row r="2059" spans="1:6" ht="30" customHeight="1">
      <c r="A2059" s="446">
        <v>91839</v>
      </c>
      <c r="B2059" s="447" t="s">
        <v>17761</v>
      </c>
      <c r="C2059" s="448" t="s">
        <v>2572</v>
      </c>
      <c r="D2059" s="449">
        <v>3.86</v>
      </c>
      <c r="E2059" s="449">
        <v>3.85</v>
      </c>
      <c r="F2059" s="449" t="s">
        <v>17762</v>
      </c>
    </row>
    <row r="2060" spans="1:6" ht="30" customHeight="1">
      <c r="A2060" s="446">
        <v>91849</v>
      </c>
      <c r="B2060" s="447" t="s">
        <v>17770</v>
      </c>
      <c r="C2060" s="448" t="s">
        <v>2572</v>
      </c>
      <c r="D2060" s="449">
        <v>3.16</v>
      </c>
      <c r="E2060" s="449">
        <v>3.09</v>
      </c>
      <c r="F2060" s="449" t="s">
        <v>17771</v>
      </c>
    </row>
    <row r="2061" spans="1:6" ht="30" customHeight="1">
      <c r="A2061" s="446">
        <v>91859</v>
      </c>
      <c r="B2061" s="447" t="s">
        <v>17779</v>
      </c>
      <c r="C2061" s="448" t="s">
        <v>2572</v>
      </c>
      <c r="D2061" s="449">
        <v>3.55</v>
      </c>
      <c r="E2061" s="449">
        <v>4.72</v>
      </c>
      <c r="F2061" s="449" t="s">
        <v>17780</v>
      </c>
    </row>
    <row r="2062" spans="1:6" ht="30" customHeight="1">
      <c r="A2062" s="446">
        <v>91841</v>
      </c>
      <c r="B2062" s="447" t="s">
        <v>17764</v>
      </c>
      <c r="C2062" s="448" t="s">
        <v>2572</v>
      </c>
      <c r="D2062" s="449">
        <v>4.68</v>
      </c>
      <c r="E2062" s="449">
        <v>4.5199999999999996</v>
      </c>
      <c r="F2062" s="449" t="s">
        <v>17765</v>
      </c>
    </row>
    <row r="2063" spans="1:6" ht="30" customHeight="1">
      <c r="A2063" s="446">
        <v>91861</v>
      </c>
      <c r="B2063" s="447" t="s">
        <v>17782</v>
      </c>
      <c r="C2063" s="448" t="s">
        <v>2572</v>
      </c>
      <c r="D2063" s="449">
        <v>4.34</v>
      </c>
      <c r="E2063" s="449">
        <v>5.41</v>
      </c>
      <c r="F2063" s="449" t="s">
        <v>12204</v>
      </c>
    </row>
    <row r="2064" spans="1:6" ht="30" customHeight="1">
      <c r="A2064" s="446">
        <v>91851</v>
      </c>
      <c r="B2064" s="447" t="s">
        <v>17774</v>
      </c>
      <c r="C2064" s="448" t="s">
        <v>2572</v>
      </c>
      <c r="D2064" s="449">
        <v>4.0199999999999996</v>
      </c>
      <c r="E2064" s="449">
        <v>3.75</v>
      </c>
      <c r="F2064" s="449" t="s">
        <v>13678</v>
      </c>
    </row>
    <row r="2065" spans="1:6" ht="30" customHeight="1">
      <c r="A2065" s="446">
        <v>91860</v>
      </c>
      <c r="B2065" s="447" t="s">
        <v>17781</v>
      </c>
      <c r="C2065" s="448" t="s">
        <v>2572</v>
      </c>
      <c r="D2065" s="449">
        <v>4.7899999999999991</v>
      </c>
      <c r="E2065" s="449">
        <v>5.4</v>
      </c>
      <c r="F2065" s="449" t="s">
        <v>11427</v>
      </c>
    </row>
    <row r="2066" spans="1:6" ht="30" customHeight="1">
      <c r="A2066" s="446">
        <v>91840</v>
      </c>
      <c r="B2066" s="447" t="s">
        <v>17763</v>
      </c>
      <c r="C2066" s="448" t="s">
        <v>2572</v>
      </c>
      <c r="D2066" s="449">
        <v>5.18</v>
      </c>
      <c r="E2066" s="449">
        <v>4.51</v>
      </c>
      <c r="F2066" s="449" t="s">
        <v>12769</v>
      </c>
    </row>
    <row r="2067" spans="1:6" ht="30" customHeight="1">
      <c r="A2067" s="446">
        <v>91850</v>
      </c>
      <c r="B2067" s="447" t="s">
        <v>17772</v>
      </c>
      <c r="C2067" s="448" t="s">
        <v>2572</v>
      </c>
      <c r="D2067" s="449">
        <v>4.5199999999999996</v>
      </c>
      <c r="E2067" s="449">
        <v>3.74</v>
      </c>
      <c r="F2067" s="449" t="s">
        <v>17773</v>
      </c>
    </row>
    <row r="2068" spans="1:6" ht="30" customHeight="1">
      <c r="A2068" s="446">
        <v>97667</v>
      </c>
      <c r="B2068" s="447" t="s">
        <v>17810</v>
      </c>
      <c r="C2068" s="448" t="s">
        <v>2572</v>
      </c>
      <c r="D2068" s="449">
        <v>4.3</v>
      </c>
      <c r="E2068" s="449">
        <v>1.75</v>
      </c>
      <c r="F2068" s="449" t="s">
        <v>17811</v>
      </c>
    </row>
    <row r="2069" spans="1:6" ht="30" customHeight="1">
      <c r="A2069" s="446">
        <v>97668</v>
      </c>
      <c r="B2069" s="447" t="s">
        <v>17812</v>
      </c>
      <c r="C2069" s="448" t="s">
        <v>2572</v>
      </c>
      <c r="D2069" s="449">
        <v>6.34</v>
      </c>
      <c r="E2069" s="449">
        <v>2.98</v>
      </c>
      <c r="F2069" s="449" t="s">
        <v>13778</v>
      </c>
    </row>
    <row r="2070" spans="1:6" ht="30" customHeight="1">
      <c r="A2070" s="446">
        <v>97669</v>
      </c>
      <c r="B2070" s="447" t="s">
        <v>17813</v>
      </c>
      <c r="C2070" s="448" t="s">
        <v>2572</v>
      </c>
      <c r="D2070" s="449">
        <v>9.3699999999999992</v>
      </c>
      <c r="E2070" s="449">
        <v>5.57</v>
      </c>
      <c r="F2070" s="449" t="s">
        <v>14804</v>
      </c>
    </row>
    <row r="2071" spans="1:6" ht="30" customHeight="1">
      <c r="A2071" s="446">
        <v>97670</v>
      </c>
      <c r="B2071" s="447" t="s">
        <v>17814</v>
      </c>
      <c r="C2071" s="448" t="s">
        <v>2572</v>
      </c>
      <c r="D2071" s="449">
        <v>12.68</v>
      </c>
      <c r="E2071" s="449">
        <v>6.48</v>
      </c>
      <c r="F2071" s="449" t="s">
        <v>17815</v>
      </c>
    </row>
    <row r="2072" spans="1:6">
      <c r="A2072" s="441"/>
      <c r="B2072" s="528" t="s">
        <v>20985</v>
      </c>
      <c r="C2072" s="443"/>
      <c r="D2072" s="444" t="s">
        <v>2587</v>
      </c>
      <c r="E2072" s="444" t="s">
        <v>2587</v>
      </c>
      <c r="F2072" s="444"/>
    </row>
    <row r="2073" spans="1:6" ht="30" customHeight="1">
      <c r="A2073" s="446">
        <v>95732</v>
      </c>
      <c r="B2073" s="447" t="s">
        <v>17796</v>
      </c>
      <c r="C2073" s="448" t="s">
        <v>2570</v>
      </c>
      <c r="D2073" s="449">
        <v>1.5899999999999999</v>
      </c>
      <c r="E2073" s="449">
        <v>1.77</v>
      </c>
      <c r="F2073" s="449" t="s">
        <v>13180</v>
      </c>
    </row>
    <row r="2074" spans="1:6" ht="30" customHeight="1">
      <c r="A2074" s="446">
        <v>95733</v>
      </c>
      <c r="B2074" s="447" t="s">
        <v>17846</v>
      </c>
      <c r="C2074" s="448" t="s">
        <v>2570</v>
      </c>
      <c r="D2074" s="449">
        <v>2.1000000000000005</v>
      </c>
      <c r="E2074" s="449">
        <v>2.2599999999999998</v>
      </c>
      <c r="F2074" s="449" t="s">
        <v>13743</v>
      </c>
    </row>
    <row r="2075" spans="1:6" ht="30" customHeight="1">
      <c r="A2075" s="446">
        <v>95734</v>
      </c>
      <c r="B2075" s="447" t="s">
        <v>17847</v>
      </c>
      <c r="C2075" s="448" t="s">
        <v>2570</v>
      </c>
      <c r="D2075" s="449">
        <v>2.84</v>
      </c>
      <c r="E2075" s="449">
        <v>2.95</v>
      </c>
      <c r="F2075" s="449" t="s">
        <v>16803</v>
      </c>
    </row>
    <row r="2076" spans="1:6" ht="30" customHeight="1">
      <c r="A2076" s="446">
        <v>95735</v>
      </c>
      <c r="B2076" s="447" t="s">
        <v>17848</v>
      </c>
      <c r="C2076" s="448" t="s">
        <v>2570</v>
      </c>
      <c r="D2076" s="449">
        <v>2.0099999999999998</v>
      </c>
      <c r="E2076" s="449">
        <v>3.05</v>
      </c>
      <c r="F2076" s="449" t="s">
        <v>17464</v>
      </c>
    </row>
    <row r="2077" spans="1:6" ht="30" customHeight="1">
      <c r="A2077" s="446">
        <v>95736</v>
      </c>
      <c r="B2077" s="447" t="s">
        <v>17849</v>
      </c>
      <c r="C2077" s="448" t="s">
        <v>2570</v>
      </c>
      <c r="D2077" s="449">
        <v>2.48</v>
      </c>
      <c r="E2077" s="449">
        <v>3.39</v>
      </c>
      <c r="F2077" s="449" t="s">
        <v>14515</v>
      </c>
    </row>
    <row r="2078" spans="1:6" ht="30" customHeight="1">
      <c r="A2078" s="446">
        <v>95738</v>
      </c>
      <c r="B2078" s="447" t="s">
        <v>17850</v>
      </c>
      <c r="C2078" s="448" t="s">
        <v>2570</v>
      </c>
      <c r="D2078" s="449">
        <v>3.1799999999999997</v>
      </c>
      <c r="E2078" s="449">
        <v>3.83</v>
      </c>
      <c r="F2078" s="449" t="s">
        <v>13710</v>
      </c>
    </row>
    <row r="2079" spans="1:6" ht="30" customHeight="1">
      <c r="A2079" s="446">
        <v>91874</v>
      </c>
      <c r="B2079" s="447" t="s">
        <v>3453</v>
      </c>
      <c r="C2079" s="448" t="s">
        <v>2570</v>
      </c>
      <c r="D2079" s="449">
        <v>1.29</v>
      </c>
      <c r="E2079" s="449">
        <v>2.4300000000000002</v>
      </c>
      <c r="F2079" s="449" t="s">
        <v>15877</v>
      </c>
    </row>
    <row r="2080" spans="1:6" ht="30" customHeight="1">
      <c r="A2080" s="446">
        <v>91878</v>
      </c>
      <c r="B2080" s="447" t="s">
        <v>3457</v>
      </c>
      <c r="C2080" s="448" t="s">
        <v>2570</v>
      </c>
      <c r="D2080" s="449">
        <v>1.58</v>
      </c>
      <c r="E2080" s="449">
        <v>3.26</v>
      </c>
      <c r="F2080" s="449" t="s">
        <v>11350</v>
      </c>
    </row>
    <row r="2081" spans="1:6" ht="30" customHeight="1">
      <c r="A2081" s="446">
        <v>91882</v>
      </c>
      <c r="B2081" s="447" t="s">
        <v>3461</v>
      </c>
      <c r="C2081" s="448" t="s">
        <v>2570</v>
      </c>
      <c r="D2081" s="449">
        <v>1.9100000000000001</v>
      </c>
      <c r="E2081" s="449">
        <v>4.12</v>
      </c>
      <c r="F2081" s="449" t="s">
        <v>14360</v>
      </c>
    </row>
    <row r="2082" spans="1:6" ht="30" customHeight="1">
      <c r="A2082" s="446">
        <v>91875</v>
      </c>
      <c r="B2082" s="447" t="s">
        <v>3454</v>
      </c>
      <c r="C2082" s="448" t="s">
        <v>2570</v>
      </c>
      <c r="D2082" s="449">
        <v>1.7700000000000005</v>
      </c>
      <c r="E2082" s="449">
        <v>3.13</v>
      </c>
      <c r="F2082" s="449" t="s">
        <v>11495</v>
      </c>
    </row>
    <row r="2083" spans="1:6" ht="30" customHeight="1">
      <c r="A2083" s="446">
        <v>91879</v>
      </c>
      <c r="B2083" s="447" t="s">
        <v>3458</v>
      </c>
      <c r="C2083" s="448" t="s">
        <v>2570</v>
      </c>
      <c r="D2083" s="449">
        <v>2.0800000000000005</v>
      </c>
      <c r="E2083" s="449">
        <v>3.9</v>
      </c>
      <c r="F2083" s="449" t="s">
        <v>13140</v>
      </c>
    </row>
    <row r="2084" spans="1:6" ht="30" customHeight="1">
      <c r="A2084" s="446">
        <v>91884</v>
      </c>
      <c r="B2084" s="447" t="s">
        <v>3462</v>
      </c>
      <c r="C2084" s="448" t="s">
        <v>2570</v>
      </c>
      <c r="D2084" s="449">
        <v>2.3200000000000003</v>
      </c>
      <c r="E2084" s="449">
        <v>4.58</v>
      </c>
      <c r="F2084" s="449" t="s">
        <v>17825</v>
      </c>
    </row>
    <row r="2085" spans="1:6" ht="30" customHeight="1">
      <c r="A2085" s="446">
        <v>91876</v>
      </c>
      <c r="B2085" s="447" t="s">
        <v>3455</v>
      </c>
      <c r="C2085" s="448" t="s">
        <v>2570</v>
      </c>
      <c r="D2085" s="449">
        <v>2.4400000000000004</v>
      </c>
      <c r="E2085" s="449">
        <v>4.01</v>
      </c>
      <c r="F2085" s="449" t="s">
        <v>17822</v>
      </c>
    </row>
    <row r="2086" spans="1:6" ht="30" customHeight="1">
      <c r="A2086" s="446">
        <v>91880</v>
      </c>
      <c r="B2086" s="447" t="s">
        <v>3459</v>
      </c>
      <c r="C2086" s="448" t="s">
        <v>2570</v>
      </c>
      <c r="D2086" s="449">
        <v>2.7199999999999998</v>
      </c>
      <c r="E2086" s="449">
        <v>4.84</v>
      </c>
      <c r="F2086" s="449" t="s">
        <v>17823</v>
      </c>
    </row>
    <row r="2087" spans="1:6" ht="30" customHeight="1">
      <c r="A2087" s="446">
        <v>91885</v>
      </c>
      <c r="B2087" s="447" t="s">
        <v>3463</v>
      </c>
      <c r="C2087" s="448" t="s">
        <v>2570</v>
      </c>
      <c r="D2087" s="449">
        <v>2.84</v>
      </c>
      <c r="E2087" s="449">
        <v>5.26</v>
      </c>
      <c r="F2087" s="449" t="s">
        <v>12282</v>
      </c>
    </row>
    <row r="2088" spans="1:6" ht="30" customHeight="1">
      <c r="A2088" s="446">
        <v>91877</v>
      </c>
      <c r="B2088" s="447" t="s">
        <v>3456</v>
      </c>
      <c r="C2088" s="448" t="s">
        <v>2570</v>
      </c>
      <c r="D2088" s="449">
        <v>3.4000000000000004</v>
      </c>
      <c r="E2088" s="449">
        <v>5.08</v>
      </c>
      <c r="F2088" s="449" t="s">
        <v>13699</v>
      </c>
    </row>
    <row r="2089" spans="1:6" ht="30" customHeight="1">
      <c r="A2089" s="446">
        <v>91881</v>
      </c>
      <c r="B2089" s="447" t="s">
        <v>3460</v>
      </c>
      <c r="C2089" s="448" t="s">
        <v>2570</v>
      </c>
      <c r="D2089" s="449">
        <v>3.76</v>
      </c>
      <c r="E2089" s="449">
        <v>5.84</v>
      </c>
      <c r="F2089" s="449" t="s">
        <v>17824</v>
      </c>
    </row>
    <row r="2090" spans="1:6" ht="30" customHeight="1">
      <c r="A2090" s="446">
        <v>91886</v>
      </c>
      <c r="B2090" s="447" t="s">
        <v>3915</v>
      </c>
      <c r="C2090" s="448" t="s">
        <v>2570</v>
      </c>
      <c r="D2090" s="449">
        <v>3.8000000000000007</v>
      </c>
      <c r="E2090" s="449">
        <v>5.91</v>
      </c>
      <c r="F2090" s="449" t="s">
        <v>17826</v>
      </c>
    </row>
    <row r="2091" spans="1:6" ht="30" customHeight="1">
      <c r="A2091" s="446">
        <v>93013</v>
      </c>
      <c r="B2091" s="447" t="s">
        <v>3484</v>
      </c>
      <c r="C2091" s="448" t="s">
        <v>2570</v>
      </c>
      <c r="D2091" s="449">
        <v>4.6000000000000005</v>
      </c>
      <c r="E2091" s="449">
        <v>6.37</v>
      </c>
      <c r="F2091" s="449" t="s">
        <v>12722</v>
      </c>
    </row>
    <row r="2092" spans="1:6" ht="30" customHeight="1">
      <c r="A2092" s="446">
        <v>93014</v>
      </c>
      <c r="B2092" s="447" t="s">
        <v>3485</v>
      </c>
      <c r="C2092" s="448" t="s">
        <v>2570</v>
      </c>
      <c r="D2092" s="449">
        <v>6.01</v>
      </c>
      <c r="E2092" s="449">
        <v>7.32</v>
      </c>
      <c r="F2092" s="449" t="s">
        <v>17839</v>
      </c>
    </row>
    <row r="2093" spans="1:6" ht="30" customHeight="1">
      <c r="A2093" s="446">
        <v>93015</v>
      </c>
      <c r="B2093" s="447" t="s">
        <v>3486</v>
      </c>
      <c r="C2093" s="448" t="s">
        <v>2570</v>
      </c>
      <c r="D2093" s="449">
        <v>10.72</v>
      </c>
      <c r="E2093" s="449">
        <v>8.69</v>
      </c>
      <c r="F2093" s="449" t="s">
        <v>12143</v>
      </c>
    </row>
    <row r="2094" spans="1:6" ht="30" customHeight="1">
      <c r="A2094" s="446">
        <v>93016</v>
      </c>
      <c r="B2094" s="447" t="s">
        <v>3487</v>
      </c>
      <c r="C2094" s="448" t="s">
        <v>2570</v>
      </c>
      <c r="D2094" s="449">
        <v>13.67</v>
      </c>
      <c r="E2094" s="449">
        <v>9.6300000000000008</v>
      </c>
      <c r="F2094" s="449" t="s">
        <v>17840</v>
      </c>
    </row>
    <row r="2095" spans="1:6" ht="30" customHeight="1">
      <c r="A2095" s="446">
        <v>93017</v>
      </c>
      <c r="B2095" s="447" t="s">
        <v>3488</v>
      </c>
      <c r="C2095" s="448" t="s">
        <v>2570</v>
      </c>
      <c r="D2095" s="449">
        <v>22.240000000000002</v>
      </c>
      <c r="E2095" s="449">
        <v>11.97</v>
      </c>
      <c r="F2095" s="449" t="s">
        <v>17841</v>
      </c>
    </row>
    <row r="2096" spans="1:6" ht="30" customHeight="1">
      <c r="A2096" s="446">
        <v>91887</v>
      </c>
      <c r="B2096" s="447" t="s">
        <v>3916</v>
      </c>
      <c r="C2096" s="448" t="s">
        <v>2570</v>
      </c>
      <c r="D2096" s="449">
        <v>3.0199999999999996</v>
      </c>
      <c r="E2096" s="449">
        <v>3.58</v>
      </c>
      <c r="F2096" s="449" t="s">
        <v>12654</v>
      </c>
    </row>
    <row r="2097" spans="1:6" ht="30" customHeight="1">
      <c r="A2097" s="446">
        <v>91899</v>
      </c>
      <c r="B2097" s="447" t="s">
        <v>3923</v>
      </c>
      <c r="C2097" s="448" t="s">
        <v>2570</v>
      </c>
      <c r="D2097" s="449">
        <v>3.4200000000000008</v>
      </c>
      <c r="E2097" s="449">
        <v>4.8</v>
      </c>
      <c r="F2097" s="449" t="s">
        <v>13408</v>
      </c>
    </row>
    <row r="2098" spans="1:6" ht="30" customHeight="1">
      <c r="A2098" s="446">
        <v>91911</v>
      </c>
      <c r="B2098" s="447" t="s">
        <v>3209</v>
      </c>
      <c r="C2098" s="448" t="s">
        <v>2570</v>
      </c>
      <c r="D2098" s="449">
        <v>3.95</v>
      </c>
      <c r="E2098" s="449">
        <v>6.13</v>
      </c>
      <c r="F2098" s="449" t="s">
        <v>17421</v>
      </c>
    </row>
    <row r="2099" spans="1:6" ht="30" customHeight="1">
      <c r="A2099" s="446">
        <v>91890</v>
      </c>
      <c r="B2099" s="447" t="s">
        <v>3918</v>
      </c>
      <c r="C2099" s="448" t="s">
        <v>2570</v>
      </c>
      <c r="D2099" s="449">
        <v>3.37</v>
      </c>
      <c r="E2099" s="449">
        <v>4.5999999999999996</v>
      </c>
      <c r="F2099" s="449" t="s">
        <v>17410</v>
      </c>
    </row>
    <row r="2100" spans="1:6" ht="30" customHeight="1">
      <c r="A2100" s="446">
        <v>91902</v>
      </c>
      <c r="B2100" s="447" t="s">
        <v>3925</v>
      </c>
      <c r="C2100" s="448" t="s">
        <v>2570</v>
      </c>
      <c r="D2100" s="449">
        <v>3.84</v>
      </c>
      <c r="E2100" s="449">
        <v>5.75</v>
      </c>
      <c r="F2100" s="449" t="s">
        <v>13179</v>
      </c>
    </row>
    <row r="2101" spans="1:6" ht="30" customHeight="1">
      <c r="A2101" s="446">
        <v>91914</v>
      </c>
      <c r="B2101" s="447" t="s">
        <v>3211</v>
      </c>
      <c r="C2101" s="448" t="s">
        <v>2570</v>
      </c>
      <c r="D2101" s="449">
        <v>4.2299999999999995</v>
      </c>
      <c r="E2101" s="449">
        <v>6.79</v>
      </c>
      <c r="F2101" s="449" t="s">
        <v>17834</v>
      </c>
    </row>
    <row r="2102" spans="1:6" ht="30" customHeight="1">
      <c r="A2102" s="446">
        <v>91893</v>
      </c>
      <c r="B2102" s="447" t="s">
        <v>3920</v>
      </c>
      <c r="C2102" s="448" t="s">
        <v>2570</v>
      </c>
      <c r="D2102" s="449">
        <v>4.8599999999999994</v>
      </c>
      <c r="E2102" s="449">
        <v>5.93</v>
      </c>
      <c r="F2102" s="449" t="s">
        <v>17828</v>
      </c>
    </row>
    <row r="2103" spans="1:6" ht="30" customHeight="1">
      <c r="A2103" s="446">
        <v>91905</v>
      </c>
      <c r="B2103" s="447" t="s">
        <v>3927</v>
      </c>
      <c r="C2103" s="448" t="s">
        <v>2570</v>
      </c>
      <c r="D2103" s="449">
        <v>5.29</v>
      </c>
      <c r="E2103" s="449">
        <v>7.12</v>
      </c>
      <c r="F2103" s="449" t="s">
        <v>13711</v>
      </c>
    </row>
    <row r="2104" spans="1:6" ht="30" customHeight="1">
      <c r="A2104" s="446">
        <v>91917</v>
      </c>
      <c r="B2104" s="447" t="s">
        <v>3481</v>
      </c>
      <c r="C2104" s="448" t="s">
        <v>2570</v>
      </c>
      <c r="D2104" s="449">
        <v>5.52</v>
      </c>
      <c r="E2104" s="449">
        <v>7.74</v>
      </c>
      <c r="F2104" s="449" t="s">
        <v>13983</v>
      </c>
    </row>
    <row r="2105" spans="1:6" ht="30" customHeight="1">
      <c r="A2105" s="446">
        <v>91896</v>
      </c>
      <c r="B2105" s="447" t="s">
        <v>3921</v>
      </c>
      <c r="C2105" s="448" t="s">
        <v>2570</v>
      </c>
      <c r="D2105" s="449">
        <v>5.76</v>
      </c>
      <c r="E2105" s="449">
        <v>7.51</v>
      </c>
      <c r="F2105" s="449" t="s">
        <v>13307</v>
      </c>
    </row>
    <row r="2106" spans="1:6" ht="30" customHeight="1">
      <c r="A2106" s="446">
        <v>91908</v>
      </c>
      <c r="B2106" s="447" t="s">
        <v>3530</v>
      </c>
      <c r="C2106" s="448" t="s">
        <v>2570</v>
      </c>
      <c r="D2106" s="449">
        <v>6.2099999999999991</v>
      </c>
      <c r="E2106" s="449">
        <v>8.7200000000000006</v>
      </c>
      <c r="F2106" s="449" t="s">
        <v>17833</v>
      </c>
    </row>
    <row r="2107" spans="1:6" ht="30" customHeight="1">
      <c r="A2107" s="446">
        <v>91920</v>
      </c>
      <c r="B2107" s="447" t="s">
        <v>3482</v>
      </c>
      <c r="C2107" s="448" t="s">
        <v>2570</v>
      </c>
      <c r="D2107" s="449">
        <v>6.26</v>
      </c>
      <c r="E2107" s="449">
        <v>8.86</v>
      </c>
      <c r="F2107" s="449" t="s">
        <v>12367</v>
      </c>
    </row>
    <row r="2108" spans="1:6" ht="30" customHeight="1">
      <c r="A2108" s="446">
        <v>93018</v>
      </c>
      <c r="B2108" s="447" t="s">
        <v>3489</v>
      </c>
      <c r="C2108" s="448" t="s">
        <v>2570</v>
      </c>
      <c r="D2108" s="449">
        <v>7.2199999999999989</v>
      </c>
      <c r="E2108" s="449">
        <v>9.48</v>
      </c>
      <c r="F2108" s="449" t="s">
        <v>17842</v>
      </c>
    </row>
    <row r="2109" spans="1:6" ht="30" customHeight="1">
      <c r="A2109" s="446">
        <v>93020</v>
      </c>
      <c r="B2109" s="447" t="s">
        <v>3490</v>
      </c>
      <c r="C2109" s="448" t="s">
        <v>2570</v>
      </c>
      <c r="D2109" s="449">
        <v>10.060000000000002</v>
      </c>
      <c r="E2109" s="449">
        <v>10.95</v>
      </c>
      <c r="F2109" s="449" t="s">
        <v>11284</v>
      </c>
    </row>
    <row r="2110" spans="1:6" ht="30" customHeight="1">
      <c r="A2110" s="446">
        <v>93022</v>
      </c>
      <c r="B2110" s="447" t="s">
        <v>3491</v>
      </c>
      <c r="C2110" s="448" t="s">
        <v>2570</v>
      </c>
      <c r="D2110" s="449">
        <v>20.389999999999997</v>
      </c>
      <c r="E2110" s="449">
        <v>13.02</v>
      </c>
      <c r="F2110" s="449" t="s">
        <v>17843</v>
      </c>
    </row>
    <row r="2111" spans="1:6" ht="30" customHeight="1">
      <c r="A2111" s="446">
        <v>93024</v>
      </c>
      <c r="B2111" s="447" t="s">
        <v>3492</v>
      </c>
      <c r="C2111" s="448" t="s">
        <v>2570</v>
      </c>
      <c r="D2111" s="449">
        <v>20.96</v>
      </c>
      <c r="E2111" s="449">
        <v>14.39</v>
      </c>
      <c r="F2111" s="449" t="s">
        <v>17844</v>
      </c>
    </row>
    <row r="2112" spans="1:6" ht="30" customHeight="1">
      <c r="A2112" s="446">
        <v>93026</v>
      </c>
      <c r="B2112" s="447" t="s">
        <v>3493</v>
      </c>
      <c r="C2112" s="448" t="s">
        <v>2570</v>
      </c>
      <c r="D2112" s="449">
        <v>38.03</v>
      </c>
      <c r="E2112" s="449">
        <v>17.920000000000002</v>
      </c>
      <c r="F2112" s="449" t="s">
        <v>17845</v>
      </c>
    </row>
    <row r="2113" spans="1:6" ht="30" customHeight="1">
      <c r="A2113" s="446">
        <v>97559</v>
      </c>
      <c r="B2113" s="447" t="s">
        <v>17861</v>
      </c>
      <c r="C2113" s="448" t="s">
        <v>2570</v>
      </c>
      <c r="D2113" s="449">
        <v>3.2199999999999998</v>
      </c>
      <c r="E2113" s="449">
        <v>4.6100000000000003</v>
      </c>
      <c r="F2113" s="449" t="s">
        <v>17862</v>
      </c>
    </row>
    <row r="2114" spans="1:6" ht="30" customHeight="1">
      <c r="A2114" s="446">
        <v>97562</v>
      </c>
      <c r="B2114" s="447" t="s">
        <v>17863</v>
      </c>
      <c r="C2114" s="448" t="s">
        <v>2570</v>
      </c>
      <c r="D2114" s="449">
        <v>3.6999999999999993</v>
      </c>
      <c r="E2114" s="449">
        <v>5.75</v>
      </c>
      <c r="F2114" s="449" t="s">
        <v>11323</v>
      </c>
    </row>
    <row r="2115" spans="1:6" ht="30" customHeight="1">
      <c r="A2115" s="446">
        <v>97564</v>
      </c>
      <c r="B2115" s="447" t="s">
        <v>17864</v>
      </c>
      <c r="C2115" s="448" t="s">
        <v>2570</v>
      </c>
      <c r="D2115" s="449">
        <v>4.0900000000000007</v>
      </c>
      <c r="E2115" s="449">
        <v>6.79</v>
      </c>
      <c r="F2115" s="449" t="s">
        <v>17783</v>
      </c>
    </row>
    <row r="2116" spans="1:6" ht="30" customHeight="1">
      <c r="A2116" s="446">
        <v>91889</v>
      </c>
      <c r="B2116" s="447" t="s">
        <v>3917</v>
      </c>
      <c r="C2116" s="448" t="s">
        <v>2570</v>
      </c>
      <c r="D2116" s="449">
        <v>2.8100000000000005</v>
      </c>
      <c r="E2116" s="449">
        <v>3.59</v>
      </c>
      <c r="F2116" s="449" t="s">
        <v>17827</v>
      </c>
    </row>
    <row r="2117" spans="1:6" ht="30" customHeight="1">
      <c r="A2117" s="446">
        <v>91901</v>
      </c>
      <c r="B2117" s="447" t="s">
        <v>3924</v>
      </c>
      <c r="C2117" s="448" t="s">
        <v>2570</v>
      </c>
      <c r="D2117" s="449">
        <v>3.21</v>
      </c>
      <c r="E2117" s="449">
        <v>4.8099999999999996</v>
      </c>
      <c r="F2117" s="449" t="s">
        <v>11934</v>
      </c>
    </row>
    <row r="2118" spans="1:6" ht="30" customHeight="1">
      <c r="A2118" s="446">
        <v>91913</v>
      </c>
      <c r="B2118" s="447" t="s">
        <v>3210</v>
      </c>
      <c r="C2118" s="448" t="s">
        <v>2570</v>
      </c>
      <c r="D2118" s="449">
        <v>3.7500000000000009</v>
      </c>
      <c r="E2118" s="449">
        <v>6.13</v>
      </c>
      <c r="F2118" s="449" t="s">
        <v>15514</v>
      </c>
    </row>
    <row r="2119" spans="1:6" ht="30" customHeight="1">
      <c r="A2119" s="446">
        <v>91892</v>
      </c>
      <c r="B2119" s="447" t="s">
        <v>3919</v>
      </c>
      <c r="C2119" s="448" t="s">
        <v>2570</v>
      </c>
      <c r="D2119" s="449">
        <v>4.6999999999999993</v>
      </c>
      <c r="E2119" s="449">
        <v>4.57</v>
      </c>
      <c r="F2119" s="449" t="s">
        <v>13663</v>
      </c>
    </row>
    <row r="2120" spans="1:6" ht="30" customHeight="1">
      <c r="A2120" s="446">
        <v>91904</v>
      </c>
      <c r="B2120" s="447" t="s">
        <v>3926</v>
      </c>
      <c r="C2120" s="448" t="s">
        <v>2570</v>
      </c>
      <c r="D2120" s="449">
        <v>5.16</v>
      </c>
      <c r="E2120" s="449">
        <v>5.73</v>
      </c>
      <c r="F2120" s="449" t="s">
        <v>17821</v>
      </c>
    </row>
    <row r="2121" spans="1:6" ht="30" customHeight="1">
      <c r="A2121" s="446">
        <v>91916</v>
      </c>
      <c r="B2121" s="447" t="s">
        <v>3480</v>
      </c>
      <c r="C2121" s="448" t="s">
        <v>2570</v>
      </c>
      <c r="D2121" s="449">
        <v>5.54</v>
      </c>
      <c r="E2121" s="449">
        <v>6.78</v>
      </c>
      <c r="F2121" s="449" t="s">
        <v>17835</v>
      </c>
    </row>
    <row r="2122" spans="1:6" ht="30" customHeight="1">
      <c r="A2122" s="446">
        <v>91895</v>
      </c>
      <c r="B2122" s="447" t="s">
        <v>17829</v>
      </c>
      <c r="C2122" s="448" t="s">
        <v>2570</v>
      </c>
      <c r="D2122" s="449">
        <v>6.2099999999999991</v>
      </c>
      <c r="E2122" s="449">
        <v>5.9</v>
      </c>
      <c r="F2122" s="449" t="s">
        <v>12529</v>
      </c>
    </row>
    <row r="2123" spans="1:6" ht="30" customHeight="1">
      <c r="A2123" s="446">
        <v>91907</v>
      </c>
      <c r="B2123" s="447" t="s">
        <v>17831</v>
      </c>
      <c r="C2123" s="448" t="s">
        <v>2570</v>
      </c>
      <c r="D2123" s="449">
        <v>6.62</v>
      </c>
      <c r="E2123" s="449">
        <v>7.11</v>
      </c>
      <c r="F2123" s="449" t="s">
        <v>17832</v>
      </c>
    </row>
    <row r="2124" spans="1:6" ht="30" customHeight="1">
      <c r="A2124" s="446">
        <v>91919</v>
      </c>
      <c r="B2124" s="447" t="s">
        <v>17836</v>
      </c>
      <c r="C2124" s="448" t="s">
        <v>2570</v>
      </c>
      <c r="D2124" s="449">
        <v>6.85</v>
      </c>
      <c r="E2124" s="449">
        <v>7.73</v>
      </c>
      <c r="F2124" s="449" t="s">
        <v>17837</v>
      </c>
    </row>
    <row r="2125" spans="1:6" ht="30" customHeight="1">
      <c r="A2125" s="446">
        <v>91898</v>
      </c>
      <c r="B2125" s="447" t="s">
        <v>3922</v>
      </c>
      <c r="C2125" s="448" t="s">
        <v>2570</v>
      </c>
      <c r="D2125" s="449">
        <v>7.18</v>
      </c>
      <c r="E2125" s="449">
        <v>7.5</v>
      </c>
      <c r="F2125" s="449" t="s">
        <v>17830</v>
      </c>
    </row>
    <row r="2126" spans="1:6" ht="30" customHeight="1">
      <c r="A2126" s="446">
        <v>91910</v>
      </c>
      <c r="B2126" s="447" t="s">
        <v>3531</v>
      </c>
      <c r="C2126" s="448" t="s">
        <v>2570</v>
      </c>
      <c r="D2126" s="449">
        <v>7.629999999999999</v>
      </c>
      <c r="E2126" s="449">
        <v>8.7100000000000009</v>
      </c>
      <c r="F2126" s="449" t="s">
        <v>12713</v>
      </c>
    </row>
    <row r="2127" spans="1:6" ht="30" customHeight="1">
      <c r="A2127" s="446">
        <v>91922</v>
      </c>
      <c r="B2127" s="447" t="s">
        <v>3483</v>
      </c>
      <c r="C2127" s="448" t="s">
        <v>2570</v>
      </c>
      <c r="D2127" s="449">
        <v>7.6900000000000013</v>
      </c>
      <c r="E2127" s="449">
        <v>8.84</v>
      </c>
      <c r="F2127" s="449" t="s">
        <v>17838</v>
      </c>
    </row>
    <row r="2128" spans="1:6">
      <c r="A2128" s="441"/>
      <c r="B2128" s="528" t="s">
        <v>20986</v>
      </c>
      <c r="C2128" s="443"/>
      <c r="D2128" s="444" t="s">
        <v>2587</v>
      </c>
      <c r="E2128" s="444" t="s">
        <v>2587</v>
      </c>
      <c r="F2128" s="444"/>
    </row>
    <row r="2129" spans="1:6" ht="30" customHeight="1">
      <c r="A2129" s="446">
        <v>95753</v>
      </c>
      <c r="B2129" s="447" t="s">
        <v>17851</v>
      </c>
      <c r="C2129" s="448" t="s">
        <v>2570</v>
      </c>
      <c r="D2129" s="449">
        <v>2.5500000000000003</v>
      </c>
      <c r="E2129" s="449">
        <v>3.06</v>
      </c>
      <c r="F2129" s="449" t="s">
        <v>12800</v>
      </c>
    </row>
    <row r="2130" spans="1:6" ht="30" customHeight="1">
      <c r="A2130" s="446">
        <v>95754</v>
      </c>
      <c r="B2130" s="447" t="s">
        <v>17852</v>
      </c>
      <c r="C2130" s="448" t="s">
        <v>2570</v>
      </c>
      <c r="D2130" s="449">
        <v>3.14</v>
      </c>
      <c r="E2130" s="449">
        <v>3.89</v>
      </c>
      <c r="F2130" s="449" t="s">
        <v>17853</v>
      </c>
    </row>
    <row r="2131" spans="1:6" ht="30" customHeight="1">
      <c r="A2131" s="446">
        <v>95755</v>
      </c>
      <c r="B2131" s="447" t="s">
        <v>17854</v>
      </c>
      <c r="C2131" s="448" t="s">
        <v>2570</v>
      </c>
      <c r="D2131" s="449">
        <v>4.9599999999999991</v>
      </c>
      <c r="E2131" s="449">
        <v>5.07</v>
      </c>
      <c r="F2131" s="449" t="s">
        <v>13313</v>
      </c>
    </row>
    <row r="2132" spans="1:6" ht="30" customHeight="1">
      <c r="A2132" s="446">
        <v>95756</v>
      </c>
      <c r="B2132" s="447" t="s">
        <v>17855</v>
      </c>
      <c r="C2132" s="448" t="s">
        <v>2570</v>
      </c>
      <c r="D2132" s="449">
        <v>6.94</v>
      </c>
      <c r="E2132" s="449">
        <v>6.36</v>
      </c>
      <c r="F2132" s="449" t="s">
        <v>13184</v>
      </c>
    </row>
    <row r="2133" spans="1:6" ht="30" customHeight="1">
      <c r="A2133" s="446">
        <v>95757</v>
      </c>
      <c r="B2133" s="447" t="s">
        <v>17856</v>
      </c>
      <c r="C2133" s="448" t="s">
        <v>2570</v>
      </c>
      <c r="D2133" s="449">
        <v>3.33</v>
      </c>
      <c r="E2133" s="449">
        <v>5.26</v>
      </c>
      <c r="F2133" s="449" t="s">
        <v>17857</v>
      </c>
    </row>
    <row r="2134" spans="1:6" ht="30" customHeight="1">
      <c r="A2134" s="446">
        <v>95758</v>
      </c>
      <c r="B2134" s="447" t="s">
        <v>17858</v>
      </c>
      <c r="C2134" s="448" t="s">
        <v>2570</v>
      </c>
      <c r="D2134" s="449">
        <v>3.8500000000000005</v>
      </c>
      <c r="E2134" s="449">
        <v>5.79</v>
      </c>
      <c r="F2134" s="449" t="s">
        <v>13101</v>
      </c>
    </row>
    <row r="2135" spans="1:6" ht="30" customHeight="1">
      <c r="A2135" s="446">
        <v>95759</v>
      </c>
      <c r="B2135" s="447" t="s">
        <v>17859</v>
      </c>
      <c r="C2135" s="448" t="s">
        <v>2570</v>
      </c>
      <c r="D2135" s="449">
        <v>5.57</v>
      </c>
      <c r="E2135" s="449">
        <v>6.59</v>
      </c>
      <c r="F2135" s="449" t="s">
        <v>12509</v>
      </c>
    </row>
    <row r="2136" spans="1:6" ht="30" customHeight="1">
      <c r="A2136" s="446">
        <v>95760</v>
      </c>
      <c r="B2136" s="447" t="s">
        <v>17860</v>
      </c>
      <c r="C2136" s="448" t="s">
        <v>2570</v>
      </c>
      <c r="D2136" s="449">
        <v>7.34</v>
      </c>
      <c r="E2136" s="449">
        <v>7.52</v>
      </c>
      <c r="F2136" s="449" t="s">
        <v>13055</v>
      </c>
    </row>
    <row r="2137" spans="1:6">
      <c r="A2137" s="441"/>
      <c r="B2137" s="445" t="s">
        <v>559</v>
      </c>
      <c r="C2137" s="443"/>
      <c r="D2137" s="444" t="s">
        <v>2587</v>
      </c>
      <c r="E2137" s="444" t="s">
        <v>2587</v>
      </c>
      <c r="F2137" s="444"/>
    </row>
    <row r="2138" spans="1:6">
      <c r="A2138" s="441"/>
      <c r="B2138" s="445" t="s">
        <v>1110</v>
      </c>
      <c r="C2138" s="443"/>
      <c r="D2138" s="444" t="s">
        <v>2587</v>
      </c>
      <c r="E2138" s="444" t="s">
        <v>2587</v>
      </c>
      <c r="F2138" s="444"/>
    </row>
    <row r="2139" spans="1:6" ht="15" customHeight="1">
      <c r="A2139" s="446">
        <v>72263</v>
      </c>
      <c r="B2139" s="447" t="s">
        <v>2759</v>
      </c>
      <c r="C2139" s="448" t="s">
        <v>2570</v>
      </c>
      <c r="D2139" s="449">
        <v>9.5800000000000018</v>
      </c>
      <c r="E2139" s="449">
        <v>11.27</v>
      </c>
      <c r="F2139" s="449" t="s">
        <v>17816</v>
      </c>
    </row>
    <row r="2140" spans="1:6" ht="30" customHeight="1">
      <c r="A2140" s="446" t="s">
        <v>2330</v>
      </c>
      <c r="B2140" s="447" t="s">
        <v>2760</v>
      </c>
      <c r="C2140" s="448" t="s">
        <v>2570</v>
      </c>
      <c r="D2140" s="449">
        <v>9.11</v>
      </c>
      <c r="E2140" s="449">
        <v>14.02</v>
      </c>
      <c r="F2140" s="449" t="s">
        <v>17820</v>
      </c>
    </row>
    <row r="2141" spans="1:6" ht="15" customHeight="1">
      <c r="A2141" s="446" t="s">
        <v>2331</v>
      </c>
      <c r="B2141" s="447" t="s">
        <v>2761</v>
      </c>
      <c r="C2141" s="448" t="s">
        <v>2570</v>
      </c>
      <c r="D2141" s="449">
        <v>13.830000000000002</v>
      </c>
      <c r="E2141" s="449">
        <v>22.38</v>
      </c>
      <c r="F2141" s="449" t="s">
        <v>14518</v>
      </c>
    </row>
    <row r="2142" spans="1:6" ht="15" customHeight="1">
      <c r="A2142" s="446" t="s">
        <v>2332</v>
      </c>
      <c r="B2142" s="447" t="s">
        <v>2762</v>
      </c>
      <c r="C2142" s="448" t="s">
        <v>2570</v>
      </c>
      <c r="D2142" s="449">
        <v>22.54</v>
      </c>
      <c r="E2142" s="449">
        <v>33.51</v>
      </c>
      <c r="F2142" s="449" t="s">
        <v>17818</v>
      </c>
    </row>
    <row r="2143" spans="1:6" ht="30" customHeight="1">
      <c r="A2143" s="446" t="s">
        <v>2333</v>
      </c>
      <c r="B2143" s="447" t="s">
        <v>2763</v>
      </c>
      <c r="C2143" s="448" t="s">
        <v>2570</v>
      </c>
      <c r="D2143" s="449">
        <v>91.56</v>
      </c>
      <c r="E2143" s="449">
        <v>39.03</v>
      </c>
      <c r="F2143" s="449" t="s">
        <v>17819</v>
      </c>
    </row>
    <row r="2144" spans="1:6" ht="30" customHeight="1">
      <c r="A2144" s="446">
        <v>72271</v>
      </c>
      <c r="B2144" s="447" t="s">
        <v>2764</v>
      </c>
      <c r="C2144" s="448" t="s">
        <v>2570</v>
      </c>
      <c r="D2144" s="449">
        <v>6.46</v>
      </c>
      <c r="E2144" s="449">
        <v>5.64</v>
      </c>
      <c r="F2144" s="449" t="s">
        <v>17817</v>
      </c>
    </row>
    <row r="2145" spans="1:6" ht="30" customHeight="1">
      <c r="A2145" s="446">
        <v>72272</v>
      </c>
      <c r="B2145" s="447" t="s">
        <v>2765</v>
      </c>
      <c r="C2145" s="448" t="s">
        <v>2570</v>
      </c>
      <c r="D2145" s="449">
        <v>7.88</v>
      </c>
      <c r="E2145" s="449">
        <v>5.63</v>
      </c>
      <c r="F2145" s="449" t="s">
        <v>11606</v>
      </c>
    </row>
    <row r="2146" spans="1:6" ht="30" customHeight="1">
      <c r="A2146" s="446">
        <v>83377</v>
      </c>
      <c r="B2146" s="447" t="s">
        <v>2766</v>
      </c>
      <c r="C2146" s="448" t="s">
        <v>2570</v>
      </c>
      <c r="D2146" s="449">
        <v>9.75</v>
      </c>
      <c r="E2146" s="449">
        <v>1.1399999999999999</v>
      </c>
      <c r="F2146" s="449" t="s">
        <v>17821</v>
      </c>
    </row>
    <row r="2147" spans="1:6">
      <c r="A2147" s="441"/>
      <c r="B2147" s="445" t="s">
        <v>1118</v>
      </c>
      <c r="C2147" s="443"/>
      <c r="D2147" s="444" t="s">
        <v>2587</v>
      </c>
      <c r="E2147" s="444" t="s">
        <v>2587</v>
      </c>
      <c r="F2147" s="444"/>
    </row>
    <row r="2148" spans="1:6">
      <c r="A2148" s="441"/>
      <c r="B2148" s="445" t="s">
        <v>2104</v>
      </c>
      <c r="C2148" s="443"/>
      <c r="D2148" s="444" t="s">
        <v>2587</v>
      </c>
      <c r="E2148" s="444" t="s">
        <v>2587</v>
      </c>
      <c r="F2148" s="444"/>
    </row>
    <row r="2149" spans="1:6" ht="30" customHeight="1">
      <c r="A2149" s="446">
        <v>91924</v>
      </c>
      <c r="B2149" s="447" t="s">
        <v>2767</v>
      </c>
      <c r="C2149" s="448" t="s">
        <v>2572</v>
      </c>
      <c r="D2149" s="449">
        <v>1.1300000000000001</v>
      </c>
      <c r="E2149" s="449">
        <v>0.69</v>
      </c>
      <c r="F2149" s="449" t="s">
        <v>11470</v>
      </c>
    </row>
    <row r="2150" spans="1:6" ht="30" customHeight="1">
      <c r="A2150" s="446">
        <v>91926</v>
      </c>
      <c r="B2150" s="447" t="s">
        <v>2768</v>
      </c>
      <c r="C2150" s="448" t="s">
        <v>2572</v>
      </c>
      <c r="D2150" s="449">
        <v>1.79</v>
      </c>
      <c r="E2150" s="449">
        <v>0.84</v>
      </c>
      <c r="F2150" s="449" t="s">
        <v>11709</v>
      </c>
    </row>
    <row r="2151" spans="1:6" ht="30" customHeight="1">
      <c r="A2151" s="446">
        <v>91928</v>
      </c>
      <c r="B2151" s="447" t="s">
        <v>2769</v>
      </c>
      <c r="C2151" s="448" t="s">
        <v>2572</v>
      </c>
      <c r="D2151" s="449">
        <v>3.04</v>
      </c>
      <c r="E2151" s="449">
        <v>1.1200000000000001</v>
      </c>
      <c r="F2151" s="449" t="s">
        <v>11482</v>
      </c>
    </row>
    <row r="2152" spans="1:6" ht="30" customHeight="1">
      <c r="A2152" s="446">
        <v>91930</v>
      </c>
      <c r="B2152" s="447" t="s">
        <v>2770</v>
      </c>
      <c r="C2152" s="448" t="s">
        <v>2572</v>
      </c>
      <c r="D2152" s="449">
        <v>4.2</v>
      </c>
      <c r="E2152" s="449">
        <v>1.47</v>
      </c>
      <c r="F2152" s="449" t="s">
        <v>12374</v>
      </c>
    </row>
    <row r="2153" spans="1:6" ht="30" customHeight="1">
      <c r="A2153" s="446">
        <v>91932</v>
      </c>
      <c r="B2153" s="447" t="s">
        <v>2771</v>
      </c>
      <c r="C2153" s="448" t="s">
        <v>2572</v>
      </c>
      <c r="D2153" s="449">
        <v>7.09</v>
      </c>
      <c r="E2153" s="449">
        <v>2.16</v>
      </c>
      <c r="F2153" s="449" t="s">
        <v>15106</v>
      </c>
    </row>
    <row r="2154" spans="1:6" ht="30" customHeight="1">
      <c r="A2154" s="446">
        <v>91934</v>
      </c>
      <c r="B2154" s="447" t="s">
        <v>2772</v>
      </c>
      <c r="C2154" s="448" t="s">
        <v>2572</v>
      </c>
      <c r="D2154" s="449">
        <v>10.87</v>
      </c>
      <c r="E2154" s="449">
        <v>3.24</v>
      </c>
      <c r="F2154" s="449" t="s">
        <v>14705</v>
      </c>
    </row>
    <row r="2155" spans="1:6" ht="30" customHeight="1">
      <c r="A2155" s="446">
        <v>92979</v>
      </c>
      <c r="B2155" s="447" t="s">
        <v>2773</v>
      </c>
      <c r="C2155" s="448" t="s">
        <v>2572</v>
      </c>
      <c r="D2155" s="449">
        <v>5.54</v>
      </c>
      <c r="E2155" s="449">
        <v>0.24</v>
      </c>
      <c r="F2155" s="449" t="s">
        <v>16022</v>
      </c>
    </row>
    <row r="2156" spans="1:6" ht="30" customHeight="1">
      <c r="A2156" s="446">
        <v>92981</v>
      </c>
      <c r="B2156" s="447" t="s">
        <v>2774</v>
      </c>
      <c r="C2156" s="448" t="s">
        <v>2572</v>
      </c>
      <c r="D2156" s="449">
        <v>8.52</v>
      </c>
      <c r="E2156" s="449">
        <v>0.34</v>
      </c>
      <c r="F2156" s="449" t="s">
        <v>13411</v>
      </c>
    </row>
    <row r="2157" spans="1:6" ht="30" customHeight="1">
      <c r="A2157" s="446">
        <v>92983</v>
      </c>
      <c r="B2157" s="447" t="s">
        <v>2775</v>
      </c>
      <c r="C2157" s="448" t="s">
        <v>2572</v>
      </c>
      <c r="D2157" s="449">
        <v>13.91</v>
      </c>
      <c r="E2157" s="449">
        <v>1.8</v>
      </c>
      <c r="F2157" s="449" t="s">
        <v>13724</v>
      </c>
    </row>
    <row r="2158" spans="1:6" ht="30" customHeight="1">
      <c r="A2158" s="446">
        <v>92985</v>
      </c>
      <c r="B2158" s="447" t="s">
        <v>2776</v>
      </c>
      <c r="C2158" s="448" t="s">
        <v>2572</v>
      </c>
      <c r="D2158" s="449">
        <v>18.98</v>
      </c>
      <c r="E2158" s="449">
        <v>2.0299999999999998</v>
      </c>
      <c r="F2158" s="449" t="s">
        <v>11284</v>
      </c>
    </row>
    <row r="2159" spans="1:6" ht="30" customHeight="1">
      <c r="A2159" s="446">
        <v>92987</v>
      </c>
      <c r="B2159" s="447" t="s">
        <v>2777</v>
      </c>
      <c r="C2159" s="448" t="s">
        <v>2572</v>
      </c>
      <c r="D2159" s="449">
        <v>27.65</v>
      </c>
      <c r="E2159" s="449">
        <v>2.42</v>
      </c>
      <c r="F2159" s="449" t="s">
        <v>17866</v>
      </c>
    </row>
    <row r="2160" spans="1:6" ht="30" customHeight="1">
      <c r="A2160" s="446">
        <v>92989</v>
      </c>
      <c r="B2160" s="447" t="s">
        <v>2778</v>
      </c>
      <c r="C2160" s="448" t="s">
        <v>2572</v>
      </c>
      <c r="D2160" s="449">
        <v>38.699999999999996</v>
      </c>
      <c r="E2160" s="449">
        <v>2.92</v>
      </c>
      <c r="F2160" s="449" t="s">
        <v>11589</v>
      </c>
    </row>
    <row r="2161" spans="1:6" ht="30" customHeight="1">
      <c r="A2161" s="446">
        <v>92991</v>
      </c>
      <c r="B2161" s="447" t="s">
        <v>2779</v>
      </c>
      <c r="C2161" s="448" t="s">
        <v>2572</v>
      </c>
      <c r="D2161" s="449">
        <v>50.61</v>
      </c>
      <c r="E2161" s="449">
        <v>3.58</v>
      </c>
      <c r="F2161" s="449" t="s">
        <v>17868</v>
      </c>
    </row>
    <row r="2162" spans="1:6" ht="30" customHeight="1">
      <c r="A2162" s="446">
        <v>92993</v>
      </c>
      <c r="B2162" s="447" t="s">
        <v>2780</v>
      </c>
      <c r="C2162" s="448" t="s">
        <v>2572</v>
      </c>
      <c r="D2162" s="449">
        <v>65.099999999999994</v>
      </c>
      <c r="E2162" s="449">
        <v>4.25</v>
      </c>
      <c r="F2162" s="449" t="s">
        <v>17869</v>
      </c>
    </row>
    <row r="2163" spans="1:6" ht="30" customHeight="1">
      <c r="A2163" s="446">
        <v>92995</v>
      </c>
      <c r="B2163" s="447" t="s">
        <v>4051</v>
      </c>
      <c r="C2163" s="448" t="s">
        <v>2572</v>
      </c>
      <c r="D2163" s="449">
        <v>81.180000000000007</v>
      </c>
      <c r="E2163" s="449">
        <v>4.99</v>
      </c>
      <c r="F2163" s="449" t="s">
        <v>17689</v>
      </c>
    </row>
    <row r="2164" spans="1:6" ht="30" customHeight="1">
      <c r="A2164" s="446">
        <v>92997</v>
      </c>
      <c r="B2164" s="447" t="s">
        <v>4052</v>
      </c>
      <c r="C2164" s="448" t="s">
        <v>2572</v>
      </c>
      <c r="D2164" s="449">
        <v>98.74</v>
      </c>
      <c r="E2164" s="449">
        <v>5.9</v>
      </c>
      <c r="F2164" s="449" t="s">
        <v>17872</v>
      </c>
    </row>
    <row r="2165" spans="1:6" ht="30" customHeight="1">
      <c r="A2165" s="446">
        <v>92999</v>
      </c>
      <c r="B2165" s="447" t="s">
        <v>4053</v>
      </c>
      <c r="C2165" s="448" t="s">
        <v>2572</v>
      </c>
      <c r="D2165" s="449">
        <v>130.29999999999998</v>
      </c>
      <c r="E2165" s="449">
        <v>7.34</v>
      </c>
      <c r="F2165" s="449" t="s">
        <v>14396</v>
      </c>
    </row>
    <row r="2166" spans="1:6" ht="30" customHeight="1">
      <c r="A2166" s="446">
        <v>93001</v>
      </c>
      <c r="B2166" s="447" t="s">
        <v>17875</v>
      </c>
      <c r="C2166" s="448" t="s">
        <v>2572</v>
      </c>
      <c r="D2166" s="449">
        <v>159.31</v>
      </c>
      <c r="E2166" s="449">
        <v>8.68</v>
      </c>
      <c r="F2166" s="449" t="s">
        <v>17876</v>
      </c>
    </row>
    <row r="2167" spans="1:6">
      <c r="A2167" s="441"/>
      <c r="B2167" s="445" t="s">
        <v>2105</v>
      </c>
      <c r="C2167" s="443"/>
      <c r="D2167" s="444" t="s">
        <v>2587</v>
      </c>
      <c r="E2167" s="444" t="s">
        <v>2587</v>
      </c>
      <c r="F2167" s="444"/>
    </row>
    <row r="2168" spans="1:6" ht="30" customHeight="1">
      <c r="A2168" s="446">
        <v>91925</v>
      </c>
      <c r="B2168" s="447" t="s">
        <v>4054</v>
      </c>
      <c r="C2168" s="448" t="s">
        <v>2572</v>
      </c>
      <c r="D2168" s="449">
        <v>1.8299999999999996</v>
      </c>
      <c r="E2168" s="449">
        <v>0.68</v>
      </c>
      <c r="F2168" s="449" t="s">
        <v>13392</v>
      </c>
    </row>
    <row r="2169" spans="1:6" ht="30" customHeight="1">
      <c r="A2169" s="446">
        <v>91927</v>
      </c>
      <c r="B2169" s="447" t="s">
        <v>4055</v>
      </c>
      <c r="C2169" s="448" t="s">
        <v>2572</v>
      </c>
      <c r="D2169" s="449">
        <v>2.5</v>
      </c>
      <c r="E2169" s="449">
        <v>0.84</v>
      </c>
      <c r="F2169" s="449" t="s">
        <v>12356</v>
      </c>
    </row>
    <row r="2170" spans="1:6" ht="30" customHeight="1">
      <c r="A2170" s="446">
        <v>91929</v>
      </c>
      <c r="B2170" s="447" t="s">
        <v>4056</v>
      </c>
      <c r="C2170" s="448" t="s">
        <v>2572</v>
      </c>
      <c r="D2170" s="449">
        <v>3.55</v>
      </c>
      <c r="E2170" s="449">
        <v>1.1200000000000001</v>
      </c>
      <c r="F2170" s="449" t="s">
        <v>13210</v>
      </c>
    </row>
    <row r="2171" spans="1:6" ht="30" customHeight="1">
      <c r="A2171" s="446">
        <v>91931</v>
      </c>
      <c r="B2171" s="447" t="s">
        <v>4057</v>
      </c>
      <c r="C2171" s="448" t="s">
        <v>2572</v>
      </c>
      <c r="D2171" s="449">
        <v>4.8100000000000005</v>
      </c>
      <c r="E2171" s="449">
        <v>1.47</v>
      </c>
      <c r="F2171" s="449" t="s">
        <v>11841</v>
      </c>
    </row>
    <row r="2172" spans="1:6" ht="30" customHeight="1">
      <c r="A2172" s="446">
        <v>91933</v>
      </c>
      <c r="B2172" s="447" t="s">
        <v>4058</v>
      </c>
      <c r="C2172" s="448" t="s">
        <v>2572</v>
      </c>
      <c r="D2172" s="449">
        <v>7.66</v>
      </c>
      <c r="E2172" s="449">
        <v>2.16</v>
      </c>
      <c r="F2172" s="449" t="s">
        <v>14497</v>
      </c>
    </row>
    <row r="2173" spans="1:6" ht="30" customHeight="1">
      <c r="A2173" s="446">
        <v>91935</v>
      </c>
      <c r="B2173" s="447" t="s">
        <v>4059</v>
      </c>
      <c r="C2173" s="448" t="s">
        <v>2572</v>
      </c>
      <c r="D2173" s="449">
        <v>11.7</v>
      </c>
      <c r="E2173" s="449">
        <v>3.23</v>
      </c>
      <c r="F2173" s="449" t="s">
        <v>17833</v>
      </c>
    </row>
    <row r="2174" spans="1:6" ht="30" customHeight="1">
      <c r="A2174" s="446">
        <v>92980</v>
      </c>
      <c r="B2174" s="447" t="s">
        <v>4060</v>
      </c>
      <c r="C2174" s="448" t="s">
        <v>2572</v>
      </c>
      <c r="D2174" s="449">
        <v>6.0299999999999994</v>
      </c>
      <c r="E2174" s="449">
        <v>0.24</v>
      </c>
      <c r="F2174" s="449" t="s">
        <v>12467</v>
      </c>
    </row>
    <row r="2175" spans="1:6" ht="30" customHeight="1">
      <c r="A2175" s="446">
        <v>92982</v>
      </c>
      <c r="B2175" s="447" t="s">
        <v>4061</v>
      </c>
      <c r="C2175" s="448" t="s">
        <v>2572</v>
      </c>
      <c r="D2175" s="449">
        <v>9.23</v>
      </c>
      <c r="E2175" s="449">
        <v>0.34</v>
      </c>
      <c r="F2175" s="449" t="s">
        <v>12228</v>
      </c>
    </row>
    <row r="2176" spans="1:6" ht="30" customHeight="1">
      <c r="A2176" s="446">
        <v>92984</v>
      </c>
      <c r="B2176" s="447" t="s">
        <v>4062</v>
      </c>
      <c r="C2176" s="448" t="s">
        <v>2572</v>
      </c>
      <c r="D2176" s="449">
        <v>14.309999999999999</v>
      </c>
      <c r="E2176" s="449">
        <v>1.8</v>
      </c>
      <c r="F2176" s="449" t="s">
        <v>14735</v>
      </c>
    </row>
    <row r="2177" spans="1:6" ht="30" customHeight="1">
      <c r="A2177" s="446">
        <v>92986</v>
      </c>
      <c r="B2177" s="447" t="s">
        <v>4063</v>
      </c>
      <c r="C2177" s="448" t="s">
        <v>2572</v>
      </c>
      <c r="D2177" s="449">
        <v>19.57</v>
      </c>
      <c r="E2177" s="449">
        <v>2.0299999999999998</v>
      </c>
      <c r="F2177" s="449" t="s">
        <v>17865</v>
      </c>
    </row>
    <row r="2178" spans="1:6" ht="30" customHeight="1">
      <c r="A2178" s="446">
        <v>92988</v>
      </c>
      <c r="B2178" s="447" t="s">
        <v>4064</v>
      </c>
      <c r="C2178" s="448" t="s">
        <v>2572</v>
      </c>
      <c r="D2178" s="449">
        <v>27.729999999999997</v>
      </c>
      <c r="E2178" s="449">
        <v>2.42</v>
      </c>
      <c r="F2178" s="449" t="s">
        <v>17867</v>
      </c>
    </row>
    <row r="2179" spans="1:6" ht="30" customHeight="1">
      <c r="A2179" s="446">
        <v>92990</v>
      </c>
      <c r="B2179" s="447" t="s">
        <v>4065</v>
      </c>
      <c r="C2179" s="448" t="s">
        <v>2572</v>
      </c>
      <c r="D2179" s="449">
        <v>38.229999999999997</v>
      </c>
      <c r="E2179" s="449">
        <v>2.92</v>
      </c>
      <c r="F2179" s="449" t="s">
        <v>15585</v>
      </c>
    </row>
    <row r="2180" spans="1:6" ht="30" customHeight="1">
      <c r="A2180" s="446">
        <v>92992</v>
      </c>
      <c r="B2180" s="447" t="s">
        <v>4066</v>
      </c>
      <c r="C2180" s="448" t="s">
        <v>2572</v>
      </c>
      <c r="D2180" s="449">
        <v>50.65</v>
      </c>
      <c r="E2180" s="449">
        <v>3.58</v>
      </c>
      <c r="F2180" s="449" t="s">
        <v>13093</v>
      </c>
    </row>
    <row r="2181" spans="1:6" ht="30" customHeight="1">
      <c r="A2181" s="446">
        <v>92994</v>
      </c>
      <c r="B2181" s="447" t="s">
        <v>4067</v>
      </c>
      <c r="C2181" s="448" t="s">
        <v>2572</v>
      </c>
      <c r="D2181" s="449">
        <v>65.77</v>
      </c>
      <c r="E2181" s="449">
        <v>4.25</v>
      </c>
      <c r="F2181" s="449" t="s">
        <v>17870</v>
      </c>
    </row>
    <row r="2182" spans="1:6" ht="30" customHeight="1">
      <c r="A2182" s="446">
        <v>92996</v>
      </c>
      <c r="B2182" s="447" t="s">
        <v>4068</v>
      </c>
      <c r="C2182" s="448" t="s">
        <v>2572</v>
      </c>
      <c r="D2182" s="449">
        <v>81.410000000000011</v>
      </c>
      <c r="E2182" s="449">
        <v>4.99</v>
      </c>
      <c r="F2182" s="449" t="s">
        <v>17871</v>
      </c>
    </row>
    <row r="2183" spans="1:6" ht="30" customHeight="1">
      <c r="A2183" s="446">
        <v>92998</v>
      </c>
      <c r="B2183" s="447" t="s">
        <v>4069</v>
      </c>
      <c r="C2183" s="448" t="s">
        <v>2572</v>
      </c>
      <c r="D2183" s="449">
        <v>99.74</v>
      </c>
      <c r="E2183" s="449">
        <v>5.9</v>
      </c>
      <c r="F2183" s="449" t="s">
        <v>17873</v>
      </c>
    </row>
    <row r="2184" spans="1:6" ht="30" customHeight="1">
      <c r="A2184" s="446">
        <v>93000</v>
      </c>
      <c r="B2184" s="447" t="s">
        <v>4070</v>
      </c>
      <c r="C2184" s="448" t="s">
        <v>2572</v>
      </c>
      <c r="D2184" s="449">
        <v>131.12</v>
      </c>
      <c r="E2184" s="449">
        <v>7.34</v>
      </c>
      <c r="F2184" s="449" t="s">
        <v>17874</v>
      </c>
    </row>
    <row r="2185" spans="1:6" ht="30" customHeight="1">
      <c r="A2185" s="446">
        <v>93002</v>
      </c>
      <c r="B2185" s="447" t="s">
        <v>4071</v>
      </c>
      <c r="C2185" s="448" t="s">
        <v>2572</v>
      </c>
      <c r="D2185" s="449">
        <v>163.9</v>
      </c>
      <c r="E2185" s="449">
        <v>8.68</v>
      </c>
      <c r="F2185" s="449" t="s">
        <v>17877</v>
      </c>
    </row>
    <row r="2186" spans="1:6">
      <c r="A2186" s="441"/>
      <c r="B2186" s="445" t="s">
        <v>2865</v>
      </c>
      <c r="C2186" s="443"/>
      <c r="D2186" s="444" t="s">
        <v>2587</v>
      </c>
      <c r="E2186" s="444" t="s">
        <v>2587</v>
      </c>
      <c r="F2186" s="444"/>
    </row>
    <row r="2187" spans="1:6">
      <c r="A2187" s="441"/>
      <c r="B2187" s="445" t="s">
        <v>1119</v>
      </c>
      <c r="C2187" s="443"/>
      <c r="D2187" s="444" t="s">
        <v>2587</v>
      </c>
      <c r="E2187" s="444" t="s">
        <v>2587</v>
      </c>
      <c r="F2187" s="444"/>
    </row>
    <row r="2188" spans="1:6">
      <c r="A2188" s="441"/>
      <c r="B2188" s="445" t="s">
        <v>2106</v>
      </c>
      <c r="C2188" s="443"/>
      <c r="D2188" s="444" t="s">
        <v>2587</v>
      </c>
      <c r="E2188" s="444" t="s">
        <v>2587</v>
      </c>
      <c r="F2188" s="444"/>
    </row>
    <row r="2189" spans="1:6" ht="30" customHeight="1">
      <c r="A2189" s="446">
        <v>95777</v>
      </c>
      <c r="B2189" s="447" t="s">
        <v>17885</v>
      </c>
      <c r="C2189" s="448" t="s">
        <v>2570</v>
      </c>
      <c r="D2189" s="449">
        <v>13.139999999999999</v>
      </c>
      <c r="E2189" s="449">
        <v>9.67</v>
      </c>
      <c r="F2189" s="449" t="s">
        <v>17886</v>
      </c>
    </row>
    <row r="2190" spans="1:6" ht="30" customHeight="1">
      <c r="A2190" s="446">
        <v>95778</v>
      </c>
      <c r="B2190" s="447" t="s">
        <v>17887</v>
      </c>
      <c r="C2190" s="448" t="s">
        <v>2570</v>
      </c>
      <c r="D2190" s="449">
        <v>13.69</v>
      </c>
      <c r="E2190" s="449">
        <v>9.67</v>
      </c>
      <c r="F2190" s="449" t="s">
        <v>16233</v>
      </c>
    </row>
    <row r="2191" spans="1:6" ht="30" customHeight="1">
      <c r="A2191" s="446">
        <v>95779</v>
      </c>
      <c r="B2191" s="447" t="s">
        <v>17888</v>
      </c>
      <c r="C2191" s="448" t="s">
        <v>2570</v>
      </c>
      <c r="D2191" s="449">
        <v>11.83</v>
      </c>
      <c r="E2191" s="449">
        <v>9.67</v>
      </c>
      <c r="F2191" s="449" t="s">
        <v>17889</v>
      </c>
    </row>
    <row r="2192" spans="1:6" ht="30" customHeight="1">
      <c r="A2192" s="446">
        <v>95787</v>
      </c>
      <c r="B2192" s="447" t="s">
        <v>17896</v>
      </c>
      <c r="C2192" s="448" t="s">
        <v>2570</v>
      </c>
      <c r="D2192" s="449">
        <v>12.41</v>
      </c>
      <c r="E2192" s="449">
        <v>10.64</v>
      </c>
      <c r="F2192" s="449" t="s">
        <v>13745</v>
      </c>
    </row>
    <row r="2193" spans="1:6" ht="30" customHeight="1">
      <c r="A2193" s="446">
        <v>95795</v>
      </c>
      <c r="B2193" s="447" t="s">
        <v>17900</v>
      </c>
      <c r="C2193" s="448" t="s">
        <v>2570</v>
      </c>
      <c r="D2193" s="449">
        <v>14.32</v>
      </c>
      <c r="E2193" s="449">
        <v>12.3</v>
      </c>
      <c r="F2193" s="449" t="s">
        <v>17901</v>
      </c>
    </row>
    <row r="2194" spans="1:6" ht="30" customHeight="1">
      <c r="A2194" s="446">
        <v>95801</v>
      </c>
      <c r="B2194" s="447" t="s">
        <v>17905</v>
      </c>
      <c r="C2194" s="448" t="s">
        <v>2570</v>
      </c>
      <c r="D2194" s="449">
        <v>17.950000000000003</v>
      </c>
      <c r="E2194" s="449">
        <v>13.99</v>
      </c>
      <c r="F2194" s="449" t="s">
        <v>17906</v>
      </c>
    </row>
    <row r="2195" spans="1:6" ht="30" customHeight="1">
      <c r="A2195" s="446">
        <v>95780</v>
      </c>
      <c r="B2195" s="447" t="s">
        <v>17890</v>
      </c>
      <c r="C2195" s="448" t="s">
        <v>2570</v>
      </c>
      <c r="D2195" s="449">
        <v>15.870000000000001</v>
      </c>
      <c r="E2195" s="449">
        <v>10.039999999999999</v>
      </c>
      <c r="F2195" s="449" t="s">
        <v>14828</v>
      </c>
    </row>
    <row r="2196" spans="1:6" ht="30" customHeight="1">
      <c r="A2196" s="446">
        <v>95781</v>
      </c>
      <c r="B2196" s="447" t="s">
        <v>17891</v>
      </c>
      <c r="C2196" s="448" t="s">
        <v>2570</v>
      </c>
      <c r="D2196" s="449">
        <v>16.28</v>
      </c>
      <c r="E2196" s="449">
        <v>10.039999999999999</v>
      </c>
      <c r="F2196" s="449" t="s">
        <v>17892</v>
      </c>
    </row>
    <row r="2197" spans="1:6" ht="30" customHeight="1">
      <c r="A2197" s="446">
        <v>95782</v>
      </c>
      <c r="B2197" s="447" t="s">
        <v>17893</v>
      </c>
      <c r="C2197" s="448" t="s">
        <v>2570</v>
      </c>
      <c r="D2197" s="449">
        <v>17.36</v>
      </c>
      <c r="E2197" s="449">
        <v>10.039999999999999</v>
      </c>
      <c r="F2197" s="449" t="s">
        <v>14171</v>
      </c>
    </row>
    <row r="2198" spans="1:6" ht="30" customHeight="1">
      <c r="A2198" s="446">
        <v>95789</v>
      </c>
      <c r="B2198" s="447" t="s">
        <v>17897</v>
      </c>
      <c r="C2198" s="448" t="s">
        <v>2570</v>
      </c>
      <c r="D2198" s="449">
        <v>17.310000000000002</v>
      </c>
      <c r="E2198" s="449">
        <v>11.22</v>
      </c>
      <c r="F2198" s="449" t="s">
        <v>11924</v>
      </c>
    </row>
    <row r="2199" spans="1:6" ht="30" customHeight="1">
      <c r="A2199" s="446">
        <v>95796</v>
      </c>
      <c r="B2199" s="447" t="s">
        <v>17902</v>
      </c>
      <c r="C2199" s="448" t="s">
        <v>2570</v>
      </c>
      <c r="D2199" s="449">
        <v>20.43</v>
      </c>
      <c r="E2199" s="449">
        <v>13.15</v>
      </c>
      <c r="F2199" s="449" t="s">
        <v>17903</v>
      </c>
    </row>
    <row r="2200" spans="1:6" ht="30" customHeight="1">
      <c r="A2200" s="446">
        <v>95802</v>
      </c>
      <c r="B2200" s="447" t="s">
        <v>17907</v>
      </c>
      <c r="C2200" s="448" t="s">
        <v>2570</v>
      </c>
      <c r="D2200" s="449">
        <v>20.53</v>
      </c>
      <c r="E2200" s="449">
        <v>15.11</v>
      </c>
      <c r="F2200" s="449" t="s">
        <v>17908</v>
      </c>
    </row>
    <row r="2201" spans="1:6" ht="30" customHeight="1">
      <c r="A2201" s="446">
        <v>95785</v>
      </c>
      <c r="B2201" s="447" t="s">
        <v>17894</v>
      </c>
      <c r="C2201" s="448" t="s">
        <v>2570</v>
      </c>
      <c r="D2201" s="449">
        <v>20.560000000000002</v>
      </c>
      <c r="E2201" s="449">
        <v>10.58</v>
      </c>
      <c r="F2201" s="449" t="s">
        <v>17895</v>
      </c>
    </row>
    <row r="2202" spans="1:6" ht="30" customHeight="1">
      <c r="A2202" s="446">
        <v>95791</v>
      </c>
      <c r="B2202" s="447" t="s">
        <v>17898</v>
      </c>
      <c r="C2202" s="448" t="s">
        <v>2570</v>
      </c>
      <c r="D2202" s="449">
        <v>24.72</v>
      </c>
      <c r="E2202" s="449">
        <v>11.99</v>
      </c>
      <c r="F2202" s="449" t="s">
        <v>17899</v>
      </c>
    </row>
    <row r="2203" spans="1:6" ht="30" customHeight="1">
      <c r="A2203" s="446">
        <v>95797</v>
      </c>
      <c r="B2203" s="447" t="s">
        <v>17904</v>
      </c>
      <c r="C2203" s="448" t="s">
        <v>2570</v>
      </c>
      <c r="D2203" s="449">
        <v>28.28</v>
      </c>
      <c r="E2203" s="449">
        <v>14.36</v>
      </c>
      <c r="F2203" s="449" t="s">
        <v>13817</v>
      </c>
    </row>
    <row r="2204" spans="1:6" ht="30" customHeight="1">
      <c r="A2204" s="446">
        <v>95803</v>
      </c>
      <c r="B2204" s="447" t="s">
        <v>17909</v>
      </c>
      <c r="C2204" s="448" t="s">
        <v>2570</v>
      </c>
      <c r="D2204" s="449">
        <v>30.46</v>
      </c>
      <c r="E2204" s="449">
        <v>16.75</v>
      </c>
      <c r="F2204" s="449" t="s">
        <v>17910</v>
      </c>
    </row>
    <row r="2205" spans="1:6">
      <c r="A2205" s="441"/>
      <c r="B2205" s="445" t="s">
        <v>2107</v>
      </c>
      <c r="C2205" s="443"/>
      <c r="D2205" s="444" t="s">
        <v>2587</v>
      </c>
      <c r="E2205" s="444" t="s">
        <v>2587</v>
      </c>
      <c r="F2205" s="444"/>
    </row>
    <row r="2206" spans="1:6" ht="30" customHeight="1">
      <c r="A2206" s="446">
        <v>95804</v>
      </c>
      <c r="B2206" s="447" t="s">
        <v>3643</v>
      </c>
      <c r="C2206" s="448" t="s">
        <v>2570</v>
      </c>
      <c r="D2206" s="449">
        <v>9.85</v>
      </c>
      <c r="E2206" s="449">
        <v>8.0299999999999994</v>
      </c>
      <c r="F2206" s="449" t="s">
        <v>17330</v>
      </c>
    </row>
    <row r="2207" spans="1:6" ht="30" customHeight="1">
      <c r="A2207" s="446">
        <v>95805</v>
      </c>
      <c r="B2207" s="447" t="s">
        <v>3644</v>
      </c>
      <c r="C2207" s="448" t="s">
        <v>2570</v>
      </c>
      <c r="D2207" s="449">
        <v>9.8999999999999986</v>
      </c>
      <c r="E2207" s="449">
        <v>8.16</v>
      </c>
      <c r="F2207" s="449" t="s">
        <v>17911</v>
      </c>
    </row>
    <row r="2208" spans="1:6" ht="30" customHeight="1">
      <c r="A2208" s="446">
        <v>95806</v>
      </c>
      <c r="B2208" s="447" t="s">
        <v>3645</v>
      </c>
      <c r="C2208" s="448" t="s">
        <v>2570</v>
      </c>
      <c r="D2208" s="449">
        <v>10.280000000000001</v>
      </c>
      <c r="E2208" s="449">
        <v>8.34</v>
      </c>
      <c r="F2208" s="449" t="s">
        <v>17912</v>
      </c>
    </row>
    <row r="2209" spans="1:6" ht="30" customHeight="1">
      <c r="A2209" s="446">
        <v>95807</v>
      </c>
      <c r="B2209" s="447" t="s">
        <v>3646</v>
      </c>
      <c r="C2209" s="448" t="s">
        <v>2570</v>
      </c>
      <c r="D2209" s="449">
        <v>11.1</v>
      </c>
      <c r="E2209" s="449">
        <v>9.5299999999999994</v>
      </c>
      <c r="F2209" s="449" t="s">
        <v>17913</v>
      </c>
    </row>
    <row r="2210" spans="1:6" ht="30" customHeight="1">
      <c r="A2210" s="446">
        <v>95808</v>
      </c>
      <c r="B2210" s="447" t="s">
        <v>3647</v>
      </c>
      <c r="C2210" s="448" t="s">
        <v>2570</v>
      </c>
      <c r="D2210" s="449">
        <v>11.24</v>
      </c>
      <c r="E2210" s="449">
        <v>9.94</v>
      </c>
      <c r="F2210" s="449" t="s">
        <v>12361</v>
      </c>
    </row>
    <row r="2211" spans="1:6" ht="30" customHeight="1">
      <c r="A2211" s="446">
        <v>95809</v>
      </c>
      <c r="B2211" s="447" t="s">
        <v>3648</v>
      </c>
      <c r="C2211" s="448" t="s">
        <v>2570</v>
      </c>
      <c r="D2211" s="449">
        <v>12.629999999999999</v>
      </c>
      <c r="E2211" s="449">
        <v>10.5</v>
      </c>
      <c r="F2211" s="449" t="s">
        <v>17820</v>
      </c>
    </row>
    <row r="2212" spans="1:6" ht="30" customHeight="1">
      <c r="A2212" s="446">
        <v>95810</v>
      </c>
      <c r="B2212" s="447" t="s">
        <v>3649</v>
      </c>
      <c r="C2212" s="448" t="s">
        <v>2570</v>
      </c>
      <c r="D2212" s="449">
        <v>8.08</v>
      </c>
      <c r="E2212" s="449">
        <v>2.2799999999999998</v>
      </c>
      <c r="F2212" s="449" t="s">
        <v>13789</v>
      </c>
    </row>
    <row r="2213" spans="1:6" ht="30" customHeight="1">
      <c r="A2213" s="446">
        <v>95811</v>
      </c>
      <c r="B2213" s="447" t="s">
        <v>3650</v>
      </c>
      <c r="C2213" s="448" t="s">
        <v>2570</v>
      </c>
      <c r="D2213" s="449">
        <v>8.2100000000000009</v>
      </c>
      <c r="E2213" s="449">
        <v>2.69</v>
      </c>
      <c r="F2213" s="449" t="s">
        <v>11857</v>
      </c>
    </row>
    <row r="2214" spans="1:6" ht="30" customHeight="1">
      <c r="A2214" s="446">
        <v>95812</v>
      </c>
      <c r="B2214" s="447" t="s">
        <v>3651</v>
      </c>
      <c r="C2214" s="448" t="s">
        <v>2570</v>
      </c>
      <c r="D2214" s="449">
        <v>9.61</v>
      </c>
      <c r="E2214" s="449">
        <v>3.24</v>
      </c>
      <c r="F2214" s="449" t="s">
        <v>14140</v>
      </c>
    </row>
    <row r="2215" spans="1:6" ht="30" customHeight="1">
      <c r="A2215" s="446">
        <v>95813</v>
      </c>
      <c r="B2215" s="447" t="s">
        <v>3652</v>
      </c>
      <c r="C2215" s="448" t="s">
        <v>2570</v>
      </c>
      <c r="D2215" s="449">
        <v>9.25</v>
      </c>
      <c r="E2215" s="449">
        <v>3.42</v>
      </c>
      <c r="F2215" s="449" t="s">
        <v>17914</v>
      </c>
    </row>
    <row r="2216" spans="1:6" ht="30" customHeight="1">
      <c r="A2216" s="446">
        <v>95814</v>
      </c>
      <c r="B2216" s="447" t="s">
        <v>3653</v>
      </c>
      <c r="C2216" s="448" t="s">
        <v>2570</v>
      </c>
      <c r="D2216" s="449">
        <v>9.4600000000000009</v>
      </c>
      <c r="E2216" s="449">
        <v>4.03</v>
      </c>
      <c r="F2216" s="449" t="s">
        <v>12742</v>
      </c>
    </row>
    <row r="2217" spans="1:6" ht="30" customHeight="1">
      <c r="A2217" s="446">
        <v>95815</v>
      </c>
      <c r="B2217" s="447" t="s">
        <v>3654</v>
      </c>
      <c r="C2217" s="448" t="s">
        <v>2570</v>
      </c>
      <c r="D2217" s="449">
        <v>12.309999999999999</v>
      </c>
      <c r="E2217" s="449">
        <v>4.87</v>
      </c>
      <c r="F2217" s="449" t="s">
        <v>15037</v>
      </c>
    </row>
    <row r="2218" spans="1:6" ht="30" customHeight="1">
      <c r="A2218" s="446">
        <v>95816</v>
      </c>
      <c r="B2218" s="447" t="s">
        <v>3655</v>
      </c>
      <c r="C2218" s="448" t="s">
        <v>2570</v>
      </c>
      <c r="D2218" s="449">
        <v>13.629999999999999</v>
      </c>
      <c r="E2218" s="449">
        <v>11.8</v>
      </c>
      <c r="F2218" s="449" t="s">
        <v>17915</v>
      </c>
    </row>
    <row r="2219" spans="1:6" ht="30" customHeight="1">
      <c r="A2219" s="446">
        <v>95817</v>
      </c>
      <c r="B2219" s="447" t="s">
        <v>3656</v>
      </c>
      <c r="C2219" s="448" t="s">
        <v>2570</v>
      </c>
      <c r="D2219" s="449">
        <v>13.610000000000001</v>
      </c>
      <c r="E2219" s="449">
        <v>12.6</v>
      </c>
      <c r="F2219" s="449" t="s">
        <v>17916</v>
      </c>
    </row>
    <row r="2220" spans="1:6" ht="30" customHeight="1">
      <c r="A2220" s="446">
        <v>95818</v>
      </c>
      <c r="B2220" s="447" t="s">
        <v>3657</v>
      </c>
      <c r="C2220" s="448" t="s">
        <v>2570</v>
      </c>
      <c r="D2220" s="449">
        <v>17.47</v>
      </c>
      <c r="E2220" s="449">
        <v>13.71</v>
      </c>
      <c r="F2220" s="449" t="s">
        <v>17917</v>
      </c>
    </row>
    <row r="2221" spans="1:6">
      <c r="A2221" s="441"/>
      <c r="B2221" s="445" t="s">
        <v>1130</v>
      </c>
      <c r="C2221" s="443"/>
      <c r="D2221" s="444" t="s">
        <v>2587</v>
      </c>
      <c r="E2221" s="444" t="s">
        <v>2587</v>
      </c>
      <c r="F2221" s="444"/>
    </row>
    <row r="2222" spans="1:6">
      <c r="A2222" s="441"/>
      <c r="B2222" s="445" t="s">
        <v>34</v>
      </c>
      <c r="C2222" s="443"/>
      <c r="D2222" s="444" t="s">
        <v>2587</v>
      </c>
      <c r="E2222" s="444" t="s">
        <v>2587</v>
      </c>
      <c r="F2222" s="444"/>
    </row>
    <row r="2223" spans="1:6">
      <c r="A2223" s="441"/>
      <c r="B2223" s="445" t="s">
        <v>35</v>
      </c>
      <c r="C2223" s="443"/>
      <c r="D2223" s="444" t="s">
        <v>2587</v>
      </c>
      <c r="E2223" s="444" t="s">
        <v>2587</v>
      </c>
      <c r="F2223" s="444"/>
    </row>
    <row r="2224" spans="1:6">
      <c r="A2224" s="441"/>
      <c r="B2224" s="445" t="s">
        <v>1131</v>
      </c>
      <c r="C2224" s="443"/>
      <c r="D2224" s="444" t="s">
        <v>2587</v>
      </c>
      <c r="E2224" s="444" t="s">
        <v>2587</v>
      </c>
      <c r="F2224" s="444"/>
    </row>
    <row r="2225" spans="1:6" ht="30" customHeight="1">
      <c r="A2225" s="446">
        <v>91937</v>
      </c>
      <c r="B2225" s="447" t="s">
        <v>3660</v>
      </c>
      <c r="C2225" s="448" t="s">
        <v>2570</v>
      </c>
      <c r="D2225" s="449">
        <v>4.2300000000000004</v>
      </c>
      <c r="E2225" s="449">
        <v>4.07</v>
      </c>
      <c r="F2225" s="449" t="s">
        <v>17880</v>
      </c>
    </row>
    <row r="2226" spans="1:6" ht="30" customHeight="1">
      <c r="A2226" s="446">
        <v>92866</v>
      </c>
      <c r="B2226" s="447" t="s">
        <v>3668</v>
      </c>
      <c r="C2226" s="448" t="s">
        <v>2570</v>
      </c>
      <c r="D2226" s="449">
        <v>2.5</v>
      </c>
      <c r="E2226" s="449">
        <v>4.1100000000000003</v>
      </c>
      <c r="F2226" s="449" t="s">
        <v>17883</v>
      </c>
    </row>
    <row r="2227" spans="1:6" ht="30" customHeight="1">
      <c r="A2227" s="446">
        <v>91936</v>
      </c>
      <c r="B2227" s="447" t="s">
        <v>3659</v>
      </c>
      <c r="C2227" s="448" t="s">
        <v>2570</v>
      </c>
      <c r="D2227" s="449">
        <v>5.4899999999999993</v>
      </c>
      <c r="E2227" s="449">
        <v>4.05</v>
      </c>
      <c r="F2227" s="449" t="s">
        <v>17879</v>
      </c>
    </row>
    <row r="2228" spans="1:6" ht="30" customHeight="1">
      <c r="A2228" s="446">
        <v>92865</v>
      </c>
      <c r="B2228" s="447" t="s">
        <v>3667</v>
      </c>
      <c r="C2228" s="448" t="s">
        <v>2570</v>
      </c>
      <c r="D2228" s="449">
        <v>3.5700000000000003</v>
      </c>
      <c r="E2228" s="449">
        <v>4.09</v>
      </c>
      <c r="F2228" s="449" t="s">
        <v>12441</v>
      </c>
    </row>
    <row r="2229" spans="1:6" ht="30" customHeight="1">
      <c r="A2229" s="446">
        <v>91939</v>
      </c>
      <c r="B2229" s="447" t="s">
        <v>3661</v>
      </c>
      <c r="C2229" s="448" t="s">
        <v>2570</v>
      </c>
      <c r="D2229" s="449">
        <v>7.16</v>
      </c>
      <c r="E2229" s="449">
        <v>14.75</v>
      </c>
      <c r="F2229" s="449" t="s">
        <v>12989</v>
      </c>
    </row>
    <row r="2230" spans="1:6" ht="30" customHeight="1">
      <c r="A2230" s="446">
        <v>91940</v>
      </c>
      <c r="B2230" s="447" t="s">
        <v>3662</v>
      </c>
      <c r="C2230" s="448" t="s">
        <v>2570</v>
      </c>
      <c r="D2230" s="449">
        <v>4.29</v>
      </c>
      <c r="E2230" s="449">
        <v>7.13</v>
      </c>
      <c r="F2230" s="449" t="s">
        <v>14543</v>
      </c>
    </row>
    <row r="2231" spans="1:6" ht="30" customHeight="1">
      <c r="A2231" s="446">
        <v>91941</v>
      </c>
      <c r="B2231" s="447" t="s">
        <v>3663</v>
      </c>
      <c r="C2231" s="448" t="s">
        <v>2570</v>
      </c>
      <c r="D2231" s="449">
        <v>3.2300000000000004</v>
      </c>
      <c r="E2231" s="449">
        <v>4.2699999999999996</v>
      </c>
      <c r="F2231" s="449" t="s">
        <v>12059</v>
      </c>
    </row>
    <row r="2232" spans="1:6" ht="30" customHeight="1">
      <c r="A2232" s="446">
        <v>91942</v>
      </c>
      <c r="B2232" s="447" t="s">
        <v>3664</v>
      </c>
      <c r="C2232" s="448" t="s">
        <v>2570</v>
      </c>
      <c r="D2232" s="449">
        <v>9.5799999999999983</v>
      </c>
      <c r="E2232" s="449">
        <v>16.98</v>
      </c>
      <c r="F2232" s="449" t="s">
        <v>17881</v>
      </c>
    </row>
    <row r="2233" spans="1:6" ht="30" customHeight="1">
      <c r="A2233" s="446">
        <v>91943</v>
      </c>
      <c r="B2233" s="447" t="s">
        <v>3665</v>
      </c>
      <c r="C2233" s="448" t="s">
        <v>2570</v>
      </c>
      <c r="D2233" s="449">
        <v>6.3000000000000007</v>
      </c>
      <c r="E2233" s="449">
        <v>8.18</v>
      </c>
      <c r="F2233" s="449" t="s">
        <v>17882</v>
      </c>
    </row>
    <row r="2234" spans="1:6" ht="30" customHeight="1">
      <c r="A2234" s="446">
        <v>91944</v>
      </c>
      <c r="B2234" s="447" t="s">
        <v>3666</v>
      </c>
      <c r="C2234" s="448" t="s">
        <v>2570</v>
      </c>
      <c r="D2234" s="449">
        <v>5.1000000000000005</v>
      </c>
      <c r="E2234" s="449">
        <v>4.87</v>
      </c>
      <c r="F2234" s="449" t="s">
        <v>13429</v>
      </c>
    </row>
    <row r="2235" spans="1:6" ht="30" customHeight="1">
      <c r="A2235" s="446">
        <v>92867</v>
      </c>
      <c r="B2235" s="447" t="s">
        <v>3669</v>
      </c>
      <c r="C2235" s="448" t="s">
        <v>2570</v>
      </c>
      <c r="D2235" s="449">
        <v>6.629999999999999</v>
      </c>
      <c r="E2235" s="449">
        <v>14.75</v>
      </c>
      <c r="F2235" s="449" t="s">
        <v>17804</v>
      </c>
    </row>
    <row r="2236" spans="1:6" ht="30" customHeight="1">
      <c r="A2236" s="446">
        <v>92868</v>
      </c>
      <c r="B2236" s="447" t="s">
        <v>3670</v>
      </c>
      <c r="C2236" s="448" t="s">
        <v>2570</v>
      </c>
      <c r="D2236" s="449">
        <v>3.7500000000000009</v>
      </c>
      <c r="E2236" s="449">
        <v>7.14</v>
      </c>
      <c r="F2236" s="449" t="s">
        <v>17821</v>
      </c>
    </row>
    <row r="2237" spans="1:6" ht="30" customHeight="1">
      <c r="A2237" s="446">
        <v>92869</v>
      </c>
      <c r="B2237" s="447" t="s">
        <v>3671</v>
      </c>
      <c r="C2237" s="448" t="s">
        <v>2570</v>
      </c>
      <c r="D2237" s="449">
        <v>2.6899999999999995</v>
      </c>
      <c r="E2237" s="449">
        <v>4.28</v>
      </c>
      <c r="F2237" s="449" t="s">
        <v>12496</v>
      </c>
    </row>
    <row r="2238" spans="1:6" ht="30" customHeight="1">
      <c r="A2238" s="446">
        <v>92870</v>
      </c>
      <c r="B2238" s="447" t="s">
        <v>3672</v>
      </c>
      <c r="C2238" s="448" t="s">
        <v>2570</v>
      </c>
      <c r="D2238" s="449">
        <v>8.6300000000000026</v>
      </c>
      <c r="E2238" s="449">
        <v>16.989999999999998</v>
      </c>
      <c r="F2238" s="449" t="s">
        <v>14010</v>
      </c>
    </row>
    <row r="2239" spans="1:6" ht="30" customHeight="1">
      <c r="A2239" s="446">
        <v>92871</v>
      </c>
      <c r="B2239" s="447" t="s">
        <v>3673</v>
      </c>
      <c r="C2239" s="448" t="s">
        <v>2570</v>
      </c>
      <c r="D2239" s="449">
        <v>5.35</v>
      </c>
      <c r="E2239" s="449">
        <v>8.19</v>
      </c>
      <c r="F2239" s="449" t="s">
        <v>11531</v>
      </c>
    </row>
    <row r="2240" spans="1:6" ht="30" customHeight="1">
      <c r="A2240" s="446">
        <v>92872</v>
      </c>
      <c r="B2240" s="447" t="s">
        <v>4112</v>
      </c>
      <c r="C2240" s="448" t="s">
        <v>2570</v>
      </c>
      <c r="D2240" s="449">
        <v>4.1399999999999997</v>
      </c>
      <c r="E2240" s="449">
        <v>4.8899999999999997</v>
      </c>
      <c r="F2240" s="449" t="s">
        <v>17884</v>
      </c>
    </row>
    <row r="2241" spans="1:6" ht="30" customHeight="1">
      <c r="A2241" s="446">
        <v>91945</v>
      </c>
      <c r="B2241" s="447" t="s">
        <v>4113</v>
      </c>
      <c r="C2241" s="448" t="s">
        <v>2570</v>
      </c>
      <c r="D2241" s="449">
        <v>4.4700000000000006</v>
      </c>
      <c r="E2241" s="449">
        <v>3.03</v>
      </c>
      <c r="F2241" s="449" t="s">
        <v>12059</v>
      </c>
    </row>
    <row r="2242" spans="1:6" ht="30" customHeight="1">
      <c r="A2242" s="446">
        <v>91946</v>
      </c>
      <c r="B2242" s="447" t="s">
        <v>4114</v>
      </c>
      <c r="C2242" s="448" t="s">
        <v>2570</v>
      </c>
      <c r="D2242" s="449">
        <v>4.1900000000000004</v>
      </c>
      <c r="E2242" s="449">
        <v>2.0499999999999998</v>
      </c>
      <c r="F2242" s="449" t="s">
        <v>11436</v>
      </c>
    </row>
    <row r="2243" spans="1:6" ht="30" customHeight="1">
      <c r="A2243" s="446">
        <v>91947</v>
      </c>
      <c r="B2243" s="447" t="s">
        <v>4115</v>
      </c>
      <c r="C2243" s="448" t="s">
        <v>2570</v>
      </c>
      <c r="D2243" s="449">
        <v>4</v>
      </c>
      <c r="E2243" s="449">
        <v>1.46</v>
      </c>
      <c r="F2243" s="449" t="s">
        <v>11913</v>
      </c>
    </row>
    <row r="2244" spans="1:6" ht="30" customHeight="1">
      <c r="A2244" s="446">
        <v>91949</v>
      </c>
      <c r="B2244" s="447" t="s">
        <v>4116</v>
      </c>
      <c r="C2244" s="448" t="s">
        <v>2570</v>
      </c>
      <c r="D2244" s="449">
        <v>7.8699999999999992</v>
      </c>
      <c r="E2244" s="449">
        <v>3.57</v>
      </c>
      <c r="F2244" s="449" t="s">
        <v>14860</v>
      </c>
    </row>
    <row r="2245" spans="1:6" ht="30" customHeight="1">
      <c r="A2245" s="446">
        <v>91950</v>
      </c>
      <c r="B2245" s="447" t="s">
        <v>4117</v>
      </c>
      <c r="C2245" s="448" t="s">
        <v>2570</v>
      </c>
      <c r="D2245" s="449">
        <v>7.51</v>
      </c>
      <c r="E2245" s="449">
        <v>2.41</v>
      </c>
      <c r="F2245" s="449" t="s">
        <v>17971</v>
      </c>
    </row>
    <row r="2246" spans="1:6" ht="30" customHeight="1">
      <c r="A2246" s="446">
        <v>91951</v>
      </c>
      <c r="B2246" s="447" t="s">
        <v>4118</v>
      </c>
      <c r="C2246" s="448" t="s">
        <v>2570</v>
      </c>
      <c r="D2246" s="449">
        <v>7.29</v>
      </c>
      <c r="E2246" s="449">
        <v>1.71</v>
      </c>
      <c r="F2246" s="449" t="s">
        <v>12527</v>
      </c>
    </row>
    <row r="2247" spans="1:6" ht="15" customHeight="1">
      <c r="A2247" s="446">
        <v>68066</v>
      </c>
      <c r="B2247" s="447" t="s">
        <v>3658</v>
      </c>
      <c r="C2247" s="448" t="s">
        <v>2570</v>
      </c>
      <c r="D2247" s="449">
        <v>80.41</v>
      </c>
      <c r="E2247" s="449">
        <v>37.1</v>
      </c>
      <c r="F2247" s="449" t="s">
        <v>17936</v>
      </c>
    </row>
    <row r="2248" spans="1:6" ht="15" customHeight="1">
      <c r="A2248" s="446">
        <v>83446</v>
      </c>
      <c r="B2248" s="447" t="s">
        <v>1351</v>
      </c>
      <c r="C2248" s="448" t="s">
        <v>2570</v>
      </c>
      <c r="D2248" s="449">
        <v>75.14</v>
      </c>
      <c r="E2248" s="449">
        <v>78.61</v>
      </c>
      <c r="F2248" s="449" t="s">
        <v>17878</v>
      </c>
    </row>
    <row r="2249" spans="1:6" ht="30" customHeight="1">
      <c r="A2249" s="446">
        <v>97886</v>
      </c>
      <c r="B2249" s="447" t="s">
        <v>17918</v>
      </c>
      <c r="C2249" s="448" t="s">
        <v>2570</v>
      </c>
      <c r="D2249" s="449">
        <v>56.900000000000006</v>
      </c>
      <c r="E2249" s="449">
        <v>68.05</v>
      </c>
      <c r="F2249" s="449" t="s">
        <v>17919</v>
      </c>
    </row>
    <row r="2250" spans="1:6" ht="30" customHeight="1">
      <c r="A2250" s="446">
        <v>97887</v>
      </c>
      <c r="B2250" s="447" t="s">
        <v>17920</v>
      </c>
      <c r="C2250" s="448" t="s">
        <v>2570</v>
      </c>
      <c r="D2250" s="449">
        <v>90.18</v>
      </c>
      <c r="E2250" s="449">
        <v>107.16</v>
      </c>
      <c r="F2250" s="449" t="s">
        <v>17921</v>
      </c>
    </row>
    <row r="2251" spans="1:6" ht="30" customHeight="1">
      <c r="A2251" s="446">
        <v>97888</v>
      </c>
      <c r="B2251" s="447" t="s">
        <v>17922</v>
      </c>
      <c r="C2251" s="448" t="s">
        <v>2570</v>
      </c>
      <c r="D2251" s="449">
        <v>179.09</v>
      </c>
      <c r="E2251" s="449">
        <v>200.09</v>
      </c>
      <c r="F2251" s="449" t="s">
        <v>17923</v>
      </c>
    </row>
    <row r="2252" spans="1:6" ht="30" customHeight="1">
      <c r="A2252" s="446">
        <v>97889</v>
      </c>
      <c r="B2252" s="447" t="s">
        <v>17924</v>
      </c>
      <c r="C2252" s="448" t="s">
        <v>2570</v>
      </c>
      <c r="D2252" s="449">
        <v>240.57999999999998</v>
      </c>
      <c r="E2252" s="449">
        <v>267.35000000000002</v>
      </c>
      <c r="F2252" s="449" t="s">
        <v>17925</v>
      </c>
    </row>
    <row r="2253" spans="1:6" ht="30" customHeight="1">
      <c r="A2253" s="446">
        <v>97890</v>
      </c>
      <c r="B2253" s="447" t="s">
        <v>17926</v>
      </c>
      <c r="C2253" s="448" t="s">
        <v>2570</v>
      </c>
      <c r="D2253" s="449">
        <v>290.70999999999998</v>
      </c>
      <c r="E2253" s="449">
        <v>286.92</v>
      </c>
      <c r="F2253" s="449" t="s">
        <v>17927</v>
      </c>
    </row>
    <row r="2254" spans="1:6" ht="30" customHeight="1">
      <c r="A2254" s="446">
        <v>97891</v>
      </c>
      <c r="B2254" s="447" t="s">
        <v>17928</v>
      </c>
      <c r="C2254" s="448" t="s">
        <v>2570</v>
      </c>
      <c r="D2254" s="449">
        <v>71.27</v>
      </c>
      <c r="E2254" s="449">
        <v>81.36</v>
      </c>
      <c r="F2254" s="449" t="s">
        <v>17929</v>
      </c>
    </row>
    <row r="2255" spans="1:6" ht="30" customHeight="1">
      <c r="A2255" s="446">
        <v>97892</v>
      </c>
      <c r="B2255" s="447" t="s">
        <v>17930</v>
      </c>
      <c r="C2255" s="448" t="s">
        <v>2570</v>
      </c>
      <c r="D2255" s="449">
        <v>139.1</v>
      </c>
      <c r="E2255" s="449">
        <v>145.54</v>
      </c>
      <c r="F2255" s="449" t="s">
        <v>17931</v>
      </c>
    </row>
    <row r="2256" spans="1:6" ht="30" customHeight="1">
      <c r="A2256" s="446">
        <v>97893</v>
      </c>
      <c r="B2256" s="447" t="s">
        <v>17932</v>
      </c>
      <c r="C2256" s="448" t="s">
        <v>2570</v>
      </c>
      <c r="D2256" s="449">
        <v>189.73</v>
      </c>
      <c r="E2256" s="449">
        <v>197.65</v>
      </c>
      <c r="F2256" s="449" t="s">
        <v>17933</v>
      </c>
    </row>
    <row r="2257" spans="1:6" ht="30" customHeight="1">
      <c r="A2257" s="446">
        <v>97894</v>
      </c>
      <c r="B2257" s="447" t="s">
        <v>17934</v>
      </c>
      <c r="C2257" s="448" t="s">
        <v>2570</v>
      </c>
      <c r="D2257" s="449">
        <v>228.93</v>
      </c>
      <c r="E2257" s="449">
        <v>202.61</v>
      </c>
      <c r="F2257" s="449" t="s">
        <v>17935</v>
      </c>
    </row>
    <row r="2258" spans="1:6">
      <c r="A2258" s="441"/>
      <c r="B2258" s="445" t="s">
        <v>1302</v>
      </c>
      <c r="C2258" s="443"/>
      <c r="D2258" s="444" t="s">
        <v>2587</v>
      </c>
      <c r="E2258" s="444" t="s">
        <v>2587</v>
      </c>
      <c r="F2258" s="444"/>
    </row>
    <row r="2259" spans="1:6" ht="45" customHeight="1">
      <c r="A2259" s="446" t="s">
        <v>1303</v>
      </c>
      <c r="B2259" s="447" t="s">
        <v>4119</v>
      </c>
      <c r="C2259" s="448" t="s">
        <v>2570</v>
      </c>
      <c r="D2259" s="449">
        <v>30.47</v>
      </c>
      <c r="E2259" s="449">
        <v>27.93</v>
      </c>
      <c r="F2259" s="449" t="s">
        <v>17951</v>
      </c>
    </row>
    <row r="2260" spans="1:6" ht="45" customHeight="1">
      <c r="A2260" s="446">
        <v>84402</v>
      </c>
      <c r="B2260" s="447" t="s">
        <v>4120</v>
      </c>
      <c r="C2260" s="448" t="s">
        <v>2570</v>
      </c>
      <c r="D2260" s="449">
        <v>37.910000000000004</v>
      </c>
      <c r="E2260" s="449">
        <v>27.93</v>
      </c>
      <c r="F2260" s="449" t="s">
        <v>17958</v>
      </c>
    </row>
    <row r="2261" spans="1:6" ht="45" customHeight="1">
      <c r="A2261" s="446">
        <v>83463</v>
      </c>
      <c r="B2261" s="447" t="s">
        <v>4121</v>
      </c>
      <c r="C2261" s="448" t="s">
        <v>2570</v>
      </c>
      <c r="D2261" s="449">
        <v>201.76</v>
      </c>
      <c r="E2261" s="449">
        <v>55.86</v>
      </c>
      <c r="F2261" s="449" t="s">
        <v>17957</v>
      </c>
    </row>
    <row r="2262" spans="1:6" ht="45" customHeight="1">
      <c r="A2262" s="446" t="s">
        <v>2125</v>
      </c>
      <c r="B2262" s="447" t="s">
        <v>4122</v>
      </c>
      <c r="C2262" s="448" t="s">
        <v>2570</v>
      </c>
      <c r="D2262" s="449">
        <v>278.68999999999994</v>
      </c>
      <c r="E2262" s="449">
        <v>69.84</v>
      </c>
      <c r="F2262" s="449" t="s">
        <v>17952</v>
      </c>
    </row>
    <row r="2263" spans="1:6" ht="45" customHeight="1">
      <c r="A2263" s="446" t="s">
        <v>2126</v>
      </c>
      <c r="B2263" s="447" t="s">
        <v>4123</v>
      </c>
      <c r="C2263" s="448" t="s">
        <v>2570</v>
      </c>
      <c r="D2263" s="449">
        <v>321.5</v>
      </c>
      <c r="E2263" s="449">
        <v>83.79</v>
      </c>
      <c r="F2263" s="449" t="s">
        <v>17953</v>
      </c>
    </row>
    <row r="2264" spans="1:6" ht="45" customHeight="1">
      <c r="A2264" s="446" t="s">
        <v>2127</v>
      </c>
      <c r="B2264" s="447" t="s">
        <v>3687</v>
      </c>
      <c r="C2264" s="448" t="s">
        <v>2570</v>
      </c>
      <c r="D2264" s="449">
        <v>670.76</v>
      </c>
      <c r="E2264" s="449">
        <v>97.76</v>
      </c>
      <c r="F2264" s="449" t="s">
        <v>17954</v>
      </c>
    </row>
    <row r="2265" spans="1:6" ht="45" customHeight="1">
      <c r="A2265" s="446" t="s">
        <v>2128</v>
      </c>
      <c r="B2265" s="447" t="s">
        <v>3688</v>
      </c>
      <c r="C2265" s="448" t="s">
        <v>2570</v>
      </c>
      <c r="D2265" s="449">
        <v>536.23</v>
      </c>
      <c r="E2265" s="449">
        <v>111.72</v>
      </c>
      <c r="F2265" s="449" t="s">
        <v>17955</v>
      </c>
    </row>
    <row r="2266" spans="1:6" ht="45" customHeight="1">
      <c r="A2266" s="446" t="s">
        <v>2129</v>
      </c>
      <c r="B2266" s="447" t="s">
        <v>3689</v>
      </c>
      <c r="C2266" s="448" t="s">
        <v>2570</v>
      </c>
      <c r="D2266" s="449">
        <v>794.36</v>
      </c>
      <c r="E2266" s="449">
        <v>167.58</v>
      </c>
      <c r="F2266" s="449" t="s">
        <v>17956</v>
      </c>
    </row>
    <row r="2267" spans="1:6">
      <c r="A2267" s="441"/>
      <c r="B2267" s="445" t="s">
        <v>2130</v>
      </c>
      <c r="C2267" s="443"/>
      <c r="D2267" s="444" t="s">
        <v>2587</v>
      </c>
      <c r="E2267" s="444" t="s">
        <v>2587</v>
      </c>
      <c r="F2267" s="444"/>
    </row>
    <row r="2268" spans="1:6" ht="30" customHeight="1">
      <c r="A2268" s="446">
        <v>72341</v>
      </c>
      <c r="B2268" s="447" t="s">
        <v>3690</v>
      </c>
      <c r="C2268" s="448" t="s">
        <v>2570</v>
      </c>
      <c r="D2268" s="449">
        <v>178.03</v>
      </c>
      <c r="E2268" s="449">
        <v>94.16</v>
      </c>
      <c r="F2268" s="449" t="s">
        <v>17938</v>
      </c>
    </row>
    <row r="2269" spans="1:6" ht="30" customHeight="1">
      <c r="A2269" s="446">
        <v>72343</v>
      </c>
      <c r="B2269" s="447" t="s">
        <v>3691</v>
      </c>
      <c r="C2269" s="448" t="s">
        <v>2570</v>
      </c>
      <c r="D2269" s="449">
        <v>215.75</v>
      </c>
      <c r="E2269" s="449">
        <v>108.17</v>
      </c>
      <c r="F2269" s="449" t="s">
        <v>17939</v>
      </c>
    </row>
    <row r="2270" spans="1:6" ht="30" customHeight="1">
      <c r="A2270" s="446">
        <v>72344</v>
      </c>
      <c r="B2270" s="447" t="s">
        <v>3692</v>
      </c>
      <c r="C2270" s="448" t="s">
        <v>2570</v>
      </c>
      <c r="D2270" s="449">
        <v>413.63</v>
      </c>
      <c r="E2270" s="449">
        <v>116.52</v>
      </c>
      <c r="F2270" s="449" t="s">
        <v>17940</v>
      </c>
    </row>
    <row r="2271" spans="1:6" ht="30" customHeight="1">
      <c r="A2271" s="446">
        <v>72345</v>
      </c>
      <c r="B2271" s="447" t="s">
        <v>3693</v>
      </c>
      <c r="C2271" s="448" t="s">
        <v>2570</v>
      </c>
      <c r="D2271" s="449">
        <v>1460.16</v>
      </c>
      <c r="E2271" s="449">
        <v>136.04</v>
      </c>
      <c r="F2271" s="449" t="s">
        <v>17941</v>
      </c>
    </row>
    <row r="2272" spans="1:6">
      <c r="A2272" s="441"/>
      <c r="B2272" s="445" t="s">
        <v>2131</v>
      </c>
      <c r="C2272" s="443"/>
      <c r="D2272" s="444" t="s">
        <v>2587</v>
      </c>
      <c r="E2272" s="444" t="s">
        <v>2587</v>
      </c>
      <c r="F2272" s="444"/>
    </row>
    <row r="2273" spans="1:6">
      <c r="A2273" s="441"/>
      <c r="B2273" s="445" t="s">
        <v>2108</v>
      </c>
      <c r="C2273" s="443"/>
      <c r="D2273" s="444" t="s">
        <v>2587</v>
      </c>
      <c r="E2273" s="444" t="s">
        <v>2587</v>
      </c>
      <c r="F2273" s="444"/>
    </row>
    <row r="2274" spans="1:6" ht="30" customHeight="1">
      <c r="A2274" s="446" t="s">
        <v>2132</v>
      </c>
      <c r="B2274" s="447" t="s">
        <v>3694</v>
      </c>
      <c r="C2274" s="448" t="s">
        <v>2570</v>
      </c>
      <c r="D2274" s="449">
        <v>11.66</v>
      </c>
      <c r="E2274" s="449">
        <v>2.0499999999999998</v>
      </c>
      <c r="F2274" s="449" t="s">
        <v>11364</v>
      </c>
    </row>
    <row r="2275" spans="1:6" ht="30" customHeight="1">
      <c r="A2275" s="446" t="s">
        <v>1121</v>
      </c>
      <c r="B2275" s="447" t="s">
        <v>3695</v>
      </c>
      <c r="C2275" s="448" t="s">
        <v>2570</v>
      </c>
      <c r="D2275" s="449">
        <v>19.12</v>
      </c>
      <c r="E2275" s="449">
        <v>2.04</v>
      </c>
      <c r="F2275" s="449" t="s">
        <v>17942</v>
      </c>
    </row>
    <row r="2276" spans="1:6" ht="30" customHeight="1">
      <c r="A2276" s="446">
        <v>93653</v>
      </c>
      <c r="B2276" s="447" t="s">
        <v>3696</v>
      </c>
      <c r="C2276" s="448" t="s">
        <v>2570</v>
      </c>
      <c r="D2276" s="449">
        <v>9.43</v>
      </c>
      <c r="E2276" s="449">
        <v>0.97</v>
      </c>
      <c r="F2276" s="449" t="s">
        <v>12155</v>
      </c>
    </row>
    <row r="2277" spans="1:6" ht="30" customHeight="1">
      <c r="A2277" s="446">
        <v>93654</v>
      </c>
      <c r="B2277" s="447" t="s">
        <v>3697</v>
      </c>
      <c r="C2277" s="448" t="s">
        <v>2570</v>
      </c>
      <c r="D2277" s="449">
        <v>9.57</v>
      </c>
      <c r="E2277" s="449">
        <v>1.33</v>
      </c>
      <c r="F2277" s="449" t="s">
        <v>11857</v>
      </c>
    </row>
    <row r="2278" spans="1:6" ht="30" customHeight="1">
      <c r="A2278" s="446">
        <v>93655</v>
      </c>
      <c r="B2278" s="447" t="s">
        <v>3698</v>
      </c>
      <c r="C2278" s="448" t="s">
        <v>2570</v>
      </c>
      <c r="D2278" s="449">
        <v>9.91</v>
      </c>
      <c r="E2278" s="449">
        <v>1.86</v>
      </c>
      <c r="F2278" s="449" t="s">
        <v>17959</v>
      </c>
    </row>
    <row r="2279" spans="1:6" ht="30" customHeight="1">
      <c r="A2279" s="446">
        <v>93656</v>
      </c>
      <c r="B2279" s="447" t="s">
        <v>3699</v>
      </c>
      <c r="C2279" s="448" t="s">
        <v>2570</v>
      </c>
      <c r="D2279" s="449">
        <v>9.91</v>
      </c>
      <c r="E2279" s="449">
        <v>1.86</v>
      </c>
      <c r="F2279" s="449" t="s">
        <v>17959</v>
      </c>
    </row>
    <row r="2280" spans="1:6" ht="30" customHeight="1">
      <c r="A2280" s="446">
        <v>93657</v>
      </c>
      <c r="B2280" s="447" t="s">
        <v>3700</v>
      </c>
      <c r="C2280" s="448" t="s">
        <v>2570</v>
      </c>
      <c r="D2280" s="449">
        <v>10.309999999999999</v>
      </c>
      <c r="E2280" s="449">
        <v>2.56</v>
      </c>
      <c r="F2280" s="449" t="s">
        <v>13213</v>
      </c>
    </row>
    <row r="2281" spans="1:6" ht="30" customHeight="1">
      <c r="A2281" s="446">
        <v>93658</v>
      </c>
      <c r="B2281" s="447" t="s">
        <v>3701</v>
      </c>
      <c r="C2281" s="448" t="s">
        <v>2570</v>
      </c>
      <c r="D2281" s="449">
        <v>14.939999999999998</v>
      </c>
      <c r="E2281" s="449">
        <v>3.8</v>
      </c>
      <c r="F2281" s="449" t="s">
        <v>13811</v>
      </c>
    </row>
    <row r="2282" spans="1:6" ht="30" customHeight="1">
      <c r="A2282" s="446">
        <v>93659</v>
      </c>
      <c r="B2282" s="447" t="s">
        <v>3702</v>
      </c>
      <c r="C2282" s="448" t="s">
        <v>2570</v>
      </c>
      <c r="D2282" s="449">
        <v>15.66</v>
      </c>
      <c r="E2282" s="449">
        <v>5.34</v>
      </c>
      <c r="F2282" s="449" t="s">
        <v>14738</v>
      </c>
    </row>
    <row r="2283" spans="1:6">
      <c r="A2283" s="441"/>
      <c r="B2283" s="445" t="s">
        <v>2109</v>
      </c>
      <c r="C2283" s="443"/>
      <c r="D2283" s="444" t="s">
        <v>2587</v>
      </c>
      <c r="E2283" s="444" t="s">
        <v>2587</v>
      </c>
      <c r="F2283" s="444"/>
    </row>
    <row r="2284" spans="1:6" ht="30" customHeight="1">
      <c r="A2284" s="446" t="s">
        <v>1122</v>
      </c>
      <c r="B2284" s="447" t="s">
        <v>3703</v>
      </c>
      <c r="C2284" s="448" t="s">
        <v>2570</v>
      </c>
      <c r="D2284" s="449">
        <v>59.99</v>
      </c>
      <c r="E2284" s="449">
        <v>2.46</v>
      </c>
      <c r="F2284" s="449" t="s">
        <v>17943</v>
      </c>
    </row>
    <row r="2285" spans="1:6" ht="30" customHeight="1">
      <c r="A2285" s="446">
        <v>93660</v>
      </c>
      <c r="B2285" s="447" t="s">
        <v>3704</v>
      </c>
      <c r="C2285" s="448" t="s">
        <v>2570</v>
      </c>
      <c r="D2285" s="449">
        <v>50.57</v>
      </c>
      <c r="E2285" s="449">
        <v>1.94</v>
      </c>
      <c r="F2285" s="449" t="s">
        <v>17960</v>
      </c>
    </row>
    <row r="2286" spans="1:6" ht="30" customHeight="1">
      <c r="A2286" s="446">
        <v>93661</v>
      </c>
      <c r="B2286" s="447" t="s">
        <v>3705</v>
      </c>
      <c r="C2286" s="448" t="s">
        <v>2570</v>
      </c>
      <c r="D2286" s="449">
        <v>50.82</v>
      </c>
      <c r="E2286" s="449">
        <v>2.65</v>
      </c>
      <c r="F2286" s="449" t="s">
        <v>15598</v>
      </c>
    </row>
    <row r="2287" spans="1:6" ht="30" customHeight="1">
      <c r="A2287" s="446">
        <v>93662</v>
      </c>
      <c r="B2287" s="447" t="s">
        <v>3706</v>
      </c>
      <c r="C2287" s="448" t="s">
        <v>2570</v>
      </c>
      <c r="D2287" s="449">
        <v>51.57</v>
      </c>
      <c r="E2287" s="449">
        <v>3.71</v>
      </c>
      <c r="F2287" s="449" t="s">
        <v>17284</v>
      </c>
    </row>
    <row r="2288" spans="1:6" ht="30" customHeight="1">
      <c r="A2288" s="446">
        <v>93663</v>
      </c>
      <c r="B2288" s="447" t="s">
        <v>3707</v>
      </c>
      <c r="C2288" s="448" t="s">
        <v>2570</v>
      </c>
      <c r="D2288" s="449">
        <v>51.57</v>
      </c>
      <c r="E2288" s="449">
        <v>3.71</v>
      </c>
      <c r="F2288" s="449" t="s">
        <v>17284</v>
      </c>
    </row>
    <row r="2289" spans="1:6" ht="30" customHeight="1">
      <c r="A2289" s="446">
        <v>93664</v>
      </c>
      <c r="B2289" s="447" t="s">
        <v>3708</v>
      </c>
      <c r="C2289" s="448" t="s">
        <v>2570</v>
      </c>
      <c r="D2289" s="449">
        <v>52.36</v>
      </c>
      <c r="E2289" s="449">
        <v>5.09</v>
      </c>
      <c r="F2289" s="449" t="s">
        <v>17961</v>
      </c>
    </row>
    <row r="2290" spans="1:6" ht="30" customHeight="1">
      <c r="A2290" s="446">
        <v>93665</v>
      </c>
      <c r="B2290" s="447" t="s">
        <v>3709</v>
      </c>
      <c r="C2290" s="448" t="s">
        <v>2570</v>
      </c>
      <c r="D2290" s="449">
        <v>52.7</v>
      </c>
      <c r="E2290" s="449">
        <v>7.54</v>
      </c>
      <c r="F2290" s="449" t="s">
        <v>17962</v>
      </c>
    </row>
    <row r="2291" spans="1:6" ht="30" customHeight="1">
      <c r="A2291" s="446">
        <v>93666</v>
      </c>
      <c r="B2291" s="447" t="s">
        <v>3710</v>
      </c>
      <c r="C2291" s="448" t="s">
        <v>2570</v>
      </c>
      <c r="D2291" s="449">
        <v>54.19</v>
      </c>
      <c r="E2291" s="449">
        <v>10.58</v>
      </c>
      <c r="F2291" s="449" t="s">
        <v>17963</v>
      </c>
    </row>
    <row r="2292" spans="1:6">
      <c r="A2292" s="441"/>
      <c r="B2292" s="445" t="s">
        <v>2110</v>
      </c>
      <c r="C2292" s="443"/>
      <c r="D2292" s="444" t="s">
        <v>2587</v>
      </c>
      <c r="E2292" s="444" t="s">
        <v>2587</v>
      </c>
      <c r="F2292" s="444"/>
    </row>
    <row r="2293" spans="1:6" ht="30" customHeight="1">
      <c r="A2293" s="446" t="s">
        <v>1123</v>
      </c>
      <c r="B2293" s="447" t="s">
        <v>3711</v>
      </c>
      <c r="C2293" s="448" t="s">
        <v>2570</v>
      </c>
      <c r="D2293" s="449">
        <v>78.09</v>
      </c>
      <c r="E2293" s="449">
        <v>11.17</v>
      </c>
      <c r="F2293" s="449" t="s">
        <v>17944</v>
      </c>
    </row>
    <row r="2294" spans="1:6" ht="30" customHeight="1">
      <c r="A2294" s="446" t="s">
        <v>1124</v>
      </c>
      <c r="B2294" s="447" t="s">
        <v>3712</v>
      </c>
      <c r="C2294" s="448" t="s">
        <v>2570</v>
      </c>
      <c r="D2294" s="449">
        <v>108.29</v>
      </c>
      <c r="E2294" s="449">
        <v>11.16</v>
      </c>
      <c r="F2294" s="449" t="s">
        <v>17945</v>
      </c>
    </row>
    <row r="2295" spans="1:6" ht="30" customHeight="1">
      <c r="A2295" s="446" t="s">
        <v>1125</v>
      </c>
      <c r="B2295" s="447" t="s">
        <v>3713</v>
      </c>
      <c r="C2295" s="448" t="s">
        <v>2570</v>
      </c>
      <c r="D2295" s="449">
        <v>329.62</v>
      </c>
      <c r="E2295" s="449">
        <v>11.15</v>
      </c>
      <c r="F2295" s="449" t="s">
        <v>17946</v>
      </c>
    </row>
    <row r="2296" spans="1:6" ht="30" customHeight="1">
      <c r="A2296" s="446" t="s">
        <v>1126</v>
      </c>
      <c r="B2296" s="447" t="s">
        <v>3714</v>
      </c>
      <c r="C2296" s="448" t="s">
        <v>2570</v>
      </c>
      <c r="D2296" s="449">
        <v>871.73</v>
      </c>
      <c r="E2296" s="449">
        <v>11.15</v>
      </c>
      <c r="F2296" s="449" t="s">
        <v>17947</v>
      </c>
    </row>
    <row r="2297" spans="1:6" ht="30" customHeight="1">
      <c r="A2297" s="446" t="s">
        <v>1127</v>
      </c>
      <c r="B2297" s="447" t="s">
        <v>3715</v>
      </c>
      <c r="C2297" s="448" t="s">
        <v>2570</v>
      </c>
      <c r="D2297" s="449">
        <v>1195.8399999999999</v>
      </c>
      <c r="E2297" s="449">
        <v>11.15</v>
      </c>
      <c r="F2297" s="449" t="s">
        <v>17948</v>
      </c>
    </row>
    <row r="2298" spans="1:6" ht="30" customHeight="1">
      <c r="A2298" s="446" t="s">
        <v>1128</v>
      </c>
      <c r="B2298" s="447" t="s">
        <v>3716</v>
      </c>
      <c r="C2298" s="448" t="s">
        <v>2570</v>
      </c>
      <c r="D2298" s="449">
        <v>1966.78</v>
      </c>
      <c r="E2298" s="449">
        <v>11.15</v>
      </c>
      <c r="F2298" s="449" t="s">
        <v>17949</v>
      </c>
    </row>
    <row r="2299" spans="1:6" ht="30" customHeight="1">
      <c r="A2299" s="446" t="s">
        <v>1129</v>
      </c>
      <c r="B2299" s="447" t="s">
        <v>3717</v>
      </c>
      <c r="C2299" s="448" t="s">
        <v>2570</v>
      </c>
      <c r="D2299" s="449">
        <v>522.27</v>
      </c>
      <c r="E2299" s="449">
        <v>11.15</v>
      </c>
      <c r="F2299" s="449" t="s">
        <v>17950</v>
      </c>
    </row>
    <row r="2300" spans="1:6" ht="15" customHeight="1">
      <c r="A2300" s="446">
        <v>72319</v>
      </c>
      <c r="B2300" s="447" t="s">
        <v>3718</v>
      </c>
      <c r="C2300" s="448" t="s">
        <v>2570</v>
      </c>
      <c r="D2300" s="449">
        <v>4301.88</v>
      </c>
      <c r="E2300" s="449">
        <v>306.24</v>
      </c>
      <c r="F2300" s="449" t="s">
        <v>17937</v>
      </c>
    </row>
    <row r="2301" spans="1:6" ht="30" customHeight="1">
      <c r="A2301" s="446">
        <v>93667</v>
      </c>
      <c r="B2301" s="447" t="s">
        <v>3035</v>
      </c>
      <c r="C2301" s="448" t="s">
        <v>2570</v>
      </c>
      <c r="D2301" s="449">
        <v>62.480000000000004</v>
      </c>
      <c r="E2301" s="449">
        <v>2.92</v>
      </c>
      <c r="F2301" s="449" t="s">
        <v>17276</v>
      </c>
    </row>
    <row r="2302" spans="1:6" ht="30" customHeight="1">
      <c r="A2302" s="446">
        <v>93668</v>
      </c>
      <c r="B2302" s="447" t="s">
        <v>3036</v>
      </c>
      <c r="C2302" s="448" t="s">
        <v>2570</v>
      </c>
      <c r="D2302" s="449">
        <v>62.88</v>
      </c>
      <c r="E2302" s="449">
        <v>3.98</v>
      </c>
      <c r="F2302" s="449" t="s">
        <v>17964</v>
      </c>
    </row>
    <row r="2303" spans="1:6" ht="30" customHeight="1">
      <c r="A2303" s="446">
        <v>93669</v>
      </c>
      <c r="B2303" s="447" t="s">
        <v>3037</v>
      </c>
      <c r="C2303" s="448" t="s">
        <v>2570</v>
      </c>
      <c r="D2303" s="449">
        <v>63.980000000000004</v>
      </c>
      <c r="E2303" s="449">
        <v>5.56</v>
      </c>
      <c r="F2303" s="449" t="s">
        <v>17965</v>
      </c>
    </row>
    <row r="2304" spans="1:6" ht="30" customHeight="1">
      <c r="A2304" s="446">
        <v>93670</v>
      </c>
      <c r="B2304" s="447" t="s">
        <v>3038</v>
      </c>
      <c r="C2304" s="448" t="s">
        <v>2570</v>
      </c>
      <c r="D2304" s="449">
        <v>63.980000000000004</v>
      </c>
      <c r="E2304" s="449">
        <v>5.56</v>
      </c>
      <c r="F2304" s="449" t="s">
        <v>17965</v>
      </c>
    </row>
    <row r="2305" spans="1:6" ht="30" customHeight="1">
      <c r="A2305" s="446">
        <v>93671</v>
      </c>
      <c r="B2305" s="447" t="s">
        <v>3039</v>
      </c>
      <c r="C2305" s="448" t="s">
        <v>2570</v>
      </c>
      <c r="D2305" s="449">
        <v>65.180000000000007</v>
      </c>
      <c r="E2305" s="449">
        <v>7.63</v>
      </c>
      <c r="F2305" s="449" t="s">
        <v>17966</v>
      </c>
    </row>
    <row r="2306" spans="1:6" ht="30" customHeight="1">
      <c r="A2306" s="446">
        <v>93672</v>
      </c>
      <c r="B2306" s="447" t="s">
        <v>3040</v>
      </c>
      <c r="C2306" s="448" t="s">
        <v>2570</v>
      </c>
      <c r="D2306" s="449">
        <v>66.790000000000006</v>
      </c>
      <c r="E2306" s="449">
        <v>11.36</v>
      </c>
      <c r="F2306" s="449" t="s">
        <v>17967</v>
      </c>
    </row>
    <row r="2307" spans="1:6" ht="30" customHeight="1">
      <c r="A2307" s="446">
        <v>93673</v>
      </c>
      <c r="B2307" s="447" t="s">
        <v>3041</v>
      </c>
      <c r="C2307" s="448" t="s">
        <v>2570</v>
      </c>
      <c r="D2307" s="449">
        <v>69.06</v>
      </c>
      <c r="E2307" s="449">
        <v>15.88</v>
      </c>
      <c r="F2307" s="449" t="s">
        <v>17968</v>
      </c>
    </row>
    <row r="2308" spans="1:6">
      <c r="A2308" s="441"/>
      <c r="B2308" s="445" t="s">
        <v>3042</v>
      </c>
      <c r="C2308" s="443"/>
      <c r="D2308" s="444" t="s">
        <v>2587</v>
      </c>
      <c r="E2308" s="444" t="s">
        <v>2587</v>
      </c>
      <c r="F2308" s="444"/>
    </row>
    <row r="2309" spans="1:6">
      <c r="A2309" s="441"/>
      <c r="B2309" s="445" t="s">
        <v>36</v>
      </c>
      <c r="C2309" s="443"/>
      <c r="D2309" s="444" t="s">
        <v>2587</v>
      </c>
      <c r="E2309" s="444" t="s">
        <v>2587</v>
      </c>
      <c r="F2309" s="444"/>
    </row>
    <row r="2310" spans="1:6">
      <c r="A2310" s="441"/>
      <c r="B2310" s="445" t="s">
        <v>2134</v>
      </c>
      <c r="C2310" s="443"/>
      <c r="D2310" s="444" t="s">
        <v>2587</v>
      </c>
      <c r="E2310" s="444" t="s">
        <v>2587</v>
      </c>
      <c r="F2310" s="444"/>
    </row>
    <row r="2311" spans="1:6">
      <c r="A2311" s="441"/>
      <c r="B2311" s="445" t="s">
        <v>2111</v>
      </c>
      <c r="C2311" s="443"/>
      <c r="D2311" s="444" t="s">
        <v>2587</v>
      </c>
      <c r="E2311" s="444" t="s">
        <v>2587</v>
      </c>
      <c r="F2311" s="444"/>
    </row>
    <row r="2312" spans="1:6" ht="30" customHeight="1">
      <c r="A2312" s="446">
        <v>91952</v>
      </c>
      <c r="B2312" s="447" t="s">
        <v>3043</v>
      </c>
      <c r="C2312" s="448" t="s">
        <v>2570</v>
      </c>
      <c r="D2312" s="449">
        <v>7.85</v>
      </c>
      <c r="E2312" s="449">
        <v>6.34</v>
      </c>
      <c r="F2312" s="449" t="s">
        <v>12396</v>
      </c>
    </row>
    <row r="2313" spans="1:6" ht="30" customHeight="1">
      <c r="A2313" s="446">
        <v>91953</v>
      </c>
      <c r="B2313" s="447" t="s">
        <v>3044</v>
      </c>
      <c r="C2313" s="448" t="s">
        <v>2570</v>
      </c>
      <c r="D2313" s="449">
        <v>12.03</v>
      </c>
      <c r="E2313" s="449">
        <v>8.4</v>
      </c>
      <c r="F2313" s="449" t="s">
        <v>17972</v>
      </c>
    </row>
    <row r="2314" spans="1:6" ht="30" customHeight="1">
      <c r="A2314" s="446">
        <v>91956</v>
      </c>
      <c r="B2314" s="447" t="s">
        <v>3045</v>
      </c>
      <c r="C2314" s="448" t="s">
        <v>2570</v>
      </c>
      <c r="D2314" s="449">
        <v>17.670000000000002</v>
      </c>
      <c r="E2314" s="449">
        <v>13.26</v>
      </c>
      <c r="F2314" s="449" t="s">
        <v>17974</v>
      </c>
    </row>
    <row r="2315" spans="1:6" ht="30" customHeight="1">
      <c r="A2315" s="446">
        <v>91957</v>
      </c>
      <c r="B2315" s="447" t="s">
        <v>3046</v>
      </c>
      <c r="C2315" s="448" t="s">
        <v>2570</v>
      </c>
      <c r="D2315" s="449">
        <v>21.85</v>
      </c>
      <c r="E2315" s="449">
        <v>15.32</v>
      </c>
      <c r="F2315" s="449" t="s">
        <v>17975</v>
      </c>
    </row>
    <row r="2316" spans="1:6" ht="30" customHeight="1">
      <c r="A2316" s="446">
        <v>91958</v>
      </c>
      <c r="B2316" s="447" t="s">
        <v>3047</v>
      </c>
      <c r="C2316" s="448" t="s">
        <v>2570</v>
      </c>
      <c r="D2316" s="449">
        <v>15.1</v>
      </c>
      <c r="E2316" s="449">
        <v>10.99</v>
      </c>
      <c r="F2316" s="449" t="s">
        <v>14745</v>
      </c>
    </row>
    <row r="2317" spans="1:6" ht="30" customHeight="1">
      <c r="A2317" s="446">
        <v>91959</v>
      </c>
      <c r="B2317" s="447" t="s">
        <v>3048</v>
      </c>
      <c r="C2317" s="448" t="s">
        <v>2570</v>
      </c>
      <c r="D2317" s="449">
        <v>19.279999999999998</v>
      </c>
      <c r="E2317" s="449">
        <v>13.05</v>
      </c>
      <c r="F2317" s="449" t="s">
        <v>14408</v>
      </c>
    </row>
    <row r="2318" spans="1:6" ht="30" customHeight="1">
      <c r="A2318" s="446">
        <v>91962</v>
      </c>
      <c r="B2318" s="447" t="s">
        <v>3049</v>
      </c>
      <c r="C2318" s="448" t="s">
        <v>2570</v>
      </c>
      <c r="D2318" s="449">
        <v>27.52</v>
      </c>
      <c r="E2318" s="449">
        <v>20.190000000000001</v>
      </c>
      <c r="F2318" s="449" t="s">
        <v>17977</v>
      </c>
    </row>
    <row r="2319" spans="1:6" ht="30" customHeight="1">
      <c r="A2319" s="446">
        <v>91963</v>
      </c>
      <c r="B2319" s="447" t="s">
        <v>3050</v>
      </c>
      <c r="C2319" s="448" t="s">
        <v>2570</v>
      </c>
      <c r="D2319" s="449">
        <v>31.69</v>
      </c>
      <c r="E2319" s="449">
        <v>22.26</v>
      </c>
      <c r="F2319" s="449" t="s">
        <v>11617</v>
      </c>
    </row>
    <row r="2320" spans="1:6" ht="30" customHeight="1">
      <c r="A2320" s="446">
        <v>91964</v>
      </c>
      <c r="B2320" s="447" t="s">
        <v>3051</v>
      </c>
      <c r="C2320" s="448" t="s">
        <v>2570</v>
      </c>
      <c r="D2320" s="449">
        <v>24.95</v>
      </c>
      <c r="E2320" s="449">
        <v>17.88</v>
      </c>
      <c r="F2320" s="449" t="s">
        <v>17978</v>
      </c>
    </row>
    <row r="2321" spans="1:6" ht="30" customHeight="1">
      <c r="A2321" s="446">
        <v>91965</v>
      </c>
      <c r="B2321" s="447" t="s">
        <v>3052</v>
      </c>
      <c r="C2321" s="448" t="s">
        <v>2570</v>
      </c>
      <c r="D2321" s="449">
        <v>29.13</v>
      </c>
      <c r="E2321" s="449">
        <v>19.940000000000001</v>
      </c>
      <c r="F2321" s="449" t="s">
        <v>17979</v>
      </c>
    </row>
    <row r="2322" spans="1:6" ht="30" customHeight="1">
      <c r="A2322" s="446">
        <v>91966</v>
      </c>
      <c r="B2322" s="447" t="s">
        <v>3053</v>
      </c>
      <c r="C2322" s="448" t="s">
        <v>2570</v>
      </c>
      <c r="D2322" s="449">
        <v>22.39</v>
      </c>
      <c r="E2322" s="449">
        <v>15.6</v>
      </c>
      <c r="F2322" s="449" t="s">
        <v>12139</v>
      </c>
    </row>
    <row r="2323" spans="1:6" ht="30" customHeight="1">
      <c r="A2323" s="446">
        <v>91967</v>
      </c>
      <c r="B2323" s="447" t="s">
        <v>3054</v>
      </c>
      <c r="C2323" s="448" t="s">
        <v>2570</v>
      </c>
      <c r="D2323" s="449">
        <v>26.569999999999997</v>
      </c>
      <c r="E2323" s="449">
        <v>17.66</v>
      </c>
      <c r="F2323" s="449" t="s">
        <v>17980</v>
      </c>
    </row>
    <row r="2324" spans="1:6" ht="30" customHeight="1">
      <c r="A2324" s="446">
        <v>91970</v>
      </c>
      <c r="B2324" s="447" t="s">
        <v>3055</v>
      </c>
      <c r="C2324" s="448" t="s">
        <v>2570</v>
      </c>
      <c r="D2324" s="449">
        <v>32.340000000000003</v>
      </c>
      <c r="E2324" s="449">
        <v>22.65</v>
      </c>
      <c r="F2324" s="449" t="s">
        <v>17981</v>
      </c>
    </row>
    <row r="2325" spans="1:6" ht="30" customHeight="1">
      <c r="A2325" s="446">
        <v>91971</v>
      </c>
      <c r="B2325" s="447" t="s">
        <v>3056</v>
      </c>
      <c r="C2325" s="448" t="s">
        <v>2570</v>
      </c>
      <c r="D2325" s="449">
        <v>39.83</v>
      </c>
      <c r="E2325" s="449">
        <v>25.08</v>
      </c>
      <c r="F2325" s="449" t="s">
        <v>17982</v>
      </c>
    </row>
    <row r="2326" spans="1:6" ht="30" customHeight="1">
      <c r="A2326" s="446">
        <v>91972</v>
      </c>
      <c r="B2326" s="447" t="s">
        <v>3057</v>
      </c>
      <c r="C2326" s="448" t="s">
        <v>2570</v>
      </c>
      <c r="D2326" s="449">
        <v>34.870000000000005</v>
      </c>
      <c r="E2326" s="449">
        <v>25.01</v>
      </c>
      <c r="F2326" s="449" t="s">
        <v>17983</v>
      </c>
    </row>
    <row r="2327" spans="1:6" ht="30" customHeight="1">
      <c r="A2327" s="446">
        <v>91973</v>
      </c>
      <c r="B2327" s="447" t="s">
        <v>3058</v>
      </c>
      <c r="C2327" s="448" t="s">
        <v>2570</v>
      </c>
      <c r="D2327" s="449">
        <v>42.37</v>
      </c>
      <c r="E2327" s="449">
        <v>27.43</v>
      </c>
      <c r="F2327" s="449" t="s">
        <v>15752</v>
      </c>
    </row>
    <row r="2328" spans="1:6" ht="30" customHeight="1">
      <c r="A2328" s="446">
        <v>91974</v>
      </c>
      <c r="B2328" s="447" t="s">
        <v>3059</v>
      </c>
      <c r="C2328" s="448" t="s">
        <v>2570</v>
      </c>
      <c r="D2328" s="449">
        <v>29.74</v>
      </c>
      <c r="E2328" s="449">
        <v>20.37</v>
      </c>
      <c r="F2328" s="449" t="s">
        <v>17984</v>
      </c>
    </row>
    <row r="2329" spans="1:6" ht="30" customHeight="1">
      <c r="A2329" s="446">
        <v>91975</v>
      </c>
      <c r="B2329" s="447" t="s">
        <v>3060</v>
      </c>
      <c r="C2329" s="448" t="s">
        <v>2570</v>
      </c>
      <c r="D2329" s="449">
        <v>37.24</v>
      </c>
      <c r="E2329" s="449">
        <v>22.79</v>
      </c>
      <c r="F2329" s="449" t="s">
        <v>17985</v>
      </c>
    </row>
    <row r="2330" spans="1:6" ht="30" customHeight="1">
      <c r="A2330" s="446">
        <v>91976</v>
      </c>
      <c r="B2330" s="447" t="s">
        <v>3061</v>
      </c>
      <c r="C2330" s="448" t="s">
        <v>2570</v>
      </c>
      <c r="D2330" s="449">
        <v>44.38</v>
      </c>
      <c r="E2330" s="449">
        <v>29.6</v>
      </c>
      <c r="F2330" s="449" t="s">
        <v>17986</v>
      </c>
    </row>
    <row r="2331" spans="1:6" ht="30" customHeight="1">
      <c r="A2331" s="446">
        <v>91977</v>
      </c>
      <c r="B2331" s="447" t="s">
        <v>3062</v>
      </c>
      <c r="C2331" s="448" t="s">
        <v>2570</v>
      </c>
      <c r="D2331" s="449">
        <v>51.870000000000005</v>
      </c>
      <c r="E2331" s="449">
        <v>32.03</v>
      </c>
      <c r="F2331" s="449" t="s">
        <v>17987</v>
      </c>
    </row>
    <row r="2332" spans="1:6" ht="30" customHeight="1">
      <c r="A2332" s="446">
        <v>92022</v>
      </c>
      <c r="B2332" s="447" t="s">
        <v>3732</v>
      </c>
      <c r="C2332" s="448" t="s">
        <v>2570</v>
      </c>
      <c r="D2332" s="449">
        <v>16.75</v>
      </c>
      <c r="E2332" s="449">
        <v>13.26</v>
      </c>
      <c r="F2332" s="449" t="s">
        <v>18033</v>
      </c>
    </row>
    <row r="2333" spans="1:6" ht="30" customHeight="1">
      <c r="A2333" s="446">
        <v>92023</v>
      </c>
      <c r="B2333" s="447" t="s">
        <v>3733</v>
      </c>
      <c r="C2333" s="448" t="s">
        <v>2570</v>
      </c>
      <c r="D2333" s="449">
        <v>20.93</v>
      </c>
      <c r="E2333" s="449">
        <v>15.32</v>
      </c>
      <c r="F2333" s="449" t="s">
        <v>18034</v>
      </c>
    </row>
    <row r="2334" spans="1:6" ht="30" customHeight="1">
      <c r="A2334" s="446">
        <v>92024</v>
      </c>
      <c r="B2334" s="447" t="s">
        <v>3734</v>
      </c>
      <c r="C2334" s="448" t="s">
        <v>2570</v>
      </c>
      <c r="D2334" s="449">
        <v>25.669999999999998</v>
      </c>
      <c r="E2334" s="449">
        <v>20.2</v>
      </c>
      <c r="F2334" s="449" t="s">
        <v>18035</v>
      </c>
    </row>
    <row r="2335" spans="1:6" ht="30" customHeight="1">
      <c r="A2335" s="446">
        <v>92025</v>
      </c>
      <c r="B2335" s="447" t="s">
        <v>3735</v>
      </c>
      <c r="C2335" s="448" t="s">
        <v>2570</v>
      </c>
      <c r="D2335" s="449">
        <v>29.849999999999998</v>
      </c>
      <c r="E2335" s="449">
        <v>22.26</v>
      </c>
      <c r="F2335" s="449" t="s">
        <v>18036</v>
      </c>
    </row>
    <row r="2336" spans="1:6" ht="30" customHeight="1">
      <c r="A2336" s="446">
        <v>92026</v>
      </c>
      <c r="B2336" s="447" t="s">
        <v>3736</v>
      </c>
      <c r="C2336" s="448" t="s">
        <v>2570</v>
      </c>
      <c r="D2336" s="449">
        <v>24.029999999999998</v>
      </c>
      <c r="E2336" s="449">
        <v>17.88</v>
      </c>
      <c r="F2336" s="449" t="s">
        <v>18037</v>
      </c>
    </row>
    <row r="2337" spans="1:6" ht="30" customHeight="1">
      <c r="A2337" s="446">
        <v>92027</v>
      </c>
      <c r="B2337" s="447" t="s">
        <v>3737</v>
      </c>
      <c r="C2337" s="448" t="s">
        <v>2570</v>
      </c>
      <c r="D2337" s="449">
        <v>28.209999999999997</v>
      </c>
      <c r="E2337" s="449">
        <v>19.940000000000001</v>
      </c>
      <c r="F2337" s="449" t="s">
        <v>18038</v>
      </c>
    </row>
    <row r="2338" spans="1:6" ht="30" customHeight="1">
      <c r="A2338" s="446">
        <v>92034</v>
      </c>
      <c r="B2338" s="447" t="s">
        <v>3738</v>
      </c>
      <c r="C2338" s="448" t="s">
        <v>2570</v>
      </c>
      <c r="D2338" s="449">
        <v>26.59</v>
      </c>
      <c r="E2338" s="449">
        <v>20.2</v>
      </c>
      <c r="F2338" s="449" t="s">
        <v>18042</v>
      </c>
    </row>
    <row r="2339" spans="1:6" ht="45" customHeight="1">
      <c r="A2339" s="446">
        <v>92035</v>
      </c>
      <c r="B2339" s="447" t="s">
        <v>3739</v>
      </c>
      <c r="C2339" s="448" t="s">
        <v>2570</v>
      </c>
      <c r="D2339" s="449">
        <v>30.77</v>
      </c>
      <c r="E2339" s="449">
        <v>22.26</v>
      </c>
      <c r="F2339" s="449" t="s">
        <v>18043</v>
      </c>
    </row>
    <row r="2340" spans="1:6">
      <c r="A2340" s="441"/>
      <c r="B2340" s="445" t="s">
        <v>2112</v>
      </c>
      <c r="C2340" s="443"/>
      <c r="D2340" s="444" t="s">
        <v>2587</v>
      </c>
      <c r="E2340" s="444" t="s">
        <v>2587</v>
      </c>
      <c r="F2340" s="444"/>
    </row>
    <row r="2341" spans="1:6" ht="30" customHeight="1">
      <c r="A2341" s="446">
        <v>91954</v>
      </c>
      <c r="B2341" s="447" t="s">
        <v>3740</v>
      </c>
      <c r="C2341" s="448" t="s">
        <v>2570</v>
      </c>
      <c r="D2341" s="449">
        <v>10.389999999999999</v>
      </c>
      <c r="E2341" s="449">
        <v>8.69</v>
      </c>
      <c r="F2341" s="449" t="s">
        <v>14660</v>
      </c>
    </row>
    <row r="2342" spans="1:6" ht="30" customHeight="1">
      <c r="A2342" s="446">
        <v>91955</v>
      </c>
      <c r="B2342" s="447" t="s">
        <v>3741</v>
      </c>
      <c r="C2342" s="448" t="s">
        <v>2570</v>
      </c>
      <c r="D2342" s="449">
        <v>14.57</v>
      </c>
      <c r="E2342" s="449">
        <v>10.75</v>
      </c>
      <c r="F2342" s="449" t="s">
        <v>17973</v>
      </c>
    </row>
    <row r="2343" spans="1:6" ht="30" customHeight="1">
      <c r="A2343" s="446">
        <v>91960</v>
      </c>
      <c r="B2343" s="447" t="s">
        <v>3742</v>
      </c>
      <c r="C2343" s="448" t="s">
        <v>2570</v>
      </c>
      <c r="D2343" s="449">
        <v>20.22</v>
      </c>
      <c r="E2343" s="449">
        <v>15.6</v>
      </c>
      <c r="F2343" s="449" t="s">
        <v>17976</v>
      </c>
    </row>
    <row r="2344" spans="1:6" ht="30" customHeight="1">
      <c r="A2344" s="446">
        <v>91961</v>
      </c>
      <c r="B2344" s="447" t="s">
        <v>3743</v>
      </c>
      <c r="C2344" s="448" t="s">
        <v>2570</v>
      </c>
      <c r="D2344" s="449">
        <v>24.400000000000002</v>
      </c>
      <c r="E2344" s="449">
        <v>17.66</v>
      </c>
      <c r="F2344" s="449" t="s">
        <v>12217</v>
      </c>
    </row>
    <row r="2345" spans="1:6" ht="30" customHeight="1">
      <c r="A2345" s="446">
        <v>91968</v>
      </c>
      <c r="B2345" s="447" t="s">
        <v>3744</v>
      </c>
      <c r="C2345" s="448" t="s">
        <v>2570</v>
      </c>
      <c r="D2345" s="449">
        <v>30.089999999999996</v>
      </c>
      <c r="E2345" s="449">
        <v>22.46</v>
      </c>
      <c r="F2345" s="449" t="s">
        <v>14071</v>
      </c>
    </row>
    <row r="2346" spans="1:6" ht="30" customHeight="1">
      <c r="A2346" s="446">
        <v>91969</v>
      </c>
      <c r="B2346" s="447" t="s">
        <v>3745</v>
      </c>
      <c r="C2346" s="448" t="s">
        <v>2570</v>
      </c>
      <c r="D2346" s="449">
        <v>34.269999999999996</v>
      </c>
      <c r="E2346" s="449">
        <v>24.52</v>
      </c>
      <c r="F2346" s="449" t="s">
        <v>12032</v>
      </c>
    </row>
    <row r="2347" spans="1:6" ht="30" customHeight="1">
      <c r="A2347" s="446">
        <v>92028</v>
      </c>
      <c r="B2347" s="447" t="s">
        <v>3746</v>
      </c>
      <c r="C2347" s="448" t="s">
        <v>2570</v>
      </c>
      <c r="D2347" s="449">
        <v>19.29</v>
      </c>
      <c r="E2347" s="449">
        <v>15.61</v>
      </c>
      <c r="F2347" s="449" t="s">
        <v>15038</v>
      </c>
    </row>
    <row r="2348" spans="1:6" ht="30" customHeight="1">
      <c r="A2348" s="446">
        <v>92029</v>
      </c>
      <c r="B2348" s="447" t="s">
        <v>3747</v>
      </c>
      <c r="C2348" s="448" t="s">
        <v>2570</v>
      </c>
      <c r="D2348" s="449">
        <v>23.47</v>
      </c>
      <c r="E2348" s="449">
        <v>17.670000000000002</v>
      </c>
      <c r="F2348" s="449" t="s">
        <v>14202</v>
      </c>
    </row>
    <row r="2349" spans="1:6" ht="30" customHeight="1">
      <c r="A2349" s="446">
        <v>92030</v>
      </c>
      <c r="B2349" s="447" t="s">
        <v>3748</v>
      </c>
      <c r="C2349" s="448" t="s">
        <v>2570</v>
      </c>
      <c r="D2349" s="449">
        <v>28.25</v>
      </c>
      <c r="E2349" s="449">
        <v>22.46</v>
      </c>
      <c r="F2349" s="449" t="s">
        <v>12310</v>
      </c>
    </row>
    <row r="2350" spans="1:6" ht="30" customHeight="1">
      <c r="A2350" s="446">
        <v>92031</v>
      </c>
      <c r="B2350" s="447" t="s">
        <v>3749</v>
      </c>
      <c r="C2350" s="448" t="s">
        <v>2570</v>
      </c>
      <c r="D2350" s="449">
        <v>32.42</v>
      </c>
      <c r="E2350" s="449">
        <v>24.53</v>
      </c>
      <c r="F2350" s="449" t="s">
        <v>18039</v>
      </c>
    </row>
    <row r="2351" spans="1:6" ht="30" customHeight="1">
      <c r="A2351" s="446">
        <v>92032</v>
      </c>
      <c r="B2351" s="447" t="s">
        <v>3750</v>
      </c>
      <c r="C2351" s="448" t="s">
        <v>2570</v>
      </c>
      <c r="D2351" s="449">
        <v>29.17</v>
      </c>
      <c r="E2351" s="449">
        <v>22.46</v>
      </c>
      <c r="F2351" s="449" t="s">
        <v>18040</v>
      </c>
    </row>
    <row r="2352" spans="1:6" ht="30" customHeight="1">
      <c r="A2352" s="446">
        <v>92033</v>
      </c>
      <c r="B2352" s="447" t="s">
        <v>3751</v>
      </c>
      <c r="C2352" s="448" t="s">
        <v>2570</v>
      </c>
      <c r="D2352" s="449">
        <v>33.339999999999996</v>
      </c>
      <c r="E2352" s="449">
        <v>24.53</v>
      </c>
      <c r="F2352" s="449" t="s">
        <v>18041</v>
      </c>
    </row>
    <row r="2353" spans="1:6">
      <c r="A2353" s="441"/>
      <c r="B2353" s="445" t="s">
        <v>2115</v>
      </c>
      <c r="C2353" s="443"/>
      <c r="D2353" s="444" t="s">
        <v>2587</v>
      </c>
      <c r="E2353" s="444" t="s">
        <v>2587</v>
      </c>
      <c r="F2353" s="444"/>
    </row>
    <row r="2354" spans="1:6" ht="30" customHeight="1">
      <c r="A2354" s="446">
        <v>91978</v>
      </c>
      <c r="B2354" s="447" t="s">
        <v>17988</v>
      </c>
      <c r="C2354" s="448" t="s">
        <v>2570</v>
      </c>
      <c r="D2354" s="449">
        <v>19.369999999999997</v>
      </c>
      <c r="E2354" s="449">
        <v>10.97</v>
      </c>
      <c r="F2354" s="449" t="s">
        <v>17989</v>
      </c>
    </row>
    <row r="2355" spans="1:6" ht="30" customHeight="1">
      <c r="A2355" s="446">
        <v>91979</v>
      </c>
      <c r="B2355" s="447" t="s">
        <v>17990</v>
      </c>
      <c r="C2355" s="448" t="s">
        <v>2570</v>
      </c>
      <c r="D2355" s="449">
        <v>23.549999999999997</v>
      </c>
      <c r="E2355" s="449">
        <v>13.03</v>
      </c>
      <c r="F2355" s="449" t="s">
        <v>17991</v>
      </c>
    </row>
    <row r="2356" spans="1:6" ht="15" customHeight="1">
      <c r="A2356" s="446">
        <v>83465</v>
      </c>
      <c r="B2356" s="447" t="s">
        <v>3752</v>
      </c>
      <c r="C2356" s="448" t="s">
        <v>2570</v>
      </c>
      <c r="D2356" s="449">
        <v>28.310000000000002</v>
      </c>
      <c r="E2356" s="449">
        <v>14.86</v>
      </c>
      <c r="F2356" s="449" t="s">
        <v>11920</v>
      </c>
    </row>
    <row r="2357" spans="1:6">
      <c r="A2357" s="441"/>
      <c r="B2357" s="445" t="s">
        <v>2114</v>
      </c>
      <c r="C2357" s="443"/>
      <c r="D2357" s="444" t="s">
        <v>2587</v>
      </c>
      <c r="E2357" s="444" t="s">
        <v>2587</v>
      </c>
      <c r="F2357" s="444"/>
    </row>
    <row r="2358" spans="1:6" ht="30" customHeight="1">
      <c r="A2358" s="446">
        <v>91980</v>
      </c>
      <c r="B2358" s="447" t="s">
        <v>17992</v>
      </c>
      <c r="C2358" s="448" t="s">
        <v>2570</v>
      </c>
      <c r="D2358" s="449">
        <v>18.39</v>
      </c>
      <c r="E2358" s="449">
        <v>10.98</v>
      </c>
      <c r="F2358" s="449" t="s">
        <v>17993</v>
      </c>
    </row>
    <row r="2359" spans="1:6" ht="30" customHeight="1">
      <c r="A2359" s="446">
        <v>91981</v>
      </c>
      <c r="B2359" s="447" t="s">
        <v>17994</v>
      </c>
      <c r="C2359" s="448" t="s">
        <v>2570</v>
      </c>
      <c r="D2359" s="449">
        <v>22.57</v>
      </c>
      <c r="E2359" s="449">
        <v>13.04</v>
      </c>
      <c r="F2359" s="449" t="s">
        <v>17995</v>
      </c>
    </row>
    <row r="2360" spans="1:6">
      <c r="A2360" s="441"/>
      <c r="B2360" s="445" t="s">
        <v>2113</v>
      </c>
      <c r="C2360" s="443"/>
      <c r="D2360" s="444" t="s">
        <v>2587</v>
      </c>
      <c r="E2360" s="444" t="s">
        <v>2587</v>
      </c>
      <c r="F2360" s="444"/>
    </row>
    <row r="2361" spans="1:6">
      <c r="A2361" s="441"/>
      <c r="B2361" s="445" t="s">
        <v>2191</v>
      </c>
      <c r="C2361" s="443"/>
      <c r="D2361" s="444" t="s">
        <v>2587</v>
      </c>
      <c r="E2361" s="444" t="s">
        <v>2587</v>
      </c>
      <c r="F2361" s="444"/>
    </row>
    <row r="2362" spans="1:6" ht="15" customHeight="1">
      <c r="A2362" s="446">
        <v>72339</v>
      </c>
      <c r="B2362" s="447" t="s">
        <v>3753</v>
      </c>
      <c r="C2362" s="448" t="s">
        <v>2570</v>
      </c>
      <c r="D2362" s="449">
        <v>39.07</v>
      </c>
      <c r="E2362" s="449">
        <v>12.6</v>
      </c>
      <c r="F2362" s="449" t="s">
        <v>17969</v>
      </c>
    </row>
    <row r="2363" spans="1:6" ht="30" customHeight="1">
      <c r="A2363" s="446">
        <v>91990</v>
      </c>
      <c r="B2363" s="447" t="s">
        <v>3754</v>
      </c>
      <c r="C2363" s="448" t="s">
        <v>2570</v>
      </c>
      <c r="D2363" s="449">
        <v>11.39</v>
      </c>
      <c r="E2363" s="449">
        <v>14.02</v>
      </c>
      <c r="F2363" s="449" t="s">
        <v>18010</v>
      </c>
    </row>
    <row r="2364" spans="1:6" ht="30" customHeight="1">
      <c r="A2364" s="446">
        <v>91991</v>
      </c>
      <c r="B2364" s="447" t="s">
        <v>3755</v>
      </c>
      <c r="C2364" s="448" t="s">
        <v>2570</v>
      </c>
      <c r="D2364" s="449">
        <v>13.160000000000002</v>
      </c>
      <c r="E2364" s="449">
        <v>14.01</v>
      </c>
      <c r="F2364" s="449" t="s">
        <v>18011</v>
      </c>
    </row>
    <row r="2365" spans="1:6" ht="30" customHeight="1">
      <c r="A2365" s="446">
        <v>91992</v>
      </c>
      <c r="B2365" s="447" t="s">
        <v>3340</v>
      </c>
      <c r="C2365" s="448" t="s">
        <v>2570</v>
      </c>
      <c r="D2365" s="449">
        <v>15.57</v>
      </c>
      <c r="E2365" s="449">
        <v>16.079999999999998</v>
      </c>
      <c r="F2365" s="449" t="s">
        <v>13727</v>
      </c>
    </row>
    <row r="2366" spans="1:6" ht="30" customHeight="1">
      <c r="A2366" s="446">
        <v>91993</v>
      </c>
      <c r="B2366" s="447" t="s">
        <v>3341</v>
      </c>
      <c r="C2366" s="448" t="s">
        <v>2570</v>
      </c>
      <c r="D2366" s="449">
        <v>17.349999999999998</v>
      </c>
      <c r="E2366" s="449">
        <v>16.059999999999999</v>
      </c>
      <c r="F2366" s="449" t="s">
        <v>17843</v>
      </c>
    </row>
    <row r="2367" spans="1:6" ht="30" customHeight="1">
      <c r="A2367" s="446">
        <v>91994</v>
      </c>
      <c r="B2367" s="447" t="s">
        <v>3342</v>
      </c>
      <c r="C2367" s="448" t="s">
        <v>2570</v>
      </c>
      <c r="D2367" s="449">
        <v>9.4700000000000006</v>
      </c>
      <c r="E2367" s="449">
        <v>8.69</v>
      </c>
      <c r="F2367" s="449" t="s">
        <v>18012</v>
      </c>
    </row>
    <row r="2368" spans="1:6" ht="30" customHeight="1">
      <c r="A2368" s="446">
        <v>91995</v>
      </c>
      <c r="B2368" s="447" t="s">
        <v>3343</v>
      </c>
      <c r="C2368" s="448" t="s">
        <v>2570</v>
      </c>
      <c r="D2368" s="449">
        <v>11.240000000000002</v>
      </c>
      <c r="E2368" s="449">
        <v>8.68</v>
      </c>
      <c r="F2368" s="449" t="s">
        <v>18013</v>
      </c>
    </row>
    <row r="2369" spans="1:6" ht="30" customHeight="1">
      <c r="A2369" s="446">
        <v>91996</v>
      </c>
      <c r="B2369" s="447" t="s">
        <v>3344</v>
      </c>
      <c r="C2369" s="448" t="s">
        <v>2570</v>
      </c>
      <c r="D2369" s="449">
        <v>13.649999999999999</v>
      </c>
      <c r="E2369" s="449">
        <v>10.75</v>
      </c>
      <c r="F2369" s="449" t="s">
        <v>18014</v>
      </c>
    </row>
    <row r="2370" spans="1:6" ht="30" customHeight="1">
      <c r="A2370" s="446">
        <v>91997</v>
      </c>
      <c r="B2370" s="447" t="s">
        <v>3345</v>
      </c>
      <c r="C2370" s="448" t="s">
        <v>2570</v>
      </c>
      <c r="D2370" s="449">
        <v>15.42</v>
      </c>
      <c r="E2370" s="449">
        <v>10.74</v>
      </c>
      <c r="F2370" s="449" t="s">
        <v>14188</v>
      </c>
    </row>
    <row r="2371" spans="1:6" ht="30" customHeight="1">
      <c r="A2371" s="446">
        <v>91998</v>
      </c>
      <c r="B2371" s="447" t="s">
        <v>3346</v>
      </c>
      <c r="C2371" s="448" t="s">
        <v>2570</v>
      </c>
      <c r="D2371" s="449">
        <v>8.6999999999999993</v>
      </c>
      <c r="E2371" s="449">
        <v>6.64</v>
      </c>
      <c r="F2371" s="449" t="s">
        <v>15046</v>
      </c>
    </row>
    <row r="2372" spans="1:6" ht="30" customHeight="1">
      <c r="A2372" s="446">
        <v>91999</v>
      </c>
      <c r="B2372" s="447" t="s">
        <v>3078</v>
      </c>
      <c r="C2372" s="448" t="s">
        <v>2570</v>
      </c>
      <c r="D2372" s="449">
        <v>10.470000000000002</v>
      </c>
      <c r="E2372" s="449">
        <v>6.63</v>
      </c>
      <c r="F2372" s="449" t="s">
        <v>18015</v>
      </c>
    </row>
    <row r="2373" spans="1:6" ht="30" customHeight="1">
      <c r="A2373" s="446">
        <v>92000</v>
      </c>
      <c r="B2373" s="447" t="s">
        <v>3079</v>
      </c>
      <c r="C2373" s="448" t="s">
        <v>2570</v>
      </c>
      <c r="D2373" s="449">
        <v>12.879999999999999</v>
      </c>
      <c r="E2373" s="449">
        <v>8.6999999999999993</v>
      </c>
      <c r="F2373" s="449" t="s">
        <v>18016</v>
      </c>
    </row>
    <row r="2374" spans="1:6" ht="30" customHeight="1">
      <c r="A2374" s="446">
        <v>92001</v>
      </c>
      <c r="B2374" s="447" t="s">
        <v>3080</v>
      </c>
      <c r="C2374" s="448" t="s">
        <v>2570</v>
      </c>
      <c r="D2374" s="449">
        <v>14.65</v>
      </c>
      <c r="E2374" s="449">
        <v>8.69</v>
      </c>
      <c r="F2374" s="449" t="s">
        <v>17634</v>
      </c>
    </row>
    <row r="2375" spans="1:6" ht="30" customHeight="1">
      <c r="A2375" s="446">
        <v>92002</v>
      </c>
      <c r="B2375" s="447" t="s">
        <v>3081</v>
      </c>
      <c r="C2375" s="448" t="s">
        <v>2570</v>
      </c>
      <c r="D2375" s="449">
        <v>18.369999999999997</v>
      </c>
      <c r="E2375" s="449">
        <v>15.61</v>
      </c>
      <c r="F2375" s="449" t="s">
        <v>18017</v>
      </c>
    </row>
    <row r="2376" spans="1:6" ht="30" customHeight="1">
      <c r="A2376" s="446">
        <v>92003</v>
      </c>
      <c r="B2376" s="447" t="s">
        <v>3082</v>
      </c>
      <c r="C2376" s="448" t="s">
        <v>2570</v>
      </c>
      <c r="D2376" s="449">
        <v>21.9</v>
      </c>
      <c r="E2376" s="449">
        <v>15.6</v>
      </c>
      <c r="F2376" s="449" t="s">
        <v>18018</v>
      </c>
    </row>
    <row r="2377" spans="1:6" ht="30" customHeight="1">
      <c r="A2377" s="446">
        <v>92004</v>
      </c>
      <c r="B2377" s="447" t="s">
        <v>3083</v>
      </c>
      <c r="C2377" s="448" t="s">
        <v>2570</v>
      </c>
      <c r="D2377" s="449">
        <v>22.549999999999997</v>
      </c>
      <c r="E2377" s="449">
        <v>17.670000000000002</v>
      </c>
      <c r="F2377" s="449" t="s">
        <v>14694</v>
      </c>
    </row>
    <row r="2378" spans="1:6" ht="30" customHeight="1">
      <c r="A2378" s="446">
        <v>92005</v>
      </c>
      <c r="B2378" s="447" t="s">
        <v>3084</v>
      </c>
      <c r="C2378" s="448" t="s">
        <v>2570</v>
      </c>
      <c r="D2378" s="449">
        <v>26.080000000000002</v>
      </c>
      <c r="E2378" s="449">
        <v>17.66</v>
      </c>
      <c r="F2378" s="449" t="s">
        <v>18019</v>
      </c>
    </row>
    <row r="2379" spans="1:6" ht="30" customHeight="1">
      <c r="A2379" s="446">
        <v>92006</v>
      </c>
      <c r="B2379" s="447" t="s">
        <v>3085</v>
      </c>
      <c r="C2379" s="448" t="s">
        <v>2570</v>
      </c>
      <c r="D2379" s="449">
        <v>16.850000000000001</v>
      </c>
      <c r="E2379" s="449">
        <v>11.49</v>
      </c>
      <c r="F2379" s="449" t="s">
        <v>18020</v>
      </c>
    </row>
    <row r="2380" spans="1:6" ht="30" customHeight="1">
      <c r="A2380" s="446">
        <v>92007</v>
      </c>
      <c r="B2380" s="447" t="s">
        <v>3086</v>
      </c>
      <c r="C2380" s="448" t="s">
        <v>2570</v>
      </c>
      <c r="D2380" s="449">
        <v>20.38</v>
      </c>
      <c r="E2380" s="449">
        <v>11.48</v>
      </c>
      <c r="F2380" s="449" t="s">
        <v>18021</v>
      </c>
    </row>
    <row r="2381" spans="1:6" ht="30" customHeight="1">
      <c r="A2381" s="446">
        <v>92008</v>
      </c>
      <c r="B2381" s="447" t="s">
        <v>3087</v>
      </c>
      <c r="C2381" s="448" t="s">
        <v>2570</v>
      </c>
      <c r="D2381" s="449">
        <v>21.029999999999998</v>
      </c>
      <c r="E2381" s="449">
        <v>13.55</v>
      </c>
      <c r="F2381" s="449" t="s">
        <v>15683</v>
      </c>
    </row>
    <row r="2382" spans="1:6" ht="30" customHeight="1">
      <c r="A2382" s="446">
        <v>92009</v>
      </c>
      <c r="B2382" s="447" t="s">
        <v>3088</v>
      </c>
      <c r="C2382" s="448" t="s">
        <v>2570</v>
      </c>
      <c r="D2382" s="449">
        <v>24.560000000000002</v>
      </c>
      <c r="E2382" s="449">
        <v>13.54</v>
      </c>
      <c r="F2382" s="449" t="s">
        <v>18022</v>
      </c>
    </row>
    <row r="2383" spans="1:6" ht="30" customHeight="1">
      <c r="A2383" s="446">
        <v>92010</v>
      </c>
      <c r="B2383" s="447" t="s">
        <v>3089</v>
      </c>
      <c r="C2383" s="448" t="s">
        <v>2570</v>
      </c>
      <c r="D2383" s="449">
        <v>27.32</v>
      </c>
      <c r="E2383" s="449">
        <v>22.47</v>
      </c>
      <c r="F2383" s="449" t="s">
        <v>18023</v>
      </c>
    </row>
    <row r="2384" spans="1:6" ht="30" customHeight="1">
      <c r="A2384" s="446">
        <v>92011</v>
      </c>
      <c r="B2384" s="447" t="s">
        <v>3090</v>
      </c>
      <c r="C2384" s="448" t="s">
        <v>2570</v>
      </c>
      <c r="D2384" s="449">
        <v>32.61</v>
      </c>
      <c r="E2384" s="449">
        <v>22.46</v>
      </c>
      <c r="F2384" s="449" t="s">
        <v>18024</v>
      </c>
    </row>
    <row r="2385" spans="1:6" ht="30" customHeight="1">
      <c r="A2385" s="446">
        <v>92012</v>
      </c>
      <c r="B2385" s="447" t="s">
        <v>3091</v>
      </c>
      <c r="C2385" s="448" t="s">
        <v>2570</v>
      </c>
      <c r="D2385" s="449">
        <v>31.5</v>
      </c>
      <c r="E2385" s="449">
        <v>24.53</v>
      </c>
      <c r="F2385" s="449" t="s">
        <v>18025</v>
      </c>
    </row>
    <row r="2386" spans="1:6" ht="30" customHeight="1">
      <c r="A2386" s="446">
        <v>92013</v>
      </c>
      <c r="B2386" s="447" t="s">
        <v>3092</v>
      </c>
      <c r="C2386" s="448" t="s">
        <v>2570</v>
      </c>
      <c r="D2386" s="449">
        <v>36.790000000000006</v>
      </c>
      <c r="E2386" s="449">
        <v>24.52</v>
      </c>
      <c r="F2386" s="449" t="s">
        <v>18026</v>
      </c>
    </row>
    <row r="2387" spans="1:6" ht="30" customHeight="1">
      <c r="A2387" s="446">
        <v>92014</v>
      </c>
      <c r="B2387" s="447" t="s">
        <v>3093</v>
      </c>
      <c r="C2387" s="448" t="s">
        <v>2570</v>
      </c>
      <c r="D2387" s="449">
        <v>24.970000000000002</v>
      </c>
      <c r="E2387" s="449">
        <v>16.37</v>
      </c>
      <c r="F2387" s="449" t="s">
        <v>18027</v>
      </c>
    </row>
    <row r="2388" spans="1:6" ht="30" customHeight="1">
      <c r="A2388" s="446">
        <v>92015</v>
      </c>
      <c r="B2388" s="447" t="s">
        <v>3094</v>
      </c>
      <c r="C2388" s="448" t="s">
        <v>2570</v>
      </c>
      <c r="D2388" s="449">
        <v>30.259999999999998</v>
      </c>
      <c r="E2388" s="449">
        <v>16.36</v>
      </c>
      <c r="F2388" s="449" t="s">
        <v>12229</v>
      </c>
    </row>
    <row r="2389" spans="1:6" ht="30" customHeight="1">
      <c r="A2389" s="446">
        <v>92016</v>
      </c>
      <c r="B2389" s="447" t="s">
        <v>3095</v>
      </c>
      <c r="C2389" s="448" t="s">
        <v>2570</v>
      </c>
      <c r="D2389" s="449">
        <v>29.15</v>
      </c>
      <c r="E2389" s="449">
        <v>18.43</v>
      </c>
      <c r="F2389" s="449" t="s">
        <v>13677</v>
      </c>
    </row>
    <row r="2390" spans="1:6" ht="30" customHeight="1">
      <c r="A2390" s="446">
        <v>92017</v>
      </c>
      <c r="B2390" s="447" t="s">
        <v>3096</v>
      </c>
      <c r="C2390" s="448" t="s">
        <v>2570</v>
      </c>
      <c r="D2390" s="449">
        <v>34.450000000000003</v>
      </c>
      <c r="E2390" s="449">
        <v>18.41</v>
      </c>
      <c r="F2390" s="449" t="s">
        <v>18028</v>
      </c>
    </row>
    <row r="2391" spans="1:6" ht="30" customHeight="1">
      <c r="A2391" s="446">
        <v>92018</v>
      </c>
      <c r="B2391" s="447" t="s">
        <v>3097</v>
      </c>
      <c r="C2391" s="448" t="s">
        <v>2570</v>
      </c>
      <c r="D2391" s="449">
        <v>33.209999999999994</v>
      </c>
      <c r="E2391" s="449">
        <v>21.52</v>
      </c>
      <c r="F2391" s="449" t="s">
        <v>18029</v>
      </c>
    </row>
    <row r="2392" spans="1:6" ht="30" customHeight="1">
      <c r="A2392" s="446">
        <v>92019</v>
      </c>
      <c r="B2392" s="447" t="s">
        <v>3098</v>
      </c>
      <c r="C2392" s="448" t="s">
        <v>2570</v>
      </c>
      <c r="D2392" s="449">
        <v>40.710000000000008</v>
      </c>
      <c r="E2392" s="449">
        <v>23.94</v>
      </c>
      <c r="F2392" s="449" t="s">
        <v>18030</v>
      </c>
    </row>
    <row r="2393" spans="1:6" ht="30" customHeight="1">
      <c r="A2393" s="446">
        <v>92020</v>
      </c>
      <c r="B2393" s="447" t="s">
        <v>3099</v>
      </c>
      <c r="C2393" s="448" t="s">
        <v>2570</v>
      </c>
      <c r="D2393" s="449">
        <v>49.600000000000009</v>
      </c>
      <c r="E2393" s="449">
        <v>31.33</v>
      </c>
      <c r="F2393" s="449" t="s">
        <v>18031</v>
      </c>
    </row>
    <row r="2394" spans="1:6" ht="30" customHeight="1">
      <c r="A2394" s="446">
        <v>92021</v>
      </c>
      <c r="B2394" s="447" t="s">
        <v>3100</v>
      </c>
      <c r="C2394" s="448" t="s">
        <v>2570</v>
      </c>
      <c r="D2394" s="449">
        <v>57.099999999999994</v>
      </c>
      <c r="E2394" s="449">
        <v>33.75</v>
      </c>
      <c r="F2394" s="449" t="s">
        <v>18032</v>
      </c>
    </row>
    <row r="2395" spans="1:6">
      <c r="A2395" s="441"/>
      <c r="B2395" s="445" t="s">
        <v>3101</v>
      </c>
      <c r="C2395" s="443"/>
      <c r="D2395" s="444" t="s">
        <v>2587</v>
      </c>
      <c r="E2395" s="444" t="s">
        <v>2587</v>
      </c>
      <c r="F2395" s="444"/>
    </row>
    <row r="2396" spans="1:6" ht="30" customHeight="1">
      <c r="A2396" s="446">
        <v>93141</v>
      </c>
      <c r="B2396" s="447" t="s">
        <v>3102</v>
      </c>
      <c r="C2396" s="448" t="s">
        <v>2570</v>
      </c>
      <c r="D2396" s="449">
        <v>62.309999999999988</v>
      </c>
      <c r="E2396" s="449">
        <v>70.67</v>
      </c>
      <c r="F2396" s="449" t="s">
        <v>18159</v>
      </c>
    </row>
    <row r="2397" spans="1:6" ht="30" customHeight="1">
      <c r="A2397" s="446">
        <v>93142</v>
      </c>
      <c r="B2397" s="447" t="s">
        <v>3103</v>
      </c>
      <c r="C2397" s="448" t="s">
        <v>2570</v>
      </c>
      <c r="D2397" s="449">
        <v>71.250000000000014</v>
      </c>
      <c r="E2397" s="449">
        <v>77.55</v>
      </c>
      <c r="F2397" s="449" t="s">
        <v>18160</v>
      </c>
    </row>
    <row r="2398" spans="1:6" ht="30" customHeight="1">
      <c r="A2398" s="446">
        <v>93143</v>
      </c>
      <c r="B2398" s="447" t="s">
        <v>3104</v>
      </c>
      <c r="C2398" s="448" t="s">
        <v>2570</v>
      </c>
      <c r="D2398" s="449">
        <v>64.100000000000009</v>
      </c>
      <c r="E2398" s="449">
        <v>70.64</v>
      </c>
      <c r="F2398" s="449" t="s">
        <v>18161</v>
      </c>
    </row>
    <row r="2399" spans="1:6" ht="30" customHeight="1">
      <c r="A2399" s="446">
        <v>93144</v>
      </c>
      <c r="B2399" s="447" t="s">
        <v>3105</v>
      </c>
      <c r="C2399" s="448" t="s">
        <v>2570</v>
      </c>
      <c r="D2399" s="449">
        <v>89.889999999999986</v>
      </c>
      <c r="E2399" s="449">
        <v>76.62</v>
      </c>
      <c r="F2399" s="449" t="s">
        <v>14545</v>
      </c>
    </row>
    <row r="2400" spans="1:6" ht="45" customHeight="1">
      <c r="A2400" s="446">
        <v>93145</v>
      </c>
      <c r="B2400" s="447" t="s">
        <v>3106</v>
      </c>
      <c r="C2400" s="448" t="s">
        <v>2570</v>
      </c>
      <c r="D2400" s="449">
        <v>78.960000000000008</v>
      </c>
      <c r="E2400" s="449">
        <v>81.150000000000006</v>
      </c>
      <c r="F2400" s="449" t="s">
        <v>18162</v>
      </c>
    </row>
    <row r="2401" spans="1:6" ht="45" customHeight="1">
      <c r="A2401" s="446">
        <v>93146</v>
      </c>
      <c r="B2401" s="447" t="s">
        <v>3107</v>
      </c>
      <c r="C2401" s="448" t="s">
        <v>2570</v>
      </c>
      <c r="D2401" s="449">
        <v>86.18</v>
      </c>
      <c r="E2401" s="449">
        <v>86.47</v>
      </c>
      <c r="F2401" s="449" t="s">
        <v>18163</v>
      </c>
    </row>
    <row r="2402" spans="1:6" ht="45" customHeight="1">
      <c r="A2402" s="446">
        <v>93147</v>
      </c>
      <c r="B2402" s="447" t="s">
        <v>3108</v>
      </c>
      <c r="C2402" s="448" t="s">
        <v>2570</v>
      </c>
      <c r="D2402" s="449">
        <v>100.55</v>
      </c>
      <c r="E2402" s="449">
        <v>95.45</v>
      </c>
      <c r="F2402" s="449" t="s">
        <v>18164</v>
      </c>
    </row>
    <row r="2403" spans="1:6">
      <c r="A2403" s="441"/>
      <c r="B2403" s="445" t="s">
        <v>3109</v>
      </c>
      <c r="C2403" s="443"/>
      <c r="D2403" s="444" t="s">
        <v>2587</v>
      </c>
      <c r="E2403" s="444" t="s">
        <v>2587</v>
      </c>
      <c r="F2403" s="444"/>
    </row>
    <row r="2404" spans="1:6" ht="45" customHeight="1">
      <c r="A2404" s="446">
        <v>93128</v>
      </c>
      <c r="B2404" s="447" t="s">
        <v>3110</v>
      </c>
      <c r="C2404" s="448" t="s">
        <v>2570</v>
      </c>
      <c r="D2404" s="449">
        <v>47.639999999999993</v>
      </c>
      <c r="E2404" s="449">
        <v>63.52</v>
      </c>
      <c r="F2404" s="449" t="s">
        <v>18155</v>
      </c>
    </row>
    <row r="2405" spans="1:6" ht="45" customHeight="1">
      <c r="A2405" s="446">
        <v>93137</v>
      </c>
      <c r="B2405" s="447" t="s">
        <v>3111</v>
      </c>
      <c r="C2405" s="448" t="s">
        <v>2570</v>
      </c>
      <c r="D2405" s="449">
        <v>59.610000000000014</v>
      </c>
      <c r="E2405" s="449">
        <v>71.099999999999994</v>
      </c>
      <c r="F2405" s="449" t="s">
        <v>18156</v>
      </c>
    </row>
    <row r="2406" spans="1:6" ht="45" customHeight="1">
      <c r="A2406" s="446">
        <v>93138</v>
      </c>
      <c r="B2406" s="447" t="s">
        <v>3112</v>
      </c>
      <c r="C2406" s="448" t="s">
        <v>2570</v>
      </c>
      <c r="D2406" s="449">
        <v>54.850000000000009</v>
      </c>
      <c r="E2406" s="449">
        <v>68.849999999999994</v>
      </c>
      <c r="F2406" s="449" t="s">
        <v>15844</v>
      </c>
    </row>
    <row r="2407" spans="1:6" ht="45" customHeight="1">
      <c r="A2407" s="446">
        <v>93139</v>
      </c>
      <c r="B2407" s="447" t="s">
        <v>3113</v>
      </c>
      <c r="C2407" s="448" t="s">
        <v>2570</v>
      </c>
      <c r="D2407" s="449">
        <v>74.089999999999989</v>
      </c>
      <c r="E2407" s="449">
        <v>81.64</v>
      </c>
      <c r="F2407" s="449" t="s">
        <v>18157</v>
      </c>
    </row>
    <row r="2408" spans="1:6" ht="45" customHeight="1">
      <c r="A2408" s="446">
        <v>93140</v>
      </c>
      <c r="B2408" s="447" t="s">
        <v>3114</v>
      </c>
      <c r="C2408" s="448" t="s">
        <v>2570</v>
      </c>
      <c r="D2408" s="449">
        <v>69.19</v>
      </c>
      <c r="E2408" s="449">
        <v>77.819999999999993</v>
      </c>
      <c r="F2408" s="449" t="s">
        <v>18158</v>
      </c>
    </row>
    <row r="2409" spans="1:6">
      <c r="A2409" s="441"/>
      <c r="B2409" s="445" t="s">
        <v>2905</v>
      </c>
      <c r="C2409" s="443"/>
      <c r="D2409" s="444" t="s">
        <v>2587</v>
      </c>
      <c r="E2409" s="444" t="s">
        <v>2587</v>
      </c>
      <c r="F2409" s="444"/>
    </row>
    <row r="2410" spans="1:6" ht="30" customHeight="1">
      <c r="A2410" s="446">
        <v>83403</v>
      </c>
      <c r="B2410" s="447" t="s">
        <v>3115</v>
      </c>
      <c r="C2410" s="448" t="s">
        <v>2570</v>
      </c>
      <c r="D2410" s="449">
        <v>10.87</v>
      </c>
      <c r="E2410" s="449">
        <v>5.9</v>
      </c>
      <c r="F2410" s="449" t="s">
        <v>17970</v>
      </c>
    </row>
    <row r="2411" spans="1:6" ht="30" customHeight="1">
      <c r="A2411" s="446">
        <v>91984</v>
      </c>
      <c r="B2411" s="447" t="s">
        <v>18000</v>
      </c>
      <c r="C2411" s="448" t="s">
        <v>2570</v>
      </c>
      <c r="D2411" s="449">
        <v>6.9399999999999995</v>
      </c>
      <c r="E2411" s="449">
        <v>6.35</v>
      </c>
      <c r="F2411" s="449" t="s">
        <v>11408</v>
      </c>
    </row>
    <row r="2412" spans="1:6" ht="30" customHeight="1">
      <c r="A2412" s="446">
        <v>91985</v>
      </c>
      <c r="B2412" s="447" t="s">
        <v>18001</v>
      </c>
      <c r="C2412" s="448" t="s">
        <v>2570</v>
      </c>
      <c r="D2412" s="449">
        <v>11.120000000000001</v>
      </c>
      <c r="E2412" s="449">
        <v>8.41</v>
      </c>
      <c r="F2412" s="449" t="s">
        <v>18002</v>
      </c>
    </row>
    <row r="2413" spans="1:6" ht="30" customHeight="1">
      <c r="A2413" s="446">
        <v>83399</v>
      </c>
      <c r="B2413" s="447" t="s">
        <v>3116</v>
      </c>
      <c r="C2413" s="448" t="s">
        <v>2570</v>
      </c>
      <c r="D2413" s="449">
        <v>19.830000000000002</v>
      </c>
      <c r="E2413" s="449">
        <v>9.7899999999999991</v>
      </c>
      <c r="F2413" s="449" t="s">
        <v>18126</v>
      </c>
    </row>
    <row r="2414" spans="1:6" ht="30" customHeight="1">
      <c r="A2414" s="446">
        <v>97595</v>
      </c>
      <c r="B2414" s="447" t="s">
        <v>18074</v>
      </c>
      <c r="C2414" s="448" t="s">
        <v>2570</v>
      </c>
      <c r="D2414" s="449">
        <v>38.479999999999997</v>
      </c>
      <c r="E2414" s="449">
        <v>8</v>
      </c>
      <c r="F2414" s="449" t="s">
        <v>18075</v>
      </c>
    </row>
    <row r="2415" spans="1:6" ht="30" customHeight="1">
      <c r="A2415" s="446">
        <v>97596</v>
      </c>
      <c r="B2415" s="447" t="s">
        <v>18076</v>
      </c>
      <c r="C2415" s="448" t="s">
        <v>2570</v>
      </c>
      <c r="D2415" s="449">
        <v>24.84</v>
      </c>
      <c r="E2415" s="449">
        <v>8.02</v>
      </c>
      <c r="F2415" s="449" t="s">
        <v>18077</v>
      </c>
    </row>
    <row r="2416" spans="1:6" ht="30" customHeight="1">
      <c r="A2416" s="446">
        <v>97597</v>
      </c>
      <c r="B2416" s="447" t="s">
        <v>18078</v>
      </c>
      <c r="C2416" s="448" t="s">
        <v>2570</v>
      </c>
      <c r="D2416" s="449">
        <v>29.040000000000003</v>
      </c>
      <c r="E2416" s="449">
        <v>12.02</v>
      </c>
      <c r="F2416" s="449" t="s">
        <v>18079</v>
      </c>
    </row>
    <row r="2417" spans="1:6" ht="30" customHeight="1">
      <c r="A2417" s="446">
        <v>97598</v>
      </c>
      <c r="B2417" s="447" t="s">
        <v>18080</v>
      </c>
      <c r="C2417" s="448" t="s">
        <v>2570</v>
      </c>
      <c r="D2417" s="449">
        <v>27.3</v>
      </c>
      <c r="E2417" s="449">
        <v>12.02</v>
      </c>
      <c r="F2417" s="449" t="s">
        <v>18081</v>
      </c>
    </row>
    <row r="2418" spans="1:6" ht="30" customHeight="1">
      <c r="A2418" s="446">
        <v>91988</v>
      </c>
      <c r="B2418" s="447" t="s">
        <v>18007</v>
      </c>
      <c r="C2418" s="448" t="s">
        <v>2570</v>
      </c>
      <c r="D2418" s="449">
        <v>10.220000000000001</v>
      </c>
      <c r="E2418" s="449">
        <v>6.33</v>
      </c>
      <c r="F2418" s="449" t="s">
        <v>18008</v>
      </c>
    </row>
    <row r="2419" spans="1:6" ht="30" customHeight="1">
      <c r="A2419" s="446">
        <v>91989</v>
      </c>
      <c r="B2419" s="447" t="s">
        <v>18009</v>
      </c>
      <c r="C2419" s="448" t="s">
        <v>2570</v>
      </c>
      <c r="D2419" s="449">
        <v>14.399999999999999</v>
      </c>
      <c r="E2419" s="449">
        <v>8.39</v>
      </c>
      <c r="F2419" s="449" t="s">
        <v>13623</v>
      </c>
    </row>
    <row r="2420" spans="1:6" ht="30" customHeight="1">
      <c r="A2420" s="446">
        <v>91986</v>
      </c>
      <c r="B2420" s="447" t="s">
        <v>18003</v>
      </c>
      <c r="C2420" s="448" t="s">
        <v>2570</v>
      </c>
      <c r="D2420" s="449">
        <v>18.5</v>
      </c>
      <c r="E2420" s="449">
        <v>9.86</v>
      </c>
      <c r="F2420" s="449" t="s">
        <v>18004</v>
      </c>
    </row>
    <row r="2421" spans="1:6" ht="30" customHeight="1">
      <c r="A2421" s="446">
        <v>91987</v>
      </c>
      <c r="B2421" s="447" t="s">
        <v>18005</v>
      </c>
      <c r="C2421" s="448" t="s">
        <v>2570</v>
      </c>
      <c r="D2421" s="449">
        <v>22.68</v>
      </c>
      <c r="E2421" s="449">
        <v>11.92</v>
      </c>
      <c r="F2421" s="449" t="s">
        <v>18006</v>
      </c>
    </row>
    <row r="2422" spans="1:6">
      <c r="A2422" s="441"/>
      <c r="B2422" s="528" t="s">
        <v>21015</v>
      </c>
      <c r="C2422" s="443"/>
      <c r="D2422" s="444" t="s">
        <v>2587</v>
      </c>
      <c r="E2422" s="444" t="s">
        <v>2587</v>
      </c>
      <c r="F2422" s="444"/>
    </row>
    <row r="2423" spans="1:6" ht="30" customHeight="1">
      <c r="A2423" s="446">
        <v>91982</v>
      </c>
      <c r="B2423" s="447" t="s">
        <v>17996</v>
      </c>
      <c r="C2423" s="448" t="s">
        <v>2570</v>
      </c>
      <c r="D2423" s="449">
        <v>63.980000000000004</v>
      </c>
      <c r="E2423" s="449">
        <v>6.27</v>
      </c>
      <c r="F2423" s="449" t="s">
        <v>17997</v>
      </c>
    </row>
    <row r="2424" spans="1:6" ht="30" customHeight="1">
      <c r="A2424" s="446">
        <v>91983</v>
      </c>
      <c r="B2424" s="447" t="s">
        <v>17998</v>
      </c>
      <c r="C2424" s="448" t="s">
        <v>2570</v>
      </c>
      <c r="D2424" s="449">
        <v>68.179999999999993</v>
      </c>
      <c r="E2424" s="449">
        <v>8.31</v>
      </c>
      <c r="F2424" s="449" t="s">
        <v>17999</v>
      </c>
    </row>
    <row r="2425" spans="1:6">
      <c r="A2425" s="441"/>
      <c r="B2425" s="445" t="s">
        <v>1240</v>
      </c>
      <c r="C2425" s="443"/>
      <c r="D2425" s="444" t="s">
        <v>2587</v>
      </c>
      <c r="E2425" s="444" t="s">
        <v>2587</v>
      </c>
      <c r="F2425" s="444"/>
    </row>
    <row r="2426" spans="1:6">
      <c r="A2426" s="441"/>
      <c r="B2426" s="442" t="s">
        <v>37</v>
      </c>
      <c r="C2426" s="443"/>
      <c r="D2426" s="444" t="s">
        <v>2587</v>
      </c>
      <c r="E2426" s="444" t="s">
        <v>2587</v>
      </c>
      <c r="F2426" s="444"/>
    </row>
    <row r="2427" spans="1:6">
      <c r="A2427" s="441"/>
      <c r="B2427" s="445" t="s">
        <v>38</v>
      </c>
      <c r="C2427" s="443"/>
      <c r="D2427" s="444" t="s">
        <v>2587</v>
      </c>
      <c r="E2427" s="444" t="s">
        <v>2587</v>
      </c>
      <c r="F2427" s="444"/>
    </row>
    <row r="2428" spans="1:6">
      <c r="A2428" s="441"/>
      <c r="B2428" s="445" t="s">
        <v>39</v>
      </c>
      <c r="C2428" s="443"/>
      <c r="D2428" s="444" t="s">
        <v>2587</v>
      </c>
      <c r="E2428" s="444" t="s">
        <v>2587</v>
      </c>
      <c r="F2428" s="444"/>
    </row>
    <row r="2429" spans="1:6" ht="30" customHeight="1">
      <c r="A2429" s="446">
        <v>97583</v>
      </c>
      <c r="B2429" s="447" t="s">
        <v>18057</v>
      </c>
      <c r="C2429" s="448" t="s">
        <v>2570</v>
      </c>
      <c r="D2429" s="449">
        <v>34.49</v>
      </c>
      <c r="E2429" s="449">
        <v>7.76</v>
      </c>
      <c r="F2429" s="449" t="s">
        <v>15847</v>
      </c>
    </row>
    <row r="2430" spans="1:6" ht="30" customHeight="1">
      <c r="A2430" s="446">
        <v>97584</v>
      </c>
      <c r="B2430" s="447" t="s">
        <v>18058</v>
      </c>
      <c r="C2430" s="448" t="s">
        <v>2570</v>
      </c>
      <c r="D2430" s="449">
        <v>49.61</v>
      </c>
      <c r="E2430" s="449">
        <v>7.75</v>
      </c>
      <c r="F2430" s="449" t="s">
        <v>18059</v>
      </c>
    </row>
    <row r="2431" spans="1:6" ht="30" customHeight="1">
      <c r="A2431" s="446">
        <v>97585</v>
      </c>
      <c r="B2431" s="447" t="s">
        <v>18060</v>
      </c>
      <c r="C2431" s="448" t="s">
        <v>2570</v>
      </c>
      <c r="D2431" s="449">
        <v>47.56</v>
      </c>
      <c r="E2431" s="449">
        <v>10.01</v>
      </c>
      <c r="F2431" s="449" t="s">
        <v>14465</v>
      </c>
    </row>
    <row r="2432" spans="1:6" ht="30" customHeight="1">
      <c r="A2432" s="446">
        <v>97586</v>
      </c>
      <c r="B2432" s="447" t="s">
        <v>18061</v>
      </c>
      <c r="C2432" s="448" t="s">
        <v>2570</v>
      </c>
      <c r="D2432" s="449">
        <v>65.819999999999993</v>
      </c>
      <c r="E2432" s="449">
        <v>10</v>
      </c>
      <c r="F2432" s="449" t="s">
        <v>18062</v>
      </c>
    </row>
    <row r="2433" spans="1:6" ht="30" customHeight="1">
      <c r="A2433" s="446" t="s">
        <v>3004</v>
      </c>
      <c r="B2433" s="447" t="s">
        <v>18046</v>
      </c>
      <c r="C2433" s="448" t="s">
        <v>2570</v>
      </c>
      <c r="D2433" s="449">
        <v>100.82</v>
      </c>
      <c r="E2433" s="449">
        <v>33.44</v>
      </c>
      <c r="F2433" s="449" t="s">
        <v>18047</v>
      </c>
    </row>
    <row r="2434" spans="1:6" ht="30" customHeight="1">
      <c r="A2434" s="446" t="s">
        <v>2360</v>
      </c>
      <c r="B2434" s="447" t="s">
        <v>18048</v>
      </c>
      <c r="C2434" s="448" t="s">
        <v>2570</v>
      </c>
      <c r="D2434" s="449">
        <v>138.91</v>
      </c>
      <c r="E2434" s="449">
        <v>37.619999999999997</v>
      </c>
      <c r="F2434" s="449" t="s">
        <v>18049</v>
      </c>
    </row>
    <row r="2435" spans="1:6" ht="30" customHeight="1">
      <c r="A2435" s="446" t="s">
        <v>2361</v>
      </c>
      <c r="B2435" s="447" t="s">
        <v>3117</v>
      </c>
      <c r="C2435" s="448" t="s">
        <v>2570</v>
      </c>
      <c r="D2435" s="449">
        <v>37.070000000000007</v>
      </c>
      <c r="E2435" s="449">
        <v>13.95</v>
      </c>
      <c r="F2435" s="449" t="s">
        <v>18050</v>
      </c>
    </row>
    <row r="2436" spans="1:6" ht="30" customHeight="1">
      <c r="A2436" s="446">
        <v>97589</v>
      </c>
      <c r="B2436" s="447" t="s">
        <v>18065</v>
      </c>
      <c r="C2436" s="448" t="s">
        <v>2570</v>
      </c>
      <c r="D2436" s="449">
        <v>19</v>
      </c>
      <c r="E2436" s="449">
        <v>11.42</v>
      </c>
      <c r="F2436" s="449" t="s">
        <v>17316</v>
      </c>
    </row>
    <row r="2437" spans="1:6" ht="30" customHeight="1">
      <c r="A2437" s="446">
        <v>97590</v>
      </c>
      <c r="B2437" s="447" t="s">
        <v>18066</v>
      </c>
      <c r="C2437" s="448" t="s">
        <v>2570</v>
      </c>
      <c r="D2437" s="449">
        <v>44.25</v>
      </c>
      <c r="E2437" s="449">
        <v>11.38</v>
      </c>
      <c r="F2437" s="449" t="s">
        <v>18067</v>
      </c>
    </row>
    <row r="2438" spans="1:6" ht="30" customHeight="1">
      <c r="A2438" s="446">
        <v>97591</v>
      </c>
      <c r="B2438" s="447" t="s">
        <v>18068</v>
      </c>
      <c r="C2438" s="448" t="s">
        <v>2570</v>
      </c>
      <c r="D2438" s="449">
        <v>61.929999999999993</v>
      </c>
      <c r="E2438" s="449">
        <v>14.7</v>
      </c>
      <c r="F2438" s="449" t="s">
        <v>11621</v>
      </c>
    </row>
    <row r="2439" spans="1:6" ht="30" customHeight="1">
      <c r="A2439" s="446">
        <v>97592</v>
      </c>
      <c r="B2439" s="447" t="s">
        <v>18069</v>
      </c>
      <c r="C2439" s="448" t="s">
        <v>2570</v>
      </c>
      <c r="D2439" s="449">
        <v>78.75</v>
      </c>
      <c r="E2439" s="449">
        <v>14.7</v>
      </c>
      <c r="F2439" s="449" t="s">
        <v>18070</v>
      </c>
    </row>
    <row r="2440" spans="1:6" ht="30" customHeight="1">
      <c r="A2440" s="446">
        <v>97593</v>
      </c>
      <c r="B2440" s="447" t="s">
        <v>18071</v>
      </c>
      <c r="C2440" s="448" t="s">
        <v>2570</v>
      </c>
      <c r="D2440" s="449">
        <v>64.36</v>
      </c>
      <c r="E2440" s="449">
        <v>9.5500000000000007</v>
      </c>
      <c r="F2440" s="449" t="s">
        <v>18072</v>
      </c>
    </row>
    <row r="2441" spans="1:6" ht="30" customHeight="1">
      <c r="A2441" s="446">
        <v>97594</v>
      </c>
      <c r="B2441" s="447" t="s">
        <v>18073</v>
      </c>
      <c r="C2441" s="448" t="s">
        <v>2570</v>
      </c>
      <c r="D2441" s="449">
        <v>63.190000000000005</v>
      </c>
      <c r="E2441" s="449">
        <v>12.4</v>
      </c>
      <c r="F2441" s="449" t="s">
        <v>17366</v>
      </c>
    </row>
    <row r="2442" spans="1:6" ht="30" customHeight="1">
      <c r="A2442" s="446">
        <v>83479</v>
      </c>
      <c r="B2442" s="447" t="s">
        <v>3118</v>
      </c>
      <c r="C2442" s="448" t="s">
        <v>2570</v>
      </c>
      <c r="D2442" s="449">
        <v>80.83</v>
      </c>
      <c r="E2442" s="449">
        <v>22.36</v>
      </c>
      <c r="F2442" s="449" t="s">
        <v>18131</v>
      </c>
    </row>
    <row r="2443" spans="1:6">
      <c r="A2443" s="441"/>
      <c r="B2443" s="445" t="s">
        <v>409</v>
      </c>
      <c r="C2443" s="443"/>
      <c r="D2443" s="444" t="s">
        <v>2587</v>
      </c>
      <c r="E2443" s="444" t="s">
        <v>2587</v>
      </c>
      <c r="F2443" s="444"/>
    </row>
    <row r="2444" spans="1:6" ht="30" customHeight="1">
      <c r="A2444" s="446">
        <v>97587</v>
      </c>
      <c r="B2444" s="447" t="s">
        <v>18063</v>
      </c>
      <c r="C2444" s="448" t="s">
        <v>2570</v>
      </c>
      <c r="D2444" s="449">
        <v>122.69</v>
      </c>
      <c r="E2444" s="449">
        <v>6.56</v>
      </c>
      <c r="F2444" s="449" t="s">
        <v>18064</v>
      </c>
    </row>
    <row r="2445" spans="1:6">
      <c r="A2445" s="441"/>
      <c r="B2445" s="445" t="s">
        <v>410</v>
      </c>
      <c r="C2445" s="443"/>
      <c r="D2445" s="444" t="s">
        <v>2587</v>
      </c>
      <c r="E2445" s="444" t="s">
        <v>2587</v>
      </c>
      <c r="F2445" s="444"/>
    </row>
    <row r="2446" spans="1:6" ht="15" customHeight="1">
      <c r="A2446" s="446">
        <v>97599</v>
      </c>
      <c r="B2446" s="447" t="s">
        <v>18082</v>
      </c>
      <c r="C2446" s="448" t="s">
        <v>2570</v>
      </c>
      <c r="D2446" s="449">
        <v>31.48</v>
      </c>
      <c r="E2446" s="449">
        <v>3.81</v>
      </c>
      <c r="F2446" s="449" t="s">
        <v>13570</v>
      </c>
    </row>
    <row r="2447" spans="1:6">
      <c r="A2447" s="441"/>
      <c r="B2447" s="445" t="s">
        <v>411</v>
      </c>
      <c r="C2447" s="443"/>
      <c r="D2447" s="444" t="s">
        <v>2587</v>
      </c>
      <c r="E2447" s="444" t="s">
        <v>2587</v>
      </c>
      <c r="F2447" s="444"/>
    </row>
    <row r="2448" spans="1:6">
      <c r="A2448" s="441"/>
      <c r="B2448" s="445" t="s">
        <v>412</v>
      </c>
      <c r="C2448" s="443"/>
      <c r="D2448" s="444" t="s">
        <v>2587</v>
      </c>
      <c r="E2448" s="444" t="s">
        <v>2587</v>
      </c>
      <c r="F2448" s="444"/>
    </row>
    <row r="2449" spans="1:6">
      <c r="A2449" s="441"/>
      <c r="B2449" s="445" t="s">
        <v>413</v>
      </c>
      <c r="C2449" s="443"/>
      <c r="D2449" s="444" t="s">
        <v>2587</v>
      </c>
      <c r="E2449" s="444" t="s">
        <v>2587</v>
      </c>
      <c r="F2449" s="444"/>
    </row>
    <row r="2450" spans="1:6">
      <c r="A2450" s="441"/>
      <c r="B2450" s="445" t="s">
        <v>414</v>
      </c>
      <c r="C2450" s="443"/>
      <c r="D2450" s="444" t="s">
        <v>2587</v>
      </c>
      <c r="E2450" s="444" t="s">
        <v>2587</v>
      </c>
      <c r="F2450" s="444"/>
    </row>
    <row r="2451" spans="1:6" ht="30" customHeight="1">
      <c r="A2451" s="446">
        <v>97605</v>
      </c>
      <c r="B2451" s="447" t="s">
        <v>18137</v>
      </c>
      <c r="C2451" s="448" t="s">
        <v>2570</v>
      </c>
      <c r="D2451" s="449">
        <v>59.379999999999995</v>
      </c>
      <c r="E2451" s="449">
        <v>10.06</v>
      </c>
      <c r="F2451" s="449" t="s">
        <v>18138</v>
      </c>
    </row>
    <row r="2452" spans="1:6" ht="30" customHeight="1">
      <c r="A2452" s="446">
        <v>97606</v>
      </c>
      <c r="B2452" s="447" t="s">
        <v>18139</v>
      </c>
      <c r="C2452" s="448" t="s">
        <v>2570</v>
      </c>
      <c r="D2452" s="449">
        <v>45.32</v>
      </c>
      <c r="E2452" s="449">
        <v>10.07</v>
      </c>
      <c r="F2452" s="449" t="s">
        <v>18140</v>
      </c>
    </row>
    <row r="2453" spans="1:6" ht="30" customHeight="1">
      <c r="A2453" s="446">
        <v>97607</v>
      </c>
      <c r="B2453" s="447" t="s">
        <v>18141</v>
      </c>
      <c r="C2453" s="448" t="s">
        <v>2570</v>
      </c>
      <c r="D2453" s="449">
        <v>93.16</v>
      </c>
      <c r="E2453" s="449">
        <v>11.71</v>
      </c>
      <c r="F2453" s="449" t="s">
        <v>18142</v>
      </c>
    </row>
    <row r="2454" spans="1:6" ht="30" customHeight="1">
      <c r="A2454" s="446">
        <v>97608</v>
      </c>
      <c r="B2454" s="447" t="s">
        <v>18143</v>
      </c>
      <c r="C2454" s="448" t="s">
        <v>2570</v>
      </c>
      <c r="D2454" s="449">
        <v>65.05</v>
      </c>
      <c r="E2454" s="449">
        <v>11.72</v>
      </c>
      <c r="F2454" s="449" t="s">
        <v>18144</v>
      </c>
    </row>
    <row r="2455" spans="1:6">
      <c r="A2455" s="441"/>
      <c r="B2455" s="445" t="s">
        <v>3009</v>
      </c>
      <c r="C2455" s="443"/>
      <c r="D2455" s="444" t="s">
        <v>2587</v>
      </c>
      <c r="E2455" s="444" t="s">
        <v>2587</v>
      </c>
      <c r="F2455" s="444"/>
    </row>
    <row r="2456" spans="1:6" ht="15" customHeight="1">
      <c r="A2456" s="446" t="s">
        <v>3010</v>
      </c>
      <c r="B2456" s="447" t="s">
        <v>4242</v>
      </c>
      <c r="C2456" s="448" t="s">
        <v>2570</v>
      </c>
      <c r="D2456" s="449">
        <v>218.53999999999996</v>
      </c>
      <c r="E2456" s="449">
        <v>55.86</v>
      </c>
      <c r="F2456" s="449" t="s">
        <v>18125</v>
      </c>
    </row>
    <row r="2457" spans="1:6" ht="30" customHeight="1">
      <c r="A2457" s="446">
        <v>97600</v>
      </c>
      <c r="B2457" s="447" t="s">
        <v>18133</v>
      </c>
      <c r="C2457" s="448" t="s">
        <v>2570</v>
      </c>
      <c r="D2457" s="449">
        <v>212.42000000000002</v>
      </c>
      <c r="E2457" s="449">
        <v>8.82</v>
      </c>
      <c r="F2457" s="449" t="s">
        <v>18134</v>
      </c>
    </row>
    <row r="2458" spans="1:6" ht="30" customHeight="1">
      <c r="A2458" s="446">
        <v>97601</v>
      </c>
      <c r="B2458" s="447" t="s">
        <v>18135</v>
      </c>
      <c r="C2458" s="448" t="s">
        <v>2570</v>
      </c>
      <c r="D2458" s="449">
        <v>227.6</v>
      </c>
      <c r="E2458" s="449">
        <v>8.82</v>
      </c>
      <c r="F2458" s="449" t="s">
        <v>18136</v>
      </c>
    </row>
    <row r="2459" spans="1:6">
      <c r="A2459" s="441"/>
      <c r="B2459" s="445" t="s">
        <v>415</v>
      </c>
      <c r="C2459" s="443"/>
      <c r="D2459" s="444" t="s">
        <v>2587</v>
      </c>
      <c r="E2459" s="444" t="s">
        <v>2587</v>
      </c>
      <c r="F2459" s="444"/>
    </row>
    <row r="2460" spans="1:6">
      <c r="A2460" s="441"/>
      <c r="B2460" s="445" t="s">
        <v>2116</v>
      </c>
      <c r="C2460" s="443"/>
      <c r="D2460" s="444" t="s">
        <v>2587</v>
      </c>
      <c r="E2460" s="444" t="s">
        <v>2587</v>
      </c>
      <c r="F2460" s="444"/>
    </row>
    <row r="2461" spans="1:6">
      <c r="A2461" s="441"/>
      <c r="B2461" s="445" t="s">
        <v>2118</v>
      </c>
      <c r="C2461" s="443"/>
      <c r="D2461" s="444" t="s">
        <v>2587</v>
      </c>
      <c r="E2461" s="444" t="s">
        <v>2587</v>
      </c>
      <c r="F2461" s="444"/>
    </row>
    <row r="2462" spans="1:6" ht="30" customHeight="1">
      <c r="A2462" s="446">
        <v>97611</v>
      </c>
      <c r="B2462" s="447" t="s">
        <v>18087</v>
      </c>
      <c r="C2462" s="448" t="s">
        <v>2570</v>
      </c>
      <c r="D2462" s="449">
        <v>15.93</v>
      </c>
      <c r="E2462" s="449">
        <v>3.52</v>
      </c>
      <c r="F2462" s="449" t="s">
        <v>18088</v>
      </c>
    </row>
    <row r="2463" spans="1:6" ht="30" customHeight="1">
      <c r="A2463" s="446">
        <v>97612</v>
      </c>
      <c r="B2463" s="447" t="s">
        <v>18089</v>
      </c>
      <c r="C2463" s="448" t="s">
        <v>2570</v>
      </c>
      <c r="D2463" s="449">
        <v>17.63</v>
      </c>
      <c r="E2463" s="449">
        <v>3.52</v>
      </c>
      <c r="F2463" s="449" t="s">
        <v>12323</v>
      </c>
    </row>
    <row r="2464" spans="1:6" ht="30" customHeight="1">
      <c r="A2464" s="446">
        <v>97615</v>
      </c>
      <c r="B2464" s="447" t="s">
        <v>18094</v>
      </c>
      <c r="C2464" s="448" t="s">
        <v>2570</v>
      </c>
      <c r="D2464" s="449">
        <v>27.400000000000002</v>
      </c>
      <c r="E2464" s="449">
        <v>5.27</v>
      </c>
      <c r="F2464" s="449" t="s">
        <v>18095</v>
      </c>
    </row>
    <row r="2465" spans="1:6" ht="30" customHeight="1">
      <c r="A2465" s="446">
        <v>97616</v>
      </c>
      <c r="B2465" s="447" t="s">
        <v>18096</v>
      </c>
      <c r="C2465" s="448" t="s">
        <v>2570</v>
      </c>
      <c r="D2465" s="449">
        <v>31.1</v>
      </c>
      <c r="E2465" s="449">
        <v>5.26</v>
      </c>
      <c r="F2465" s="449" t="s">
        <v>13549</v>
      </c>
    </row>
    <row r="2466" spans="1:6" ht="30" customHeight="1">
      <c r="A2466" s="446">
        <v>97617</v>
      </c>
      <c r="B2466" s="447" t="s">
        <v>18097</v>
      </c>
      <c r="C2466" s="448" t="s">
        <v>2570</v>
      </c>
      <c r="D2466" s="449">
        <v>30.830000000000005</v>
      </c>
      <c r="E2466" s="449">
        <v>5.26</v>
      </c>
      <c r="F2466" s="449" t="s">
        <v>18098</v>
      </c>
    </row>
    <row r="2467" spans="1:6" ht="30" customHeight="1">
      <c r="A2467" s="446">
        <v>97618</v>
      </c>
      <c r="B2467" s="447" t="s">
        <v>18099</v>
      </c>
      <c r="C2467" s="448" t="s">
        <v>2570</v>
      </c>
      <c r="D2467" s="449">
        <v>29.79</v>
      </c>
      <c r="E2467" s="449">
        <v>5.26</v>
      </c>
      <c r="F2467" s="449" t="s">
        <v>18100</v>
      </c>
    </row>
    <row r="2468" spans="1:6" ht="15" customHeight="1">
      <c r="A2468" s="446">
        <v>83470</v>
      </c>
      <c r="B2468" s="447" t="s">
        <v>4243</v>
      </c>
      <c r="C2468" s="448" t="s">
        <v>2570</v>
      </c>
      <c r="D2468" s="449">
        <v>84.550000000000011</v>
      </c>
      <c r="E2468" s="449">
        <v>1.63</v>
      </c>
      <c r="F2468" s="449" t="s">
        <v>18053</v>
      </c>
    </row>
    <row r="2469" spans="1:6" ht="15" customHeight="1">
      <c r="A2469" s="446">
        <v>93040</v>
      </c>
      <c r="B2469" s="447" t="s">
        <v>4244</v>
      </c>
      <c r="C2469" s="448" t="s">
        <v>2570</v>
      </c>
      <c r="D2469" s="449">
        <v>12.59</v>
      </c>
      <c r="E2469" s="449">
        <v>1.1399999999999999</v>
      </c>
      <c r="F2469" s="449" t="s">
        <v>17832</v>
      </c>
    </row>
    <row r="2470" spans="1:6" ht="15" customHeight="1">
      <c r="A2470" s="446">
        <v>93041</v>
      </c>
      <c r="B2470" s="447" t="s">
        <v>4245</v>
      </c>
      <c r="C2470" s="448" t="s">
        <v>2570</v>
      </c>
      <c r="D2470" s="449">
        <v>84.55</v>
      </c>
      <c r="E2470" s="449">
        <v>1.1399999999999999</v>
      </c>
      <c r="F2470" s="449" t="s">
        <v>18054</v>
      </c>
    </row>
    <row r="2471" spans="1:6" ht="30" customHeight="1">
      <c r="A2471" s="446">
        <v>93044</v>
      </c>
      <c r="B2471" s="447" t="s">
        <v>4246</v>
      </c>
      <c r="C2471" s="448" t="s">
        <v>2570</v>
      </c>
      <c r="D2471" s="449">
        <v>14.29</v>
      </c>
      <c r="E2471" s="449">
        <v>1.1399999999999999</v>
      </c>
      <c r="F2471" s="449" t="s">
        <v>18056</v>
      </c>
    </row>
    <row r="2472" spans="1:6" ht="15" customHeight="1">
      <c r="A2472" s="446">
        <v>93045</v>
      </c>
      <c r="B2472" s="447" t="s">
        <v>4247</v>
      </c>
      <c r="C2472" s="448" t="s">
        <v>2570</v>
      </c>
      <c r="D2472" s="449">
        <v>46.97</v>
      </c>
      <c r="E2472" s="449">
        <v>1.1399999999999999</v>
      </c>
      <c r="F2472" s="449" t="s">
        <v>12917</v>
      </c>
    </row>
    <row r="2473" spans="1:6">
      <c r="A2473" s="441"/>
      <c r="B2473" s="528" t="s">
        <v>20987</v>
      </c>
      <c r="C2473" s="443"/>
      <c r="D2473" s="444" t="s">
        <v>2587</v>
      </c>
      <c r="E2473" s="444" t="s">
        <v>2587</v>
      </c>
      <c r="F2473" s="444"/>
    </row>
    <row r="2474" spans="1:6" ht="15" customHeight="1">
      <c r="A2474" s="446">
        <v>97609</v>
      </c>
      <c r="B2474" s="447" t="s">
        <v>18083</v>
      </c>
      <c r="C2474" s="448" t="s">
        <v>2570</v>
      </c>
      <c r="D2474" s="449">
        <v>29.990000000000002</v>
      </c>
      <c r="E2474" s="449">
        <v>3.51</v>
      </c>
      <c r="F2474" s="449" t="s">
        <v>18084</v>
      </c>
    </row>
    <row r="2475" spans="1:6" ht="15" customHeight="1">
      <c r="A2475" s="446">
        <v>97610</v>
      </c>
      <c r="B2475" s="447" t="s">
        <v>18085</v>
      </c>
      <c r="C2475" s="448" t="s">
        <v>2570</v>
      </c>
      <c r="D2475" s="449">
        <v>39.19</v>
      </c>
      <c r="E2475" s="449">
        <v>3.5</v>
      </c>
      <c r="F2475" s="449" t="s">
        <v>18086</v>
      </c>
    </row>
    <row r="2476" spans="1:6">
      <c r="A2476" s="441"/>
      <c r="B2476" s="445" t="s">
        <v>2117</v>
      </c>
      <c r="C2476" s="443"/>
      <c r="D2476" s="444" t="s">
        <v>2587</v>
      </c>
      <c r="E2476" s="444" t="s">
        <v>2587</v>
      </c>
      <c r="F2476" s="444"/>
    </row>
    <row r="2477" spans="1:6" ht="15" customHeight="1">
      <c r="A2477" s="446">
        <v>72278</v>
      </c>
      <c r="B2477" s="447" t="s">
        <v>4248</v>
      </c>
      <c r="C2477" s="448" t="s">
        <v>2570</v>
      </c>
      <c r="D2477" s="449">
        <v>81</v>
      </c>
      <c r="E2477" s="449">
        <v>8.3800000000000008</v>
      </c>
      <c r="F2477" s="449" t="s">
        <v>18044</v>
      </c>
    </row>
    <row r="2478" spans="1:6" ht="30" customHeight="1">
      <c r="A2478" s="446">
        <v>97613</v>
      </c>
      <c r="B2478" s="447" t="s">
        <v>18090</v>
      </c>
      <c r="C2478" s="448" t="s">
        <v>2570</v>
      </c>
      <c r="D2478" s="449">
        <v>23.28</v>
      </c>
      <c r="E2478" s="449">
        <v>3.51</v>
      </c>
      <c r="F2478" s="449" t="s">
        <v>18091</v>
      </c>
    </row>
    <row r="2479" spans="1:6" ht="30" customHeight="1">
      <c r="A2479" s="446">
        <v>97614</v>
      </c>
      <c r="B2479" s="447" t="s">
        <v>18092</v>
      </c>
      <c r="C2479" s="448" t="s">
        <v>2570</v>
      </c>
      <c r="D2479" s="449">
        <v>43.67</v>
      </c>
      <c r="E2479" s="449">
        <v>3.5</v>
      </c>
      <c r="F2479" s="449" t="s">
        <v>18093</v>
      </c>
    </row>
    <row r="2480" spans="1:6" ht="15" customHeight="1">
      <c r="A2480" s="446" t="s">
        <v>1208</v>
      </c>
      <c r="B2480" s="447" t="s">
        <v>4249</v>
      </c>
      <c r="C2480" s="448" t="s">
        <v>2570</v>
      </c>
      <c r="D2480" s="449">
        <v>35.639999999999993</v>
      </c>
      <c r="E2480" s="449">
        <v>3.27</v>
      </c>
      <c r="F2480" s="449" t="s">
        <v>18118</v>
      </c>
    </row>
    <row r="2481" spans="1:6" ht="15" customHeight="1">
      <c r="A2481" s="446" t="s">
        <v>1209</v>
      </c>
      <c r="B2481" s="447" t="s">
        <v>4250</v>
      </c>
      <c r="C2481" s="448" t="s">
        <v>2570</v>
      </c>
      <c r="D2481" s="449">
        <v>48.25</v>
      </c>
      <c r="E2481" s="449">
        <v>3.27</v>
      </c>
      <c r="F2481" s="449" t="s">
        <v>18119</v>
      </c>
    </row>
    <row r="2482" spans="1:6" ht="15" customHeight="1">
      <c r="A2482" s="446" t="s">
        <v>1210</v>
      </c>
      <c r="B2482" s="447" t="s">
        <v>4251</v>
      </c>
      <c r="C2482" s="448" t="s">
        <v>2570</v>
      </c>
      <c r="D2482" s="449">
        <v>43.08</v>
      </c>
      <c r="E2482" s="449">
        <v>3.27</v>
      </c>
      <c r="F2482" s="449" t="s">
        <v>18121</v>
      </c>
    </row>
    <row r="2483" spans="1:6" ht="15" customHeight="1">
      <c r="A2483" s="446" t="s">
        <v>1211</v>
      </c>
      <c r="B2483" s="447" t="s">
        <v>4252</v>
      </c>
      <c r="C2483" s="448" t="s">
        <v>2570</v>
      </c>
      <c r="D2483" s="449">
        <v>49.65</v>
      </c>
      <c r="E2483" s="449">
        <v>3.27</v>
      </c>
      <c r="F2483" s="449" t="s">
        <v>18122</v>
      </c>
    </row>
    <row r="2484" spans="1:6" ht="15" customHeight="1">
      <c r="A2484" s="446" t="s">
        <v>1212</v>
      </c>
      <c r="B2484" s="447" t="s">
        <v>4253</v>
      </c>
      <c r="C2484" s="448" t="s">
        <v>2570</v>
      </c>
      <c r="D2484" s="449">
        <v>57.709999999999994</v>
      </c>
      <c r="E2484" s="449">
        <v>3.27</v>
      </c>
      <c r="F2484" s="449" t="s">
        <v>18123</v>
      </c>
    </row>
    <row r="2485" spans="1:6">
      <c r="A2485" s="441"/>
      <c r="B2485" s="445" t="s">
        <v>2119</v>
      </c>
      <c r="C2485" s="443"/>
      <c r="D2485" s="444" t="s">
        <v>2587</v>
      </c>
      <c r="E2485" s="444" t="s">
        <v>2587</v>
      </c>
      <c r="F2485" s="444"/>
    </row>
    <row r="2486" spans="1:6" ht="15" customHeight="1">
      <c r="A2486" s="446" t="s">
        <v>1213</v>
      </c>
      <c r="B2486" s="447" t="s">
        <v>4254</v>
      </c>
      <c r="C2486" s="448" t="s">
        <v>2570</v>
      </c>
      <c r="D2486" s="449">
        <v>22.54</v>
      </c>
      <c r="E2486" s="449">
        <v>2.46</v>
      </c>
      <c r="F2486" s="449" t="s">
        <v>11437</v>
      </c>
    </row>
    <row r="2487" spans="1:6" ht="15" customHeight="1">
      <c r="A2487" s="446" t="s">
        <v>1214</v>
      </c>
      <c r="B2487" s="447" t="s">
        <v>4255</v>
      </c>
      <c r="C2487" s="448" t="s">
        <v>2570</v>
      </c>
      <c r="D2487" s="449">
        <v>30.03</v>
      </c>
      <c r="E2487" s="449">
        <v>2.46</v>
      </c>
      <c r="F2487" s="449" t="s">
        <v>12149</v>
      </c>
    </row>
    <row r="2488" spans="1:6" ht="15" customHeight="1">
      <c r="A2488" s="446" t="s">
        <v>1215</v>
      </c>
      <c r="B2488" s="447" t="s">
        <v>4256</v>
      </c>
      <c r="C2488" s="448" t="s">
        <v>2570</v>
      </c>
      <c r="D2488" s="449">
        <v>55.43</v>
      </c>
      <c r="E2488" s="449">
        <v>2.46</v>
      </c>
      <c r="F2488" s="449" t="s">
        <v>18120</v>
      </c>
    </row>
    <row r="2489" spans="1:6">
      <c r="A2489" s="441"/>
      <c r="B2489" s="445" t="s">
        <v>4257</v>
      </c>
      <c r="C2489" s="443"/>
      <c r="D2489" s="444" t="s">
        <v>2587</v>
      </c>
      <c r="E2489" s="444" t="s">
        <v>2587</v>
      </c>
      <c r="F2489" s="444"/>
    </row>
    <row r="2490" spans="1:6" ht="30" customHeight="1">
      <c r="A2490" s="446">
        <v>93042</v>
      </c>
      <c r="B2490" s="447" t="s">
        <v>4258</v>
      </c>
      <c r="C2490" s="448" t="s">
        <v>2570</v>
      </c>
      <c r="D2490" s="449">
        <v>26.64</v>
      </c>
      <c r="E2490" s="449">
        <v>1.1399999999999999</v>
      </c>
      <c r="F2490" s="449" t="s">
        <v>18055</v>
      </c>
    </row>
    <row r="2491" spans="1:6" ht="30" customHeight="1">
      <c r="A2491" s="446">
        <v>93043</v>
      </c>
      <c r="B2491" s="447" t="s">
        <v>4259</v>
      </c>
      <c r="C2491" s="448" t="s">
        <v>2570</v>
      </c>
      <c r="D2491" s="449">
        <v>35.83</v>
      </c>
      <c r="E2491" s="449">
        <v>1.1399999999999999</v>
      </c>
      <c r="F2491" s="449" t="s">
        <v>11659</v>
      </c>
    </row>
    <row r="2492" spans="1:6">
      <c r="A2492" s="441"/>
      <c r="B2492" s="445" t="s">
        <v>1216</v>
      </c>
      <c r="C2492" s="443"/>
      <c r="D2492" s="444" t="s">
        <v>2587</v>
      </c>
      <c r="E2492" s="444" t="s">
        <v>2587</v>
      </c>
      <c r="F2492" s="444"/>
    </row>
    <row r="2493" spans="1:6" ht="15" customHeight="1">
      <c r="A2493" s="446">
        <v>83480</v>
      </c>
      <c r="B2493" s="447" t="s">
        <v>4260</v>
      </c>
      <c r="C2493" s="448" t="s">
        <v>2570</v>
      </c>
      <c r="D2493" s="449">
        <v>59.599999999999994</v>
      </c>
      <c r="E2493" s="449">
        <v>22.37</v>
      </c>
      <c r="F2493" s="449" t="s">
        <v>15677</v>
      </c>
    </row>
    <row r="2494" spans="1:6" ht="15" customHeight="1">
      <c r="A2494" s="446">
        <v>83481</v>
      </c>
      <c r="B2494" s="447" t="s">
        <v>4261</v>
      </c>
      <c r="C2494" s="448" t="s">
        <v>2570</v>
      </c>
      <c r="D2494" s="449">
        <v>69.449999999999989</v>
      </c>
      <c r="E2494" s="449">
        <v>22.37</v>
      </c>
      <c r="F2494" s="449" t="s">
        <v>18132</v>
      </c>
    </row>
    <row r="2495" spans="1:6" ht="15" customHeight="1">
      <c r="A2495" s="446">
        <v>72281</v>
      </c>
      <c r="B2495" s="447" t="s">
        <v>4262</v>
      </c>
      <c r="C2495" s="448" t="s">
        <v>2570</v>
      </c>
      <c r="D2495" s="449">
        <v>78.72</v>
      </c>
      <c r="E2495" s="449">
        <v>22.36</v>
      </c>
      <c r="F2495" s="449" t="s">
        <v>18116</v>
      </c>
    </row>
    <row r="2496" spans="1:6" ht="15" customHeight="1">
      <c r="A2496" s="446">
        <v>72282</v>
      </c>
      <c r="B2496" s="447" t="s">
        <v>4263</v>
      </c>
      <c r="C2496" s="448" t="s">
        <v>2570</v>
      </c>
      <c r="D2496" s="449">
        <v>117.93</v>
      </c>
      <c r="E2496" s="449">
        <v>16.75</v>
      </c>
      <c r="F2496" s="449" t="s">
        <v>18117</v>
      </c>
    </row>
    <row r="2497" spans="1:6" ht="30" customHeight="1">
      <c r="A2497" s="446">
        <v>83391</v>
      </c>
      <c r="B2497" s="447" t="s">
        <v>4264</v>
      </c>
      <c r="C2497" s="448" t="s">
        <v>2570</v>
      </c>
      <c r="D2497" s="449">
        <v>20.11</v>
      </c>
      <c r="E2497" s="449">
        <v>7.4</v>
      </c>
      <c r="F2497" s="449" t="s">
        <v>18051</v>
      </c>
    </row>
    <row r="2498" spans="1:6" ht="30" customHeight="1">
      <c r="A2498" s="446">
        <v>83392</v>
      </c>
      <c r="B2498" s="447" t="s">
        <v>4265</v>
      </c>
      <c r="C2498" s="448" t="s">
        <v>2570</v>
      </c>
      <c r="D2498" s="449">
        <v>14.79</v>
      </c>
      <c r="E2498" s="449">
        <v>5.45</v>
      </c>
      <c r="F2498" s="449" t="s">
        <v>18052</v>
      </c>
    </row>
    <row r="2499" spans="1:6" ht="30" customHeight="1">
      <c r="A2499" s="446">
        <v>83393</v>
      </c>
      <c r="B2499" s="447" t="s">
        <v>4266</v>
      </c>
      <c r="C2499" s="448" t="s">
        <v>2570</v>
      </c>
      <c r="D2499" s="449">
        <v>18.690000000000001</v>
      </c>
      <c r="E2499" s="449">
        <v>7.41</v>
      </c>
      <c r="F2499" s="449" t="s">
        <v>13571</v>
      </c>
    </row>
    <row r="2500" spans="1:6" ht="15" customHeight="1">
      <c r="A2500" s="446">
        <v>72280</v>
      </c>
      <c r="B2500" s="447" t="s">
        <v>1352</v>
      </c>
      <c r="C2500" s="448" t="s">
        <v>2570</v>
      </c>
      <c r="D2500" s="449">
        <v>23.130000000000003</v>
      </c>
      <c r="E2500" s="449">
        <v>14.01</v>
      </c>
      <c r="F2500" s="449" t="s">
        <v>18045</v>
      </c>
    </row>
    <row r="2501" spans="1:6">
      <c r="A2501" s="441"/>
      <c r="B2501" s="445" t="s">
        <v>416</v>
      </c>
      <c r="C2501" s="443"/>
      <c r="D2501" s="444" t="s">
        <v>2587</v>
      </c>
      <c r="E2501" s="444" t="s">
        <v>2587</v>
      </c>
      <c r="F2501" s="444"/>
    </row>
    <row r="2502" spans="1:6" ht="15" customHeight="1">
      <c r="A2502" s="446">
        <v>9535</v>
      </c>
      <c r="B2502" s="447" t="s">
        <v>4267</v>
      </c>
      <c r="C2502" s="448" t="s">
        <v>2570</v>
      </c>
      <c r="D2502" s="449">
        <v>57.070000000000007</v>
      </c>
      <c r="E2502" s="449">
        <v>10.83</v>
      </c>
      <c r="F2502" s="449" t="s">
        <v>18193</v>
      </c>
    </row>
    <row r="2503" spans="1:6" ht="30" customHeight="1">
      <c r="A2503" s="446">
        <v>72941</v>
      </c>
      <c r="B2503" s="447" t="s">
        <v>4268</v>
      </c>
      <c r="C2503" s="448" t="s">
        <v>2570</v>
      </c>
      <c r="D2503" s="449">
        <v>130.01</v>
      </c>
      <c r="E2503" s="449">
        <v>41.92</v>
      </c>
      <c r="F2503" s="449" t="s">
        <v>18102</v>
      </c>
    </row>
    <row r="2504" spans="1:6">
      <c r="A2504" s="441"/>
      <c r="B2504" s="445" t="s">
        <v>417</v>
      </c>
      <c r="C2504" s="443"/>
      <c r="D2504" s="444" t="s">
        <v>2587</v>
      </c>
      <c r="E2504" s="444" t="s">
        <v>2587</v>
      </c>
      <c r="F2504" s="444"/>
    </row>
    <row r="2505" spans="1:6">
      <c r="A2505" s="441"/>
      <c r="B2505" s="442" t="s">
        <v>418</v>
      </c>
      <c r="C2505" s="443"/>
      <c r="D2505" s="444" t="s">
        <v>2587</v>
      </c>
      <c r="E2505" s="444" t="s">
        <v>2587</v>
      </c>
      <c r="F2505" s="444"/>
    </row>
    <row r="2506" spans="1:6">
      <c r="A2506" s="441"/>
      <c r="B2506" s="445" t="s">
        <v>419</v>
      </c>
      <c r="C2506" s="443"/>
      <c r="D2506" s="444" t="s">
        <v>2587</v>
      </c>
      <c r="E2506" s="444" t="s">
        <v>2587</v>
      </c>
      <c r="F2506" s="444"/>
    </row>
    <row r="2507" spans="1:6">
      <c r="A2507" s="441"/>
      <c r="B2507" s="445" t="s">
        <v>1217</v>
      </c>
      <c r="C2507" s="443"/>
      <c r="D2507" s="444" t="s">
        <v>2587</v>
      </c>
      <c r="E2507" s="444" t="s">
        <v>2587</v>
      </c>
      <c r="F2507" s="444"/>
    </row>
    <row r="2508" spans="1:6" ht="15" customHeight="1">
      <c r="A2508" s="446">
        <v>96985</v>
      </c>
      <c r="B2508" s="447" t="s">
        <v>18183</v>
      </c>
      <c r="C2508" s="448" t="s">
        <v>2570</v>
      </c>
      <c r="D2508" s="449">
        <v>33.03</v>
      </c>
      <c r="E2508" s="449">
        <v>7.09</v>
      </c>
      <c r="F2508" s="449" t="s">
        <v>14288</v>
      </c>
    </row>
    <row r="2509" spans="1:6" ht="15" customHeight="1">
      <c r="A2509" s="446">
        <v>96986</v>
      </c>
      <c r="B2509" s="447" t="s">
        <v>18184</v>
      </c>
      <c r="C2509" s="448" t="s">
        <v>2570</v>
      </c>
      <c r="D2509" s="449">
        <v>49.099999999999994</v>
      </c>
      <c r="E2509" s="449">
        <v>11.09</v>
      </c>
      <c r="F2509" s="449" t="s">
        <v>18185</v>
      </c>
    </row>
    <row r="2510" spans="1:6">
      <c r="A2510" s="441"/>
      <c r="B2510" s="445" t="s">
        <v>420</v>
      </c>
      <c r="C2510" s="443"/>
      <c r="D2510" s="444" t="s">
        <v>2587</v>
      </c>
      <c r="E2510" s="444" t="s">
        <v>2587</v>
      </c>
      <c r="F2510" s="444"/>
    </row>
    <row r="2511" spans="1:6" ht="15" customHeight="1">
      <c r="A2511" s="446">
        <v>96984</v>
      </c>
      <c r="B2511" s="447" t="s">
        <v>18182</v>
      </c>
      <c r="C2511" s="448" t="s">
        <v>2570</v>
      </c>
      <c r="D2511" s="449">
        <v>20.28</v>
      </c>
      <c r="E2511" s="449">
        <v>23.43</v>
      </c>
      <c r="F2511" s="449" t="s">
        <v>12140</v>
      </c>
    </row>
    <row r="2512" spans="1:6" ht="30" customHeight="1">
      <c r="A2512" s="446">
        <v>98111</v>
      </c>
      <c r="B2512" s="447" t="s">
        <v>19722</v>
      </c>
      <c r="C2512" s="448" t="s">
        <v>2570</v>
      </c>
      <c r="D2512" s="449">
        <v>15.8</v>
      </c>
      <c r="E2512" s="449">
        <v>5.75</v>
      </c>
      <c r="F2512" s="449" t="s">
        <v>19723</v>
      </c>
    </row>
    <row r="2513" spans="1:6" ht="15" customHeight="1">
      <c r="A2513" s="446">
        <v>96989</v>
      </c>
      <c r="B2513" s="447" t="s">
        <v>18190</v>
      </c>
      <c r="C2513" s="448" t="s">
        <v>2570</v>
      </c>
      <c r="D2513" s="449">
        <v>85.259999999999991</v>
      </c>
      <c r="E2513" s="449">
        <v>3.51</v>
      </c>
      <c r="F2513" s="449" t="s">
        <v>18191</v>
      </c>
    </row>
    <row r="2514" spans="1:6" ht="15" customHeight="1">
      <c r="A2514" s="446">
        <v>8260</v>
      </c>
      <c r="B2514" s="447" t="s">
        <v>4269</v>
      </c>
      <c r="C2514" s="448" t="s">
        <v>2570</v>
      </c>
      <c r="D2514" s="449">
        <v>2544.61</v>
      </c>
      <c r="E2514" s="449">
        <v>225.04</v>
      </c>
      <c r="F2514" s="449" t="s">
        <v>18165</v>
      </c>
    </row>
    <row r="2515" spans="1:6" ht="15" customHeight="1">
      <c r="A2515" s="446">
        <v>96987</v>
      </c>
      <c r="B2515" s="447" t="s">
        <v>18186</v>
      </c>
      <c r="C2515" s="448" t="s">
        <v>2570</v>
      </c>
      <c r="D2515" s="449">
        <v>68.08</v>
      </c>
      <c r="E2515" s="449">
        <v>31.69</v>
      </c>
      <c r="F2515" s="449" t="s">
        <v>18187</v>
      </c>
    </row>
    <row r="2516" spans="1:6" ht="15" customHeight="1">
      <c r="A2516" s="446">
        <v>96988</v>
      </c>
      <c r="B2516" s="447" t="s">
        <v>18188</v>
      </c>
      <c r="C2516" s="448" t="s">
        <v>2570</v>
      </c>
      <c r="D2516" s="449">
        <v>130.22999999999999</v>
      </c>
      <c r="E2516" s="449">
        <v>4.41</v>
      </c>
      <c r="F2516" s="449" t="s">
        <v>18189</v>
      </c>
    </row>
    <row r="2517" spans="1:6" ht="15" customHeight="1">
      <c r="A2517" s="446">
        <v>96987</v>
      </c>
      <c r="B2517" s="447" t="s">
        <v>18186</v>
      </c>
      <c r="C2517" s="448" t="s">
        <v>2570</v>
      </c>
      <c r="D2517" s="449">
        <v>68.08</v>
      </c>
      <c r="E2517" s="449">
        <v>31.69</v>
      </c>
      <c r="F2517" s="449" t="s">
        <v>18187</v>
      </c>
    </row>
    <row r="2518" spans="1:6" ht="15" customHeight="1">
      <c r="A2518" s="446">
        <v>72315</v>
      </c>
      <c r="B2518" s="447" t="s">
        <v>4270</v>
      </c>
      <c r="C2518" s="448" t="s">
        <v>2570</v>
      </c>
      <c r="D2518" s="449">
        <v>14.080000000000002</v>
      </c>
      <c r="E2518" s="449">
        <v>14.04</v>
      </c>
      <c r="F2518" s="449" t="s">
        <v>15495</v>
      </c>
    </row>
    <row r="2519" spans="1:6" ht="30" customHeight="1">
      <c r="A2519" s="446">
        <v>98463</v>
      </c>
      <c r="B2519" s="447" t="s">
        <v>18192</v>
      </c>
      <c r="C2519" s="448" t="s">
        <v>2570</v>
      </c>
      <c r="D2519" s="449">
        <v>10.860000000000001</v>
      </c>
      <c r="E2519" s="449">
        <v>8.94</v>
      </c>
      <c r="F2519" s="449" t="s">
        <v>15040</v>
      </c>
    </row>
    <row r="2520" spans="1:6">
      <c r="A2520" s="441"/>
      <c r="B2520" s="445" t="s">
        <v>421</v>
      </c>
      <c r="C2520" s="443"/>
      <c r="D2520" s="444" t="s">
        <v>2587</v>
      </c>
      <c r="E2520" s="444" t="s">
        <v>2587</v>
      </c>
      <c r="F2520" s="444"/>
    </row>
    <row r="2521" spans="1:6">
      <c r="A2521" s="441"/>
      <c r="B2521" s="445" t="s">
        <v>1218</v>
      </c>
      <c r="C2521" s="443"/>
      <c r="D2521" s="444" t="s">
        <v>2587</v>
      </c>
      <c r="E2521" s="444" t="s">
        <v>2587</v>
      </c>
      <c r="F2521" s="444"/>
    </row>
    <row r="2522" spans="1:6" ht="30" customHeight="1">
      <c r="A2522" s="446">
        <v>96971</v>
      </c>
      <c r="B2522" s="447" t="s">
        <v>18166</v>
      </c>
      <c r="C2522" s="448" t="s">
        <v>2572</v>
      </c>
      <c r="D2522" s="449">
        <v>14.79</v>
      </c>
      <c r="E2522" s="449">
        <v>7.21</v>
      </c>
      <c r="F2522" s="449" t="s">
        <v>13440</v>
      </c>
    </row>
    <row r="2523" spans="1:6" ht="30" customHeight="1">
      <c r="A2523" s="446">
        <v>96972</v>
      </c>
      <c r="B2523" s="447" t="s">
        <v>18167</v>
      </c>
      <c r="C2523" s="448" t="s">
        <v>2572</v>
      </c>
      <c r="D2523" s="449">
        <v>20.299999999999997</v>
      </c>
      <c r="E2523" s="449">
        <v>9.74</v>
      </c>
      <c r="F2523" s="449" t="s">
        <v>18168</v>
      </c>
    </row>
    <row r="2524" spans="1:6" ht="30" customHeight="1">
      <c r="A2524" s="446">
        <v>96973</v>
      </c>
      <c r="B2524" s="447" t="s">
        <v>18169</v>
      </c>
      <c r="C2524" s="448" t="s">
        <v>2572</v>
      </c>
      <c r="D2524" s="449">
        <v>26.019999999999996</v>
      </c>
      <c r="E2524" s="449">
        <v>11.6</v>
      </c>
      <c r="F2524" s="449" t="s">
        <v>14809</v>
      </c>
    </row>
    <row r="2525" spans="1:6" ht="30" customHeight="1">
      <c r="A2525" s="446">
        <v>96974</v>
      </c>
      <c r="B2525" s="447" t="s">
        <v>18170</v>
      </c>
      <c r="C2525" s="448" t="s">
        <v>2572</v>
      </c>
      <c r="D2525" s="449">
        <v>33.840000000000003</v>
      </c>
      <c r="E2525" s="449">
        <v>13.61</v>
      </c>
      <c r="F2525" s="449" t="s">
        <v>18171</v>
      </c>
    </row>
    <row r="2526" spans="1:6" ht="30" customHeight="1">
      <c r="A2526" s="446">
        <v>96975</v>
      </c>
      <c r="B2526" s="447" t="s">
        <v>18172</v>
      </c>
      <c r="C2526" s="448" t="s">
        <v>2572</v>
      </c>
      <c r="D2526" s="449">
        <v>44.78</v>
      </c>
      <c r="E2526" s="449">
        <v>15.5</v>
      </c>
      <c r="F2526" s="449" t="s">
        <v>18173</v>
      </c>
    </row>
    <row r="2527" spans="1:6" ht="30" customHeight="1">
      <c r="A2527" s="446">
        <v>96976</v>
      </c>
      <c r="B2527" s="447" t="s">
        <v>18174</v>
      </c>
      <c r="C2527" s="448" t="s">
        <v>2572</v>
      </c>
      <c r="D2527" s="449">
        <v>59.879999999999995</v>
      </c>
      <c r="E2527" s="449">
        <v>17.190000000000001</v>
      </c>
      <c r="F2527" s="449" t="s">
        <v>18175</v>
      </c>
    </row>
    <row r="2528" spans="1:6" ht="30" customHeight="1">
      <c r="A2528" s="446">
        <v>96977</v>
      </c>
      <c r="B2528" s="447" t="s">
        <v>18176</v>
      </c>
      <c r="C2528" s="448" t="s">
        <v>2572</v>
      </c>
      <c r="D2528" s="449">
        <v>26.58</v>
      </c>
      <c r="E2528" s="449">
        <v>0.92</v>
      </c>
      <c r="F2528" s="449" t="s">
        <v>18177</v>
      </c>
    </row>
    <row r="2529" spans="1:6" ht="30" customHeight="1">
      <c r="A2529" s="446">
        <v>96978</v>
      </c>
      <c r="B2529" s="447" t="s">
        <v>18178</v>
      </c>
      <c r="C2529" s="448" t="s">
        <v>2572</v>
      </c>
      <c r="D2529" s="449">
        <v>37.369999999999997</v>
      </c>
      <c r="E2529" s="449">
        <v>1.1100000000000001</v>
      </c>
      <c r="F2529" s="449" t="s">
        <v>18179</v>
      </c>
    </row>
    <row r="2530" spans="1:6" ht="30" customHeight="1">
      <c r="A2530" s="446">
        <v>96979</v>
      </c>
      <c r="B2530" s="447" t="s">
        <v>18180</v>
      </c>
      <c r="C2530" s="448" t="s">
        <v>2572</v>
      </c>
      <c r="D2530" s="449">
        <v>52.52</v>
      </c>
      <c r="E2530" s="449">
        <v>1.3</v>
      </c>
      <c r="F2530" s="449" t="s">
        <v>18181</v>
      </c>
    </row>
    <row r="2531" spans="1:6">
      <c r="A2531" s="441"/>
      <c r="B2531" s="445" t="s">
        <v>422</v>
      </c>
      <c r="C2531" s="443"/>
      <c r="D2531" s="444" t="s">
        <v>2587</v>
      </c>
      <c r="E2531" s="444" t="s">
        <v>2587</v>
      </c>
      <c r="F2531" s="444"/>
    </row>
    <row r="2532" spans="1:6">
      <c r="A2532" s="441"/>
      <c r="B2532" s="445" t="s">
        <v>423</v>
      </c>
      <c r="C2532" s="443"/>
      <c r="D2532" s="444" t="s">
        <v>2587</v>
      </c>
      <c r="E2532" s="444" t="s">
        <v>2587</v>
      </c>
      <c r="F2532" s="444"/>
    </row>
    <row r="2533" spans="1:6">
      <c r="A2533" s="441"/>
      <c r="B2533" s="442" t="s">
        <v>424</v>
      </c>
      <c r="C2533" s="443"/>
      <c r="D2533" s="444" t="s">
        <v>2587</v>
      </c>
      <c r="E2533" s="444" t="s">
        <v>2587</v>
      </c>
      <c r="F2533" s="444"/>
    </row>
    <row r="2534" spans="1:6">
      <c r="A2534" s="441"/>
      <c r="B2534" s="445" t="s">
        <v>425</v>
      </c>
      <c r="C2534" s="443"/>
      <c r="D2534" s="444" t="s">
        <v>2587</v>
      </c>
      <c r="E2534" s="444" t="s">
        <v>2587</v>
      </c>
      <c r="F2534" s="444"/>
    </row>
    <row r="2535" spans="1:6">
      <c r="A2535" s="441"/>
      <c r="B2535" s="445" t="s">
        <v>426</v>
      </c>
      <c r="C2535" s="443"/>
      <c r="D2535" s="444" t="s">
        <v>2587</v>
      </c>
      <c r="E2535" s="444" t="s">
        <v>2587</v>
      </c>
      <c r="F2535" s="444"/>
    </row>
    <row r="2536" spans="1:6">
      <c r="A2536" s="441"/>
      <c r="B2536" s="445" t="s">
        <v>427</v>
      </c>
      <c r="C2536" s="443"/>
      <c r="D2536" s="444" t="s">
        <v>2587</v>
      </c>
      <c r="E2536" s="444" t="s">
        <v>2587</v>
      </c>
      <c r="F2536" s="444"/>
    </row>
    <row r="2537" spans="1:6">
      <c r="A2537" s="441"/>
      <c r="B2537" s="445" t="s">
        <v>428</v>
      </c>
      <c r="C2537" s="443"/>
      <c r="D2537" s="444" t="s">
        <v>2587</v>
      </c>
      <c r="E2537" s="444" t="s">
        <v>2587</v>
      </c>
      <c r="F2537" s="444"/>
    </row>
    <row r="2538" spans="1:6" ht="30" customHeight="1">
      <c r="A2538" s="446">
        <v>83371</v>
      </c>
      <c r="B2538" s="447" t="s">
        <v>3886</v>
      </c>
      <c r="C2538" s="448" t="s">
        <v>2570</v>
      </c>
      <c r="D2538" s="449">
        <v>53.03</v>
      </c>
      <c r="E2538" s="449">
        <v>46.25</v>
      </c>
      <c r="F2538" s="449" t="s">
        <v>18224</v>
      </c>
    </row>
    <row r="2539" spans="1:6" ht="30" customHeight="1">
      <c r="A2539" s="446">
        <v>83370</v>
      </c>
      <c r="B2539" s="447" t="s">
        <v>3887</v>
      </c>
      <c r="C2539" s="448" t="s">
        <v>2570</v>
      </c>
      <c r="D2539" s="449">
        <v>98.389999999999986</v>
      </c>
      <c r="E2539" s="449">
        <v>60.53</v>
      </c>
      <c r="F2539" s="449" t="s">
        <v>18223</v>
      </c>
    </row>
    <row r="2540" spans="1:6" ht="30" customHeight="1">
      <c r="A2540" s="446">
        <v>83369</v>
      </c>
      <c r="B2540" s="447" t="s">
        <v>3888</v>
      </c>
      <c r="C2540" s="448" t="s">
        <v>2570</v>
      </c>
      <c r="D2540" s="449">
        <v>174.60000000000002</v>
      </c>
      <c r="E2540" s="449">
        <v>70.239999999999995</v>
      </c>
      <c r="F2540" s="449" t="s">
        <v>18222</v>
      </c>
    </row>
    <row r="2541" spans="1:6" ht="30" customHeight="1">
      <c r="A2541" s="446">
        <v>84676</v>
      </c>
      <c r="B2541" s="447" t="s">
        <v>3889</v>
      </c>
      <c r="C2541" s="448" t="s">
        <v>2570</v>
      </c>
      <c r="D2541" s="449">
        <v>266.8</v>
      </c>
      <c r="E2541" s="449">
        <v>70.209999999999994</v>
      </c>
      <c r="F2541" s="449" t="s">
        <v>18226</v>
      </c>
    </row>
    <row r="2542" spans="1:6">
      <c r="A2542" s="441"/>
      <c r="B2542" s="445" t="s">
        <v>2206</v>
      </c>
      <c r="C2542" s="443"/>
      <c r="D2542" s="444" t="s">
        <v>2587</v>
      </c>
      <c r="E2542" s="444" t="s">
        <v>2587</v>
      </c>
      <c r="F2542" s="444"/>
    </row>
    <row r="2543" spans="1:6" ht="30" customHeight="1">
      <c r="A2543" s="446">
        <v>83366</v>
      </c>
      <c r="B2543" s="447" t="s">
        <v>18219</v>
      </c>
      <c r="C2543" s="448" t="s">
        <v>2570</v>
      </c>
      <c r="D2543" s="449">
        <v>25.169999999999995</v>
      </c>
      <c r="E2543" s="449">
        <v>35.020000000000003</v>
      </c>
      <c r="F2543" s="449" t="s">
        <v>18185</v>
      </c>
    </row>
    <row r="2544" spans="1:6" ht="30" customHeight="1">
      <c r="A2544" s="446">
        <v>83367</v>
      </c>
      <c r="B2544" s="447" t="s">
        <v>3890</v>
      </c>
      <c r="C2544" s="448" t="s">
        <v>2570</v>
      </c>
      <c r="D2544" s="449">
        <v>297.58999999999997</v>
      </c>
      <c r="E2544" s="449">
        <v>62.85</v>
      </c>
      <c r="F2544" s="449" t="s">
        <v>18220</v>
      </c>
    </row>
    <row r="2545" spans="1:6" ht="30" customHeight="1">
      <c r="A2545" s="446">
        <v>83368</v>
      </c>
      <c r="B2545" s="447" t="s">
        <v>3891</v>
      </c>
      <c r="C2545" s="448" t="s">
        <v>2570</v>
      </c>
      <c r="D2545" s="449">
        <v>780.59999999999991</v>
      </c>
      <c r="E2545" s="449">
        <v>223.44</v>
      </c>
      <c r="F2545" s="449" t="s">
        <v>18221</v>
      </c>
    </row>
    <row r="2546" spans="1:6" ht="30" customHeight="1">
      <c r="A2546" s="446" t="s">
        <v>1880</v>
      </c>
      <c r="B2546" s="447" t="s">
        <v>3892</v>
      </c>
      <c r="C2546" s="448" t="s">
        <v>2570</v>
      </c>
      <c r="D2546" s="449">
        <v>105.93999999999998</v>
      </c>
      <c r="E2546" s="449">
        <v>72.98</v>
      </c>
      <c r="F2546" s="449" t="s">
        <v>18216</v>
      </c>
    </row>
    <row r="2547" spans="1:6" ht="30" customHeight="1">
      <c r="A2547" s="446" t="s">
        <v>1881</v>
      </c>
      <c r="B2547" s="447" t="s">
        <v>3893</v>
      </c>
      <c r="C2547" s="448" t="s">
        <v>2570</v>
      </c>
      <c r="D2547" s="449">
        <v>199.84</v>
      </c>
      <c r="E2547" s="449">
        <v>124.03</v>
      </c>
      <c r="F2547" s="449" t="s">
        <v>18217</v>
      </c>
    </row>
    <row r="2548" spans="1:6" ht="30" customHeight="1">
      <c r="A2548" s="446" t="s">
        <v>1882</v>
      </c>
      <c r="B2548" s="447" t="s">
        <v>3894</v>
      </c>
      <c r="C2548" s="448" t="s">
        <v>2570</v>
      </c>
      <c r="D2548" s="449">
        <v>638.31000000000006</v>
      </c>
      <c r="E2548" s="449">
        <v>418.64</v>
      </c>
      <c r="F2548" s="449" t="s">
        <v>18218</v>
      </c>
    </row>
    <row r="2549" spans="1:6">
      <c r="A2549" s="441"/>
      <c r="B2549" s="445" t="s">
        <v>2242</v>
      </c>
      <c r="C2549" s="443"/>
      <c r="D2549" s="444" t="s">
        <v>2587</v>
      </c>
      <c r="E2549" s="444" t="s">
        <v>2587</v>
      </c>
      <c r="F2549" s="444"/>
    </row>
    <row r="2550" spans="1:6" ht="15" customHeight="1">
      <c r="A2550" s="446" t="s">
        <v>2243</v>
      </c>
      <c r="B2550" s="447" t="s">
        <v>3895</v>
      </c>
      <c r="C2550" s="448" t="s">
        <v>2572</v>
      </c>
      <c r="D2550" s="449">
        <v>0.85000000000000009</v>
      </c>
      <c r="E2550" s="449">
        <v>0.73</v>
      </c>
      <c r="F2550" s="449" t="s">
        <v>11292</v>
      </c>
    </row>
    <row r="2551" spans="1:6" ht="15" customHeight="1">
      <c r="A2551" s="446">
        <v>83639</v>
      </c>
      <c r="B2551" s="447" t="s">
        <v>3896</v>
      </c>
      <c r="C2551" s="448" t="s">
        <v>2572</v>
      </c>
      <c r="D2551" s="449">
        <v>39.769999999999996</v>
      </c>
      <c r="E2551" s="449">
        <v>3.89</v>
      </c>
      <c r="F2551" s="449" t="s">
        <v>18225</v>
      </c>
    </row>
    <row r="2552" spans="1:6" ht="30" customHeight="1">
      <c r="A2552" s="446">
        <v>98261</v>
      </c>
      <c r="B2552" s="447" t="s">
        <v>18229</v>
      </c>
      <c r="C2552" s="448" t="s">
        <v>2572</v>
      </c>
      <c r="D2552" s="449">
        <v>0.94999999999999973</v>
      </c>
      <c r="E2552" s="449">
        <v>1.81</v>
      </c>
      <c r="F2552" s="449" t="s">
        <v>12223</v>
      </c>
    </row>
    <row r="2553" spans="1:6" ht="30" customHeight="1">
      <c r="A2553" s="446">
        <v>98262</v>
      </c>
      <c r="B2553" s="447" t="s">
        <v>18230</v>
      </c>
      <c r="C2553" s="448" t="s">
        <v>2572</v>
      </c>
      <c r="D2553" s="449">
        <v>1.28</v>
      </c>
      <c r="E2553" s="449">
        <v>1.89</v>
      </c>
      <c r="F2553" s="449" t="s">
        <v>13650</v>
      </c>
    </row>
    <row r="2554" spans="1:6" ht="30" customHeight="1">
      <c r="A2554" s="446">
        <v>98263</v>
      </c>
      <c r="B2554" s="447" t="s">
        <v>18231</v>
      </c>
      <c r="C2554" s="448" t="s">
        <v>2572</v>
      </c>
      <c r="D2554" s="449">
        <v>1.7000000000000002</v>
      </c>
      <c r="E2554" s="449">
        <v>1.96</v>
      </c>
      <c r="F2554" s="449" t="s">
        <v>14541</v>
      </c>
    </row>
    <row r="2555" spans="1:6" ht="30" customHeight="1">
      <c r="A2555" s="446">
        <v>98264</v>
      </c>
      <c r="B2555" s="447" t="s">
        <v>18232</v>
      </c>
      <c r="C2555" s="448" t="s">
        <v>2572</v>
      </c>
      <c r="D2555" s="449">
        <v>2.0600000000000005</v>
      </c>
      <c r="E2555" s="449">
        <v>1.97</v>
      </c>
      <c r="F2555" s="449" t="s">
        <v>13948</v>
      </c>
    </row>
    <row r="2556" spans="1:6" ht="30" customHeight="1">
      <c r="A2556" s="446">
        <v>98265</v>
      </c>
      <c r="B2556" s="447" t="s">
        <v>18233</v>
      </c>
      <c r="C2556" s="448" t="s">
        <v>2572</v>
      </c>
      <c r="D2556" s="449">
        <v>2.57</v>
      </c>
      <c r="E2556" s="449">
        <v>2.02</v>
      </c>
      <c r="F2556" s="449" t="s">
        <v>12943</v>
      </c>
    </row>
    <row r="2557" spans="1:6" ht="30" customHeight="1">
      <c r="A2557" s="446">
        <v>98266</v>
      </c>
      <c r="B2557" s="447" t="s">
        <v>18234</v>
      </c>
      <c r="C2557" s="448" t="s">
        <v>2572</v>
      </c>
      <c r="D2557" s="449">
        <v>2.8600000000000003</v>
      </c>
      <c r="E2557" s="449">
        <v>2.04</v>
      </c>
      <c r="F2557" s="449" t="s">
        <v>11495</v>
      </c>
    </row>
    <row r="2558" spans="1:6" ht="30" customHeight="1">
      <c r="A2558" s="446">
        <v>98267</v>
      </c>
      <c r="B2558" s="447" t="s">
        <v>18235</v>
      </c>
      <c r="C2558" s="448" t="s">
        <v>2572</v>
      </c>
      <c r="D2558" s="449">
        <v>5.18</v>
      </c>
      <c r="E2558" s="449">
        <v>2.61</v>
      </c>
      <c r="F2558" s="449" t="s">
        <v>11607</v>
      </c>
    </row>
    <row r="2559" spans="1:6" ht="30" customHeight="1">
      <c r="A2559" s="446">
        <v>98268</v>
      </c>
      <c r="B2559" s="447" t="s">
        <v>18236</v>
      </c>
      <c r="C2559" s="448" t="s">
        <v>2572</v>
      </c>
      <c r="D2559" s="449">
        <v>9.34</v>
      </c>
      <c r="E2559" s="449">
        <v>2.93</v>
      </c>
      <c r="F2559" s="449" t="s">
        <v>13182</v>
      </c>
    </row>
    <row r="2560" spans="1:6" ht="30" customHeight="1">
      <c r="A2560" s="446">
        <v>98269</v>
      </c>
      <c r="B2560" s="447" t="s">
        <v>18237</v>
      </c>
      <c r="C2560" s="448" t="s">
        <v>2572</v>
      </c>
      <c r="D2560" s="449">
        <v>12.43</v>
      </c>
      <c r="E2560" s="449">
        <v>3.21</v>
      </c>
      <c r="F2560" s="449" t="s">
        <v>18238</v>
      </c>
    </row>
    <row r="2561" spans="1:6" ht="30" customHeight="1">
      <c r="A2561" s="446">
        <v>98270</v>
      </c>
      <c r="B2561" s="447" t="s">
        <v>18239</v>
      </c>
      <c r="C2561" s="448" t="s">
        <v>2572</v>
      </c>
      <c r="D2561" s="449">
        <v>21.310000000000002</v>
      </c>
      <c r="E2561" s="449">
        <v>3.54</v>
      </c>
      <c r="F2561" s="449" t="s">
        <v>18240</v>
      </c>
    </row>
    <row r="2562" spans="1:6" ht="30" customHeight="1">
      <c r="A2562" s="446">
        <v>98271</v>
      </c>
      <c r="B2562" s="447" t="s">
        <v>18241</v>
      </c>
      <c r="C2562" s="448" t="s">
        <v>2572</v>
      </c>
      <c r="D2562" s="449">
        <v>34.08</v>
      </c>
      <c r="E2562" s="449">
        <v>3.88</v>
      </c>
      <c r="F2562" s="449" t="s">
        <v>18242</v>
      </c>
    </row>
    <row r="2563" spans="1:6" ht="30" customHeight="1">
      <c r="A2563" s="446">
        <v>98272</v>
      </c>
      <c r="B2563" s="447" t="s">
        <v>18243</v>
      </c>
      <c r="C2563" s="448" t="s">
        <v>2572</v>
      </c>
      <c r="D2563" s="449">
        <v>82.36999999999999</v>
      </c>
      <c r="E2563" s="449">
        <v>5.29</v>
      </c>
      <c r="F2563" s="449" t="s">
        <v>13587</v>
      </c>
    </row>
    <row r="2564" spans="1:6" ht="30" customHeight="1">
      <c r="A2564" s="446">
        <v>98273</v>
      </c>
      <c r="B2564" s="447" t="s">
        <v>18244</v>
      </c>
      <c r="C2564" s="448" t="s">
        <v>2572</v>
      </c>
      <c r="D2564" s="449">
        <v>1.49</v>
      </c>
      <c r="E2564" s="449">
        <v>0.22</v>
      </c>
      <c r="F2564" s="449" t="s">
        <v>12498</v>
      </c>
    </row>
    <row r="2565" spans="1:6" ht="30" customHeight="1">
      <c r="A2565" s="446">
        <v>98274</v>
      </c>
      <c r="B2565" s="447" t="s">
        <v>18245</v>
      </c>
      <c r="C2565" s="448" t="s">
        <v>2572</v>
      </c>
      <c r="D2565" s="449">
        <v>1.9999999999999998</v>
      </c>
      <c r="E2565" s="449">
        <v>0.26</v>
      </c>
      <c r="F2565" s="449" t="s">
        <v>13378</v>
      </c>
    </row>
    <row r="2566" spans="1:6" ht="30" customHeight="1">
      <c r="A2566" s="446">
        <v>98275</v>
      </c>
      <c r="B2566" s="447" t="s">
        <v>18246</v>
      </c>
      <c r="C2566" s="448" t="s">
        <v>2572</v>
      </c>
      <c r="D2566" s="449">
        <v>2.29</v>
      </c>
      <c r="E2566" s="449">
        <v>0.28999999999999998</v>
      </c>
      <c r="F2566" s="449" t="s">
        <v>14186</v>
      </c>
    </row>
    <row r="2567" spans="1:6" ht="30" customHeight="1">
      <c r="A2567" s="446">
        <v>98276</v>
      </c>
      <c r="B2567" s="447" t="s">
        <v>18247</v>
      </c>
      <c r="C2567" s="448" t="s">
        <v>2572</v>
      </c>
      <c r="D2567" s="449">
        <v>4.59</v>
      </c>
      <c r="E2567" s="449">
        <v>0.88</v>
      </c>
      <c r="F2567" s="449" t="s">
        <v>17437</v>
      </c>
    </row>
    <row r="2568" spans="1:6" ht="30" customHeight="1">
      <c r="A2568" s="446">
        <v>98277</v>
      </c>
      <c r="B2568" s="447" t="s">
        <v>18248</v>
      </c>
      <c r="C2568" s="448" t="s">
        <v>2572</v>
      </c>
      <c r="D2568" s="449">
        <v>8.7199999999999989</v>
      </c>
      <c r="E2568" s="449">
        <v>1.22</v>
      </c>
      <c r="F2568" s="449" t="s">
        <v>13772</v>
      </c>
    </row>
    <row r="2569" spans="1:6" ht="30" customHeight="1">
      <c r="A2569" s="446">
        <v>98278</v>
      </c>
      <c r="B2569" s="447" t="s">
        <v>18249</v>
      </c>
      <c r="C2569" s="448" t="s">
        <v>2572</v>
      </c>
      <c r="D2569" s="449">
        <v>11.81</v>
      </c>
      <c r="E2569" s="449">
        <v>1.51</v>
      </c>
      <c r="F2569" s="449" t="s">
        <v>18250</v>
      </c>
    </row>
    <row r="2570" spans="1:6" ht="30" customHeight="1">
      <c r="A2570" s="446">
        <v>98279</v>
      </c>
      <c r="B2570" s="447" t="s">
        <v>18251</v>
      </c>
      <c r="C2570" s="448" t="s">
        <v>2572</v>
      </c>
      <c r="D2570" s="449">
        <v>20.669999999999998</v>
      </c>
      <c r="E2570" s="449">
        <v>1.85</v>
      </c>
      <c r="F2570" s="449" t="s">
        <v>11492</v>
      </c>
    </row>
    <row r="2571" spans="1:6" ht="30" customHeight="1">
      <c r="A2571" s="446">
        <v>98280</v>
      </c>
      <c r="B2571" s="447" t="s">
        <v>18252</v>
      </c>
      <c r="C2571" s="448" t="s">
        <v>2572</v>
      </c>
      <c r="D2571" s="449">
        <v>1.7200000000000006</v>
      </c>
      <c r="E2571" s="449">
        <v>4.0199999999999996</v>
      </c>
      <c r="F2571" s="449" t="s">
        <v>18253</v>
      </c>
    </row>
    <row r="2572" spans="1:6" ht="30" customHeight="1">
      <c r="A2572" s="446">
        <v>98281</v>
      </c>
      <c r="B2572" s="447" t="s">
        <v>18254</v>
      </c>
      <c r="C2572" s="448" t="s">
        <v>2572</v>
      </c>
      <c r="D2572" s="449">
        <v>2.0700000000000003</v>
      </c>
      <c r="E2572" s="449">
        <v>4.09</v>
      </c>
      <c r="F2572" s="449" t="s">
        <v>12692</v>
      </c>
    </row>
    <row r="2573" spans="1:6" ht="30" customHeight="1">
      <c r="A2573" s="446">
        <v>98282</v>
      </c>
      <c r="B2573" s="447" t="s">
        <v>18255</v>
      </c>
      <c r="C2573" s="448" t="s">
        <v>2572</v>
      </c>
      <c r="D2573" s="449">
        <v>2.5</v>
      </c>
      <c r="E2573" s="449">
        <v>4.1500000000000004</v>
      </c>
      <c r="F2573" s="449" t="s">
        <v>17503</v>
      </c>
    </row>
    <row r="2574" spans="1:6" ht="30" customHeight="1">
      <c r="A2574" s="446">
        <v>98283</v>
      </c>
      <c r="B2574" s="447" t="s">
        <v>18256</v>
      </c>
      <c r="C2574" s="448" t="s">
        <v>2572</v>
      </c>
      <c r="D2574" s="449">
        <v>2.8099999999999996</v>
      </c>
      <c r="E2574" s="449">
        <v>4.21</v>
      </c>
      <c r="F2574" s="449" t="s">
        <v>18257</v>
      </c>
    </row>
    <row r="2575" spans="1:6" ht="30" customHeight="1">
      <c r="A2575" s="446">
        <v>98284</v>
      </c>
      <c r="B2575" s="447" t="s">
        <v>18258</v>
      </c>
      <c r="C2575" s="448" t="s">
        <v>2572</v>
      </c>
      <c r="D2575" s="449">
        <v>3.34</v>
      </c>
      <c r="E2575" s="449">
        <v>4.2300000000000004</v>
      </c>
      <c r="F2575" s="449" t="s">
        <v>18259</v>
      </c>
    </row>
    <row r="2576" spans="1:6" ht="30" customHeight="1">
      <c r="A2576" s="446">
        <v>98285</v>
      </c>
      <c r="B2576" s="447" t="s">
        <v>18260</v>
      </c>
      <c r="C2576" s="448" t="s">
        <v>2572</v>
      </c>
      <c r="D2576" s="449">
        <v>3.6399999999999997</v>
      </c>
      <c r="E2576" s="449">
        <v>4.25</v>
      </c>
      <c r="F2576" s="449" t="s">
        <v>12433</v>
      </c>
    </row>
    <row r="2577" spans="1:6" ht="30" customHeight="1">
      <c r="A2577" s="446">
        <v>98286</v>
      </c>
      <c r="B2577" s="447" t="s">
        <v>18261</v>
      </c>
      <c r="C2577" s="448" t="s">
        <v>2572</v>
      </c>
      <c r="D2577" s="449">
        <v>5.9599999999999991</v>
      </c>
      <c r="E2577" s="449">
        <v>4.83</v>
      </c>
      <c r="F2577" s="449" t="s">
        <v>17828</v>
      </c>
    </row>
    <row r="2578" spans="1:6" ht="30" customHeight="1">
      <c r="A2578" s="446">
        <v>98287</v>
      </c>
      <c r="B2578" s="447" t="s">
        <v>18262</v>
      </c>
      <c r="C2578" s="448" t="s">
        <v>2572</v>
      </c>
      <c r="D2578" s="449">
        <v>0.53</v>
      </c>
      <c r="E2578" s="449">
        <v>0.43</v>
      </c>
      <c r="F2578" s="449" t="s">
        <v>11592</v>
      </c>
    </row>
    <row r="2579" spans="1:6" ht="30" customHeight="1">
      <c r="A2579" s="446">
        <v>98288</v>
      </c>
      <c r="B2579" s="447" t="s">
        <v>18263</v>
      </c>
      <c r="C2579" s="448" t="s">
        <v>2572</v>
      </c>
      <c r="D2579" s="449">
        <v>0.87999999999999989</v>
      </c>
      <c r="E2579" s="449">
        <v>0.5</v>
      </c>
      <c r="F2579" s="449" t="s">
        <v>11907</v>
      </c>
    </row>
    <row r="2580" spans="1:6" ht="30" customHeight="1">
      <c r="A2580" s="446">
        <v>98289</v>
      </c>
      <c r="B2580" s="447" t="s">
        <v>18264</v>
      </c>
      <c r="C2580" s="448" t="s">
        <v>2572</v>
      </c>
      <c r="D2580" s="449">
        <v>1.29</v>
      </c>
      <c r="E2580" s="449">
        <v>0.56999999999999995</v>
      </c>
      <c r="F2580" s="449" t="s">
        <v>11904</v>
      </c>
    </row>
    <row r="2581" spans="1:6" ht="30" customHeight="1">
      <c r="A2581" s="446">
        <v>98290</v>
      </c>
      <c r="B2581" s="447" t="s">
        <v>18265</v>
      </c>
      <c r="C2581" s="448" t="s">
        <v>2572</v>
      </c>
      <c r="D2581" s="449">
        <v>1.6100000000000003</v>
      </c>
      <c r="E2581" s="449">
        <v>0.63</v>
      </c>
      <c r="F2581" s="449" t="s">
        <v>11744</v>
      </c>
    </row>
    <row r="2582" spans="1:6" ht="30" customHeight="1">
      <c r="A2582" s="446">
        <v>98291</v>
      </c>
      <c r="B2582" s="447" t="s">
        <v>18266</v>
      </c>
      <c r="C2582" s="448" t="s">
        <v>2572</v>
      </c>
      <c r="D2582" s="449">
        <v>2.13</v>
      </c>
      <c r="E2582" s="449">
        <v>0.67</v>
      </c>
      <c r="F2582" s="449" t="s">
        <v>11462</v>
      </c>
    </row>
    <row r="2583" spans="1:6" ht="30" customHeight="1">
      <c r="A2583" s="446">
        <v>98292</v>
      </c>
      <c r="B2583" s="447" t="s">
        <v>18267</v>
      </c>
      <c r="C2583" s="448" t="s">
        <v>2572</v>
      </c>
      <c r="D2583" s="449">
        <v>2.42</v>
      </c>
      <c r="E2583" s="449">
        <v>0.69</v>
      </c>
      <c r="F2583" s="449" t="s">
        <v>12111</v>
      </c>
    </row>
    <row r="2584" spans="1:6" ht="30" customHeight="1">
      <c r="A2584" s="446">
        <v>98293</v>
      </c>
      <c r="B2584" s="447" t="s">
        <v>18268</v>
      </c>
      <c r="C2584" s="448" t="s">
        <v>2572</v>
      </c>
      <c r="D2584" s="449">
        <v>4.72</v>
      </c>
      <c r="E2584" s="449">
        <v>1.28</v>
      </c>
      <c r="F2584" s="449" t="s">
        <v>11419</v>
      </c>
    </row>
    <row r="2585" spans="1:6" ht="30" customHeight="1">
      <c r="A2585" s="446">
        <v>98400</v>
      </c>
      <c r="B2585" s="447" t="s">
        <v>18269</v>
      </c>
      <c r="C2585" s="448" t="s">
        <v>2572</v>
      </c>
      <c r="D2585" s="449">
        <v>6.4600000000000009</v>
      </c>
      <c r="E2585" s="449">
        <v>2.6</v>
      </c>
      <c r="F2585" s="449" t="s">
        <v>11704</v>
      </c>
    </row>
    <row r="2586" spans="1:6" ht="30" customHeight="1">
      <c r="A2586" s="446">
        <v>98401</v>
      </c>
      <c r="B2586" s="447" t="s">
        <v>18270</v>
      </c>
      <c r="C2586" s="448" t="s">
        <v>2572</v>
      </c>
      <c r="D2586" s="449">
        <v>10.700000000000001</v>
      </c>
      <c r="E2586" s="449">
        <v>2.93</v>
      </c>
      <c r="F2586" s="449" t="s">
        <v>13278</v>
      </c>
    </row>
    <row r="2587" spans="1:6" ht="30" customHeight="1">
      <c r="A2587" s="446">
        <v>98402</v>
      </c>
      <c r="B2587" s="447" t="s">
        <v>18271</v>
      </c>
      <c r="C2587" s="448" t="s">
        <v>2572</v>
      </c>
      <c r="D2587" s="449">
        <v>14.259999999999998</v>
      </c>
      <c r="E2587" s="449">
        <v>3.21</v>
      </c>
      <c r="F2587" s="449" t="s">
        <v>18272</v>
      </c>
    </row>
    <row r="2588" spans="1:6">
      <c r="A2588" s="441"/>
      <c r="B2588" s="445" t="s">
        <v>429</v>
      </c>
      <c r="C2588" s="443"/>
      <c r="D2588" s="444" t="s">
        <v>2587</v>
      </c>
      <c r="E2588" s="444" t="s">
        <v>2587</v>
      </c>
      <c r="F2588" s="444"/>
    </row>
    <row r="2589" spans="1:6" ht="30" customHeight="1">
      <c r="A2589" s="446">
        <v>98294</v>
      </c>
      <c r="B2589" s="447" t="s">
        <v>18285</v>
      </c>
      <c r="C2589" s="448" t="s">
        <v>2572</v>
      </c>
      <c r="D2589" s="449">
        <v>1.25</v>
      </c>
      <c r="E2589" s="449">
        <v>0.46</v>
      </c>
      <c r="F2589" s="449" t="s">
        <v>12498</v>
      </c>
    </row>
    <row r="2590" spans="1:6" ht="30" customHeight="1">
      <c r="A2590" s="446">
        <v>98295</v>
      </c>
      <c r="B2590" s="447" t="s">
        <v>18286</v>
      </c>
      <c r="C2590" s="448" t="s">
        <v>2572</v>
      </c>
      <c r="D2590" s="449">
        <v>1.0999999999999999</v>
      </c>
      <c r="E2590" s="449">
        <v>7.0000000000000007E-2</v>
      </c>
      <c r="F2590" s="449" t="s">
        <v>11900</v>
      </c>
    </row>
    <row r="2591" spans="1:6" ht="30" customHeight="1">
      <c r="A2591" s="446">
        <v>98296</v>
      </c>
      <c r="B2591" s="447" t="s">
        <v>18287</v>
      </c>
      <c r="C2591" s="448" t="s">
        <v>2572</v>
      </c>
      <c r="D2591" s="449">
        <v>1.87</v>
      </c>
      <c r="E2591" s="449">
        <v>0.77</v>
      </c>
      <c r="F2591" s="449" t="s">
        <v>12573</v>
      </c>
    </row>
    <row r="2592" spans="1:6" ht="30" customHeight="1">
      <c r="A2592" s="446">
        <v>98297</v>
      </c>
      <c r="B2592" s="447" t="s">
        <v>18288</v>
      </c>
      <c r="C2592" s="448" t="s">
        <v>2572</v>
      </c>
      <c r="D2592" s="449">
        <v>1.65</v>
      </c>
      <c r="E2592" s="449">
        <v>0.12</v>
      </c>
      <c r="F2592" s="449" t="s">
        <v>13280</v>
      </c>
    </row>
    <row r="2593" spans="1:6">
      <c r="A2593" s="441"/>
      <c r="B2593" s="445" t="s">
        <v>430</v>
      </c>
      <c r="C2593" s="443"/>
      <c r="D2593" s="444" t="s">
        <v>2587</v>
      </c>
      <c r="E2593" s="444" t="s">
        <v>2587</v>
      </c>
      <c r="F2593" s="444"/>
    </row>
    <row r="2594" spans="1:6">
      <c r="A2594" s="441"/>
      <c r="B2594" s="445" t="s">
        <v>431</v>
      </c>
      <c r="C2594" s="443"/>
      <c r="D2594" s="444" t="s">
        <v>2587</v>
      </c>
      <c r="E2594" s="444" t="s">
        <v>2587</v>
      </c>
      <c r="F2594" s="444"/>
    </row>
    <row r="2595" spans="1:6" ht="15" customHeight="1">
      <c r="A2595" s="446">
        <v>72337</v>
      </c>
      <c r="B2595" s="447" t="s">
        <v>3897</v>
      </c>
      <c r="C2595" s="448" t="s">
        <v>2570</v>
      </c>
      <c r="D2595" s="449">
        <v>15.86</v>
      </c>
      <c r="E2595" s="449">
        <v>7.02</v>
      </c>
      <c r="F2595" s="449" t="s">
        <v>12802</v>
      </c>
    </row>
    <row r="2596" spans="1:6" ht="15" customHeight="1">
      <c r="A2596" s="446">
        <v>98307</v>
      </c>
      <c r="B2596" s="447" t="s">
        <v>18295</v>
      </c>
      <c r="C2596" s="448" t="s">
        <v>2570</v>
      </c>
      <c r="D2596" s="449">
        <v>30.97</v>
      </c>
      <c r="E2596" s="449">
        <v>5.76</v>
      </c>
      <c r="F2596" s="449" t="s">
        <v>18296</v>
      </c>
    </row>
    <row r="2597" spans="1:6" ht="15" customHeight="1">
      <c r="A2597" s="446">
        <v>98308</v>
      </c>
      <c r="B2597" s="447" t="s">
        <v>18297</v>
      </c>
      <c r="C2597" s="448" t="s">
        <v>2570</v>
      </c>
      <c r="D2597" s="449">
        <v>18.48</v>
      </c>
      <c r="E2597" s="449">
        <v>5.78</v>
      </c>
      <c r="F2597" s="449" t="s">
        <v>18298</v>
      </c>
    </row>
    <row r="2598" spans="1:6">
      <c r="A2598" s="441"/>
      <c r="B2598" s="445" t="s">
        <v>432</v>
      </c>
      <c r="C2598" s="443"/>
      <c r="D2598" s="444" t="s">
        <v>2587</v>
      </c>
      <c r="E2598" s="444" t="s">
        <v>2587</v>
      </c>
      <c r="F2598" s="444"/>
    </row>
    <row r="2599" spans="1:6">
      <c r="A2599" s="441"/>
      <c r="B2599" s="445" t="s">
        <v>433</v>
      </c>
      <c r="C2599" s="443"/>
      <c r="D2599" s="444" t="s">
        <v>2587</v>
      </c>
      <c r="E2599" s="444" t="s">
        <v>2587</v>
      </c>
      <c r="F2599" s="444"/>
    </row>
    <row r="2600" spans="1:6">
      <c r="A2600" s="441"/>
      <c r="B2600" s="445" t="s">
        <v>434</v>
      </c>
      <c r="C2600" s="443"/>
      <c r="D2600" s="444" t="s">
        <v>2587</v>
      </c>
      <c r="E2600" s="444" t="s">
        <v>2587</v>
      </c>
      <c r="F2600" s="444"/>
    </row>
    <row r="2601" spans="1:6">
      <c r="A2601" s="441"/>
      <c r="B2601" s="445" t="s">
        <v>435</v>
      </c>
      <c r="C2601" s="443"/>
      <c r="D2601" s="444" t="s">
        <v>2587</v>
      </c>
      <c r="E2601" s="444" t="s">
        <v>2587</v>
      </c>
      <c r="F2601" s="444"/>
    </row>
    <row r="2602" spans="1:6" ht="15" customHeight="1">
      <c r="A2602" s="446">
        <v>98301</v>
      </c>
      <c r="B2602" s="447" t="s">
        <v>18289</v>
      </c>
      <c r="C2602" s="448" t="s">
        <v>2570</v>
      </c>
      <c r="D2602" s="449">
        <v>230.90999999999997</v>
      </c>
      <c r="E2602" s="449">
        <v>173.24</v>
      </c>
      <c r="F2602" s="449" t="s">
        <v>18290</v>
      </c>
    </row>
    <row r="2603" spans="1:6" ht="15" customHeight="1">
      <c r="A2603" s="446">
        <v>98302</v>
      </c>
      <c r="B2603" s="447" t="s">
        <v>18291</v>
      </c>
      <c r="C2603" s="448" t="s">
        <v>2570</v>
      </c>
      <c r="D2603" s="449">
        <v>353.52</v>
      </c>
      <c r="E2603" s="449">
        <v>173.22</v>
      </c>
      <c r="F2603" s="449" t="s">
        <v>18292</v>
      </c>
    </row>
    <row r="2604" spans="1:6" ht="15" customHeight="1">
      <c r="A2604" s="446">
        <v>98304</v>
      </c>
      <c r="B2604" s="447" t="s">
        <v>18293</v>
      </c>
      <c r="C2604" s="448" t="s">
        <v>2570</v>
      </c>
      <c r="D2604" s="449">
        <v>518.83999999999992</v>
      </c>
      <c r="E2604" s="449">
        <v>344.29</v>
      </c>
      <c r="F2604" s="449" t="s">
        <v>18294</v>
      </c>
    </row>
    <row r="2605" spans="1:6" ht="15" customHeight="1">
      <c r="A2605" s="446">
        <v>98593</v>
      </c>
      <c r="B2605" s="447" t="s">
        <v>18299</v>
      </c>
      <c r="C2605" s="448" t="s">
        <v>2570</v>
      </c>
      <c r="D2605" s="449">
        <v>372.40000000000003</v>
      </c>
      <c r="E2605" s="449">
        <v>344.31</v>
      </c>
      <c r="F2605" s="449" t="s">
        <v>18300</v>
      </c>
    </row>
    <row r="2606" spans="1:6">
      <c r="A2606" s="441"/>
      <c r="B2606" s="445" t="s">
        <v>436</v>
      </c>
      <c r="C2606" s="443"/>
      <c r="D2606" s="444" t="s">
        <v>2587</v>
      </c>
      <c r="E2606" s="444" t="s">
        <v>2587</v>
      </c>
      <c r="F2606" s="444"/>
    </row>
    <row r="2607" spans="1:6">
      <c r="A2607" s="441"/>
      <c r="B2607" s="442" t="s">
        <v>437</v>
      </c>
      <c r="C2607" s="443"/>
      <c r="D2607" s="444" t="s">
        <v>2587</v>
      </c>
      <c r="E2607" s="444" t="s">
        <v>2587</v>
      </c>
      <c r="F2607" s="444"/>
    </row>
    <row r="2608" spans="1:6">
      <c r="A2608" s="441"/>
      <c r="B2608" s="445" t="s">
        <v>438</v>
      </c>
      <c r="C2608" s="443"/>
      <c r="D2608" s="444" t="s">
        <v>2587</v>
      </c>
      <c r="E2608" s="444" t="s">
        <v>2587</v>
      </c>
      <c r="F2608" s="444"/>
    </row>
    <row r="2609" spans="1:6">
      <c r="A2609" s="441"/>
      <c r="B2609" s="445" t="s">
        <v>2275</v>
      </c>
      <c r="C2609" s="443"/>
      <c r="D2609" s="444" t="s">
        <v>2587</v>
      </c>
      <c r="E2609" s="444" t="s">
        <v>2587</v>
      </c>
      <c r="F2609" s="444"/>
    </row>
    <row r="2610" spans="1:6" ht="30" customHeight="1">
      <c r="A2610" s="446">
        <v>89865</v>
      </c>
      <c r="B2610" s="447" t="s">
        <v>3945</v>
      </c>
      <c r="C2610" s="448" t="s">
        <v>2572</v>
      </c>
      <c r="D2610" s="449">
        <v>4.5600000000000005</v>
      </c>
      <c r="E2610" s="449">
        <v>5.4</v>
      </c>
      <c r="F2610" s="449" t="s">
        <v>18322</v>
      </c>
    </row>
    <row r="2611" spans="1:6" ht="30" customHeight="1">
      <c r="A2611" s="446">
        <v>89866</v>
      </c>
      <c r="B2611" s="447" t="s">
        <v>3946</v>
      </c>
      <c r="C2611" s="448" t="s">
        <v>2570</v>
      </c>
      <c r="D2611" s="449">
        <v>1.9300000000000002</v>
      </c>
      <c r="E2611" s="449">
        <v>2.0099999999999998</v>
      </c>
      <c r="F2611" s="449" t="s">
        <v>13738</v>
      </c>
    </row>
    <row r="2612" spans="1:6" ht="30" customHeight="1">
      <c r="A2612" s="446">
        <v>89868</v>
      </c>
      <c r="B2612" s="447" t="s">
        <v>3948</v>
      </c>
      <c r="C2612" s="448" t="s">
        <v>2570</v>
      </c>
      <c r="D2612" s="449">
        <v>1.69</v>
      </c>
      <c r="E2612" s="449">
        <v>1.1299999999999999</v>
      </c>
      <c r="F2612" s="449" t="s">
        <v>14045</v>
      </c>
    </row>
    <row r="2613" spans="1:6" ht="30" customHeight="1">
      <c r="A2613" s="446">
        <v>89869</v>
      </c>
      <c r="B2613" s="447" t="s">
        <v>3949</v>
      </c>
      <c r="C2613" s="448" t="s">
        <v>2570</v>
      </c>
      <c r="D2613" s="449">
        <v>3.62</v>
      </c>
      <c r="E2613" s="449">
        <v>2.54</v>
      </c>
      <c r="F2613" s="449" t="s">
        <v>12692</v>
      </c>
    </row>
    <row r="2614" spans="1:6" ht="30" customHeight="1">
      <c r="A2614" s="446">
        <v>89867</v>
      </c>
      <c r="B2614" s="447" t="s">
        <v>3947</v>
      </c>
      <c r="C2614" s="448" t="s">
        <v>2570</v>
      </c>
      <c r="D2614" s="449">
        <v>2.46</v>
      </c>
      <c r="E2614" s="449">
        <v>1.99</v>
      </c>
      <c r="F2614" s="449" t="s">
        <v>11608</v>
      </c>
    </row>
    <row r="2615" spans="1:6">
      <c r="A2615" s="441"/>
      <c r="B2615" s="445" t="s">
        <v>439</v>
      </c>
      <c r="C2615" s="443"/>
      <c r="D2615" s="444" t="s">
        <v>2587</v>
      </c>
      <c r="E2615" s="444" t="s">
        <v>2587</v>
      </c>
      <c r="F2615" s="444"/>
    </row>
    <row r="2616" spans="1:6">
      <c r="A2616" s="441"/>
      <c r="B2616" s="442" t="s">
        <v>440</v>
      </c>
      <c r="C2616" s="443"/>
      <c r="D2616" s="444" t="s">
        <v>2587</v>
      </c>
      <c r="E2616" s="444" t="s">
        <v>2587</v>
      </c>
      <c r="F2616" s="444"/>
    </row>
    <row r="2617" spans="1:6">
      <c r="A2617" s="441"/>
      <c r="B2617" s="445" t="s">
        <v>441</v>
      </c>
      <c r="C2617" s="443"/>
      <c r="D2617" s="444" t="s">
        <v>2587</v>
      </c>
      <c r="E2617" s="444" t="s">
        <v>2587</v>
      </c>
      <c r="F2617" s="444"/>
    </row>
    <row r="2618" spans="1:6">
      <c r="A2618" s="441"/>
      <c r="B2618" s="445" t="s">
        <v>442</v>
      </c>
      <c r="C2618" s="443"/>
      <c r="D2618" s="444" t="s">
        <v>2587</v>
      </c>
      <c r="E2618" s="444" t="s">
        <v>2587</v>
      </c>
      <c r="F2618" s="444"/>
    </row>
    <row r="2619" spans="1:6" ht="30" customHeight="1">
      <c r="A2619" s="446" t="s">
        <v>2981</v>
      </c>
      <c r="B2619" s="447" t="s">
        <v>3898</v>
      </c>
      <c r="C2619" s="448" t="s">
        <v>2570</v>
      </c>
      <c r="D2619" s="449">
        <v>3647.2799999999997</v>
      </c>
      <c r="E2619" s="449">
        <v>1933.96</v>
      </c>
      <c r="F2619" s="449" t="s">
        <v>18274</v>
      </c>
    </row>
    <row r="2620" spans="1:6">
      <c r="A2620" s="441"/>
      <c r="B2620" s="445" t="s">
        <v>443</v>
      </c>
      <c r="C2620" s="443"/>
      <c r="D2620" s="444" t="s">
        <v>2587</v>
      </c>
      <c r="E2620" s="444" t="s">
        <v>2587</v>
      </c>
      <c r="F2620" s="444"/>
    </row>
    <row r="2621" spans="1:6" ht="30" customHeight="1">
      <c r="A2621" s="446">
        <v>92338</v>
      </c>
      <c r="B2621" s="447" t="s">
        <v>3899</v>
      </c>
      <c r="C2621" s="448" t="s">
        <v>2572</v>
      </c>
      <c r="D2621" s="449">
        <v>52.929999999999993</v>
      </c>
      <c r="E2621" s="449">
        <v>16.78</v>
      </c>
      <c r="F2621" s="449" t="s">
        <v>18384</v>
      </c>
    </row>
    <row r="2622" spans="1:6" ht="30" customHeight="1">
      <c r="A2622" s="446">
        <v>92339</v>
      </c>
      <c r="B2622" s="447" t="s">
        <v>3900</v>
      </c>
      <c r="C2622" s="448" t="s">
        <v>2572</v>
      </c>
      <c r="D2622" s="449">
        <v>82.77000000000001</v>
      </c>
      <c r="E2622" s="449">
        <v>18.54</v>
      </c>
      <c r="F2622" s="449" t="s">
        <v>11623</v>
      </c>
    </row>
    <row r="2623" spans="1:6" ht="30" customHeight="1">
      <c r="A2623" s="446">
        <v>92361</v>
      </c>
      <c r="B2623" s="447" t="s">
        <v>3901</v>
      </c>
      <c r="C2623" s="448" t="s">
        <v>2572</v>
      </c>
      <c r="D2623" s="449">
        <v>48.569999999999993</v>
      </c>
      <c r="E2623" s="449">
        <v>4.41</v>
      </c>
      <c r="F2623" s="449" t="s">
        <v>18388</v>
      </c>
    </row>
    <row r="2624" spans="1:6" ht="30" customHeight="1">
      <c r="A2624" s="446">
        <v>92362</v>
      </c>
      <c r="B2624" s="447" t="s">
        <v>3902</v>
      </c>
      <c r="C2624" s="448" t="s">
        <v>2572</v>
      </c>
      <c r="D2624" s="449">
        <v>78.209999999999994</v>
      </c>
      <c r="E2624" s="449">
        <v>5.73</v>
      </c>
      <c r="F2624" s="449" t="s">
        <v>18389</v>
      </c>
    </row>
    <row r="2625" spans="1:6" ht="30" customHeight="1">
      <c r="A2625" s="446">
        <v>92648</v>
      </c>
      <c r="B2625" s="447" t="s">
        <v>3903</v>
      </c>
      <c r="C2625" s="448" t="s">
        <v>2572</v>
      </c>
      <c r="D2625" s="449">
        <v>40.35</v>
      </c>
      <c r="E2625" s="449">
        <v>5.75</v>
      </c>
      <c r="F2625" s="449" t="s">
        <v>18393</v>
      </c>
    </row>
    <row r="2626" spans="1:6" ht="30" customHeight="1">
      <c r="A2626" s="446">
        <v>92649</v>
      </c>
      <c r="B2626" s="447" t="s">
        <v>3904</v>
      </c>
      <c r="C2626" s="448" t="s">
        <v>2572</v>
      </c>
      <c r="D2626" s="449">
        <v>49.36</v>
      </c>
      <c r="E2626" s="449">
        <v>6.64</v>
      </c>
      <c r="F2626" s="449" t="s">
        <v>18394</v>
      </c>
    </row>
    <row r="2627" spans="1:6" ht="30" customHeight="1">
      <c r="A2627" s="446">
        <v>92650</v>
      </c>
      <c r="B2627" s="447" t="s">
        <v>3905</v>
      </c>
      <c r="C2627" s="448" t="s">
        <v>2572</v>
      </c>
      <c r="D2627" s="449">
        <v>78.98</v>
      </c>
      <c r="E2627" s="449">
        <v>7.95</v>
      </c>
      <c r="F2627" s="449" t="s">
        <v>18395</v>
      </c>
    </row>
    <row r="2628" spans="1:6" ht="30" customHeight="1">
      <c r="A2628" s="446">
        <v>92689</v>
      </c>
      <c r="B2628" s="447" t="s">
        <v>3906</v>
      </c>
      <c r="C2628" s="448" t="s">
        <v>2572</v>
      </c>
      <c r="D2628" s="449">
        <v>18.850000000000001</v>
      </c>
      <c r="E2628" s="449">
        <v>5.07</v>
      </c>
      <c r="F2628" s="449" t="s">
        <v>18401</v>
      </c>
    </row>
    <row r="2629" spans="1:6" ht="30" customHeight="1">
      <c r="A2629" s="446">
        <v>92690</v>
      </c>
      <c r="B2629" s="447" t="s">
        <v>3907</v>
      </c>
      <c r="C2629" s="448" t="s">
        <v>2572</v>
      </c>
      <c r="D2629" s="449">
        <v>26.32</v>
      </c>
      <c r="E2629" s="449">
        <v>8.74</v>
      </c>
      <c r="F2629" s="449" t="s">
        <v>18402</v>
      </c>
    </row>
    <row r="2630" spans="1:6">
      <c r="A2630" s="441"/>
      <c r="B2630" s="528" t="s">
        <v>20988</v>
      </c>
      <c r="C2630" s="443"/>
      <c r="D2630" s="444" t="s">
        <v>2587</v>
      </c>
      <c r="E2630" s="444" t="s">
        <v>2587</v>
      </c>
      <c r="F2630" s="444"/>
    </row>
    <row r="2631" spans="1:6" ht="30" customHeight="1">
      <c r="A2631" s="446">
        <v>92275</v>
      </c>
      <c r="B2631" s="447" t="s">
        <v>18336</v>
      </c>
      <c r="C2631" s="448" t="s">
        <v>2572</v>
      </c>
      <c r="D2631" s="449">
        <v>31.6</v>
      </c>
      <c r="E2631" s="449">
        <v>1.28</v>
      </c>
      <c r="F2631" s="449" t="s">
        <v>18337</v>
      </c>
    </row>
    <row r="2632" spans="1:6" ht="30" customHeight="1">
      <c r="A2632" s="446">
        <v>92276</v>
      </c>
      <c r="B2632" s="447" t="s">
        <v>18338</v>
      </c>
      <c r="C2632" s="448" t="s">
        <v>2572</v>
      </c>
      <c r="D2632" s="449">
        <v>40.049999999999997</v>
      </c>
      <c r="E2632" s="449">
        <v>1.53</v>
      </c>
      <c r="F2632" s="449" t="s">
        <v>18339</v>
      </c>
    </row>
    <row r="2633" spans="1:6" ht="30" customHeight="1">
      <c r="A2633" s="446">
        <v>92277</v>
      </c>
      <c r="B2633" s="447" t="s">
        <v>18340</v>
      </c>
      <c r="C2633" s="448" t="s">
        <v>2572</v>
      </c>
      <c r="D2633" s="449">
        <v>57.989999999999995</v>
      </c>
      <c r="E2633" s="449">
        <v>1.81</v>
      </c>
      <c r="F2633" s="449" t="s">
        <v>18341</v>
      </c>
    </row>
    <row r="2634" spans="1:6" ht="30" customHeight="1">
      <c r="A2634" s="446">
        <v>92278</v>
      </c>
      <c r="B2634" s="447" t="s">
        <v>18342</v>
      </c>
      <c r="C2634" s="448" t="s">
        <v>2572</v>
      </c>
      <c r="D2634" s="449">
        <v>78.19</v>
      </c>
      <c r="E2634" s="449">
        <v>2.08</v>
      </c>
      <c r="F2634" s="449" t="s">
        <v>18343</v>
      </c>
    </row>
    <row r="2635" spans="1:6" ht="30" customHeight="1">
      <c r="A2635" s="446">
        <v>92279</v>
      </c>
      <c r="B2635" s="447" t="s">
        <v>18344</v>
      </c>
      <c r="C2635" s="448" t="s">
        <v>2572</v>
      </c>
      <c r="D2635" s="449">
        <v>113.21000000000001</v>
      </c>
      <c r="E2635" s="449">
        <v>2.58</v>
      </c>
      <c r="F2635" s="449" t="s">
        <v>18345</v>
      </c>
    </row>
    <row r="2636" spans="1:6" ht="30" customHeight="1">
      <c r="A2636" s="446">
        <v>92280</v>
      </c>
      <c r="B2636" s="447" t="s">
        <v>18346</v>
      </c>
      <c r="C2636" s="448" t="s">
        <v>2572</v>
      </c>
      <c r="D2636" s="449">
        <v>159.28</v>
      </c>
      <c r="E2636" s="449">
        <v>3.04</v>
      </c>
      <c r="F2636" s="449" t="s">
        <v>18347</v>
      </c>
    </row>
    <row r="2637" spans="1:6" ht="30" customHeight="1">
      <c r="A2637" s="446">
        <v>92305</v>
      </c>
      <c r="B2637" s="447" t="s">
        <v>18359</v>
      </c>
      <c r="C2637" s="448" t="s">
        <v>2572</v>
      </c>
      <c r="D2637" s="449">
        <v>19.38</v>
      </c>
      <c r="E2637" s="449">
        <v>3.46</v>
      </c>
      <c r="F2637" s="449" t="s">
        <v>13833</v>
      </c>
    </row>
    <row r="2638" spans="1:6" ht="30" customHeight="1">
      <c r="A2638" s="446">
        <v>92306</v>
      </c>
      <c r="B2638" s="447" t="s">
        <v>18360</v>
      </c>
      <c r="C2638" s="448" t="s">
        <v>2572</v>
      </c>
      <c r="D2638" s="449">
        <v>32.610000000000007</v>
      </c>
      <c r="E2638" s="449">
        <v>3.98</v>
      </c>
      <c r="F2638" s="449" t="s">
        <v>18361</v>
      </c>
    </row>
    <row r="2639" spans="1:6" ht="30" customHeight="1">
      <c r="A2639" s="446">
        <v>92307</v>
      </c>
      <c r="B2639" s="447" t="s">
        <v>18362</v>
      </c>
      <c r="C2639" s="448" t="s">
        <v>2572</v>
      </c>
      <c r="D2639" s="449">
        <v>41.14</v>
      </c>
      <c r="E2639" s="449">
        <v>4.42</v>
      </c>
      <c r="F2639" s="449" t="s">
        <v>18363</v>
      </c>
    </row>
    <row r="2640" spans="1:6" ht="30" customHeight="1">
      <c r="A2640" s="446">
        <v>92320</v>
      </c>
      <c r="B2640" s="447" t="s">
        <v>18370</v>
      </c>
      <c r="C2640" s="448" t="s">
        <v>2572</v>
      </c>
      <c r="D2640" s="449">
        <v>21.619999999999997</v>
      </c>
      <c r="E2640" s="449">
        <v>9.3699999999999992</v>
      </c>
      <c r="F2640" s="449" t="s">
        <v>15927</v>
      </c>
    </row>
    <row r="2641" spans="1:6" ht="30" customHeight="1">
      <c r="A2641" s="446">
        <v>92321</v>
      </c>
      <c r="B2641" s="447" t="s">
        <v>18371</v>
      </c>
      <c r="C2641" s="448" t="s">
        <v>2572</v>
      </c>
      <c r="D2641" s="449">
        <v>36.470000000000006</v>
      </c>
      <c r="E2641" s="449">
        <v>14.12</v>
      </c>
      <c r="F2641" s="449" t="s">
        <v>18372</v>
      </c>
    </row>
    <row r="2642" spans="1:6" ht="30" customHeight="1">
      <c r="A2642" s="446">
        <v>92322</v>
      </c>
      <c r="B2642" s="447" t="s">
        <v>18373</v>
      </c>
      <c r="C2642" s="448" t="s">
        <v>2572</v>
      </c>
      <c r="D2642" s="449">
        <v>46.399999999999991</v>
      </c>
      <c r="E2642" s="449">
        <v>18.260000000000002</v>
      </c>
      <c r="F2642" s="449" t="s">
        <v>18374</v>
      </c>
    </row>
    <row r="2643" spans="1:6" ht="30" customHeight="1">
      <c r="A2643" s="446">
        <v>97335</v>
      </c>
      <c r="B2643" s="447" t="s">
        <v>18507</v>
      </c>
      <c r="C2643" s="448" t="s">
        <v>2572</v>
      </c>
      <c r="D2643" s="449">
        <v>45.78</v>
      </c>
      <c r="E2643" s="449">
        <v>1.28</v>
      </c>
      <c r="F2643" s="449" t="s">
        <v>14512</v>
      </c>
    </row>
    <row r="2644" spans="1:6" ht="30" customHeight="1">
      <c r="A2644" s="446">
        <v>97336</v>
      </c>
      <c r="B2644" s="447" t="s">
        <v>18508</v>
      </c>
      <c r="C2644" s="448" t="s">
        <v>2572</v>
      </c>
      <c r="D2644" s="449">
        <v>58.19</v>
      </c>
      <c r="E2644" s="449">
        <v>1.53</v>
      </c>
      <c r="F2644" s="449" t="s">
        <v>18509</v>
      </c>
    </row>
    <row r="2645" spans="1:6" ht="30" customHeight="1">
      <c r="A2645" s="446">
        <v>97337</v>
      </c>
      <c r="B2645" s="447" t="s">
        <v>18510</v>
      </c>
      <c r="C2645" s="448" t="s">
        <v>2572</v>
      </c>
      <c r="D2645" s="449">
        <v>87.679999999999993</v>
      </c>
      <c r="E2645" s="449">
        <v>1.81</v>
      </c>
      <c r="F2645" s="449" t="s">
        <v>16802</v>
      </c>
    </row>
    <row r="2646" spans="1:6" ht="30" customHeight="1">
      <c r="A2646" s="446">
        <v>97338</v>
      </c>
      <c r="B2646" s="447" t="s">
        <v>18511</v>
      </c>
      <c r="C2646" s="448" t="s">
        <v>2572</v>
      </c>
      <c r="D2646" s="449">
        <v>105.48</v>
      </c>
      <c r="E2646" s="449">
        <v>2.08</v>
      </c>
      <c r="F2646" s="449" t="s">
        <v>18512</v>
      </c>
    </row>
    <row r="2647" spans="1:6" ht="30" customHeight="1">
      <c r="A2647" s="446">
        <v>97339</v>
      </c>
      <c r="B2647" s="447" t="s">
        <v>18513</v>
      </c>
      <c r="C2647" s="448" t="s">
        <v>2572</v>
      </c>
      <c r="D2647" s="449">
        <v>113.21000000000001</v>
      </c>
      <c r="E2647" s="449">
        <v>2.58</v>
      </c>
      <c r="F2647" s="449" t="s">
        <v>18345</v>
      </c>
    </row>
    <row r="2648" spans="1:6" ht="30" customHeight="1">
      <c r="A2648" s="446">
        <v>97340</v>
      </c>
      <c r="B2648" s="447" t="s">
        <v>18514</v>
      </c>
      <c r="C2648" s="448" t="s">
        <v>2572</v>
      </c>
      <c r="D2648" s="449">
        <v>113.39999999999999</v>
      </c>
      <c r="E2648" s="449">
        <v>3.04</v>
      </c>
      <c r="F2648" s="449" t="s">
        <v>18515</v>
      </c>
    </row>
    <row r="2649" spans="1:6" ht="30" customHeight="1">
      <c r="A2649" s="446">
        <v>97341</v>
      </c>
      <c r="B2649" s="447" t="s">
        <v>18516</v>
      </c>
      <c r="C2649" s="448" t="s">
        <v>2572</v>
      </c>
      <c r="D2649" s="449">
        <v>29.28</v>
      </c>
      <c r="E2649" s="449">
        <v>3.46</v>
      </c>
      <c r="F2649" s="449" t="s">
        <v>16135</v>
      </c>
    </row>
    <row r="2650" spans="1:6" ht="30" customHeight="1">
      <c r="A2650" s="446">
        <v>97342</v>
      </c>
      <c r="B2650" s="447" t="s">
        <v>18517</v>
      </c>
      <c r="C2650" s="448" t="s">
        <v>2572</v>
      </c>
      <c r="D2650" s="449">
        <v>46.800000000000004</v>
      </c>
      <c r="E2650" s="449">
        <v>3.97</v>
      </c>
      <c r="F2650" s="449" t="s">
        <v>18518</v>
      </c>
    </row>
    <row r="2651" spans="1:6" ht="30" customHeight="1">
      <c r="A2651" s="446">
        <v>97343</v>
      </c>
      <c r="B2651" s="447" t="s">
        <v>18519</v>
      </c>
      <c r="C2651" s="448" t="s">
        <v>2572</v>
      </c>
      <c r="D2651" s="449">
        <v>59.290000000000006</v>
      </c>
      <c r="E2651" s="449">
        <v>4.41</v>
      </c>
      <c r="F2651" s="449" t="s">
        <v>18520</v>
      </c>
    </row>
    <row r="2652" spans="1:6" ht="30" customHeight="1">
      <c r="A2652" s="446">
        <v>97344</v>
      </c>
      <c r="B2652" s="447" t="s">
        <v>18521</v>
      </c>
      <c r="C2652" s="448" t="s">
        <v>2572</v>
      </c>
      <c r="D2652" s="449">
        <v>31.53</v>
      </c>
      <c r="E2652" s="449">
        <v>9.36</v>
      </c>
      <c r="F2652" s="449" t="s">
        <v>15942</v>
      </c>
    </row>
    <row r="2653" spans="1:6" ht="30" customHeight="1">
      <c r="A2653" s="446">
        <v>97345</v>
      </c>
      <c r="B2653" s="447" t="s">
        <v>18522</v>
      </c>
      <c r="C2653" s="448" t="s">
        <v>2572</v>
      </c>
      <c r="D2653" s="449">
        <v>50.669999999999995</v>
      </c>
      <c r="E2653" s="449">
        <v>14.1</v>
      </c>
      <c r="F2653" s="449" t="s">
        <v>17963</v>
      </c>
    </row>
    <row r="2654" spans="1:6" ht="30" customHeight="1">
      <c r="A2654" s="446">
        <v>97346</v>
      </c>
      <c r="B2654" s="447" t="s">
        <v>18523</v>
      </c>
      <c r="C2654" s="448" t="s">
        <v>2572</v>
      </c>
      <c r="D2654" s="449">
        <v>64.55</v>
      </c>
      <c r="E2654" s="449">
        <v>18.25</v>
      </c>
      <c r="F2654" s="449" t="s">
        <v>18524</v>
      </c>
    </row>
    <row r="2655" spans="1:6" ht="30" customHeight="1">
      <c r="A2655" s="446">
        <v>97347</v>
      </c>
      <c r="B2655" s="447" t="s">
        <v>18525</v>
      </c>
      <c r="C2655" s="448" t="s">
        <v>2572</v>
      </c>
      <c r="D2655" s="449">
        <v>55.29</v>
      </c>
      <c r="E2655" s="449">
        <v>1.28</v>
      </c>
      <c r="F2655" s="449" t="s">
        <v>18526</v>
      </c>
    </row>
    <row r="2656" spans="1:6" ht="30" customHeight="1">
      <c r="A2656" s="446">
        <v>97348</v>
      </c>
      <c r="B2656" s="447" t="s">
        <v>18527</v>
      </c>
      <c r="C2656" s="448" t="s">
        <v>2572</v>
      </c>
      <c r="D2656" s="449">
        <v>76.5</v>
      </c>
      <c r="E2656" s="449">
        <v>1.53</v>
      </c>
      <c r="F2656" s="449" t="s">
        <v>18528</v>
      </c>
    </row>
    <row r="2657" spans="1:6" ht="30" customHeight="1">
      <c r="A2657" s="446">
        <v>97349</v>
      </c>
      <c r="B2657" s="447" t="s">
        <v>18529</v>
      </c>
      <c r="C2657" s="448" t="s">
        <v>2572</v>
      </c>
      <c r="D2657" s="449">
        <v>110.48</v>
      </c>
      <c r="E2657" s="449">
        <v>1.81</v>
      </c>
      <c r="F2657" s="449" t="s">
        <v>18530</v>
      </c>
    </row>
    <row r="2658" spans="1:6" ht="30" customHeight="1">
      <c r="A2658" s="446">
        <v>97350</v>
      </c>
      <c r="B2658" s="447" t="s">
        <v>18531</v>
      </c>
      <c r="C2658" s="448" t="s">
        <v>2572</v>
      </c>
      <c r="D2658" s="449">
        <v>134.22</v>
      </c>
      <c r="E2658" s="449">
        <v>2.08</v>
      </c>
      <c r="F2658" s="449" t="s">
        <v>18532</v>
      </c>
    </row>
    <row r="2659" spans="1:6" ht="30" customHeight="1">
      <c r="A2659" s="446">
        <v>97351</v>
      </c>
      <c r="B2659" s="447" t="s">
        <v>18533</v>
      </c>
      <c r="C2659" s="448" t="s">
        <v>2572</v>
      </c>
      <c r="D2659" s="449">
        <v>185.75</v>
      </c>
      <c r="E2659" s="449">
        <v>2.58</v>
      </c>
      <c r="F2659" s="449" t="s">
        <v>18534</v>
      </c>
    </row>
    <row r="2660" spans="1:6" ht="30" customHeight="1">
      <c r="A2660" s="446">
        <v>97352</v>
      </c>
      <c r="B2660" s="447" t="s">
        <v>18535</v>
      </c>
      <c r="C2660" s="448" t="s">
        <v>2572</v>
      </c>
      <c r="D2660" s="449">
        <v>240.9</v>
      </c>
      <c r="E2660" s="449">
        <v>3.04</v>
      </c>
      <c r="F2660" s="449" t="s">
        <v>18536</v>
      </c>
    </row>
    <row r="2661" spans="1:6" ht="30" customHeight="1">
      <c r="A2661" s="446">
        <v>97353</v>
      </c>
      <c r="B2661" s="447" t="s">
        <v>18537</v>
      </c>
      <c r="C2661" s="448" t="s">
        <v>2572</v>
      </c>
      <c r="D2661" s="449">
        <v>34.93</v>
      </c>
      <c r="E2661" s="449">
        <v>3.45</v>
      </c>
      <c r="F2661" s="449" t="s">
        <v>18538</v>
      </c>
    </row>
    <row r="2662" spans="1:6" ht="30" customHeight="1">
      <c r="A2662" s="446">
        <v>97354</v>
      </c>
      <c r="B2662" s="447" t="s">
        <v>18539</v>
      </c>
      <c r="C2662" s="448" t="s">
        <v>2572</v>
      </c>
      <c r="D2662" s="449">
        <v>56.31</v>
      </c>
      <c r="E2662" s="449">
        <v>3.97</v>
      </c>
      <c r="F2662" s="449" t="s">
        <v>18173</v>
      </c>
    </row>
    <row r="2663" spans="1:6" ht="30" customHeight="1">
      <c r="A2663" s="446">
        <v>97355</v>
      </c>
      <c r="B2663" s="447" t="s">
        <v>18540</v>
      </c>
      <c r="C2663" s="448" t="s">
        <v>2572</v>
      </c>
      <c r="D2663" s="449">
        <v>77.600000000000009</v>
      </c>
      <c r="E2663" s="449">
        <v>4.41</v>
      </c>
      <c r="F2663" s="449" t="s">
        <v>18541</v>
      </c>
    </row>
    <row r="2664" spans="1:6" ht="30" customHeight="1">
      <c r="A2664" s="446">
        <v>97356</v>
      </c>
      <c r="B2664" s="447" t="s">
        <v>18542</v>
      </c>
      <c r="C2664" s="448" t="s">
        <v>2572</v>
      </c>
      <c r="D2664" s="449">
        <v>37.18</v>
      </c>
      <c r="E2664" s="449">
        <v>9.35</v>
      </c>
      <c r="F2664" s="449" t="s">
        <v>18543</v>
      </c>
    </row>
    <row r="2665" spans="1:6" ht="30" customHeight="1">
      <c r="A2665" s="446">
        <v>97357</v>
      </c>
      <c r="B2665" s="447" t="s">
        <v>18544</v>
      </c>
      <c r="C2665" s="448" t="s">
        <v>2572</v>
      </c>
      <c r="D2665" s="449">
        <v>60.18</v>
      </c>
      <c r="E2665" s="449">
        <v>14.1</v>
      </c>
      <c r="F2665" s="449" t="s">
        <v>15545</v>
      </c>
    </row>
    <row r="2666" spans="1:6" ht="30" customHeight="1">
      <c r="A2666" s="446">
        <v>97358</v>
      </c>
      <c r="B2666" s="447" t="s">
        <v>18545</v>
      </c>
      <c r="C2666" s="448" t="s">
        <v>2572</v>
      </c>
      <c r="D2666" s="449">
        <v>82.87</v>
      </c>
      <c r="E2666" s="449">
        <v>18.239999999999998</v>
      </c>
      <c r="F2666" s="449" t="s">
        <v>18546</v>
      </c>
    </row>
    <row r="2667" spans="1:6">
      <c r="A2667" s="441"/>
      <c r="B2667" s="528" t="s">
        <v>20989</v>
      </c>
      <c r="C2667" s="443"/>
      <c r="D2667" s="444" t="s">
        <v>2587</v>
      </c>
      <c r="E2667" s="444" t="s">
        <v>2587</v>
      </c>
      <c r="F2667" s="444"/>
    </row>
    <row r="2668" spans="1:6" ht="30" customHeight="1">
      <c r="A2668" s="446">
        <v>92281</v>
      </c>
      <c r="B2668" s="447" t="s">
        <v>18348</v>
      </c>
      <c r="C2668" s="448" t="s">
        <v>2572</v>
      </c>
      <c r="D2668" s="449">
        <v>91.67</v>
      </c>
      <c r="E2668" s="449">
        <v>1.88</v>
      </c>
      <c r="F2668" s="449" t="s">
        <v>18349</v>
      </c>
    </row>
    <row r="2669" spans="1:6" ht="30" customHeight="1">
      <c r="A2669" s="446">
        <v>92282</v>
      </c>
      <c r="B2669" s="447" t="s">
        <v>18350</v>
      </c>
      <c r="C2669" s="448" t="s">
        <v>2572</v>
      </c>
      <c r="D2669" s="449">
        <v>102.59</v>
      </c>
      <c r="E2669" s="449">
        <v>2.1</v>
      </c>
      <c r="F2669" s="449" t="s">
        <v>18351</v>
      </c>
    </row>
    <row r="2670" spans="1:6" ht="30" customHeight="1">
      <c r="A2670" s="446">
        <v>92283</v>
      </c>
      <c r="B2670" s="447" t="s">
        <v>18352</v>
      </c>
      <c r="C2670" s="448" t="s">
        <v>2572</v>
      </c>
      <c r="D2670" s="449">
        <v>137.16000000000003</v>
      </c>
      <c r="E2670" s="449">
        <v>2.39</v>
      </c>
      <c r="F2670" s="449" t="s">
        <v>18353</v>
      </c>
    </row>
    <row r="2671" spans="1:6" ht="30" customHeight="1">
      <c r="A2671" s="446">
        <v>92284</v>
      </c>
      <c r="B2671" s="447" t="s">
        <v>18354</v>
      </c>
      <c r="C2671" s="448" t="s">
        <v>2572</v>
      </c>
      <c r="D2671" s="449">
        <v>168.52</v>
      </c>
      <c r="E2671" s="449">
        <v>2.69</v>
      </c>
      <c r="F2671" s="449" t="s">
        <v>18355</v>
      </c>
    </row>
    <row r="2672" spans="1:6" ht="30" customHeight="1">
      <c r="A2672" s="446">
        <v>92285</v>
      </c>
      <c r="B2672" s="447" t="s">
        <v>18356</v>
      </c>
      <c r="C2672" s="448" t="s">
        <v>2572</v>
      </c>
      <c r="D2672" s="449">
        <v>221.26</v>
      </c>
      <c r="E2672" s="449">
        <v>3.15</v>
      </c>
      <c r="F2672" s="449" t="s">
        <v>18357</v>
      </c>
    </row>
    <row r="2673" spans="1:6" ht="30" customHeight="1">
      <c r="A2673" s="446">
        <v>92286</v>
      </c>
      <c r="B2673" s="447" t="s">
        <v>18358</v>
      </c>
      <c r="C2673" s="448" t="s">
        <v>2572</v>
      </c>
      <c r="D2673" s="449">
        <v>268.83000000000004</v>
      </c>
      <c r="E2673" s="449">
        <v>3.64</v>
      </c>
      <c r="F2673" s="449" t="s">
        <v>14951</v>
      </c>
    </row>
    <row r="2674" spans="1:6" ht="30" customHeight="1">
      <c r="A2674" s="446">
        <v>92308</v>
      </c>
      <c r="B2674" s="447" t="s">
        <v>18364</v>
      </c>
      <c r="C2674" s="448" t="s">
        <v>2572</v>
      </c>
      <c r="D2674" s="449">
        <v>32.239999999999995</v>
      </c>
      <c r="E2674" s="449">
        <v>5.41</v>
      </c>
      <c r="F2674" s="449" t="s">
        <v>18365</v>
      </c>
    </row>
    <row r="2675" spans="1:6" ht="30" customHeight="1">
      <c r="A2675" s="446">
        <v>92309</v>
      </c>
      <c r="B2675" s="447" t="s">
        <v>18366</v>
      </c>
      <c r="C2675" s="448" t="s">
        <v>2572</v>
      </c>
      <c r="D2675" s="449">
        <v>93.22</v>
      </c>
      <c r="E2675" s="449">
        <v>5.92</v>
      </c>
      <c r="F2675" s="449" t="s">
        <v>18367</v>
      </c>
    </row>
    <row r="2676" spans="1:6" ht="30" customHeight="1">
      <c r="A2676" s="446">
        <v>92310</v>
      </c>
      <c r="B2676" s="447" t="s">
        <v>18368</v>
      </c>
      <c r="C2676" s="448" t="s">
        <v>2572</v>
      </c>
      <c r="D2676" s="449">
        <v>104.21</v>
      </c>
      <c r="E2676" s="449">
        <v>6.37</v>
      </c>
      <c r="F2676" s="449" t="s">
        <v>18369</v>
      </c>
    </row>
    <row r="2677" spans="1:6" ht="30" customHeight="1">
      <c r="A2677" s="446">
        <v>92323</v>
      </c>
      <c r="B2677" s="447" t="s">
        <v>18375</v>
      </c>
      <c r="C2677" s="448" t="s">
        <v>2572</v>
      </c>
      <c r="D2677" s="449">
        <v>33.940000000000005</v>
      </c>
      <c r="E2677" s="449">
        <v>9.9</v>
      </c>
      <c r="F2677" s="449" t="s">
        <v>18376</v>
      </c>
    </row>
    <row r="2678" spans="1:6" ht="30" customHeight="1">
      <c r="A2678" s="446">
        <v>92324</v>
      </c>
      <c r="B2678" s="447" t="s">
        <v>18377</v>
      </c>
      <c r="C2678" s="448" t="s">
        <v>2572</v>
      </c>
      <c r="D2678" s="449">
        <v>96.53</v>
      </c>
      <c r="E2678" s="449">
        <v>14.65</v>
      </c>
      <c r="F2678" s="449" t="s">
        <v>18378</v>
      </c>
    </row>
    <row r="2679" spans="1:6" ht="30" customHeight="1">
      <c r="A2679" s="446">
        <v>92325</v>
      </c>
      <c r="B2679" s="447" t="s">
        <v>18379</v>
      </c>
      <c r="C2679" s="448" t="s">
        <v>2572</v>
      </c>
      <c r="D2679" s="449">
        <v>108.96</v>
      </c>
      <c r="E2679" s="449">
        <v>18.73</v>
      </c>
      <c r="F2679" s="449" t="s">
        <v>18380</v>
      </c>
    </row>
    <row r="2680" spans="1:6" ht="45" customHeight="1">
      <c r="A2680" s="446">
        <v>97327</v>
      </c>
      <c r="B2680" s="447" t="s">
        <v>18496</v>
      </c>
      <c r="C2680" s="448" t="s">
        <v>2572</v>
      </c>
      <c r="D2680" s="449">
        <v>16.340000000000003</v>
      </c>
      <c r="E2680" s="449">
        <v>1.42</v>
      </c>
      <c r="F2680" s="449" t="s">
        <v>18497</v>
      </c>
    </row>
    <row r="2681" spans="1:6" ht="45" customHeight="1">
      <c r="A2681" s="446">
        <v>97328</v>
      </c>
      <c r="B2681" s="447" t="s">
        <v>18498</v>
      </c>
      <c r="C2681" s="448" t="s">
        <v>2572</v>
      </c>
      <c r="D2681" s="449">
        <v>29.18</v>
      </c>
      <c r="E2681" s="449">
        <v>1.56</v>
      </c>
      <c r="F2681" s="449" t="s">
        <v>13935</v>
      </c>
    </row>
    <row r="2682" spans="1:6" ht="45" customHeight="1">
      <c r="A2682" s="446">
        <v>97329</v>
      </c>
      <c r="B2682" s="447" t="s">
        <v>18499</v>
      </c>
      <c r="C2682" s="448" t="s">
        <v>2572</v>
      </c>
      <c r="D2682" s="449">
        <v>36.6</v>
      </c>
      <c r="E2682" s="449">
        <v>1.66</v>
      </c>
      <c r="F2682" s="449" t="s">
        <v>14766</v>
      </c>
    </row>
    <row r="2683" spans="1:6" ht="45" customHeight="1">
      <c r="A2683" s="446">
        <v>97330</v>
      </c>
      <c r="B2683" s="447" t="s">
        <v>18500</v>
      </c>
      <c r="C2683" s="448" t="s">
        <v>2572</v>
      </c>
      <c r="D2683" s="449">
        <v>44.760000000000005</v>
      </c>
      <c r="E2683" s="449">
        <v>1.76</v>
      </c>
      <c r="F2683" s="449" t="s">
        <v>18501</v>
      </c>
    </row>
    <row r="2684" spans="1:6" ht="45" customHeight="1">
      <c r="A2684" s="446">
        <v>97331</v>
      </c>
      <c r="B2684" s="447" t="s">
        <v>18502</v>
      </c>
      <c r="C2684" s="448" t="s">
        <v>2572</v>
      </c>
      <c r="D2684" s="449">
        <v>16.399999999999999</v>
      </c>
      <c r="E2684" s="449">
        <v>1.62</v>
      </c>
      <c r="F2684" s="449" t="s">
        <v>13921</v>
      </c>
    </row>
    <row r="2685" spans="1:6" ht="45" customHeight="1">
      <c r="A2685" s="446">
        <v>97332</v>
      </c>
      <c r="B2685" s="447" t="s">
        <v>18503</v>
      </c>
      <c r="C2685" s="448" t="s">
        <v>2572</v>
      </c>
      <c r="D2685" s="449">
        <v>29.26</v>
      </c>
      <c r="E2685" s="449">
        <v>1.79</v>
      </c>
      <c r="F2685" s="449" t="s">
        <v>18504</v>
      </c>
    </row>
    <row r="2686" spans="1:6" ht="45" customHeight="1">
      <c r="A2686" s="446">
        <v>97333</v>
      </c>
      <c r="B2686" s="447" t="s">
        <v>18505</v>
      </c>
      <c r="C2686" s="448" t="s">
        <v>2572</v>
      </c>
      <c r="D2686" s="449">
        <v>36.69</v>
      </c>
      <c r="E2686" s="449">
        <v>1.95</v>
      </c>
      <c r="F2686" s="449" t="s">
        <v>15013</v>
      </c>
    </row>
    <row r="2687" spans="1:6" ht="45" customHeight="1">
      <c r="A2687" s="446">
        <v>97334</v>
      </c>
      <c r="B2687" s="447" t="s">
        <v>18506</v>
      </c>
      <c r="C2687" s="448" t="s">
        <v>2572</v>
      </c>
      <c r="D2687" s="449">
        <v>44.89</v>
      </c>
      <c r="E2687" s="449">
        <v>2.0499999999999998</v>
      </c>
      <c r="F2687" s="449" t="s">
        <v>11923</v>
      </c>
    </row>
    <row r="2688" spans="1:6">
      <c r="A2688" s="441"/>
      <c r="B2688" s="445" t="s">
        <v>444</v>
      </c>
      <c r="C2688" s="443"/>
      <c r="D2688" s="444" t="s">
        <v>2587</v>
      </c>
      <c r="E2688" s="444" t="s">
        <v>2587</v>
      </c>
      <c r="F2688" s="444"/>
    </row>
    <row r="2689" spans="1:6" ht="30" customHeight="1">
      <c r="A2689" s="446">
        <v>92287</v>
      </c>
      <c r="B2689" s="447" t="s">
        <v>18727</v>
      </c>
      <c r="C2689" s="448" t="s">
        <v>2570</v>
      </c>
      <c r="D2689" s="449">
        <v>8.73</v>
      </c>
      <c r="E2689" s="449">
        <v>2.69</v>
      </c>
      <c r="F2689" s="449" t="s">
        <v>14543</v>
      </c>
    </row>
    <row r="2690" spans="1:6" ht="30" customHeight="1">
      <c r="A2690" s="446">
        <v>92288</v>
      </c>
      <c r="B2690" s="447" t="s">
        <v>18728</v>
      </c>
      <c r="C2690" s="448" t="s">
        <v>2570</v>
      </c>
      <c r="D2690" s="449">
        <v>14.11</v>
      </c>
      <c r="E2690" s="449">
        <v>3.16</v>
      </c>
      <c r="F2690" s="449" t="s">
        <v>18729</v>
      </c>
    </row>
    <row r="2691" spans="1:6" ht="30" customHeight="1">
      <c r="A2691" s="446">
        <v>92289</v>
      </c>
      <c r="B2691" s="447" t="s">
        <v>18730</v>
      </c>
      <c r="C2691" s="448" t="s">
        <v>2570</v>
      </c>
      <c r="D2691" s="449">
        <v>25.869999999999997</v>
      </c>
      <c r="E2691" s="449">
        <v>3.71</v>
      </c>
      <c r="F2691" s="449" t="s">
        <v>12295</v>
      </c>
    </row>
    <row r="2692" spans="1:6" ht="30" customHeight="1">
      <c r="A2692" s="446">
        <v>92290</v>
      </c>
      <c r="B2692" s="447" t="s">
        <v>18731</v>
      </c>
      <c r="C2692" s="448" t="s">
        <v>2570</v>
      </c>
      <c r="D2692" s="449">
        <v>40.159999999999997</v>
      </c>
      <c r="E2692" s="449">
        <v>4.28</v>
      </c>
      <c r="F2692" s="449" t="s">
        <v>18732</v>
      </c>
    </row>
    <row r="2693" spans="1:6" ht="30" customHeight="1">
      <c r="A2693" s="446">
        <v>92291</v>
      </c>
      <c r="B2693" s="447" t="s">
        <v>18733</v>
      </c>
      <c r="C2693" s="448" t="s">
        <v>2570</v>
      </c>
      <c r="D2693" s="449">
        <v>62.3</v>
      </c>
      <c r="E2693" s="449">
        <v>5.25</v>
      </c>
      <c r="F2693" s="449" t="s">
        <v>18734</v>
      </c>
    </row>
    <row r="2694" spans="1:6" ht="30" customHeight="1">
      <c r="A2694" s="446">
        <v>92292</v>
      </c>
      <c r="B2694" s="447" t="s">
        <v>18735</v>
      </c>
      <c r="C2694" s="448" t="s">
        <v>2570</v>
      </c>
      <c r="D2694" s="449">
        <v>200.84</v>
      </c>
      <c r="E2694" s="449">
        <v>6.2</v>
      </c>
      <c r="F2694" s="449" t="s">
        <v>18736</v>
      </c>
    </row>
    <row r="2695" spans="1:6" ht="30" customHeight="1">
      <c r="A2695" s="446">
        <v>92293</v>
      </c>
      <c r="B2695" s="447" t="s">
        <v>18737</v>
      </c>
      <c r="C2695" s="448" t="s">
        <v>2570</v>
      </c>
      <c r="D2695" s="449">
        <v>4.8600000000000003</v>
      </c>
      <c r="E2695" s="449">
        <v>1.8</v>
      </c>
      <c r="F2695" s="449" t="s">
        <v>18738</v>
      </c>
    </row>
    <row r="2696" spans="1:6" ht="30" customHeight="1">
      <c r="A2696" s="446">
        <v>92294</v>
      </c>
      <c r="B2696" s="447" t="s">
        <v>18739</v>
      </c>
      <c r="C2696" s="448" t="s">
        <v>2570</v>
      </c>
      <c r="D2696" s="449">
        <v>8.56</v>
      </c>
      <c r="E2696" s="449">
        <v>2.11</v>
      </c>
      <c r="F2696" s="449" t="s">
        <v>11443</v>
      </c>
    </row>
    <row r="2697" spans="1:6" ht="30" customHeight="1">
      <c r="A2697" s="446">
        <v>92295</v>
      </c>
      <c r="B2697" s="447" t="s">
        <v>18740</v>
      </c>
      <c r="C2697" s="448" t="s">
        <v>2570</v>
      </c>
      <c r="D2697" s="449">
        <v>16.829999999999998</v>
      </c>
      <c r="E2697" s="449">
        <v>2.46</v>
      </c>
      <c r="F2697" s="449" t="s">
        <v>15973</v>
      </c>
    </row>
    <row r="2698" spans="1:6" ht="30" customHeight="1">
      <c r="A2698" s="446">
        <v>92296</v>
      </c>
      <c r="B2698" s="447" t="s">
        <v>18741</v>
      </c>
      <c r="C2698" s="448" t="s">
        <v>2570</v>
      </c>
      <c r="D2698" s="449">
        <v>22.68</v>
      </c>
      <c r="E2698" s="449">
        <v>2.85</v>
      </c>
      <c r="F2698" s="449" t="s">
        <v>14725</v>
      </c>
    </row>
    <row r="2699" spans="1:6" ht="30" customHeight="1">
      <c r="A2699" s="446">
        <v>92297</v>
      </c>
      <c r="B2699" s="447" t="s">
        <v>18742</v>
      </c>
      <c r="C2699" s="448" t="s">
        <v>2570</v>
      </c>
      <c r="D2699" s="449">
        <v>35.590000000000003</v>
      </c>
      <c r="E2699" s="449">
        <v>3.5</v>
      </c>
      <c r="F2699" s="449" t="s">
        <v>18743</v>
      </c>
    </row>
    <row r="2700" spans="1:6" ht="30" customHeight="1">
      <c r="A2700" s="446">
        <v>92298</v>
      </c>
      <c r="B2700" s="447" t="s">
        <v>18744</v>
      </c>
      <c r="C2700" s="448" t="s">
        <v>2570</v>
      </c>
      <c r="D2700" s="449">
        <v>103.4</v>
      </c>
      <c r="E2700" s="449">
        <v>4.13</v>
      </c>
      <c r="F2700" s="449" t="s">
        <v>18745</v>
      </c>
    </row>
    <row r="2701" spans="1:6" ht="30" customHeight="1">
      <c r="A2701" s="446">
        <v>92299</v>
      </c>
      <c r="B2701" s="447" t="s">
        <v>18746</v>
      </c>
      <c r="C2701" s="448" t="s">
        <v>2570</v>
      </c>
      <c r="D2701" s="449">
        <v>11.51</v>
      </c>
      <c r="E2701" s="449">
        <v>3.57</v>
      </c>
      <c r="F2701" s="449" t="s">
        <v>14533</v>
      </c>
    </row>
    <row r="2702" spans="1:6" ht="30" customHeight="1">
      <c r="A2702" s="446">
        <v>92300</v>
      </c>
      <c r="B2702" s="447" t="s">
        <v>18747</v>
      </c>
      <c r="C2702" s="448" t="s">
        <v>2570</v>
      </c>
      <c r="D2702" s="449">
        <v>17.850000000000001</v>
      </c>
      <c r="E2702" s="449">
        <v>4.22</v>
      </c>
      <c r="F2702" s="449" t="s">
        <v>14481</v>
      </c>
    </row>
    <row r="2703" spans="1:6" ht="30" customHeight="1">
      <c r="A2703" s="446">
        <v>92301</v>
      </c>
      <c r="B2703" s="447" t="s">
        <v>18748</v>
      </c>
      <c r="C2703" s="448" t="s">
        <v>2570</v>
      </c>
      <c r="D2703" s="449">
        <v>37.03</v>
      </c>
      <c r="E2703" s="449">
        <v>4.96</v>
      </c>
      <c r="F2703" s="449" t="s">
        <v>14516</v>
      </c>
    </row>
    <row r="2704" spans="1:6" ht="30" customHeight="1">
      <c r="A2704" s="446">
        <v>92302</v>
      </c>
      <c r="B2704" s="447" t="s">
        <v>18749</v>
      </c>
      <c r="C2704" s="448" t="s">
        <v>2570</v>
      </c>
      <c r="D2704" s="449">
        <v>49.550000000000004</v>
      </c>
      <c r="E2704" s="449">
        <v>5.69</v>
      </c>
      <c r="F2704" s="449" t="s">
        <v>18750</v>
      </c>
    </row>
    <row r="2705" spans="1:6" ht="30" customHeight="1">
      <c r="A2705" s="446">
        <v>92303</v>
      </c>
      <c r="B2705" s="447" t="s">
        <v>18751</v>
      </c>
      <c r="C2705" s="448" t="s">
        <v>2570</v>
      </c>
      <c r="D2705" s="449">
        <v>92.86</v>
      </c>
      <c r="E2705" s="449">
        <v>6.98</v>
      </c>
      <c r="F2705" s="449" t="s">
        <v>18752</v>
      </c>
    </row>
    <row r="2706" spans="1:6" ht="30" customHeight="1">
      <c r="A2706" s="446">
        <v>92304</v>
      </c>
      <c r="B2706" s="447" t="s">
        <v>18753</v>
      </c>
      <c r="C2706" s="448" t="s">
        <v>2570</v>
      </c>
      <c r="D2706" s="449">
        <v>247.49</v>
      </c>
      <c r="E2706" s="449">
        <v>8.26</v>
      </c>
      <c r="F2706" s="449" t="s">
        <v>18754</v>
      </c>
    </row>
    <row r="2707" spans="1:6" ht="30" customHeight="1">
      <c r="A2707" s="446">
        <v>92311</v>
      </c>
      <c r="B2707" s="447" t="s">
        <v>18755</v>
      </c>
      <c r="C2707" s="448" t="s">
        <v>2570</v>
      </c>
      <c r="D2707" s="449">
        <v>4.99</v>
      </c>
      <c r="E2707" s="449">
        <v>3.85</v>
      </c>
      <c r="F2707" s="449" t="s">
        <v>11310</v>
      </c>
    </row>
    <row r="2708" spans="1:6" ht="30" customHeight="1">
      <c r="A2708" s="446">
        <v>92312</v>
      </c>
      <c r="B2708" s="447" t="s">
        <v>18756</v>
      </c>
      <c r="C2708" s="448" t="s">
        <v>2570</v>
      </c>
      <c r="D2708" s="449">
        <v>9.4</v>
      </c>
      <c r="E2708" s="449">
        <v>4.41</v>
      </c>
      <c r="F2708" s="449" t="s">
        <v>18757</v>
      </c>
    </row>
    <row r="2709" spans="1:6" ht="30" customHeight="1">
      <c r="A2709" s="446">
        <v>92313</v>
      </c>
      <c r="B2709" s="447" t="s">
        <v>18758</v>
      </c>
      <c r="C2709" s="448" t="s">
        <v>2570</v>
      </c>
      <c r="D2709" s="449">
        <v>14.75</v>
      </c>
      <c r="E2709" s="449">
        <v>4.91</v>
      </c>
      <c r="F2709" s="449" t="s">
        <v>18759</v>
      </c>
    </row>
    <row r="2710" spans="1:6" ht="30" customHeight="1">
      <c r="A2710" s="446">
        <v>92314</v>
      </c>
      <c r="B2710" s="447" t="s">
        <v>18760</v>
      </c>
      <c r="C2710" s="448" t="s">
        <v>2570</v>
      </c>
      <c r="D2710" s="449">
        <v>3.1799999999999997</v>
      </c>
      <c r="E2710" s="449">
        <v>2.58</v>
      </c>
      <c r="F2710" s="449" t="s">
        <v>15074</v>
      </c>
    </row>
    <row r="2711" spans="1:6" ht="30" customHeight="1">
      <c r="A2711" s="446">
        <v>92315</v>
      </c>
      <c r="B2711" s="447" t="s">
        <v>18761</v>
      </c>
      <c r="C2711" s="448" t="s">
        <v>2570</v>
      </c>
      <c r="D2711" s="449">
        <v>5.2999999999999989</v>
      </c>
      <c r="E2711" s="449">
        <v>2.98</v>
      </c>
      <c r="F2711" s="449" t="s">
        <v>12666</v>
      </c>
    </row>
    <row r="2712" spans="1:6" ht="30" customHeight="1">
      <c r="A2712" s="446">
        <v>92316</v>
      </c>
      <c r="B2712" s="447" t="s">
        <v>18762</v>
      </c>
      <c r="C2712" s="448" t="s">
        <v>2570</v>
      </c>
      <c r="D2712" s="449">
        <v>9</v>
      </c>
      <c r="E2712" s="449">
        <v>3.28</v>
      </c>
      <c r="F2712" s="449" t="s">
        <v>13693</v>
      </c>
    </row>
    <row r="2713" spans="1:6" ht="30" customHeight="1">
      <c r="A2713" s="446">
        <v>92317</v>
      </c>
      <c r="B2713" s="447" t="s">
        <v>18763</v>
      </c>
      <c r="C2713" s="448" t="s">
        <v>2570</v>
      </c>
      <c r="D2713" s="449">
        <v>6.85</v>
      </c>
      <c r="E2713" s="449">
        <v>5.15</v>
      </c>
      <c r="F2713" s="449" t="s">
        <v>14552</v>
      </c>
    </row>
    <row r="2714" spans="1:6" ht="30" customHeight="1">
      <c r="A2714" s="446">
        <v>92318</v>
      </c>
      <c r="B2714" s="447" t="s">
        <v>18764</v>
      </c>
      <c r="C2714" s="448" t="s">
        <v>2570</v>
      </c>
      <c r="D2714" s="449">
        <v>12.399999999999999</v>
      </c>
      <c r="E2714" s="449">
        <v>5.87</v>
      </c>
      <c r="F2714" s="449" t="s">
        <v>18765</v>
      </c>
    </row>
    <row r="2715" spans="1:6" ht="30" customHeight="1">
      <c r="A2715" s="446">
        <v>92319</v>
      </c>
      <c r="B2715" s="447" t="s">
        <v>18766</v>
      </c>
      <c r="C2715" s="448" t="s">
        <v>2570</v>
      </c>
      <c r="D2715" s="449">
        <v>18.739999999999998</v>
      </c>
      <c r="E2715" s="449">
        <v>6.53</v>
      </c>
      <c r="F2715" s="449" t="s">
        <v>12148</v>
      </c>
    </row>
    <row r="2716" spans="1:6" ht="30" customHeight="1">
      <c r="A2716" s="446">
        <v>92326</v>
      </c>
      <c r="B2716" s="447" t="s">
        <v>18767</v>
      </c>
      <c r="C2716" s="448" t="s">
        <v>2570</v>
      </c>
      <c r="D2716" s="449">
        <v>5.91</v>
      </c>
      <c r="E2716" s="449">
        <v>4.01</v>
      </c>
      <c r="F2716" s="449" t="s">
        <v>17971</v>
      </c>
    </row>
    <row r="2717" spans="1:6" ht="30" customHeight="1">
      <c r="A2717" s="446">
        <v>92327</v>
      </c>
      <c r="B2717" s="447" t="s">
        <v>18768</v>
      </c>
      <c r="C2717" s="448" t="s">
        <v>2570</v>
      </c>
      <c r="D2717" s="449">
        <v>10.040000000000001</v>
      </c>
      <c r="E2717" s="449">
        <v>5.99</v>
      </c>
      <c r="F2717" s="449" t="s">
        <v>13304</v>
      </c>
    </row>
    <row r="2718" spans="1:6" ht="30" customHeight="1">
      <c r="A2718" s="446">
        <v>92328</v>
      </c>
      <c r="B2718" s="447" t="s">
        <v>18769</v>
      </c>
      <c r="C2718" s="448" t="s">
        <v>2570</v>
      </c>
      <c r="D2718" s="449">
        <v>15.870000000000001</v>
      </c>
      <c r="E2718" s="449">
        <v>7.7</v>
      </c>
      <c r="F2718" s="449" t="s">
        <v>18770</v>
      </c>
    </row>
    <row r="2719" spans="1:6" ht="30" customHeight="1">
      <c r="A2719" s="446">
        <v>92329</v>
      </c>
      <c r="B2719" s="447" t="s">
        <v>18771</v>
      </c>
      <c r="C2719" s="448" t="s">
        <v>2570</v>
      </c>
      <c r="D2719" s="449">
        <v>3.21</v>
      </c>
      <c r="E2719" s="449">
        <v>2.71</v>
      </c>
      <c r="F2719" s="449" t="s">
        <v>15604</v>
      </c>
    </row>
    <row r="2720" spans="1:6" ht="30" customHeight="1">
      <c r="A2720" s="446">
        <v>92330</v>
      </c>
      <c r="B2720" s="447" t="s">
        <v>18772</v>
      </c>
      <c r="C2720" s="448" t="s">
        <v>2570</v>
      </c>
      <c r="D2720" s="449">
        <v>5.7200000000000006</v>
      </c>
      <c r="E2720" s="449">
        <v>4.01</v>
      </c>
      <c r="F2720" s="449" t="s">
        <v>12532</v>
      </c>
    </row>
    <row r="2721" spans="1:6" ht="30" customHeight="1">
      <c r="A2721" s="446">
        <v>92331</v>
      </c>
      <c r="B2721" s="447" t="s">
        <v>18773</v>
      </c>
      <c r="C2721" s="448" t="s">
        <v>2570</v>
      </c>
      <c r="D2721" s="449">
        <v>9.7200000000000006</v>
      </c>
      <c r="E2721" s="449">
        <v>5.18</v>
      </c>
      <c r="F2721" s="449" t="s">
        <v>18774</v>
      </c>
    </row>
    <row r="2722" spans="1:6" ht="30" customHeight="1">
      <c r="A2722" s="446">
        <v>92332</v>
      </c>
      <c r="B2722" s="447" t="s">
        <v>18775</v>
      </c>
      <c r="C2722" s="448" t="s">
        <v>2570</v>
      </c>
      <c r="D2722" s="449">
        <v>6.9</v>
      </c>
      <c r="E2722" s="449">
        <v>5.34</v>
      </c>
      <c r="F2722" s="449" t="s">
        <v>18776</v>
      </c>
    </row>
    <row r="2723" spans="1:6" ht="30" customHeight="1">
      <c r="A2723" s="446">
        <v>92333</v>
      </c>
      <c r="B2723" s="447" t="s">
        <v>18777</v>
      </c>
      <c r="C2723" s="448" t="s">
        <v>2570</v>
      </c>
      <c r="D2723" s="449">
        <v>13.23</v>
      </c>
      <c r="E2723" s="449">
        <v>7.96</v>
      </c>
      <c r="F2723" s="449" t="s">
        <v>18778</v>
      </c>
    </row>
    <row r="2724" spans="1:6" ht="30" customHeight="1">
      <c r="A2724" s="446">
        <v>92334</v>
      </c>
      <c r="B2724" s="447" t="s">
        <v>18779</v>
      </c>
      <c r="C2724" s="448" t="s">
        <v>2570</v>
      </c>
      <c r="D2724" s="449">
        <v>20.21</v>
      </c>
      <c r="E2724" s="449">
        <v>10.26</v>
      </c>
      <c r="F2724" s="449" t="s">
        <v>18780</v>
      </c>
    </row>
    <row r="2725" spans="1:6" ht="30" customHeight="1">
      <c r="A2725" s="446">
        <v>93050</v>
      </c>
      <c r="B2725" s="447" t="s">
        <v>18896</v>
      </c>
      <c r="C2725" s="448" t="s">
        <v>2570</v>
      </c>
      <c r="D2725" s="449">
        <v>5.63</v>
      </c>
      <c r="E2725" s="449">
        <v>1.8</v>
      </c>
      <c r="F2725" s="449" t="s">
        <v>12290</v>
      </c>
    </row>
    <row r="2726" spans="1:6" ht="30" customHeight="1">
      <c r="A2726" s="446">
        <v>93051</v>
      </c>
      <c r="B2726" s="447" t="s">
        <v>18897</v>
      </c>
      <c r="C2726" s="448" t="s">
        <v>2570</v>
      </c>
      <c r="D2726" s="449">
        <v>5.1100000000000003</v>
      </c>
      <c r="E2726" s="449">
        <v>1.8</v>
      </c>
      <c r="F2726" s="449" t="s">
        <v>13420</v>
      </c>
    </row>
    <row r="2727" spans="1:6" ht="30" customHeight="1">
      <c r="A2727" s="446">
        <v>93052</v>
      </c>
      <c r="B2727" s="447" t="s">
        <v>18898</v>
      </c>
      <c r="C2727" s="448" t="s">
        <v>2570</v>
      </c>
      <c r="D2727" s="449">
        <v>299.08</v>
      </c>
      <c r="E2727" s="449">
        <v>1.76</v>
      </c>
      <c r="F2727" s="449" t="s">
        <v>18899</v>
      </c>
    </row>
    <row r="2728" spans="1:6" ht="30" customHeight="1">
      <c r="A2728" s="446">
        <v>93056</v>
      </c>
      <c r="B2728" s="447" t="s">
        <v>18903</v>
      </c>
      <c r="C2728" s="448" t="s">
        <v>2570</v>
      </c>
      <c r="D2728" s="449">
        <v>8.56</v>
      </c>
      <c r="E2728" s="449">
        <v>2.11</v>
      </c>
      <c r="F2728" s="449" t="s">
        <v>11443</v>
      </c>
    </row>
    <row r="2729" spans="1:6" ht="30" customHeight="1">
      <c r="A2729" s="446">
        <v>93057</v>
      </c>
      <c r="B2729" s="447" t="s">
        <v>18904</v>
      </c>
      <c r="C2729" s="448" t="s">
        <v>2570</v>
      </c>
      <c r="D2729" s="449">
        <v>7.31</v>
      </c>
      <c r="E2729" s="449">
        <v>2.12</v>
      </c>
      <c r="F2729" s="449" t="s">
        <v>12534</v>
      </c>
    </row>
    <row r="2730" spans="1:6" ht="30" customHeight="1">
      <c r="A2730" s="446">
        <v>93058</v>
      </c>
      <c r="B2730" s="447" t="s">
        <v>18905</v>
      </c>
      <c r="C2730" s="448" t="s">
        <v>2570</v>
      </c>
      <c r="D2730" s="449">
        <v>328.82</v>
      </c>
      <c r="E2730" s="449">
        <v>2.08</v>
      </c>
      <c r="F2730" s="449" t="s">
        <v>18906</v>
      </c>
    </row>
    <row r="2731" spans="1:6" ht="30" customHeight="1">
      <c r="A2731" s="446">
        <v>93061</v>
      </c>
      <c r="B2731" s="447" t="s">
        <v>18910</v>
      </c>
      <c r="C2731" s="448" t="s">
        <v>2570</v>
      </c>
      <c r="D2731" s="449">
        <v>16.91</v>
      </c>
      <c r="E2731" s="449">
        <v>2.46</v>
      </c>
      <c r="F2731" s="449" t="s">
        <v>18911</v>
      </c>
    </row>
    <row r="2732" spans="1:6" ht="30" customHeight="1">
      <c r="A2732" s="446">
        <v>93062</v>
      </c>
      <c r="B2732" s="447" t="s">
        <v>18912</v>
      </c>
      <c r="C2732" s="448" t="s">
        <v>2570</v>
      </c>
      <c r="D2732" s="449">
        <v>14.479999999999999</v>
      </c>
      <c r="E2732" s="449">
        <v>2.4700000000000002</v>
      </c>
      <c r="F2732" s="449" t="s">
        <v>11609</v>
      </c>
    </row>
    <row r="2733" spans="1:6" ht="30" customHeight="1">
      <c r="A2733" s="446">
        <v>93064</v>
      </c>
      <c r="B2733" s="447" t="s">
        <v>18915</v>
      </c>
      <c r="C2733" s="448" t="s">
        <v>2570</v>
      </c>
      <c r="D2733" s="449">
        <v>26.639999999999997</v>
      </c>
      <c r="E2733" s="449">
        <v>2.85</v>
      </c>
      <c r="F2733" s="449" t="s">
        <v>18916</v>
      </c>
    </row>
    <row r="2734" spans="1:6" ht="30" customHeight="1">
      <c r="A2734" s="446">
        <v>93065</v>
      </c>
      <c r="B2734" s="447" t="s">
        <v>18917</v>
      </c>
      <c r="C2734" s="448" t="s">
        <v>2570</v>
      </c>
      <c r="D2734" s="449">
        <v>24.849999999999998</v>
      </c>
      <c r="E2734" s="449">
        <v>2.85</v>
      </c>
      <c r="F2734" s="449" t="s">
        <v>18918</v>
      </c>
    </row>
    <row r="2735" spans="1:6" ht="30" customHeight="1">
      <c r="A2735" s="446">
        <v>93067</v>
      </c>
      <c r="B2735" s="447" t="s">
        <v>18921</v>
      </c>
      <c r="C2735" s="448" t="s">
        <v>2570</v>
      </c>
      <c r="D2735" s="449">
        <v>39.9</v>
      </c>
      <c r="E2735" s="449">
        <v>3.5</v>
      </c>
      <c r="F2735" s="449" t="s">
        <v>14899</v>
      </c>
    </row>
    <row r="2736" spans="1:6" ht="30" customHeight="1">
      <c r="A2736" s="446">
        <v>93068</v>
      </c>
      <c r="B2736" s="447" t="s">
        <v>18922</v>
      </c>
      <c r="C2736" s="448" t="s">
        <v>2570</v>
      </c>
      <c r="D2736" s="449">
        <v>34.67</v>
      </c>
      <c r="E2736" s="449">
        <v>3.5</v>
      </c>
      <c r="F2736" s="449" t="s">
        <v>18923</v>
      </c>
    </row>
    <row r="2737" spans="1:6" ht="30" customHeight="1">
      <c r="A2737" s="446">
        <v>93070</v>
      </c>
      <c r="B2737" s="447" t="s">
        <v>18926</v>
      </c>
      <c r="C2737" s="448" t="s">
        <v>2570</v>
      </c>
      <c r="D2737" s="449">
        <v>103.4</v>
      </c>
      <c r="E2737" s="449">
        <v>4.13</v>
      </c>
      <c r="F2737" s="449" t="s">
        <v>18745</v>
      </c>
    </row>
    <row r="2738" spans="1:6" ht="30" customHeight="1">
      <c r="A2738" s="446">
        <v>93071</v>
      </c>
      <c r="B2738" s="447" t="s">
        <v>18927</v>
      </c>
      <c r="C2738" s="448" t="s">
        <v>2570</v>
      </c>
      <c r="D2738" s="449">
        <v>95.850000000000009</v>
      </c>
      <c r="E2738" s="449">
        <v>4.13</v>
      </c>
      <c r="F2738" s="449" t="s">
        <v>18928</v>
      </c>
    </row>
    <row r="2739" spans="1:6" ht="30" customHeight="1">
      <c r="A2739" s="446">
        <v>93074</v>
      </c>
      <c r="B2739" s="447" t="s">
        <v>18933</v>
      </c>
      <c r="C2739" s="448" t="s">
        <v>2570</v>
      </c>
      <c r="D2739" s="449">
        <v>4.9700000000000006</v>
      </c>
      <c r="E2739" s="449">
        <v>3.85</v>
      </c>
      <c r="F2739" s="449" t="s">
        <v>11964</v>
      </c>
    </row>
    <row r="2740" spans="1:6" ht="30" customHeight="1">
      <c r="A2740" s="446">
        <v>93076</v>
      </c>
      <c r="B2740" s="447" t="s">
        <v>18935</v>
      </c>
      <c r="C2740" s="448" t="s">
        <v>2570</v>
      </c>
      <c r="D2740" s="449">
        <v>9.23</v>
      </c>
      <c r="E2740" s="449">
        <v>4.41</v>
      </c>
      <c r="F2740" s="449" t="s">
        <v>16062</v>
      </c>
    </row>
    <row r="2741" spans="1:6" ht="30" customHeight="1">
      <c r="A2741" s="446">
        <v>93079</v>
      </c>
      <c r="B2741" s="447" t="s">
        <v>18938</v>
      </c>
      <c r="C2741" s="448" t="s">
        <v>2570</v>
      </c>
      <c r="D2741" s="449">
        <v>13.72</v>
      </c>
      <c r="E2741" s="449">
        <v>4.92</v>
      </c>
      <c r="F2741" s="449" t="s">
        <v>12305</v>
      </c>
    </row>
    <row r="2742" spans="1:6" ht="30" customHeight="1">
      <c r="A2742" s="446">
        <v>93080</v>
      </c>
      <c r="B2742" s="447" t="s">
        <v>18939</v>
      </c>
      <c r="C2742" s="448" t="s">
        <v>2570</v>
      </c>
      <c r="D2742" s="449">
        <v>3.2</v>
      </c>
      <c r="E2742" s="449">
        <v>2.58</v>
      </c>
      <c r="F2742" s="449" t="s">
        <v>16022</v>
      </c>
    </row>
    <row r="2743" spans="1:6" ht="30" customHeight="1">
      <c r="A2743" s="446">
        <v>93083</v>
      </c>
      <c r="B2743" s="447" t="s">
        <v>18943</v>
      </c>
      <c r="C2743" s="448" t="s">
        <v>2570</v>
      </c>
      <c r="D2743" s="449">
        <v>257.95999999999998</v>
      </c>
      <c r="E2743" s="449">
        <v>2.5</v>
      </c>
      <c r="F2743" s="449" t="s">
        <v>12865</v>
      </c>
    </row>
    <row r="2744" spans="1:6" ht="30" customHeight="1">
      <c r="A2744" s="446">
        <v>93084</v>
      </c>
      <c r="B2744" s="447" t="s">
        <v>18944</v>
      </c>
      <c r="C2744" s="448" t="s">
        <v>2570</v>
      </c>
      <c r="D2744" s="449">
        <v>6.08</v>
      </c>
      <c r="E2744" s="449">
        <v>2.97</v>
      </c>
      <c r="F2744" s="449" t="s">
        <v>14511</v>
      </c>
    </row>
    <row r="2745" spans="1:6" ht="30" customHeight="1">
      <c r="A2745" s="446">
        <v>93085</v>
      </c>
      <c r="B2745" s="447" t="s">
        <v>18945</v>
      </c>
      <c r="C2745" s="448" t="s">
        <v>2570</v>
      </c>
      <c r="D2745" s="449">
        <v>5.5499999999999989</v>
      </c>
      <c r="E2745" s="449">
        <v>2.98</v>
      </c>
      <c r="F2745" s="449" t="s">
        <v>12377</v>
      </c>
    </row>
    <row r="2746" spans="1:6" ht="30" customHeight="1">
      <c r="A2746" s="446">
        <v>93086</v>
      </c>
      <c r="B2746" s="447" t="s">
        <v>18946</v>
      </c>
      <c r="C2746" s="448" t="s">
        <v>2570</v>
      </c>
      <c r="D2746" s="449">
        <v>299.56</v>
      </c>
      <c r="E2746" s="449">
        <v>2.9</v>
      </c>
      <c r="F2746" s="449" t="s">
        <v>18947</v>
      </c>
    </row>
    <row r="2747" spans="1:6" ht="30" customHeight="1">
      <c r="A2747" s="446">
        <v>93090</v>
      </c>
      <c r="B2747" s="447" t="s">
        <v>18953</v>
      </c>
      <c r="C2747" s="448" t="s">
        <v>2570</v>
      </c>
      <c r="D2747" s="449">
        <v>9</v>
      </c>
      <c r="E2747" s="449">
        <v>3.28</v>
      </c>
      <c r="F2747" s="449" t="s">
        <v>13693</v>
      </c>
    </row>
    <row r="2748" spans="1:6" ht="30" customHeight="1">
      <c r="A2748" s="446">
        <v>93091</v>
      </c>
      <c r="B2748" s="447" t="s">
        <v>18954</v>
      </c>
      <c r="C2748" s="448" t="s">
        <v>2570</v>
      </c>
      <c r="D2748" s="449">
        <v>7.7499999999999991</v>
      </c>
      <c r="E2748" s="449">
        <v>3.29</v>
      </c>
      <c r="F2748" s="449" t="s">
        <v>17493</v>
      </c>
    </row>
    <row r="2749" spans="1:6" ht="30" customHeight="1">
      <c r="A2749" s="446">
        <v>93092</v>
      </c>
      <c r="B2749" s="447" t="s">
        <v>18955</v>
      </c>
      <c r="C2749" s="448" t="s">
        <v>2570</v>
      </c>
      <c r="D2749" s="449">
        <v>329.27</v>
      </c>
      <c r="E2749" s="449">
        <v>3.24</v>
      </c>
      <c r="F2749" s="449" t="s">
        <v>18956</v>
      </c>
    </row>
    <row r="2750" spans="1:6" ht="30" customHeight="1">
      <c r="A2750" s="446">
        <v>93097</v>
      </c>
      <c r="B2750" s="447" t="s">
        <v>18963</v>
      </c>
      <c r="C2750" s="448" t="s">
        <v>2570</v>
      </c>
      <c r="D2750" s="449">
        <v>5.01</v>
      </c>
      <c r="E2750" s="449">
        <v>4.01</v>
      </c>
      <c r="F2750" s="449" t="s">
        <v>18964</v>
      </c>
    </row>
    <row r="2751" spans="1:6" ht="30" customHeight="1">
      <c r="A2751" s="446">
        <v>93099</v>
      </c>
      <c r="B2751" s="447" t="s">
        <v>18966</v>
      </c>
      <c r="C2751" s="448" t="s">
        <v>2570</v>
      </c>
      <c r="D2751" s="449">
        <v>9.8699999999999992</v>
      </c>
      <c r="E2751" s="449">
        <v>5.99</v>
      </c>
      <c r="F2751" s="449" t="s">
        <v>12213</v>
      </c>
    </row>
    <row r="2752" spans="1:6" ht="30" customHeight="1">
      <c r="A2752" s="446">
        <v>93102</v>
      </c>
      <c r="B2752" s="447" t="s">
        <v>18970</v>
      </c>
      <c r="C2752" s="448" t="s">
        <v>2570</v>
      </c>
      <c r="D2752" s="449">
        <v>14.32</v>
      </c>
      <c r="E2752" s="449">
        <v>6.31</v>
      </c>
      <c r="F2752" s="449" t="s">
        <v>17913</v>
      </c>
    </row>
    <row r="2753" spans="1:6" ht="30" customHeight="1">
      <c r="A2753" s="446">
        <v>93103</v>
      </c>
      <c r="B2753" s="447" t="s">
        <v>18971</v>
      </c>
      <c r="C2753" s="448" t="s">
        <v>2570</v>
      </c>
      <c r="D2753" s="449">
        <v>3.2300000000000004</v>
      </c>
      <c r="E2753" s="449">
        <v>2.71</v>
      </c>
      <c r="F2753" s="449" t="s">
        <v>12198</v>
      </c>
    </row>
    <row r="2754" spans="1:6" ht="30" customHeight="1">
      <c r="A2754" s="446">
        <v>93106</v>
      </c>
      <c r="B2754" s="447" t="s">
        <v>18974</v>
      </c>
      <c r="C2754" s="448" t="s">
        <v>2570</v>
      </c>
      <c r="D2754" s="449">
        <v>258.01</v>
      </c>
      <c r="E2754" s="449">
        <v>2.61</v>
      </c>
      <c r="F2754" s="449" t="s">
        <v>18975</v>
      </c>
    </row>
    <row r="2755" spans="1:6" ht="30" customHeight="1">
      <c r="A2755" s="446">
        <v>93107</v>
      </c>
      <c r="B2755" s="447" t="s">
        <v>18976</v>
      </c>
      <c r="C2755" s="448" t="s">
        <v>2570</v>
      </c>
      <c r="D2755" s="449">
        <v>6.49</v>
      </c>
      <c r="E2755" s="449">
        <v>4.01</v>
      </c>
      <c r="F2755" s="449" t="s">
        <v>12723</v>
      </c>
    </row>
    <row r="2756" spans="1:6" ht="30" customHeight="1">
      <c r="A2756" s="446">
        <v>93108</v>
      </c>
      <c r="B2756" s="447" t="s">
        <v>18977</v>
      </c>
      <c r="C2756" s="448" t="s">
        <v>2570</v>
      </c>
      <c r="D2756" s="449">
        <v>5.9700000000000006</v>
      </c>
      <c r="E2756" s="449">
        <v>4.01</v>
      </c>
      <c r="F2756" s="449" t="s">
        <v>11839</v>
      </c>
    </row>
    <row r="2757" spans="1:6" ht="30" customHeight="1">
      <c r="A2757" s="446">
        <v>93109</v>
      </c>
      <c r="B2757" s="447" t="s">
        <v>18978</v>
      </c>
      <c r="C2757" s="448" t="s">
        <v>2570</v>
      </c>
      <c r="D2757" s="449">
        <v>299.98</v>
      </c>
      <c r="E2757" s="449">
        <v>3.93</v>
      </c>
      <c r="F2757" s="449" t="s">
        <v>18979</v>
      </c>
    </row>
    <row r="2758" spans="1:6" ht="30" customHeight="1">
      <c r="A2758" s="446">
        <v>93113</v>
      </c>
      <c r="B2758" s="447" t="s">
        <v>18985</v>
      </c>
      <c r="C2758" s="448" t="s">
        <v>2570</v>
      </c>
      <c r="D2758" s="449">
        <v>9.7200000000000006</v>
      </c>
      <c r="E2758" s="449">
        <v>5.18</v>
      </c>
      <c r="F2758" s="449" t="s">
        <v>18774</v>
      </c>
    </row>
    <row r="2759" spans="1:6" ht="30" customHeight="1">
      <c r="A2759" s="446">
        <v>93116</v>
      </c>
      <c r="B2759" s="447" t="s">
        <v>18990</v>
      </c>
      <c r="C2759" s="448" t="s">
        <v>2570</v>
      </c>
      <c r="D2759" s="449">
        <v>330.05</v>
      </c>
      <c r="E2759" s="449">
        <v>5.08</v>
      </c>
      <c r="F2759" s="449" t="s">
        <v>18991</v>
      </c>
    </row>
    <row r="2760" spans="1:6" ht="30" customHeight="1">
      <c r="A2760" s="446">
        <v>93119</v>
      </c>
      <c r="B2760" s="447" t="s">
        <v>18996</v>
      </c>
      <c r="C2760" s="448" t="s">
        <v>2570</v>
      </c>
      <c r="D2760" s="449">
        <v>8.56</v>
      </c>
      <c r="E2760" s="449">
        <v>2.69</v>
      </c>
      <c r="F2760" s="449" t="s">
        <v>14486</v>
      </c>
    </row>
    <row r="2761" spans="1:6" ht="30" customHeight="1">
      <c r="A2761" s="446">
        <v>93122</v>
      </c>
      <c r="B2761" s="447" t="s">
        <v>19000</v>
      </c>
      <c r="C2761" s="448" t="s">
        <v>2570</v>
      </c>
      <c r="D2761" s="449">
        <v>13.09</v>
      </c>
      <c r="E2761" s="449">
        <v>3.16</v>
      </c>
      <c r="F2761" s="449" t="s">
        <v>19001</v>
      </c>
    </row>
    <row r="2762" spans="1:6" ht="30" customHeight="1">
      <c r="A2762" s="446">
        <v>93123</v>
      </c>
      <c r="B2762" s="447" t="s">
        <v>19002</v>
      </c>
      <c r="C2762" s="448" t="s">
        <v>2570</v>
      </c>
      <c r="D2762" s="449">
        <v>30.880000000000003</v>
      </c>
      <c r="E2762" s="449">
        <v>3.71</v>
      </c>
      <c r="F2762" s="449" t="s">
        <v>19003</v>
      </c>
    </row>
    <row r="2763" spans="1:6" ht="30" customHeight="1">
      <c r="A2763" s="446">
        <v>93124</v>
      </c>
      <c r="B2763" s="447" t="s">
        <v>19004</v>
      </c>
      <c r="C2763" s="448" t="s">
        <v>2570</v>
      </c>
      <c r="D2763" s="449">
        <v>49.58</v>
      </c>
      <c r="E2763" s="449">
        <v>4.2699999999999996</v>
      </c>
      <c r="F2763" s="449" t="s">
        <v>19005</v>
      </c>
    </row>
    <row r="2764" spans="1:6" ht="30" customHeight="1">
      <c r="A2764" s="446">
        <v>93125</v>
      </c>
      <c r="B2764" s="447" t="s">
        <v>19006</v>
      </c>
      <c r="C2764" s="448" t="s">
        <v>2570</v>
      </c>
      <c r="D2764" s="449">
        <v>72.72</v>
      </c>
      <c r="E2764" s="449">
        <v>5.25</v>
      </c>
      <c r="F2764" s="449" t="s">
        <v>19007</v>
      </c>
    </row>
    <row r="2765" spans="1:6" ht="30" customHeight="1">
      <c r="A2765" s="446">
        <v>93126</v>
      </c>
      <c r="B2765" s="447" t="s">
        <v>19008</v>
      </c>
      <c r="C2765" s="448" t="s">
        <v>2570</v>
      </c>
      <c r="D2765" s="449">
        <v>164.60000000000002</v>
      </c>
      <c r="E2765" s="449">
        <v>6.2</v>
      </c>
      <c r="F2765" s="449" t="s">
        <v>17266</v>
      </c>
    </row>
    <row r="2766" spans="1:6" ht="30" customHeight="1">
      <c r="A2766" s="446">
        <v>93133</v>
      </c>
      <c r="B2766" s="447" t="s">
        <v>19009</v>
      </c>
      <c r="C2766" s="448" t="s">
        <v>2570</v>
      </c>
      <c r="D2766" s="449">
        <v>8.4699999999999989</v>
      </c>
      <c r="E2766" s="449">
        <v>5.19</v>
      </c>
      <c r="F2766" s="449" t="s">
        <v>19010</v>
      </c>
    </row>
    <row r="2767" spans="1:6">
      <c r="A2767" s="441"/>
      <c r="B2767" s="445" t="s">
        <v>445</v>
      </c>
      <c r="C2767" s="443"/>
      <c r="D2767" s="444" t="s">
        <v>2587</v>
      </c>
      <c r="E2767" s="444" t="s">
        <v>2587</v>
      </c>
      <c r="F2767" s="444"/>
    </row>
    <row r="2768" spans="1:6">
      <c r="A2768" s="441"/>
      <c r="B2768" s="442" t="s">
        <v>2271</v>
      </c>
      <c r="C2768" s="443"/>
      <c r="D2768" s="444" t="s">
        <v>2587</v>
      </c>
      <c r="E2768" s="444" t="s">
        <v>2587</v>
      </c>
      <c r="F2768" s="444"/>
    </row>
    <row r="2769" spans="1:6">
      <c r="A2769" s="441"/>
      <c r="B2769" s="445" t="s">
        <v>2272</v>
      </c>
      <c r="C2769" s="443"/>
      <c r="D2769" s="444" t="s">
        <v>2587</v>
      </c>
      <c r="E2769" s="444" t="s">
        <v>2587</v>
      </c>
      <c r="F2769" s="444"/>
    </row>
    <row r="2770" spans="1:6" ht="30" customHeight="1">
      <c r="A2770" s="446">
        <v>90459</v>
      </c>
      <c r="B2770" s="447" t="s">
        <v>1573</v>
      </c>
      <c r="C2770" s="448" t="s">
        <v>2570</v>
      </c>
      <c r="D2770" s="449">
        <v>7.91</v>
      </c>
      <c r="E2770" s="449">
        <v>23.77</v>
      </c>
      <c r="F2770" s="449" t="s">
        <v>19823</v>
      </c>
    </row>
    <row r="2771" spans="1:6">
      <c r="A2771" s="441"/>
      <c r="B2771" s="445" t="s">
        <v>446</v>
      </c>
      <c r="C2771" s="443"/>
      <c r="D2771" s="444" t="s">
        <v>2587</v>
      </c>
      <c r="E2771" s="444" t="s">
        <v>2587</v>
      </c>
      <c r="F2771" s="444"/>
    </row>
    <row r="2772" spans="1:6">
      <c r="A2772" s="441"/>
      <c r="B2772" s="445" t="s">
        <v>447</v>
      </c>
      <c r="C2772" s="443"/>
      <c r="D2772" s="444" t="s">
        <v>2587</v>
      </c>
      <c r="E2772" s="444" t="s">
        <v>2587</v>
      </c>
      <c r="F2772" s="444"/>
    </row>
    <row r="2773" spans="1:6">
      <c r="A2773" s="441"/>
      <c r="B2773" s="445" t="s">
        <v>1318</v>
      </c>
      <c r="C2773" s="443"/>
      <c r="D2773" s="444" t="s">
        <v>2587</v>
      </c>
      <c r="E2773" s="444" t="s">
        <v>2587</v>
      </c>
      <c r="F2773" s="444"/>
    </row>
    <row r="2774" spans="1:6" ht="30" customHeight="1">
      <c r="A2774" s="446">
        <v>71516</v>
      </c>
      <c r="B2774" s="447" t="s">
        <v>3240</v>
      </c>
      <c r="C2774" s="448" t="s">
        <v>2570</v>
      </c>
      <c r="D2774" s="449">
        <v>454</v>
      </c>
      <c r="E2774" s="449">
        <v>0</v>
      </c>
      <c r="F2774" s="449" t="s">
        <v>20733</v>
      </c>
    </row>
    <row r="2775" spans="1:6">
      <c r="A2775" s="441"/>
      <c r="B2775" s="445" t="s">
        <v>1319</v>
      </c>
      <c r="C2775" s="443"/>
      <c r="D2775" s="444" t="s">
        <v>2587</v>
      </c>
      <c r="E2775" s="444" t="s">
        <v>2587</v>
      </c>
      <c r="F2775" s="444"/>
    </row>
    <row r="2776" spans="1:6" ht="45" customHeight="1">
      <c r="A2776" s="446">
        <v>72283</v>
      </c>
      <c r="B2776" s="447" t="s">
        <v>1730</v>
      </c>
      <c r="C2776" s="448" t="s">
        <v>2570</v>
      </c>
      <c r="D2776" s="449">
        <v>951.65</v>
      </c>
      <c r="E2776" s="449">
        <v>96.63</v>
      </c>
      <c r="F2776" s="449" t="s">
        <v>18204</v>
      </c>
    </row>
    <row r="2777" spans="1:6" ht="45" customHeight="1">
      <c r="A2777" s="446">
        <v>96765</v>
      </c>
      <c r="B2777" s="447" t="s">
        <v>18214</v>
      </c>
      <c r="C2777" s="448" t="s">
        <v>2570</v>
      </c>
      <c r="D2777" s="449">
        <v>1141.5600000000002</v>
      </c>
      <c r="E2777" s="449">
        <v>83.86</v>
      </c>
      <c r="F2777" s="449" t="s">
        <v>18215</v>
      </c>
    </row>
    <row r="2778" spans="1:6">
      <c r="A2778" s="441"/>
      <c r="B2778" s="445" t="s">
        <v>448</v>
      </c>
      <c r="C2778" s="443"/>
      <c r="D2778" s="444" t="s">
        <v>2587</v>
      </c>
      <c r="E2778" s="444" t="s">
        <v>2587</v>
      </c>
      <c r="F2778" s="444"/>
    </row>
    <row r="2779" spans="1:6" ht="15" customHeight="1">
      <c r="A2779" s="446">
        <v>83633</v>
      </c>
      <c r="B2779" s="447" t="s">
        <v>1733</v>
      </c>
      <c r="C2779" s="448" t="s">
        <v>2570</v>
      </c>
      <c r="D2779" s="449">
        <v>1750.56</v>
      </c>
      <c r="E2779" s="449">
        <v>31.75</v>
      </c>
      <c r="F2779" s="449" t="s">
        <v>18211</v>
      </c>
    </row>
    <row r="2780" spans="1:6">
      <c r="A2780" s="441"/>
      <c r="B2780" s="445" t="s">
        <v>449</v>
      </c>
      <c r="C2780" s="443"/>
      <c r="D2780" s="444" t="s">
        <v>2587</v>
      </c>
      <c r="E2780" s="444" t="s">
        <v>2587</v>
      </c>
      <c r="F2780" s="444"/>
    </row>
    <row r="2781" spans="1:6" ht="15" customHeight="1">
      <c r="A2781" s="446">
        <v>72287</v>
      </c>
      <c r="B2781" s="447" t="s">
        <v>1731</v>
      </c>
      <c r="C2781" s="448" t="s">
        <v>2570</v>
      </c>
      <c r="D2781" s="449">
        <v>175.53</v>
      </c>
      <c r="E2781" s="449">
        <v>19.52</v>
      </c>
      <c r="F2781" s="449" t="s">
        <v>18205</v>
      </c>
    </row>
    <row r="2782" spans="1:6" ht="15" customHeight="1">
      <c r="A2782" s="446">
        <v>72288</v>
      </c>
      <c r="B2782" s="447" t="s">
        <v>1732</v>
      </c>
      <c r="C2782" s="448" t="s">
        <v>2570</v>
      </c>
      <c r="D2782" s="449">
        <v>219.92000000000002</v>
      </c>
      <c r="E2782" s="449">
        <v>21.88</v>
      </c>
      <c r="F2782" s="449" t="s">
        <v>18206</v>
      </c>
    </row>
    <row r="2783" spans="1:6">
      <c r="A2783" s="441"/>
      <c r="B2783" s="445" t="s">
        <v>226</v>
      </c>
      <c r="C2783" s="443"/>
      <c r="D2783" s="444" t="s">
        <v>2587</v>
      </c>
      <c r="E2783" s="444" t="s">
        <v>2587</v>
      </c>
      <c r="F2783" s="444"/>
    </row>
    <row r="2784" spans="1:6">
      <c r="A2784" s="441"/>
      <c r="B2784" s="445" t="s">
        <v>3241</v>
      </c>
      <c r="C2784" s="443"/>
      <c r="D2784" s="444" t="s">
        <v>2587</v>
      </c>
      <c r="E2784" s="444" t="s">
        <v>2587</v>
      </c>
      <c r="F2784" s="444"/>
    </row>
    <row r="2785" spans="1:6" ht="45" customHeight="1">
      <c r="A2785" s="446">
        <v>97498</v>
      </c>
      <c r="B2785" s="447" t="s">
        <v>18547</v>
      </c>
      <c r="C2785" s="448" t="s">
        <v>2572</v>
      </c>
      <c r="D2785" s="449">
        <v>23.38</v>
      </c>
      <c r="E2785" s="449">
        <v>4.5199999999999996</v>
      </c>
      <c r="F2785" s="449" t="s">
        <v>18548</v>
      </c>
    </row>
    <row r="2786" spans="1:6" ht="45" customHeight="1">
      <c r="A2786" s="446">
        <v>92364</v>
      </c>
      <c r="B2786" s="447" t="s">
        <v>4075</v>
      </c>
      <c r="C2786" s="448" t="s">
        <v>2572</v>
      </c>
      <c r="D2786" s="449">
        <v>29.200000000000003</v>
      </c>
      <c r="E2786" s="449">
        <v>4.93</v>
      </c>
      <c r="F2786" s="449" t="s">
        <v>18390</v>
      </c>
    </row>
    <row r="2787" spans="1:6" ht="30" customHeight="1">
      <c r="A2787" s="446">
        <v>95697</v>
      </c>
      <c r="B2787" s="447" t="s">
        <v>18422</v>
      </c>
      <c r="C2787" s="448" t="s">
        <v>2572</v>
      </c>
      <c r="D2787" s="449">
        <v>39.56</v>
      </c>
      <c r="E2787" s="449">
        <v>3.53</v>
      </c>
      <c r="F2787" s="449" t="s">
        <v>18423</v>
      </c>
    </row>
    <row r="2788" spans="1:6" ht="45" customHeight="1">
      <c r="A2788" s="446">
        <v>92365</v>
      </c>
      <c r="B2788" s="447" t="s">
        <v>4076</v>
      </c>
      <c r="C2788" s="448" t="s">
        <v>2572</v>
      </c>
      <c r="D2788" s="449">
        <v>33.769999999999996</v>
      </c>
      <c r="E2788" s="449">
        <v>5.39</v>
      </c>
      <c r="F2788" s="449" t="s">
        <v>11416</v>
      </c>
    </row>
    <row r="2789" spans="1:6" ht="45" customHeight="1">
      <c r="A2789" s="446">
        <v>92366</v>
      </c>
      <c r="B2789" s="447" t="s">
        <v>4077</v>
      </c>
      <c r="C2789" s="448" t="s">
        <v>2572</v>
      </c>
      <c r="D2789" s="449">
        <v>48.08</v>
      </c>
      <c r="E2789" s="449">
        <v>5.93</v>
      </c>
      <c r="F2789" s="449" t="s">
        <v>15685</v>
      </c>
    </row>
    <row r="2790" spans="1:6" ht="45" customHeight="1">
      <c r="A2790" s="446">
        <v>92367</v>
      </c>
      <c r="B2790" s="447" t="s">
        <v>4078</v>
      </c>
      <c r="C2790" s="448" t="s">
        <v>2572</v>
      </c>
      <c r="D2790" s="449">
        <v>59.43</v>
      </c>
      <c r="E2790" s="449">
        <v>6.76</v>
      </c>
      <c r="F2790" s="449" t="s">
        <v>18391</v>
      </c>
    </row>
    <row r="2791" spans="1:6" ht="45" customHeight="1">
      <c r="A2791" s="446">
        <v>92368</v>
      </c>
      <c r="B2791" s="447" t="s">
        <v>4079</v>
      </c>
      <c r="C2791" s="448" t="s">
        <v>2572</v>
      </c>
      <c r="D2791" s="449">
        <v>79.41</v>
      </c>
      <c r="E2791" s="449">
        <v>7.62</v>
      </c>
      <c r="F2791" s="449" t="s">
        <v>18392</v>
      </c>
    </row>
    <row r="2792" spans="1:6" ht="30" customHeight="1">
      <c r="A2792" s="446">
        <v>92369</v>
      </c>
      <c r="B2792" s="447" t="s">
        <v>3242</v>
      </c>
      <c r="C2792" s="448" t="s">
        <v>2570</v>
      </c>
      <c r="D2792" s="449">
        <v>12.52</v>
      </c>
      <c r="E2792" s="449">
        <v>13.68</v>
      </c>
      <c r="F2792" s="449" t="s">
        <v>18311</v>
      </c>
    </row>
    <row r="2793" spans="1:6" ht="30" customHeight="1">
      <c r="A2793" s="446">
        <v>92370</v>
      </c>
      <c r="B2793" s="447" t="s">
        <v>3243</v>
      </c>
      <c r="C2793" s="448" t="s">
        <v>2570</v>
      </c>
      <c r="D2793" s="449">
        <v>13.68</v>
      </c>
      <c r="E2793" s="449">
        <v>13.68</v>
      </c>
      <c r="F2793" s="449" t="s">
        <v>18794</v>
      </c>
    </row>
    <row r="2794" spans="1:6" ht="30" customHeight="1">
      <c r="A2794" s="446">
        <v>92371</v>
      </c>
      <c r="B2794" s="447" t="s">
        <v>3244</v>
      </c>
      <c r="C2794" s="448" t="s">
        <v>2570</v>
      </c>
      <c r="D2794" s="449">
        <v>16.52</v>
      </c>
      <c r="E2794" s="449">
        <v>14.82</v>
      </c>
      <c r="F2794" s="449" t="s">
        <v>14677</v>
      </c>
    </row>
    <row r="2795" spans="1:6" ht="30" customHeight="1">
      <c r="A2795" s="446">
        <v>92372</v>
      </c>
      <c r="B2795" s="447" t="s">
        <v>3245</v>
      </c>
      <c r="C2795" s="448" t="s">
        <v>2570</v>
      </c>
      <c r="D2795" s="449">
        <v>17.61</v>
      </c>
      <c r="E2795" s="449">
        <v>14.81</v>
      </c>
      <c r="F2795" s="449" t="s">
        <v>14686</v>
      </c>
    </row>
    <row r="2796" spans="1:6" ht="30" customHeight="1">
      <c r="A2796" s="446">
        <v>92373</v>
      </c>
      <c r="B2796" s="447" t="s">
        <v>3246</v>
      </c>
      <c r="C2796" s="448" t="s">
        <v>2570</v>
      </c>
      <c r="D2796" s="449">
        <v>20.569999999999997</v>
      </c>
      <c r="E2796" s="449">
        <v>16.190000000000001</v>
      </c>
      <c r="F2796" s="449" t="s">
        <v>13435</v>
      </c>
    </row>
    <row r="2797" spans="1:6" ht="30" customHeight="1">
      <c r="A2797" s="446">
        <v>92374</v>
      </c>
      <c r="B2797" s="447" t="s">
        <v>3247</v>
      </c>
      <c r="C2797" s="448" t="s">
        <v>2570</v>
      </c>
      <c r="D2797" s="449">
        <v>20.779999999999998</v>
      </c>
      <c r="E2797" s="449">
        <v>16.190000000000001</v>
      </c>
      <c r="F2797" s="449" t="s">
        <v>11659</v>
      </c>
    </row>
    <row r="2798" spans="1:6" ht="30" customHeight="1">
      <c r="A2798" s="446">
        <v>92375</v>
      </c>
      <c r="B2798" s="447" t="s">
        <v>3248</v>
      </c>
      <c r="C2798" s="448" t="s">
        <v>2570</v>
      </c>
      <c r="D2798" s="449">
        <v>29.220000000000002</v>
      </c>
      <c r="E2798" s="449">
        <v>17.87</v>
      </c>
      <c r="F2798" s="449" t="s">
        <v>18795</v>
      </c>
    </row>
    <row r="2799" spans="1:6" ht="30" customHeight="1">
      <c r="A2799" s="446">
        <v>92376</v>
      </c>
      <c r="B2799" s="447" t="s">
        <v>3249</v>
      </c>
      <c r="C2799" s="448" t="s">
        <v>2570</v>
      </c>
      <c r="D2799" s="449">
        <v>29.2</v>
      </c>
      <c r="E2799" s="449">
        <v>17.87</v>
      </c>
      <c r="F2799" s="449" t="s">
        <v>18796</v>
      </c>
    </row>
    <row r="2800" spans="1:6" ht="30" customHeight="1">
      <c r="A2800" s="446">
        <v>92377</v>
      </c>
      <c r="B2800" s="447" t="s">
        <v>3250</v>
      </c>
      <c r="C2800" s="448" t="s">
        <v>2570</v>
      </c>
      <c r="D2800" s="449">
        <v>42.040000000000006</v>
      </c>
      <c r="E2800" s="449">
        <v>20.38</v>
      </c>
      <c r="F2800" s="449" t="s">
        <v>18797</v>
      </c>
    </row>
    <row r="2801" spans="1:6" ht="30" customHeight="1">
      <c r="A2801" s="446">
        <v>92378</v>
      </c>
      <c r="B2801" s="447" t="s">
        <v>3251</v>
      </c>
      <c r="C2801" s="448" t="s">
        <v>2570</v>
      </c>
      <c r="D2801" s="449">
        <v>48.489999999999995</v>
      </c>
      <c r="E2801" s="449">
        <v>20.37</v>
      </c>
      <c r="F2801" s="449" t="s">
        <v>18798</v>
      </c>
    </row>
    <row r="2802" spans="1:6" ht="30" customHeight="1">
      <c r="A2802" s="446">
        <v>92379</v>
      </c>
      <c r="B2802" s="447" t="s">
        <v>3252</v>
      </c>
      <c r="C2802" s="448" t="s">
        <v>2570</v>
      </c>
      <c r="D2802" s="449">
        <v>64.27000000000001</v>
      </c>
      <c r="E2802" s="449">
        <v>22.91</v>
      </c>
      <c r="F2802" s="449" t="s">
        <v>18799</v>
      </c>
    </row>
    <row r="2803" spans="1:6" ht="30" customHeight="1">
      <c r="A2803" s="446">
        <v>92380</v>
      </c>
      <c r="B2803" s="447" t="s">
        <v>3253</v>
      </c>
      <c r="C2803" s="448" t="s">
        <v>2570</v>
      </c>
      <c r="D2803" s="449">
        <v>70.02000000000001</v>
      </c>
      <c r="E2803" s="449">
        <v>22.9</v>
      </c>
      <c r="F2803" s="449" t="s">
        <v>18800</v>
      </c>
    </row>
    <row r="2804" spans="1:6" ht="30" customHeight="1">
      <c r="A2804" s="446">
        <v>92381</v>
      </c>
      <c r="B2804" s="447" t="s">
        <v>4031</v>
      </c>
      <c r="C2804" s="448" t="s">
        <v>2570</v>
      </c>
      <c r="D2804" s="449">
        <v>19.21</v>
      </c>
      <c r="E2804" s="449">
        <v>20.420000000000002</v>
      </c>
      <c r="F2804" s="449" t="s">
        <v>18801</v>
      </c>
    </row>
    <row r="2805" spans="1:6" ht="30" customHeight="1">
      <c r="A2805" s="446">
        <v>92382</v>
      </c>
      <c r="B2805" s="447" t="s">
        <v>4032</v>
      </c>
      <c r="C2805" s="448" t="s">
        <v>2570</v>
      </c>
      <c r="D2805" s="449">
        <v>17.660000000000004</v>
      </c>
      <c r="E2805" s="449">
        <v>20.43</v>
      </c>
      <c r="F2805" s="449" t="s">
        <v>18802</v>
      </c>
    </row>
    <row r="2806" spans="1:6" ht="45" customHeight="1">
      <c r="A2806" s="446">
        <v>92383</v>
      </c>
      <c r="B2806" s="447" t="s">
        <v>4033</v>
      </c>
      <c r="C2806" s="448" t="s">
        <v>2570</v>
      </c>
      <c r="D2806" s="449">
        <v>27.029999999999998</v>
      </c>
      <c r="E2806" s="449">
        <v>22.19</v>
      </c>
      <c r="F2806" s="449" t="s">
        <v>18803</v>
      </c>
    </row>
    <row r="2807" spans="1:6" ht="45" customHeight="1">
      <c r="A2807" s="446">
        <v>92384</v>
      </c>
      <c r="B2807" s="447" t="s">
        <v>4034</v>
      </c>
      <c r="C2807" s="448" t="s">
        <v>2570</v>
      </c>
      <c r="D2807" s="449">
        <v>23.959999999999997</v>
      </c>
      <c r="E2807" s="449">
        <v>22.2</v>
      </c>
      <c r="F2807" s="449" t="s">
        <v>18804</v>
      </c>
    </row>
    <row r="2808" spans="1:6" ht="45" customHeight="1">
      <c r="A2808" s="446">
        <v>92385</v>
      </c>
      <c r="B2808" s="447" t="s">
        <v>4035</v>
      </c>
      <c r="C2808" s="448" t="s">
        <v>2570</v>
      </c>
      <c r="D2808" s="449">
        <v>31.980000000000004</v>
      </c>
      <c r="E2808" s="449">
        <v>24.22</v>
      </c>
      <c r="F2808" s="449" t="s">
        <v>18805</v>
      </c>
    </row>
    <row r="2809" spans="1:6" ht="45" customHeight="1">
      <c r="A2809" s="446">
        <v>92386</v>
      </c>
      <c r="B2809" s="447" t="s">
        <v>4036</v>
      </c>
      <c r="C2809" s="448" t="s">
        <v>2570</v>
      </c>
      <c r="D2809" s="449">
        <v>29.870000000000005</v>
      </c>
      <c r="E2809" s="449">
        <v>24.22</v>
      </c>
      <c r="F2809" s="449" t="s">
        <v>18806</v>
      </c>
    </row>
    <row r="2810" spans="1:6" ht="30" customHeight="1">
      <c r="A2810" s="446">
        <v>92387</v>
      </c>
      <c r="B2810" s="447" t="s">
        <v>4037</v>
      </c>
      <c r="C2810" s="448" t="s">
        <v>2570</v>
      </c>
      <c r="D2810" s="449">
        <v>43.289999999999992</v>
      </c>
      <c r="E2810" s="449">
        <v>26.78</v>
      </c>
      <c r="F2810" s="449" t="s">
        <v>18807</v>
      </c>
    </row>
    <row r="2811" spans="1:6" ht="30" customHeight="1">
      <c r="A2811" s="446">
        <v>92388</v>
      </c>
      <c r="B2811" s="447" t="s">
        <v>4038</v>
      </c>
      <c r="C2811" s="448" t="s">
        <v>2570</v>
      </c>
      <c r="D2811" s="449">
        <v>41.849999999999994</v>
      </c>
      <c r="E2811" s="449">
        <v>26.78</v>
      </c>
      <c r="F2811" s="449" t="s">
        <v>18808</v>
      </c>
    </row>
    <row r="2812" spans="1:6" ht="45" customHeight="1">
      <c r="A2812" s="446">
        <v>92389</v>
      </c>
      <c r="B2812" s="447" t="s">
        <v>4039</v>
      </c>
      <c r="C2812" s="448" t="s">
        <v>2570</v>
      </c>
      <c r="D2812" s="449">
        <v>75.5</v>
      </c>
      <c r="E2812" s="449">
        <v>30.53</v>
      </c>
      <c r="F2812" s="449" t="s">
        <v>18809</v>
      </c>
    </row>
    <row r="2813" spans="1:6" ht="45" customHeight="1">
      <c r="A2813" s="446">
        <v>92390</v>
      </c>
      <c r="B2813" s="447" t="s">
        <v>4040</v>
      </c>
      <c r="C2813" s="448" t="s">
        <v>2570</v>
      </c>
      <c r="D2813" s="449">
        <v>69.180000000000007</v>
      </c>
      <c r="E2813" s="449">
        <v>30.54</v>
      </c>
      <c r="F2813" s="449" t="s">
        <v>18810</v>
      </c>
    </row>
    <row r="2814" spans="1:6" ht="30" customHeight="1">
      <c r="A2814" s="446">
        <v>92635</v>
      </c>
      <c r="B2814" s="447" t="s">
        <v>4041</v>
      </c>
      <c r="C2814" s="448" t="s">
        <v>2570</v>
      </c>
      <c r="D2814" s="449">
        <v>106.30999999999999</v>
      </c>
      <c r="E2814" s="449">
        <v>34.33</v>
      </c>
      <c r="F2814" s="449" t="s">
        <v>18811</v>
      </c>
    </row>
    <row r="2815" spans="1:6" ht="30" customHeight="1">
      <c r="A2815" s="446">
        <v>92636</v>
      </c>
      <c r="B2815" s="447" t="s">
        <v>4042</v>
      </c>
      <c r="C2815" s="448" t="s">
        <v>2570</v>
      </c>
      <c r="D2815" s="449">
        <v>94.139999999999986</v>
      </c>
      <c r="E2815" s="449">
        <v>34.340000000000003</v>
      </c>
      <c r="F2815" s="449" t="s">
        <v>18812</v>
      </c>
    </row>
    <row r="2816" spans="1:6" ht="30" customHeight="1">
      <c r="A2816" s="446">
        <v>92637</v>
      </c>
      <c r="B2816" s="447" t="s">
        <v>4043</v>
      </c>
      <c r="C2816" s="448" t="s">
        <v>2570</v>
      </c>
      <c r="D2816" s="449">
        <v>24.089999999999996</v>
      </c>
      <c r="E2816" s="449">
        <v>27.28</v>
      </c>
      <c r="F2816" s="449" t="s">
        <v>18813</v>
      </c>
    </row>
    <row r="2817" spans="1:6" ht="30" customHeight="1">
      <c r="A2817" s="446">
        <v>92638</v>
      </c>
      <c r="B2817" s="447" t="s">
        <v>4044</v>
      </c>
      <c r="C2817" s="448" t="s">
        <v>2570</v>
      </c>
      <c r="D2817" s="449">
        <v>32.429999999999993</v>
      </c>
      <c r="E2817" s="449">
        <v>29.51</v>
      </c>
      <c r="F2817" s="449" t="s">
        <v>18814</v>
      </c>
    </row>
    <row r="2818" spans="1:6" ht="30" customHeight="1">
      <c r="A2818" s="446">
        <v>92639</v>
      </c>
      <c r="B2818" s="447" t="s">
        <v>4045</v>
      </c>
      <c r="C2818" s="448" t="s">
        <v>2570</v>
      </c>
      <c r="D2818" s="449">
        <v>39.049999999999997</v>
      </c>
      <c r="E2818" s="449">
        <v>32.25</v>
      </c>
      <c r="F2818" s="449" t="s">
        <v>18815</v>
      </c>
    </row>
    <row r="2819" spans="1:6" ht="30" customHeight="1">
      <c r="A2819" s="446">
        <v>92640</v>
      </c>
      <c r="B2819" s="447" t="s">
        <v>4046</v>
      </c>
      <c r="C2819" s="448" t="s">
        <v>2570</v>
      </c>
      <c r="D2819" s="449">
        <v>55.860000000000007</v>
      </c>
      <c r="E2819" s="449">
        <v>35.619999999999997</v>
      </c>
      <c r="F2819" s="449" t="s">
        <v>18816</v>
      </c>
    </row>
    <row r="2820" spans="1:6" ht="30" customHeight="1">
      <c r="A2820" s="446">
        <v>92642</v>
      </c>
      <c r="B2820" s="447" t="s">
        <v>4047</v>
      </c>
      <c r="C2820" s="448" t="s">
        <v>2570</v>
      </c>
      <c r="D2820" s="449">
        <v>95.429999999999993</v>
      </c>
      <c r="E2820" s="449">
        <v>40.67</v>
      </c>
      <c r="F2820" s="449" t="s">
        <v>18817</v>
      </c>
    </row>
    <row r="2821" spans="1:6" ht="30" customHeight="1">
      <c r="A2821" s="446">
        <v>92644</v>
      </c>
      <c r="B2821" s="447" t="s">
        <v>4048</v>
      </c>
      <c r="C2821" s="448" t="s">
        <v>2570</v>
      </c>
      <c r="D2821" s="449">
        <v>124.34</v>
      </c>
      <c r="E2821" s="449">
        <v>45.79</v>
      </c>
      <c r="F2821" s="449" t="s">
        <v>18818</v>
      </c>
    </row>
    <row r="2822" spans="1:6" ht="30" customHeight="1">
      <c r="A2822" s="446">
        <v>92892</v>
      </c>
      <c r="B2822" s="447" t="s">
        <v>4049</v>
      </c>
      <c r="C2822" s="448" t="s">
        <v>2570</v>
      </c>
      <c r="D2822" s="449">
        <v>26.200000000000003</v>
      </c>
      <c r="E2822" s="449">
        <v>13.62</v>
      </c>
      <c r="F2822" s="449" t="s">
        <v>12736</v>
      </c>
    </row>
    <row r="2823" spans="1:6" ht="30" customHeight="1">
      <c r="A2823" s="446">
        <v>92893</v>
      </c>
      <c r="B2823" s="447" t="s">
        <v>4050</v>
      </c>
      <c r="C2823" s="448" t="s">
        <v>2570</v>
      </c>
      <c r="D2823" s="449">
        <v>40.830000000000005</v>
      </c>
      <c r="E2823" s="449">
        <v>14.76</v>
      </c>
      <c r="F2823" s="449" t="s">
        <v>15979</v>
      </c>
    </row>
    <row r="2824" spans="1:6" ht="30" customHeight="1">
      <c r="A2824" s="446">
        <v>92894</v>
      </c>
      <c r="B2824" s="447" t="s">
        <v>4436</v>
      </c>
      <c r="C2824" s="448" t="s">
        <v>2570</v>
      </c>
      <c r="D2824" s="449">
        <v>49.92</v>
      </c>
      <c r="E2824" s="449">
        <v>16.13</v>
      </c>
      <c r="F2824" s="449" t="s">
        <v>18849</v>
      </c>
    </row>
    <row r="2825" spans="1:6" ht="30" customHeight="1">
      <c r="A2825" s="446">
        <v>92895</v>
      </c>
      <c r="B2825" s="447" t="s">
        <v>4437</v>
      </c>
      <c r="C2825" s="448" t="s">
        <v>2570</v>
      </c>
      <c r="D2825" s="449">
        <v>71.13</v>
      </c>
      <c r="E2825" s="449">
        <v>17.82</v>
      </c>
      <c r="F2825" s="449" t="s">
        <v>18850</v>
      </c>
    </row>
    <row r="2826" spans="1:6" ht="30" customHeight="1">
      <c r="A2826" s="446">
        <v>92896</v>
      </c>
      <c r="B2826" s="447" t="s">
        <v>4438</v>
      </c>
      <c r="C2826" s="448" t="s">
        <v>2570</v>
      </c>
      <c r="D2826" s="449">
        <v>114.08</v>
      </c>
      <c r="E2826" s="449">
        <v>20.329999999999998</v>
      </c>
      <c r="F2826" s="449" t="s">
        <v>18851</v>
      </c>
    </row>
    <row r="2827" spans="1:6" ht="30" customHeight="1">
      <c r="A2827" s="446">
        <v>92897</v>
      </c>
      <c r="B2827" s="447" t="s">
        <v>4439</v>
      </c>
      <c r="C2827" s="448" t="s">
        <v>2570</v>
      </c>
      <c r="D2827" s="449">
        <v>173.24</v>
      </c>
      <c r="E2827" s="449">
        <v>22.87</v>
      </c>
      <c r="F2827" s="449" t="s">
        <v>18852</v>
      </c>
    </row>
    <row r="2828" spans="1:6" ht="30" customHeight="1">
      <c r="A2828" s="446">
        <v>92918</v>
      </c>
      <c r="B2828" s="447" t="s">
        <v>4440</v>
      </c>
      <c r="C2828" s="448" t="s">
        <v>2570</v>
      </c>
      <c r="D2828" s="449">
        <v>13.580000000000002</v>
      </c>
      <c r="E2828" s="449">
        <v>13.68</v>
      </c>
      <c r="F2828" s="449" t="s">
        <v>18867</v>
      </c>
    </row>
    <row r="2829" spans="1:6" ht="30" customHeight="1">
      <c r="A2829" s="446">
        <v>92920</v>
      </c>
      <c r="B2829" s="447" t="s">
        <v>4441</v>
      </c>
      <c r="C2829" s="448" t="s">
        <v>2570</v>
      </c>
      <c r="D2829" s="449">
        <v>13.77</v>
      </c>
      <c r="E2829" s="449">
        <v>13.66</v>
      </c>
      <c r="F2829" s="449" t="s">
        <v>18868</v>
      </c>
    </row>
    <row r="2830" spans="1:6" ht="30" customHeight="1">
      <c r="A2830" s="446">
        <v>92925</v>
      </c>
      <c r="B2830" s="447" t="s">
        <v>4442</v>
      </c>
      <c r="C2830" s="448" t="s">
        <v>2570</v>
      </c>
      <c r="D2830" s="449">
        <v>18.47</v>
      </c>
      <c r="E2830" s="449">
        <v>14.81</v>
      </c>
      <c r="F2830" s="449" t="s">
        <v>18869</v>
      </c>
    </row>
    <row r="2831" spans="1:6" ht="45" customHeight="1">
      <c r="A2831" s="446">
        <v>92926</v>
      </c>
      <c r="B2831" s="447" t="s">
        <v>4443</v>
      </c>
      <c r="C2831" s="448" t="s">
        <v>2570</v>
      </c>
      <c r="D2831" s="449">
        <v>18.46</v>
      </c>
      <c r="E2831" s="449">
        <v>14.81</v>
      </c>
      <c r="F2831" s="449" t="s">
        <v>18870</v>
      </c>
    </row>
    <row r="2832" spans="1:6" ht="45" customHeight="1">
      <c r="A2832" s="446">
        <v>92927</v>
      </c>
      <c r="B2832" s="447" t="s">
        <v>4444</v>
      </c>
      <c r="C2832" s="448" t="s">
        <v>2570</v>
      </c>
      <c r="D2832" s="449">
        <v>18.46</v>
      </c>
      <c r="E2832" s="449">
        <v>14.81</v>
      </c>
      <c r="F2832" s="449" t="s">
        <v>18870</v>
      </c>
    </row>
    <row r="2833" spans="1:6" ht="45" customHeight="1">
      <c r="A2833" s="446">
        <v>92928</v>
      </c>
      <c r="B2833" s="447" t="s">
        <v>18871</v>
      </c>
      <c r="C2833" s="448" t="s">
        <v>2570</v>
      </c>
      <c r="D2833" s="449">
        <v>21.689999999999998</v>
      </c>
      <c r="E2833" s="449">
        <v>16.18</v>
      </c>
      <c r="F2833" s="449" t="s">
        <v>18872</v>
      </c>
    </row>
    <row r="2834" spans="1:6" ht="30" customHeight="1">
      <c r="A2834" s="446">
        <v>92929</v>
      </c>
      <c r="B2834" s="447" t="s">
        <v>18873</v>
      </c>
      <c r="C2834" s="448" t="s">
        <v>2570</v>
      </c>
      <c r="D2834" s="449">
        <v>21.689999999999998</v>
      </c>
      <c r="E2834" s="449">
        <v>16.18</v>
      </c>
      <c r="F2834" s="449" t="s">
        <v>18872</v>
      </c>
    </row>
    <row r="2835" spans="1:6" ht="45" customHeight="1">
      <c r="A2835" s="446">
        <v>92930</v>
      </c>
      <c r="B2835" s="447" t="s">
        <v>18874</v>
      </c>
      <c r="C2835" s="448" t="s">
        <v>2570</v>
      </c>
      <c r="D2835" s="449">
        <v>21.689999999999998</v>
      </c>
      <c r="E2835" s="449">
        <v>16.18</v>
      </c>
      <c r="F2835" s="449" t="s">
        <v>18872</v>
      </c>
    </row>
    <row r="2836" spans="1:6" ht="30" customHeight="1">
      <c r="A2836" s="446">
        <v>92931</v>
      </c>
      <c r="B2836" s="447" t="s">
        <v>18875</v>
      </c>
      <c r="C2836" s="448" t="s">
        <v>2570</v>
      </c>
      <c r="D2836" s="449">
        <v>31.65</v>
      </c>
      <c r="E2836" s="449">
        <v>17.86</v>
      </c>
      <c r="F2836" s="449" t="s">
        <v>18876</v>
      </c>
    </row>
    <row r="2837" spans="1:6" ht="30" customHeight="1">
      <c r="A2837" s="446">
        <v>92932</v>
      </c>
      <c r="B2837" s="447" t="s">
        <v>18877</v>
      </c>
      <c r="C2837" s="448" t="s">
        <v>2570</v>
      </c>
      <c r="D2837" s="449">
        <v>31.65</v>
      </c>
      <c r="E2837" s="449">
        <v>17.86</v>
      </c>
      <c r="F2837" s="449" t="s">
        <v>18876</v>
      </c>
    </row>
    <row r="2838" spans="1:6" ht="30" customHeight="1">
      <c r="A2838" s="446">
        <v>92933</v>
      </c>
      <c r="B2838" s="447" t="s">
        <v>4445</v>
      </c>
      <c r="C2838" s="448" t="s">
        <v>2570</v>
      </c>
      <c r="D2838" s="449">
        <v>31.65</v>
      </c>
      <c r="E2838" s="449">
        <v>17.86</v>
      </c>
      <c r="F2838" s="449" t="s">
        <v>18876</v>
      </c>
    </row>
    <row r="2839" spans="1:6" ht="45" customHeight="1">
      <c r="A2839" s="446">
        <v>92934</v>
      </c>
      <c r="B2839" s="447" t="s">
        <v>18878</v>
      </c>
      <c r="C2839" s="448" t="s">
        <v>2570</v>
      </c>
      <c r="D2839" s="449">
        <v>51.22</v>
      </c>
      <c r="E2839" s="449">
        <v>20.37</v>
      </c>
      <c r="F2839" s="449" t="s">
        <v>18879</v>
      </c>
    </row>
    <row r="2840" spans="1:6" ht="30" customHeight="1">
      <c r="A2840" s="446">
        <v>92935</v>
      </c>
      <c r="B2840" s="447" t="s">
        <v>18880</v>
      </c>
      <c r="C2840" s="448" t="s">
        <v>2570</v>
      </c>
      <c r="D2840" s="449">
        <v>51.22</v>
      </c>
      <c r="E2840" s="449">
        <v>20.37</v>
      </c>
      <c r="F2840" s="449" t="s">
        <v>18879</v>
      </c>
    </row>
    <row r="2841" spans="1:6" ht="30" customHeight="1">
      <c r="A2841" s="446">
        <v>92936</v>
      </c>
      <c r="B2841" s="447" t="s">
        <v>18881</v>
      </c>
      <c r="C2841" s="448" t="s">
        <v>2570</v>
      </c>
      <c r="D2841" s="449">
        <v>74.77000000000001</v>
      </c>
      <c r="E2841" s="449">
        <v>22.9</v>
      </c>
      <c r="F2841" s="449" t="s">
        <v>18882</v>
      </c>
    </row>
    <row r="2842" spans="1:6" ht="30" customHeight="1">
      <c r="A2842" s="446">
        <v>92937</v>
      </c>
      <c r="B2842" s="447" t="s">
        <v>4446</v>
      </c>
      <c r="C2842" s="448" t="s">
        <v>2570</v>
      </c>
      <c r="D2842" s="449">
        <v>74.77000000000001</v>
      </c>
      <c r="E2842" s="449">
        <v>22.9</v>
      </c>
      <c r="F2842" s="449" t="s">
        <v>18882</v>
      </c>
    </row>
    <row r="2843" spans="1:6">
      <c r="A2843" s="441"/>
      <c r="B2843" s="445" t="s">
        <v>7</v>
      </c>
      <c r="C2843" s="443"/>
      <c r="D2843" s="444" t="s">
        <v>2587</v>
      </c>
      <c r="E2843" s="444" t="s">
        <v>2587</v>
      </c>
      <c r="F2843" s="444"/>
    </row>
    <row r="2844" spans="1:6" ht="30" customHeight="1">
      <c r="A2844" s="446">
        <v>92335</v>
      </c>
      <c r="B2844" s="447" t="s">
        <v>4447</v>
      </c>
      <c r="C2844" s="448" t="s">
        <v>2572</v>
      </c>
      <c r="D2844" s="449">
        <v>48.58</v>
      </c>
      <c r="E2844" s="449">
        <v>7.34</v>
      </c>
      <c r="F2844" s="449" t="s">
        <v>18381</v>
      </c>
    </row>
    <row r="2845" spans="1:6" ht="30" customHeight="1">
      <c r="A2845" s="446">
        <v>92336</v>
      </c>
      <c r="B2845" s="447" t="s">
        <v>4448</v>
      </c>
      <c r="C2845" s="448" t="s">
        <v>2572</v>
      </c>
      <c r="D2845" s="449">
        <v>60.07</v>
      </c>
      <c r="E2845" s="449">
        <v>8.4600000000000009</v>
      </c>
      <c r="F2845" s="449" t="s">
        <v>18382</v>
      </c>
    </row>
    <row r="2846" spans="1:6" ht="30" customHeight="1">
      <c r="A2846" s="446">
        <v>92337</v>
      </c>
      <c r="B2846" s="447" t="s">
        <v>4449</v>
      </c>
      <c r="C2846" s="448" t="s">
        <v>2572</v>
      </c>
      <c r="D2846" s="449">
        <v>80.16</v>
      </c>
      <c r="E2846" s="449">
        <v>9.5500000000000007</v>
      </c>
      <c r="F2846" s="449" t="s">
        <v>18383</v>
      </c>
    </row>
    <row r="2847" spans="1:6" ht="30" customHeight="1">
      <c r="A2847" s="446">
        <v>92341</v>
      </c>
      <c r="B2847" s="447" t="s">
        <v>4072</v>
      </c>
      <c r="C2847" s="448" t="s">
        <v>2572</v>
      </c>
      <c r="D2847" s="449">
        <v>50.849999999999994</v>
      </c>
      <c r="E2847" s="449">
        <v>13.22</v>
      </c>
      <c r="F2847" s="449" t="s">
        <v>18385</v>
      </c>
    </row>
    <row r="2848" spans="1:6" ht="30" customHeight="1">
      <c r="A2848" s="446">
        <v>92342</v>
      </c>
      <c r="B2848" s="447" t="s">
        <v>4073</v>
      </c>
      <c r="C2848" s="448" t="s">
        <v>2572</v>
      </c>
      <c r="D2848" s="449">
        <v>62.33</v>
      </c>
      <c r="E2848" s="449">
        <v>14.39</v>
      </c>
      <c r="F2848" s="449" t="s">
        <v>18386</v>
      </c>
    </row>
    <row r="2849" spans="1:6" ht="30" customHeight="1">
      <c r="A2849" s="446">
        <v>92343</v>
      </c>
      <c r="B2849" s="447" t="s">
        <v>4074</v>
      </c>
      <c r="C2849" s="448" t="s">
        <v>2572</v>
      </c>
      <c r="D2849" s="449">
        <v>82.44</v>
      </c>
      <c r="E2849" s="449">
        <v>15.53</v>
      </c>
      <c r="F2849" s="449" t="s">
        <v>18387</v>
      </c>
    </row>
    <row r="2850" spans="1:6">
      <c r="A2850" s="441"/>
      <c r="B2850" s="528" t="s">
        <v>21017</v>
      </c>
      <c r="C2850" s="443"/>
      <c r="D2850" s="444" t="s">
        <v>2587</v>
      </c>
      <c r="E2850" s="444" t="s">
        <v>2587</v>
      </c>
      <c r="F2850" s="444"/>
    </row>
    <row r="2851" spans="1:6" ht="45" customHeight="1">
      <c r="A2851" s="446">
        <v>92687</v>
      </c>
      <c r="B2851" s="447" t="s">
        <v>4085</v>
      </c>
      <c r="C2851" s="448" t="s">
        <v>2572</v>
      </c>
      <c r="D2851" s="449">
        <v>13.329999999999998</v>
      </c>
      <c r="E2851" s="449">
        <v>4.82</v>
      </c>
      <c r="F2851" s="449" t="s">
        <v>18400</v>
      </c>
    </row>
    <row r="2852" spans="1:6" ht="45" customHeight="1">
      <c r="A2852" s="446">
        <v>92688</v>
      </c>
      <c r="B2852" s="447" t="s">
        <v>4086</v>
      </c>
      <c r="C2852" s="448" t="s">
        <v>2572</v>
      </c>
      <c r="D2852" s="449">
        <v>17.700000000000003</v>
      </c>
      <c r="E2852" s="449">
        <v>8.26</v>
      </c>
      <c r="F2852" s="449" t="s">
        <v>16174</v>
      </c>
    </row>
    <row r="2853" spans="1:6" ht="45" customHeight="1">
      <c r="A2853" s="446">
        <v>97536</v>
      </c>
      <c r="B2853" s="447" t="s">
        <v>18551</v>
      </c>
      <c r="C2853" s="448" t="s">
        <v>2572</v>
      </c>
      <c r="D2853" s="449">
        <v>26.730000000000004</v>
      </c>
      <c r="E2853" s="449">
        <v>13.4</v>
      </c>
      <c r="F2853" s="449" t="s">
        <v>18552</v>
      </c>
    </row>
    <row r="2854" spans="1:6">
      <c r="A2854" s="441"/>
      <c r="B2854" s="528" t="s">
        <v>21016</v>
      </c>
      <c r="C2854" s="443"/>
      <c r="D2854" s="444" t="s">
        <v>2587</v>
      </c>
      <c r="E2854" s="444" t="s">
        <v>2587</v>
      </c>
      <c r="F2854" s="444"/>
    </row>
    <row r="2855" spans="1:6" ht="45" customHeight="1">
      <c r="A2855" s="446">
        <v>94462</v>
      </c>
      <c r="B2855" s="447" t="s">
        <v>4087</v>
      </c>
      <c r="C2855" s="448" t="s">
        <v>2572</v>
      </c>
      <c r="D2855" s="449">
        <v>48.34</v>
      </c>
      <c r="E2855" s="449">
        <v>16.059999999999999</v>
      </c>
      <c r="F2855" s="449" t="s">
        <v>18403</v>
      </c>
    </row>
    <row r="2856" spans="1:6" ht="45" customHeight="1">
      <c r="A2856" s="446">
        <v>94463</v>
      </c>
      <c r="B2856" s="447" t="s">
        <v>4088</v>
      </c>
      <c r="C2856" s="448" t="s">
        <v>2572</v>
      </c>
      <c r="D2856" s="449">
        <v>58.519999999999996</v>
      </c>
      <c r="E2856" s="449">
        <v>16.059999999999999</v>
      </c>
      <c r="F2856" s="449" t="s">
        <v>18404</v>
      </c>
    </row>
    <row r="2857" spans="1:6" ht="45" customHeight="1">
      <c r="A2857" s="446">
        <v>94464</v>
      </c>
      <c r="B2857" s="447" t="s">
        <v>4089</v>
      </c>
      <c r="C2857" s="448" t="s">
        <v>2572</v>
      </c>
      <c r="D2857" s="449">
        <v>84.16</v>
      </c>
      <c r="E2857" s="449">
        <v>20.05</v>
      </c>
      <c r="F2857" s="449" t="s">
        <v>18405</v>
      </c>
    </row>
    <row r="2858" spans="1:6">
      <c r="A2858" s="441"/>
      <c r="B2858" s="445" t="s">
        <v>8</v>
      </c>
      <c r="C2858" s="443"/>
      <c r="D2858" s="444" t="s">
        <v>2587</v>
      </c>
      <c r="E2858" s="444" t="s">
        <v>2587</v>
      </c>
      <c r="F2858" s="444"/>
    </row>
    <row r="2859" spans="1:6" ht="15" customHeight="1">
      <c r="A2859" s="446">
        <v>72306</v>
      </c>
      <c r="B2859" s="447" t="s">
        <v>544</v>
      </c>
      <c r="C2859" s="448" t="s">
        <v>2570</v>
      </c>
      <c r="D2859" s="449">
        <v>162.96</v>
      </c>
      <c r="E2859" s="449">
        <v>26.25</v>
      </c>
      <c r="F2859" s="449" t="s">
        <v>14422</v>
      </c>
    </row>
    <row r="2860" spans="1:6" ht="15" customHeight="1">
      <c r="A2860" s="446">
        <v>72307</v>
      </c>
      <c r="B2860" s="447" t="s">
        <v>545</v>
      </c>
      <c r="C2860" s="448" t="s">
        <v>2570</v>
      </c>
      <c r="D2860" s="449">
        <v>234.76</v>
      </c>
      <c r="E2860" s="449">
        <v>30.37</v>
      </c>
      <c r="F2860" s="449" t="s">
        <v>18554</v>
      </c>
    </row>
    <row r="2861" spans="1:6" ht="15" customHeight="1">
      <c r="A2861" s="446">
        <v>72313</v>
      </c>
      <c r="B2861" s="447" t="s">
        <v>546</v>
      </c>
      <c r="C2861" s="448" t="s">
        <v>2570</v>
      </c>
      <c r="D2861" s="449">
        <v>583.46</v>
      </c>
      <c r="E2861" s="449">
        <v>34.5</v>
      </c>
      <c r="F2861" s="449" t="s">
        <v>18555</v>
      </c>
    </row>
    <row r="2862" spans="1:6" ht="30" customHeight="1">
      <c r="A2862" s="446">
        <v>97433</v>
      </c>
      <c r="B2862" s="447" t="s">
        <v>19350</v>
      </c>
      <c r="C2862" s="448" t="s">
        <v>2570</v>
      </c>
      <c r="D2862" s="449">
        <v>45.580000000000005</v>
      </c>
      <c r="E2862" s="449">
        <v>14.87</v>
      </c>
      <c r="F2862" s="449" t="s">
        <v>14012</v>
      </c>
    </row>
    <row r="2863" spans="1:6" ht="30" customHeight="1">
      <c r="A2863" s="446">
        <v>97435</v>
      </c>
      <c r="B2863" s="447" t="s">
        <v>19353</v>
      </c>
      <c r="C2863" s="448" t="s">
        <v>2570</v>
      </c>
      <c r="D2863" s="449">
        <v>53.519999999999996</v>
      </c>
      <c r="E2863" s="449">
        <v>17.12</v>
      </c>
      <c r="F2863" s="449" t="s">
        <v>19354</v>
      </c>
    </row>
    <row r="2864" spans="1:6" ht="30" customHeight="1">
      <c r="A2864" s="446">
        <v>97437</v>
      </c>
      <c r="B2864" s="447" t="s">
        <v>19357</v>
      </c>
      <c r="C2864" s="448" t="s">
        <v>2570</v>
      </c>
      <c r="D2864" s="449">
        <v>61.370000000000005</v>
      </c>
      <c r="E2864" s="449">
        <v>19.41</v>
      </c>
      <c r="F2864" s="449" t="s">
        <v>19358</v>
      </c>
    </row>
    <row r="2865" spans="1:6" ht="30" customHeight="1">
      <c r="A2865" s="446">
        <v>97452</v>
      </c>
      <c r="B2865" s="447" t="s">
        <v>19377</v>
      </c>
      <c r="C2865" s="448" t="s">
        <v>2570</v>
      </c>
      <c r="D2865" s="449">
        <v>68.19</v>
      </c>
      <c r="E2865" s="449">
        <v>33.950000000000003</v>
      </c>
      <c r="F2865" s="449" t="s">
        <v>19378</v>
      </c>
    </row>
    <row r="2866" spans="1:6" ht="30" customHeight="1">
      <c r="A2866" s="446">
        <v>97454</v>
      </c>
      <c r="B2866" s="447" t="s">
        <v>19381</v>
      </c>
      <c r="C2866" s="448" t="s">
        <v>2570</v>
      </c>
      <c r="D2866" s="449">
        <v>125.24000000000001</v>
      </c>
      <c r="E2866" s="449">
        <v>37.53</v>
      </c>
      <c r="F2866" s="449" t="s">
        <v>19382</v>
      </c>
    </row>
    <row r="2867" spans="1:6" ht="30" customHeight="1">
      <c r="A2867" s="446">
        <v>97456</v>
      </c>
      <c r="B2867" s="447" t="s">
        <v>19385</v>
      </c>
      <c r="C2867" s="448" t="s">
        <v>2570</v>
      </c>
      <c r="D2867" s="449">
        <v>302.83999999999997</v>
      </c>
      <c r="E2867" s="449">
        <v>41.11</v>
      </c>
      <c r="F2867" s="449" t="s">
        <v>19386</v>
      </c>
    </row>
    <row r="2868" spans="1:6" ht="30" customHeight="1">
      <c r="A2868" s="446">
        <v>97479</v>
      </c>
      <c r="B2868" s="447" t="s">
        <v>19413</v>
      </c>
      <c r="C2868" s="448" t="s">
        <v>2570</v>
      </c>
      <c r="D2868" s="449">
        <v>21.310000000000002</v>
      </c>
      <c r="E2868" s="449">
        <v>10.01</v>
      </c>
      <c r="F2868" s="449" t="s">
        <v>14345</v>
      </c>
    </row>
    <row r="2869" spans="1:6" ht="30" customHeight="1">
      <c r="A2869" s="446">
        <v>97481</v>
      </c>
      <c r="B2869" s="447" t="s">
        <v>19415</v>
      </c>
      <c r="C2869" s="448" t="s">
        <v>2570</v>
      </c>
      <c r="D2869" s="449">
        <v>31.63</v>
      </c>
      <c r="E2869" s="449">
        <v>12.8</v>
      </c>
      <c r="F2869" s="449" t="s">
        <v>17287</v>
      </c>
    </row>
    <row r="2870" spans="1:6" ht="30" customHeight="1">
      <c r="A2870" s="446">
        <v>97483</v>
      </c>
      <c r="B2870" s="447" t="s">
        <v>19417</v>
      </c>
      <c r="C2870" s="448" t="s">
        <v>2570</v>
      </c>
      <c r="D2870" s="449">
        <v>45.15</v>
      </c>
      <c r="E2870" s="449">
        <v>15.96</v>
      </c>
      <c r="F2870" s="449" t="s">
        <v>19418</v>
      </c>
    </row>
    <row r="2871" spans="1:6" ht="30" customHeight="1">
      <c r="A2871" s="446">
        <v>97485</v>
      </c>
      <c r="B2871" s="447" t="s">
        <v>19420</v>
      </c>
      <c r="C2871" s="448" t="s">
        <v>2570</v>
      </c>
      <c r="D2871" s="449">
        <v>63.19</v>
      </c>
      <c r="E2871" s="449">
        <v>19.940000000000001</v>
      </c>
      <c r="F2871" s="449" t="s">
        <v>19421</v>
      </c>
    </row>
    <row r="2872" spans="1:6" ht="30" customHeight="1">
      <c r="A2872" s="446">
        <v>97487</v>
      </c>
      <c r="B2872" s="447" t="s">
        <v>19423</v>
      </c>
      <c r="C2872" s="448" t="s">
        <v>2570</v>
      </c>
      <c r="D2872" s="449">
        <v>121.07999999999998</v>
      </c>
      <c r="E2872" s="449">
        <v>25.93</v>
      </c>
      <c r="F2872" s="449" t="s">
        <v>18158</v>
      </c>
    </row>
    <row r="2873" spans="1:6" ht="30" customHeight="1">
      <c r="A2873" s="446">
        <v>97489</v>
      </c>
      <c r="B2873" s="447" t="s">
        <v>19426</v>
      </c>
      <c r="C2873" s="448" t="s">
        <v>2570</v>
      </c>
      <c r="D2873" s="449">
        <v>299.52</v>
      </c>
      <c r="E2873" s="449">
        <v>31.87</v>
      </c>
      <c r="F2873" s="449" t="s">
        <v>19427</v>
      </c>
    </row>
    <row r="2874" spans="1:6" ht="30" customHeight="1">
      <c r="A2874" s="446">
        <v>97517</v>
      </c>
      <c r="B2874" s="447" t="s">
        <v>19462</v>
      </c>
      <c r="C2874" s="448" t="s">
        <v>2570</v>
      </c>
      <c r="D2874" s="449">
        <v>20.459999999999997</v>
      </c>
      <c r="E2874" s="449">
        <v>7.78</v>
      </c>
      <c r="F2874" s="449" t="s">
        <v>19463</v>
      </c>
    </row>
    <row r="2875" spans="1:6" ht="30" customHeight="1">
      <c r="A2875" s="446">
        <v>97519</v>
      </c>
      <c r="B2875" s="447" t="s">
        <v>19465</v>
      </c>
      <c r="C2875" s="448" t="s">
        <v>2570</v>
      </c>
      <c r="D2875" s="449">
        <v>30.21</v>
      </c>
      <c r="E2875" s="449">
        <v>8.82</v>
      </c>
      <c r="F2875" s="449" t="s">
        <v>12718</v>
      </c>
    </row>
    <row r="2876" spans="1:6" ht="30" customHeight="1">
      <c r="A2876" s="446">
        <v>97521</v>
      </c>
      <c r="B2876" s="447" t="s">
        <v>19467</v>
      </c>
      <c r="C2876" s="448" t="s">
        <v>2570</v>
      </c>
      <c r="D2876" s="449">
        <v>43.040000000000006</v>
      </c>
      <c r="E2876" s="449">
        <v>10.02</v>
      </c>
      <c r="F2876" s="449" t="s">
        <v>19468</v>
      </c>
    </row>
    <row r="2877" spans="1:6" ht="30" customHeight="1">
      <c r="A2877" s="446">
        <v>97523</v>
      </c>
      <c r="B2877" s="447" t="s">
        <v>19470</v>
      </c>
      <c r="C2877" s="448" t="s">
        <v>2570</v>
      </c>
      <c r="D2877" s="449">
        <v>60.2</v>
      </c>
      <c r="E2877" s="449">
        <v>11.56</v>
      </c>
      <c r="F2877" s="449" t="s">
        <v>19471</v>
      </c>
    </row>
    <row r="2878" spans="1:6" ht="30" customHeight="1">
      <c r="A2878" s="446">
        <v>97525</v>
      </c>
      <c r="B2878" s="447" t="s">
        <v>19474</v>
      </c>
      <c r="C2878" s="448" t="s">
        <v>2570</v>
      </c>
      <c r="D2878" s="449">
        <v>116.74000000000001</v>
      </c>
      <c r="E2878" s="449">
        <v>13.84</v>
      </c>
      <c r="F2878" s="449" t="s">
        <v>19475</v>
      </c>
    </row>
    <row r="2879" spans="1:6" ht="30" customHeight="1">
      <c r="A2879" s="446">
        <v>97527</v>
      </c>
      <c r="B2879" s="447" t="s">
        <v>19478</v>
      </c>
      <c r="C2879" s="448" t="s">
        <v>2570</v>
      </c>
      <c r="D2879" s="449">
        <v>293.87</v>
      </c>
      <c r="E2879" s="449">
        <v>16.11</v>
      </c>
      <c r="F2879" s="449" t="s">
        <v>19479</v>
      </c>
    </row>
    <row r="2880" spans="1:6" ht="30" customHeight="1">
      <c r="A2880" s="446">
        <v>97546</v>
      </c>
      <c r="B2880" s="447" t="s">
        <v>19500</v>
      </c>
      <c r="C2880" s="448" t="s">
        <v>2570</v>
      </c>
      <c r="D2880" s="449">
        <v>11.989999999999998</v>
      </c>
      <c r="E2880" s="449">
        <v>7.73</v>
      </c>
      <c r="F2880" s="449" t="s">
        <v>19501</v>
      </c>
    </row>
    <row r="2881" spans="1:6" ht="30" customHeight="1">
      <c r="A2881" s="446">
        <v>97548</v>
      </c>
      <c r="B2881" s="447" t="s">
        <v>19503</v>
      </c>
      <c r="C2881" s="448" t="s">
        <v>2570</v>
      </c>
      <c r="D2881" s="449">
        <v>17.060000000000002</v>
      </c>
      <c r="E2881" s="449">
        <v>13.13</v>
      </c>
      <c r="F2881" s="449" t="s">
        <v>19504</v>
      </c>
    </row>
    <row r="2882" spans="1:6" ht="30" customHeight="1">
      <c r="A2882" s="446">
        <v>97550</v>
      </c>
      <c r="B2882" s="447" t="s">
        <v>19506</v>
      </c>
      <c r="C2882" s="448" t="s">
        <v>2570</v>
      </c>
      <c r="D2882" s="449">
        <v>26.759999999999998</v>
      </c>
      <c r="E2882" s="449">
        <v>25.43</v>
      </c>
      <c r="F2882" s="449" t="s">
        <v>19507</v>
      </c>
    </row>
    <row r="2883" spans="1:6" ht="30" customHeight="1">
      <c r="A2883" s="446">
        <v>97434</v>
      </c>
      <c r="B2883" s="447" t="s">
        <v>19351</v>
      </c>
      <c r="C2883" s="448" t="s">
        <v>2570</v>
      </c>
      <c r="D2883" s="449">
        <v>46.620000000000005</v>
      </c>
      <c r="E2883" s="449">
        <v>14.87</v>
      </c>
      <c r="F2883" s="449" t="s">
        <v>19352</v>
      </c>
    </row>
    <row r="2884" spans="1:6" ht="30" customHeight="1">
      <c r="A2884" s="446">
        <v>97436</v>
      </c>
      <c r="B2884" s="447" t="s">
        <v>19355</v>
      </c>
      <c r="C2884" s="448" t="s">
        <v>2570</v>
      </c>
      <c r="D2884" s="449">
        <v>55.53</v>
      </c>
      <c r="E2884" s="449">
        <v>17.11</v>
      </c>
      <c r="F2884" s="449" t="s">
        <v>19356</v>
      </c>
    </row>
    <row r="2885" spans="1:6" ht="30" customHeight="1">
      <c r="A2885" s="446">
        <v>97438</v>
      </c>
      <c r="B2885" s="447" t="s">
        <v>19359</v>
      </c>
      <c r="C2885" s="448" t="s">
        <v>2570</v>
      </c>
      <c r="D2885" s="449">
        <v>63.510000000000005</v>
      </c>
      <c r="E2885" s="449">
        <v>19.41</v>
      </c>
      <c r="F2885" s="449" t="s">
        <v>19360</v>
      </c>
    </row>
    <row r="2886" spans="1:6" ht="30" customHeight="1">
      <c r="A2886" s="446">
        <v>97453</v>
      </c>
      <c r="B2886" s="447" t="s">
        <v>19379</v>
      </c>
      <c r="C2886" s="448" t="s">
        <v>2570</v>
      </c>
      <c r="D2886" s="449">
        <v>73.3</v>
      </c>
      <c r="E2886" s="449">
        <v>33.950000000000003</v>
      </c>
      <c r="F2886" s="449" t="s">
        <v>19380</v>
      </c>
    </row>
    <row r="2887" spans="1:6" ht="30" customHeight="1">
      <c r="A2887" s="446">
        <v>97455</v>
      </c>
      <c r="B2887" s="447" t="s">
        <v>19383</v>
      </c>
      <c r="C2887" s="448" t="s">
        <v>2570</v>
      </c>
      <c r="D2887" s="449">
        <v>133.41999999999999</v>
      </c>
      <c r="E2887" s="449">
        <v>37.520000000000003</v>
      </c>
      <c r="F2887" s="449" t="s">
        <v>19384</v>
      </c>
    </row>
    <row r="2888" spans="1:6" ht="30" customHeight="1">
      <c r="A2888" s="446">
        <v>97457</v>
      </c>
      <c r="B2888" s="447" t="s">
        <v>19387</v>
      </c>
      <c r="C2888" s="448" t="s">
        <v>2570</v>
      </c>
      <c r="D2888" s="449">
        <v>266.15999999999997</v>
      </c>
      <c r="E2888" s="449">
        <v>41.11</v>
      </c>
      <c r="F2888" s="449" t="s">
        <v>13878</v>
      </c>
    </row>
    <row r="2889" spans="1:6" ht="30" customHeight="1">
      <c r="A2889" s="446">
        <v>97480</v>
      </c>
      <c r="B2889" s="447" t="s">
        <v>19414</v>
      </c>
      <c r="C2889" s="448" t="s">
        <v>2570</v>
      </c>
      <c r="D2889" s="449">
        <v>21.310000000000002</v>
      </c>
      <c r="E2889" s="449">
        <v>10.01</v>
      </c>
      <c r="F2889" s="449" t="s">
        <v>14345</v>
      </c>
    </row>
    <row r="2890" spans="1:6" ht="30" customHeight="1">
      <c r="A2890" s="446">
        <v>97482</v>
      </c>
      <c r="B2890" s="447" t="s">
        <v>19416</v>
      </c>
      <c r="C2890" s="448" t="s">
        <v>2570</v>
      </c>
      <c r="D2890" s="449">
        <v>31.63</v>
      </c>
      <c r="E2890" s="449">
        <v>12.8</v>
      </c>
      <c r="F2890" s="449" t="s">
        <v>17287</v>
      </c>
    </row>
    <row r="2891" spans="1:6" ht="30" customHeight="1">
      <c r="A2891" s="446">
        <v>97484</v>
      </c>
      <c r="B2891" s="447" t="s">
        <v>19419</v>
      </c>
      <c r="C2891" s="448" t="s">
        <v>2570</v>
      </c>
      <c r="D2891" s="449">
        <v>45.15</v>
      </c>
      <c r="E2891" s="449">
        <v>15.96</v>
      </c>
      <c r="F2891" s="449" t="s">
        <v>19418</v>
      </c>
    </row>
    <row r="2892" spans="1:6" ht="30" customHeight="1">
      <c r="A2892" s="446">
        <v>97486</v>
      </c>
      <c r="B2892" s="447" t="s">
        <v>19422</v>
      </c>
      <c r="C2892" s="448" t="s">
        <v>2570</v>
      </c>
      <c r="D2892" s="449">
        <v>68.31</v>
      </c>
      <c r="E2892" s="449">
        <v>19.93</v>
      </c>
      <c r="F2892" s="449" t="s">
        <v>14997</v>
      </c>
    </row>
    <row r="2893" spans="1:6" ht="30" customHeight="1">
      <c r="A2893" s="446">
        <v>97488</v>
      </c>
      <c r="B2893" s="447" t="s">
        <v>19424</v>
      </c>
      <c r="C2893" s="448" t="s">
        <v>2570</v>
      </c>
      <c r="D2893" s="449">
        <v>129.25</v>
      </c>
      <c r="E2893" s="449">
        <v>25.93</v>
      </c>
      <c r="F2893" s="449" t="s">
        <v>19425</v>
      </c>
    </row>
    <row r="2894" spans="1:6" ht="30" customHeight="1">
      <c r="A2894" s="446">
        <v>97490</v>
      </c>
      <c r="B2894" s="447" t="s">
        <v>19428</v>
      </c>
      <c r="C2894" s="448" t="s">
        <v>2570</v>
      </c>
      <c r="D2894" s="449">
        <v>262.83999999999997</v>
      </c>
      <c r="E2894" s="449">
        <v>31.87</v>
      </c>
      <c r="F2894" s="449" t="s">
        <v>19429</v>
      </c>
    </row>
    <row r="2895" spans="1:6" ht="30" customHeight="1">
      <c r="A2895" s="446">
        <v>97518</v>
      </c>
      <c r="B2895" s="447" t="s">
        <v>19464</v>
      </c>
      <c r="C2895" s="448" t="s">
        <v>2570</v>
      </c>
      <c r="D2895" s="449">
        <v>20.459999999999997</v>
      </c>
      <c r="E2895" s="449">
        <v>7.78</v>
      </c>
      <c r="F2895" s="449" t="s">
        <v>19463</v>
      </c>
    </row>
    <row r="2896" spans="1:6" ht="30" customHeight="1">
      <c r="A2896" s="446">
        <v>97520</v>
      </c>
      <c r="B2896" s="447" t="s">
        <v>19466</v>
      </c>
      <c r="C2896" s="448" t="s">
        <v>2570</v>
      </c>
      <c r="D2896" s="449">
        <v>30.21</v>
      </c>
      <c r="E2896" s="449">
        <v>8.82</v>
      </c>
      <c r="F2896" s="449" t="s">
        <v>12718</v>
      </c>
    </row>
    <row r="2897" spans="1:6" ht="30" customHeight="1">
      <c r="A2897" s="446">
        <v>97522</v>
      </c>
      <c r="B2897" s="447" t="s">
        <v>19469</v>
      </c>
      <c r="C2897" s="448" t="s">
        <v>2570</v>
      </c>
      <c r="D2897" s="449">
        <v>43.040000000000006</v>
      </c>
      <c r="E2897" s="449">
        <v>10.02</v>
      </c>
      <c r="F2897" s="449" t="s">
        <v>19468</v>
      </c>
    </row>
    <row r="2898" spans="1:6" ht="30" customHeight="1">
      <c r="A2898" s="446">
        <v>97524</v>
      </c>
      <c r="B2898" s="447" t="s">
        <v>19472</v>
      </c>
      <c r="C2898" s="448" t="s">
        <v>2570</v>
      </c>
      <c r="D2898" s="449">
        <v>65.31</v>
      </c>
      <c r="E2898" s="449">
        <v>11.56</v>
      </c>
      <c r="F2898" s="449" t="s">
        <v>19473</v>
      </c>
    </row>
    <row r="2899" spans="1:6" ht="30" customHeight="1">
      <c r="A2899" s="446">
        <v>97526</v>
      </c>
      <c r="B2899" s="447" t="s">
        <v>19476</v>
      </c>
      <c r="C2899" s="448" t="s">
        <v>2570</v>
      </c>
      <c r="D2899" s="449">
        <v>124.91</v>
      </c>
      <c r="E2899" s="449">
        <v>13.84</v>
      </c>
      <c r="F2899" s="449" t="s">
        <v>19477</v>
      </c>
    </row>
    <row r="2900" spans="1:6" ht="30" customHeight="1">
      <c r="A2900" s="446">
        <v>97528</v>
      </c>
      <c r="B2900" s="447" t="s">
        <v>19480</v>
      </c>
      <c r="C2900" s="448" t="s">
        <v>2570</v>
      </c>
      <c r="D2900" s="449">
        <v>257.19</v>
      </c>
      <c r="E2900" s="449">
        <v>16.11</v>
      </c>
      <c r="F2900" s="449" t="s">
        <v>19481</v>
      </c>
    </row>
    <row r="2901" spans="1:6" ht="30" customHeight="1">
      <c r="A2901" s="446">
        <v>97547</v>
      </c>
      <c r="B2901" s="447" t="s">
        <v>19502</v>
      </c>
      <c r="C2901" s="448" t="s">
        <v>2570</v>
      </c>
      <c r="D2901" s="449">
        <v>11.989999999999998</v>
      </c>
      <c r="E2901" s="449">
        <v>7.73</v>
      </c>
      <c r="F2901" s="449" t="s">
        <v>19501</v>
      </c>
    </row>
    <row r="2902" spans="1:6" ht="30" customHeight="1">
      <c r="A2902" s="446">
        <v>97549</v>
      </c>
      <c r="B2902" s="447" t="s">
        <v>19505</v>
      </c>
      <c r="C2902" s="448" t="s">
        <v>2570</v>
      </c>
      <c r="D2902" s="449">
        <v>17.060000000000002</v>
      </c>
      <c r="E2902" s="449">
        <v>13.13</v>
      </c>
      <c r="F2902" s="449" t="s">
        <v>19504</v>
      </c>
    </row>
    <row r="2903" spans="1:6" ht="30" customHeight="1">
      <c r="A2903" s="446">
        <v>97551</v>
      </c>
      <c r="B2903" s="447" t="s">
        <v>19508</v>
      </c>
      <c r="C2903" s="448" t="s">
        <v>2570</v>
      </c>
      <c r="D2903" s="449">
        <v>26.759999999999998</v>
      </c>
      <c r="E2903" s="449">
        <v>25.43</v>
      </c>
      <c r="F2903" s="449" t="s">
        <v>19507</v>
      </c>
    </row>
    <row r="2904" spans="1:6" ht="30" customHeight="1">
      <c r="A2904" s="446">
        <v>92693</v>
      </c>
      <c r="B2904" s="447" t="s">
        <v>3362</v>
      </c>
      <c r="C2904" s="448" t="s">
        <v>2570</v>
      </c>
      <c r="D2904" s="449">
        <v>5.6599999999999993</v>
      </c>
      <c r="E2904" s="449">
        <v>4.88</v>
      </c>
      <c r="F2904" s="449" t="s">
        <v>12472</v>
      </c>
    </row>
    <row r="2905" spans="1:6" ht="30" customHeight="1">
      <c r="A2905" s="446">
        <v>97537</v>
      </c>
      <c r="B2905" s="447" t="s">
        <v>19493</v>
      </c>
      <c r="C2905" s="448" t="s">
        <v>2570</v>
      </c>
      <c r="D2905" s="449">
        <v>8.77</v>
      </c>
      <c r="E2905" s="449">
        <v>5.13</v>
      </c>
      <c r="F2905" s="449" t="s">
        <v>19494</v>
      </c>
    </row>
    <row r="2906" spans="1:6" ht="30" customHeight="1">
      <c r="A2906" s="446">
        <v>92695</v>
      </c>
      <c r="B2906" s="447" t="s">
        <v>3364</v>
      </c>
      <c r="C2906" s="448" t="s">
        <v>2570</v>
      </c>
      <c r="D2906" s="449">
        <v>8.4199999999999982</v>
      </c>
      <c r="E2906" s="449">
        <v>8.3000000000000007</v>
      </c>
      <c r="F2906" s="449" t="s">
        <v>18841</v>
      </c>
    </row>
    <row r="2907" spans="1:6" ht="30" customHeight="1">
      <c r="A2907" s="446">
        <v>97540</v>
      </c>
      <c r="B2907" s="447" t="s">
        <v>19495</v>
      </c>
      <c r="C2907" s="448" t="s">
        <v>2570</v>
      </c>
      <c r="D2907" s="449">
        <v>10.89</v>
      </c>
      <c r="E2907" s="449">
        <v>8.84</v>
      </c>
      <c r="F2907" s="449" t="s">
        <v>12502</v>
      </c>
    </row>
    <row r="2908" spans="1:6" ht="30" customHeight="1">
      <c r="A2908" s="446">
        <v>92697</v>
      </c>
      <c r="B2908" s="447" t="s">
        <v>3366</v>
      </c>
      <c r="C2908" s="448" t="s">
        <v>2570</v>
      </c>
      <c r="D2908" s="449">
        <v>13.620000000000001</v>
      </c>
      <c r="E2908" s="449">
        <v>13.43</v>
      </c>
      <c r="F2908" s="449" t="s">
        <v>18104</v>
      </c>
    </row>
    <row r="2909" spans="1:6" ht="30" customHeight="1">
      <c r="A2909" s="446">
        <v>97543</v>
      </c>
      <c r="B2909" s="447" t="s">
        <v>19497</v>
      </c>
      <c r="C2909" s="448" t="s">
        <v>2570</v>
      </c>
      <c r="D2909" s="449">
        <v>16.580000000000002</v>
      </c>
      <c r="E2909" s="449">
        <v>17.05</v>
      </c>
      <c r="F2909" s="449" t="s">
        <v>18195</v>
      </c>
    </row>
    <row r="2910" spans="1:6" ht="30" customHeight="1">
      <c r="A2910" s="446">
        <v>97461</v>
      </c>
      <c r="B2910" s="447" t="s">
        <v>19394</v>
      </c>
      <c r="C2910" s="448" t="s">
        <v>2570</v>
      </c>
      <c r="D2910" s="449">
        <v>13.04</v>
      </c>
      <c r="E2910" s="449">
        <v>6.71</v>
      </c>
      <c r="F2910" s="449" t="s">
        <v>19395</v>
      </c>
    </row>
    <row r="2911" spans="1:6" ht="30" customHeight="1">
      <c r="A2911" s="446">
        <v>97499</v>
      </c>
      <c r="B2911" s="447" t="s">
        <v>19441</v>
      </c>
      <c r="C2911" s="448" t="s">
        <v>2570</v>
      </c>
      <c r="D2911" s="449">
        <v>12.52</v>
      </c>
      <c r="E2911" s="449">
        <v>5.18</v>
      </c>
      <c r="F2911" s="449" t="s">
        <v>15012</v>
      </c>
    </row>
    <row r="2912" spans="1:6" ht="30" customHeight="1">
      <c r="A2912" s="446">
        <v>97464</v>
      </c>
      <c r="B2912" s="447" t="s">
        <v>19397</v>
      </c>
      <c r="C2912" s="448" t="s">
        <v>2570</v>
      </c>
      <c r="D2912" s="449">
        <v>19.22</v>
      </c>
      <c r="E2912" s="449">
        <v>8.61</v>
      </c>
      <c r="F2912" s="449" t="s">
        <v>18327</v>
      </c>
    </row>
    <row r="2913" spans="1:6" ht="30" customHeight="1">
      <c r="A2913" s="446">
        <v>97502</v>
      </c>
      <c r="B2913" s="447" t="s">
        <v>19443</v>
      </c>
      <c r="C2913" s="448" t="s">
        <v>2570</v>
      </c>
      <c r="D2913" s="449">
        <v>18.29</v>
      </c>
      <c r="E2913" s="449">
        <v>5.74</v>
      </c>
      <c r="F2913" s="449" t="s">
        <v>19444</v>
      </c>
    </row>
    <row r="2914" spans="1:6" ht="30" customHeight="1">
      <c r="A2914" s="446">
        <v>97467</v>
      </c>
      <c r="B2914" s="447" t="s">
        <v>19399</v>
      </c>
      <c r="C2914" s="448" t="s">
        <v>2570</v>
      </c>
      <c r="D2914" s="449">
        <v>24.560000000000002</v>
      </c>
      <c r="E2914" s="449">
        <v>10.65</v>
      </c>
      <c r="F2914" s="449" t="s">
        <v>19400</v>
      </c>
    </row>
    <row r="2915" spans="1:6" ht="30" customHeight="1">
      <c r="A2915" s="446">
        <v>97505</v>
      </c>
      <c r="B2915" s="447" t="s">
        <v>19446</v>
      </c>
      <c r="C2915" s="448" t="s">
        <v>2570</v>
      </c>
      <c r="D2915" s="449">
        <v>23.15</v>
      </c>
      <c r="E2915" s="449">
        <v>6.71</v>
      </c>
      <c r="F2915" s="449" t="s">
        <v>19447</v>
      </c>
    </row>
    <row r="2916" spans="1:6" ht="30" customHeight="1">
      <c r="A2916" s="446">
        <v>92345</v>
      </c>
      <c r="B2916" s="447" t="s">
        <v>4104</v>
      </c>
      <c r="C2916" s="448" t="s">
        <v>2570</v>
      </c>
      <c r="D2916" s="449">
        <v>29.209999999999997</v>
      </c>
      <c r="E2916" s="449">
        <v>17.91</v>
      </c>
      <c r="F2916" s="449" t="s">
        <v>18781</v>
      </c>
    </row>
    <row r="2917" spans="1:6" ht="30" customHeight="1">
      <c r="A2917" s="446">
        <v>97443</v>
      </c>
      <c r="B2917" s="447" t="s">
        <v>19366</v>
      </c>
      <c r="C2917" s="448" t="s">
        <v>2570</v>
      </c>
      <c r="D2917" s="449">
        <v>40.68</v>
      </c>
      <c r="E2917" s="449">
        <v>22.65</v>
      </c>
      <c r="F2917" s="449" t="s">
        <v>19367</v>
      </c>
    </row>
    <row r="2918" spans="1:6" ht="30" customHeight="1">
      <c r="A2918" s="446">
        <v>97470</v>
      </c>
      <c r="B2918" s="447" t="s">
        <v>19403</v>
      </c>
      <c r="C2918" s="448" t="s">
        <v>2570</v>
      </c>
      <c r="D2918" s="449">
        <v>37.340000000000003</v>
      </c>
      <c r="E2918" s="449">
        <v>13.3</v>
      </c>
      <c r="F2918" s="449" t="s">
        <v>19404</v>
      </c>
    </row>
    <row r="2919" spans="1:6" ht="30" customHeight="1">
      <c r="A2919" s="446">
        <v>97508</v>
      </c>
      <c r="B2919" s="447" t="s">
        <v>19450</v>
      </c>
      <c r="C2919" s="448" t="s">
        <v>2570</v>
      </c>
      <c r="D2919" s="449">
        <v>35.319999999999993</v>
      </c>
      <c r="E2919" s="449">
        <v>7.73</v>
      </c>
      <c r="F2919" s="449" t="s">
        <v>19451</v>
      </c>
    </row>
    <row r="2920" spans="1:6" ht="30" customHeight="1">
      <c r="A2920" s="446">
        <v>92347</v>
      </c>
      <c r="B2920" s="447" t="s">
        <v>4106</v>
      </c>
      <c r="C2920" s="448" t="s">
        <v>2570</v>
      </c>
      <c r="D2920" s="449">
        <v>48.120000000000005</v>
      </c>
      <c r="E2920" s="449">
        <v>19.440000000000001</v>
      </c>
      <c r="F2920" s="449" t="s">
        <v>18783</v>
      </c>
    </row>
    <row r="2921" spans="1:6" ht="30" customHeight="1">
      <c r="A2921" s="446">
        <v>97446</v>
      </c>
      <c r="B2921" s="447" t="s">
        <v>19370</v>
      </c>
      <c r="C2921" s="448" t="s">
        <v>2570</v>
      </c>
      <c r="D2921" s="449">
        <v>92.32</v>
      </c>
      <c r="E2921" s="449">
        <v>25.01</v>
      </c>
      <c r="F2921" s="449" t="s">
        <v>19371</v>
      </c>
    </row>
    <row r="2922" spans="1:6" ht="30" customHeight="1">
      <c r="A2922" s="446">
        <v>97474</v>
      </c>
      <c r="B2922" s="447" t="s">
        <v>19406</v>
      </c>
      <c r="C2922" s="448" t="s">
        <v>2570</v>
      </c>
      <c r="D2922" s="449">
        <v>71.42</v>
      </c>
      <c r="E2922" s="449">
        <v>17.28</v>
      </c>
      <c r="F2922" s="449" t="s">
        <v>12897</v>
      </c>
    </row>
    <row r="2923" spans="1:6" ht="30" customHeight="1">
      <c r="A2923" s="446">
        <v>97511</v>
      </c>
      <c r="B2923" s="447" t="s">
        <v>19454</v>
      </c>
      <c r="C2923" s="448" t="s">
        <v>2570</v>
      </c>
      <c r="D2923" s="449">
        <v>68.58</v>
      </c>
      <c r="E2923" s="449">
        <v>9.23</v>
      </c>
      <c r="F2923" s="449" t="s">
        <v>19455</v>
      </c>
    </row>
    <row r="2924" spans="1:6" ht="30" customHeight="1">
      <c r="A2924" s="446">
        <v>92349</v>
      </c>
      <c r="B2924" s="447" t="s">
        <v>4108</v>
      </c>
      <c r="C2924" s="448" t="s">
        <v>2570</v>
      </c>
      <c r="D2924" s="449">
        <v>69.259999999999991</v>
      </c>
      <c r="E2924" s="449">
        <v>20.98</v>
      </c>
      <c r="F2924" s="449" t="s">
        <v>18785</v>
      </c>
    </row>
    <row r="2925" spans="1:6" ht="30" customHeight="1">
      <c r="A2925" s="446">
        <v>97449</v>
      </c>
      <c r="B2925" s="447" t="s">
        <v>19373</v>
      </c>
      <c r="C2925" s="448" t="s">
        <v>2570</v>
      </c>
      <c r="D2925" s="449">
        <v>98.149999999999991</v>
      </c>
      <c r="E2925" s="449">
        <v>27.42</v>
      </c>
      <c r="F2925" s="449" t="s">
        <v>19374</v>
      </c>
    </row>
    <row r="2926" spans="1:6" ht="30" customHeight="1">
      <c r="A2926" s="446">
        <v>97477</v>
      </c>
      <c r="B2926" s="447" t="s">
        <v>19409</v>
      </c>
      <c r="C2926" s="448" t="s">
        <v>2570</v>
      </c>
      <c r="D2926" s="449">
        <v>95.91</v>
      </c>
      <c r="E2926" s="449">
        <v>21.3</v>
      </c>
      <c r="F2926" s="449" t="s">
        <v>19410</v>
      </c>
    </row>
    <row r="2927" spans="1:6" ht="30" customHeight="1">
      <c r="A2927" s="446">
        <v>97514</v>
      </c>
      <c r="B2927" s="447" t="s">
        <v>19458</v>
      </c>
      <c r="C2927" s="448" t="s">
        <v>2570</v>
      </c>
      <c r="D2927" s="449">
        <v>92.17</v>
      </c>
      <c r="E2927" s="449">
        <v>10.73</v>
      </c>
      <c r="F2927" s="449" t="s">
        <v>19459</v>
      </c>
    </row>
    <row r="2928" spans="1:6" ht="15" customHeight="1">
      <c r="A2928" s="446">
        <v>72619</v>
      </c>
      <c r="B2928" s="447" t="s">
        <v>4090</v>
      </c>
      <c r="C2928" s="448" t="s">
        <v>2570</v>
      </c>
      <c r="D2928" s="449">
        <v>99.919999999999987</v>
      </c>
      <c r="E2928" s="449">
        <v>11.04</v>
      </c>
      <c r="F2928" s="449" t="s">
        <v>18557</v>
      </c>
    </row>
    <row r="2929" spans="1:6" ht="15" customHeight="1">
      <c r="A2929" s="446">
        <v>72620</v>
      </c>
      <c r="B2929" s="447" t="s">
        <v>4091</v>
      </c>
      <c r="C2929" s="448" t="s">
        <v>2570</v>
      </c>
      <c r="D2929" s="449">
        <v>179.61999999999998</v>
      </c>
      <c r="E2929" s="449">
        <v>13.8</v>
      </c>
      <c r="F2929" s="449" t="s">
        <v>18558</v>
      </c>
    </row>
    <row r="2930" spans="1:6" ht="15" customHeight="1">
      <c r="A2930" s="446">
        <v>72621</v>
      </c>
      <c r="B2930" s="447" t="s">
        <v>4092</v>
      </c>
      <c r="C2930" s="448" t="s">
        <v>2570</v>
      </c>
      <c r="D2930" s="449">
        <v>293.87</v>
      </c>
      <c r="E2930" s="449">
        <v>16.55</v>
      </c>
      <c r="F2930" s="449" t="s">
        <v>18559</v>
      </c>
    </row>
    <row r="2931" spans="1:6" ht="30" customHeight="1">
      <c r="A2931" s="446">
        <v>92953</v>
      </c>
      <c r="B2931" s="447" t="s">
        <v>3032</v>
      </c>
      <c r="C2931" s="448" t="s">
        <v>2570</v>
      </c>
      <c r="D2931" s="449">
        <v>9.259999999999998</v>
      </c>
      <c r="E2931" s="449">
        <v>8.3000000000000007</v>
      </c>
      <c r="F2931" s="449" t="s">
        <v>18596</v>
      </c>
    </row>
    <row r="2932" spans="1:6" ht="30" customHeight="1">
      <c r="A2932" s="446">
        <v>97541</v>
      </c>
      <c r="B2932" s="447" t="s">
        <v>19496</v>
      </c>
      <c r="C2932" s="448" t="s">
        <v>2570</v>
      </c>
      <c r="D2932" s="449">
        <v>8.6800000000000015</v>
      </c>
      <c r="E2932" s="449">
        <v>8.8699999999999992</v>
      </c>
      <c r="F2932" s="449" t="s">
        <v>13111</v>
      </c>
    </row>
    <row r="2933" spans="1:6" ht="30" customHeight="1">
      <c r="A2933" s="446">
        <v>97544</v>
      </c>
      <c r="B2933" s="447" t="s">
        <v>19498</v>
      </c>
      <c r="C2933" s="448" t="s">
        <v>2570</v>
      </c>
      <c r="D2933" s="449">
        <v>13.93</v>
      </c>
      <c r="E2933" s="449">
        <v>17.07</v>
      </c>
      <c r="F2933" s="449" t="s">
        <v>19499</v>
      </c>
    </row>
    <row r="2934" spans="1:6" ht="30" customHeight="1">
      <c r="A2934" s="446">
        <v>97462</v>
      </c>
      <c r="B2934" s="447" t="s">
        <v>19396</v>
      </c>
      <c r="C2934" s="448" t="s">
        <v>2570</v>
      </c>
      <c r="D2934" s="449">
        <v>10.400000000000002</v>
      </c>
      <c r="E2934" s="449">
        <v>6.72</v>
      </c>
      <c r="F2934" s="449" t="s">
        <v>16805</v>
      </c>
    </row>
    <row r="2935" spans="1:6" ht="30" customHeight="1">
      <c r="A2935" s="446">
        <v>97500</v>
      </c>
      <c r="B2935" s="447" t="s">
        <v>19442</v>
      </c>
      <c r="C2935" s="448" t="s">
        <v>2570</v>
      </c>
      <c r="D2935" s="449">
        <v>9.870000000000001</v>
      </c>
      <c r="E2935" s="449">
        <v>5.2</v>
      </c>
      <c r="F2935" s="449" t="s">
        <v>12755</v>
      </c>
    </row>
    <row r="2936" spans="1:6" ht="30" customHeight="1">
      <c r="A2936" s="446">
        <v>97465</v>
      </c>
      <c r="B2936" s="447" t="s">
        <v>19398</v>
      </c>
      <c r="C2936" s="448" t="s">
        <v>2570</v>
      </c>
      <c r="D2936" s="449">
        <v>23.66</v>
      </c>
      <c r="E2936" s="449">
        <v>8.59</v>
      </c>
      <c r="F2936" s="449" t="s">
        <v>14049</v>
      </c>
    </row>
    <row r="2937" spans="1:6" ht="30" customHeight="1">
      <c r="A2937" s="446">
        <v>97503</v>
      </c>
      <c r="B2937" s="447" t="s">
        <v>19445</v>
      </c>
      <c r="C2937" s="448" t="s">
        <v>2570</v>
      </c>
      <c r="D2937" s="449">
        <v>22.76</v>
      </c>
      <c r="E2937" s="449">
        <v>5.88</v>
      </c>
      <c r="F2937" s="449" t="s">
        <v>11468</v>
      </c>
    </row>
    <row r="2938" spans="1:6" ht="45" customHeight="1">
      <c r="A2938" s="446">
        <v>97468</v>
      </c>
      <c r="B2938" s="447" t="s">
        <v>19401</v>
      </c>
      <c r="C2938" s="448" t="s">
        <v>2570</v>
      </c>
      <c r="D2938" s="449">
        <v>30.240000000000002</v>
      </c>
      <c r="E2938" s="449">
        <v>10.64</v>
      </c>
      <c r="F2938" s="449" t="s">
        <v>19402</v>
      </c>
    </row>
    <row r="2939" spans="1:6" ht="45" customHeight="1">
      <c r="A2939" s="446">
        <v>97506</v>
      </c>
      <c r="B2939" s="447" t="s">
        <v>19448</v>
      </c>
      <c r="C2939" s="448" t="s">
        <v>2570</v>
      </c>
      <c r="D2939" s="449">
        <v>28.830000000000002</v>
      </c>
      <c r="E2939" s="449">
        <v>6.7</v>
      </c>
      <c r="F2939" s="449" t="s">
        <v>19449</v>
      </c>
    </row>
    <row r="2940" spans="1:6" ht="30" customHeight="1">
      <c r="A2940" s="446">
        <v>92907</v>
      </c>
      <c r="B2940" s="447" t="s">
        <v>18859</v>
      </c>
      <c r="C2940" s="448" t="s">
        <v>2570</v>
      </c>
      <c r="D2940" s="449">
        <v>31.660000000000004</v>
      </c>
      <c r="E2940" s="449">
        <v>17.899999999999999</v>
      </c>
      <c r="F2940" s="449" t="s">
        <v>12958</v>
      </c>
    </row>
    <row r="2941" spans="1:6" ht="30" customHeight="1">
      <c r="A2941" s="446">
        <v>97471</v>
      </c>
      <c r="B2941" s="447" t="s">
        <v>19405</v>
      </c>
      <c r="C2941" s="448" t="s">
        <v>2570</v>
      </c>
      <c r="D2941" s="449">
        <v>46.31</v>
      </c>
      <c r="E2941" s="449">
        <v>13.29</v>
      </c>
      <c r="F2941" s="449" t="s">
        <v>14120</v>
      </c>
    </row>
    <row r="2942" spans="1:6" ht="30" customHeight="1">
      <c r="A2942" s="446">
        <v>97509</v>
      </c>
      <c r="B2942" s="447" t="s">
        <v>19452</v>
      </c>
      <c r="C2942" s="448" t="s">
        <v>2570</v>
      </c>
      <c r="D2942" s="449">
        <v>44.29</v>
      </c>
      <c r="E2942" s="449">
        <v>7.72</v>
      </c>
      <c r="F2942" s="449" t="s">
        <v>19453</v>
      </c>
    </row>
    <row r="2943" spans="1:6" ht="30" customHeight="1">
      <c r="A2943" s="446">
        <v>92908</v>
      </c>
      <c r="B2943" s="447" t="s">
        <v>18860</v>
      </c>
      <c r="C2943" s="448" t="s">
        <v>2570</v>
      </c>
      <c r="D2943" s="449">
        <v>31.660000000000004</v>
      </c>
      <c r="E2943" s="449">
        <v>17.899999999999999</v>
      </c>
      <c r="F2943" s="449" t="s">
        <v>12958</v>
      </c>
    </row>
    <row r="2944" spans="1:6" ht="30" customHeight="1">
      <c r="A2944" s="446">
        <v>92909</v>
      </c>
      <c r="B2944" s="447" t="s">
        <v>3348</v>
      </c>
      <c r="C2944" s="448" t="s">
        <v>2570</v>
      </c>
      <c r="D2944" s="449">
        <v>31.660000000000004</v>
      </c>
      <c r="E2944" s="449">
        <v>17.899999999999999</v>
      </c>
      <c r="F2944" s="449" t="s">
        <v>12958</v>
      </c>
    </row>
    <row r="2945" spans="1:6" ht="30" customHeight="1">
      <c r="A2945" s="446">
        <v>92910</v>
      </c>
      <c r="B2945" s="447" t="s">
        <v>18861</v>
      </c>
      <c r="C2945" s="448" t="s">
        <v>2570</v>
      </c>
      <c r="D2945" s="449">
        <v>50.850000000000009</v>
      </c>
      <c r="E2945" s="449">
        <v>19.440000000000001</v>
      </c>
      <c r="F2945" s="449" t="s">
        <v>18862</v>
      </c>
    </row>
    <row r="2946" spans="1:6" ht="30" customHeight="1">
      <c r="A2946" s="446">
        <v>97444</v>
      </c>
      <c r="B2946" s="447" t="s">
        <v>19368</v>
      </c>
      <c r="C2946" s="448" t="s">
        <v>2570</v>
      </c>
      <c r="D2946" s="449">
        <v>49.650000000000006</v>
      </c>
      <c r="E2946" s="449">
        <v>22.64</v>
      </c>
      <c r="F2946" s="449" t="s">
        <v>19369</v>
      </c>
    </row>
    <row r="2947" spans="1:6" ht="30" customHeight="1">
      <c r="A2947" s="446">
        <v>92911</v>
      </c>
      <c r="B2947" s="447" t="s">
        <v>18863</v>
      </c>
      <c r="C2947" s="448" t="s">
        <v>2570</v>
      </c>
      <c r="D2947" s="449">
        <v>50.850000000000009</v>
      </c>
      <c r="E2947" s="449">
        <v>19.440000000000001</v>
      </c>
      <c r="F2947" s="449" t="s">
        <v>18862</v>
      </c>
    </row>
    <row r="2948" spans="1:6" ht="30" customHeight="1">
      <c r="A2948" s="446">
        <v>97447</v>
      </c>
      <c r="B2948" s="447" t="s">
        <v>19372</v>
      </c>
      <c r="C2948" s="448" t="s">
        <v>2570</v>
      </c>
      <c r="D2948" s="449">
        <v>92.32</v>
      </c>
      <c r="E2948" s="449">
        <v>25.01</v>
      </c>
      <c r="F2948" s="449" t="s">
        <v>19371</v>
      </c>
    </row>
    <row r="2949" spans="1:6" ht="30" customHeight="1">
      <c r="A2949" s="446">
        <v>97475</v>
      </c>
      <c r="B2949" s="447" t="s">
        <v>19407</v>
      </c>
      <c r="C2949" s="448" t="s">
        <v>2570</v>
      </c>
      <c r="D2949" s="449">
        <v>89.55</v>
      </c>
      <c r="E2949" s="449">
        <v>17.260000000000002</v>
      </c>
      <c r="F2949" s="449" t="s">
        <v>19408</v>
      </c>
    </row>
    <row r="2950" spans="1:6" ht="30" customHeight="1">
      <c r="A2950" s="446">
        <v>97512</v>
      </c>
      <c r="B2950" s="447" t="s">
        <v>19456</v>
      </c>
      <c r="C2950" s="448" t="s">
        <v>2570</v>
      </c>
      <c r="D2950" s="449">
        <v>86.7</v>
      </c>
      <c r="E2950" s="449">
        <v>9.2200000000000006</v>
      </c>
      <c r="F2950" s="449" t="s">
        <v>19457</v>
      </c>
    </row>
    <row r="2951" spans="1:6" ht="30" customHeight="1">
      <c r="A2951" s="446">
        <v>92912</v>
      </c>
      <c r="B2951" s="447" t="s">
        <v>18864</v>
      </c>
      <c r="C2951" s="448" t="s">
        <v>2570</v>
      </c>
      <c r="D2951" s="449">
        <v>73.349999999999994</v>
      </c>
      <c r="E2951" s="449">
        <v>19.420000000000002</v>
      </c>
      <c r="F2951" s="449" t="s">
        <v>18865</v>
      </c>
    </row>
    <row r="2952" spans="1:6" ht="30" customHeight="1">
      <c r="A2952" s="446">
        <v>92913</v>
      </c>
      <c r="B2952" s="447" t="s">
        <v>18866</v>
      </c>
      <c r="C2952" s="448" t="s">
        <v>2570</v>
      </c>
      <c r="D2952" s="449">
        <v>74.009999999999991</v>
      </c>
      <c r="E2952" s="449">
        <v>20.98</v>
      </c>
      <c r="F2952" s="449" t="s">
        <v>15701</v>
      </c>
    </row>
    <row r="2953" spans="1:6" ht="30" customHeight="1">
      <c r="A2953" s="446">
        <v>97450</v>
      </c>
      <c r="B2953" s="447" t="s">
        <v>19375</v>
      </c>
      <c r="C2953" s="448" t="s">
        <v>2570</v>
      </c>
      <c r="D2953" s="449">
        <v>122.55000000000001</v>
      </c>
      <c r="E2953" s="449">
        <v>27.41</v>
      </c>
      <c r="F2953" s="449" t="s">
        <v>19376</v>
      </c>
    </row>
    <row r="2954" spans="1:6" ht="30" customHeight="1">
      <c r="A2954" s="446">
        <v>97478</v>
      </c>
      <c r="B2954" s="447" t="s">
        <v>19411</v>
      </c>
      <c r="C2954" s="448" t="s">
        <v>2570</v>
      </c>
      <c r="D2954" s="449">
        <v>120.32</v>
      </c>
      <c r="E2954" s="449">
        <v>21.28</v>
      </c>
      <c r="F2954" s="449" t="s">
        <v>19412</v>
      </c>
    </row>
    <row r="2955" spans="1:6" ht="30" customHeight="1">
      <c r="A2955" s="446">
        <v>97515</v>
      </c>
      <c r="B2955" s="447" t="s">
        <v>19460</v>
      </c>
      <c r="C2955" s="448" t="s">
        <v>2570</v>
      </c>
      <c r="D2955" s="449">
        <v>116.57000000000001</v>
      </c>
      <c r="E2955" s="449">
        <v>10.72</v>
      </c>
      <c r="F2955" s="449" t="s">
        <v>19461</v>
      </c>
    </row>
    <row r="2956" spans="1:6" ht="30" customHeight="1">
      <c r="A2956" s="446">
        <v>92914</v>
      </c>
      <c r="B2956" s="447" t="s">
        <v>3031</v>
      </c>
      <c r="C2956" s="448" t="s">
        <v>2570</v>
      </c>
      <c r="D2956" s="449">
        <v>74.009999999999991</v>
      </c>
      <c r="E2956" s="449">
        <v>20.98</v>
      </c>
      <c r="F2956" s="449" t="s">
        <v>15701</v>
      </c>
    </row>
    <row r="2957" spans="1:6" ht="15" customHeight="1">
      <c r="A2957" s="446">
        <v>72668</v>
      </c>
      <c r="B2957" s="447" t="s">
        <v>4093</v>
      </c>
      <c r="C2957" s="448" t="s">
        <v>2570</v>
      </c>
      <c r="D2957" s="449">
        <v>124.44000000000001</v>
      </c>
      <c r="E2957" s="449">
        <v>27.11</v>
      </c>
      <c r="F2957" s="449" t="s">
        <v>18561</v>
      </c>
    </row>
    <row r="2958" spans="1:6" ht="15" customHeight="1">
      <c r="A2958" s="446">
        <v>72667</v>
      </c>
      <c r="B2958" s="447" t="s">
        <v>4094</v>
      </c>
      <c r="C2958" s="448" t="s">
        <v>2570</v>
      </c>
      <c r="D2958" s="449">
        <v>124.74</v>
      </c>
      <c r="E2958" s="449">
        <v>27.61</v>
      </c>
      <c r="F2958" s="449" t="s">
        <v>18560</v>
      </c>
    </row>
    <row r="2959" spans="1:6" ht="15" customHeight="1">
      <c r="A2959" s="446">
        <v>72669</v>
      </c>
      <c r="B2959" s="447" t="s">
        <v>4095</v>
      </c>
      <c r="C2959" s="448" t="s">
        <v>2570</v>
      </c>
      <c r="D2959" s="449">
        <v>125.82000000000001</v>
      </c>
      <c r="E2959" s="449">
        <v>30.39</v>
      </c>
      <c r="F2959" s="449" t="s">
        <v>18562</v>
      </c>
    </row>
    <row r="2960" spans="1:6" ht="30" customHeight="1">
      <c r="A2960" s="446">
        <v>92692</v>
      </c>
      <c r="B2960" s="447" t="s">
        <v>3361</v>
      </c>
      <c r="C2960" s="448" t="s">
        <v>2570</v>
      </c>
      <c r="D2960" s="449">
        <v>5.39</v>
      </c>
      <c r="E2960" s="449">
        <v>4.8899999999999997</v>
      </c>
      <c r="F2960" s="449" t="s">
        <v>13045</v>
      </c>
    </row>
    <row r="2961" spans="1:6" ht="30" customHeight="1">
      <c r="A2961" s="446">
        <v>92694</v>
      </c>
      <c r="B2961" s="447" t="s">
        <v>3363</v>
      </c>
      <c r="C2961" s="448" t="s">
        <v>2570</v>
      </c>
      <c r="D2961" s="449">
        <v>8.14</v>
      </c>
      <c r="E2961" s="449">
        <v>8.32</v>
      </c>
      <c r="F2961" s="449" t="s">
        <v>18840</v>
      </c>
    </row>
    <row r="2962" spans="1:6" ht="30" customHeight="1">
      <c r="A2962" s="446">
        <v>92696</v>
      </c>
      <c r="B2962" s="447" t="s">
        <v>3365</v>
      </c>
      <c r="C2962" s="448" t="s">
        <v>2570</v>
      </c>
      <c r="D2962" s="449">
        <v>12.440000000000001</v>
      </c>
      <c r="E2962" s="449">
        <v>13.45</v>
      </c>
      <c r="F2962" s="449" t="s">
        <v>18842</v>
      </c>
    </row>
    <row r="2963" spans="1:6" ht="30" customHeight="1">
      <c r="A2963" s="446">
        <v>92344</v>
      </c>
      <c r="B2963" s="447" t="s">
        <v>4103</v>
      </c>
      <c r="C2963" s="448" t="s">
        <v>2570</v>
      </c>
      <c r="D2963" s="449">
        <v>29.23</v>
      </c>
      <c r="E2963" s="449">
        <v>17.91</v>
      </c>
      <c r="F2963" s="449" t="s">
        <v>11783</v>
      </c>
    </row>
    <row r="2964" spans="1:6" ht="30" customHeight="1">
      <c r="A2964" s="446">
        <v>92346</v>
      </c>
      <c r="B2964" s="447" t="s">
        <v>4105</v>
      </c>
      <c r="C2964" s="448" t="s">
        <v>2570</v>
      </c>
      <c r="D2964" s="449">
        <v>41.67</v>
      </c>
      <c r="E2964" s="449">
        <v>19.45</v>
      </c>
      <c r="F2964" s="449" t="s">
        <v>18782</v>
      </c>
    </row>
    <row r="2965" spans="1:6" ht="30" customHeight="1">
      <c r="A2965" s="446">
        <v>92348</v>
      </c>
      <c r="B2965" s="447" t="s">
        <v>4107</v>
      </c>
      <c r="C2965" s="448" t="s">
        <v>2570</v>
      </c>
      <c r="D2965" s="449">
        <v>63.510000000000005</v>
      </c>
      <c r="E2965" s="449">
        <v>20.99</v>
      </c>
      <c r="F2965" s="449" t="s">
        <v>18784</v>
      </c>
    </row>
    <row r="2966" spans="1:6" ht="15" customHeight="1">
      <c r="A2966" s="446">
        <v>72681</v>
      </c>
      <c r="B2966" s="447" t="s">
        <v>4096</v>
      </c>
      <c r="C2966" s="448" t="s">
        <v>2570</v>
      </c>
      <c r="D2966" s="449">
        <v>93.74</v>
      </c>
      <c r="E2966" s="449">
        <v>13.81</v>
      </c>
      <c r="F2966" s="449" t="s">
        <v>18563</v>
      </c>
    </row>
    <row r="2967" spans="1:6" ht="15" customHeight="1">
      <c r="A2967" s="446">
        <v>72682</v>
      </c>
      <c r="B2967" s="447" t="s">
        <v>4097</v>
      </c>
      <c r="C2967" s="448" t="s">
        <v>2570</v>
      </c>
      <c r="D2967" s="449">
        <v>201.06</v>
      </c>
      <c r="E2967" s="449">
        <v>15.17</v>
      </c>
      <c r="F2967" s="449" t="s">
        <v>18564</v>
      </c>
    </row>
    <row r="2968" spans="1:6" ht="15" customHeight="1">
      <c r="A2968" s="446">
        <v>72683</v>
      </c>
      <c r="B2968" s="447" t="s">
        <v>4098</v>
      </c>
      <c r="C2968" s="448" t="s">
        <v>2570</v>
      </c>
      <c r="D2968" s="449">
        <v>330.74</v>
      </c>
      <c r="E2968" s="449">
        <v>16.55</v>
      </c>
      <c r="F2968" s="449" t="s">
        <v>18565</v>
      </c>
    </row>
    <row r="2969" spans="1:6" ht="30" customHeight="1">
      <c r="A2969" s="446">
        <v>92704</v>
      </c>
      <c r="B2969" s="447" t="s">
        <v>4129</v>
      </c>
      <c r="C2969" s="448" t="s">
        <v>2570</v>
      </c>
      <c r="D2969" s="449">
        <v>9.6800000000000015</v>
      </c>
      <c r="E2969" s="449">
        <v>9.67</v>
      </c>
      <c r="F2969" s="449" t="s">
        <v>18846</v>
      </c>
    </row>
    <row r="2970" spans="1:6" ht="30" customHeight="1">
      <c r="A2970" s="446">
        <v>97552</v>
      </c>
      <c r="B2970" s="447" t="s">
        <v>19509</v>
      </c>
      <c r="C2970" s="448" t="s">
        <v>2570</v>
      </c>
      <c r="D2970" s="449">
        <v>18.009999999999998</v>
      </c>
      <c r="E2970" s="449">
        <v>10.210000000000001</v>
      </c>
      <c r="F2970" s="449" t="s">
        <v>19510</v>
      </c>
    </row>
    <row r="2971" spans="1:6" ht="30" customHeight="1">
      <c r="A2971" s="446">
        <v>92705</v>
      </c>
      <c r="B2971" s="447" t="s">
        <v>4130</v>
      </c>
      <c r="C2971" s="448" t="s">
        <v>2570</v>
      </c>
      <c r="D2971" s="449">
        <v>14.86</v>
      </c>
      <c r="E2971" s="449">
        <v>16.510000000000002</v>
      </c>
      <c r="F2971" s="449" t="s">
        <v>12206</v>
      </c>
    </row>
    <row r="2972" spans="1:6" ht="30" customHeight="1">
      <c r="A2972" s="446">
        <v>97553</v>
      </c>
      <c r="B2972" s="447" t="s">
        <v>19511</v>
      </c>
      <c r="C2972" s="448" t="s">
        <v>2570</v>
      </c>
      <c r="D2972" s="449">
        <v>24.7</v>
      </c>
      <c r="E2972" s="449">
        <v>17.48</v>
      </c>
      <c r="F2972" s="449" t="s">
        <v>19512</v>
      </c>
    </row>
    <row r="2973" spans="1:6" ht="30" customHeight="1">
      <c r="A2973" s="446">
        <v>92706</v>
      </c>
      <c r="B2973" s="447" t="s">
        <v>4131</v>
      </c>
      <c r="C2973" s="448" t="s">
        <v>2570</v>
      </c>
      <c r="D2973" s="449">
        <v>23.95</v>
      </c>
      <c r="E2973" s="449">
        <v>26.84</v>
      </c>
      <c r="F2973" s="449" t="s">
        <v>16080</v>
      </c>
    </row>
    <row r="2974" spans="1:6" ht="30" customHeight="1">
      <c r="A2974" s="446">
        <v>97491</v>
      </c>
      <c r="B2974" s="447" t="s">
        <v>19430</v>
      </c>
      <c r="C2974" s="448" t="s">
        <v>2570</v>
      </c>
      <c r="D2974" s="449">
        <v>33.92</v>
      </c>
      <c r="E2974" s="449">
        <v>13.27</v>
      </c>
      <c r="F2974" s="449" t="s">
        <v>12685</v>
      </c>
    </row>
    <row r="2975" spans="1:6" ht="30" customHeight="1">
      <c r="A2975" s="446">
        <v>97529</v>
      </c>
      <c r="B2975" s="447" t="s">
        <v>19482</v>
      </c>
      <c r="C2975" s="448" t="s">
        <v>2570</v>
      </c>
      <c r="D2975" s="449">
        <v>32.869999999999997</v>
      </c>
      <c r="E2975" s="449">
        <v>10.29</v>
      </c>
      <c r="F2975" s="449" t="s">
        <v>16786</v>
      </c>
    </row>
    <row r="2976" spans="1:6" ht="30" customHeight="1">
      <c r="A2976" s="446">
        <v>97554</v>
      </c>
      <c r="B2976" s="447" t="s">
        <v>19513</v>
      </c>
      <c r="C2976" s="448" t="s">
        <v>2570</v>
      </c>
      <c r="D2976" s="449">
        <v>41.2</v>
      </c>
      <c r="E2976" s="449">
        <v>33.89</v>
      </c>
      <c r="F2976" s="449" t="s">
        <v>19514</v>
      </c>
    </row>
    <row r="2977" spans="1:6" ht="30" customHeight="1">
      <c r="A2977" s="446">
        <v>97492</v>
      </c>
      <c r="B2977" s="447" t="s">
        <v>19431</v>
      </c>
      <c r="C2977" s="448" t="s">
        <v>2570</v>
      </c>
      <c r="D2977" s="449">
        <v>50.8</v>
      </c>
      <c r="E2977" s="449">
        <v>17.05</v>
      </c>
      <c r="F2977" s="449" t="s">
        <v>19432</v>
      </c>
    </row>
    <row r="2978" spans="1:6" ht="30" customHeight="1">
      <c r="A2978" s="446">
        <v>97530</v>
      </c>
      <c r="B2978" s="447" t="s">
        <v>19483</v>
      </c>
      <c r="C2978" s="448" t="s">
        <v>2570</v>
      </c>
      <c r="D2978" s="449">
        <v>48.92</v>
      </c>
      <c r="E2978" s="449">
        <v>11.71</v>
      </c>
      <c r="F2978" s="449" t="s">
        <v>19484</v>
      </c>
    </row>
    <row r="2979" spans="1:6" ht="30" customHeight="1">
      <c r="A2979" s="446">
        <v>97493</v>
      </c>
      <c r="B2979" s="447" t="s">
        <v>19433</v>
      </c>
      <c r="C2979" s="448" t="s">
        <v>2570</v>
      </c>
      <c r="D2979" s="449">
        <v>65.81</v>
      </c>
      <c r="E2979" s="449">
        <v>21.27</v>
      </c>
      <c r="F2979" s="449" t="s">
        <v>19434</v>
      </c>
    </row>
    <row r="2980" spans="1:6" ht="30" customHeight="1">
      <c r="A2980" s="446">
        <v>97531</v>
      </c>
      <c r="B2980" s="447" t="s">
        <v>19485</v>
      </c>
      <c r="C2980" s="448" t="s">
        <v>2570</v>
      </c>
      <c r="D2980" s="449">
        <v>63</v>
      </c>
      <c r="E2980" s="449">
        <v>13.31</v>
      </c>
      <c r="F2980" s="449" t="s">
        <v>19486</v>
      </c>
    </row>
    <row r="2981" spans="1:6" ht="30" customHeight="1">
      <c r="A2981" s="446">
        <v>92356</v>
      </c>
      <c r="B2981" s="447" t="s">
        <v>3358</v>
      </c>
      <c r="C2981" s="448" t="s">
        <v>2570</v>
      </c>
      <c r="D2981" s="449">
        <v>55.889999999999993</v>
      </c>
      <c r="E2981" s="449">
        <v>35.71</v>
      </c>
      <c r="F2981" s="449" t="s">
        <v>18791</v>
      </c>
    </row>
    <row r="2982" spans="1:6" ht="30" customHeight="1">
      <c r="A2982" s="446">
        <v>97439</v>
      </c>
      <c r="B2982" s="447" t="s">
        <v>19361</v>
      </c>
      <c r="C2982" s="448" t="s">
        <v>2570</v>
      </c>
      <c r="D2982" s="449">
        <v>70.77</v>
      </c>
      <c r="E2982" s="449">
        <v>19.809999999999999</v>
      </c>
      <c r="F2982" s="449" t="s">
        <v>19362</v>
      </c>
    </row>
    <row r="2983" spans="1:6" ht="30" customHeight="1">
      <c r="A2983" s="446">
        <v>97458</v>
      </c>
      <c r="B2983" s="447" t="s">
        <v>19388</v>
      </c>
      <c r="C2983" s="448" t="s">
        <v>2570</v>
      </c>
      <c r="D2983" s="449">
        <v>111.64</v>
      </c>
      <c r="E2983" s="449">
        <v>45.17</v>
      </c>
      <c r="F2983" s="449" t="s">
        <v>19389</v>
      </c>
    </row>
    <row r="2984" spans="1:6" ht="30" customHeight="1">
      <c r="A2984" s="446">
        <v>97494</v>
      </c>
      <c r="B2984" s="447" t="s">
        <v>19435</v>
      </c>
      <c r="C2984" s="448" t="s">
        <v>2570</v>
      </c>
      <c r="D2984" s="449">
        <v>104.91000000000001</v>
      </c>
      <c r="E2984" s="449">
        <v>26.52</v>
      </c>
      <c r="F2984" s="449" t="s">
        <v>19436</v>
      </c>
    </row>
    <row r="2985" spans="1:6" ht="30" customHeight="1">
      <c r="A2985" s="446">
        <v>97532</v>
      </c>
      <c r="B2985" s="447" t="s">
        <v>19487</v>
      </c>
      <c r="C2985" s="448" t="s">
        <v>2570</v>
      </c>
      <c r="D2985" s="449">
        <v>100.88</v>
      </c>
      <c r="E2985" s="449">
        <v>15.39</v>
      </c>
      <c r="F2985" s="449" t="s">
        <v>19488</v>
      </c>
    </row>
    <row r="2986" spans="1:6" ht="30" customHeight="1">
      <c r="A2986" s="446">
        <v>92357</v>
      </c>
      <c r="B2986" s="447" t="s">
        <v>3359</v>
      </c>
      <c r="C2986" s="448" t="s">
        <v>2570</v>
      </c>
      <c r="D2986" s="449">
        <v>94.710000000000008</v>
      </c>
      <c r="E2986" s="449">
        <v>38.79</v>
      </c>
      <c r="F2986" s="449" t="s">
        <v>18792</v>
      </c>
    </row>
    <row r="2987" spans="1:6" ht="30" customHeight="1">
      <c r="A2987" s="446">
        <v>97440</v>
      </c>
      <c r="B2987" s="447" t="s">
        <v>19363</v>
      </c>
      <c r="C2987" s="448" t="s">
        <v>2570</v>
      </c>
      <c r="D2987" s="449">
        <v>85.49</v>
      </c>
      <c r="E2987" s="449">
        <v>22.81</v>
      </c>
      <c r="F2987" s="449" t="s">
        <v>17241</v>
      </c>
    </row>
    <row r="2988" spans="1:6" ht="30" customHeight="1">
      <c r="A2988" s="446">
        <v>97459</v>
      </c>
      <c r="B2988" s="447" t="s">
        <v>19390</v>
      </c>
      <c r="C2988" s="448" t="s">
        <v>2570</v>
      </c>
      <c r="D2988" s="449">
        <v>203.86</v>
      </c>
      <c r="E2988" s="449">
        <v>50</v>
      </c>
      <c r="F2988" s="449" t="s">
        <v>19391</v>
      </c>
    </row>
    <row r="2989" spans="1:6" ht="30" customHeight="1">
      <c r="A2989" s="446">
        <v>97495</v>
      </c>
      <c r="B2989" s="447" t="s">
        <v>19437</v>
      </c>
      <c r="C2989" s="448" t="s">
        <v>2570</v>
      </c>
      <c r="D2989" s="449">
        <v>198.29</v>
      </c>
      <c r="E2989" s="449">
        <v>34.520000000000003</v>
      </c>
      <c r="F2989" s="449" t="s">
        <v>19438</v>
      </c>
    </row>
    <row r="2990" spans="1:6" ht="30" customHeight="1">
      <c r="A2990" s="446">
        <v>97533</v>
      </c>
      <c r="B2990" s="447" t="s">
        <v>19489</v>
      </c>
      <c r="C2990" s="448" t="s">
        <v>2570</v>
      </c>
      <c r="D2990" s="449">
        <v>193.36999999999998</v>
      </c>
      <c r="E2990" s="449">
        <v>20.8</v>
      </c>
      <c r="F2990" s="449" t="s">
        <v>19490</v>
      </c>
    </row>
    <row r="2991" spans="1:6" ht="30" customHeight="1">
      <c r="A2991" s="446">
        <v>92358</v>
      </c>
      <c r="B2991" s="447" t="s">
        <v>3360</v>
      </c>
      <c r="C2991" s="448" t="s">
        <v>2570</v>
      </c>
      <c r="D2991" s="449">
        <v>122.86000000000001</v>
      </c>
      <c r="E2991" s="449">
        <v>41.91</v>
      </c>
      <c r="F2991" s="449" t="s">
        <v>18793</v>
      </c>
    </row>
    <row r="2992" spans="1:6" ht="30" customHeight="1">
      <c r="A2992" s="446">
        <v>97442</v>
      </c>
      <c r="B2992" s="447" t="s">
        <v>19364</v>
      </c>
      <c r="C2992" s="448" t="s">
        <v>2570</v>
      </c>
      <c r="D2992" s="449">
        <v>93.95</v>
      </c>
      <c r="E2992" s="449">
        <v>25.84</v>
      </c>
      <c r="F2992" s="449" t="s">
        <v>19365</v>
      </c>
    </row>
    <row r="2993" spans="1:6" ht="30" customHeight="1">
      <c r="A2993" s="446">
        <v>97460</v>
      </c>
      <c r="B2993" s="447" t="s">
        <v>19392</v>
      </c>
      <c r="C2993" s="448" t="s">
        <v>2570</v>
      </c>
      <c r="D2993" s="449">
        <v>323.05999999999995</v>
      </c>
      <c r="E2993" s="449">
        <v>54.78</v>
      </c>
      <c r="F2993" s="449" t="s">
        <v>19393</v>
      </c>
    </row>
    <row r="2994" spans="1:6" ht="30" customHeight="1">
      <c r="A2994" s="446">
        <v>97496</v>
      </c>
      <c r="B2994" s="447" t="s">
        <v>19439</v>
      </c>
      <c r="C2994" s="448" t="s">
        <v>2570</v>
      </c>
      <c r="D2994" s="449">
        <v>318.58</v>
      </c>
      <c r="E2994" s="449">
        <v>42.54</v>
      </c>
      <c r="F2994" s="449" t="s">
        <v>19440</v>
      </c>
    </row>
    <row r="2995" spans="1:6" ht="30" customHeight="1">
      <c r="A2995" s="446">
        <v>97534</v>
      </c>
      <c r="B2995" s="447" t="s">
        <v>19491</v>
      </c>
      <c r="C2995" s="448" t="s">
        <v>2570</v>
      </c>
      <c r="D2995" s="449">
        <v>311.04000000000002</v>
      </c>
      <c r="E2995" s="449">
        <v>21.51</v>
      </c>
      <c r="F2995" s="449" t="s">
        <v>19492</v>
      </c>
    </row>
    <row r="2996" spans="1:6" ht="15" customHeight="1">
      <c r="A2996" s="446">
        <v>72719</v>
      </c>
      <c r="B2996" s="447" t="s">
        <v>4099</v>
      </c>
      <c r="C2996" s="448" t="s">
        <v>2570</v>
      </c>
      <c r="D2996" s="449">
        <v>206.91</v>
      </c>
      <c r="E2996" s="449">
        <v>30.37</v>
      </c>
      <c r="F2996" s="449" t="s">
        <v>18566</v>
      </c>
    </row>
    <row r="2997" spans="1:6" ht="15" customHeight="1">
      <c r="A2997" s="446">
        <v>72720</v>
      </c>
      <c r="B2997" s="447" t="s">
        <v>4100</v>
      </c>
      <c r="C2997" s="448" t="s">
        <v>2570</v>
      </c>
      <c r="D2997" s="449">
        <v>292.15000000000003</v>
      </c>
      <c r="E2997" s="449">
        <v>34.51</v>
      </c>
      <c r="F2997" s="449" t="s">
        <v>18567</v>
      </c>
    </row>
    <row r="2998" spans="1:6" ht="15" customHeight="1">
      <c r="A2998" s="446">
        <v>72721</v>
      </c>
      <c r="B2998" s="447" t="s">
        <v>4101</v>
      </c>
      <c r="C2998" s="448" t="s">
        <v>2570</v>
      </c>
      <c r="D2998" s="449">
        <v>668.5</v>
      </c>
      <c r="E2998" s="449">
        <v>38.65</v>
      </c>
      <c r="F2998" s="449" t="s">
        <v>18568</v>
      </c>
    </row>
    <row r="2999" spans="1:6" ht="15" customHeight="1">
      <c r="A2999" s="446">
        <v>72482</v>
      </c>
      <c r="B2999" s="447" t="s">
        <v>4102</v>
      </c>
      <c r="C2999" s="448" t="s">
        <v>2570</v>
      </c>
      <c r="D2999" s="449">
        <v>240.42</v>
      </c>
      <c r="E2999" s="449">
        <v>24.85</v>
      </c>
      <c r="F2999" s="449" t="s">
        <v>18556</v>
      </c>
    </row>
    <row r="3000" spans="1:6" ht="30" customHeight="1">
      <c r="A3000" s="446">
        <v>92889</v>
      </c>
      <c r="B3000" s="447" t="s">
        <v>4132</v>
      </c>
      <c r="C3000" s="448" t="s">
        <v>2570</v>
      </c>
      <c r="D3000" s="449">
        <v>71.150000000000006</v>
      </c>
      <c r="E3000" s="449">
        <v>17.850000000000001</v>
      </c>
      <c r="F3000" s="449" t="s">
        <v>13846</v>
      </c>
    </row>
    <row r="3001" spans="1:6" ht="30" customHeight="1">
      <c r="A3001" s="446">
        <v>92890</v>
      </c>
      <c r="B3001" s="447" t="s">
        <v>4133</v>
      </c>
      <c r="C3001" s="448" t="s">
        <v>2570</v>
      </c>
      <c r="D3001" s="449">
        <v>113.71000000000001</v>
      </c>
      <c r="E3001" s="449">
        <v>19.399999999999999</v>
      </c>
      <c r="F3001" s="449" t="s">
        <v>18847</v>
      </c>
    </row>
    <row r="3002" spans="1:6" ht="30" customHeight="1">
      <c r="A3002" s="446">
        <v>92891</v>
      </c>
      <c r="B3002" s="447" t="s">
        <v>4134</v>
      </c>
      <c r="C3002" s="448" t="s">
        <v>2570</v>
      </c>
      <c r="D3002" s="449">
        <v>172.48000000000002</v>
      </c>
      <c r="E3002" s="449">
        <v>20.95</v>
      </c>
      <c r="F3002" s="449" t="s">
        <v>18848</v>
      </c>
    </row>
    <row r="3003" spans="1:6" ht="30" customHeight="1">
      <c r="A3003" s="446">
        <v>92904</v>
      </c>
      <c r="B3003" s="447" t="s">
        <v>4135</v>
      </c>
      <c r="C3003" s="448" t="s">
        <v>2570</v>
      </c>
      <c r="D3003" s="449">
        <v>17.170000000000002</v>
      </c>
      <c r="E3003" s="449">
        <v>4.8099999999999996</v>
      </c>
      <c r="F3003" s="449" t="s">
        <v>12360</v>
      </c>
    </row>
    <row r="3004" spans="1:6" ht="30" customHeight="1">
      <c r="A3004" s="446">
        <v>92905</v>
      </c>
      <c r="B3004" s="447" t="s">
        <v>3756</v>
      </c>
      <c r="C3004" s="448" t="s">
        <v>2570</v>
      </c>
      <c r="D3004" s="449">
        <v>23.490000000000002</v>
      </c>
      <c r="E3004" s="449">
        <v>8.24</v>
      </c>
      <c r="F3004" s="449" t="s">
        <v>18858</v>
      </c>
    </row>
    <row r="3005" spans="1:6" ht="30" customHeight="1">
      <c r="A3005" s="446">
        <v>92906</v>
      </c>
      <c r="B3005" s="447" t="s">
        <v>3757</v>
      </c>
      <c r="C3005" s="448" t="s">
        <v>2570</v>
      </c>
      <c r="D3005" s="449">
        <v>26.119999999999997</v>
      </c>
      <c r="E3005" s="449">
        <v>13.39</v>
      </c>
      <c r="F3005" s="449" t="s">
        <v>12702</v>
      </c>
    </row>
    <row r="3006" spans="1:6" ht="30" customHeight="1">
      <c r="A3006" s="446">
        <v>92698</v>
      </c>
      <c r="B3006" s="447" t="s">
        <v>3367</v>
      </c>
      <c r="C3006" s="448" t="s">
        <v>2570</v>
      </c>
      <c r="D3006" s="449">
        <v>7.98</v>
      </c>
      <c r="E3006" s="449">
        <v>7.24</v>
      </c>
      <c r="F3006" s="449" t="s">
        <v>15606</v>
      </c>
    </row>
    <row r="3007" spans="1:6" ht="30" customHeight="1">
      <c r="A3007" s="446">
        <v>92700</v>
      </c>
      <c r="B3007" s="447" t="s">
        <v>4125</v>
      </c>
      <c r="C3007" s="448" t="s">
        <v>2570</v>
      </c>
      <c r="D3007" s="449">
        <v>12.579999999999998</v>
      </c>
      <c r="E3007" s="449">
        <v>12.39</v>
      </c>
      <c r="F3007" s="449" t="s">
        <v>12668</v>
      </c>
    </row>
    <row r="3008" spans="1:6" ht="30" customHeight="1">
      <c r="A3008" s="446">
        <v>92702</v>
      </c>
      <c r="B3008" s="447" t="s">
        <v>4127</v>
      </c>
      <c r="C3008" s="448" t="s">
        <v>2570</v>
      </c>
      <c r="D3008" s="449">
        <v>19.080000000000002</v>
      </c>
      <c r="E3008" s="449">
        <v>20.13</v>
      </c>
      <c r="F3008" s="449" t="s">
        <v>18845</v>
      </c>
    </row>
    <row r="3009" spans="1:6" ht="30" customHeight="1">
      <c r="A3009" s="446">
        <v>92350</v>
      </c>
      <c r="B3009" s="447" t="s">
        <v>4109</v>
      </c>
      <c r="C3009" s="448" t="s">
        <v>2570</v>
      </c>
      <c r="D3009" s="449">
        <v>43.31</v>
      </c>
      <c r="E3009" s="449">
        <v>26.84</v>
      </c>
      <c r="F3009" s="449" t="s">
        <v>18786</v>
      </c>
    </row>
    <row r="3010" spans="1:6" ht="30" customHeight="1">
      <c r="A3010" s="446">
        <v>92352</v>
      </c>
      <c r="B3010" s="447" t="s">
        <v>4111</v>
      </c>
      <c r="C3010" s="448" t="s">
        <v>2570</v>
      </c>
      <c r="D3010" s="449">
        <v>74.960000000000008</v>
      </c>
      <c r="E3010" s="449">
        <v>29.08</v>
      </c>
      <c r="F3010" s="449" t="s">
        <v>17126</v>
      </c>
    </row>
    <row r="3011" spans="1:6" ht="30" customHeight="1">
      <c r="A3011" s="446">
        <v>92354</v>
      </c>
      <c r="B3011" s="447" t="s">
        <v>3356</v>
      </c>
      <c r="C3011" s="448" t="s">
        <v>2570</v>
      </c>
      <c r="D3011" s="449">
        <v>105.19</v>
      </c>
      <c r="E3011" s="449">
        <v>31.43</v>
      </c>
      <c r="F3011" s="449" t="s">
        <v>18789</v>
      </c>
    </row>
    <row r="3012" spans="1:6" ht="30" customHeight="1">
      <c r="A3012" s="446">
        <v>92351</v>
      </c>
      <c r="B3012" s="447" t="s">
        <v>4110</v>
      </c>
      <c r="C3012" s="448" t="s">
        <v>2570</v>
      </c>
      <c r="D3012" s="449">
        <v>41.86999999999999</v>
      </c>
      <c r="E3012" s="449">
        <v>26.84</v>
      </c>
      <c r="F3012" s="449" t="s">
        <v>18787</v>
      </c>
    </row>
    <row r="3013" spans="1:6" ht="30" customHeight="1">
      <c r="A3013" s="446">
        <v>92353</v>
      </c>
      <c r="B3013" s="447" t="s">
        <v>3355</v>
      </c>
      <c r="C3013" s="448" t="s">
        <v>2570</v>
      </c>
      <c r="D3013" s="449">
        <v>68.650000000000006</v>
      </c>
      <c r="E3013" s="449">
        <v>29.08</v>
      </c>
      <c r="F3013" s="449" t="s">
        <v>18788</v>
      </c>
    </row>
    <row r="3014" spans="1:6" ht="30" customHeight="1">
      <c r="A3014" s="446">
        <v>92355</v>
      </c>
      <c r="B3014" s="447" t="s">
        <v>3357</v>
      </c>
      <c r="C3014" s="448" t="s">
        <v>2570</v>
      </c>
      <c r="D3014" s="449">
        <v>93.02</v>
      </c>
      <c r="E3014" s="449">
        <v>31.44</v>
      </c>
      <c r="F3014" s="449" t="s">
        <v>18790</v>
      </c>
    </row>
    <row r="3015" spans="1:6" ht="30" customHeight="1">
      <c r="A3015" s="446">
        <v>92699</v>
      </c>
      <c r="B3015" s="447" t="s">
        <v>4124</v>
      </c>
      <c r="C3015" s="448" t="s">
        <v>2570</v>
      </c>
      <c r="D3015" s="449">
        <v>7.120000000000001</v>
      </c>
      <c r="E3015" s="449">
        <v>7.26</v>
      </c>
      <c r="F3015" s="449" t="s">
        <v>18843</v>
      </c>
    </row>
    <row r="3016" spans="1:6" ht="30" customHeight="1">
      <c r="A3016" s="446">
        <v>92701</v>
      </c>
      <c r="B3016" s="447" t="s">
        <v>4126</v>
      </c>
      <c r="C3016" s="448" t="s">
        <v>2570</v>
      </c>
      <c r="D3016" s="449">
        <v>11.309999999999999</v>
      </c>
      <c r="E3016" s="449">
        <v>12.41</v>
      </c>
      <c r="F3016" s="449" t="s">
        <v>18844</v>
      </c>
    </row>
    <row r="3017" spans="1:6" ht="30" customHeight="1">
      <c r="A3017" s="446">
        <v>92703</v>
      </c>
      <c r="B3017" s="447" t="s">
        <v>4128</v>
      </c>
      <c r="C3017" s="448" t="s">
        <v>2570</v>
      </c>
      <c r="D3017" s="449">
        <v>17.53</v>
      </c>
      <c r="E3017" s="449">
        <v>20.14</v>
      </c>
      <c r="F3017" s="449" t="s">
        <v>16800</v>
      </c>
    </row>
    <row r="3018" spans="1:6" ht="45" customHeight="1">
      <c r="A3018" s="446">
        <v>97425</v>
      </c>
      <c r="B3018" s="447" t="s">
        <v>19339</v>
      </c>
      <c r="C3018" s="448" t="s">
        <v>2570</v>
      </c>
      <c r="D3018" s="449">
        <v>14.439999999999998</v>
      </c>
      <c r="E3018" s="449">
        <v>7.3</v>
      </c>
      <c r="F3018" s="449" t="s">
        <v>14125</v>
      </c>
    </row>
    <row r="3019" spans="1:6" ht="45" customHeight="1">
      <c r="A3019" s="446">
        <v>97426</v>
      </c>
      <c r="B3019" s="447" t="s">
        <v>19340</v>
      </c>
      <c r="C3019" s="448" t="s">
        <v>2570</v>
      </c>
      <c r="D3019" s="449">
        <v>18.670000000000002</v>
      </c>
      <c r="E3019" s="449">
        <v>7.29</v>
      </c>
      <c r="F3019" s="449" t="s">
        <v>16174</v>
      </c>
    </row>
    <row r="3020" spans="1:6" ht="45" customHeight="1">
      <c r="A3020" s="446">
        <v>97427</v>
      </c>
      <c r="B3020" s="447" t="s">
        <v>19341</v>
      </c>
      <c r="C3020" s="448" t="s">
        <v>2570</v>
      </c>
      <c r="D3020" s="449">
        <v>21.88</v>
      </c>
      <c r="E3020" s="449">
        <v>7.28</v>
      </c>
      <c r="F3020" s="449" t="s">
        <v>19342</v>
      </c>
    </row>
    <row r="3021" spans="1:6" ht="45" customHeight="1">
      <c r="A3021" s="446">
        <v>97428</v>
      </c>
      <c r="B3021" s="447" t="s">
        <v>19343</v>
      </c>
      <c r="C3021" s="448" t="s">
        <v>2570</v>
      </c>
      <c r="D3021" s="449">
        <v>29.290000000000003</v>
      </c>
      <c r="E3021" s="449">
        <v>7.27</v>
      </c>
      <c r="F3021" s="449" t="s">
        <v>13135</v>
      </c>
    </row>
    <row r="3022" spans="1:6" ht="45" customHeight="1">
      <c r="A3022" s="446">
        <v>97429</v>
      </c>
      <c r="B3022" s="447" t="s">
        <v>19344</v>
      </c>
      <c r="C3022" s="448" t="s">
        <v>2570</v>
      </c>
      <c r="D3022" s="449">
        <v>36.120000000000005</v>
      </c>
      <c r="E3022" s="449">
        <v>7.26</v>
      </c>
      <c r="F3022" s="449" t="s">
        <v>12777</v>
      </c>
    </row>
    <row r="3023" spans="1:6" ht="30" customHeight="1">
      <c r="A3023" s="446">
        <v>97430</v>
      </c>
      <c r="B3023" s="447" t="s">
        <v>19345</v>
      </c>
      <c r="C3023" s="448" t="s">
        <v>2570</v>
      </c>
      <c r="D3023" s="449">
        <v>17.66</v>
      </c>
      <c r="E3023" s="449">
        <v>9.9499999999999993</v>
      </c>
      <c r="F3023" s="449" t="s">
        <v>19346</v>
      </c>
    </row>
    <row r="3024" spans="1:6" ht="30" customHeight="1">
      <c r="A3024" s="446">
        <v>97431</v>
      </c>
      <c r="B3024" s="447" t="s">
        <v>19347</v>
      </c>
      <c r="C3024" s="448" t="s">
        <v>2570</v>
      </c>
      <c r="D3024" s="449">
        <v>19.450000000000003</v>
      </c>
      <c r="E3024" s="449">
        <v>11.47</v>
      </c>
      <c r="F3024" s="449" t="s">
        <v>19348</v>
      </c>
    </row>
    <row r="3025" spans="1:6" ht="30" customHeight="1">
      <c r="A3025" s="446">
        <v>97432</v>
      </c>
      <c r="B3025" s="447" t="s">
        <v>19349</v>
      </c>
      <c r="C3025" s="448" t="s">
        <v>2570</v>
      </c>
      <c r="D3025" s="449">
        <v>21.939999999999998</v>
      </c>
      <c r="E3025" s="449">
        <v>12.97</v>
      </c>
      <c r="F3025" s="449" t="s">
        <v>18621</v>
      </c>
    </row>
    <row r="3026" spans="1:6" ht="30" customHeight="1">
      <c r="A3026" s="446">
        <v>98602</v>
      </c>
      <c r="B3026" s="447" t="s">
        <v>19515</v>
      </c>
      <c r="C3026" s="448" t="s">
        <v>2570</v>
      </c>
      <c r="D3026" s="449">
        <v>9.81</v>
      </c>
      <c r="E3026" s="449">
        <v>1.78</v>
      </c>
      <c r="F3026" s="449" t="s">
        <v>19516</v>
      </c>
    </row>
    <row r="3027" spans="1:6">
      <c r="A3027" s="441"/>
      <c r="B3027" s="445" t="s">
        <v>3033</v>
      </c>
      <c r="C3027" s="443"/>
      <c r="D3027" s="444" t="s">
        <v>2587</v>
      </c>
      <c r="E3027" s="444" t="s">
        <v>2587</v>
      </c>
      <c r="F3027" s="444"/>
    </row>
    <row r="3028" spans="1:6" ht="45" customHeight="1">
      <c r="A3028" s="446">
        <v>97535</v>
      </c>
      <c r="B3028" s="447" t="s">
        <v>18549</v>
      </c>
      <c r="C3028" s="448" t="s">
        <v>2572</v>
      </c>
      <c r="D3028" s="449">
        <v>24.4</v>
      </c>
      <c r="E3028" s="449">
        <v>7.21</v>
      </c>
      <c r="F3028" s="449" t="s">
        <v>18550</v>
      </c>
    </row>
    <row r="3029" spans="1:6" ht="45" customHeight="1">
      <c r="A3029" s="446">
        <v>92652</v>
      </c>
      <c r="B3029" s="447" t="s">
        <v>4080</v>
      </c>
      <c r="C3029" s="448" t="s">
        <v>2572</v>
      </c>
      <c r="D3029" s="449">
        <v>30.220000000000002</v>
      </c>
      <c r="E3029" s="449">
        <v>7.62</v>
      </c>
      <c r="F3029" s="449" t="s">
        <v>18396</v>
      </c>
    </row>
    <row r="3030" spans="1:6" ht="45" customHeight="1">
      <c r="A3030" s="446">
        <v>92653</v>
      </c>
      <c r="B3030" s="447" t="s">
        <v>4081</v>
      </c>
      <c r="C3030" s="448" t="s">
        <v>2572</v>
      </c>
      <c r="D3030" s="449">
        <v>34.819999999999993</v>
      </c>
      <c r="E3030" s="449">
        <v>8.09</v>
      </c>
      <c r="F3030" s="449" t="s">
        <v>18397</v>
      </c>
    </row>
    <row r="3031" spans="1:6" ht="45" customHeight="1">
      <c r="A3031" s="446">
        <v>92654</v>
      </c>
      <c r="B3031" s="447" t="s">
        <v>4082</v>
      </c>
      <c r="C3031" s="448" t="s">
        <v>2572</v>
      </c>
      <c r="D3031" s="449">
        <v>49.08</v>
      </c>
      <c r="E3031" s="449">
        <v>8.67</v>
      </c>
      <c r="F3031" s="449" t="s">
        <v>18398</v>
      </c>
    </row>
    <row r="3032" spans="1:6" ht="45" customHeight="1">
      <c r="A3032" s="446">
        <v>92655</v>
      </c>
      <c r="B3032" s="447" t="s">
        <v>4083</v>
      </c>
      <c r="C3032" s="448" t="s">
        <v>2572</v>
      </c>
      <c r="D3032" s="449">
        <v>60.489999999999995</v>
      </c>
      <c r="E3032" s="449">
        <v>9.5299999999999994</v>
      </c>
      <c r="F3032" s="449" t="s">
        <v>17870</v>
      </c>
    </row>
    <row r="3033" spans="1:6" ht="45" customHeight="1">
      <c r="A3033" s="446">
        <v>92656</v>
      </c>
      <c r="B3033" s="447" t="s">
        <v>4084</v>
      </c>
      <c r="C3033" s="448" t="s">
        <v>2572</v>
      </c>
      <c r="D3033" s="449">
        <v>80.459999999999994</v>
      </c>
      <c r="E3033" s="449">
        <v>10.4</v>
      </c>
      <c r="F3033" s="449" t="s">
        <v>18399</v>
      </c>
    </row>
    <row r="3034" spans="1:6" ht="30" customHeight="1">
      <c r="A3034" s="446">
        <v>95696</v>
      </c>
      <c r="B3034" s="447" t="s">
        <v>19096</v>
      </c>
      <c r="C3034" s="448" t="s">
        <v>2570</v>
      </c>
      <c r="D3034" s="449">
        <v>35.69</v>
      </c>
      <c r="E3034" s="449">
        <v>1.92</v>
      </c>
      <c r="F3034" s="449" t="s">
        <v>19097</v>
      </c>
    </row>
    <row r="3035" spans="1:6" ht="30" customHeight="1">
      <c r="A3035" s="446">
        <v>92657</v>
      </c>
      <c r="B3035" s="447" t="s">
        <v>3034</v>
      </c>
      <c r="C3035" s="448" t="s">
        <v>2570</v>
      </c>
      <c r="D3035" s="449">
        <v>10.58</v>
      </c>
      <c r="E3035" s="449">
        <v>8.3800000000000008</v>
      </c>
      <c r="F3035" s="449" t="s">
        <v>13146</v>
      </c>
    </row>
    <row r="3036" spans="1:6" ht="30" customHeight="1">
      <c r="A3036" s="446">
        <v>92658</v>
      </c>
      <c r="B3036" s="447" t="s">
        <v>3396</v>
      </c>
      <c r="C3036" s="448" t="s">
        <v>2570</v>
      </c>
      <c r="D3036" s="449">
        <v>11.750000000000002</v>
      </c>
      <c r="E3036" s="449">
        <v>8.3699999999999992</v>
      </c>
      <c r="F3036" s="449" t="s">
        <v>18819</v>
      </c>
    </row>
    <row r="3037" spans="1:6" ht="30" customHeight="1">
      <c r="A3037" s="446">
        <v>92659</v>
      </c>
      <c r="B3037" s="447" t="s">
        <v>3397</v>
      </c>
      <c r="C3037" s="448" t="s">
        <v>2570</v>
      </c>
      <c r="D3037" s="449">
        <v>14.250000000000002</v>
      </c>
      <c r="E3037" s="449">
        <v>8.8699999999999992</v>
      </c>
      <c r="F3037" s="449" t="s">
        <v>13736</v>
      </c>
    </row>
    <row r="3038" spans="1:6" ht="30" customHeight="1">
      <c r="A3038" s="446">
        <v>92660</v>
      </c>
      <c r="B3038" s="447" t="s">
        <v>3398</v>
      </c>
      <c r="C3038" s="448" t="s">
        <v>2570</v>
      </c>
      <c r="D3038" s="449">
        <v>15.34</v>
      </c>
      <c r="E3038" s="449">
        <v>8.86</v>
      </c>
      <c r="F3038" s="449" t="s">
        <v>18820</v>
      </c>
    </row>
    <row r="3039" spans="1:6" ht="30" customHeight="1">
      <c r="A3039" s="446">
        <v>92661</v>
      </c>
      <c r="B3039" s="447" t="s">
        <v>3399</v>
      </c>
      <c r="C3039" s="448" t="s">
        <v>2570</v>
      </c>
      <c r="D3039" s="449">
        <v>18.03</v>
      </c>
      <c r="E3039" s="449">
        <v>9.36</v>
      </c>
      <c r="F3039" s="449" t="s">
        <v>18650</v>
      </c>
    </row>
    <row r="3040" spans="1:6" ht="30" customHeight="1">
      <c r="A3040" s="446">
        <v>92662</v>
      </c>
      <c r="B3040" s="447" t="s">
        <v>3400</v>
      </c>
      <c r="C3040" s="448" t="s">
        <v>2570</v>
      </c>
      <c r="D3040" s="449">
        <v>18.240000000000002</v>
      </c>
      <c r="E3040" s="449">
        <v>9.36</v>
      </c>
      <c r="F3040" s="449" t="s">
        <v>18821</v>
      </c>
    </row>
    <row r="3041" spans="1:6" ht="30" customHeight="1">
      <c r="A3041" s="446">
        <v>92663</v>
      </c>
      <c r="B3041" s="447" t="s">
        <v>3401</v>
      </c>
      <c r="C3041" s="448" t="s">
        <v>2570</v>
      </c>
      <c r="D3041" s="449">
        <v>26.270000000000003</v>
      </c>
      <c r="E3041" s="449">
        <v>10.039999999999999</v>
      </c>
      <c r="F3041" s="449" t="s">
        <v>14287</v>
      </c>
    </row>
    <row r="3042" spans="1:6" ht="30" customHeight="1">
      <c r="A3042" s="446">
        <v>92664</v>
      </c>
      <c r="B3042" s="447" t="s">
        <v>3402</v>
      </c>
      <c r="C3042" s="448" t="s">
        <v>2570</v>
      </c>
      <c r="D3042" s="449">
        <v>26.25</v>
      </c>
      <c r="E3042" s="449">
        <v>10.039999999999999</v>
      </c>
      <c r="F3042" s="449" t="s">
        <v>18822</v>
      </c>
    </row>
    <row r="3043" spans="1:6" ht="30" customHeight="1">
      <c r="A3043" s="446">
        <v>92665</v>
      </c>
      <c r="B3043" s="447" t="s">
        <v>3403</v>
      </c>
      <c r="C3043" s="448" t="s">
        <v>2570</v>
      </c>
      <c r="D3043" s="449">
        <v>38.44</v>
      </c>
      <c r="E3043" s="449">
        <v>11.05</v>
      </c>
      <c r="F3043" s="449" t="s">
        <v>18823</v>
      </c>
    </row>
    <row r="3044" spans="1:6" ht="30" customHeight="1">
      <c r="A3044" s="446">
        <v>92666</v>
      </c>
      <c r="B3044" s="447" t="s">
        <v>3404</v>
      </c>
      <c r="C3044" s="448" t="s">
        <v>2570</v>
      </c>
      <c r="D3044" s="449">
        <v>44.89</v>
      </c>
      <c r="E3044" s="449">
        <v>11.04</v>
      </c>
      <c r="F3044" s="449" t="s">
        <v>18824</v>
      </c>
    </row>
    <row r="3045" spans="1:6" ht="30" customHeight="1">
      <c r="A3045" s="446">
        <v>92667</v>
      </c>
      <c r="B3045" s="447" t="s">
        <v>3405</v>
      </c>
      <c r="C3045" s="448" t="s">
        <v>2570</v>
      </c>
      <c r="D3045" s="449">
        <v>60.1</v>
      </c>
      <c r="E3045" s="449">
        <v>12.04</v>
      </c>
      <c r="F3045" s="449" t="s">
        <v>13003</v>
      </c>
    </row>
    <row r="3046" spans="1:6" ht="30" customHeight="1">
      <c r="A3046" s="446">
        <v>92668</v>
      </c>
      <c r="B3046" s="447" t="s">
        <v>3406</v>
      </c>
      <c r="C3046" s="448" t="s">
        <v>2570</v>
      </c>
      <c r="D3046" s="449">
        <v>65.849999999999994</v>
      </c>
      <c r="E3046" s="449">
        <v>12.03</v>
      </c>
      <c r="F3046" s="449" t="s">
        <v>18825</v>
      </c>
    </row>
    <row r="3047" spans="1:6" ht="30" customHeight="1">
      <c r="A3047" s="446">
        <v>92669</v>
      </c>
      <c r="B3047" s="447" t="s">
        <v>3407</v>
      </c>
      <c r="C3047" s="448" t="s">
        <v>2570</v>
      </c>
      <c r="D3047" s="449">
        <v>16.23</v>
      </c>
      <c r="E3047" s="449">
        <v>12.54</v>
      </c>
      <c r="F3047" s="449" t="s">
        <v>18826</v>
      </c>
    </row>
    <row r="3048" spans="1:6" ht="30" customHeight="1">
      <c r="A3048" s="446">
        <v>92670</v>
      </c>
      <c r="B3048" s="447" t="s">
        <v>3408</v>
      </c>
      <c r="C3048" s="448" t="s">
        <v>2570</v>
      </c>
      <c r="D3048" s="449">
        <v>14.68</v>
      </c>
      <c r="E3048" s="449">
        <v>12.55</v>
      </c>
      <c r="F3048" s="449" t="s">
        <v>18827</v>
      </c>
    </row>
    <row r="3049" spans="1:6" ht="45" customHeight="1">
      <c r="A3049" s="446">
        <v>92671</v>
      </c>
      <c r="B3049" s="447" t="s">
        <v>3409</v>
      </c>
      <c r="C3049" s="448" t="s">
        <v>2570</v>
      </c>
      <c r="D3049" s="449">
        <v>23.659999999999997</v>
      </c>
      <c r="E3049" s="449">
        <v>13.24</v>
      </c>
      <c r="F3049" s="449" t="s">
        <v>18828</v>
      </c>
    </row>
    <row r="3050" spans="1:6" ht="45" customHeight="1">
      <c r="A3050" s="446">
        <v>92672</v>
      </c>
      <c r="B3050" s="447" t="s">
        <v>3410</v>
      </c>
      <c r="C3050" s="448" t="s">
        <v>2570</v>
      </c>
      <c r="D3050" s="449">
        <v>20.590000000000003</v>
      </c>
      <c r="E3050" s="449">
        <v>13.25</v>
      </c>
      <c r="F3050" s="449" t="s">
        <v>15630</v>
      </c>
    </row>
    <row r="3051" spans="1:6" ht="45" customHeight="1">
      <c r="A3051" s="446">
        <v>92673</v>
      </c>
      <c r="B3051" s="447" t="s">
        <v>3411</v>
      </c>
      <c r="C3051" s="448" t="s">
        <v>2570</v>
      </c>
      <c r="D3051" s="449">
        <v>28.13</v>
      </c>
      <c r="E3051" s="449">
        <v>14.02</v>
      </c>
      <c r="F3051" s="449" t="s">
        <v>18829</v>
      </c>
    </row>
    <row r="3052" spans="1:6" ht="45" customHeight="1">
      <c r="A3052" s="446">
        <v>92674</v>
      </c>
      <c r="B3052" s="447" t="s">
        <v>3412</v>
      </c>
      <c r="C3052" s="448" t="s">
        <v>2570</v>
      </c>
      <c r="D3052" s="449">
        <v>26.009999999999998</v>
      </c>
      <c r="E3052" s="449">
        <v>14.03</v>
      </c>
      <c r="F3052" s="449" t="s">
        <v>18830</v>
      </c>
    </row>
    <row r="3053" spans="1:6" ht="30" customHeight="1">
      <c r="A3053" s="446">
        <v>92675</v>
      </c>
      <c r="B3053" s="447" t="s">
        <v>3413</v>
      </c>
      <c r="C3053" s="448" t="s">
        <v>2570</v>
      </c>
      <c r="D3053" s="449">
        <v>38.880000000000003</v>
      </c>
      <c r="E3053" s="449">
        <v>15.04</v>
      </c>
      <c r="F3053" s="449" t="s">
        <v>18831</v>
      </c>
    </row>
    <row r="3054" spans="1:6" ht="30" customHeight="1">
      <c r="A3054" s="446">
        <v>92676</v>
      </c>
      <c r="B3054" s="447" t="s">
        <v>3414</v>
      </c>
      <c r="C3054" s="448" t="s">
        <v>2570</v>
      </c>
      <c r="D3054" s="449">
        <v>37.44</v>
      </c>
      <c r="E3054" s="449">
        <v>15.04</v>
      </c>
      <c r="F3054" s="449" t="s">
        <v>18832</v>
      </c>
    </row>
    <row r="3055" spans="1:6" ht="45" customHeight="1">
      <c r="A3055" s="446">
        <v>92677</v>
      </c>
      <c r="B3055" s="447" t="s">
        <v>3415</v>
      </c>
      <c r="C3055" s="448" t="s">
        <v>2570</v>
      </c>
      <c r="D3055" s="449">
        <v>70.12</v>
      </c>
      <c r="E3055" s="449">
        <v>16.55</v>
      </c>
      <c r="F3055" s="449" t="s">
        <v>12301</v>
      </c>
    </row>
    <row r="3056" spans="1:6" ht="45" customHeight="1">
      <c r="A3056" s="446">
        <v>92678</v>
      </c>
      <c r="B3056" s="447" t="s">
        <v>3416</v>
      </c>
      <c r="C3056" s="448" t="s">
        <v>2570</v>
      </c>
      <c r="D3056" s="449">
        <v>63.81</v>
      </c>
      <c r="E3056" s="449">
        <v>16.55</v>
      </c>
      <c r="F3056" s="449" t="s">
        <v>18833</v>
      </c>
    </row>
    <row r="3057" spans="1:6" ht="30" customHeight="1">
      <c r="A3057" s="446">
        <v>92679</v>
      </c>
      <c r="B3057" s="447" t="s">
        <v>3417</v>
      </c>
      <c r="C3057" s="448" t="s">
        <v>2570</v>
      </c>
      <c r="D3057" s="449">
        <v>100.05</v>
      </c>
      <c r="E3057" s="449">
        <v>18.059999999999999</v>
      </c>
      <c r="F3057" s="449" t="s">
        <v>18834</v>
      </c>
    </row>
    <row r="3058" spans="1:6" ht="30" customHeight="1">
      <c r="A3058" s="446">
        <v>92680</v>
      </c>
      <c r="B3058" s="447" t="s">
        <v>3418</v>
      </c>
      <c r="C3058" s="448" t="s">
        <v>2570</v>
      </c>
      <c r="D3058" s="449">
        <v>87.88</v>
      </c>
      <c r="E3058" s="449">
        <v>18.07</v>
      </c>
      <c r="F3058" s="449" t="s">
        <v>18835</v>
      </c>
    </row>
    <row r="3059" spans="1:6" ht="30" customHeight="1">
      <c r="A3059" s="446">
        <v>92681</v>
      </c>
      <c r="B3059" s="447" t="s">
        <v>3063</v>
      </c>
      <c r="C3059" s="448" t="s">
        <v>2570</v>
      </c>
      <c r="D3059" s="449">
        <v>20.22</v>
      </c>
      <c r="E3059" s="449">
        <v>16.64</v>
      </c>
      <c r="F3059" s="449" t="s">
        <v>14668</v>
      </c>
    </row>
    <row r="3060" spans="1:6" ht="30" customHeight="1">
      <c r="A3060" s="446">
        <v>92682</v>
      </c>
      <c r="B3060" s="447" t="s">
        <v>3064</v>
      </c>
      <c r="C3060" s="448" t="s">
        <v>2570</v>
      </c>
      <c r="D3060" s="449">
        <v>27.830000000000002</v>
      </c>
      <c r="E3060" s="449">
        <v>17.62</v>
      </c>
      <c r="F3060" s="449" t="s">
        <v>16976</v>
      </c>
    </row>
    <row r="3061" spans="1:6" ht="30" customHeight="1">
      <c r="A3061" s="446">
        <v>92683</v>
      </c>
      <c r="B3061" s="447" t="s">
        <v>3065</v>
      </c>
      <c r="C3061" s="448" t="s">
        <v>2570</v>
      </c>
      <c r="D3061" s="449">
        <v>33.89</v>
      </c>
      <c r="E3061" s="449">
        <v>18.690000000000001</v>
      </c>
      <c r="F3061" s="449" t="s">
        <v>18836</v>
      </c>
    </row>
    <row r="3062" spans="1:6" ht="30" customHeight="1">
      <c r="A3062" s="446">
        <v>92684</v>
      </c>
      <c r="B3062" s="447" t="s">
        <v>3066</v>
      </c>
      <c r="C3062" s="448" t="s">
        <v>2570</v>
      </c>
      <c r="D3062" s="449">
        <v>49.879999999999995</v>
      </c>
      <c r="E3062" s="449">
        <v>20.059999999999999</v>
      </c>
      <c r="F3062" s="449" t="s">
        <v>18837</v>
      </c>
    </row>
    <row r="3063" spans="1:6" ht="30" customHeight="1">
      <c r="A3063" s="446">
        <v>92685</v>
      </c>
      <c r="B3063" s="447" t="s">
        <v>3067</v>
      </c>
      <c r="C3063" s="448" t="s">
        <v>2570</v>
      </c>
      <c r="D3063" s="449">
        <v>88.26</v>
      </c>
      <c r="E3063" s="449">
        <v>22.05</v>
      </c>
      <c r="F3063" s="449" t="s">
        <v>18838</v>
      </c>
    </row>
    <row r="3064" spans="1:6" ht="30" customHeight="1">
      <c r="A3064" s="446">
        <v>92686</v>
      </c>
      <c r="B3064" s="447" t="s">
        <v>3068</v>
      </c>
      <c r="C3064" s="448" t="s">
        <v>2570</v>
      </c>
      <c r="D3064" s="449">
        <v>116.00000000000001</v>
      </c>
      <c r="E3064" s="449">
        <v>24.05</v>
      </c>
      <c r="F3064" s="449" t="s">
        <v>18839</v>
      </c>
    </row>
    <row r="3065" spans="1:6" ht="30" customHeight="1">
      <c r="A3065" s="446">
        <v>92898</v>
      </c>
      <c r="B3065" s="447" t="s">
        <v>3069</v>
      </c>
      <c r="C3065" s="448" t="s">
        <v>2570</v>
      </c>
      <c r="D3065" s="449">
        <v>24.24</v>
      </c>
      <c r="E3065" s="449">
        <v>8.34</v>
      </c>
      <c r="F3065" s="449" t="s">
        <v>18853</v>
      </c>
    </row>
    <row r="3066" spans="1:6" ht="30" customHeight="1">
      <c r="A3066" s="446">
        <v>92899</v>
      </c>
      <c r="B3066" s="447" t="s">
        <v>3070</v>
      </c>
      <c r="C3066" s="448" t="s">
        <v>2570</v>
      </c>
      <c r="D3066" s="449">
        <v>38.549999999999997</v>
      </c>
      <c r="E3066" s="449">
        <v>8.82</v>
      </c>
      <c r="F3066" s="449" t="s">
        <v>14370</v>
      </c>
    </row>
    <row r="3067" spans="1:6" ht="30" customHeight="1">
      <c r="A3067" s="446">
        <v>92900</v>
      </c>
      <c r="B3067" s="447" t="s">
        <v>3071</v>
      </c>
      <c r="C3067" s="448" t="s">
        <v>2570</v>
      </c>
      <c r="D3067" s="449">
        <v>47.36</v>
      </c>
      <c r="E3067" s="449">
        <v>9.32</v>
      </c>
      <c r="F3067" s="449" t="s">
        <v>18854</v>
      </c>
    </row>
    <row r="3068" spans="1:6" ht="30" customHeight="1">
      <c r="A3068" s="446">
        <v>92901</v>
      </c>
      <c r="B3068" s="447" t="s">
        <v>3072</v>
      </c>
      <c r="C3068" s="448" t="s">
        <v>2570</v>
      </c>
      <c r="D3068" s="449">
        <v>68.16</v>
      </c>
      <c r="E3068" s="449">
        <v>10.01</v>
      </c>
      <c r="F3068" s="449" t="s">
        <v>18855</v>
      </c>
    </row>
    <row r="3069" spans="1:6" ht="30" customHeight="1">
      <c r="A3069" s="446">
        <v>92902</v>
      </c>
      <c r="B3069" s="447" t="s">
        <v>3073</v>
      </c>
      <c r="C3069" s="448" t="s">
        <v>2570</v>
      </c>
      <c r="D3069" s="449">
        <v>110.47</v>
      </c>
      <c r="E3069" s="449">
        <v>11.01</v>
      </c>
      <c r="F3069" s="449" t="s">
        <v>18856</v>
      </c>
    </row>
    <row r="3070" spans="1:6" ht="30" customHeight="1">
      <c r="A3070" s="446">
        <v>92903</v>
      </c>
      <c r="B3070" s="447" t="s">
        <v>3074</v>
      </c>
      <c r="C3070" s="448" t="s">
        <v>2570</v>
      </c>
      <c r="D3070" s="449">
        <v>169.06</v>
      </c>
      <c r="E3070" s="449">
        <v>12.01</v>
      </c>
      <c r="F3070" s="449" t="s">
        <v>18857</v>
      </c>
    </row>
    <row r="3071" spans="1:6" ht="30" customHeight="1">
      <c r="A3071" s="446">
        <v>92938</v>
      </c>
      <c r="B3071" s="447" t="s">
        <v>3075</v>
      </c>
      <c r="C3071" s="448" t="s">
        <v>2570</v>
      </c>
      <c r="D3071" s="449">
        <v>11.639999999999999</v>
      </c>
      <c r="E3071" s="449">
        <v>8.3800000000000008</v>
      </c>
      <c r="F3071" s="449" t="s">
        <v>11834</v>
      </c>
    </row>
    <row r="3072" spans="1:6" ht="30" customHeight="1">
      <c r="A3072" s="446">
        <v>92939</v>
      </c>
      <c r="B3072" s="447" t="s">
        <v>3076</v>
      </c>
      <c r="C3072" s="448" t="s">
        <v>2570</v>
      </c>
      <c r="D3072" s="449">
        <v>11.820000000000002</v>
      </c>
      <c r="E3072" s="449">
        <v>8.3699999999999992</v>
      </c>
      <c r="F3072" s="449" t="s">
        <v>18883</v>
      </c>
    </row>
    <row r="3073" spans="1:6" ht="30" customHeight="1">
      <c r="A3073" s="446">
        <v>92940</v>
      </c>
      <c r="B3073" s="447" t="s">
        <v>18884</v>
      </c>
      <c r="C3073" s="448" t="s">
        <v>2570</v>
      </c>
      <c r="D3073" s="449">
        <v>16.2</v>
      </c>
      <c r="E3073" s="449">
        <v>8.86</v>
      </c>
      <c r="F3073" s="449" t="s">
        <v>16152</v>
      </c>
    </row>
    <row r="3074" spans="1:6" ht="45" customHeight="1">
      <c r="A3074" s="446">
        <v>92941</v>
      </c>
      <c r="B3074" s="447" t="s">
        <v>18885</v>
      </c>
      <c r="C3074" s="448" t="s">
        <v>2570</v>
      </c>
      <c r="D3074" s="449">
        <v>16.190000000000001</v>
      </c>
      <c r="E3074" s="449">
        <v>8.86</v>
      </c>
      <c r="F3074" s="449" t="s">
        <v>12623</v>
      </c>
    </row>
    <row r="3075" spans="1:6" ht="45" customHeight="1">
      <c r="A3075" s="446">
        <v>92942</v>
      </c>
      <c r="B3075" s="447" t="s">
        <v>18886</v>
      </c>
      <c r="C3075" s="448" t="s">
        <v>2570</v>
      </c>
      <c r="D3075" s="449">
        <v>16.190000000000001</v>
      </c>
      <c r="E3075" s="449">
        <v>8.86</v>
      </c>
      <c r="F3075" s="449" t="s">
        <v>12623</v>
      </c>
    </row>
    <row r="3076" spans="1:6" ht="45" customHeight="1">
      <c r="A3076" s="446">
        <v>92943</v>
      </c>
      <c r="B3076" s="447" t="s">
        <v>18887</v>
      </c>
      <c r="C3076" s="448" t="s">
        <v>2570</v>
      </c>
      <c r="D3076" s="449">
        <v>19.14</v>
      </c>
      <c r="E3076" s="449">
        <v>9.36</v>
      </c>
      <c r="F3076" s="449" t="s">
        <v>15127</v>
      </c>
    </row>
    <row r="3077" spans="1:6" ht="30" customHeight="1">
      <c r="A3077" s="446">
        <v>92944</v>
      </c>
      <c r="B3077" s="447" t="s">
        <v>18888</v>
      </c>
      <c r="C3077" s="448" t="s">
        <v>2570</v>
      </c>
      <c r="D3077" s="449">
        <v>19.14</v>
      </c>
      <c r="E3077" s="449">
        <v>9.36</v>
      </c>
      <c r="F3077" s="449" t="s">
        <v>15127</v>
      </c>
    </row>
    <row r="3078" spans="1:6" ht="45" customHeight="1">
      <c r="A3078" s="446">
        <v>92945</v>
      </c>
      <c r="B3078" s="447" t="s">
        <v>18889</v>
      </c>
      <c r="C3078" s="448" t="s">
        <v>2570</v>
      </c>
      <c r="D3078" s="449">
        <v>19.14</v>
      </c>
      <c r="E3078" s="449">
        <v>9.36</v>
      </c>
      <c r="F3078" s="449" t="s">
        <v>15127</v>
      </c>
    </row>
    <row r="3079" spans="1:6" ht="30" customHeight="1">
      <c r="A3079" s="446">
        <v>92946</v>
      </c>
      <c r="B3079" s="447" t="s">
        <v>18890</v>
      </c>
      <c r="C3079" s="448" t="s">
        <v>2570</v>
      </c>
      <c r="D3079" s="449">
        <v>28.689999999999998</v>
      </c>
      <c r="E3079" s="449">
        <v>10.039999999999999</v>
      </c>
      <c r="F3079" s="449" t="s">
        <v>11951</v>
      </c>
    </row>
    <row r="3080" spans="1:6" ht="30" customHeight="1">
      <c r="A3080" s="446">
        <v>92947</v>
      </c>
      <c r="B3080" s="447" t="s">
        <v>18891</v>
      </c>
      <c r="C3080" s="448" t="s">
        <v>2570</v>
      </c>
      <c r="D3080" s="449">
        <v>28.689999999999998</v>
      </c>
      <c r="E3080" s="449">
        <v>10.039999999999999</v>
      </c>
      <c r="F3080" s="449" t="s">
        <v>11951</v>
      </c>
    </row>
    <row r="3081" spans="1:6" ht="30" customHeight="1">
      <c r="A3081" s="446">
        <v>92948</v>
      </c>
      <c r="B3081" s="447" t="s">
        <v>3077</v>
      </c>
      <c r="C3081" s="448" t="s">
        <v>2570</v>
      </c>
      <c r="D3081" s="449">
        <v>28.689999999999998</v>
      </c>
      <c r="E3081" s="449">
        <v>10.039999999999999</v>
      </c>
      <c r="F3081" s="449" t="s">
        <v>11951</v>
      </c>
    </row>
    <row r="3082" spans="1:6" ht="45" customHeight="1">
      <c r="A3082" s="446">
        <v>92949</v>
      </c>
      <c r="B3082" s="447" t="s">
        <v>18892</v>
      </c>
      <c r="C3082" s="448" t="s">
        <v>2570</v>
      </c>
      <c r="D3082" s="449">
        <v>47.62</v>
      </c>
      <c r="E3082" s="449">
        <v>11.04</v>
      </c>
      <c r="F3082" s="449" t="s">
        <v>18893</v>
      </c>
    </row>
    <row r="3083" spans="1:6" ht="30" customHeight="1">
      <c r="A3083" s="446">
        <v>92950</v>
      </c>
      <c r="B3083" s="447" t="s">
        <v>4208</v>
      </c>
      <c r="C3083" s="448" t="s">
        <v>2570</v>
      </c>
      <c r="D3083" s="449">
        <v>47.62</v>
      </c>
      <c r="E3083" s="449">
        <v>11.04</v>
      </c>
      <c r="F3083" s="449" t="s">
        <v>18893</v>
      </c>
    </row>
    <row r="3084" spans="1:6" ht="30" customHeight="1">
      <c r="A3084" s="446">
        <v>92951</v>
      </c>
      <c r="B3084" s="447" t="s">
        <v>18894</v>
      </c>
      <c r="C3084" s="448" t="s">
        <v>2570</v>
      </c>
      <c r="D3084" s="449">
        <v>70.599999999999994</v>
      </c>
      <c r="E3084" s="449">
        <v>12.03</v>
      </c>
      <c r="F3084" s="449" t="s">
        <v>18895</v>
      </c>
    </row>
    <row r="3085" spans="1:6" ht="30" customHeight="1">
      <c r="A3085" s="446">
        <v>92952</v>
      </c>
      <c r="B3085" s="447" t="s">
        <v>4209</v>
      </c>
      <c r="C3085" s="448" t="s">
        <v>2570</v>
      </c>
      <c r="D3085" s="449">
        <v>70.599999999999994</v>
      </c>
      <c r="E3085" s="449">
        <v>12.03</v>
      </c>
      <c r="F3085" s="449" t="s">
        <v>18895</v>
      </c>
    </row>
    <row r="3086" spans="1:6">
      <c r="A3086" s="441"/>
      <c r="B3086" s="445" t="s">
        <v>2885</v>
      </c>
      <c r="C3086" s="443"/>
      <c r="D3086" s="444" t="s">
        <v>2587</v>
      </c>
      <c r="E3086" s="444" t="s">
        <v>2587</v>
      </c>
      <c r="F3086" s="444"/>
    </row>
    <row r="3087" spans="1:6" ht="15" customHeight="1">
      <c r="A3087" s="446">
        <v>83634</v>
      </c>
      <c r="B3087" s="447" t="s">
        <v>4210</v>
      </c>
      <c r="C3087" s="448" t="s">
        <v>2570</v>
      </c>
      <c r="D3087" s="449">
        <v>393.02</v>
      </c>
      <c r="E3087" s="449">
        <v>13.81</v>
      </c>
      <c r="F3087" s="449" t="s">
        <v>18212</v>
      </c>
    </row>
    <row r="3088" spans="1:6" ht="15" customHeight="1">
      <c r="A3088" s="446">
        <v>72553</v>
      </c>
      <c r="B3088" s="447" t="s">
        <v>4211</v>
      </c>
      <c r="C3088" s="448" t="s">
        <v>2570</v>
      </c>
      <c r="D3088" s="449">
        <v>122.09000000000002</v>
      </c>
      <c r="E3088" s="449">
        <v>8.27</v>
      </c>
      <c r="F3088" s="449" t="s">
        <v>18207</v>
      </c>
    </row>
    <row r="3089" spans="1:6" ht="15" customHeight="1">
      <c r="A3089" s="446">
        <v>72554</v>
      </c>
      <c r="B3089" s="447" t="s">
        <v>4212</v>
      </c>
      <c r="C3089" s="448" t="s">
        <v>2570</v>
      </c>
      <c r="D3089" s="449">
        <v>423.64</v>
      </c>
      <c r="E3089" s="449">
        <v>8.26</v>
      </c>
      <c r="F3089" s="449" t="s">
        <v>18208</v>
      </c>
    </row>
    <row r="3090" spans="1:6" ht="15" customHeight="1">
      <c r="A3090" s="446" t="s">
        <v>2886</v>
      </c>
      <c r="B3090" s="447" t="s">
        <v>4213</v>
      </c>
      <c r="C3090" s="448" t="s">
        <v>2570</v>
      </c>
      <c r="D3090" s="449">
        <v>123.78</v>
      </c>
      <c r="E3090" s="449">
        <v>13.82</v>
      </c>
      <c r="F3090" s="449" t="s">
        <v>18209</v>
      </c>
    </row>
    <row r="3091" spans="1:6" ht="15" customHeight="1">
      <c r="A3091" s="446">
        <v>83635</v>
      </c>
      <c r="B3091" s="447" t="s">
        <v>4214</v>
      </c>
      <c r="C3091" s="448" t="s">
        <v>2570</v>
      </c>
      <c r="D3091" s="449">
        <v>145.32</v>
      </c>
      <c r="E3091" s="449">
        <v>13.82</v>
      </c>
      <c r="F3091" s="449" t="s">
        <v>18213</v>
      </c>
    </row>
    <row r="3092" spans="1:6" ht="30" customHeight="1">
      <c r="A3092" s="446" t="s">
        <v>2887</v>
      </c>
      <c r="B3092" s="447" t="s">
        <v>4215</v>
      </c>
      <c r="C3092" s="448" t="s">
        <v>2570</v>
      </c>
      <c r="D3092" s="449">
        <v>127.82</v>
      </c>
      <c r="E3092" s="449">
        <v>13.82</v>
      </c>
      <c r="F3092" s="449" t="s">
        <v>18210</v>
      </c>
    </row>
    <row r="3093" spans="1:6">
      <c r="A3093" s="441"/>
      <c r="B3093" s="442" t="s">
        <v>9</v>
      </c>
      <c r="C3093" s="443"/>
      <c r="D3093" s="444" t="s">
        <v>2587</v>
      </c>
      <c r="E3093" s="444" t="s">
        <v>2587</v>
      </c>
      <c r="F3093" s="444"/>
    </row>
    <row r="3094" spans="1:6">
      <c r="A3094" s="441"/>
      <c r="B3094" s="445" t="s">
        <v>10</v>
      </c>
      <c r="C3094" s="443"/>
      <c r="D3094" s="444" t="s">
        <v>2587</v>
      </c>
      <c r="E3094" s="444" t="s">
        <v>2587</v>
      </c>
      <c r="F3094" s="444"/>
    </row>
    <row r="3095" spans="1:6" ht="30" customHeight="1">
      <c r="A3095" s="446">
        <v>90443</v>
      </c>
      <c r="B3095" s="447" t="s">
        <v>4216</v>
      </c>
      <c r="C3095" s="448" t="s">
        <v>2572</v>
      </c>
      <c r="D3095" s="449">
        <v>2.5999999999999996</v>
      </c>
      <c r="E3095" s="449">
        <v>8.2100000000000009</v>
      </c>
      <c r="F3095" s="449" t="s">
        <v>18569</v>
      </c>
    </row>
    <row r="3096" spans="1:6" ht="30" customHeight="1">
      <c r="A3096" s="446">
        <v>90444</v>
      </c>
      <c r="B3096" s="447" t="s">
        <v>1564</v>
      </c>
      <c r="C3096" s="448" t="s">
        <v>2572</v>
      </c>
      <c r="D3096" s="449">
        <v>6.3299999999999983</v>
      </c>
      <c r="E3096" s="449">
        <v>15.82</v>
      </c>
      <c r="F3096" s="449" t="s">
        <v>15568</v>
      </c>
    </row>
    <row r="3097" spans="1:6" ht="30" customHeight="1">
      <c r="A3097" s="446">
        <v>90445</v>
      </c>
      <c r="B3097" s="447" t="s">
        <v>1565</v>
      </c>
      <c r="C3097" s="448" t="s">
        <v>2572</v>
      </c>
      <c r="D3097" s="449">
        <v>6.759999999999998</v>
      </c>
      <c r="E3097" s="449">
        <v>16.89</v>
      </c>
      <c r="F3097" s="449" t="s">
        <v>13657</v>
      </c>
    </row>
    <row r="3098" spans="1:6" ht="30" customHeight="1">
      <c r="A3098" s="446">
        <v>90446</v>
      </c>
      <c r="B3098" s="447" t="s">
        <v>1566</v>
      </c>
      <c r="C3098" s="448" t="s">
        <v>2572</v>
      </c>
      <c r="D3098" s="449">
        <v>7.3500000000000014</v>
      </c>
      <c r="E3098" s="449">
        <v>18.329999999999998</v>
      </c>
      <c r="F3098" s="449" t="s">
        <v>15976</v>
      </c>
    </row>
    <row r="3099" spans="1:6" ht="30" customHeight="1">
      <c r="A3099" s="446">
        <v>91222</v>
      </c>
      <c r="B3099" s="447" t="s">
        <v>4217</v>
      </c>
      <c r="C3099" s="448" t="s">
        <v>2572</v>
      </c>
      <c r="D3099" s="449">
        <v>2.8100000000000005</v>
      </c>
      <c r="E3099" s="449">
        <v>8.83</v>
      </c>
      <c r="F3099" s="449" t="s">
        <v>19841</v>
      </c>
    </row>
    <row r="3100" spans="1:6" ht="15" customHeight="1">
      <c r="A3100" s="446">
        <v>90436</v>
      </c>
      <c r="B3100" s="447" t="s">
        <v>1558</v>
      </c>
      <c r="C3100" s="448" t="s">
        <v>2570</v>
      </c>
      <c r="D3100" s="449">
        <v>2.8600000000000012</v>
      </c>
      <c r="E3100" s="449">
        <v>9.0399999999999991</v>
      </c>
      <c r="F3100" s="449" t="s">
        <v>11584</v>
      </c>
    </row>
    <row r="3101" spans="1:6" ht="30" customHeight="1">
      <c r="A3101" s="446">
        <v>90437</v>
      </c>
      <c r="B3101" s="447" t="s">
        <v>1559</v>
      </c>
      <c r="C3101" s="448" t="s">
        <v>2570</v>
      </c>
      <c r="D3101" s="449">
        <v>7.1999999999999993</v>
      </c>
      <c r="E3101" s="449">
        <v>21.71</v>
      </c>
      <c r="F3101" s="449" t="s">
        <v>12844</v>
      </c>
    </row>
    <row r="3102" spans="1:6" ht="15" customHeight="1">
      <c r="A3102" s="446">
        <v>90438</v>
      </c>
      <c r="B3102" s="447" t="s">
        <v>1560</v>
      </c>
      <c r="C3102" s="448" t="s">
        <v>2570</v>
      </c>
      <c r="D3102" s="449">
        <v>10.400000000000002</v>
      </c>
      <c r="E3102" s="449">
        <v>31.05</v>
      </c>
      <c r="F3102" s="449" t="s">
        <v>14773</v>
      </c>
    </row>
    <row r="3103" spans="1:6" ht="15" customHeight="1">
      <c r="A3103" s="446">
        <v>90439</v>
      </c>
      <c r="B3103" s="447" t="s">
        <v>1561</v>
      </c>
      <c r="C3103" s="448" t="s">
        <v>2570</v>
      </c>
      <c r="D3103" s="449">
        <v>15.009999999999998</v>
      </c>
      <c r="E3103" s="449">
        <v>36.6</v>
      </c>
      <c r="F3103" s="449" t="s">
        <v>19819</v>
      </c>
    </row>
    <row r="3104" spans="1:6" ht="30" customHeight="1">
      <c r="A3104" s="446">
        <v>90440</v>
      </c>
      <c r="B3104" s="447" t="s">
        <v>1562</v>
      </c>
      <c r="C3104" s="448" t="s">
        <v>2570</v>
      </c>
      <c r="D3104" s="449">
        <v>24.17</v>
      </c>
      <c r="E3104" s="449">
        <v>58.5</v>
      </c>
      <c r="F3104" s="449" t="s">
        <v>19820</v>
      </c>
    </row>
    <row r="3105" spans="1:6" ht="15" customHeight="1">
      <c r="A3105" s="446">
        <v>90441</v>
      </c>
      <c r="B3105" s="447" t="s">
        <v>1563</v>
      </c>
      <c r="C3105" s="448" t="s">
        <v>2570</v>
      </c>
      <c r="D3105" s="449">
        <v>30.949999999999989</v>
      </c>
      <c r="E3105" s="449">
        <v>74.650000000000006</v>
      </c>
      <c r="F3105" s="449" t="s">
        <v>14999</v>
      </c>
    </row>
    <row r="3106" spans="1:6" ht="15" customHeight="1">
      <c r="A3106" s="446">
        <v>90453</v>
      </c>
      <c r="B3106" s="447" t="s">
        <v>1567</v>
      </c>
      <c r="C3106" s="448" t="s">
        <v>2570</v>
      </c>
      <c r="D3106" s="449">
        <v>0.81999999999999984</v>
      </c>
      <c r="E3106" s="449">
        <v>1.25</v>
      </c>
      <c r="F3106" s="449" t="s">
        <v>11300</v>
      </c>
    </row>
    <row r="3107" spans="1:6" ht="30" customHeight="1">
      <c r="A3107" s="446">
        <v>90454</v>
      </c>
      <c r="B3107" s="447" t="s">
        <v>1568</v>
      </c>
      <c r="C3107" s="448" t="s">
        <v>2570</v>
      </c>
      <c r="D3107" s="449">
        <v>1.71</v>
      </c>
      <c r="E3107" s="449">
        <v>1.88</v>
      </c>
      <c r="F3107" s="449" t="s">
        <v>11360</v>
      </c>
    </row>
    <row r="3108" spans="1:6" ht="15" customHeight="1">
      <c r="A3108" s="446">
        <v>90455</v>
      </c>
      <c r="B3108" s="447" t="s">
        <v>1569</v>
      </c>
      <c r="C3108" s="448" t="s">
        <v>2570</v>
      </c>
      <c r="D3108" s="449">
        <v>2.1299999999999994</v>
      </c>
      <c r="E3108" s="449">
        <v>2.72</v>
      </c>
      <c r="F3108" s="449" t="s">
        <v>13976</v>
      </c>
    </row>
    <row r="3109" spans="1:6" ht="30" customHeight="1">
      <c r="A3109" s="446">
        <v>90451</v>
      </c>
      <c r="B3109" s="447" t="s">
        <v>4218</v>
      </c>
      <c r="C3109" s="448" t="s">
        <v>2570</v>
      </c>
      <c r="D3109" s="449">
        <v>1.3699999999999997</v>
      </c>
      <c r="E3109" s="449">
        <v>2.1800000000000002</v>
      </c>
      <c r="F3109" s="449" t="s">
        <v>13106</v>
      </c>
    </row>
    <row r="3110" spans="1:6" ht="30" customHeight="1">
      <c r="A3110" s="446">
        <v>90452</v>
      </c>
      <c r="B3110" s="447" t="s">
        <v>4219</v>
      </c>
      <c r="C3110" s="448" t="s">
        <v>2570</v>
      </c>
      <c r="D3110" s="449">
        <v>11.09</v>
      </c>
      <c r="E3110" s="449">
        <v>3.27</v>
      </c>
      <c r="F3110" s="449" t="s">
        <v>19821</v>
      </c>
    </row>
    <row r="3111" spans="1:6" ht="30" customHeight="1">
      <c r="A3111" s="446">
        <v>90466</v>
      </c>
      <c r="B3111" s="447" t="s">
        <v>1574</v>
      </c>
      <c r="C3111" s="448" t="s">
        <v>2572</v>
      </c>
      <c r="D3111" s="449">
        <v>3.04</v>
      </c>
      <c r="E3111" s="449">
        <v>7.46</v>
      </c>
      <c r="F3111" s="449" t="s">
        <v>12723</v>
      </c>
    </row>
    <row r="3112" spans="1:6" ht="30" customHeight="1">
      <c r="A3112" s="446">
        <v>90467</v>
      </c>
      <c r="B3112" s="447" t="s">
        <v>1575</v>
      </c>
      <c r="C3112" s="448" t="s">
        <v>2572</v>
      </c>
      <c r="D3112" s="449">
        <v>4.9999999999999982</v>
      </c>
      <c r="E3112" s="449">
        <v>11.58</v>
      </c>
      <c r="F3112" s="449" t="s">
        <v>19829</v>
      </c>
    </row>
    <row r="3113" spans="1:6" ht="30" customHeight="1">
      <c r="A3113" s="446">
        <v>90468</v>
      </c>
      <c r="B3113" s="447" t="s">
        <v>1576</v>
      </c>
      <c r="C3113" s="448" t="s">
        <v>2572</v>
      </c>
      <c r="D3113" s="449">
        <v>1.5799999999999996</v>
      </c>
      <c r="E3113" s="449">
        <v>2.85</v>
      </c>
      <c r="F3113" s="449" t="s">
        <v>19830</v>
      </c>
    </row>
    <row r="3114" spans="1:6" ht="30" customHeight="1">
      <c r="A3114" s="446">
        <v>90469</v>
      </c>
      <c r="B3114" s="447" t="s">
        <v>1577</v>
      </c>
      <c r="C3114" s="448" t="s">
        <v>2572</v>
      </c>
      <c r="D3114" s="449">
        <v>2.6499999999999995</v>
      </c>
      <c r="E3114" s="449">
        <v>4.4400000000000004</v>
      </c>
      <c r="F3114" s="449" t="s">
        <v>11412</v>
      </c>
    </row>
    <row r="3115" spans="1:6" ht="30" customHeight="1">
      <c r="A3115" s="446">
        <v>90470</v>
      </c>
      <c r="B3115" s="447" t="s">
        <v>996</v>
      </c>
      <c r="C3115" s="448" t="s">
        <v>2572</v>
      </c>
      <c r="D3115" s="449">
        <v>3.8699999999999992</v>
      </c>
      <c r="E3115" s="449">
        <v>5.75</v>
      </c>
      <c r="F3115" s="449" t="s">
        <v>15712</v>
      </c>
    </row>
    <row r="3116" spans="1:6" ht="30" customHeight="1">
      <c r="A3116" s="446">
        <v>91188</v>
      </c>
      <c r="B3116" s="447" t="s">
        <v>4220</v>
      </c>
      <c r="C3116" s="448" t="s">
        <v>2570</v>
      </c>
      <c r="D3116" s="449">
        <v>1.8599999999999999</v>
      </c>
      <c r="E3116" s="449">
        <v>3.6</v>
      </c>
      <c r="F3116" s="449" t="s">
        <v>11913</v>
      </c>
    </row>
    <row r="3117" spans="1:6" ht="30" customHeight="1">
      <c r="A3117" s="446">
        <v>91189</v>
      </c>
      <c r="B3117" s="447" t="s">
        <v>4221</v>
      </c>
      <c r="C3117" s="448" t="s">
        <v>2570</v>
      </c>
      <c r="D3117" s="449">
        <v>18.309999999999995</v>
      </c>
      <c r="E3117" s="449">
        <v>15.67</v>
      </c>
      <c r="F3117" s="449" t="s">
        <v>18017</v>
      </c>
    </row>
    <row r="3118" spans="1:6" ht="30" customHeight="1">
      <c r="A3118" s="446">
        <v>91190</v>
      </c>
      <c r="B3118" s="447" t="s">
        <v>754</v>
      </c>
      <c r="C3118" s="448" t="s">
        <v>2570</v>
      </c>
      <c r="D3118" s="449">
        <v>1.1000000000000001</v>
      </c>
      <c r="E3118" s="449">
        <v>2.98</v>
      </c>
      <c r="F3118" s="449" t="s">
        <v>13410</v>
      </c>
    </row>
    <row r="3119" spans="1:6" ht="30" customHeight="1">
      <c r="A3119" s="446">
        <v>91191</v>
      </c>
      <c r="B3119" s="447" t="s">
        <v>755</v>
      </c>
      <c r="C3119" s="448" t="s">
        <v>2570</v>
      </c>
      <c r="D3119" s="449">
        <v>1.1499999999999999</v>
      </c>
      <c r="E3119" s="449">
        <v>3.18</v>
      </c>
      <c r="F3119" s="449" t="s">
        <v>11844</v>
      </c>
    </row>
    <row r="3120" spans="1:6" ht="30" customHeight="1">
      <c r="A3120" s="446">
        <v>91192</v>
      </c>
      <c r="B3120" s="447" t="s">
        <v>756</v>
      </c>
      <c r="C3120" s="448" t="s">
        <v>2570</v>
      </c>
      <c r="D3120" s="449">
        <v>1.2499999999999996</v>
      </c>
      <c r="E3120" s="449">
        <v>3.56</v>
      </c>
      <c r="F3120" s="449" t="s">
        <v>11430</v>
      </c>
    </row>
    <row r="3121" spans="1:6" ht="30" customHeight="1">
      <c r="A3121" s="446">
        <v>91166</v>
      </c>
      <c r="B3121" s="447" t="s">
        <v>4222</v>
      </c>
      <c r="C3121" s="448" t="s">
        <v>2572</v>
      </c>
      <c r="D3121" s="449">
        <v>1.6400000000000001</v>
      </c>
      <c r="E3121" s="449">
        <v>1.33</v>
      </c>
      <c r="F3121" s="449" t="s">
        <v>12583</v>
      </c>
    </row>
    <row r="3122" spans="1:6" ht="30" customHeight="1">
      <c r="A3122" s="446">
        <v>91167</v>
      </c>
      <c r="B3122" s="447" t="s">
        <v>4223</v>
      </c>
      <c r="C3122" s="448" t="s">
        <v>2572</v>
      </c>
      <c r="D3122" s="449">
        <v>3.49</v>
      </c>
      <c r="E3122" s="449">
        <v>4.8499999999999996</v>
      </c>
      <c r="F3122" s="449" t="s">
        <v>12025</v>
      </c>
    </row>
    <row r="3123" spans="1:6" ht="45" customHeight="1">
      <c r="A3123" s="446">
        <v>91168</v>
      </c>
      <c r="B3123" s="447" t="s">
        <v>4224</v>
      </c>
      <c r="C3123" s="448" t="s">
        <v>2572</v>
      </c>
      <c r="D3123" s="449">
        <v>2.63</v>
      </c>
      <c r="E3123" s="449">
        <v>3.62</v>
      </c>
      <c r="F3123" s="449" t="s">
        <v>17771</v>
      </c>
    </row>
    <row r="3124" spans="1:6" ht="30" customHeight="1">
      <c r="A3124" s="446">
        <v>91169</v>
      </c>
      <c r="B3124" s="447" t="s">
        <v>4225</v>
      </c>
      <c r="C3124" s="448" t="s">
        <v>2572</v>
      </c>
      <c r="D3124" s="449">
        <v>3.16</v>
      </c>
      <c r="E3124" s="449">
        <v>4.28</v>
      </c>
      <c r="F3124" s="449" t="s">
        <v>11376</v>
      </c>
    </row>
    <row r="3125" spans="1:6" ht="45" customHeight="1">
      <c r="A3125" s="446">
        <v>91170</v>
      </c>
      <c r="B3125" s="447" t="s">
        <v>4226</v>
      </c>
      <c r="C3125" s="448" t="s">
        <v>2572</v>
      </c>
      <c r="D3125" s="449">
        <v>0.85000000000000009</v>
      </c>
      <c r="E3125" s="449">
        <v>1.29</v>
      </c>
      <c r="F3125" s="449" t="s">
        <v>11743</v>
      </c>
    </row>
    <row r="3126" spans="1:6" ht="45" customHeight="1">
      <c r="A3126" s="446">
        <v>91171</v>
      </c>
      <c r="B3126" s="447" t="s">
        <v>4227</v>
      </c>
      <c r="C3126" s="448" t="s">
        <v>2572</v>
      </c>
      <c r="D3126" s="449">
        <v>1.1000000000000001</v>
      </c>
      <c r="E3126" s="449">
        <v>1.56</v>
      </c>
      <c r="F3126" s="449" t="s">
        <v>19831</v>
      </c>
    </row>
    <row r="3127" spans="1:6" ht="30" customHeight="1">
      <c r="A3127" s="446">
        <v>91172</v>
      </c>
      <c r="B3127" s="447" t="s">
        <v>4228</v>
      </c>
      <c r="C3127" s="448" t="s">
        <v>2572</v>
      </c>
      <c r="D3127" s="449">
        <v>1.63</v>
      </c>
      <c r="E3127" s="449">
        <v>2.29</v>
      </c>
      <c r="F3127" s="449" t="s">
        <v>14802</v>
      </c>
    </row>
    <row r="3128" spans="1:6" ht="45" customHeight="1">
      <c r="A3128" s="446">
        <v>91173</v>
      </c>
      <c r="B3128" s="447" t="s">
        <v>4229</v>
      </c>
      <c r="C3128" s="448" t="s">
        <v>2572</v>
      </c>
      <c r="D3128" s="449">
        <v>0.41000000000000003</v>
      </c>
      <c r="E3128" s="449">
        <v>0.67</v>
      </c>
      <c r="F3128" s="449" t="s">
        <v>13763</v>
      </c>
    </row>
    <row r="3129" spans="1:6" ht="45" customHeight="1">
      <c r="A3129" s="446">
        <v>91174</v>
      </c>
      <c r="B3129" s="447" t="s">
        <v>4230</v>
      </c>
      <c r="C3129" s="448" t="s">
        <v>2572</v>
      </c>
      <c r="D3129" s="449">
        <v>0.86999999999999988</v>
      </c>
      <c r="E3129" s="449">
        <v>1.24</v>
      </c>
      <c r="F3129" s="449" t="s">
        <v>14748</v>
      </c>
    </row>
    <row r="3130" spans="1:6" ht="30" customHeight="1">
      <c r="A3130" s="446">
        <v>91175</v>
      </c>
      <c r="B3130" s="447" t="s">
        <v>4231</v>
      </c>
      <c r="C3130" s="448" t="s">
        <v>2572</v>
      </c>
      <c r="D3130" s="449">
        <v>1.4100000000000001</v>
      </c>
      <c r="E3130" s="449">
        <v>2.04</v>
      </c>
      <c r="F3130" s="449" t="s">
        <v>13672</v>
      </c>
    </row>
    <row r="3131" spans="1:6" ht="30" customHeight="1">
      <c r="A3131" s="446">
        <v>91176</v>
      </c>
      <c r="B3131" s="447" t="s">
        <v>19832</v>
      </c>
      <c r="C3131" s="448" t="s">
        <v>2572</v>
      </c>
      <c r="D3131" s="449">
        <v>24.310000000000002</v>
      </c>
      <c r="E3131" s="449">
        <v>9.76</v>
      </c>
      <c r="F3131" s="449" t="s">
        <v>19833</v>
      </c>
    </row>
    <row r="3132" spans="1:6" ht="45" customHeight="1">
      <c r="A3132" s="446">
        <v>91177</v>
      </c>
      <c r="B3132" s="447" t="s">
        <v>19834</v>
      </c>
      <c r="C3132" s="448" t="s">
        <v>2572</v>
      </c>
      <c r="D3132" s="449">
        <v>9.92</v>
      </c>
      <c r="E3132" s="449">
        <v>5.49</v>
      </c>
      <c r="F3132" s="449" t="s">
        <v>13375</v>
      </c>
    </row>
    <row r="3133" spans="1:6" ht="30" customHeight="1">
      <c r="A3133" s="446">
        <v>91178</v>
      </c>
      <c r="B3133" s="447" t="s">
        <v>19835</v>
      </c>
      <c r="C3133" s="448" t="s">
        <v>2572</v>
      </c>
      <c r="D3133" s="449">
        <v>9.0499999999999989</v>
      </c>
      <c r="E3133" s="449">
        <v>5.65</v>
      </c>
      <c r="F3133" s="449" t="s">
        <v>13923</v>
      </c>
    </row>
    <row r="3134" spans="1:6" ht="45" customHeight="1">
      <c r="A3134" s="446">
        <v>91179</v>
      </c>
      <c r="B3134" s="447" t="s">
        <v>19836</v>
      </c>
      <c r="C3134" s="448" t="s">
        <v>2572</v>
      </c>
      <c r="D3134" s="449">
        <v>6.2100000000000009</v>
      </c>
      <c r="E3134" s="449">
        <v>2.5299999999999998</v>
      </c>
      <c r="F3134" s="449" t="s">
        <v>15512</v>
      </c>
    </row>
    <row r="3135" spans="1:6" ht="45" customHeight="1">
      <c r="A3135" s="446">
        <v>91180</v>
      </c>
      <c r="B3135" s="447" t="s">
        <v>19837</v>
      </c>
      <c r="C3135" s="448" t="s">
        <v>2572</v>
      </c>
      <c r="D3135" s="449">
        <v>4.54</v>
      </c>
      <c r="E3135" s="449">
        <v>2.34</v>
      </c>
      <c r="F3135" s="449" t="s">
        <v>12485</v>
      </c>
    </row>
    <row r="3136" spans="1:6" ht="30" customHeight="1">
      <c r="A3136" s="446">
        <v>91181</v>
      </c>
      <c r="B3136" s="447" t="s">
        <v>19838</v>
      </c>
      <c r="C3136" s="448" t="s">
        <v>2572</v>
      </c>
      <c r="D3136" s="449">
        <v>4.3900000000000006</v>
      </c>
      <c r="E3136" s="449">
        <v>3.01</v>
      </c>
      <c r="F3136" s="449" t="s">
        <v>14837</v>
      </c>
    </row>
    <row r="3137" spans="1:6" ht="30" customHeight="1">
      <c r="A3137" s="446">
        <v>91182</v>
      </c>
      <c r="B3137" s="447" t="s">
        <v>997</v>
      </c>
      <c r="C3137" s="448" t="s">
        <v>2572</v>
      </c>
      <c r="D3137" s="449">
        <v>7.7299999999999986</v>
      </c>
      <c r="E3137" s="449">
        <v>14.72</v>
      </c>
      <c r="F3137" s="449" t="s">
        <v>12820</v>
      </c>
    </row>
    <row r="3138" spans="1:6" ht="45" customHeight="1">
      <c r="A3138" s="446">
        <v>91183</v>
      </c>
      <c r="B3138" s="447" t="s">
        <v>998</v>
      </c>
      <c r="C3138" s="448" t="s">
        <v>2572</v>
      </c>
      <c r="D3138" s="449">
        <v>3.6100000000000003</v>
      </c>
      <c r="E3138" s="449">
        <v>7.45</v>
      </c>
      <c r="F3138" s="449" t="s">
        <v>19839</v>
      </c>
    </row>
    <row r="3139" spans="1:6" ht="30" customHeight="1">
      <c r="A3139" s="446">
        <v>91184</v>
      </c>
      <c r="B3139" s="447" t="s">
        <v>999</v>
      </c>
      <c r="C3139" s="448" t="s">
        <v>2572</v>
      </c>
      <c r="D3139" s="449">
        <v>3.2</v>
      </c>
      <c r="E3139" s="449">
        <v>7.13</v>
      </c>
      <c r="F3139" s="449" t="s">
        <v>19840</v>
      </c>
    </row>
    <row r="3140" spans="1:6" ht="45" customHeight="1">
      <c r="A3140" s="446">
        <v>91185</v>
      </c>
      <c r="B3140" s="447" t="s">
        <v>547</v>
      </c>
      <c r="C3140" s="448" t="s">
        <v>2572</v>
      </c>
      <c r="D3140" s="449">
        <v>1.92</v>
      </c>
      <c r="E3140" s="449">
        <v>3.84</v>
      </c>
      <c r="F3140" s="449" t="s">
        <v>15074</v>
      </c>
    </row>
    <row r="3141" spans="1:6" ht="45" customHeight="1">
      <c r="A3141" s="446">
        <v>91186</v>
      </c>
      <c r="B3141" s="447" t="s">
        <v>548</v>
      </c>
      <c r="C3141" s="448" t="s">
        <v>2572</v>
      </c>
      <c r="D3141" s="449">
        <v>1.4699999999999998</v>
      </c>
      <c r="E3141" s="449">
        <v>3.24</v>
      </c>
      <c r="F3141" s="449" t="s">
        <v>13412</v>
      </c>
    </row>
    <row r="3142" spans="1:6" ht="30" customHeight="1">
      <c r="A3142" s="446">
        <v>91187</v>
      </c>
      <c r="B3142" s="447" t="s">
        <v>549</v>
      </c>
      <c r="C3142" s="448" t="s">
        <v>2572</v>
      </c>
      <c r="D3142" s="449">
        <v>1.6600000000000001</v>
      </c>
      <c r="E3142" s="449">
        <v>3.79</v>
      </c>
      <c r="F3142" s="449" t="s">
        <v>15610</v>
      </c>
    </row>
    <row r="3143" spans="1:6" ht="15" customHeight="1">
      <c r="A3143" s="446">
        <v>90460</v>
      </c>
      <c r="B3143" s="447" t="s">
        <v>19824</v>
      </c>
      <c r="C3143" s="448" t="s">
        <v>2572</v>
      </c>
      <c r="D3143" s="449">
        <v>22.77</v>
      </c>
      <c r="E3143" s="449">
        <v>0.96</v>
      </c>
      <c r="F3143" s="449" t="s">
        <v>19825</v>
      </c>
    </row>
    <row r="3144" spans="1:6" ht="30" customHeight="1">
      <c r="A3144" s="446">
        <v>90461</v>
      </c>
      <c r="B3144" s="447" t="s">
        <v>19826</v>
      </c>
      <c r="C3144" s="448" t="s">
        <v>2572</v>
      </c>
      <c r="D3144" s="449">
        <v>11.92</v>
      </c>
      <c r="E3144" s="449">
        <v>1.08</v>
      </c>
      <c r="F3144" s="449" t="s">
        <v>14035</v>
      </c>
    </row>
    <row r="3145" spans="1:6" ht="15" customHeight="1">
      <c r="A3145" s="446">
        <v>90462</v>
      </c>
      <c r="B3145" s="447" t="s">
        <v>19827</v>
      </c>
      <c r="C3145" s="448" t="s">
        <v>2572</v>
      </c>
      <c r="D3145" s="449">
        <v>2.61</v>
      </c>
      <c r="E3145" s="449">
        <v>0.25</v>
      </c>
      <c r="F3145" s="449" t="s">
        <v>18605</v>
      </c>
    </row>
    <row r="3146" spans="1:6" ht="15" customHeight="1">
      <c r="A3146" s="446">
        <v>90463</v>
      </c>
      <c r="B3146" s="447" t="s">
        <v>19828</v>
      </c>
      <c r="C3146" s="448" t="s">
        <v>2572</v>
      </c>
      <c r="D3146" s="449">
        <v>2</v>
      </c>
      <c r="E3146" s="449">
        <v>0.28999999999999998</v>
      </c>
      <c r="F3146" s="449" t="s">
        <v>11301</v>
      </c>
    </row>
    <row r="3147" spans="1:6" ht="30" customHeight="1">
      <c r="A3147" s="446">
        <v>91176</v>
      </c>
      <c r="B3147" s="447" t="s">
        <v>19832</v>
      </c>
      <c r="C3147" s="448" t="s">
        <v>2572</v>
      </c>
      <c r="D3147" s="449">
        <v>24.310000000000002</v>
      </c>
      <c r="E3147" s="449">
        <v>9.76</v>
      </c>
      <c r="F3147" s="449" t="s">
        <v>19833</v>
      </c>
    </row>
    <row r="3148" spans="1:6" ht="45" customHeight="1">
      <c r="A3148" s="446">
        <v>91177</v>
      </c>
      <c r="B3148" s="447" t="s">
        <v>19834</v>
      </c>
      <c r="C3148" s="448" t="s">
        <v>2572</v>
      </c>
      <c r="D3148" s="449">
        <v>9.92</v>
      </c>
      <c r="E3148" s="449">
        <v>5.49</v>
      </c>
      <c r="F3148" s="449" t="s">
        <v>13375</v>
      </c>
    </row>
    <row r="3149" spans="1:6" ht="30" customHeight="1">
      <c r="A3149" s="446">
        <v>91178</v>
      </c>
      <c r="B3149" s="447" t="s">
        <v>19835</v>
      </c>
      <c r="C3149" s="448" t="s">
        <v>2572</v>
      </c>
      <c r="D3149" s="449">
        <v>9.0499999999999989</v>
      </c>
      <c r="E3149" s="449">
        <v>5.65</v>
      </c>
      <c r="F3149" s="449" t="s">
        <v>13923</v>
      </c>
    </row>
    <row r="3150" spans="1:6" ht="45" customHeight="1">
      <c r="A3150" s="446">
        <v>91179</v>
      </c>
      <c r="B3150" s="447" t="s">
        <v>19836</v>
      </c>
      <c r="C3150" s="448" t="s">
        <v>2572</v>
      </c>
      <c r="D3150" s="449">
        <v>6.2100000000000009</v>
      </c>
      <c r="E3150" s="449">
        <v>2.5299999999999998</v>
      </c>
      <c r="F3150" s="449" t="s">
        <v>15512</v>
      </c>
    </row>
    <row r="3151" spans="1:6" ht="45" customHeight="1">
      <c r="A3151" s="446">
        <v>91180</v>
      </c>
      <c r="B3151" s="447" t="s">
        <v>19837</v>
      </c>
      <c r="C3151" s="448" t="s">
        <v>2572</v>
      </c>
      <c r="D3151" s="449">
        <v>4.54</v>
      </c>
      <c r="E3151" s="449">
        <v>2.34</v>
      </c>
      <c r="F3151" s="449" t="s">
        <v>12485</v>
      </c>
    </row>
    <row r="3152" spans="1:6" ht="30" customHeight="1">
      <c r="A3152" s="446">
        <v>91181</v>
      </c>
      <c r="B3152" s="447" t="s">
        <v>19838</v>
      </c>
      <c r="C3152" s="448" t="s">
        <v>2572</v>
      </c>
      <c r="D3152" s="449">
        <v>4.3900000000000006</v>
      </c>
      <c r="E3152" s="449">
        <v>3.01</v>
      </c>
      <c r="F3152" s="449" t="s">
        <v>14837</v>
      </c>
    </row>
    <row r="3153" spans="1:6" ht="30" customHeight="1">
      <c r="A3153" s="446">
        <v>96559</v>
      </c>
      <c r="B3153" s="447" t="s">
        <v>19847</v>
      </c>
      <c r="C3153" s="448" t="s">
        <v>2573</v>
      </c>
      <c r="D3153" s="449">
        <v>64.31</v>
      </c>
      <c r="E3153" s="449">
        <v>2.74</v>
      </c>
      <c r="F3153" s="449" t="s">
        <v>19848</v>
      </c>
    </row>
    <row r="3154" spans="1:6" ht="30" customHeight="1">
      <c r="A3154" s="446">
        <v>96560</v>
      </c>
      <c r="B3154" s="447" t="s">
        <v>19849</v>
      </c>
      <c r="C3154" s="448" t="s">
        <v>2573</v>
      </c>
      <c r="D3154" s="449">
        <v>31.42</v>
      </c>
      <c r="E3154" s="449">
        <v>2.71</v>
      </c>
      <c r="F3154" s="449" t="s">
        <v>18390</v>
      </c>
    </row>
    <row r="3155" spans="1:6" ht="30" customHeight="1">
      <c r="A3155" s="446">
        <v>96561</v>
      </c>
      <c r="B3155" s="447" t="s">
        <v>19850</v>
      </c>
      <c r="C3155" s="448" t="s">
        <v>2573</v>
      </c>
      <c r="D3155" s="449">
        <v>19.37</v>
      </c>
      <c r="E3155" s="449">
        <v>1.5</v>
      </c>
      <c r="F3155" s="449" t="s">
        <v>15145</v>
      </c>
    </row>
    <row r="3156" spans="1:6" ht="30" customHeight="1">
      <c r="A3156" s="446">
        <v>96562</v>
      </c>
      <c r="B3156" s="447" t="s">
        <v>19851</v>
      </c>
      <c r="C3156" s="448" t="s">
        <v>2572</v>
      </c>
      <c r="D3156" s="449">
        <v>31.879999999999995</v>
      </c>
      <c r="E3156" s="449">
        <v>2.85</v>
      </c>
      <c r="F3156" s="449" t="s">
        <v>19852</v>
      </c>
    </row>
    <row r="3157" spans="1:6" ht="30" customHeight="1">
      <c r="A3157" s="446">
        <v>96563</v>
      </c>
      <c r="B3157" s="447" t="s">
        <v>19853</v>
      </c>
      <c r="C3157" s="448" t="s">
        <v>2572</v>
      </c>
      <c r="D3157" s="449">
        <v>34.42</v>
      </c>
      <c r="E3157" s="449">
        <v>2.85</v>
      </c>
      <c r="F3157" s="449" t="s">
        <v>19854</v>
      </c>
    </row>
    <row r="3158" spans="1:6">
      <c r="A3158" s="441"/>
      <c r="B3158" s="445" t="s">
        <v>1886</v>
      </c>
      <c r="C3158" s="443"/>
      <c r="D3158" s="444" t="s">
        <v>2587</v>
      </c>
      <c r="E3158" s="444" t="s">
        <v>2587</v>
      </c>
      <c r="F3158" s="444"/>
    </row>
    <row r="3159" spans="1:6" ht="45" customHeight="1">
      <c r="A3159" s="446">
        <v>89957</v>
      </c>
      <c r="B3159" s="447" t="s">
        <v>1556</v>
      </c>
      <c r="C3159" s="448" t="s">
        <v>2570</v>
      </c>
      <c r="D3159" s="449">
        <v>39.89</v>
      </c>
      <c r="E3159" s="449">
        <v>70.23</v>
      </c>
      <c r="F3159" s="449" t="s">
        <v>19728</v>
      </c>
    </row>
    <row r="3160" spans="1:6">
      <c r="A3160" s="441"/>
      <c r="B3160" s="445" t="s">
        <v>12</v>
      </c>
      <c r="C3160" s="443"/>
      <c r="D3160" s="444" t="s">
        <v>2587</v>
      </c>
      <c r="E3160" s="444" t="s">
        <v>2587</v>
      </c>
      <c r="F3160" s="444"/>
    </row>
    <row r="3161" spans="1:6">
      <c r="A3161" s="441"/>
      <c r="B3161" s="445" t="s">
        <v>1133</v>
      </c>
      <c r="C3161" s="443"/>
      <c r="D3161" s="444" t="s">
        <v>2587</v>
      </c>
      <c r="E3161" s="444" t="s">
        <v>2587</v>
      </c>
      <c r="F3161" s="444"/>
    </row>
    <row r="3162" spans="1:6" ht="15" customHeight="1">
      <c r="A3162" s="446" t="s">
        <v>1094</v>
      </c>
      <c r="B3162" s="447" t="s">
        <v>3574</v>
      </c>
      <c r="C3162" s="448" t="s">
        <v>2570</v>
      </c>
      <c r="D3162" s="449">
        <v>53.22</v>
      </c>
      <c r="E3162" s="449">
        <v>144.62</v>
      </c>
      <c r="F3162" s="449" t="s">
        <v>19859</v>
      </c>
    </row>
    <row r="3163" spans="1:6" ht="15" customHeight="1">
      <c r="A3163" s="446" t="s">
        <v>1095</v>
      </c>
      <c r="B3163" s="447" t="s">
        <v>3575</v>
      </c>
      <c r="C3163" s="448" t="s">
        <v>2570</v>
      </c>
      <c r="D3163" s="449">
        <v>85.360000000000014</v>
      </c>
      <c r="E3163" s="449">
        <v>231.2</v>
      </c>
      <c r="F3163" s="449" t="s">
        <v>19860</v>
      </c>
    </row>
    <row r="3164" spans="1:6" ht="15" customHeight="1">
      <c r="A3164" s="446" t="s">
        <v>1096</v>
      </c>
      <c r="B3164" s="447" t="s">
        <v>3576</v>
      </c>
      <c r="C3164" s="448" t="s">
        <v>2570</v>
      </c>
      <c r="D3164" s="449">
        <v>170.72000000000003</v>
      </c>
      <c r="E3164" s="449">
        <v>462.4</v>
      </c>
      <c r="F3164" s="449" t="s">
        <v>19861</v>
      </c>
    </row>
    <row r="3165" spans="1:6" ht="15" customHeight="1">
      <c r="A3165" s="446" t="s">
        <v>2228</v>
      </c>
      <c r="B3165" s="447" t="s">
        <v>3577</v>
      </c>
      <c r="C3165" s="448" t="s">
        <v>2570</v>
      </c>
      <c r="D3165" s="449">
        <v>256.07999999999993</v>
      </c>
      <c r="E3165" s="449">
        <v>693.6</v>
      </c>
      <c r="F3165" s="449" t="s">
        <v>19862</v>
      </c>
    </row>
    <row r="3166" spans="1:6" ht="15" customHeight="1">
      <c r="A3166" s="446" t="s">
        <v>2229</v>
      </c>
      <c r="B3166" s="447" t="s">
        <v>3578</v>
      </c>
      <c r="C3166" s="448" t="s">
        <v>2570</v>
      </c>
      <c r="D3166" s="449">
        <v>333.17999999999984</v>
      </c>
      <c r="E3166" s="449">
        <v>956.94</v>
      </c>
      <c r="F3166" s="449" t="s">
        <v>19863</v>
      </c>
    </row>
    <row r="3167" spans="1:6" ht="15" customHeight="1">
      <c r="A3167" s="446" t="s">
        <v>2230</v>
      </c>
      <c r="B3167" s="447" t="s">
        <v>3579</v>
      </c>
      <c r="C3167" s="448" t="s">
        <v>2570</v>
      </c>
      <c r="D3167" s="449">
        <v>453.22</v>
      </c>
      <c r="E3167" s="449">
        <v>1301.3499999999999</v>
      </c>
      <c r="F3167" s="449" t="s">
        <v>19864</v>
      </c>
    </row>
    <row r="3168" spans="1:6" ht="15" customHeight="1">
      <c r="A3168" s="446" t="s">
        <v>2150</v>
      </c>
      <c r="B3168" s="447" t="s">
        <v>3580</v>
      </c>
      <c r="C3168" s="448" t="s">
        <v>2570</v>
      </c>
      <c r="D3168" s="449">
        <v>506.53999999999996</v>
      </c>
      <c r="E3168" s="449">
        <v>1454.45</v>
      </c>
      <c r="F3168" s="449" t="s">
        <v>19865</v>
      </c>
    </row>
    <row r="3169" spans="1:6" ht="15" customHeight="1">
      <c r="A3169" s="446" t="s">
        <v>2151</v>
      </c>
      <c r="B3169" s="447" t="s">
        <v>3581</v>
      </c>
      <c r="C3169" s="448" t="s">
        <v>2570</v>
      </c>
      <c r="D3169" s="449">
        <v>133.29999999999995</v>
      </c>
      <c r="E3169" s="449">
        <v>382.75</v>
      </c>
      <c r="F3169" s="449" t="s">
        <v>19866</v>
      </c>
    </row>
    <row r="3170" spans="1:6" ht="15" customHeight="1">
      <c r="A3170" s="446" t="s">
        <v>2152</v>
      </c>
      <c r="B3170" s="447" t="s">
        <v>3582</v>
      </c>
      <c r="C3170" s="448" t="s">
        <v>2570</v>
      </c>
      <c r="D3170" s="449">
        <v>173.22000000000003</v>
      </c>
      <c r="E3170" s="449">
        <v>497.64</v>
      </c>
      <c r="F3170" s="449" t="s">
        <v>19867</v>
      </c>
    </row>
    <row r="3171" spans="1:6" ht="15" customHeight="1">
      <c r="A3171" s="446" t="s">
        <v>2153</v>
      </c>
      <c r="B3171" s="447" t="s">
        <v>3583</v>
      </c>
      <c r="C3171" s="448" t="s">
        <v>2570</v>
      </c>
      <c r="D3171" s="449">
        <v>266.59999999999991</v>
      </c>
      <c r="E3171" s="449">
        <v>765.5</v>
      </c>
      <c r="F3171" s="449" t="s">
        <v>19868</v>
      </c>
    </row>
    <row r="3172" spans="1:6" ht="15" customHeight="1">
      <c r="A3172" s="446" t="s">
        <v>2154</v>
      </c>
      <c r="B3172" s="447" t="s">
        <v>3584</v>
      </c>
      <c r="C3172" s="448" t="s">
        <v>2570</v>
      </c>
      <c r="D3172" s="449">
        <v>426.55999999999995</v>
      </c>
      <c r="E3172" s="449">
        <v>1224.8</v>
      </c>
      <c r="F3172" s="449" t="s">
        <v>19869</v>
      </c>
    </row>
    <row r="3173" spans="1:6" ht="15" customHeight="1">
      <c r="A3173" s="446" t="s">
        <v>2155</v>
      </c>
      <c r="B3173" s="447" t="s">
        <v>3585</v>
      </c>
      <c r="C3173" s="448" t="s">
        <v>2570</v>
      </c>
      <c r="D3173" s="449">
        <v>53.22</v>
      </c>
      <c r="E3173" s="449">
        <v>144.62</v>
      </c>
      <c r="F3173" s="449" t="s">
        <v>19859</v>
      </c>
    </row>
    <row r="3174" spans="1:6" ht="15" customHeight="1">
      <c r="A3174" s="446" t="s">
        <v>2156</v>
      </c>
      <c r="B3174" s="447" t="s">
        <v>3586</v>
      </c>
      <c r="C3174" s="448" t="s">
        <v>2570</v>
      </c>
      <c r="D3174" s="449">
        <v>106.69999999999999</v>
      </c>
      <c r="E3174" s="449">
        <v>289</v>
      </c>
      <c r="F3174" s="449" t="s">
        <v>19870</v>
      </c>
    </row>
    <row r="3175" spans="1:6" ht="15" customHeight="1">
      <c r="A3175" s="446" t="s">
        <v>2157</v>
      </c>
      <c r="B3175" s="447" t="s">
        <v>3587</v>
      </c>
      <c r="C3175" s="448" t="s">
        <v>2570</v>
      </c>
      <c r="D3175" s="449">
        <v>213.39999999999998</v>
      </c>
      <c r="E3175" s="449">
        <v>578</v>
      </c>
      <c r="F3175" s="449" t="s">
        <v>19871</v>
      </c>
    </row>
    <row r="3176" spans="1:6" ht="15" customHeight="1">
      <c r="A3176" s="446" t="s">
        <v>2158</v>
      </c>
      <c r="B3176" s="447" t="s">
        <v>3588</v>
      </c>
      <c r="C3176" s="448" t="s">
        <v>2570</v>
      </c>
      <c r="D3176" s="449">
        <v>128.80000000000001</v>
      </c>
      <c r="E3176" s="449">
        <v>322.45</v>
      </c>
      <c r="F3176" s="449" t="s">
        <v>19857</v>
      </c>
    </row>
    <row r="3177" spans="1:6" ht="15" customHeight="1">
      <c r="A3177" s="446" t="s">
        <v>2159</v>
      </c>
      <c r="B3177" s="447" t="s">
        <v>3589</v>
      </c>
      <c r="C3177" s="448" t="s">
        <v>2570</v>
      </c>
      <c r="D3177" s="449">
        <v>167.37</v>
      </c>
      <c r="E3177" s="449">
        <v>419.25</v>
      </c>
      <c r="F3177" s="449" t="s">
        <v>19858</v>
      </c>
    </row>
    <row r="3178" spans="1:6" ht="15" customHeight="1">
      <c r="A3178" s="446">
        <v>73612</v>
      </c>
      <c r="B3178" s="447" t="s">
        <v>3590</v>
      </c>
      <c r="C3178" s="448" t="s">
        <v>2570</v>
      </c>
      <c r="D3178" s="449">
        <v>106.40000000000003</v>
      </c>
      <c r="E3178" s="449">
        <v>263.7</v>
      </c>
      <c r="F3178" s="449" t="s">
        <v>19872</v>
      </c>
    </row>
    <row r="3179" spans="1:6" ht="15" customHeight="1">
      <c r="A3179" s="446">
        <v>73694</v>
      </c>
      <c r="B3179" s="447" t="s">
        <v>3591</v>
      </c>
      <c r="C3179" s="448" t="s">
        <v>2570</v>
      </c>
      <c r="D3179" s="449">
        <v>37.120000000000019</v>
      </c>
      <c r="E3179" s="449">
        <v>105.99</v>
      </c>
      <c r="F3179" s="449" t="s">
        <v>19874</v>
      </c>
    </row>
    <row r="3180" spans="1:6" ht="15" customHeight="1">
      <c r="A3180" s="446">
        <v>73695</v>
      </c>
      <c r="B3180" s="447" t="s">
        <v>3592</v>
      </c>
      <c r="C3180" s="448" t="s">
        <v>2570</v>
      </c>
      <c r="D3180" s="449">
        <v>19.020000000000003</v>
      </c>
      <c r="E3180" s="449">
        <v>54.57</v>
      </c>
      <c r="F3180" s="449" t="s">
        <v>14842</v>
      </c>
    </row>
    <row r="3181" spans="1:6" ht="15" customHeight="1">
      <c r="A3181" s="446" t="s">
        <v>2160</v>
      </c>
      <c r="B3181" s="447" t="s">
        <v>3593</v>
      </c>
      <c r="C3181" s="448" t="s">
        <v>2570</v>
      </c>
      <c r="D3181" s="449">
        <v>106.40000000000003</v>
      </c>
      <c r="E3181" s="449">
        <v>263.7</v>
      </c>
      <c r="F3181" s="449" t="s">
        <v>19872</v>
      </c>
    </row>
    <row r="3182" spans="1:6">
      <c r="A3182" s="441"/>
      <c r="B3182" s="445" t="s">
        <v>13</v>
      </c>
      <c r="C3182" s="443"/>
      <c r="D3182" s="444" t="s">
        <v>2587</v>
      </c>
      <c r="E3182" s="444" t="s">
        <v>2587</v>
      </c>
      <c r="F3182" s="444"/>
    </row>
    <row r="3183" spans="1:6" ht="15" customHeight="1">
      <c r="A3183" s="446">
        <v>83878</v>
      </c>
      <c r="B3183" s="447" t="s">
        <v>3212</v>
      </c>
      <c r="C3183" s="448" t="s">
        <v>2570</v>
      </c>
      <c r="D3183" s="449">
        <v>23.559999999999995</v>
      </c>
      <c r="E3183" s="449">
        <v>13.85</v>
      </c>
      <c r="F3183" s="449" t="s">
        <v>13821</v>
      </c>
    </row>
    <row r="3184" spans="1:6" ht="15" customHeight="1">
      <c r="A3184" s="446">
        <v>83879</v>
      </c>
      <c r="B3184" s="447" t="s">
        <v>3213</v>
      </c>
      <c r="C3184" s="448" t="s">
        <v>2570</v>
      </c>
      <c r="D3184" s="449">
        <v>26.689999999999998</v>
      </c>
      <c r="E3184" s="449">
        <v>16.600000000000001</v>
      </c>
      <c r="F3184" s="449" t="s">
        <v>19881</v>
      </c>
    </row>
    <row r="3185" spans="1:6">
      <c r="A3185" s="441"/>
      <c r="B3185" s="445" t="s">
        <v>14</v>
      </c>
      <c r="C3185" s="443"/>
      <c r="D3185" s="444" t="s">
        <v>2587</v>
      </c>
      <c r="E3185" s="444" t="s">
        <v>2587</v>
      </c>
      <c r="F3185" s="444"/>
    </row>
    <row r="3186" spans="1:6" ht="30" customHeight="1">
      <c r="A3186" s="446">
        <v>95634</v>
      </c>
      <c r="B3186" s="447" t="s">
        <v>19800</v>
      </c>
      <c r="C3186" s="448" t="s">
        <v>2570</v>
      </c>
      <c r="D3186" s="449">
        <v>74.919999999999987</v>
      </c>
      <c r="E3186" s="449">
        <v>40.71</v>
      </c>
      <c r="F3186" s="449" t="s">
        <v>19801</v>
      </c>
    </row>
    <row r="3187" spans="1:6" ht="30" customHeight="1">
      <c r="A3187" s="446">
        <v>95635</v>
      </c>
      <c r="B3187" s="447" t="s">
        <v>19802</v>
      </c>
      <c r="C3187" s="448" t="s">
        <v>2570</v>
      </c>
      <c r="D3187" s="449">
        <v>79.069999999999993</v>
      </c>
      <c r="E3187" s="449">
        <v>47.1</v>
      </c>
      <c r="F3187" s="449" t="s">
        <v>16098</v>
      </c>
    </row>
    <row r="3188" spans="1:6" ht="30" customHeight="1">
      <c r="A3188" s="446">
        <v>95641</v>
      </c>
      <c r="B3188" s="447" t="s">
        <v>3214</v>
      </c>
      <c r="C3188" s="448" t="s">
        <v>2570</v>
      </c>
      <c r="D3188" s="449">
        <v>135.41000000000003</v>
      </c>
      <c r="E3188" s="449">
        <v>70.36</v>
      </c>
      <c r="F3188" s="449" t="s">
        <v>19806</v>
      </c>
    </row>
    <row r="3189" spans="1:6" ht="30" customHeight="1">
      <c r="A3189" s="446">
        <v>95642</v>
      </c>
      <c r="B3189" s="447" t="s">
        <v>3215</v>
      </c>
      <c r="C3189" s="448" t="s">
        <v>2570</v>
      </c>
      <c r="D3189" s="449">
        <v>200.04999999999995</v>
      </c>
      <c r="E3189" s="449">
        <v>104.04</v>
      </c>
      <c r="F3189" s="449" t="s">
        <v>19807</v>
      </c>
    </row>
    <row r="3190" spans="1:6" ht="30" customHeight="1">
      <c r="A3190" s="446">
        <v>95643</v>
      </c>
      <c r="B3190" s="447" t="s">
        <v>3216</v>
      </c>
      <c r="C3190" s="448" t="s">
        <v>2570</v>
      </c>
      <c r="D3190" s="449">
        <v>262.36</v>
      </c>
      <c r="E3190" s="449">
        <v>135.30000000000001</v>
      </c>
      <c r="F3190" s="449" t="s">
        <v>19808</v>
      </c>
    </row>
    <row r="3191" spans="1:6" ht="30" customHeight="1">
      <c r="A3191" s="446">
        <v>95644</v>
      </c>
      <c r="B3191" s="447" t="s">
        <v>3217</v>
      </c>
      <c r="C3191" s="448" t="s">
        <v>2570</v>
      </c>
      <c r="D3191" s="449">
        <v>102.36999999999999</v>
      </c>
      <c r="E3191" s="449">
        <v>44.55</v>
      </c>
      <c r="F3191" s="449" t="s">
        <v>19809</v>
      </c>
    </row>
    <row r="3192" spans="1:6" ht="30" customHeight="1">
      <c r="A3192" s="446">
        <v>95645</v>
      </c>
      <c r="B3192" s="447" t="s">
        <v>3218</v>
      </c>
      <c r="C3192" s="448" t="s">
        <v>2570</v>
      </c>
      <c r="D3192" s="449">
        <v>189.14999999999998</v>
      </c>
      <c r="E3192" s="449">
        <v>79.13</v>
      </c>
      <c r="F3192" s="449" t="s">
        <v>19810</v>
      </c>
    </row>
    <row r="3193" spans="1:6" ht="30" customHeight="1">
      <c r="A3193" s="446">
        <v>95646</v>
      </c>
      <c r="B3193" s="447" t="s">
        <v>3219</v>
      </c>
      <c r="C3193" s="448" t="s">
        <v>2570</v>
      </c>
      <c r="D3193" s="449">
        <v>282.06</v>
      </c>
      <c r="E3193" s="449">
        <v>117.45</v>
      </c>
      <c r="F3193" s="449" t="s">
        <v>19811</v>
      </c>
    </row>
    <row r="3194" spans="1:6" ht="30" customHeight="1">
      <c r="A3194" s="446">
        <v>95647</v>
      </c>
      <c r="B3194" s="447" t="s">
        <v>3220</v>
      </c>
      <c r="C3194" s="448" t="s">
        <v>2570</v>
      </c>
      <c r="D3194" s="449">
        <v>370.61</v>
      </c>
      <c r="E3194" s="449">
        <v>152.96</v>
      </c>
      <c r="F3194" s="449" t="s">
        <v>19812</v>
      </c>
    </row>
    <row r="3195" spans="1:6" ht="30" customHeight="1">
      <c r="A3195" s="446">
        <v>95637</v>
      </c>
      <c r="B3195" s="447" t="s">
        <v>3221</v>
      </c>
      <c r="C3195" s="448" t="s">
        <v>2570</v>
      </c>
      <c r="D3195" s="449">
        <v>233.47000000000003</v>
      </c>
      <c r="E3195" s="449">
        <v>155.19999999999999</v>
      </c>
      <c r="F3195" s="449" t="s">
        <v>19803</v>
      </c>
    </row>
    <row r="3196" spans="1:6" ht="30" customHeight="1">
      <c r="A3196" s="446">
        <v>95638</v>
      </c>
      <c r="B3196" s="447" t="s">
        <v>3222</v>
      </c>
      <c r="C3196" s="448" t="s">
        <v>2570</v>
      </c>
      <c r="D3196" s="449">
        <v>290.63</v>
      </c>
      <c r="E3196" s="449">
        <v>178.94</v>
      </c>
      <c r="F3196" s="449" t="s">
        <v>19804</v>
      </c>
    </row>
    <row r="3197" spans="1:6" ht="30" customHeight="1">
      <c r="A3197" s="446">
        <v>95639</v>
      </c>
      <c r="B3197" s="447" t="s">
        <v>3223</v>
      </c>
      <c r="C3197" s="448" t="s">
        <v>2570</v>
      </c>
      <c r="D3197" s="449">
        <v>402.29</v>
      </c>
      <c r="E3197" s="449">
        <v>184.19</v>
      </c>
      <c r="F3197" s="449" t="s">
        <v>19805</v>
      </c>
    </row>
    <row r="3198" spans="1:6" ht="15" customHeight="1">
      <c r="A3198" s="446" t="s">
        <v>1099</v>
      </c>
      <c r="B3198" s="447" t="s">
        <v>759</v>
      </c>
      <c r="C3198" s="448" t="s">
        <v>2570</v>
      </c>
      <c r="D3198" s="449">
        <v>57.09</v>
      </c>
      <c r="E3198" s="449">
        <v>13.83</v>
      </c>
      <c r="F3198" s="449" t="s">
        <v>12631</v>
      </c>
    </row>
    <row r="3199" spans="1:6" ht="15" customHeight="1">
      <c r="A3199" s="446" t="s">
        <v>1100</v>
      </c>
      <c r="B3199" s="447" t="s">
        <v>3224</v>
      </c>
      <c r="C3199" s="448" t="s">
        <v>2570</v>
      </c>
      <c r="D3199" s="449">
        <v>58.300000000000004</v>
      </c>
      <c r="E3199" s="449">
        <v>9.6199999999999992</v>
      </c>
      <c r="F3199" s="449" t="s">
        <v>19879</v>
      </c>
    </row>
    <row r="3200" spans="1:6" ht="15" customHeight="1">
      <c r="A3200" s="446">
        <v>95673</v>
      </c>
      <c r="B3200" s="447" t="s">
        <v>3225</v>
      </c>
      <c r="C3200" s="448" t="s">
        <v>2570</v>
      </c>
      <c r="D3200" s="449">
        <v>90.990000000000009</v>
      </c>
      <c r="E3200" s="449">
        <v>12.57</v>
      </c>
      <c r="F3200" s="449" t="s">
        <v>19813</v>
      </c>
    </row>
    <row r="3201" spans="1:6" ht="15" customHeight="1">
      <c r="A3201" s="446">
        <v>95674</v>
      </c>
      <c r="B3201" s="447" t="s">
        <v>3226</v>
      </c>
      <c r="C3201" s="448" t="s">
        <v>2570</v>
      </c>
      <c r="D3201" s="449">
        <v>97.32</v>
      </c>
      <c r="E3201" s="449">
        <v>12.56</v>
      </c>
      <c r="F3201" s="449" t="s">
        <v>19814</v>
      </c>
    </row>
    <row r="3202" spans="1:6" ht="15" customHeight="1">
      <c r="A3202" s="446">
        <v>95675</v>
      </c>
      <c r="B3202" s="447" t="s">
        <v>3227</v>
      </c>
      <c r="C3202" s="448" t="s">
        <v>2570</v>
      </c>
      <c r="D3202" s="449">
        <v>119.62</v>
      </c>
      <c r="E3202" s="449">
        <v>14.53</v>
      </c>
      <c r="F3202" s="449" t="s">
        <v>19815</v>
      </c>
    </row>
    <row r="3203" spans="1:6" ht="30" customHeight="1">
      <c r="A3203" s="446">
        <v>95676</v>
      </c>
      <c r="B3203" s="447" t="s">
        <v>3228</v>
      </c>
      <c r="C3203" s="448" t="s">
        <v>2570</v>
      </c>
      <c r="D3203" s="449">
        <v>58.819999999999993</v>
      </c>
      <c r="E3203" s="449">
        <v>5.98</v>
      </c>
      <c r="F3203" s="449" t="s">
        <v>19816</v>
      </c>
    </row>
    <row r="3204" spans="1:6">
      <c r="A3204" s="441"/>
      <c r="B3204" s="445" t="s">
        <v>15</v>
      </c>
      <c r="C3204" s="443"/>
      <c r="D3204" s="444" t="s">
        <v>2587</v>
      </c>
      <c r="E3204" s="444" t="s">
        <v>2587</v>
      </c>
      <c r="F3204" s="444"/>
    </row>
    <row r="3205" spans="1:6" ht="15" customHeight="1">
      <c r="A3205" s="446" t="s">
        <v>2165</v>
      </c>
      <c r="B3205" s="447" t="s">
        <v>3229</v>
      </c>
      <c r="C3205" s="448" t="s">
        <v>2572</v>
      </c>
      <c r="D3205" s="449">
        <v>23.510000000000005</v>
      </c>
      <c r="E3205" s="449">
        <v>19.079999999999998</v>
      </c>
      <c r="F3205" s="449" t="s">
        <v>20729</v>
      </c>
    </row>
    <row r="3206" spans="1:6" ht="15" customHeight="1">
      <c r="A3206" s="446" t="s">
        <v>2166</v>
      </c>
      <c r="B3206" s="447" t="s">
        <v>3230</v>
      </c>
      <c r="C3206" s="448" t="s">
        <v>2572</v>
      </c>
      <c r="D3206" s="449">
        <v>25.400000000000006</v>
      </c>
      <c r="E3206" s="449">
        <v>55.33</v>
      </c>
      <c r="F3206" s="449" t="s">
        <v>20730</v>
      </c>
    </row>
    <row r="3207" spans="1:6" ht="15" customHeight="1">
      <c r="A3207" s="446">
        <v>40841</v>
      </c>
      <c r="B3207" s="447" t="s">
        <v>3231</v>
      </c>
      <c r="C3207" s="448" t="s">
        <v>2570</v>
      </c>
      <c r="D3207" s="449">
        <v>44.989999999999995</v>
      </c>
      <c r="E3207" s="449">
        <v>71.11</v>
      </c>
      <c r="F3207" s="449" t="s">
        <v>20732</v>
      </c>
    </row>
    <row r="3208" spans="1:6" ht="15" customHeight="1">
      <c r="A3208" s="446">
        <v>84127</v>
      </c>
      <c r="B3208" s="447" t="s">
        <v>3232</v>
      </c>
      <c r="C3208" s="448" t="s">
        <v>2572</v>
      </c>
      <c r="D3208" s="449">
        <v>238.2</v>
      </c>
      <c r="E3208" s="449">
        <v>54.74</v>
      </c>
      <c r="F3208" s="449" t="s">
        <v>20731</v>
      </c>
    </row>
    <row r="3209" spans="1:6">
      <c r="A3209" s="441"/>
      <c r="B3209" s="445" t="s">
        <v>16</v>
      </c>
      <c r="C3209" s="443"/>
      <c r="D3209" s="444" t="s">
        <v>2587</v>
      </c>
      <c r="E3209" s="444" t="s">
        <v>2587</v>
      </c>
      <c r="F3209" s="444"/>
    </row>
    <row r="3210" spans="1:6" ht="15" customHeight="1">
      <c r="A3210" s="446">
        <v>88504</v>
      </c>
      <c r="B3210" s="447" t="s">
        <v>3233</v>
      </c>
      <c r="C3210" s="448" t="s">
        <v>2570</v>
      </c>
      <c r="D3210" s="449">
        <v>379.79999999999995</v>
      </c>
      <c r="E3210" s="449">
        <v>212.74</v>
      </c>
      <c r="F3210" s="449" t="s">
        <v>19521</v>
      </c>
    </row>
    <row r="3211" spans="1:6" ht="15" customHeight="1">
      <c r="A3211" s="446">
        <v>88503</v>
      </c>
      <c r="B3211" s="447" t="s">
        <v>1355</v>
      </c>
      <c r="C3211" s="448" t="s">
        <v>2570</v>
      </c>
      <c r="D3211" s="449">
        <v>520.71</v>
      </c>
      <c r="E3211" s="449">
        <v>212.73</v>
      </c>
      <c r="F3211" s="449" t="s">
        <v>19520</v>
      </c>
    </row>
    <row r="3212" spans="1:6" ht="15" customHeight="1">
      <c r="A3212" s="446">
        <v>85195</v>
      </c>
      <c r="B3212" s="447" t="s">
        <v>3234</v>
      </c>
      <c r="C3212" s="448" t="s">
        <v>2570</v>
      </c>
      <c r="D3212" s="449">
        <v>42.929999999999993</v>
      </c>
      <c r="E3212" s="449">
        <v>22.39</v>
      </c>
      <c r="F3212" s="449" t="s">
        <v>18203</v>
      </c>
    </row>
    <row r="3213" spans="1:6" ht="15" customHeight="1">
      <c r="A3213" s="446">
        <v>88547</v>
      </c>
      <c r="B3213" s="447" t="s">
        <v>3235</v>
      </c>
      <c r="C3213" s="448" t="s">
        <v>2570</v>
      </c>
      <c r="D3213" s="449">
        <v>44.65</v>
      </c>
      <c r="E3213" s="449">
        <v>27.93</v>
      </c>
      <c r="F3213" s="449" t="s">
        <v>12230</v>
      </c>
    </row>
    <row r="3214" spans="1:6" ht="30" customHeight="1">
      <c r="A3214" s="446">
        <v>94795</v>
      </c>
      <c r="B3214" s="447" t="s">
        <v>19751</v>
      </c>
      <c r="C3214" s="448" t="s">
        <v>2570</v>
      </c>
      <c r="D3214" s="449">
        <v>20.71</v>
      </c>
      <c r="E3214" s="449">
        <v>3.73</v>
      </c>
      <c r="F3214" s="449" t="s">
        <v>19752</v>
      </c>
    </row>
    <row r="3215" spans="1:6" ht="30" customHeight="1">
      <c r="A3215" s="446">
        <v>94796</v>
      </c>
      <c r="B3215" s="447" t="s">
        <v>19753</v>
      </c>
      <c r="C3215" s="448" t="s">
        <v>2570</v>
      </c>
      <c r="D3215" s="449">
        <v>23.02</v>
      </c>
      <c r="E3215" s="449">
        <v>5.59</v>
      </c>
      <c r="F3215" s="449" t="s">
        <v>19754</v>
      </c>
    </row>
    <row r="3216" spans="1:6" ht="30" customHeight="1">
      <c r="A3216" s="446">
        <v>94797</v>
      </c>
      <c r="B3216" s="447" t="s">
        <v>19755</v>
      </c>
      <c r="C3216" s="448" t="s">
        <v>2570</v>
      </c>
      <c r="D3216" s="449">
        <v>35.949999999999996</v>
      </c>
      <c r="E3216" s="449">
        <v>7.46</v>
      </c>
      <c r="F3216" s="449" t="s">
        <v>19756</v>
      </c>
    </row>
    <row r="3217" spans="1:6" ht="30" customHeight="1">
      <c r="A3217" s="446">
        <v>94798</v>
      </c>
      <c r="B3217" s="447" t="s">
        <v>19757</v>
      </c>
      <c r="C3217" s="448" t="s">
        <v>2570</v>
      </c>
      <c r="D3217" s="449">
        <v>84.05</v>
      </c>
      <c r="E3217" s="449">
        <v>9.3000000000000007</v>
      </c>
      <c r="F3217" s="449" t="s">
        <v>19758</v>
      </c>
    </row>
    <row r="3218" spans="1:6" ht="30" customHeight="1">
      <c r="A3218" s="446">
        <v>94799</v>
      </c>
      <c r="B3218" s="447" t="s">
        <v>19759</v>
      </c>
      <c r="C3218" s="448" t="s">
        <v>2570</v>
      </c>
      <c r="D3218" s="449">
        <v>79.680000000000007</v>
      </c>
      <c r="E3218" s="449">
        <v>11.16</v>
      </c>
      <c r="F3218" s="449" t="s">
        <v>12658</v>
      </c>
    </row>
    <row r="3219" spans="1:6" ht="30" customHeight="1">
      <c r="A3219" s="446">
        <v>94800</v>
      </c>
      <c r="B3219" s="447" t="s">
        <v>19760</v>
      </c>
      <c r="C3219" s="448" t="s">
        <v>2570</v>
      </c>
      <c r="D3219" s="449">
        <v>139.31</v>
      </c>
      <c r="E3219" s="449">
        <v>14.88</v>
      </c>
      <c r="F3219" s="449" t="s">
        <v>19761</v>
      </c>
    </row>
    <row r="3220" spans="1:6">
      <c r="A3220" s="441"/>
      <c r="B3220" s="445" t="s">
        <v>3620</v>
      </c>
      <c r="C3220" s="443"/>
      <c r="D3220" s="444" t="s">
        <v>2587</v>
      </c>
      <c r="E3220" s="444" t="s">
        <v>2587</v>
      </c>
      <c r="F3220" s="444"/>
    </row>
    <row r="3221" spans="1:6" ht="45" customHeight="1">
      <c r="A3221" s="446">
        <v>94602</v>
      </c>
      <c r="B3221" s="447" t="s">
        <v>18406</v>
      </c>
      <c r="C3221" s="448" t="s">
        <v>2572</v>
      </c>
      <c r="D3221" s="449">
        <v>111.85</v>
      </c>
      <c r="E3221" s="449">
        <v>18.84</v>
      </c>
      <c r="F3221" s="449" t="s">
        <v>18407</v>
      </c>
    </row>
    <row r="3222" spans="1:6" ht="45" customHeight="1">
      <c r="A3222" s="446">
        <v>94603</v>
      </c>
      <c r="B3222" s="447" t="s">
        <v>18408</v>
      </c>
      <c r="C3222" s="448" t="s">
        <v>2572</v>
      </c>
      <c r="D3222" s="449">
        <v>154.63</v>
      </c>
      <c r="E3222" s="449">
        <v>18.829999999999998</v>
      </c>
      <c r="F3222" s="449" t="s">
        <v>18409</v>
      </c>
    </row>
    <row r="3223" spans="1:6" ht="45" customHeight="1">
      <c r="A3223" s="446">
        <v>94604</v>
      </c>
      <c r="B3223" s="447" t="s">
        <v>18410</v>
      </c>
      <c r="C3223" s="448" t="s">
        <v>2572</v>
      </c>
      <c r="D3223" s="449">
        <v>214.76</v>
      </c>
      <c r="E3223" s="449">
        <v>20.52</v>
      </c>
      <c r="F3223" s="449" t="s">
        <v>18411</v>
      </c>
    </row>
    <row r="3224" spans="1:6" ht="45" customHeight="1">
      <c r="A3224" s="446">
        <v>94605</v>
      </c>
      <c r="B3224" s="447" t="s">
        <v>18412</v>
      </c>
      <c r="C3224" s="448" t="s">
        <v>2572</v>
      </c>
      <c r="D3224" s="449">
        <v>312.93</v>
      </c>
      <c r="E3224" s="449">
        <v>20.51</v>
      </c>
      <c r="F3224" s="449" t="s">
        <v>18413</v>
      </c>
    </row>
    <row r="3225" spans="1:6" ht="45" customHeight="1">
      <c r="A3225" s="446">
        <v>94465</v>
      </c>
      <c r="B3225" s="447" t="s">
        <v>3621</v>
      </c>
      <c r="C3225" s="448" t="s">
        <v>2570</v>
      </c>
      <c r="D3225" s="449">
        <v>26.060000000000002</v>
      </c>
      <c r="E3225" s="449">
        <v>9.65</v>
      </c>
      <c r="F3225" s="449" t="s">
        <v>19011</v>
      </c>
    </row>
    <row r="3226" spans="1:6" ht="45" customHeight="1">
      <c r="A3226" s="446">
        <v>94466</v>
      </c>
      <c r="B3226" s="447" t="s">
        <v>3622</v>
      </c>
      <c r="C3226" s="448" t="s">
        <v>2570</v>
      </c>
      <c r="D3226" s="449">
        <v>26.08</v>
      </c>
      <c r="E3226" s="449">
        <v>9.65</v>
      </c>
      <c r="F3226" s="449" t="s">
        <v>16115</v>
      </c>
    </row>
    <row r="3227" spans="1:6" ht="45" customHeight="1">
      <c r="A3227" s="446">
        <v>94467</v>
      </c>
      <c r="B3227" s="447" t="s">
        <v>3623</v>
      </c>
      <c r="C3227" s="448" t="s">
        <v>2570</v>
      </c>
      <c r="D3227" s="449">
        <v>44.25</v>
      </c>
      <c r="E3227" s="449">
        <v>9.6300000000000008</v>
      </c>
      <c r="F3227" s="449" t="s">
        <v>19012</v>
      </c>
    </row>
    <row r="3228" spans="1:6" ht="45" customHeight="1">
      <c r="A3228" s="446">
        <v>94468</v>
      </c>
      <c r="B3228" s="447" t="s">
        <v>3624</v>
      </c>
      <c r="C3228" s="448" t="s">
        <v>2570</v>
      </c>
      <c r="D3228" s="449">
        <v>37.809999999999995</v>
      </c>
      <c r="E3228" s="449">
        <v>9.6300000000000008</v>
      </c>
      <c r="F3228" s="449" t="s">
        <v>13810</v>
      </c>
    </row>
    <row r="3229" spans="1:6" ht="45" customHeight="1">
      <c r="A3229" s="446">
        <v>94469</v>
      </c>
      <c r="B3229" s="447" t="s">
        <v>3625</v>
      </c>
      <c r="C3229" s="448" t="s">
        <v>2570</v>
      </c>
      <c r="D3229" s="449">
        <v>65.760000000000005</v>
      </c>
      <c r="E3229" s="449">
        <v>12.03</v>
      </c>
      <c r="F3229" s="449" t="s">
        <v>18199</v>
      </c>
    </row>
    <row r="3230" spans="1:6" ht="45" customHeight="1">
      <c r="A3230" s="446">
        <v>94470</v>
      </c>
      <c r="B3230" s="447" t="s">
        <v>3626</v>
      </c>
      <c r="C3230" s="448" t="s">
        <v>2570</v>
      </c>
      <c r="D3230" s="449">
        <v>60.01</v>
      </c>
      <c r="E3230" s="449">
        <v>12.04</v>
      </c>
      <c r="F3230" s="449" t="s">
        <v>14716</v>
      </c>
    </row>
    <row r="3231" spans="1:6" ht="45" customHeight="1">
      <c r="A3231" s="446">
        <v>94471</v>
      </c>
      <c r="B3231" s="447" t="s">
        <v>3627</v>
      </c>
      <c r="C3231" s="448" t="s">
        <v>2570</v>
      </c>
      <c r="D3231" s="449">
        <v>37.159999999999997</v>
      </c>
      <c r="E3231" s="449">
        <v>14.48</v>
      </c>
      <c r="F3231" s="449" t="s">
        <v>19013</v>
      </c>
    </row>
    <row r="3232" spans="1:6" ht="45" customHeight="1">
      <c r="A3232" s="446">
        <v>94472</v>
      </c>
      <c r="B3232" s="447" t="s">
        <v>3628</v>
      </c>
      <c r="C3232" s="448" t="s">
        <v>2570</v>
      </c>
      <c r="D3232" s="449">
        <v>38.61</v>
      </c>
      <c r="E3232" s="449">
        <v>14.47</v>
      </c>
      <c r="F3232" s="449" t="s">
        <v>19014</v>
      </c>
    </row>
    <row r="3233" spans="1:6" ht="45" customHeight="1">
      <c r="A3233" s="446">
        <v>94473</v>
      </c>
      <c r="B3233" s="447" t="s">
        <v>3629</v>
      </c>
      <c r="C3233" s="448" t="s">
        <v>2570</v>
      </c>
      <c r="D3233" s="449">
        <v>62.86999999999999</v>
      </c>
      <c r="E3233" s="449">
        <v>14.45</v>
      </c>
      <c r="F3233" s="449" t="s">
        <v>14996</v>
      </c>
    </row>
    <row r="3234" spans="1:6" ht="45" customHeight="1">
      <c r="A3234" s="446">
        <v>94474</v>
      </c>
      <c r="B3234" s="447" t="s">
        <v>3630</v>
      </c>
      <c r="C3234" s="448" t="s">
        <v>2570</v>
      </c>
      <c r="D3234" s="449">
        <v>69.179999999999993</v>
      </c>
      <c r="E3234" s="449">
        <v>14.45</v>
      </c>
      <c r="F3234" s="449" t="s">
        <v>19015</v>
      </c>
    </row>
    <row r="3235" spans="1:6" ht="45" customHeight="1">
      <c r="A3235" s="446">
        <v>94475</v>
      </c>
      <c r="B3235" s="447" t="s">
        <v>3631</v>
      </c>
      <c r="C3235" s="448" t="s">
        <v>2570</v>
      </c>
      <c r="D3235" s="449">
        <v>87.789999999999992</v>
      </c>
      <c r="E3235" s="449">
        <v>18.03</v>
      </c>
      <c r="F3235" s="449" t="s">
        <v>19016</v>
      </c>
    </row>
    <row r="3236" spans="1:6" ht="45" customHeight="1">
      <c r="A3236" s="446">
        <v>94476</v>
      </c>
      <c r="B3236" s="447" t="s">
        <v>3632</v>
      </c>
      <c r="C3236" s="448" t="s">
        <v>2570</v>
      </c>
      <c r="D3236" s="449">
        <v>99.95</v>
      </c>
      <c r="E3236" s="449">
        <v>18.03</v>
      </c>
      <c r="F3236" s="449" t="s">
        <v>19017</v>
      </c>
    </row>
    <row r="3237" spans="1:6" ht="45" customHeight="1">
      <c r="A3237" s="446">
        <v>94477</v>
      </c>
      <c r="B3237" s="447" t="s">
        <v>3633</v>
      </c>
      <c r="C3237" s="448" t="s">
        <v>2570</v>
      </c>
      <c r="D3237" s="449">
        <v>49.510000000000005</v>
      </c>
      <c r="E3237" s="449">
        <v>19.239999999999998</v>
      </c>
      <c r="F3237" s="449" t="s">
        <v>19018</v>
      </c>
    </row>
    <row r="3238" spans="1:6" ht="45" customHeight="1">
      <c r="A3238" s="446">
        <v>94478</v>
      </c>
      <c r="B3238" s="447" t="s">
        <v>3236</v>
      </c>
      <c r="C3238" s="448" t="s">
        <v>2570</v>
      </c>
      <c r="D3238" s="449">
        <v>86.97</v>
      </c>
      <c r="E3238" s="449">
        <v>19.21</v>
      </c>
      <c r="F3238" s="449" t="s">
        <v>15762</v>
      </c>
    </row>
    <row r="3239" spans="1:6" ht="45" customHeight="1">
      <c r="A3239" s="446">
        <v>94479</v>
      </c>
      <c r="B3239" s="447" t="s">
        <v>3237</v>
      </c>
      <c r="C3239" s="448" t="s">
        <v>2570</v>
      </c>
      <c r="D3239" s="449">
        <v>115.79</v>
      </c>
      <c r="E3239" s="449">
        <v>24.02</v>
      </c>
      <c r="F3239" s="449" t="s">
        <v>19019</v>
      </c>
    </row>
    <row r="3240" spans="1:6" ht="45" customHeight="1">
      <c r="A3240" s="446">
        <v>94606</v>
      </c>
      <c r="B3240" s="447" t="s">
        <v>19020</v>
      </c>
      <c r="C3240" s="448" t="s">
        <v>2570</v>
      </c>
      <c r="D3240" s="449">
        <v>39.04</v>
      </c>
      <c r="E3240" s="449">
        <v>11.32</v>
      </c>
      <c r="F3240" s="449" t="s">
        <v>19021</v>
      </c>
    </row>
    <row r="3241" spans="1:6" ht="45" customHeight="1">
      <c r="A3241" s="446">
        <v>94608</v>
      </c>
      <c r="B3241" s="447" t="s">
        <v>19022</v>
      </c>
      <c r="C3241" s="448" t="s">
        <v>2570</v>
      </c>
      <c r="D3241" s="449">
        <v>105.47</v>
      </c>
      <c r="E3241" s="449">
        <v>11.29</v>
      </c>
      <c r="F3241" s="449" t="s">
        <v>19023</v>
      </c>
    </row>
    <row r="3242" spans="1:6" ht="45" customHeight="1">
      <c r="A3242" s="446">
        <v>94610</v>
      </c>
      <c r="B3242" s="447" t="s">
        <v>19024</v>
      </c>
      <c r="C3242" s="448" t="s">
        <v>2570</v>
      </c>
      <c r="D3242" s="449">
        <v>159.25</v>
      </c>
      <c r="E3242" s="449">
        <v>12.31</v>
      </c>
      <c r="F3242" s="449" t="s">
        <v>19025</v>
      </c>
    </row>
    <row r="3243" spans="1:6" ht="45" customHeight="1">
      <c r="A3243" s="446">
        <v>94612</v>
      </c>
      <c r="B3243" s="447" t="s">
        <v>19026</v>
      </c>
      <c r="C3243" s="448" t="s">
        <v>2570</v>
      </c>
      <c r="D3243" s="449">
        <v>226.28</v>
      </c>
      <c r="E3243" s="449">
        <v>12.31</v>
      </c>
      <c r="F3243" s="449" t="s">
        <v>19027</v>
      </c>
    </row>
    <row r="3244" spans="1:6" ht="45" customHeight="1">
      <c r="A3244" s="446">
        <v>94614</v>
      </c>
      <c r="B3244" s="447" t="s">
        <v>19028</v>
      </c>
      <c r="C3244" s="448" t="s">
        <v>2570</v>
      </c>
      <c r="D3244" s="449">
        <v>67.3</v>
      </c>
      <c r="E3244" s="449">
        <v>16.98</v>
      </c>
      <c r="F3244" s="449" t="s">
        <v>19029</v>
      </c>
    </row>
    <row r="3245" spans="1:6" ht="45" customHeight="1">
      <c r="A3245" s="446">
        <v>94615</v>
      </c>
      <c r="B3245" s="447" t="s">
        <v>19030</v>
      </c>
      <c r="C3245" s="448" t="s">
        <v>2570</v>
      </c>
      <c r="D3245" s="449">
        <v>77.73</v>
      </c>
      <c r="E3245" s="449">
        <v>16.97</v>
      </c>
      <c r="F3245" s="449" t="s">
        <v>19031</v>
      </c>
    </row>
    <row r="3246" spans="1:6" ht="45" customHeight="1">
      <c r="A3246" s="446">
        <v>94616</v>
      </c>
      <c r="B3246" s="447" t="s">
        <v>19032</v>
      </c>
      <c r="C3246" s="448" t="s">
        <v>2570</v>
      </c>
      <c r="D3246" s="449">
        <v>204.33</v>
      </c>
      <c r="E3246" s="449">
        <v>16.95</v>
      </c>
      <c r="F3246" s="449" t="s">
        <v>19033</v>
      </c>
    </row>
    <row r="3247" spans="1:6" ht="45" customHeight="1">
      <c r="A3247" s="446">
        <v>94617</v>
      </c>
      <c r="B3247" s="447" t="s">
        <v>19034</v>
      </c>
      <c r="C3247" s="448" t="s">
        <v>2570</v>
      </c>
      <c r="D3247" s="449">
        <v>168.07999999999998</v>
      </c>
      <c r="E3247" s="449">
        <v>16.96</v>
      </c>
      <c r="F3247" s="449" t="s">
        <v>19035</v>
      </c>
    </row>
    <row r="3248" spans="1:6" ht="45" customHeight="1">
      <c r="A3248" s="446">
        <v>94618</v>
      </c>
      <c r="B3248" s="447" t="s">
        <v>19036</v>
      </c>
      <c r="C3248" s="448" t="s">
        <v>2570</v>
      </c>
      <c r="D3248" s="449">
        <v>199.64000000000001</v>
      </c>
      <c r="E3248" s="449">
        <v>18.440000000000001</v>
      </c>
      <c r="F3248" s="449" t="s">
        <v>19037</v>
      </c>
    </row>
    <row r="3249" spans="1:6" ht="45" customHeight="1">
      <c r="A3249" s="446">
        <v>94620</v>
      </c>
      <c r="B3249" s="447" t="s">
        <v>19038</v>
      </c>
      <c r="C3249" s="448" t="s">
        <v>2570</v>
      </c>
      <c r="D3249" s="449">
        <v>470.75</v>
      </c>
      <c r="E3249" s="449">
        <v>18.43</v>
      </c>
      <c r="F3249" s="449" t="s">
        <v>19039</v>
      </c>
    </row>
    <row r="3250" spans="1:6" ht="45" customHeight="1">
      <c r="A3250" s="446">
        <v>94622</v>
      </c>
      <c r="B3250" s="447" t="s">
        <v>19040</v>
      </c>
      <c r="C3250" s="448" t="s">
        <v>2570</v>
      </c>
      <c r="D3250" s="449">
        <v>99.77</v>
      </c>
      <c r="E3250" s="449">
        <v>22.61</v>
      </c>
      <c r="F3250" s="449" t="s">
        <v>19041</v>
      </c>
    </row>
    <row r="3251" spans="1:6" ht="45" customHeight="1">
      <c r="A3251" s="446">
        <v>94623</v>
      </c>
      <c r="B3251" s="447" t="s">
        <v>19042</v>
      </c>
      <c r="C3251" s="448" t="s">
        <v>2570</v>
      </c>
      <c r="D3251" s="449">
        <v>252.18</v>
      </c>
      <c r="E3251" s="449">
        <v>22.58</v>
      </c>
      <c r="F3251" s="449" t="s">
        <v>19043</v>
      </c>
    </row>
    <row r="3252" spans="1:6" ht="45" customHeight="1">
      <c r="A3252" s="446">
        <v>94624</v>
      </c>
      <c r="B3252" s="447" t="s">
        <v>19044</v>
      </c>
      <c r="C3252" s="448" t="s">
        <v>2570</v>
      </c>
      <c r="D3252" s="449">
        <v>389.33</v>
      </c>
      <c r="E3252" s="449">
        <v>24.6</v>
      </c>
      <c r="F3252" s="449" t="s">
        <v>19045</v>
      </c>
    </row>
    <row r="3253" spans="1:6" ht="45" customHeight="1">
      <c r="A3253" s="446">
        <v>94625</v>
      </c>
      <c r="B3253" s="447" t="s">
        <v>19046</v>
      </c>
      <c r="C3253" s="448" t="s">
        <v>2570</v>
      </c>
      <c r="D3253" s="449">
        <v>825.38</v>
      </c>
      <c r="E3253" s="449">
        <v>24.59</v>
      </c>
      <c r="F3253" s="449" t="s">
        <v>19047</v>
      </c>
    </row>
    <row r="3254" spans="1:6" ht="45" customHeight="1">
      <c r="A3254" s="446">
        <v>94656</v>
      </c>
      <c r="B3254" s="447" t="s">
        <v>3238</v>
      </c>
      <c r="C3254" s="448" t="s">
        <v>2570</v>
      </c>
      <c r="D3254" s="449">
        <v>2.52</v>
      </c>
      <c r="E3254" s="449">
        <v>2.27</v>
      </c>
      <c r="F3254" s="449" t="s">
        <v>12953</v>
      </c>
    </row>
    <row r="3255" spans="1:6" ht="45" customHeight="1">
      <c r="A3255" s="446">
        <v>94657</v>
      </c>
      <c r="B3255" s="447" t="s">
        <v>3239</v>
      </c>
      <c r="C3255" s="448" t="s">
        <v>2570</v>
      </c>
      <c r="D3255" s="449">
        <v>2.4600000000000004</v>
      </c>
      <c r="E3255" s="449">
        <v>2.27</v>
      </c>
      <c r="F3255" s="449" t="s">
        <v>18603</v>
      </c>
    </row>
    <row r="3256" spans="1:6" ht="45" customHeight="1">
      <c r="A3256" s="446">
        <v>94658</v>
      </c>
      <c r="B3256" s="447" t="s">
        <v>4397</v>
      </c>
      <c r="C3256" s="448" t="s">
        <v>2570</v>
      </c>
      <c r="D3256" s="449">
        <v>3.16</v>
      </c>
      <c r="E3256" s="449">
        <v>2.2599999999999998</v>
      </c>
      <c r="F3256" s="449" t="s">
        <v>11370</v>
      </c>
    </row>
    <row r="3257" spans="1:6" ht="45" customHeight="1">
      <c r="A3257" s="446">
        <v>94659</v>
      </c>
      <c r="B3257" s="447" t="s">
        <v>4398</v>
      </c>
      <c r="C3257" s="448" t="s">
        <v>2570</v>
      </c>
      <c r="D3257" s="449">
        <v>3.2300000000000004</v>
      </c>
      <c r="E3257" s="449">
        <v>2.2599999999999998</v>
      </c>
      <c r="F3257" s="449" t="s">
        <v>13703</v>
      </c>
    </row>
    <row r="3258" spans="1:6" ht="45" customHeight="1">
      <c r="A3258" s="446">
        <v>94660</v>
      </c>
      <c r="B3258" s="447" t="s">
        <v>4399</v>
      </c>
      <c r="C3258" s="448" t="s">
        <v>2570</v>
      </c>
      <c r="D3258" s="449">
        <v>5.5200000000000005</v>
      </c>
      <c r="E3258" s="449">
        <v>3.21</v>
      </c>
      <c r="F3258" s="449" t="s">
        <v>19048</v>
      </c>
    </row>
    <row r="3259" spans="1:6" ht="45" customHeight="1">
      <c r="A3259" s="446">
        <v>94661</v>
      </c>
      <c r="B3259" s="447" t="s">
        <v>4400</v>
      </c>
      <c r="C3259" s="448" t="s">
        <v>2570</v>
      </c>
      <c r="D3259" s="449">
        <v>5.8299999999999992</v>
      </c>
      <c r="E3259" s="449">
        <v>3.2</v>
      </c>
      <c r="F3259" s="449" t="s">
        <v>17884</v>
      </c>
    </row>
    <row r="3260" spans="1:6" ht="45" customHeight="1">
      <c r="A3260" s="446">
        <v>94662</v>
      </c>
      <c r="B3260" s="447" t="s">
        <v>4401</v>
      </c>
      <c r="C3260" s="448" t="s">
        <v>2570</v>
      </c>
      <c r="D3260" s="449">
        <v>6.169999999999999</v>
      </c>
      <c r="E3260" s="449">
        <v>3.2</v>
      </c>
      <c r="F3260" s="449" t="s">
        <v>12500</v>
      </c>
    </row>
    <row r="3261" spans="1:6" ht="45" customHeight="1">
      <c r="A3261" s="446">
        <v>94663</v>
      </c>
      <c r="B3261" s="447" t="s">
        <v>4402</v>
      </c>
      <c r="C3261" s="448" t="s">
        <v>2570</v>
      </c>
      <c r="D3261" s="449">
        <v>6.29</v>
      </c>
      <c r="E3261" s="449">
        <v>3.2</v>
      </c>
      <c r="F3261" s="449" t="s">
        <v>19049</v>
      </c>
    </row>
    <row r="3262" spans="1:6" ht="45" customHeight="1">
      <c r="A3262" s="446">
        <v>94664</v>
      </c>
      <c r="B3262" s="447" t="s">
        <v>4403</v>
      </c>
      <c r="C3262" s="448" t="s">
        <v>2570</v>
      </c>
      <c r="D3262" s="449">
        <v>14.490000000000002</v>
      </c>
      <c r="E3262" s="449">
        <v>5.13</v>
      </c>
      <c r="F3262" s="449" t="s">
        <v>19050</v>
      </c>
    </row>
    <row r="3263" spans="1:6" ht="45" customHeight="1">
      <c r="A3263" s="446">
        <v>94665</v>
      </c>
      <c r="B3263" s="447" t="s">
        <v>4404</v>
      </c>
      <c r="C3263" s="448" t="s">
        <v>2570</v>
      </c>
      <c r="D3263" s="449">
        <v>14.48</v>
      </c>
      <c r="E3263" s="449">
        <v>5.13</v>
      </c>
      <c r="F3263" s="449" t="s">
        <v>19051</v>
      </c>
    </row>
    <row r="3264" spans="1:6" ht="45" customHeight="1">
      <c r="A3264" s="446">
        <v>94666</v>
      </c>
      <c r="B3264" s="447" t="s">
        <v>4405</v>
      </c>
      <c r="C3264" s="448" t="s">
        <v>2570</v>
      </c>
      <c r="D3264" s="449">
        <v>18.14</v>
      </c>
      <c r="E3264" s="449">
        <v>5.12</v>
      </c>
      <c r="F3264" s="449" t="s">
        <v>19052</v>
      </c>
    </row>
    <row r="3265" spans="1:6" ht="45" customHeight="1">
      <c r="A3265" s="446">
        <v>94667</v>
      </c>
      <c r="B3265" s="447" t="s">
        <v>4406</v>
      </c>
      <c r="C3265" s="448" t="s">
        <v>2570</v>
      </c>
      <c r="D3265" s="449">
        <v>20.41</v>
      </c>
      <c r="E3265" s="449">
        <v>5.1100000000000003</v>
      </c>
      <c r="F3265" s="449" t="s">
        <v>14309</v>
      </c>
    </row>
    <row r="3266" spans="1:6" ht="45" customHeight="1">
      <c r="A3266" s="446">
        <v>94668</v>
      </c>
      <c r="B3266" s="447" t="s">
        <v>4407</v>
      </c>
      <c r="C3266" s="448" t="s">
        <v>2570</v>
      </c>
      <c r="D3266" s="449">
        <v>31.1</v>
      </c>
      <c r="E3266" s="449">
        <v>8.9600000000000009</v>
      </c>
      <c r="F3266" s="449" t="s">
        <v>19053</v>
      </c>
    </row>
    <row r="3267" spans="1:6" ht="45" customHeight="1">
      <c r="A3267" s="446">
        <v>94669</v>
      </c>
      <c r="B3267" s="447" t="s">
        <v>4408</v>
      </c>
      <c r="C3267" s="448" t="s">
        <v>2570</v>
      </c>
      <c r="D3267" s="449">
        <v>43.83</v>
      </c>
      <c r="E3267" s="449">
        <v>8.9499999999999993</v>
      </c>
      <c r="F3267" s="449" t="s">
        <v>19054</v>
      </c>
    </row>
    <row r="3268" spans="1:6" ht="45" customHeight="1">
      <c r="A3268" s="446">
        <v>94670</v>
      </c>
      <c r="B3268" s="447" t="s">
        <v>4409</v>
      </c>
      <c r="C3268" s="448" t="s">
        <v>2570</v>
      </c>
      <c r="D3268" s="449">
        <v>42.44</v>
      </c>
      <c r="E3268" s="449">
        <v>8.9499999999999993</v>
      </c>
      <c r="F3268" s="449" t="s">
        <v>19055</v>
      </c>
    </row>
    <row r="3269" spans="1:6" ht="45" customHeight="1">
      <c r="A3269" s="446">
        <v>94671</v>
      </c>
      <c r="B3269" s="447" t="s">
        <v>4410</v>
      </c>
      <c r="C3269" s="448" t="s">
        <v>2570</v>
      </c>
      <c r="D3269" s="449">
        <v>63.669999999999995</v>
      </c>
      <c r="E3269" s="449">
        <v>8.93</v>
      </c>
      <c r="F3269" s="449" t="s">
        <v>19056</v>
      </c>
    </row>
    <row r="3270" spans="1:6" ht="45" customHeight="1">
      <c r="A3270" s="446">
        <v>94672</v>
      </c>
      <c r="B3270" s="447" t="s">
        <v>4411</v>
      </c>
      <c r="C3270" s="448" t="s">
        <v>2570</v>
      </c>
      <c r="D3270" s="449">
        <v>4.59</v>
      </c>
      <c r="E3270" s="449">
        <v>3.37</v>
      </c>
      <c r="F3270" s="449" t="s">
        <v>19057</v>
      </c>
    </row>
    <row r="3271" spans="1:6" ht="45" customHeight="1">
      <c r="A3271" s="446">
        <v>94673</v>
      </c>
      <c r="B3271" s="447" t="s">
        <v>4412</v>
      </c>
      <c r="C3271" s="448" t="s">
        <v>2570</v>
      </c>
      <c r="D3271" s="449">
        <v>4.42</v>
      </c>
      <c r="E3271" s="449">
        <v>3.37</v>
      </c>
      <c r="F3271" s="449" t="s">
        <v>11607</v>
      </c>
    </row>
    <row r="3272" spans="1:6" ht="45" customHeight="1">
      <c r="A3272" s="446">
        <v>94674</v>
      </c>
      <c r="B3272" s="447" t="s">
        <v>4413</v>
      </c>
      <c r="C3272" s="448" t="s">
        <v>2570</v>
      </c>
      <c r="D3272" s="449">
        <v>3.83</v>
      </c>
      <c r="E3272" s="449">
        <v>3.37</v>
      </c>
      <c r="F3272" s="449" t="s">
        <v>13024</v>
      </c>
    </row>
    <row r="3273" spans="1:6" ht="45" customHeight="1">
      <c r="A3273" s="446">
        <v>94675</v>
      </c>
      <c r="B3273" s="447" t="s">
        <v>4414</v>
      </c>
      <c r="C3273" s="448" t="s">
        <v>2570</v>
      </c>
      <c r="D3273" s="449">
        <v>7.0500000000000007</v>
      </c>
      <c r="E3273" s="449">
        <v>3.35</v>
      </c>
      <c r="F3273" s="449" t="s">
        <v>12155</v>
      </c>
    </row>
    <row r="3274" spans="1:6" ht="45" customHeight="1">
      <c r="A3274" s="446">
        <v>94676</v>
      </c>
      <c r="B3274" s="447" t="s">
        <v>4415</v>
      </c>
      <c r="C3274" s="448" t="s">
        <v>2570</v>
      </c>
      <c r="D3274" s="449">
        <v>7.2600000000000007</v>
      </c>
      <c r="E3274" s="449">
        <v>4.8099999999999996</v>
      </c>
      <c r="F3274" s="449" t="s">
        <v>12751</v>
      </c>
    </row>
    <row r="3275" spans="1:6" ht="45" customHeight="1">
      <c r="A3275" s="446">
        <v>94677</v>
      </c>
      <c r="B3275" s="447" t="s">
        <v>4416</v>
      </c>
      <c r="C3275" s="448" t="s">
        <v>2570</v>
      </c>
      <c r="D3275" s="449">
        <v>12.11</v>
      </c>
      <c r="E3275" s="449">
        <v>4.78</v>
      </c>
      <c r="F3275" s="449" t="s">
        <v>13316</v>
      </c>
    </row>
    <row r="3276" spans="1:6" ht="45" customHeight="1">
      <c r="A3276" s="446">
        <v>94678</v>
      </c>
      <c r="B3276" s="447" t="s">
        <v>4417</v>
      </c>
      <c r="C3276" s="448" t="s">
        <v>2570</v>
      </c>
      <c r="D3276" s="449">
        <v>7.55</v>
      </c>
      <c r="E3276" s="449">
        <v>4.8099999999999996</v>
      </c>
      <c r="F3276" s="449" t="s">
        <v>19058</v>
      </c>
    </row>
    <row r="3277" spans="1:6" ht="45" customHeight="1">
      <c r="A3277" s="446">
        <v>94679</v>
      </c>
      <c r="B3277" s="447" t="s">
        <v>4418</v>
      </c>
      <c r="C3277" s="448" t="s">
        <v>2570</v>
      </c>
      <c r="D3277" s="449">
        <v>13.940000000000001</v>
      </c>
      <c r="E3277" s="449">
        <v>4.7699999999999996</v>
      </c>
      <c r="F3277" s="449" t="s">
        <v>19059</v>
      </c>
    </row>
    <row r="3278" spans="1:6" ht="45" customHeight="1">
      <c r="A3278" s="446">
        <v>94680</v>
      </c>
      <c r="B3278" s="447" t="s">
        <v>4419</v>
      </c>
      <c r="C3278" s="448" t="s">
        <v>2570</v>
      </c>
      <c r="D3278" s="449">
        <v>23.759999999999998</v>
      </c>
      <c r="E3278" s="449">
        <v>7.65</v>
      </c>
      <c r="F3278" s="449" t="s">
        <v>15219</v>
      </c>
    </row>
    <row r="3279" spans="1:6" ht="45" customHeight="1">
      <c r="A3279" s="446">
        <v>94681</v>
      </c>
      <c r="B3279" s="447" t="s">
        <v>4420</v>
      </c>
      <c r="C3279" s="448" t="s">
        <v>2570</v>
      </c>
      <c r="D3279" s="449">
        <v>32.479999999999997</v>
      </c>
      <c r="E3279" s="449">
        <v>7.64</v>
      </c>
      <c r="F3279" s="449" t="s">
        <v>14288</v>
      </c>
    </row>
    <row r="3280" spans="1:6" ht="45" customHeight="1">
      <c r="A3280" s="446">
        <v>94682</v>
      </c>
      <c r="B3280" s="447" t="s">
        <v>4421</v>
      </c>
      <c r="C3280" s="448" t="s">
        <v>2570</v>
      </c>
      <c r="D3280" s="449">
        <v>68.589999999999989</v>
      </c>
      <c r="E3280" s="449">
        <v>7.62</v>
      </c>
      <c r="F3280" s="449" t="s">
        <v>19060</v>
      </c>
    </row>
    <row r="3281" spans="1:6" ht="45" customHeight="1">
      <c r="A3281" s="446">
        <v>94683</v>
      </c>
      <c r="B3281" s="447" t="s">
        <v>4422</v>
      </c>
      <c r="C3281" s="448" t="s">
        <v>2570</v>
      </c>
      <c r="D3281" s="449">
        <v>43.019999999999996</v>
      </c>
      <c r="E3281" s="449">
        <v>7.63</v>
      </c>
      <c r="F3281" s="449" t="s">
        <v>19061</v>
      </c>
    </row>
    <row r="3282" spans="1:6" ht="45" customHeight="1">
      <c r="A3282" s="446">
        <v>94684</v>
      </c>
      <c r="B3282" s="447" t="s">
        <v>4423</v>
      </c>
      <c r="C3282" s="448" t="s">
        <v>2570</v>
      </c>
      <c r="D3282" s="449">
        <v>86.03</v>
      </c>
      <c r="E3282" s="449">
        <v>13.41</v>
      </c>
      <c r="F3282" s="449" t="s">
        <v>19062</v>
      </c>
    </row>
    <row r="3283" spans="1:6" ht="45" customHeight="1">
      <c r="A3283" s="446">
        <v>94685</v>
      </c>
      <c r="B3283" s="447" t="s">
        <v>4424</v>
      </c>
      <c r="C3283" s="448" t="s">
        <v>2570</v>
      </c>
      <c r="D3283" s="449">
        <v>64.75</v>
      </c>
      <c r="E3283" s="449">
        <v>13.42</v>
      </c>
      <c r="F3283" s="449" t="s">
        <v>18855</v>
      </c>
    </row>
    <row r="3284" spans="1:6" ht="45" customHeight="1">
      <c r="A3284" s="446">
        <v>94686</v>
      </c>
      <c r="B3284" s="447" t="s">
        <v>4425</v>
      </c>
      <c r="C3284" s="448" t="s">
        <v>2570</v>
      </c>
      <c r="D3284" s="449">
        <v>166.25</v>
      </c>
      <c r="E3284" s="449">
        <v>13.4</v>
      </c>
      <c r="F3284" s="449" t="s">
        <v>19063</v>
      </c>
    </row>
    <row r="3285" spans="1:6" ht="45" customHeight="1">
      <c r="A3285" s="446">
        <v>94687</v>
      </c>
      <c r="B3285" s="447" t="s">
        <v>4426</v>
      </c>
      <c r="C3285" s="448" t="s">
        <v>2570</v>
      </c>
      <c r="D3285" s="449">
        <v>134.18</v>
      </c>
      <c r="E3285" s="449">
        <v>13.4</v>
      </c>
      <c r="F3285" s="449" t="s">
        <v>19064</v>
      </c>
    </row>
    <row r="3286" spans="1:6" ht="45" customHeight="1">
      <c r="A3286" s="446">
        <v>94688</v>
      </c>
      <c r="B3286" s="447" t="s">
        <v>4427</v>
      </c>
      <c r="C3286" s="448" t="s">
        <v>2570</v>
      </c>
      <c r="D3286" s="449">
        <v>4.1099999999999994</v>
      </c>
      <c r="E3286" s="449">
        <v>4.5</v>
      </c>
      <c r="F3286" s="449" t="s">
        <v>14597</v>
      </c>
    </row>
    <row r="3287" spans="1:6" ht="45" customHeight="1">
      <c r="A3287" s="446">
        <v>94689</v>
      </c>
      <c r="B3287" s="447" t="s">
        <v>4428</v>
      </c>
      <c r="C3287" s="448" t="s">
        <v>2570</v>
      </c>
      <c r="D3287" s="449">
        <v>6.45</v>
      </c>
      <c r="E3287" s="449">
        <v>4.46</v>
      </c>
      <c r="F3287" s="449" t="s">
        <v>19065</v>
      </c>
    </row>
    <row r="3288" spans="1:6" ht="45" customHeight="1">
      <c r="A3288" s="446">
        <v>94690</v>
      </c>
      <c r="B3288" s="447" t="s">
        <v>4429</v>
      </c>
      <c r="C3288" s="448" t="s">
        <v>2570</v>
      </c>
      <c r="D3288" s="449">
        <v>6.0699999999999994</v>
      </c>
      <c r="E3288" s="449">
        <v>4.47</v>
      </c>
      <c r="F3288" s="449" t="s">
        <v>12472</v>
      </c>
    </row>
    <row r="3289" spans="1:6" ht="45" customHeight="1">
      <c r="A3289" s="446">
        <v>94691</v>
      </c>
      <c r="B3289" s="447" t="s">
        <v>4430</v>
      </c>
      <c r="C3289" s="448" t="s">
        <v>2570</v>
      </c>
      <c r="D3289" s="449">
        <v>7.4099999999999993</v>
      </c>
      <c r="E3289" s="449">
        <v>4.46</v>
      </c>
      <c r="F3289" s="449" t="s">
        <v>14998</v>
      </c>
    </row>
    <row r="3290" spans="1:6" ht="45" customHeight="1">
      <c r="A3290" s="446">
        <v>94692</v>
      </c>
      <c r="B3290" s="447" t="s">
        <v>4431</v>
      </c>
      <c r="C3290" s="448" t="s">
        <v>2570</v>
      </c>
      <c r="D3290" s="449">
        <v>11.54</v>
      </c>
      <c r="E3290" s="449">
        <v>6.32</v>
      </c>
      <c r="F3290" s="449" t="s">
        <v>13297</v>
      </c>
    </row>
    <row r="3291" spans="1:6" ht="45" customHeight="1">
      <c r="A3291" s="446">
        <v>94693</v>
      </c>
      <c r="B3291" s="447" t="s">
        <v>4432</v>
      </c>
      <c r="C3291" s="448" t="s">
        <v>2570</v>
      </c>
      <c r="D3291" s="449">
        <v>12.219999999999999</v>
      </c>
      <c r="E3291" s="449">
        <v>6.32</v>
      </c>
      <c r="F3291" s="449" t="s">
        <v>19066</v>
      </c>
    </row>
    <row r="3292" spans="1:6" ht="45" customHeight="1">
      <c r="A3292" s="446">
        <v>94694</v>
      </c>
      <c r="B3292" s="447" t="s">
        <v>4433</v>
      </c>
      <c r="C3292" s="448" t="s">
        <v>2570</v>
      </c>
      <c r="D3292" s="449">
        <v>12.25</v>
      </c>
      <c r="E3292" s="449">
        <v>6.32</v>
      </c>
      <c r="F3292" s="449" t="s">
        <v>19067</v>
      </c>
    </row>
    <row r="3293" spans="1:6" ht="45" customHeight="1">
      <c r="A3293" s="446">
        <v>94695</v>
      </c>
      <c r="B3293" s="447" t="s">
        <v>4434</v>
      </c>
      <c r="C3293" s="448" t="s">
        <v>2570</v>
      </c>
      <c r="D3293" s="449">
        <v>17.47</v>
      </c>
      <c r="E3293" s="449">
        <v>6.3</v>
      </c>
      <c r="F3293" s="449" t="s">
        <v>12365</v>
      </c>
    </row>
    <row r="3294" spans="1:6" ht="45" customHeight="1">
      <c r="A3294" s="446">
        <v>94696</v>
      </c>
      <c r="B3294" s="447" t="s">
        <v>4435</v>
      </c>
      <c r="C3294" s="448" t="s">
        <v>2570</v>
      </c>
      <c r="D3294" s="449">
        <v>30.94</v>
      </c>
      <c r="E3294" s="449">
        <v>10.199999999999999</v>
      </c>
      <c r="F3294" s="449" t="s">
        <v>14202</v>
      </c>
    </row>
    <row r="3295" spans="1:6" ht="45" customHeight="1">
      <c r="A3295" s="446">
        <v>94697</v>
      </c>
      <c r="B3295" s="447" t="s">
        <v>4139</v>
      </c>
      <c r="C3295" s="448" t="s">
        <v>2570</v>
      </c>
      <c r="D3295" s="449">
        <v>51.07</v>
      </c>
      <c r="E3295" s="449">
        <v>10.18</v>
      </c>
      <c r="F3295" s="449" t="s">
        <v>19068</v>
      </c>
    </row>
    <row r="3296" spans="1:6" ht="45" customHeight="1">
      <c r="A3296" s="446">
        <v>94698</v>
      </c>
      <c r="B3296" s="447" t="s">
        <v>4140</v>
      </c>
      <c r="C3296" s="448" t="s">
        <v>2570</v>
      </c>
      <c r="D3296" s="449">
        <v>43.99</v>
      </c>
      <c r="E3296" s="449">
        <v>10.19</v>
      </c>
      <c r="F3296" s="449" t="s">
        <v>19069</v>
      </c>
    </row>
    <row r="3297" spans="1:6" ht="45" customHeight="1">
      <c r="A3297" s="446">
        <v>94699</v>
      </c>
      <c r="B3297" s="447" t="s">
        <v>4141</v>
      </c>
      <c r="C3297" s="448" t="s">
        <v>2570</v>
      </c>
      <c r="D3297" s="449">
        <v>85.759999999999991</v>
      </c>
      <c r="E3297" s="449">
        <v>17.87</v>
      </c>
      <c r="F3297" s="449" t="s">
        <v>19070</v>
      </c>
    </row>
    <row r="3298" spans="1:6" ht="45" customHeight="1">
      <c r="A3298" s="446">
        <v>94700</v>
      </c>
      <c r="B3298" s="447" t="s">
        <v>4142</v>
      </c>
      <c r="C3298" s="448" t="s">
        <v>2570</v>
      </c>
      <c r="D3298" s="449">
        <v>71.27000000000001</v>
      </c>
      <c r="E3298" s="449">
        <v>17.88</v>
      </c>
      <c r="F3298" s="449" t="s">
        <v>19071</v>
      </c>
    </row>
    <row r="3299" spans="1:6" ht="45" customHeight="1">
      <c r="A3299" s="446">
        <v>94701</v>
      </c>
      <c r="B3299" s="447" t="s">
        <v>4143</v>
      </c>
      <c r="C3299" s="448" t="s">
        <v>2570</v>
      </c>
      <c r="D3299" s="449">
        <v>131.69</v>
      </c>
      <c r="E3299" s="449">
        <v>17.850000000000001</v>
      </c>
      <c r="F3299" s="449" t="s">
        <v>19072</v>
      </c>
    </row>
    <row r="3300" spans="1:6" ht="45" customHeight="1">
      <c r="A3300" s="446">
        <v>94702</v>
      </c>
      <c r="B3300" s="447" t="s">
        <v>4144</v>
      </c>
      <c r="C3300" s="448" t="s">
        <v>2570</v>
      </c>
      <c r="D3300" s="449">
        <v>124.28</v>
      </c>
      <c r="E3300" s="449">
        <v>17.850000000000001</v>
      </c>
      <c r="F3300" s="449" t="s">
        <v>19073</v>
      </c>
    </row>
    <row r="3301" spans="1:6" ht="45" customHeight="1">
      <c r="A3301" s="446">
        <v>94703</v>
      </c>
      <c r="B3301" s="447" t="s">
        <v>3768</v>
      </c>
      <c r="C3301" s="448" t="s">
        <v>2570</v>
      </c>
      <c r="D3301" s="449">
        <v>10.170000000000002</v>
      </c>
      <c r="E3301" s="449">
        <v>3.79</v>
      </c>
      <c r="F3301" s="449" t="s">
        <v>12936</v>
      </c>
    </row>
    <row r="3302" spans="1:6" ht="45" customHeight="1">
      <c r="A3302" s="446">
        <v>94704</v>
      </c>
      <c r="B3302" s="447" t="s">
        <v>3769</v>
      </c>
      <c r="C3302" s="448" t="s">
        <v>2570</v>
      </c>
      <c r="D3302" s="449">
        <v>12.4</v>
      </c>
      <c r="E3302" s="449">
        <v>3.78</v>
      </c>
      <c r="F3302" s="449" t="s">
        <v>12231</v>
      </c>
    </row>
    <row r="3303" spans="1:6" ht="45" customHeight="1">
      <c r="A3303" s="446">
        <v>94705</v>
      </c>
      <c r="B3303" s="447" t="s">
        <v>3770</v>
      </c>
      <c r="C3303" s="448" t="s">
        <v>2570</v>
      </c>
      <c r="D3303" s="449">
        <v>15.780000000000001</v>
      </c>
      <c r="E3303" s="449">
        <v>3.77</v>
      </c>
      <c r="F3303" s="449" t="s">
        <v>12320</v>
      </c>
    </row>
    <row r="3304" spans="1:6" ht="45" customHeight="1">
      <c r="A3304" s="446">
        <v>94706</v>
      </c>
      <c r="B3304" s="447" t="s">
        <v>3771</v>
      </c>
      <c r="C3304" s="448" t="s">
        <v>2570</v>
      </c>
      <c r="D3304" s="449">
        <v>23.48</v>
      </c>
      <c r="E3304" s="449">
        <v>5.0199999999999996</v>
      </c>
      <c r="F3304" s="449" t="s">
        <v>15127</v>
      </c>
    </row>
    <row r="3305" spans="1:6" ht="45" customHeight="1">
      <c r="A3305" s="446">
        <v>94707</v>
      </c>
      <c r="B3305" s="447" t="s">
        <v>3772</v>
      </c>
      <c r="C3305" s="448" t="s">
        <v>2570</v>
      </c>
      <c r="D3305" s="449">
        <v>29.730000000000004</v>
      </c>
      <c r="E3305" s="449">
        <v>5.01</v>
      </c>
      <c r="F3305" s="449" t="s">
        <v>17309</v>
      </c>
    </row>
    <row r="3306" spans="1:6" ht="45" customHeight="1">
      <c r="A3306" s="446">
        <v>94708</v>
      </c>
      <c r="B3306" s="447" t="s">
        <v>3773</v>
      </c>
      <c r="C3306" s="448" t="s">
        <v>2570</v>
      </c>
      <c r="D3306" s="449">
        <v>12.100000000000001</v>
      </c>
      <c r="E3306" s="449">
        <v>6.43</v>
      </c>
      <c r="F3306" s="449" t="s">
        <v>12638</v>
      </c>
    </row>
    <row r="3307" spans="1:6" ht="45" customHeight="1">
      <c r="A3307" s="446">
        <v>94709</v>
      </c>
      <c r="B3307" s="447" t="s">
        <v>3774</v>
      </c>
      <c r="C3307" s="448" t="s">
        <v>2570</v>
      </c>
      <c r="D3307" s="449">
        <v>16.54</v>
      </c>
      <c r="E3307" s="449">
        <v>6.42</v>
      </c>
      <c r="F3307" s="449" t="s">
        <v>12537</v>
      </c>
    </row>
    <row r="3308" spans="1:6" ht="45" customHeight="1">
      <c r="A3308" s="446">
        <v>94710</v>
      </c>
      <c r="B3308" s="447" t="s">
        <v>3775</v>
      </c>
      <c r="C3308" s="448" t="s">
        <v>2570</v>
      </c>
      <c r="D3308" s="449">
        <v>27.560000000000002</v>
      </c>
      <c r="E3308" s="449">
        <v>6.4</v>
      </c>
      <c r="F3308" s="449" t="s">
        <v>15950</v>
      </c>
    </row>
    <row r="3309" spans="1:6" ht="45" customHeight="1">
      <c r="A3309" s="446">
        <v>94711</v>
      </c>
      <c r="B3309" s="447" t="s">
        <v>3776</v>
      </c>
      <c r="C3309" s="448" t="s">
        <v>2570</v>
      </c>
      <c r="D3309" s="449">
        <v>32.93</v>
      </c>
      <c r="E3309" s="449">
        <v>8.5299999999999994</v>
      </c>
      <c r="F3309" s="449" t="s">
        <v>19074</v>
      </c>
    </row>
    <row r="3310" spans="1:6" ht="45" customHeight="1">
      <c r="A3310" s="446">
        <v>94712</v>
      </c>
      <c r="B3310" s="447" t="s">
        <v>3777</v>
      </c>
      <c r="C3310" s="448" t="s">
        <v>2570</v>
      </c>
      <c r="D3310" s="449">
        <v>45.580000000000005</v>
      </c>
      <c r="E3310" s="449">
        <v>8.51</v>
      </c>
      <c r="F3310" s="449" t="s">
        <v>18806</v>
      </c>
    </row>
    <row r="3311" spans="1:6" ht="45" customHeight="1">
      <c r="A3311" s="446">
        <v>94713</v>
      </c>
      <c r="B3311" s="447" t="s">
        <v>3778</v>
      </c>
      <c r="C3311" s="448" t="s">
        <v>2570</v>
      </c>
      <c r="D3311" s="449">
        <v>125.69000000000001</v>
      </c>
      <c r="E3311" s="449">
        <v>8.49</v>
      </c>
      <c r="F3311" s="449" t="s">
        <v>19075</v>
      </c>
    </row>
    <row r="3312" spans="1:6" ht="45" customHeight="1">
      <c r="A3312" s="446">
        <v>94714</v>
      </c>
      <c r="B3312" s="447" t="s">
        <v>3779</v>
      </c>
      <c r="C3312" s="448" t="s">
        <v>2570</v>
      </c>
      <c r="D3312" s="449">
        <v>171.88</v>
      </c>
      <c r="E3312" s="449">
        <v>8.49</v>
      </c>
      <c r="F3312" s="449" t="s">
        <v>19076</v>
      </c>
    </row>
    <row r="3313" spans="1:6" ht="45" customHeight="1">
      <c r="A3313" s="446">
        <v>94715</v>
      </c>
      <c r="B3313" s="447" t="s">
        <v>3780</v>
      </c>
      <c r="C3313" s="448" t="s">
        <v>2570</v>
      </c>
      <c r="D3313" s="449">
        <v>238.86</v>
      </c>
      <c r="E3313" s="449">
        <v>8.48</v>
      </c>
      <c r="F3313" s="449" t="s">
        <v>19077</v>
      </c>
    </row>
    <row r="3314" spans="1:6" ht="45" customHeight="1">
      <c r="A3314" s="446">
        <v>94783</v>
      </c>
      <c r="B3314" s="447" t="s">
        <v>4450</v>
      </c>
      <c r="C3314" s="448" t="s">
        <v>2570</v>
      </c>
      <c r="D3314" s="449">
        <v>9.1999999999999993</v>
      </c>
      <c r="E3314" s="449">
        <v>3.79</v>
      </c>
      <c r="F3314" s="449" t="s">
        <v>11837</v>
      </c>
    </row>
    <row r="3315" spans="1:6" ht="45" customHeight="1">
      <c r="A3315" s="446">
        <v>94785</v>
      </c>
      <c r="B3315" s="447" t="s">
        <v>4451</v>
      </c>
      <c r="C3315" s="448" t="s">
        <v>2570</v>
      </c>
      <c r="D3315" s="449">
        <v>16.86</v>
      </c>
      <c r="E3315" s="449">
        <v>6.42</v>
      </c>
      <c r="F3315" s="449" t="s">
        <v>14549</v>
      </c>
    </row>
    <row r="3316" spans="1:6" ht="45" customHeight="1">
      <c r="A3316" s="446">
        <v>94786</v>
      </c>
      <c r="B3316" s="447" t="s">
        <v>4452</v>
      </c>
      <c r="C3316" s="448" t="s">
        <v>2570</v>
      </c>
      <c r="D3316" s="449">
        <v>23.159999999999997</v>
      </c>
      <c r="E3316" s="449">
        <v>6.4</v>
      </c>
      <c r="F3316" s="449" t="s">
        <v>12604</v>
      </c>
    </row>
    <row r="3317" spans="1:6" ht="45" customHeight="1">
      <c r="A3317" s="446">
        <v>94787</v>
      </c>
      <c r="B3317" s="447" t="s">
        <v>4453</v>
      </c>
      <c r="C3317" s="448" t="s">
        <v>2570</v>
      </c>
      <c r="D3317" s="449">
        <v>31.269999999999996</v>
      </c>
      <c r="E3317" s="449">
        <v>8.5299999999999994</v>
      </c>
      <c r="F3317" s="449" t="s">
        <v>15623</v>
      </c>
    </row>
    <row r="3318" spans="1:6" ht="45" customHeight="1">
      <c r="A3318" s="446">
        <v>94788</v>
      </c>
      <c r="B3318" s="447" t="s">
        <v>4454</v>
      </c>
      <c r="C3318" s="448" t="s">
        <v>2570</v>
      </c>
      <c r="D3318" s="449">
        <v>47.080000000000005</v>
      </c>
      <c r="E3318" s="449">
        <v>8.51</v>
      </c>
      <c r="F3318" s="449" t="s">
        <v>15979</v>
      </c>
    </row>
    <row r="3319" spans="1:6" ht="45" customHeight="1">
      <c r="A3319" s="446">
        <v>94789</v>
      </c>
      <c r="B3319" s="447" t="s">
        <v>4455</v>
      </c>
      <c r="C3319" s="448" t="s">
        <v>2570</v>
      </c>
      <c r="D3319" s="449">
        <v>156.64999999999998</v>
      </c>
      <c r="E3319" s="449">
        <v>8.49</v>
      </c>
      <c r="F3319" s="449" t="s">
        <v>19089</v>
      </c>
    </row>
    <row r="3320" spans="1:6" ht="45" customHeight="1">
      <c r="A3320" s="446">
        <v>94790</v>
      </c>
      <c r="B3320" s="447" t="s">
        <v>4456</v>
      </c>
      <c r="C3320" s="448" t="s">
        <v>2570</v>
      </c>
      <c r="D3320" s="449">
        <v>181.84</v>
      </c>
      <c r="E3320" s="449">
        <v>8.49</v>
      </c>
      <c r="F3320" s="449" t="s">
        <v>19090</v>
      </c>
    </row>
    <row r="3321" spans="1:6" ht="45" customHeight="1">
      <c r="A3321" s="446">
        <v>94791</v>
      </c>
      <c r="B3321" s="447" t="s">
        <v>4457</v>
      </c>
      <c r="C3321" s="448" t="s">
        <v>2570</v>
      </c>
      <c r="D3321" s="449">
        <v>256.39999999999998</v>
      </c>
      <c r="E3321" s="449">
        <v>8.48</v>
      </c>
      <c r="F3321" s="449" t="s">
        <v>19091</v>
      </c>
    </row>
    <row r="3322" spans="1:6" ht="45" customHeight="1">
      <c r="A3322" s="446">
        <v>95141</v>
      </c>
      <c r="B3322" s="447" t="s">
        <v>4458</v>
      </c>
      <c r="C3322" s="448" t="s">
        <v>2570</v>
      </c>
      <c r="D3322" s="449">
        <v>15.49</v>
      </c>
      <c r="E3322" s="449">
        <v>6.42</v>
      </c>
      <c r="F3322" s="449" t="s">
        <v>12989</v>
      </c>
    </row>
    <row r="3323" spans="1:6">
      <c r="A3323" s="441"/>
      <c r="B3323" s="445" t="s">
        <v>331</v>
      </c>
      <c r="C3323" s="443"/>
      <c r="D3323" s="444" t="s">
        <v>2587</v>
      </c>
      <c r="E3323" s="444" t="s">
        <v>2587</v>
      </c>
      <c r="F3323" s="444"/>
    </row>
    <row r="3324" spans="1:6" ht="45" customHeight="1">
      <c r="A3324" s="446">
        <v>91784</v>
      </c>
      <c r="B3324" s="447" t="s">
        <v>4459</v>
      </c>
      <c r="C3324" s="448" t="s">
        <v>2572</v>
      </c>
      <c r="D3324" s="449">
        <v>12.95</v>
      </c>
      <c r="E3324" s="449">
        <v>20.99</v>
      </c>
      <c r="F3324" s="449" t="s">
        <v>18323</v>
      </c>
    </row>
    <row r="3325" spans="1:6" ht="45" customHeight="1">
      <c r="A3325" s="446">
        <v>91785</v>
      </c>
      <c r="B3325" s="447" t="s">
        <v>4460</v>
      </c>
      <c r="C3325" s="448" t="s">
        <v>2572</v>
      </c>
      <c r="D3325" s="449">
        <v>13.180000000000003</v>
      </c>
      <c r="E3325" s="449">
        <v>20.27</v>
      </c>
      <c r="F3325" s="449" t="s">
        <v>18324</v>
      </c>
    </row>
    <row r="3326" spans="1:6" ht="45" customHeight="1">
      <c r="A3326" s="446">
        <v>91786</v>
      </c>
      <c r="B3326" s="447" t="s">
        <v>3758</v>
      </c>
      <c r="C3326" s="448" t="s">
        <v>2572</v>
      </c>
      <c r="D3326" s="449">
        <v>13.069999999999999</v>
      </c>
      <c r="E3326" s="449">
        <v>7.65</v>
      </c>
      <c r="F3326" s="449" t="s">
        <v>18325</v>
      </c>
    </row>
    <row r="3327" spans="1:6" ht="30" customHeight="1">
      <c r="A3327" s="446" t="s">
        <v>2687</v>
      </c>
      <c r="B3327" s="447" t="s">
        <v>760</v>
      </c>
      <c r="C3327" s="448" t="s">
        <v>2572</v>
      </c>
      <c r="D3327" s="449">
        <v>9.5400000000000009</v>
      </c>
      <c r="E3327" s="449">
        <v>14.44</v>
      </c>
      <c r="F3327" s="449" t="s">
        <v>19880</v>
      </c>
    </row>
    <row r="3328" spans="1:6" ht="30" customHeight="1">
      <c r="A3328" s="446">
        <v>89355</v>
      </c>
      <c r="B3328" s="447" t="s">
        <v>3759</v>
      </c>
      <c r="C3328" s="448" t="s">
        <v>2572</v>
      </c>
      <c r="D3328" s="449">
        <v>5.42</v>
      </c>
      <c r="E3328" s="449">
        <v>8.9700000000000006</v>
      </c>
      <c r="F3328" s="449" t="s">
        <v>13681</v>
      </c>
    </row>
    <row r="3329" spans="1:6" ht="30" customHeight="1">
      <c r="A3329" s="446">
        <v>89356</v>
      </c>
      <c r="B3329" s="447" t="s">
        <v>3760</v>
      </c>
      <c r="C3329" s="448" t="s">
        <v>2572</v>
      </c>
      <c r="D3329" s="449">
        <v>6.5800000000000018</v>
      </c>
      <c r="E3329" s="449">
        <v>10.34</v>
      </c>
      <c r="F3329" s="449" t="s">
        <v>18301</v>
      </c>
    </row>
    <row r="3330" spans="1:6" ht="30" customHeight="1">
      <c r="A3330" s="446">
        <v>89357</v>
      </c>
      <c r="B3330" s="447" t="s">
        <v>3761</v>
      </c>
      <c r="C3330" s="448" t="s">
        <v>2572</v>
      </c>
      <c r="D3330" s="449">
        <v>10.67</v>
      </c>
      <c r="E3330" s="449">
        <v>12.28</v>
      </c>
      <c r="F3330" s="449" t="s">
        <v>18302</v>
      </c>
    </row>
    <row r="3331" spans="1:6" ht="30" customHeight="1">
      <c r="A3331" s="446">
        <v>89401</v>
      </c>
      <c r="B3331" s="447" t="s">
        <v>3762</v>
      </c>
      <c r="C3331" s="448" t="s">
        <v>2572</v>
      </c>
      <c r="D3331" s="449">
        <v>3.0300000000000002</v>
      </c>
      <c r="E3331" s="449">
        <v>2.76</v>
      </c>
      <c r="F3331" s="449" t="s">
        <v>16803</v>
      </c>
    </row>
    <row r="3332" spans="1:6" ht="30" customHeight="1">
      <c r="A3332" s="446">
        <v>89402</v>
      </c>
      <c r="B3332" s="447" t="s">
        <v>3763</v>
      </c>
      <c r="C3332" s="448" t="s">
        <v>2572</v>
      </c>
      <c r="D3332" s="449">
        <v>3.8</v>
      </c>
      <c r="E3332" s="449">
        <v>3.2</v>
      </c>
      <c r="F3332" s="449" t="s">
        <v>18303</v>
      </c>
    </row>
    <row r="3333" spans="1:6" ht="30" customHeight="1">
      <c r="A3333" s="446">
        <v>89403</v>
      </c>
      <c r="B3333" s="447" t="s">
        <v>3764</v>
      </c>
      <c r="C3333" s="448" t="s">
        <v>2572</v>
      </c>
      <c r="D3333" s="449">
        <v>7.33</v>
      </c>
      <c r="E3333" s="449">
        <v>3.75</v>
      </c>
      <c r="F3333" s="449" t="s">
        <v>13056</v>
      </c>
    </row>
    <row r="3334" spans="1:6" ht="30" customHeight="1">
      <c r="A3334" s="446">
        <v>89446</v>
      </c>
      <c r="B3334" s="447" t="s">
        <v>3765</v>
      </c>
      <c r="C3334" s="448" t="s">
        <v>2572</v>
      </c>
      <c r="D3334" s="449">
        <v>2.8</v>
      </c>
      <c r="E3334" s="449">
        <v>0.43</v>
      </c>
      <c r="F3334" s="449" t="s">
        <v>15945</v>
      </c>
    </row>
    <row r="3335" spans="1:6" ht="30" customHeight="1">
      <c r="A3335" s="446">
        <v>89447</v>
      </c>
      <c r="B3335" s="447" t="s">
        <v>3766</v>
      </c>
      <c r="C3335" s="448" t="s">
        <v>2572</v>
      </c>
      <c r="D3335" s="449">
        <v>6.12</v>
      </c>
      <c r="E3335" s="449">
        <v>0.53</v>
      </c>
      <c r="F3335" s="449" t="s">
        <v>17503</v>
      </c>
    </row>
    <row r="3336" spans="1:6" ht="45" customHeight="1">
      <c r="A3336" s="446">
        <v>91787</v>
      </c>
      <c r="B3336" s="447" t="s">
        <v>3767</v>
      </c>
      <c r="C3336" s="448" t="s">
        <v>2572</v>
      </c>
      <c r="D3336" s="449">
        <v>17.950000000000003</v>
      </c>
      <c r="E3336" s="449">
        <v>3.33</v>
      </c>
      <c r="F3336" s="449" t="s">
        <v>18326</v>
      </c>
    </row>
    <row r="3337" spans="1:6" ht="45" customHeight="1">
      <c r="A3337" s="446">
        <v>91788</v>
      </c>
      <c r="B3337" s="447" t="s">
        <v>3349</v>
      </c>
      <c r="C3337" s="448" t="s">
        <v>2572</v>
      </c>
      <c r="D3337" s="449">
        <v>21.889999999999997</v>
      </c>
      <c r="E3337" s="449">
        <v>5.94</v>
      </c>
      <c r="F3337" s="449" t="s">
        <v>18327</v>
      </c>
    </row>
    <row r="3338" spans="1:6" ht="30" customHeight="1">
      <c r="A3338" s="446">
        <v>89448</v>
      </c>
      <c r="B3338" s="447" t="s">
        <v>3350</v>
      </c>
      <c r="C3338" s="448" t="s">
        <v>2572</v>
      </c>
      <c r="D3338" s="449">
        <v>8.86</v>
      </c>
      <c r="E3338" s="449">
        <v>0.65</v>
      </c>
      <c r="F3338" s="449" t="s">
        <v>13818</v>
      </c>
    </row>
    <row r="3339" spans="1:6" ht="30" customHeight="1">
      <c r="A3339" s="446">
        <v>89449</v>
      </c>
      <c r="B3339" s="447" t="s">
        <v>3351</v>
      </c>
      <c r="C3339" s="448" t="s">
        <v>2572</v>
      </c>
      <c r="D3339" s="449">
        <v>10.16</v>
      </c>
      <c r="E3339" s="449">
        <v>0.79</v>
      </c>
      <c r="F3339" s="449" t="s">
        <v>18304</v>
      </c>
    </row>
    <row r="3340" spans="1:6" ht="30" customHeight="1">
      <c r="A3340" s="446">
        <v>89450</v>
      </c>
      <c r="B3340" s="447" t="s">
        <v>3352</v>
      </c>
      <c r="C3340" s="448" t="s">
        <v>2572</v>
      </c>
      <c r="D3340" s="449">
        <v>17.009999999999998</v>
      </c>
      <c r="E3340" s="449">
        <v>0.92</v>
      </c>
      <c r="F3340" s="449" t="s">
        <v>11985</v>
      </c>
    </row>
    <row r="3341" spans="1:6" ht="30" customHeight="1">
      <c r="A3341" s="446">
        <v>89451</v>
      </c>
      <c r="B3341" s="447" t="s">
        <v>3353</v>
      </c>
      <c r="C3341" s="448" t="s">
        <v>2572</v>
      </c>
      <c r="D3341" s="449">
        <v>28.330000000000002</v>
      </c>
      <c r="E3341" s="449">
        <v>1.1299999999999999</v>
      </c>
      <c r="F3341" s="449" t="s">
        <v>18305</v>
      </c>
    </row>
    <row r="3342" spans="1:6" ht="30" customHeight="1">
      <c r="A3342" s="446">
        <v>89452</v>
      </c>
      <c r="B3342" s="447" t="s">
        <v>3354</v>
      </c>
      <c r="C3342" s="448" t="s">
        <v>2572</v>
      </c>
      <c r="D3342" s="449">
        <v>35.32</v>
      </c>
      <c r="E3342" s="449">
        <v>1.28</v>
      </c>
      <c r="F3342" s="449" t="s">
        <v>15993</v>
      </c>
    </row>
    <row r="3343" spans="1:6">
      <c r="A3343" s="441"/>
      <c r="B3343" s="445" t="s">
        <v>332</v>
      </c>
      <c r="C3343" s="443"/>
      <c r="D3343" s="444" t="s">
        <v>2587</v>
      </c>
      <c r="E3343" s="444" t="s">
        <v>2587</v>
      </c>
      <c r="F3343" s="444"/>
    </row>
    <row r="3344" spans="1:6" ht="30" customHeight="1">
      <c r="A3344" s="446">
        <v>93054</v>
      </c>
      <c r="B3344" s="447" t="s">
        <v>18900</v>
      </c>
      <c r="C3344" s="448" t="s">
        <v>2570</v>
      </c>
      <c r="D3344" s="449">
        <v>11.76</v>
      </c>
      <c r="E3344" s="449">
        <v>1.78</v>
      </c>
      <c r="F3344" s="449" t="s">
        <v>11531</v>
      </c>
    </row>
    <row r="3345" spans="1:6" ht="30" customHeight="1">
      <c r="A3345" s="446">
        <v>93059</v>
      </c>
      <c r="B3345" s="447" t="s">
        <v>18907</v>
      </c>
      <c r="C3345" s="448" t="s">
        <v>2570</v>
      </c>
      <c r="D3345" s="449">
        <v>16.369999999999997</v>
      </c>
      <c r="E3345" s="449">
        <v>2.1</v>
      </c>
      <c r="F3345" s="449" t="s">
        <v>12621</v>
      </c>
    </row>
    <row r="3346" spans="1:6" ht="30" customHeight="1">
      <c r="A3346" s="446">
        <v>93055</v>
      </c>
      <c r="B3346" s="447" t="s">
        <v>18901</v>
      </c>
      <c r="C3346" s="448" t="s">
        <v>2570</v>
      </c>
      <c r="D3346" s="449">
        <v>25.09</v>
      </c>
      <c r="E3346" s="449">
        <v>1.77</v>
      </c>
      <c r="F3346" s="449" t="s">
        <v>18902</v>
      </c>
    </row>
    <row r="3347" spans="1:6" ht="30" customHeight="1">
      <c r="A3347" s="446">
        <v>93060</v>
      </c>
      <c r="B3347" s="447" t="s">
        <v>18908</v>
      </c>
      <c r="C3347" s="448" t="s">
        <v>2570</v>
      </c>
      <c r="D3347" s="449">
        <v>44.32</v>
      </c>
      <c r="E3347" s="449">
        <v>2.08</v>
      </c>
      <c r="F3347" s="449" t="s">
        <v>18909</v>
      </c>
    </row>
    <row r="3348" spans="1:6" ht="30" customHeight="1">
      <c r="A3348" s="446">
        <v>93063</v>
      </c>
      <c r="B3348" s="447" t="s">
        <v>18913</v>
      </c>
      <c r="C3348" s="448" t="s">
        <v>2570</v>
      </c>
      <c r="D3348" s="449">
        <v>376.59</v>
      </c>
      <c r="E3348" s="449">
        <v>2.44</v>
      </c>
      <c r="F3348" s="449" t="s">
        <v>18914</v>
      </c>
    </row>
    <row r="3349" spans="1:6" ht="30" customHeight="1">
      <c r="A3349" s="446">
        <v>93066</v>
      </c>
      <c r="B3349" s="447" t="s">
        <v>18919</v>
      </c>
      <c r="C3349" s="448" t="s">
        <v>2570</v>
      </c>
      <c r="D3349" s="449">
        <v>472.86</v>
      </c>
      <c r="E3349" s="449">
        <v>2.83</v>
      </c>
      <c r="F3349" s="449" t="s">
        <v>18920</v>
      </c>
    </row>
    <row r="3350" spans="1:6" ht="30" customHeight="1">
      <c r="A3350" s="446">
        <v>93069</v>
      </c>
      <c r="B3350" s="447" t="s">
        <v>18924</v>
      </c>
      <c r="C3350" s="448" t="s">
        <v>2570</v>
      </c>
      <c r="D3350" s="449">
        <v>655.56</v>
      </c>
      <c r="E3350" s="449">
        <v>3.49</v>
      </c>
      <c r="F3350" s="449" t="s">
        <v>18925</v>
      </c>
    </row>
    <row r="3351" spans="1:6" ht="30" customHeight="1">
      <c r="A3351" s="446">
        <v>93072</v>
      </c>
      <c r="B3351" s="447" t="s">
        <v>18929</v>
      </c>
      <c r="C3351" s="448" t="s">
        <v>2570</v>
      </c>
      <c r="D3351" s="449">
        <v>865.21</v>
      </c>
      <c r="E3351" s="449">
        <v>4.13</v>
      </c>
      <c r="F3351" s="449" t="s">
        <v>18930</v>
      </c>
    </row>
    <row r="3352" spans="1:6" ht="30" customHeight="1">
      <c r="A3352" s="446">
        <v>93073</v>
      </c>
      <c r="B3352" s="447" t="s">
        <v>18931</v>
      </c>
      <c r="C3352" s="448" t="s">
        <v>2570</v>
      </c>
      <c r="D3352" s="449">
        <v>45.72</v>
      </c>
      <c r="E3352" s="449">
        <v>3.53</v>
      </c>
      <c r="F3352" s="449" t="s">
        <v>18932</v>
      </c>
    </row>
    <row r="3353" spans="1:6" ht="30" customHeight="1">
      <c r="A3353" s="446">
        <v>93120</v>
      </c>
      <c r="B3353" s="447" t="s">
        <v>18997</v>
      </c>
      <c r="C3353" s="448" t="s">
        <v>2570</v>
      </c>
      <c r="D3353" s="449">
        <v>14.180000000000001</v>
      </c>
      <c r="E3353" s="449">
        <v>2.67</v>
      </c>
      <c r="F3353" s="449" t="s">
        <v>18998</v>
      </c>
    </row>
    <row r="3354" spans="1:6" ht="30" customHeight="1">
      <c r="A3354" s="446">
        <v>93121</v>
      </c>
      <c r="B3354" s="447" t="s">
        <v>18999</v>
      </c>
      <c r="C3354" s="448" t="s">
        <v>2570</v>
      </c>
      <c r="D3354" s="449">
        <v>15.65</v>
      </c>
      <c r="E3354" s="449">
        <v>2.67</v>
      </c>
      <c r="F3354" s="449" t="s">
        <v>12811</v>
      </c>
    </row>
    <row r="3355" spans="1:6">
      <c r="A3355" s="441"/>
      <c r="B3355" s="445" t="s">
        <v>333</v>
      </c>
      <c r="C3355" s="443"/>
      <c r="D3355" s="444" t="s">
        <v>2587</v>
      </c>
      <c r="E3355" s="444" t="s">
        <v>2587</v>
      </c>
      <c r="F3355" s="444"/>
    </row>
    <row r="3356" spans="1:6" ht="30" customHeight="1">
      <c r="A3356" s="446">
        <v>89376</v>
      </c>
      <c r="B3356" s="447" t="s">
        <v>3813</v>
      </c>
      <c r="C3356" s="448" t="s">
        <v>2570</v>
      </c>
      <c r="D3356" s="449">
        <v>1.9300000000000002</v>
      </c>
      <c r="E3356" s="449">
        <v>2.48</v>
      </c>
      <c r="F3356" s="449" t="s">
        <v>11331</v>
      </c>
    </row>
    <row r="3357" spans="1:6" ht="30" customHeight="1">
      <c r="A3357" s="446">
        <v>89383</v>
      </c>
      <c r="B3357" s="447" t="s">
        <v>3814</v>
      </c>
      <c r="C3357" s="448" t="s">
        <v>2570</v>
      </c>
      <c r="D3357" s="449">
        <v>2.3400000000000003</v>
      </c>
      <c r="E3357" s="449">
        <v>2.86</v>
      </c>
      <c r="F3357" s="449" t="s">
        <v>11890</v>
      </c>
    </row>
    <row r="3358" spans="1:6" ht="30" customHeight="1">
      <c r="A3358" s="446">
        <v>89391</v>
      </c>
      <c r="B3358" s="447" t="s">
        <v>3815</v>
      </c>
      <c r="C3358" s="448" t="s">
        <v>2570</v>
      </c>
      <c r="D3358" s="449">
        <v>3.48</v>
      </c>
      <c r="E3358" s="449">
        <v>3.35</v>
      </c>
      <c r="F3358" s="449" t="s">
        <v>12019</v>
      </c>
    </row>
    <row r="3359" spans="1:6" ht="30" customHeight="1">
      <c r="A3359" s="446">
        <v>89359</v>
      </c>
      <c r="B3359" s="447" t="s">
        <v>3816</v>
      </c>
      <c r="C3359" s="448" t="s">
        <v>2570</v>
      </c>
      <c r="D3359" s="449">
        <v>2.4999999999999996</v>
      </c>
      <c r="E3359" s="449">
        <v>3.68</v>
      </c>
      <c r="F3359" s="449" t="s">
        <v>17395</v>
      </c>
    </row>
    <row r="3360" spans="1:6" ht="30" customHeight="1">
      <c r="A3360" s="446">
        <v>89363</v>
      </c>
      <c r="B3360" s="447" t="s">
        <v>3817</v>
      </c>
      <c r="C3360" s="448" t="s">
        <v>2570</v>
      </c>
      <c r="D3360" s="449">
        <v>3.29</v>
      </c>
      <c r="E3360" s="449">
        <v>4.25</v>
      </c>
      <c r="F3360" s="449" t="s">
        <v>12280</v>
      </c>
    </row>
    <row r="3361" spans="1:6" ht="30" customHeight="1">
      <c r="A3361" s="446">
        <v>89368</v>
      </c>
      <c r="B3361" s="447" t="s">
        <v>3818</v>
      </c>
      <c r="C3361" s="448" t="s">
        <v>2570</v>
      </c>
      <c r="D3361" s="449">
        <v>5.7600000000000007</v>
      </c>
      <c r="E3361" s="449">
        <v>5.05</v>
      </c>
      <c r="F3361" s="449" t="s">
        <v>18569</v>
      </c>
    </row>
    <row r="3362" spans="1:6" ht="30" customHeight="1">
      <c r="A3362" s="446">
        <v>89358</v>
      </c>
      <c r="B3362" s="447" t="s">
        <v>3819</v>
      </c>
      <c r="C3362" s="448" t="s">
        <v>2570</v>
      </c>
      <c r="D3362" s="449">
        <v>2.2500000000000004</v>
      </c>
      <c r="E3362" s="449">
        <v>3.69</v>
      </c>
      <c r="F3362" s="449" t="s">
        <v>12198</v>
      </c>
    </row>
    <row r="3363" spans="1:6" ht="30" customHeight="1">
      <c r="A3363" s="446">
        <v>89362</v>
      </c>
      <c r="B3363" s="447" t="s">
        <v>3820</v>
      </c>
      <c r="C3363" s="448" t="s">
        <v>2570</v>
      </c>
      <c r="D3363" s="449">
        <v>2.7700000000000005</v>
      </c>
      <c r="E3363" s="449">
        <v>4.26</v>
      </c>
      <c r="F3363" s="449" t="s">
        <v>17853</v>
      </c>
    </row>
    <row r="3364" spans="1:6" ht="30" customHeight="1">
      <c r="A3364" s="446">
        <v>89367</v>
      </c>
      <c r="B3364" s="447" t="s">
        <v>3821</v>
      </c>
      <c r="C3364" s="448" t="s">
        <v>2570</v>
      </c>
      <c r="D3364" s="449">
        <v>4.3000000000000007</v>
      </c>
      <c r="E3364" s="449">
        <v>5.08</v>
      </c>
      <c r="F3364" s="449" t="s">
        <v>12738</v>
      </c>
    </row>
    <row r="3365" spans="1:6" ht="30" customHeight="1">
      <c r="A3365" s="446">
        <v>89366</v>
      </c>
      <c r="B3365" s="447" t="s">
        <v>3822</v>
      </c>
      <c r="C3365" s="448" t="s">
        <v>2570</v>
      </c>
      <c r="D3365" s="449">
        <v>7.1800000000000006</v>
      </c>
      <c r="E3365" s="449">
        <v>4.2</v>
      </c>
      <c r="F3365" s="449" t="s">
        <v>18476</v>
      </c>
    </row>
    <row r="3366" spans="1:6" ht="30" customHeight="1">
      <c r="A3366" s="446">
        <v>90373</v>
      </c>
      <c r="B3366" s="447" t="s">
        <v>3368</v>
      </c>
      <c r="C3366" s="448" t="s">
        <v>2570</v>
      </c>
      <c r="D3366" s="449">
        <v>6.419999999999999</v>
      </c>
      <c r="E3366" s="449">
        <v>4.2</v>
      </c>
      <c r="F3366" s="449" t="s">
        <v>18726</v>
      </c>
    </row>
    <row r="3367" spans="1:6" ht="30" customHeight="1">
      <c r="A3367" s="446">
        <v>89360</v>
      </c>
      <c r="B3367" s="447" t="s">
        <v>3369</v>
      </c>
      <c r="C3367" s="448" t="s">
        <v>2570</v>
      </c>
      <c r="D3367" s="449">
        <v>3.5199999999999996</v>
      </c>
      <c r="E3367" s="449">
        <v>3.66</v>
      </c>
      <c r="F3367" s="449" t="s">
        <v>14155</v>
      </c>
    </row>
    <row r="3368" spans="1:6" ht="30" customHeight="1">
      <c r="A3368" s="446">
        <v>89364</v>
      </c>
      <c r="B3368" s="447" t="s">
        <v>3370</v>
      </c>
      <c r="C3368" s="448" t="s">
        <v>2570</v>
      </c>
      <c r="D3368" s="449">
        <v>4.37</v>
      </c>
      <c r="E3368" s="449">
        <v>4.22</v>
      </c>
      <c r="F3368" s="449" t="s">
        <v>17857</v>
      </c>
    </row>
    <row r="3369" spans="1:6" ht="30" customHeight="1">
      <c r="A3369" s="446">
        <v>89369</v>
      </c>
      <c r="B3369" s="447" t="s">
        <v>3371</v>
      </c>
      <c r="C3369" s="448" t="s">
        <v>2570</v>
      </c>
      <c r="D3369" s="449">
        <v>7.55</v>
      </c>
      <c r="E3369" s="449">
        <v>5.03</v>
      </c>
      <c r="F3369" s="449" t="s">
        <v>12501</v>
      </c>
    </row>
    <row r="3370" spans="1:6" ht="30" customHeight="1">
      <c r="A3370" s="446">
        <v>89361</v>
      </c>
      <c r="B3370" s="447" t="s">
        <v>3372</v>
      </c>
      <c r="C3370" s="448" t="s">
        <v>2570</v>
      </c>
      <c r="D3370" s="449">
        <v>3.12</v>
      </c>
      <c r="E3370" s="449">
        <v>3.67</v>
      </c>
      <c r="F3370" s="449" t="s">
        <v>17439</v>
      </c>
    </row>
    <row r="3371" spans="1:6" ht="30" customHeight="1">
      <c r="A3371" s="446">
        <v>89365</v>
      </c>
      <c r="B3371" s="447" t="s">
        <v>3373</v>
      </c>
      <c r="C3371" s="448" t="s">
        <v>2570</v>
      </c>
      <c r="D3371" s="449">
        <v>3.879999999999999</v>
      </c>
      <c r="E3371" s="449">
        <v>4.24</v>
      </c>
      <c r="F3371" s="449" t="s">
        <v>17423</v>
      </c>
    </row>
    <row r="3372" spans="1:6" ht="30" customHeight="1">
      <c r="A3372" s="446">
        <v>89370</v>
      </c>
      <c r="B3372" s="447" t="s">
        <v>3374</v>
      </c>
      <c r="C3372" s="448" t="s">
        <v>2570</v>
      </c>
      <c r="D3372" s="449">
        <v>5.46</v>
      </c>
      <c r="E3372" s="449">
        <v>5.05</v>
      </c>
      <c r="F3372" s="449" t="s">
        <v>12674</v>
      </c>
    </row>
    <row r="3373" spans="1:6" ht="30" customHeight="1">
      <c r="A3373" s="446">
        <v>93082</v>
      </c>
      <c r="B3373" s="447" t="s">
        <v>18941</v>
      </c>
      <c r="C3373" s="448" t="s">
        <v>2570</v>
      </c>
      <c r="D3373" s="449">
        <v>12.09</v>
      </c>
      <c r="E3373" s="449">
        <v>2.5299999999999998</v>
      </c>
      <c r="F3373" s="449" t="s">
        <v>18942</v>
      </c>
    </row>
    <row r="3374" spans="1:6" ht="30" customHeight="1">
      <c r="A3374" s="446">
        <v>93105</v>
      </c>
      <c r="B3374" s="447" t="s">
        <v>18973</v>
      </c>
      <c r="C3374" s="448" t="s">
        <v>2570</v>
      </c>
      <c r="D3374" s="449">
        <v>12.139999999999999</v>
      </c>
      <c r="E3374" s="449">
        <v>2.64</v>
      </c>
      <c r="F3374" s="449" t="s">
        <v>18313</v>
      </c>
    </row>
    <row r="3375" spans="1:6" ht="30" customHeight="1">
      <c r="A3375" s="446">
        <v>93089</v>
      </c>
      <c r="B3375" s="447" t="s">
        <v>18951</v>
      </c>
      <c r="C3375" s="448" t="s">
        <v>2570</v>
      </c>
      <c r="D3375" s="449">
        <v>25.560000000000002</v>
      </c>
      <c r="E3375" s="449">
        <v>2.92</v>
      </c>
      <c r="F3375" s="449" t="s">
        <v>18952</v>
      </c>
    </row>
    <row r="3376" spans="1:6" ht="30" customHeight="1">
      <c r="A3376" s="446">
        <v>93112</v>
      </c>
      <c r="B3376" s="447" t="s">
        <v>18983</v>
      </c>
      <c r="C3376" s="448" t="s">
        <v>2570</v>
      </c>
      <c r="D3376" s="449">
        <v>25.98</v>
      </c>
      <c r="E3376" s="449">
        <v>3.95</v>
      </c>
      <c r="F3376" s="449" t="s">
        <v>18984</v>
      </c>
    </row>
    <row r="3377" spans="1:6" ht="30" customHeight="1">
      <c r="A3377" s="446">
        <v>93094</v>
      </c>
      <c r="B3377" s="447" t="s">
        <v>18958</v>
      </c>
      <c r="C3377" s="448" t="s">
        <v>2570</v>
      </c>
      <c r="D3377" s="449">
        <v>44.76</v>
      </c>
      <c r="E3377" s="449">
        <v>3.25</v>
      </c>
      <c r="F3377" s="449" t="s">
        <v>18959</v>
      </c>
    </row>
    <row r="3378" spans="1:6" ht="30" customHeight="1">
      <c r="A3378" s="446">
        <v>93115</v>
      </c>
      <c r="B3378" s="447" t="s">
        <v>18988</v>
      </c>
      <c r="C3378" s="448" t="s">
        <v>2570</v>
      </c>
      <c r="D3378" s="449">
        <v>45.52</v>
      </c>
      <c r="E3378" s="449">
        <v>5.1100000000000003</v>
      </c>
      <c r="F3378" s="449" t="s">
        <v>18989</v>
      </c>
    </row>
    <row r="3379" spans="1:6" ht="30" customHeight="1">
      <c r="A3379" s="446">
        <v>89377</v>
      </c>
      <c r="B3379" s="447" t="s">
        <v>3375</v>
      </c>
      <c r="C3379" s="448" t="s">
        <v>2570</v>
      </c>
      <c r="D3379" s="449">
        <v>4.2699999999999996</v>
      </c>
      <c r="E3379" s="449">
        <v>2.4300000000000002</v>
      </c>
      <c r="F3379" s="449" t="s">
        <v>15834</v>
      </c>
    </row>
    <row r="3380" spans="1:6" ht="30" customHeight="1">
      <c r="A3380" s="446">
        <v>89384</v>
      </c>
      <c r="B3380" s="447" t="s">
        <v>3376</v>
      </c>
      <c r="C3380" s="448" t="s">
        <v>2570</v>
      </c>
      <c r="D3380" s="449">
        <v>6.4300000000000006</v>
      </c>
      <c r="E3380" s="449">
        <v>2.8</v>
      </c>
      <c r="F3380" s="449" t="s">
        <v>18571</v>
      </c>
    </row>
    <row r="3381" spans="1:6" ht="30" customHeight="1">
      <c r="A3381" s="446">
        <v>89392</v>
      </c>
      <c r="B3381" s="447" t="s">
        <v>3377</v>
      </c>
      <c r="C3381" s="448" t="s">
        <v>2570</v>
      </c>
      <c r="D3381" s="449">
        <v>14.670000000000002</v>
      </c>
      <c r="E3381" s="449">
        <v>3.29</v>
      </c>
      <c r="F3381" s="449" t="s">
        <v>15490</v>
      </c>
    </row>
    <row r="3382" spans="1:6" ht="30" customHeight="1">
      <c r="A3382" s="446">
        <v>89371</v>
      </c>
      <c r="B3382" s="447" t="s">
        <v>3378</v>
      </c>
      <c r="C3382" s="448" t="s">
        <v>2570</v>
      </c>
      <c r="D3382" s="449">
        <v>1.8900000000000001</v>
      </c>
      <c r="E3382" s="449">
        <v>2.48</v>
      </c>
      <c r="F3382" s="449" t="s">
        <v>11428</v>
      </c>
    </row>
    <row r="3383" spans="1:6" ht="30" customHeight="1">
      <c r="A3383" s="446">
        <v>89378</v>
      </c>
      <c r="B3383" s="447" t="s">
        <v>3379</v>
      </c>
      <c r="C3383" s="448" t="s">
        <v>2570</v>
      </c>
      <c r="D3383" s="449">
        <v>2.2799999999999998</v>
      </c>
      <c r="E3383" s="449">
        <v>2.86</v>
      </c>
      <c r="F3383" s="449" t="s">
        <v>17460</v>
      </c>
    </row>
    <row r="3384" spans="1:6" ht="30" customHeight="1">
      <c r="A3384" s="446">
        <v>89386</v>
      </c>
      <c r="B3384" s="447" t="s">
        <v>3380</v>
      </c>
      <c r="C3384" s="448" t="s">
        <v>2570</v>
      </c>
      <c r="D3384" s="449">
        <v>3.5500000000000003</v>
      </c>
      <c r="E3384" s="449">
        <v>3.35</v>
      </c>
      <c r="F3384" s="449" t="s">
        <v>17825</v>
      </c>
    </row>
    <row r="3385" spans="1:6" ht="30" customHeight="1">
      <c r="A3385" s="446">
        <v>89372</v>
      </c>
      <c r="B3385" s="447" t="s">
        <v>3381</v>
      </c>
      <c r="C3385" s="448" t="s">
        <v>2570</v>
      </c>
      <c r="D3385" s="449">
        <v>6.68</v>
      </c>
      <c r="E3385" s="449">
        <v>2.41</v>
      </c>
      <c r="F3385" s="449" t="s">
        <v>18570</v>
      </c>
    </row>
    <row r="3386" spans="1:6" ht="30" customHeight="1">
      <c r="A3386" s="446">
        <v>89379</v>
      </c>
      <c r="B3386" s="447" t="s">
        <v>3382</v>
      </c>
      <c r="C3386" s="448" t="s">
        <v>2570</v>
      </c>
      <c r="D3386" s="449">
        <v>8.6499999999999986</v>
      </c>
      <c r="E3386" s="449">
        <v>2.79</v>
      </c>
      <c r="F3386" s="449" t="s">
        <v>14860</v>
      </c>
    </row>
    <row r="3387" spans="1:6" ht="30" customHeight="1">
      <c r="A3387" s="446">
        <v>89387</v>
      </c>
      <c r="B3387" s="447" t="s">
        <v>3383</v>
      </c>
      <c r="C3387" s="448" t="s">
        <v>2570</v>
      </c>
      <c r="D3387" s="449">
        <v>18.64</v>
      </c>
      <c r="E3387" s="449">
        <v>3.29</v>
      </c>
      <c r="F3387" s="449" t="s">
        <v>12756</v>
      </c>
    </row>
    <row r="3388" spans="1:6" ht="30" customHeight="1">
      <c r="A3388" s="446">
        <v>89979</v>
      </c>
      <c r="B3388" s="447" t="s">
        <v>3384</v>
      </c>
      <c r="C3388" s="448" t="s">
        <v>2570</v>
      </c>
      <c r="D3388" s="449">
        <v>14.59</v>
      </c>
      <c r="E3388" s="449">
        <v>3.29</v>
      </c>
      <c r="F3388" s="449" t="s">
        <v>17330</v>
      </c>
    </row>
    <row r="3389" spans="1:6" ht="30" customHeight="1">
      <c r="A3389" s="446">
        <v>89373</v>
      </c>
      <c r="B3389" s="447" t="s">
        <v>3385</v>
      </c>
      <c r="C3389" s="448" t="s">
        <v>2570</v>
      </c>
      <c r="D3389" s="449">
        <v>2.3299999999999996</v>
      </c>
      <c r="E3389" s="449">
        <v>2.4700000000000002</v>
      </c>
      <c r="F3389" s="449" t="s">
        <v>12971</v>
      </c>
    </row>
    <row r="3390" spans="1:6" ht="30" customHeight="1">
      <c r="A3390" s="446">
        <v>89380</v>
      </c>
      <c r="B3390" s="447" t="s">
        <v>3386</v>
      </c>
      <c r="C3390" s="448" t="s">
        <v>2570</v>
      </c>
      <c r="D3390" s="449">
        <v>4.25</v>
      </c>
      <c r="E3390" s="449">
        <v>2.82</v>
      </c>
      <c r="F3390" s="449" t="s">
        <v>13138</v>
      </c>
    </row>
    <row r="3391" spans="1:6" ht="30" customHeight="1">
      <c r="A3391" s="446">
        <v>89388</v>
      </c>
      <c r="B3391" s="447" t="s">
        <v>3387</v>
      </c>
      <c r="C3391" s="448" t="s">
        <v>2570</v>
      </c>
      <c r="D3391" s="449">
        <v>5.27</v>
      </c>
      <c r="E3391" s="449">
        <v>3.33</v>
      </c>
      <c r="F3391" s="449" t="s">
        <v>12476</v>
      </c>
    </row>
    <row r="3392" spans="1:6" ht="30" customHeight="1">
      <c r="A3392" s="446">
        <v>89374</v>
      </c>
      <c r="B3392" s="447" t="s">
        <v>3388</v>
      </c>
      <c r="C3392" s="448" t="s">
        <v>2570</v>
      </c>
      <c r="D3392" s="449">
        <v>4.9400000000000004</v>
      </c>
      <c r="E3392" s="449">
        <v>2.42</v>
      </c>
      <c r="F3392" s="449" t="s">
        <v>11665</v>
      </c>
    </row>
    <row r="3393" spans="1:6" ht="30" customHeight="1">
      <c r="A3393" s="446">
        <v>89381</v>
      </c>
      <c r="B3393" s="447" t="s">
        <v>3389</v>
      </c>
      <c r="C3393" s="448" t="s">
        <v>2570</v>
      </c>
      <c r="D3393" s="449">
        <v>6.3199999999999994</v>
      </c>
      <c r="E3393" s="449">
        <v>2.8</v>
      </c>
      <c r="F3393" s="449" t="s">
        <v>17769</v>
      </c>
    </row>
    <row r="3394" spans="1:6" ht="30" customHeight="1">
      <c r="A3394" s="446">
        <v>89385</v>
      </c>
      <c r="B3394" s="447" t="s">
        <v>3390</v>
      </c>
      <c r="C3394" s="448" t="s">
        <v>2570</v>
      </c>
      <c r="D3394" s="449">
        <v>2.8600000000000003</v>
      </c>
      <c r="E3394" s="449">
        <v>2.84</v>
      </c>
      <c r="F3394" s="449" t="s">
        <v>12271</v>
      </c>
    </row>
    <row r="3395" spans="1:6" ht="30" customHeight="1">
      <c r="A3395" s="446">
        <v>89389</v>
      </c>
      <c r="B3395" s="447" t="s">
        <v>3391</v>
      </c>
      <c r="C3395" s="448" t="s">
        <v>2570</v>
      </c>
      <c r="D3395" s="449">
        <v>5.85</v>
      </c>
      <c r="E3395" s="449">
        <v>3.33</v>
      </c>
      <c r="F3395" s="449" t="s">
        <v>18572</v>
      </c>
    </row>
    <row r="3396" spans="1:6" ht="30" customHeight="1">
      <c r="A3396" s="446">
        <v>89375</v>
      </c>
      <c r="B3396" s="447" t="s">
        <v>3392</v>
      </c>
      <c r="C3396" s="448" t="s">
        <v>2570</v>
      </c>
      <c r="D3396" s="449">
        <v>6.49</v>
      </c>
      <c r="E3396" s="449">
        <v>2.41</v>
      </c>
      <c r="F3396" s="449" t="s">
        <v>12475</v>
      </c>
    </row>
    <row r="3397" spans="1:6" ht="30" customHeight="1">
      <c r="A3397" s="446">
        <v>89382</v>
      </c>
      <c r="B3397" s="447" t="s">
        <v>3393</v>
      </c>
      <c r="C3397" s="448" t="s">
        <v>2570</v>
      </c>
      <c r="D3397" s="449">
        <v>7.78</v>
      </c>
      <c r="E3397" s="449">
        <v>2.79</v>
      </c>
      <c r="F3397" s="449" t="s">
        <v>14895</v>
      </c>
    </row>
    <row r="3398" spans="1:6" ht="30" customHeight="1">
      <c r="A3398" s="446">
        <v>89390</v>
      </c>
      <c r="B3398" s="447" t="s">
        <v>3394</v>
      </c>
      <c r="C3398" s="448" t="s">
        <v>2570</v>
      </c>
      <c r="D3398" s="449">
        <v>12.080000000000002</v>
      </c>
      <c r="E3398" s="449">
        <v>3.3</v>
      </c>
      <c r="F3398" s="449" t="s">
        <v>18573</v>
      </c>
    </row>
    <row r="3399" spans="1:6" ht="30" customHeight="1">
      <c r="A3399" s="446">
        <v>89397</v>
      </c>
      <c r="B3399" s="447" t="s">
        <v>3395</v>
      </c>
      <c r="C3399" s="448" t="s">
        <v>2570</v>
      </c>
      <c r="D3399" s="449">
        <v>5.4700000000000006</v>
      </c>
      <c r="E3399" s="449">
        <v>5.6</v>
      </c>
      <c r="F3399" s="449" t="s">
        <v>18575</v>
      </c>
    </row>
    <row r="3400" spans="1:6" ht="30" customHeight="1">
      <c r="A3400" s="446">
        <v>89400</v>
      </c>
      <c r="B3400" s="447" t="s">
        <v>3845</v>
      </c>
      <c r="C3400" s="448" t="s">
        <v>2570</v>
      </c>
      <c r="D3400" s="449">
        <v>8.23</v>
      </c>
      <c r="E3400" s="449">
        <v>6.65</v>
      </c>
      <c r="F3400" s="449" t="s">
        <v>12312</v>
      </c>
    </row>
    <row r="3401" spans="1:6" ht="30" customHeight="1">
      <c r="A3401" s="446">
        <v>89393</v>
      </c>
      <c r="B3401" s="447" t="s">
        <v>3846</v>
      </c>
      <c r="C3401" s="448" t="s">
        <v>2570</v>
      </c>
      <c r="D3401" s="449">
        <v>3.2999999999999989</v>
      </c>
      <c r="E3401" s="449">
        <v>4.9000000000000004</v>
      </c>
      <c r="F3401" s="449" t="s">
        <v>12533</v>
      </c>
    </row>
    <row r="3402" spans="1:6" ht="30" customHeight="1">
      <c r="A3402" s="446">
        <v>89395</v>
      </c>
      <c r="B3402" s="447" t="s">
        <v>3847</v>
      </c>
      <c r="C3402" s="448" t="s">
        <v>2570</v>
      </c>
      <c r="D3402" s="449">
        <v>4.12</v>
      </c>
      <c r="E3402" s="449">
        <v>5.61</v>
      </c>
      <c r="F3402" s="449" t="s">
        <v>12532</v>
      </c>
    </row>
    <row r="3403" spans="1:6" ht="30" customHeight="1">
      <c r="A3403" s="446">
        <v>89398</v>
      </c>
      <c r="B3403" s="447" t="s">
        <v>3848</v>
      </c>
      <c r="C3403" s="448" t="s">
        <v>2570</v>
      </c>
      <c r="D3403" s="449">
        <v>6.8900000000000006</v>
      </c>
      <c r="E3403" s="449">
        <v>6.66</v>
      </c>
      <c r="F3403" s="449" t="s">
        <v>14605</v>
      </c>
    </row>
    <row r="3404" spans="1:6" ht="30" customHeight="1">
      <c r="A3404" s="446">
        <v>89394</v>
      </c>
      <c r="B3404" s="447" t="s">
        <v>3849</v>
      </c>
      <c r="C3404" s="448" t="s">
        <v>2570</v>
      </c>
      <c r="D3404" s="449">
        <v>9.2799999999999994</v>
      </c>
      <c r="E3404" s="449">
        <v>4.82</v>
      </c>
      <c r="F3404" s="449" t="s">
        <v>18574</v>
      </c>
    </row>
    <row r="3405" spans="1:6" ht="30" customHeight="1">
      <c r="A3405" s="446">
        <v>89396</v>
      </c>
      <c r="B3405" s="447" t="s">
        <v>3850</v>
      </c>
      <c r="C3405" s="448" t="s">
        <v>2570</v>
      </c>
      <c r="D3405" s="449">
        <v>9.2100000000000009</v>
      </c>
      <c r="E3405" s="449">
        <v>5.56</v>
      </c>
      <c r="F3405" s="449" t="s">
        <v>14671</v>
      </c>
    </row>
    <row r="3406" spans="1:6" ht="30" customHeight="1">
      <c r="A3406" s="446">
        <v>90374</v>
      </c>
      <c r="B3406" s="447" t="s">
        <v>3851</v>
      </c>
      <c r="C3406" s="448" t="s">
        <v>2570</v>
      </c>
      <c r="D3406" s="449">
        <v>10.68</v>
      </c>
      <c r="E3406" s="449">
        <v>5.56</v>
      </c>
      <c r="F3406" s="449" t="s">
        <v>12154</v>
      </c>
    </row>
    <row r="3407" spans="1:6" ht="30" customHeight="1">
      <c r="A3407" s="446">
        <v>89399</v>
      </c>
      <c r="B3407" s="447" t="s">
        <v>4543</v>
      </c>
      <c r="C3407" s="448" t="s">
        <v>2570</v>
      </c>
      <c r="D3407" s="449">
        <v>15.5</v>
      </c>
      <c r="E3407" s="449">
        <v>6.61</v>
      </c>
      <c r="F3407" s="449" t="s">
        <v>18576</v>
      </c>
    </row>
    <row r="3408" spans="1:6" ht="45" customHeight="1">
      <c r="A3408" s="446">
        <v>93095</v>
      </c>
      <c r="B3408" s="447" t="s">
        <v>18960</v>
      </c>
      <c r="C3408" s="448" t="s">
        <v>2570</v>
      </c>
      <c r="D3408" s="449">
        <v>32.089999999999996</v>
      </c>
      <c r="E3408" s="449">
        <v>5.0599999999999996</v>
      </c>
      <c r="F3408" s="449" t="s">
        <v>12887</v>
      </c>
    </row>
    <row r="3409" spans="1:6" ht="45" customHeight="1">
      <c r="A3409" s="446">
        <v>93096</v>
      </c>
      <c r="B3409" s="447" t="s">
        <v>18961</v>
      </c>
      <c r="C3409" s="448" t="s">
        <v>2570</v>
      </c>
      <c r="D3409" s="449">
        <v>46.61</v>
      </c>
      <c r="E3409" s="449">
        <v>5.83</v>
      </c>
      <c r="F3409" s="449" t="s">
        <v>18962</v>
      </c>
    </row>
    <row r="3410" spans="1:6" ht="45" customHeight="1">
      <c r="A3410" s="446">
        <v>93117</v>
      </c>
      <c r="B3410" s="447" t="s">
        <v>18992</v>
      </c>
      <c r="C3410" s="448" t="s">
        <v>2570</v>
      </c>
      <c r="D3410" s="449">
        <v>32.14</v>
      </c>
      <c r="E3410" s="449">
        <v>5.25</v>
      </c>
      <c r="F3410" s="449" t="s">
        <v>18993</v>
      </c>
    </row>
    <row r="3411" spans="1:6" ht="45" customHeight="1">
      <c r="A3411" s="446">
        <v>93118</v>
      </c>
      <c r="B3411" s="447" t="s">
        <v>18994</v>
      </c>
      <c r="C3411" s="448" t="s">
        <v>2570</v>
      </c>
      <c r="D3411" s="449">
        <v>47.46</v>
      </c>
      <c r="E3411" s="449">
        <v>7.9</v>
      </c>
      <c r="F3411" s="449" t="s">
        <v>18995</v>
      </c>
    </row>
    <row r="3412" spans="1:6" ht="30" customHeight="1">
      <c r="A3412" s="446">
        <v>90375</v>
      </c>
      <c r="B3412" s="447" t="s">
        <v>4544</v>
      </c>
      <c r="C3412" s="448" t="s">
        <v>2570</v>
      </c>
      <c r="D3412" s="449">
        <v>3.5799999999999996</v>
      </c>
      <c r="E3412" s="449">
        <v>3.35</v>
      </c>
      <c r="F3412" s="449" t="s">
        <v>12429</v>
      </c>
    </row>
    <row r="3413" spans="1:6" ht="45" customHeight="1">
      <c r="A3413" s="446">
        <v>93075</v>
      </c>
      <c r="B3413" s="447" t="s">
        <v>18934</v>
      </c>
      <c r="C3413" s="448" t="s">
        <v>2570</v>
      </c>
      <c r="D3413" s="449">
        <v>9.98</v>
      </c>
      <c r="E3413" s="449">
        <v>3.82</v>
      </c>
      <c r="F3413" s="449" t="s">
        <v>12773</v>
      </c>
    </row>
    <row r="3414" spans="1:6" ht="45" customHeight="1">
      <c r="A3414" s="446">
        <v>93077</v>
      </c>
      <c r="B3414" s="447" t="s">
        <v>18936</v>
      </c>
      <c r="C3414" s="448" t="s">
        <v>2570</v>
      </c>
      <c r="D3414" s="449">
        <v>14.849999999999998</v>
      </c>
      <c r="E3414" s="449">
        <v>4.3899999999999997</v>
      </c>
      <c r="F3414" s="449" t="s">
        <v>14425</v>
      </c>
    </row>
    <row r="3415" spans="1:6" ht="45" customHeight="1">
      <c r="A3415" s="446">
        <v>93078</v>
      </c>
      <c r="B3415" s="447" t="s">
        <v>18937</v>
      </c>
      <c r="C3415" s="448" t="s">
        <v>2570</v>
      </c>
      <c r="D3415" s="449">
        <v>16.330000000000002</v>
      </c>
      <c r="E3415" s="449">
        <v>4.38</v>
      </c>
      <c r="F3415" s="449" t="s">
        <v>12216</v>
      </c>
    </row>
    <row r="3416" spans="1:6" ht="30" customHeight="1">
      <c r="A3416" s="446">
        <v>93098</v>
      </c>
      <c r="B3416" s="447" t="s">
        <v>18965</v>
      </c>
      <c r="C3416" s="448" t="s">
        <v>2570</v>
      </c>
      <c r="D3416" s="449">
        <v>10.029999999999999</v>
      </c>
      <c r="E3416" s="449">
        <v>3.97</v>
      </c>
      <c r="F3416" s="449" t="s">
        <v>18625</v>
      </c>
    </row>
    <row r="3417" spans="1:6" ht="30" customHeight="1">
      <c r="A3417" s="446">
        <v>93100</v>
      </c>
      <c r="B3417" s="447" t="s">
        <v>18967</v>
      </c>
      <c r="C3417" s="448" t="s">
        <v>2570</v>
      </c>
      <c r="D3417" s="449">
        <v>15.490000000000002</v>
      </c>
      <c r="E3417" s="449">
        <v>5.97</v>
      </c>
      <c r="F3417" s="449" t="s">
        <v>18968</v>
      </c>
    </row>
    <row r="3418" spans="1:6" ht="30" customHeight="1">
      <c r="A3418" s="446">
        <v>93101</v>
      </c>
      <c r="B3418" s="447" t="s">
        <v>18969</v>
      </c>
      <c r="C3418" s="448" t="s">
        <v>2570</v>
      </c>
      <c r="D3418" s="449">
        <v>16.97</v>
      </c>
      <c r="E3418" s="449">
        <v>5.96</v>
      </c>
      <c r="F3418" s="449" t="s">
        <v>13785</v>
      </c>
    </row>
    <row r="3419" spans="1:6" ht="30" customHeight="1">
      <c r="A3419" s="446">
        <v>93081</v>
      </c>
      <c r="B3419" s="447" t="s">
        <v>18940</v>
      </c>
      <c r="C3419" s="448" t="s">
        <v>2570</v>
      </c>
      <c r="D3419" s="449">
        <v>9.57</v>
      </c>
      <c r="E3419" s="449">
        <v>2.5299999999999998</v>
      </c>
      <c r="F3419" s="449" t="s">
        <v>17817</v>
      </c>
    </row>
    <row r="3420" spans="1:6" ht="30" customHeight="1">
      <c r="A3420" s="446">
        <v>93087</v>
      </c>
      <c r="B3420" s="447" t="s">
        <v>18948</v>
      </c>
      <c r="C3420" s="448" t="s">
        <v>2570</v>
      </c>
      <c r="D3420" s="449">
        <v>10.260000000000002</v>
      </c>
      <c r="E3420" s="449">
        <v>2.95</v>
      </c>
      <c r="F3420" s="449" t="s">
        <v>15715</v>
      </c>
    </row>
    <row r="3421" spans="1:6" ht="30" customHeight="1">
      <c r="A3421" s="446">
        <v>93088</v>
      </c>
      <c r="B3421" s="447" t="s">
        <v>18949</v>
      </c>
      <c r="C3421" s="448" t="s">
        <v>2570</v>
      </c>
      <c r="D3421" s="449">
        <v>12.34</v>
      </c>
      <c r="E3421" s="449">
        <v>2.94</v>
      </c>
      <c r="F3421" s="449" t="s">
        <v>18950</v>
      </c>
    </row>
    <row r="3422" spans="1:6" ht="30" customHeight="1">
      <c r="A3422" s="446">
        <v>93093</v>
      </c>
      <c r="B3422" s="447" t="s">
        <v>18957</v>
      </c>
      <c r="C3422" s="448" t="s">
        <v>2570</v>
      </c>
      <c r="D3422" s="449">
        <v>16.82</v>
      </c>
      <c r="E3422" s="449">
        <v>3.26</v>
      </c>
      <c r="F3422" s="449" t="s">
        <v>13723</v>
      </c>
    </row>
    <row r="3423" spans="1:6" ht="30" customHeight="1">
      <c r="A3423" s="446">
        <v>93104</v>
      </c>
      <c r="B3423" s="447" t="s">
        <v>18972</v>
      </c>
      <c r="C3423" s="448" t="s">
        <v>2570</v>
      </c>
      <c r="D3423" s="449">
        <v>9.61</v>
      </c>
      <c r="E3423" s="449">
        <v>2.65</v>
      </c>
      <c r="F3423" s="449" t="s">
        <v>13762</v>
      </c>
    </row>
    <row r="3424" spans="1:6" ht="30" customHeight="1">
      <c r="A3424" s="446">
        <v>93110</v>
      </c>
      <c r="B3424" s="447" t="s">
        <v>18980</v>
      </c>
      <c r="C3424" s="448" t="s">
        <v>2570</v>
      </c>
      <c r="D3424" s="449">
        <v>10.68</v>
      </c>
      <c r="E3424" s="449">
        <v>3.98</v>
      </c>
      <c r="F3424" s="449" t="s">
        <v>18981</v>
      </c>
    </row>
    <row r="3425" spans="1:6" ht="30" customHeight="1">
      <c r="A3425" s="446">
        <v>93111</v>
      </c>
      <c r="B3425" s="447" t="s">
        <v>18982</v>
      </c>
      <c r="C3425" s="448" t="s">
        <v>2570</v>
      </c>
      <c r="D3425" s="449">
        <v>12.629999999999999</v>
      </c>
      <c r="E3425" s="449">
        <v>3.98</v>
      </c>
      <c r="F3425" s="449" t="s">
        <v>14670</v>
      </c>
    </row>
    <row r="3426" spans="1:6" ht="30" customHeight="1">
      <c r="A3426" s="446">
        <v>93114</v>
      </c>
      <c r="B3426" s="447" t="s">
        <v>18986</v>
      </c>
      <c r="C3426" s="448" t="s">
        <v>2570</v>
      </c>
      <c r="D3426" s="449">
        <v>17.549999999999997</v>
      </c>
      <c r="E3426" s="449">
        <v>5.15</v>
      </c>
      <c r="F3426" s="449" t="s">
        <v>18987</v>
      </c>
    </row>
    <row r="3427" spans="1:6">
      <c r="A3427" s="441"/>
      <c r="B3427" s="445" t="s">
        <v>334</v>
      </c>
      <c r="C3427" s="450"/>
      <c r="D3427" s="451" t="s">
        <v>2587</v>
      </c>
      <c r="E3427" s="451" t="s">
        <v>2587</v>
      </c>
      <c r="F3427" s="451"/>
    </row>
    <row r="3428" spans="1:6" ht="30" customHeight="1">
      <c r="A3428" s="446">
        <v>89423</v>
      </c>
      <c r="B3428" s="447" t="s">
        <v>3419</v>
      </c>
      <c r="C3428" s="448" t="s">
        <v>2570</v>
      </c>
      <c r="D3428" s="449">
        <v>4.3</v>
      </c>
      <c r="E3428" s="449">
        <v>1.45</v>
      </c>
      <c r="F3428" s="449" t="s">
        <v>11961</v>
      </c>
    </row>
    <row r="3429" spans="1:6" ht="30" customHeight="1">
      <c r="A3429" s="446">
        <v>89430</v>
      </c>
      <c r="B3429" s="447" t="s">
        <v>3420</v>
      </c>
      <c r="C3429" s="448" t="s">
        <v>2570</v>
      </c>
      <c r="D3429" s="449">
        <v>6.01</v>
      </c>
      <c r="E3429" s="449">
        <v>1.66</v>
      </c>
      <c r="F3429" s="449" t="s">
        <v>13706</v>
      </c>
    </row>
    <row r="3430" spans="1:6" ht="30" customHeight="1">
      <c r="A3430" s="446">
        <v>89432</v>
      </c>
      <c r="B3430" s="447" t="s">
        <v>3421</v>
      </c>
      <c r="C3430" s="448" t="s">
        <v>2570</v>
      </c>
      <c r="D3430" s="449">
        <v>18.099999999999998</v>
      </c>
      <c r="E3430" s="449">
        <v>1.96</v>
      </c>
      <c r="F3430" s="449" t="s">
        <v>18583</v>
      </c>
    </row>
    <row r="3431" spans="1:6" ht="30" customHeight="1">
      <c r="A3431" s="446">
        <v>89437</v>
      </c>
      <c r="B3431" s="447" t="s">
        <v>3422</v>
      </c>
      <c r="C3431" s="448" t="s">
        <v>2570</v>
      </c>
      <c r="D3431" s="449">
        <v>14.12</v>
      </c>
      <c r="E3431" s="449">
        <v>1.97</v>
      </c>
      <c r="F3431" s="449" t="s">
        <v>18584</v>
      </c>
    </row>
    <row r="3432" spans="1:6" ht="30" customHeight="1">
      <c r="A3432" s="446">
        <v>95237</v>
      </c>
      <c r="B3432" s="447" t="s">
        <v>3423</v>
      </c>
      <c r="C3432" s="448" t="s">
        <v>2570</v>
      </c>
      <c r="D3432" s="449">
        <v>14.040000000000001</v>
      </c>
      <c r="E3432" s="449">
        <v>1.97</v>
      </c>
      <c r="F3432" s="449" t="s">
        <v>19093</v>
      </c>
    </row>
    <row r="3433" spans="1:6" ht="45" customHeight="1">
      <c r="A3433" s="446">
        <v>89422</v>
      </c>
      <c r="B3433" s="447" t="s">
        <v>3424</v>
      </c>
      <c r="C3433" s="448" t="s">
        <v>2570</v>
      </c>
      <c r="D3433" s="449">
        <v>1.5899999999999999</v>
      </c>
      <c r="E3433" s="449">
        <v>1.5</v>
      </c>
      <c r="F3433" s="449" t="s">
        <v>13482</v>
      </c>
    </row>
    <row r="3434" spans="1:6" ht="45" customHeight="1">
      <c r="A3434" s="446">
        <v>89429</v>
      </c>
      <c r="B3434" s="447" t="s">
        <v>3425</v>
      </c>
      <c r="C3434" s="448" t="s">
        <v>2570</v>
      </c>
      <c r="D3434" s="449">
        <v>1.9400000000000002</v>
      </c>
      <c r="E3434" s="449">
        <v>1.7</v>
      </c>
      <c r="F3434" s="449" t="s">
        <v>11750</v>
      </c>
    </row>
    <row r="3435" spans="1:6" ht="45" customHeight="1">
      <c r="A3435" s="446">
        <v>89436</v>
      </c>
      <c r="B3435" s="447" t="s">
        <v>3426</v>
      </c>
      <c r="C3435" s="448" t="s">
        <v>2570</v>
      </c>
      <c r="D3435" s="449">
        <v>2.94</v>
      </c>
      <c r="E3435" s="449">
        <v>2.02</v>
      </c>
      <c r="F3435" s="449" t="s">
        <v>15160</v>
      </c>
    </row>
    <row r="3436" spans="1:6" ht="30" customHeight="1">
      <c r="A3436" s="446">
        <v>89404</v>
      </c>
      <c r="B3436" s="447" t="s">
        <v>3427</v>
      </c>
      <c r="C3436" s="448" t="s">
        <v>2570</v>
      </c>
      <c r="D3436" s="449">
        <v>1.7200000000000002</v>
      </c>
      <c r="E3436" s="449">
        <v>2.21</v>
      </c>
      <c r="F3436" s="449" t="s">
        <v>11353</v>
      </c>
    </row>
    <row r="3437" spans="1:6" ht="30" customHeight="1">
      <c r="A3437" s="446">
        <v>89408</v>
      </c>
      <c r="B3437" s="447" t="s">
        <v>3428</v>
      </c>
      <c r="C3437" s="448" t="s">
        <v>2570</v>
      </c>
      <c r="D3437" s="449">
        <v>2.1300000000000003</v>
      </c>
      <c r="E3437" s="449">
        <v>2.57</v>
      </c>
      <c r="F3437" s="449" t="s">
        <v>11337</v>
      </c>
    </row>
    <row r="3438" spans="1:6" ht="30" customHeight="1">
      <c r="A3438" s="446">
        <v>89412</v>
      </c>
      <c r="B3438" s="447" t="s">
        <v>3429</v>
      </c>
      <c r="C3438" s="448" t="s">
        <v>2570</v>
      </c>
      <c r="D3438" s="449">
        <v>3.8899999999999997</v>
      </c>
      <c r="E3438" s="449">
        <v>2.54</v>
      </c>
      <c r="F3438" s="449" t="s">
        <v>12466</v>
      </c>
    </row>
    <row r="3439" spans="1:6" ht="30" customHeight="1">
      <c r="A3439" s="446">
        <v>89413</v>
      </c>
      <c r="B3439" s="447" t="s">
        <v>3430</v>
      </c>
      <c r="C3439" s="448" t="s">
        <v>2570</v>
      </c>
      <c r="D3439" s="449">
        <v>3.54</v>
      </c>
      <c r="E3439" s="449">
        <v>3.04</v>
      </c>
      <c r="F3439" s="449" t="s">
        <v>18580</v>
      </c>
    </row>
    <row r="3440" spans="1:6" ht="30" customHeight="1">
      <c r="A3440" s="446">
        <v>89405</v>
      </c>
      <c r="B3440" s="447" t="s">
        <v>3431</v>
      </c>
      <c r="C3440" s="448" t="s">
        <v>2570</v>
      </c>
      <c r="D3440" s="449">
        <v>1.9699999999999998</v>
      </c>
      <c r="E3440" s="449">
        <v>2.2000000000000002</v>
      </c>
      <c r="F3440" s="449" t="s">
        <v>18577</v>
      </c>
    </row>
    <row r="3441" spans="1:6" ht="30" customHeight="1">
      <c r="A3441" s="446">
        <v>89409</v>
      </c>
      <c r="B3441" s="447" t="s">
        <v>3432</v>
      </c>
      <c r="C3441" s="448" t="s">
        <v>2570</v>
      </c>
      <c r="D3441" s="449">
        <v>2.66</v>
      </c>
      <c r="E3441" s="449">
        <v>2.5499999999999998</v>
      </c>
      <c r="F3441" s="449" t="s">
        <v>18578</v>
      </c>
    </row>
    <row r="3442" spans="1:6" ht="30" customHeight="1">
      <c r="A3442" s="446">
        <v>89414</v>
      </c>
      <c r="B3442" s="447" t="s">
        <v>3433</v>
      </c>
      <c r="C3442" s="448" t="s">
        <v>2570</v>
      </c>
      <c r="D3442" s="449">
        <v>4.99</v>
      </c>
      <c r="E3442" s="449">
        <v>3.02</v>
      </c>
      <c r="F3442" s="449" t="s">
        <v>11372</v>
      </c>
    </row>
    <row r="3443" spans="1:6" ht="30" customHeight="1">
      <c r="A3443" s="446">
        <v>89406</v>
      </c>
      <c r="B3443" s="447" t="s">
        <v>4570</v>
      </c>
      <c r="C3443" s="448" t="s">
        <v>2570</v>
      </c>
      <c r="D3443" s="449">
        <v>3</v>
      </c>
      <c r="E3443" s="449">
        <v>2.17</v>
      </c>
      <c r="F3443" s="449" t="s">
        <v>13685</v>
      </c>
    </row>
    <row r="3444" spans="1:6" ht="30" customHeight="1">
      <c r="A3444" s="446">
        <v>89410</v>
      </c>
      <c r="B3444" s="447" t="s">
        <v>4571</v>
      </c>
      <c r="C3444" s="448" t="s">
        <v>2570</v>
      </c>
      <c r="D3444" s="449">
        <v>3.7199999999999998</v>
      </c>
      <c r="E3444" s="449">
        <v>2.54</v>
      </c>
      <c r="F3444" s="449" t="s">
        <v>18579</v>
      </c>
    </row>
    <row r="3445" spans="1:6" ht="30" customHeight="1">
      <c r="A3445" s="446">
        <v>89415</v>
      </c>
      <c r="B3445" s="447" t="s">
        <v>4572</v>
      </c>
      <c r="C3445" s="448" t="s">
        <v>2570</v>
      </c>
      <c r="D3445" s="449">
        <v>6.7799999999999994</v>
      </c>
      <c r="E3445" s="449">
        <v>3</v>
      </c>
      <c r="F3445" s="449" t="s">
        <v>18581</v>
      </c>
    </row>
    <row r="3446" spans="1:6" ht="30" customHeight="1">
      <c r="A3446" s="446">
        <v>89407</v>
      </c>
      <c r="B3446" s="447" t="s">
        <v>1726</v>
      </c>
      <c r="C3446" s="448" t="s">
        <v>2570</v>
      </c>
      <c r="D3446" s="449">
        <v>2.6</v>
      </c>
      <c r="E3446" s="449">
        <v>2.1800000000000002</v>
      </c>
      <c r="F3446" s="449" t="s">
        <v>14036</v>
      </c>
    </row>
    <row r="3447" spans="1:6" ht="30" customHeight="1">
      <c r="A3447" s="446">
        <v>89411</v>
      </c>
      <c r="B3447" s="447" t="s">
        <v>4573</v>
      </c>
      <c r="C3447" s="448" t="s">
        <v>2570</v>
      </c>
      <c r="D3447" s="449">
        <v>3.25</v>
      </c>
      <c r="E3447" s="449">
        <v>2.54</v>
      </c>
      <c r="F3447" s="449" t="s">
        <v>16803</v>
      </c>
    </row>
    <row r="3448" spans="1:6" ht="30" customHeight="1">
      <c r="A3448" s="446">
        <v>89416</v>
      </c>
      <c r="B3448" s="447" t="s">
        <v>4574</v>
      </c>
      <c r="C3448" s="448" t="s">
        <v>2570</v>
      </c>
      <c r="D3448" s="449">
        <v>4.6899999999999995</v>
      </c>
      <c r="E3448" s="449">
        <v>3.02</v>
      </c>
      <c r="F3448" s="449" t="s">
        <v>17762</v>
      </c>
    </row>
    <row r="3449" spans="1:6" ht="30" customHeight="1">
      <c r="A3449" s="446">
        <v>89417</v>
      </c>
      <c r="B3449" s="447" t="s">
        <v>4575</v>
      </c>
      <c r="C3449" s="448" t="s">
        <v>2570</v>
      </c>
      <c r="D3449" s="449">
        <v>1.5499999999999998</v>
      </c>
      <c r="E3449" s="449">
        <v>1.5</v>
      </c>
      <c r="F3449" s="449" t="s">
        <v>14027</v>
      </c>
    </row>
    <row r="3450" spans="1:6" ht="30" customHeight="1">
      <c r="A3450" s="446">
        <v>89424</v>
      </c>
      <c r="B3450" s="447" t="s">
        <v>4576</v>
      </c>
      <c r="C3450" s="448" t="s">
        <v>2570</v>
      </c>
      <c r="D3450" s="449">
        <v>1.87</v>
      </c>
      <c r="E3450" s="449">
        <v>1.71</v>
      </c>
      <c r="F3450" s="449" t="s">
        <v>14376</v>
      </c>
    </row>
    <row r="3451" spans="1:6" ht="30" customHeight="1">
      <c r="A3451" s="446">
        <v>89431</v>
      </c>
      <c r="B3451" s="447" t="s">
        <v>4577</v>
      </c>
      <c r="C3451" s="448" t="s">
        <v>2570</v>
      </c>
      <c r="D3451" s="449">
        <v>3.0100000000000002</v>
      </c>
      <c r="E3451" s="449">
        <v>2.02</v>
      </c>
      <c r="F3451" s="449" t="s">
        <v>17445</v>
      </c>
    </row>
    <row r="3452" spans="1:6" ht="30" customHeight="1">
      <c r="A3452" s="446">
        <v>89418</v>
      </c>
      <c r="B3452" s="447" t="s">
        <v>4578</v>
      </c>
      <c r="C3452" s="448" t="s">
        <v>2570</v>
      </c>
      <c r="D3452" s="449">
        <v>6.33</v>
      </c>
      <c r="E3452" s="449">
        <v>1.44</v>
      </c>
      <c r="F3452" s="449" t="s">
        <v>13678</v>
      </c>
    </row>
    <row r="3453" spans="1:6" ht="30" customHeight="1">
      <c r="A3453" s="446">
        <v>89425</v>
      </c>
      <c r="B3453" s="447" t="s">
        <v>4579</v>
      </c>
      <c r="C3453" s="448" t="s">
        <v>2570</v>
      </c>
      <c r="D3453" s="449">
        <v>8.23</v>
      </c>
      <c r="E3453" s="449">
        <v>1.65</v>
      </c>
      <c r="F3453" s="449" t="s">
        <v>15514</v>
      </c>
    </row>
    <row r="3454" spans="1:6" ht="30" customHeight="1">
      <c r="A3454" s="446">
        <v>89419</v>
      </c>
      <c r="B3454" s="447" t="s">
        <v>4580</v>
      </c>
      <c r="C3454" s="448" t="s">
        <v>2570</v>
      </c>
      <c r="D3454" s="449">
        <v>1.99</v>
      </c>
      <c r="E3454" s="449">
        <v>1.49</v>
      </c>
      <c r="F3454" s="449" t="s">
        <v>14664</v>
      </c>
    </row>
    <row r="3455" spans="1:6" ht="30" customHeight="1">
      <c r="A3455" s="446">
        <v>89426</v>
      </c>
      <c r="B3455" s="447" t="s">
        <v>4581</v>
      </c>
      <c r="C3455" s="448" t="s">
        <v>2570</v>
      </c>
      <c r="D3455" s="449">
        <v>3.83</v>
      </c>
      <c r="E3455" s="449">
        <v>1.68</v>
      </c>
      <c r="F3455" s="449" t="s">
        <v>18582</v>
      </c>
    </row>
    <row r="3456" spans="1:6" ht="30" customHeight="1">
      <c r="A3456" s="446">
        <v>89433</v>
      </c>
      <c r="B3456" s="447" t="s">
        <v>4582</v>
      </c>
      <c r="C3456" s="448" t="s">
        <v>2570</v>
      </c>
      <c r="D3456" s="449">
        <v>4.7300000000000004</v>
      </c>
      <c r="E3456" s="449">
        <v>2</v>
      </c>
      <c r="F3456" s="449" t="s">
        <v>17481</v>
      </c>
    </row>
    <row r="3457" spans="1:6" ht="30" customHeight="1">
      <c r="A3457" s="446">
        <v>89420</v>
      </c>
      <c r="B3457" s="447" t="s">
        <v>4583</v>
      </c>
      <c r="C3457" s="448" t="s">
        <v>2570</v>
      </c>
      <c r="D3457" s="449">
        <v>4.59</v>
      </c>
      <c r="E3457" s="449">
        <v>1.45</v>
      </c>
      <c r="F3457" s="449" t="s">
        <v>12286</v>
      </c>
    </row>
    <row r="3458" spans="1:6" ht="30" customHeight="1">
      <c r="A3458" s="446">
        <v>89427</v>
      </c>
      <c r="B3458" s="447" t="s">
        <v>4584</v>
      </c>
      <c r="C3458" s="448" t="s">
        <v>2570</v>
      </c>
      <c r="D3458" s="449">
        <v>5.8999999999999995</v>
      </c>
      <c r="E3458" s="449">
        <v>1.66</v>
      </c>
      <c r="F3458" s="449" t="s">
        <v>17823</v>
      </c>
    </row>
    <row r="3459" spans="1:6" ht="30" customHeight="1">
      <c r="A3459" s="446">
        <v>89434</v>
      </c>
      <c r="B3459" s="447" t="s">
        <v>4585</v>
      </c>
      <c r="C3459" s="448" t="s">
        <v>2570</v>
      </c>
      <c r="D3459" s="449">
        <v>5.3199999999999994</v>
      </c>
      <c r="E3459" s="449">
        <v>1.99</v>
      </c>
      <c r="F3459" s="449" t="s">
        <v>11352</v>
      </c>
    </row>
    <row r="3460" spans="1:6" ht="30" customHeight="1">
      <c r="A3460" s="446">
        <v>89421</v>
      </c>
      <c r="B3460" s="447" t="s">
        <v>4586</v>
      </c>
      <c r="C3460" s="448" t="s">
        <v>2570</v>
      </c>
      <c r="D3460" s="449">
        <v>6.1400000000000006</v>
      </c>
      <c r="E3460" s="449">
        <v>1.44</v>
      </c>
      <c r="F3460" s="449" t="s">
        <v>13617</v>
      </c>
    </row>
    <row r="3461" spans="1:6" ht="30" customHeight="1">
      <c r="A3461" s="446">
        <v>89428</v>
      </c>
      <c r="B3461" s="447" t="s">
        <v>4587</v>
      </c>
      <c r="C3461" s="448" t="s">
        <v>2570</v>
      </c>
      <c r="D3461" s="449">
        <v>7.35</v>
      </c>
      <c r="E3461" s="449">
        <v>1.66</v>
      </c>
      <c r="F3461" s="449" t="s">
        <v>16297</v>
      </c>
    </row>
    <row r="3462" spans="1:6" ht="30" customHeight="1">
      <c r="A3462" s="446">
        <v>89435</v>
      </c>
      <c r="B3462" s="447" t="s">
        <v>4588</v>
      </c>
      <c r="C3462" s="448" t="s">
        <v>2570</v>
      </c>
      <c r="D3462" s="449">
        <v>11.54</v>
      </c>
      <c r="E3462" s="449">
        <v>1.97</v>
      </c>
      <c r="F3462" s="449" t="s">
        <v>11606</v>
      </c>
    </row>
    <row r="3463" spans="1:6" ht="30" customHeight="1">
      <c r="A3463" s="446">
        <v>89438</v>
      </c>
      <c r="B3463" s="447" t="s">
        <v>4589</v>
      </c>
      <c r="C3463" s="448" t="s">
        <v>2570</v>
      </c>
      <c r="D3463" s="449">
        <v>2.5599999999999996</v>
      </c>
      <c r="E3463" s="449">
        <v>2.96</v>
      </c>
      <c r="F3463" s="449" t="s">
        <v>11342</v>
      </c>
    </row>
    <row r="3464" spans="1:6" ht="30" customHeight="1">
      <c r="A3464" s="446">
        <v>89440</v>
      </c>
      <c r="B3464" s="447" t="s">
        <v>4590</v>
      </c>
      <c r="C3464" s="448" t="s">
        <v>2570</v>
      </c>
      <c r="D3464" s="449">
        <v>3.2399999999999998</v>
      </c>
      <c r="E3464" s="449">
        <v>3.39</v>
      </c>
      <c r="F3464" s="449" t="s">
        <v>18585</v>
      </c>
    </row>
    <row r="3465" spans="1:6" ht="30" customHeight="1">
      <c r="A3465" s="446">
        <v>89443</v>
      </c>
      <c r="B3465" s="447" t="s">
        <v>4591</v>
      </c>
      <c r="C3465" s="448" t="s">
        <v>2570</v>
      </c>
      <c r="D3465" s="449">
        <v>5.84</v>
      </c>
      <c r="E3465" s="449">
        <v>4.01</v>
      </c>
      <c r="F3465" s="449" t="s">
        <v>14391</v>
      </c>
    </row>
    <row r="3466" spans="1:6" ht="30" customHeight="1">
      <c r="A3466" s="446">
        <v>89442</v>
      </c>
      <c r="B3466" s="447" t="s">
        <v>4592</v>
      </c>
      <c r="C3466" s="448" t="s">
        <v>2570</v>
      </c>
      <c r="D3466" s="449">
        <v>4.5999999999999996</v>
      </c>
      <c r="E3466" s="449">
        <v>3.37</v>
      </c>
      <c r="F3466" s="449" t="s">
        <v>17410</v>
      </c>
    </row>
    <row r="3467" spans="1:6" ht="30" customHeight="1">
      <c r="A3467" s="446">
        <v>89445</v>
      </c>
      <c r="B3467" s="447" t="s">
        <v>4593</v>
      </c>
      <c r="C3467" s="448" t="s">
        <v>2570</v>
      </c>
      <c r="D3467" s="449">
        <v>7.18</v>
      </c>
      <c r="E3467" s="449">
        <v>4</v>
      </c>
      <c r="F3467" s="449" t="s">
        <v>11867</v>
      </c>
    </row>
    <row r="3468" spans="1:6" ht="30" customHeight="1">
      <c r="A3468" s="446">
        <v>89439</v>
      </c>
      <c r="B3468" s="447" t="s">
        <v>4594</v>
      </c>
      <c r="C3468" s="448" t="s">
        <v>2570</v>
      </c>
      <c r="D3468" s="449">
        <v>3.94</v>
      </c>
      <c r="E3468" s="449">
        <v>2.93</v>
      </c>
      <c r="F3468" s="449" t="s">
        <v>12463</v>
      </c>
    </row>
    <row r="3469" spans="1:6" ht="30" customHeight="1">
      <c r="A3469" s="446">
        <v>89441</v>
      </c>
      <c r="B3469" s="447" t="s">
        <v>4595</v>
      </c>
      <c r="C3469" s="448" t="s">
        <v>2570</v>
      </c>
      <c r="D3469" s="449">
        <v>8.33</v>
      </c>
      <c r="E3469" s="449">
        <v>3.34</v>
      </c>
      <c r="F3469" s="449" t="s">
        <v>18433</v>
      </c>
    </row>
    <row r="3470" spans="1:6" ht="30" customHeight="1">
      <c r="A3470" s="446">
        <v>89444</v>
      </c>
      <c r="B3470" s="447" t="s">
        <v>4596</v>
      </c>
      <c r="C3470" s="448" t="s">
        <v>2570</v>
      </c>
      <c r="D3470" s="449">
        <v>14.44</v>
      </c>
      <c r="E3470" s="449">
        <v>3.97</v>
      </c>
      <c r="F3470" s="449" t="s">
        <v>18586</v>
      </c>
    </row>
    <row r="3471" spans="1:6">
      <c r="A3471" s="441"/>
      <c r="B3471" s="445" t="s">
        <v>335</v>
      </c>
      <c r="C3471" s="450"/>
      <c r="D3471" s="451" t="s">
        <v>2587</v>
      </c>
      <c r="E3471" s="451" t="s">
        <v>2587</v>
      </c>
      <c r="F3471" s="451"/>
    </row>
    <row r="3472" spans="1:6" ht="30" customHeight="1">
      <c r="A3472" s="446">
        <v>89540</v>
      </c>
      <c r="B3472" s="447" t="s">
        <v>4597</v>
      </c>
      <c r="C3472" s="448" t="s">
        <v>2570</v>
      </c>
      <c r="D3472" s="449">
        <v>5.7899999999999991</v>
      </c>
      <c r="E3472" s="449">
        <v>1.1000000000000001</v>
      </c>
      <c r="F3472" s="449" t="s">
        <v>14097</v>
      </c>
    </row>
    <row r="3473" spans="1:6" ht="30" customHeight="1">
      <c r="A3473" s="446">
        <v>89542</v>
      </c>
      <c r="B3473" s="447" t="s">
        <v>4598</v>
      </c>
      <c r="C3473" s="448" t="s">
        <v>2570</v>
      </c>
      <c r="D3473" s="449">
        <v>17.84</v>
      </c>
      <c r="E3473" s="449">
        <v>1.35</v>
      </c>
      <c r="F3473" s="449" t="s">
        <v>12657</v>
      </c>
    </row>
    <row r="3474" spans="1:6" ht="30" customHeight="1">
      <c r="A3474" s="446">
        <v>89555</v>
      </c>
      <c r="B3474" s="447" t="s">
        <v>4599</v>
      </c>
      <c r="C3474" s="448" t="s">
        <v>2570</v>
      </c>
      <c r="D3474" s="449">
        <v>13.870000000000001</v>
      </c>
      <c r="E3474" s="449">
        <v>1.35</v>
      </c>
      <c r="F3474" s="449" t="s">
        <v>15606</v>
      </c>
    </row>
    <row r="3475" spans="1:6" ht="30" customHeight="1">
      <c r="A3475" s="446">
        <v>89579</v>
      </c>
      <c r="B3475" s="447" t="s">
        <v>4600</v>
      </c>
      <c r="C3475" s="448" t="s">
        <v>2570</v>
      </c>
      <c r="D3475" s="449">
        <v>6</v>
      </c>
      <c r="E3475" s="449">
        <v>2.0099999999999998</v>
      </c>
      <c r="F3475" s="449" t="s">
        <v>11372</v>
      </c>
    </row>
    <row r="3476" spans="1:6" ht="30" customHeight="1">
      <c r="A3476" s="446">
        <v>89598</v>
      </c>
      <c r="B3476" s="447" t="s">
        <v>4601</v>
      </c>
      <c r="C3476" s="448" t="s">
        <v>2570</v>
      </c>
      <c r="D3476" s="449">
        <v>32.58</v>
      </c>
      <c r="E3476" s="449">
        <v>2.33</v>
      </c>
      <c r="F3476" s="449" t="s">
        <v>18621</v>
      </c>
    </row>
    <row r="3477" spans="1:6" ht="30" customHeight="1">
      <c r="A3477" s="446">
        <v>89981</v>
      </c>
      <c r="B3477" s="447" t="s">
        <v>4602</v>
      </c>
      <c r="C3477" s="448" t="s">
        <v>2570</v>
      </c>
      <c r="D3477" s="449">
        <v>13.790000000000001</v>
      </c>
      <c r="E3477" s="449">
        <v>1.35</v>
      </c>
      <c r="F3477" s="449" t="s">
        <v>18725</v>
      </c>
    </row>
    <row r="3478" spans="1:6" ht="30" customHeight="1">
      <c r="A3478" s="446">
        <v>89538</v>
      </c>
      <c r="B3478" s="447" t="s">
        <v>4603</v>
      </c>
      <c r="C3478" s="448" t="s">
        <v>2570</v>
      </c>
      <c r="D3478" s="449">
        <v>1.73</v>
      </c>
      <c r="E3478" s="449">
        <v>1.1299999999999999</v>
      </c>
      <c r="F3478" s="449" t="s">
        <v>18605</v>
      </c>
    </row>
    <row r="3479" spans="1:6" ht="30" customHeight="1">
      <c r="A3479" s="446">
        <v>89553</v>
      </c>
      <c r="B3479" s="447" t="s">
        <v>4604</v>
      </c>
      <c r="C3479" s="448" t="s">
        <v>2570</v>
      </c>
      <c r="D3479" s="449">
        <v>2.7</v>
      </c>
      <c r="E3479" s="449">
        <v>1.39</v>
      </c>
      <c r="F3479" s="449" t="s">
        <v>14641</v>
      </c>
    </row>
    <row r="3480" spans="1:6" ht="30" customHeight="1">
      <c r="A3480" s="446">
        <v>89570</v>
      </c>
      <c r="B3480" s="447" t="s">
        <v>4605</v>
      </c>
      <c r="C3480" s="448" t="s">
        <v>2570</v>
      </c>
      <c r="D3480" s="449">
        <v>6.63</v>
      </c>
      <c r="E3480" s="449">
        <v>1.64</v>
      </c>
      <c r="F3480" s="449" t="s">
        <v>17780</v>
      </c>
    </row>
    <row r="3481" spans="1:6" ht="30" customHeight="1">
      <c r="A3481" s="446">
        <v>89572</v>
      </c>
      <c r="B3481" s="447" t="s">
        <v>4606</v>
      </c>
      <c r="C3481" s="448" t="s">
        <v>2570</v>
      </c>
      <c r="D3481" s="449">
        <v>4.2300000000000004</v>
      </c>
      <c r="E3481" s="449">
        <v>1.65</v>
      </c>
      <c r="F3481" s="449" t="s">
        <v>18613</v>
      </c>
    </row>
    <row r="3482" spans="1:6" ht="30" customHeight="1">
      <c r="A3482" s="446">
        <v>89595</v>
      </c>
      <c r="B3482" s="447" t="s">
        <v>4607</v>
      </c>
      <c r="C3482" s="448" t="s">
        <v>2570</v>
      </c>
      <c r="D3482" s="449">
        <v>8.19</v>
      </c>
      <c r="E3482" s="449">
        <v>2</v>
      </c>
      <c r="F3482" s="449" t="s">
        <v>11427</v>
      </c>
    </row>
    <row r="3483" spans="1:6" ht="30" customHeight="1">
      <c r="A3483" s="446">
        <v>89596</v>
      </c>
      <c r="B3483" s="447" t="s">
        <v>4608</v>
      </c>
      <c r="C3483" s="448" t="s">
        <v>2570</v>
      </c>
      <c r="D3483" s="449">
        <v>5.71</v>
      </c>
      <c r="E3483" s="449">
        <v>2.0099999999999998</v>
      </c>
      <c r="F3483" s="449" t="s">
        <v>14108</v>
      </c>
    </row>
    <row r="3484" spans="1:6" ht="30" customHeight="1">
      <c r="A3484" s="446">
        <v>89610</v>
      </c>
      <c r="B3484" s="447" t="s">
        <v>4609</v>
      </c>
      <c r="C3484" s="448" t="s">
        <v>2570</v>
      </c>
      <c r="D3484" s="449">
        <v>11.65</v>
      </c>
      <c r="E3484" s="449">
        <v>2.35</v>
      </c>
      <c r="F3484" s="449" t="s">
        <v>18625</v>
      </c>
    </row>
    <row r="3485" spans="1:6" ht="30" customHeight="1">
      <c r="A3485" s="446">
        <v>89613</v>
      </c>
      <c r="B3485" s="447" t="s">
        <v>4610</v>
      </c>
      <c r="C3485" s="448" t="s">
        <v>2570</v>
      </c>
      <c r="D3485" s="449">
        <v>17.39</v>
      </c>
      <c r="E3485" s="449">
        <v>2.88</v>
      </c>
      <c r="F3485" s="449" t="s">
        <v>18627</v>
      </c>
    </row>
    <row r="3486" spans="1:6" ht="30" customHeight="1">
      <c r="A3486" s="446">
        <v>89616</v>
      </c>
      <c r="B3486" s="447" t="s">
        <v>4611</v>
      </c>
      <c r="C3486" s="448" t="s">
        <v>2570</v>
      </c>
      <c r="D3486" s="449">
        <v>25.78</v>
      </c>
      <c r="E3486" s="449">
        <v>3.23</v>
      </c>
      <c r="F3486" s="449" t="s">
        <v>18630</v>
      </c>
    </row>
    <row r="3487" spans="1:6" ht="30" customHeight="1">
      <c r="A3487" s="446">
        <v>89485</v>
      </c>
      <c r="B3487" s="447" t="s">
        <v>4612</v>
      </c>
      <c r="C3487" s="448" t="s">
        <v>2570</v>
      </c>
      <c r="D3487" s="449">
        <v>2.34</v>
      </c>
      <c r="E3487" s="449">
        <v>1.7</v>
      </c>
      <c r="F3487" s="449" t="s">
        <v>12127</v>
      </c>
    </row>
    <row r="3488" spans="1:6" ht="30" customHeight="1">
      <c r="A3488" s="446">
        <v>89493</v>
      </c>
      <c r="B3488" s="447" t="s">
        <v>4613</v>
      </c>
      <c r="C3488" s="448" t="s">
        <v>2570</v>
      </c>
      <c r="D3488" s="449">
        <v>4.63</v>
      </c>
      <c r="E3488" s="449">
        <v>2.0499999999999998</v>
      </c>
      <c r="F3488" s="449" t="s">
        <v>11491</v>
      </c>
    </row>
    <row r="3489" spans="1:6" ht="30" customHeight="1">
      <c r="A3489" s="446">
        <v>89498</v>
      </c>
      <c r="B3489" s="447" t="s">
        <v>4614</v>
      </c>
      <c r="C3489" s="448" t="s">
        <v>2570</v>
      </c>
      <c r="D3489" s="449">
        <v>6.34</v>
      </c>
      <c r="E3489" s="449">
        <v>2.5</v>
      </c>
      <c r="F3489" s="449" t="s">
        <v>11310</v>
      </c>
    </row>
    <row r="3490" spans="1:6" ht="30" customHeight="1">
      <c r="A3490" s="446">
        <v>89502</v>
      </c>
      <c r="B3490" s="447" t="s">
        <v>4615</v>
      </c>
      <c r="C3490" s="448" t="s">
        <v>2570</v>
      </c>
      <c r="D3490" s="449">
        <v>8.07</v>
      </c>
      <c r="E3490" s="449">
        <v>3.02</v>
      </c>
      <c r="F3490" s="449" t="s">
        <v>12592</v>
      </c>
    </row>
    <row r="3491" spans="1:6" ht="30" customHeight="1">
      <c r="A3491" s="446">
        <v>89506</v>
      </c>
      <c r="B3491" s="447" t="s">
        <v>4616</v>
      </c>
      <c r="C3491" s="448" t="s">
        <v>2570</v>
      </c>
      <c r="D3491" s="449">
        <v>23.18</v>
      </c>
      <c r="E3491" s="449">
        <v>3.55</v>
      </c>
      <c r="F3491" s="449" t="s">
        <v>18590</v>
      </c>
    </row>
    <row r="3492" spans="1:6" ht="30" customHeight="1">
      <c r="A3492" s="446">
        <v>89515</v>
      </c>
      <c r="B3492" s="447" t="s">
        <v>4617</v>
      </c>
      <c r="C3492" s="448" t="s">
        <v>2570</v>
      </c>
      <c r="D3492" s="449">
        <v>50.18</v>
      </c>
      <c r="E3492" s="449">
        <v>4.33</v>
      </c>
      <c r="F3492" s="449" t="s">
        <v>18592</v>
      </c>
    </row>
    <row r="3493" spans="1:6" ht="30" customHeight="1">
      <c r="A3493" s="446">
        <v>89523</v>
      </c>
      <c r="B3493" s="447" t="s">
        <v>4618</v>
      </c>
      <c r="C3493" s="448" t="s">
        <v>2570</v>
      </c>
      <c r="D3493" s="449">
        <v>59.320000000000007</v>
      </c>
      <c r="E3493" s="449">
        <v>4.8600000000000003</v>
      </c>
      <c r="F3493" s="449" t="s">
        <v>18597</v>
      </c>
    </row>
    <row r="3494" spans="1:6" ht="30" customHeight="1">
      <c r="A3494" s="446">
        <v>89481</v>
      </c>
      <c r="B3494" s="447" t="s">
        <v>4619</v>
      </c>
      <c r="C3494" s="448" t="s">
        <v>2570</v>
      </c>
      <c r="D3494" s="449">
        <v>1.8199999999999998</v>
      </c>
      <c r="E3494" s="449">
        <v>1.71</v>
      </c>
      <c r="F3494" s="449" t="s">
        <v>11862</v>
      </c>
    </row>
    <row r="3495" spans="1:6" ht="30" customHeight="1">
      <c r="A3495" s="446">
        <v>89492</v>
      </c>
      <c r="B3495" s="447" t="s">
        <v>4620</v>
      </c>
      <c r="C3495" s="448" t="s">
        <v>2570</v>
      </c>
      <c r="D3495" s="449">
        <v>3.18</v>
      </c>
      <c r="E3495" s="449">
        <v>2.0699999999999998</v>
      </c>
      <c r="F3495" s="449" t="s">
        <v>12289</v>
      </c>
    </row>
    <row r="3496" spans="1:6" ht="30" customHeight="1">
      <c r="A3496" s="446">
        <v>89497</v>
      </c>
      <c r="B3496" s="447" t="s">
        <v>4621</v>
      </c>
      <c r="C3496" s="448" t="s">
        <v>2570</v>
      </c>
      <c r="D3496" s="449">
        <v>5.6899999999999995</v>
      </c>
      <c r="E3496" s="449">
        <v>2.5</v>
      </c>
      <c r="F3496" s="449" t="s">
        <v>13973</v>
      </c>
    </row>
    <row r="3497" spans="1:6" ht="30" customHeight="1">
      <c r="A3497" s="446">
        <v>89501</v>
      </c>
      <c r="B3497" s="447" t="s">
        <v>4622</v>
      </c>
      <c r="C3497" s="448" t="s">
        <v>2570</v>
      </c>
      <c r="D3497" s="449">
        <v>6.8800000000000008</v>
      </c>
      <c r="E3497" s="449">
        <v>3.03</v>
      </c>
      <c r="F3497" s="449" t="s">
        <v>12760</v>
      </c>
    </row>
    <row r="3498" spans="1:6" ht="30" customHeight="1">
      <c r="A3498" s="446">
        <v>89505</v>
      </c>
      <c r="B3498" s="447" t="s">
        <v>4623</v>
      </c>
      <c r="C3498" s="448" t="s">
        <v>2570</v>
      </c>
      <c r="D3498" s="449">
        <v>20.349999999999998</v>
      </c>
      <c r="E3498" s="449">
        <v>3.55</v>
      </c>
      <c r="F3498" s="449" t="s">
        <v>18589</v>
      </c>
    </row>
    <row r="3499" spans="1:6" ht="30" customHeight="1">
      <c r="A3499" s="446">
        <v>89513</v>
      </c>
      <c r="B3499" s="447" t="s">
        <v>4624</v>
      </c>
      <c r="C3499" s="448" t="s">
        <v>2570</v>
      </c>
      <c r="D3499" s="449">
        <v>67.38</v>
      </c>
      <c r="E3499" s="449">
        <v>4.33</v>
      </c>
      <c r="F3499" s="449" t="s">
        <v>18591</v>
      </c>
    </row>
    <row r="3500" spans="1:6" ht="30" customHeight="1">
      <c r="A3500" s="446">
        <v>89521</v>
      </c>
      <c r="B3500" s="447" t="s">
        <v>4625</v>
      </c>
      <c r="C3500" s="448" t="s">
        <v>2570</v>
      </c>
      <c r="D3500" s="449">
        <v>79.580000000000013</v>
      </c>
      <c r="E3500" s="449">
        <v>4.8499999999999996</v>
      </c>
      <c r="F3500" s="449" t="s">
        <v>18595</v>
      </c>
    </row>
    <row r="3501" spans="1:6" ht="30" customHeight="1">
      <c r="A3501" s="446">
        <v>89489</v>
      </c>
      <c r="B3501" s="447" t="s">
        <v>3951</v>
      </c>
      <c r="C3501" s="448" t="s">
        <v>2570</v>
      </c>
      <c r="D3501" s="449">
        <v>3.41</v>
      </c>
      <c r="E3501" s="449">
        <v>1.68</v>
      </c>
      <c r="F3501" s="449" t="s">
        <v>18587</v>
      </c>
    </row>
    <row r="3502" spans="1:6" ht="30" customHeight="1">
      <c r="A3502" s="446">
        <v>89494</v>
      </c>
      <c r="B3502" s="447" t="s">
        <v>3952</v>
      </c>
      <c r="C3502" s="448" t="s">
        <v>2570</v>
      </c>
      <c r="D3502" s="449">
        <v>6.4099999999999993</v>
      </c>
      <c r="E3502" s="449">
        <v>2.04</v>
      </c>
      <c r="F3502" s="449" t="s">
        <v>11282</v>
      </c>
    </row>
    <row r="3503" spans="1:6" ht="30" customHeight="1">
      <c r="A3503" s="446">
        <v>89499</v>
      </c>
      <c r="B3503" s="447" t="s">
        <v>3953</v>
      </c>
      <c r="C3503" s="448" t="s">
        <v>2570</v>
      </c>
      <c r="D3503" s="449">
        <v>10.53</v>
      </c>
      <c r="E3503" s="449">
        <v>2.48</v>
      </c>
      <c r="F3503" s="449" t="s">
        <v>18588</v>
      </c>
    </row>
    <row r="3504" spans="1:6" ht="30" customHeight="1">
      <c r="A3504" s="446">
        <v>89503</v>
      </c>
      <c r="B3504" s="447" t="s">
        <v>3954</v>
      </c>
      <c r="C3504" s="448" t="s">
        <v>2570</v>
      </c>
      <c r="D3504" s="449">
        <v>13.260000000000002</v>
      </c>
      <c r="E3504" s="449">
        <v>3</v>
      </c>
      <c r="F3504" s="449" t="s">
        <v>13417</v>
      </c>
    </row>
    <row r="3505" spans="1:6" ht="30" customHeight="1">
      <c r="A3505" s="446">
        <v>89507</v>
      </c>
      <c r="B3505" s="447" t="s">
        <v>3955</v>
      </c>
      <c r="C3505" s="448" t="s">
        <v>2570</v>
      </c>
      <c r="D3505" s="449">
        <v>29.07</v>
      </c>
      <c r="E3505" s="449">
        <v>3.54</v>
      </c>
      <c r="F3505" s="449" t="s">
        <v>16296</v>
      </c>
    </row>
    <row r="3506" spans="1:6" ht="30" customHeight="1">
      <c r="A3506" s="446">
        <v>89517</v>
      </c>
      <c r="B3506" s="447" t="s">
        <v>3956</v>
      </c>
      <c r="C3506" s="448" t="s">
        <v>2570</v>
      </c>
      <c r="D3506" s="449">
        <v>41.81</v>
      </c>
      <c r="E3506" s="449">
        <v>4.34</v>
      </c>
      <c r="F3506" s="449" t="s">
        <v>18593</v>
      </c>
    </row>
    <row r="3507" spans="1:6" ht="30" customHeight="1">
      <c r="A3507" s="446">
        <v>89525</v>
      </c>
      <c r="B3507" s="447" t="s">
        <v>3957</v>
      </c>
      <c r="C3507" s="448" t="s">
        <v>2570</v>
      </c>
      <c r="D3507" s="449">
        <v>58.3</v>
      </c>
      <c r="E3507" s="449">
        <v>4.8600000000000003</v>
      </c>
      <c r="F3507" s="449" t="s">
        <v>18598</v>
      </c>
    </row>
    <row r="3508" spans="1:6" ht="30" customHeight="1">
      <c r="A3508" s="446">
        <v>89490</v>
      </c>
      <c r="B3508" s="447" t="s">
        <v>3958</v>
      </c>
      <c r="C3508" s="448" t="s">
        <v>2570</v>
      </c>
      <c r="D3508" s="449">
        <v>2.93</v>
      </c>
      <c r="E3508" s="449">
        <v>1.69</v>
      </c>
      <c r="F3508" s="449" t="s">
        <v>18460</v>
      </c>
    </row>
    <row r="3509" spans="1:6" ht="30" customHeight="1">
      <c r="A3509" s="446">
        <v>89496</v>
      </c>
      <c r="B3509" s="447" t="s">
        <v>3959</v>
      </c>
      <c r="C3509" s="448" t="s">
        <v>2570</v>
      </c>
      <c r="D3509" s="449">
        <v>4.33</v>
      </c>
      <c r="E3509" s="449">
        <v>2.0499999999999998</v>
      </c>
      <c r="F3509" s="449" t="s">
        <v>12267</v>
      </c>
    </row>
    <row r="3510" spans="1:6" ht="30" customHeight="1">
      <c r="A3510" s="446">
        <v>89500</v>
      </c>
      <c r="B3510" s="447" t="s">
        <v>3960</v>
      </c>
      <c r="C3510" s="448" t="s">
        <v>2570</v>
      </c>
      <c r="D3510" s="449">
        <v>6.4700000000000006</v>
      </c>
      <c r="E3510" s="449">
        <v>2.5</v>
      </c>
      <c r="F3510" s="449" t="s">
        <v>15119</v>
      </c>
    </row>
    <row r="3511" spans="1:6" ht="30" customHeight="1">
      <c r="A3511" s="446">
        <v>89504</v>
      </c>
      <c r="B3511" s="447" t="s">
        <v>3961</v>
      </c>
      <c r="C3511" s="448" t="s">
        <v>2570</v>
      </c>
      <c r="D3511" s="449">
        <v>11.38</v>
      </c>
      <c r="E3511" s="449">
        <v>3.01</v>
      </c>
      <c r="F3511" s="449" t="s">
        <v>13681</v>
      </c>
    </row>
    <row r="3512" spans="1:6" ht="30" customHeight="1">
      <c r="A3512" s="446">
        <v>89510</v>
      </c>
      <c r="B3512" s="447" t="s">
        <v>3962</v>
      </c>
      <c r="C3512" s="448" t="s">
        <v>2570</v>
      </c>
      <c r="D3512" s="449">
        <v>18.27</v>
      </c>
      <c r="E3512" s="449">
        <v>3.55</v>
      </c>
      <c r="F3512" s="449" t="s">
        <v>14385</v>
      </c>
    </row>
    <row r="3513" spans="1:6" ht="30" customHeight="1">
      <c r="A3513" s="446">
        <v>89519</v>
      </c>
      <c r="B3513" s="447" t="s">
        <v>3963</v>
      </c>
      <c r="C3513" s="448" t="s">
        <v>2570</v>
      </c>
      <c r="D3513" s="449">
        <v>27.36</v>
      </c>
      <c r="E3513" s="449">
        <v>4.3499999999999996</v>
      </c>
      <c r="F3513" s="449" t="s">
        <v>18594</v>
      </c>
    </row>
    <row r="3514" spans="1:6" ht="30" customHeight="1">
      <c r="A3514" s="446">
        <v>89527</v>
      </c>
      <c r="B3514" s="447" t="s">
        <v>3964</v>
      </c>
      <c r="C3514" s="448" t="s">
        <v>2570</v>
      </c>
      <c r="D3514" s="449">
        <v>44.080000000000005</v>
      </c>
      <c r="E3514" s="449">
        <v>4.87</v>
      </c>
      <c r="F3514" s="449" t="s">
        <v>18599</v>
      </c>
    </row>
    <row r="3515" spans="1:6" ht="30" customHeight="1">
      <c r="A3515" s="446">
        <v>89528</v>
      </c>
      <c r="B3515" s="447" t="s">
        <v>3965</v>
      </c>
      <c r="C3515" s="448" t="s">
        <v>2570</v>
      </c>
      <c r="D3515" s="449">
        <v>1.67</v>
      </c>
      <c r="E3515" s="449">
        <v>1.1299999999999999</v>
      </c>
      <c r="F3515" s="449" t="s">
        <v>11462</v>
      </c>
    </row>
    <row r="3516" spans="1:6" ht="30" customHeight="1">
      <c r="A3516" s="446">
        <v>89541</v>
      </c>
      <c r="B3516" s="447" t="s">
        <v>3966</v>
      </c>
      <c r="C3516" s="448" t="s">
        <v>2570</v>
      </c>
      <c r="D3516" s="449">
        <v>2.7700000000000005</v>
      </c>
      <c r="E3516" s="449">
        <v>1.39</v>
      </c>
      <c r="F3516" s="449" t="s">
        <v>11482</v>
      </c>
    </row>
    <row r="3517" spans="1:6" ht="30" customHeight="1">
      <c r="A3517" s="446">
        <v>89558</v>
      </c>
      <c r="B3517" s="447" t="s">
        <v>3967</v>
      </c>
      <c r="C3517" s="448" t="s">
        <v>2570</v>
      </c>
      <c r="D3517" s="449">
        <v>4.5299999999999994</v>
      </c>
      <c r="E3517" s="449">
        <v>1.65</v>
      </c>
      <c r="F3517" s="449" t="s">
        <v>17395</v>
      </c>
    </row>
    <row r="3518" spans="1:6" ht="30" customHeight="1">
      <c r="A3518" s="446">
        <v>89575</v>
      </c>
      <c r="B3518" s="447" t="s">
        <v>3968</v>
      </c>
      <c r="C3518" s="448" t="s">
        <v>2570</v>
      </c>
      <c r="D3518" s="449">
        <v>5.83</v>
      </c>
      <c r="E3518" s="449">
        <v>2.0099999999999998</v>
      </c>
      <c r="F3518" s="449" t="s">
        <v>11912</v>
      </c>
    </row>
    <row r="3519" spans="1:6" ht="30" customHeight="1">
      <c r="A3519" s="446">
        <v>89597</v>
      </c>
      <c r="B3519" s="447" t="s">
        <v>3969</v>
      </c>
      <c r="C3519" s="448" t="s">
        <v>2570</v>
      </c>
      <c r="D3519" s="449">
        <v>11.64</v>
      </c>
      <c r="E3519" s="449">
        <v>2.35</v>
      </c>
      <c r="F3519" s="449" t="s">
        <v>18620</v>
      </c>
    </row>
    <row r="3520" spans="1:6" ht="30" customHeight="1">
      <c r="A3520" s="446">
        <v>89611</v>
      </c>
      <c r="B3520" s="447" t="s">
        <v>3970</v>
      </c>
      <c r="C3520" s="448" t="s">
        <v>2570</v>
      </c>
      <c r="D3520" s="449">
        <v>19.650000000000002</v>
      </c>
      <c r="E3520" s="449">
        <v>2.88</v>
      </c>
      <c r="F3520" s="449" t="s">
        <v>11944</v>
      </c>
    </row>
    <row r="3521" spans="1:6" ht="30" customHeight="1">
      <c r="A3521" s="446">
        <v>89614</v>
      </c>
      <c r="B3521" s="447" t="s">
        <v>3971</v>
      </c>
      <c r="C3521" s="448" t="s">
        <v>2570</v>
      </c>
      <c r="D3521" s="449">
        <v>38.51</v>
      </c>
      <c r="E3521" s="449">
        <v>3.22</v>
      </c>
      <c r="F3521" s="449" t="s">
        <v>18628</v>
      </c>
    </row>
    <row r="3522" spans="1:6" ht="30" customHeight="1">
      <c r="A3522" s="446">
        <v>89530</v>
      </c>
      <c r="B3522" s="447" t="s">
        <v>3972</v>
      </c>
      <c r="C3522" s="448" t="s">
        <v>2570</v>
      </c>
      <c r="D3522" s="449">
        <v>8.01</v>
      </c>
      <c r="E3522" s="449">
        <v>1.0900000000000001</v>
      </c>
      <c r="F3522" s="449" t="s">
        <v>18601</v>
      </c>
    </row>
    <row r="3523" spans="1:6" ht="30" customHeight="1">
      <c r="A3523" s="446">
        <v>89577</v>
      </c>
      <c r="B3523" s="447" t="s">
        <v>3973</v>
      </c>
      <c r="C3523" s="448" t="s">
        <v>2570</v>
      </c>
      <c r="D3523" s="449">
        <v>21.3</v>
      </c>
      <c r="E3523" s="449">
        <v>1.98</v>
      </c>
      <c r="F3523" s="449" t="s">
        <v>14549</v>
      </c>
    </row>
    <row r="3524" spans="1:6" ht="30" customHeight="1">
      <c r="A3524" s="446">
        <v>89532</v>
      </c>
      <c r="B3524" s="447" t="s">
        <v>3974</v>
      </c>
      <c r="C3524" s="448" t="s">
        <v>2570</v>
      </c>
      <c r="D3524" s="449">
        <v>3.62</v>
      </c>
      <c r="E3524" s="449">
        <v>1.1100000000000001</v>
      </c>
      <c r="F3524" s="449" t="s">
        <v>18603</v>
      </c>
    </row>
    <row r="3525" spans="1:6" ht="30" customHeight="1">
      <c r="A3525" s="446">
        <v>89562</v>
      </c>
      <c r="B3525" s="447" t="s">
        <v>3975</v>
      </c>
      <c r="C3525" s="448" t="s">
        <v>2570</v>
      </c>
      <c r="D3525" s="449">
        <v>4.9000000000000004</v>
      </c>
      <c r="E3525" s="449">
        <v>1.65</v>
      </c>
      <c r="F3525" s="449" t="s">
        <v>16349</v>
      </c>
    </row>
    <row r="3526" spans="1:6" ht="30" customHeight="1">
      <c r="A3526" s="446">
        <v>89605</v>
      </c>
      <c r="B3526" s="447" t="s">
        <v>3976</v>
      </c>
      <c r="C3526" s="448" t="s">
        <v>2570</v>
      </c>
      <c r="D3526" s="449">
        <v>11.33</v>
      </c>
      <c r="E3526" s="449">
        <v>2.35</v>
      </c>
      <c r="F3526" s="449" t="s">
        <v>18623</v>
      </c>
    </row>
    <row r="3527" spans="1:6" ht="30" customHeight="1">
      <c r="A3527" s="446">
        <v>89980</v>
      </c>
      <c r="B3527" s="447" t="s">
        <v>3977</v>
      </c>
      <c r="C3527" s="448" t="s">
        <v>2570</v>
      </c>
      <c r="D3527" s="449">
        <v>5.68</v>
      </c>
      <c r="E3527" s="449">
        <v>1.1000000000000001</v>
      </c>
      <c r="F3527" s="449" t="s">
        <v>12969</v>
      </c>
    </row>
    <row r="3528" spans="1:6" ht="30" customHeight="1">
      <c r="A3528" s="446">
        <v>89534</v>
      </c>
      <c r="B3528" s="447" t="s">
        <v>3978</v>
      </c>
      <c r="C3528" s="448" t="s">
        <v>2570</v>
      </c>
      <c r="D3528" s="449">
        <v>2.2399999999999998</v>
      </c>
      <c r="E3528" s="449">
        <v>1.1200000000000001</v>
      </c>
      <c r="F3528" s="449" t="s">
        <v>13180</v>
      </c>
    </row>
    <row r="3529" spans="1:6" ht="30" customHeight="1">
      <c r="A3529" s="446">
        <v>89551</v>
      </c>
      <c r="B3529" s="447" t="s">
        <v>3979</v>
      </c>
      <c r="C3529" s="448" t="s">
        <v>2570</v>
      </c>
      <c r="D3529" s="449">
        <v>5.07</v>
      </c>
      <c r="E3529" s="449">
        <v>1.37</v>
      </c>
      <c r="F3529" s="449" t="s">
        <v>12689</v>
      </c>
    </row>
    <row r="3530" spans="1:6" ht="30" customHeight="1">
      <c r="A3530" s="446">
        <v>89564</v>
      </c>
      <c r="B3530" s="447" t="s">
        <v>3980</v>
      </c>
      <c r="C3530" s="448" t="s">
        <v>2570</v>
      </c>
      <c r="D3530" s="449">
        <v>9.8300000000000018</v>
      </c>
      <c r="E3530" s="449">
        <v>1.63</v>
      </c>
      <c r="F3530" s="449" t="s">
        <v>14351</v>
      </c>
    </row>
    <row r="3531" spans="1:6" ht="30" customHeight="1">
      <c r="A3531" s="446">
        <v>89593</v>
      </c>
      <c r="B3531" s="447" t="s">
        <v>3981</v>
      </c>
      <c r="C3531" s="448" t="s">
        <v>2570</v>
      </c>
      <c r="D3531" s="449">
        <v>19.169999999999998</v>
      </c>
      <c r="E3531" s="449">
        <v>1.98</v>
      </c>
      <c r="F3531" s="449" t="s">
        <v>12323</v>
      </c>
    </row>
    <row r="3532" spans="1:6" ht="30" customHeight="1">
      <c r="A3532" s="446">
        <v>89536</v>
      </c>
      <c r="B3532" s="447" t="s">
        <v>3982</v>
      </c>
      <c r="C3532" s="448" t="s">
        <v>2570</v>
      </c>
      <c r="D3532" s="449">
        <v>7.1400000000000006</v>
      </c>
      <c r="E3532" s="449">
        <v>1.0900000000000001</v>
      </c>
      <c r="F3532" s="449" t="s">
        <v>12661</v>
      </c>
    </row>
    <row r="3533" spans="1:6" ht="30" customHeight="1">
      <c r="A3533" s="446">
        <v>89552</v>
      </c>
      <c r="B3533" s="447" t="s">
        <v>3936</v>
      </c>
      <c r="C3533" s="448" t="s">
        <v>2570</v>
      </c>
      <c r="D3533" s="449">
        <v>11.290000000000001</v>
      </c>
      <c r="E3533" s="449">
        <v>1.35</v>
      </c>
      <c r="F3533" s="449" t="s">
        <v>18607</v>
      </c>
    </row>
    <row r="3534" spans="1:6" ht="30" customHeight="1">
      <c r="A3534" s="446">
        <v>89568</v>
      </c>
      <c r="B3534" s="447" t="s">
        <v>3937</v>
      </c>
      <c r="C3534" s="448" t="s">
        <v>2570</v>
      </c>
      <c r="D3534" s="449">
        <v>20.959999999999997</v>
      </c>
      <c r="E3534" s="449">
        <v>1.62</v>
      </c>
      <c r="F3534" s="449" t="s">
        <v>18611</v>
      </c>
    </row>
    <row r="3535" spans="1:6" ht="30" customHeight="1">
      <c r="A3535" s="446">
        <v>89594</v>
      </c>
      <c r="B3535" s="447" t="s">
        <v>3532</v>
      </c>
      <c r="C3535" s="448" t="s">
        <v>2570</v>
      </c>
      <c r="D3535" s="449">
        <v>23.37</v>
      </c>
      <c r="E3535" s="449">
        <v>1.98</v>
      </c>
      <c r="F3535" s="449" t="s">
        <v>18619</v>
      </c>
    </row>
    <row r="3536" spans="1:6" ht="30" customHeight="1">
      <c r="A3536" s="446">
        <v>89609</v>
      </c>
      <c r="B3536" s="447" t="s">
        <v>3533</v>
      </c>
      <c r="C3536" s="448" t="s">
        <v>2570</v>
      </c>
      <c r="D3536" s="449">
        <v>55.48</v>
      </c>
      <c r="E3536" s="449">
        <v>2.3199999999999998</v>
      </c>
      <c r="F3536" s="449" t="s">
        <v>18624</v>
      </c>
    </row>
    <row r="3537" spans="1:6" ht="30" customHeight="1">
      <c r="A3537" s="446">
        <v>89612</v>
      </c>
      <c r="B3537" s="447" t="s">
        <v>3534</v>
      </c>
      <c r="C3537" s="448" t="s">
        <v>2570</v>
      </c>
      <c r="D3537" s="449">
        <v>110.33000000000001</v>
      </c>
      <c r="E3537" s="449">
        <v>2.85</v>
      </c>
      <c r="F3537" s="449" t="s">
        <v>18626</v>
      </c>
    </row>
    <row r="3538" spans="1:6" ht="30" customHeight="1">
      <c r="A3538" s="446">
        <v>89615</v>
      </c>
      <c r="B3538" s="447" t="s">
        <v>3535</v>
      </c>
      <c r="C3538" s="448" t="s">
        <v>2570</v>
      </c>
      <c r="D3538" s="449">
        <v>167.45</v>
      </c>
      <c r="E3538" s="449">
        <v>3.21</v>
      </c>
      <c r="F3538" s="449" t="s">
        <v>18629</v>
      </c>
    </row>
    <row r="3539" spans="1:6" ht="30" customHeight="1">
      <c r="A3539" s="446">
        <v>89617</v>
      </c>
      <c r="B3539" s="447" t="s">
        <v>3536</v>
      </c>
      <c r="C3539" s="448" t="s">
        <v>2570</v>
      </c>
      <c r="D3539" s="449">
        <v>2.7899999999999996</v>
      </c>
      <c r="E3539" s="449">
        <v>2.27</v>
      </c>
      <c r="F3539" s="449" t="s">
        <v>17464</v>
      </c>
    </row>
    <row r="3540" spans="1:6" ht="30" customHeight="1">
      <c r="A3540" s="446">
        <v>89620</v>
      </c>
      <c r="B3540" s="447" t="s">
        <v>3537</v>
      </c>
      <c r="C3540" s="448" t="s">
        <v>2570</v>
      </c>
      <c r="D3540" s="449">
        <v>5.32</v>
      </c>
      <c r="E3540" s="449">
        <v>2.76</v>
      </c>
      <c r="F3540" s="449" t="s">
        <v>12465</v>
      </c>
    </row>
    <row r="3541" spans="1:6" ht="30" customHeight="1">
      <c r="A3541" s="446">
        <v>89623</v>
      </c>
      <c r="B3541" s="447" t="s">
        <v>3538</v>
      </c>
      <c r="C3541" s="448" t="s">
        <v>2570</v>
      </c>
      <c r="D3541" s="449">
        <v>9.25</v>
      </c>
      <c r="E3541" s="449">
        <v>3.31</v>
      </c>
      <c r="F3541" s="449" t="s">
        <v>12684</v>
      </c>
    </row>
    <row r="3542" spans="1:6" ht="30" customHeight="1">
      <c r="A3542" s="446">
        <v>89625</v>
      </c>
      <c r="B3542" s="447" t="s">
        <v>3539</v>
      </c>
      <c r="C3542" s="448" t="s">
        <v>2570</v>
      </c>
      <c r="D3542" s="449">
        <v>11.23</v>
      </c>
      <c r="E3542" s="449">
        <v>4.01</v>
      </c>
      <c r="F3542" s="449" t="s">
        <v>15144</v>
      </c>
    </row>
    <row r="3543" spans="1:6" ht="30" customHeight="1">
      <c r="A3543" s="446">
        <v>89628</v>
      </c>
      <c r="B3543" s="447" t="s">
        <v>3540</v>
      </c>
      <c r="C3543" s="448" t="s">
        <v>2570</v>
      </c>
      <c r="D3543" s="449">
        <v>25.970000000000002</v>
      </c>
      <c r="E3543" s="449">
        <v>4.7</v>
      </c>
      <c r="F3543" s="449" t="s">
        <v>12987</v>
      </c>
    </row>
    <row r="3544" spans="1:6" ht="30" customHeight="1">
      <c r="A3544" s="446">
        <v>89629</v>
      </c>
      <c r="B3544" s="447" t="s">
        <v>3541</v>
      </c>
      <c r="C3544" s="448" t="s">
        <v>2570</v>
      </c>
      <c r="D3544" s="449">
        <v>49.44</v>
      </c>
      <c r="E3544" s="449">
        <v>5.77</v>
      </c>
      <c r="F3544" s="449" t="s">
        <v>18633</v>
      </c>
    </row>
    <row r="3545" spans="1:6" ht="30" customHeight="1">
      <c r="A3545" s="446">
        <v>89631</v>
      </c>
      <c r="B3545" s="447" t="s">
        <v>3542</v>
      </c>
      <c r="C3545" s="448" t="s">
        <v>2570</v>
      </c>
      <c r="D3545" s="449">
        <v>76.63000000000001</v>
      </c>
      <c r="E3545" s="449">
        <v>6.49</v>
      </c>
      <c r="F3545" s="449" t="s">
        <v>18635</v>
      </c>
    </row>
    <row r="3546" spans="1:6" ht="30" customHeight="1">
      <c r="A3546" s="446">
        <v>89619</v>
      </c>
      <c r="B3546" s="447" t="s">
        <v>3543</v>
      </c>
      <c r="C3546" s="448" t="s">
        <v>2570</v>
      </c>
      <c r="D3546" s="449">
        <v>4.1500000000000004</v>
      </c>
      <c r="E3546" s="449">
        <v>2.25</v>
      </c>
      <c r="F3546" s="449" t="s">
        <v>17827</v>
      </c>
    </row>
    <row r="3547" spans="1:6" ht="30" customHeight="1">
      <c r="A3547" s="446">
        <v>89622</v>
      </c>
      <c r="B3547" s="447" t="s">
        <v>3544</v>
      </c>
      <c r="C3547" s="448" t="s">
        <v>2570</v>
      </c>
      <c r="D3547" s="449">
        <v>6.66</v>
      </c>
      <c r="E3547" s="449">
        <v>2.75</v>
      </c>
      <c r="F3547" s="449" t="s">
        <v>18631</v>
      </c>
    </row>
    <row r="3548" spans="1:6" ht="30" customHeight="1">
      <c r="A3548" s="446">
        <v>89624</v>
      </c>
      <c r="B3548" s="447" t="s">
        <v>3545</v>
      </c>
      <c r="C3548" s="448" t="s">
        <v>2570</v>
      </c>
      <c r="D3548" s="449">
        <v>9.93</v>
      </c>
      <c r="E3548" s="449">
        <v>3.31</v>
      </c>
      <c r="F3548" s="449" t="s">
        <v>12518</v>
      </c>
    </row>
    <row r="3549" spans="1:6" ht="30" customHeight="1">
      <c r="A3549" s="446">
        <v>89626</v>
      </c>
      <c r="B3549" s="447" t="s">
        <v>3546</v>
      </c>
      <c r="C3549" s="448" t="s">
        <v>2570</v>
      </c>
      <c r="D3549" s="449">
        <v>16.440000000000001</v>
      </c>
      <c r="E3549" s="449">
        <v>4</v>
      </c>
      <c r="F3549" s="449" t="s">
        <v>12603</v>
      </c>
    </row>
    <row r="3550" spans="1:6" ht="30" customHeight="1">
      <c r="A3550" s="446">
        <v>89627</v>
      </c>
      <c r="B3550" s="447" t="s">
        <v>3547</v>
      </c>
      <c r="C3550" s="448" t="s">
        <v>2570</v>
      </c>
      <c r="D3550" s="449">
        <v>10.450000000000001</v>
      </c>
      <c r="E3550" s="449">
        <v>4.0199999999999996</v>
      </c>
      <c r="F3550" s="449" t="s">
        <v>18632</v>
      </c>
    </row>
    <row r="3551" spans="1:6" ht="30" customHeight="1">
      <c r="A3551" s="446">
        <v>89630</v>
      </c>
      <c r="B3551" s="447" t="s">
        <v>3548</v>
      </c>
      <c r="C3551" s="448" t="s">
        <v>2570</v>
      </c>
      <c r="D3551" s="449">
        <v>42.370000000000005</v>
      </c>
      <c r="E3551" s="449">
        <v>5.77</v>
      </c>
      <c r="F3551" s="449" t="s">
        <v>18634</v>
      </c>
    </row>
    <row r="3552" spans="1:6" ht="30" customHeight="1">
      <c r="A3552" s="446">
        <v>89632</v>
      </c>
      <c r="B3552" s="447" t="s">
        <v>3549</v>
      </c>
      <c r="C3552" s="448" t="s">
        <v>2570</v>
      </c>
      <c r="D3552" s="449">
        <v>62.15</v>
      </c>
      <c r="E3552" s="449">
        <v>6.49</v>
      </c>
      <c r="F3552" s="449" t="s">
        <v>18636</v>
      </c>
    </row>
    <row r="3553" spans="1:6" ht="30" customHeight="1">
      <c r="A3553" s="446">
        <v>89618</v>
      </c>
      <c r="B3553" s="447" t="s">
        <v>3550</v>
      </c>
      <c r="C3553" s="448" t="s">
        <v>2570</v>
      </c>
      <c r="D3553" s="449">
        <v>7.879999999999999</v>
      </c>
      <c r="E3553" s="449">
        <v>2.2200000000000002</v>
      </c>
      <c r="F3553" s="449" t="s">
        <v>12667</v>
      </c>
    </row>
    <row r="3554" spans="1:6" ht="30" customHeight="1">
      <c r="A3554" s="446">
        <v>89621</v>
      </c>
      <c r="B3554" s="447" t="s">
        <v>3551</v>
      </c>
      <c r="C3554" s="448" t="s">
        <v>2570</v>
      </c>
      <c r="D3554" s="449">
        <v>13.92</v>
      </c>
      <c r="E3554" s="449">
        <v>2.72</v>
      </c>
      <c r="F3554" s="449" t="s">
        <v>12159</v>
      </c>
    </row>
    <row r="3555" spans="1:6">
      <c r="A3555" s="441"/>
      <c r="B3555" s="445" t="s">
        <v>2231</v>
      </c>
      <c r="C3555" s="450"/>
      <c r="D3555" s="451" t="s">
        <v>2587</v>
      </c>
      <c r="E3555" s="451" t="s">
        <v>2587</v>
      </c>
      <c r="F3555" s="451"/>
    </row>
    <row r="3556" spans="1:6" ht="30" customHeight="1">
      <c r="A3556" s="446">
        <v>89633</v>
      </c>
      <c r="B3556" s="447" t="s">
        <v>3552</v>
      </c>
      <c r="C3556" s="448" t="s">
        <v>2572</v>
      </c>
      <c r="D3556" s="449">
        <v>10.23</v>
      </c>
      <c r="E3556" s="449">
        <v>7.47</v>
      </c>
      <c r="F3556" s="449" t="s">
        <v>15012</v>
      </c>
    </row>
    <row r="3557" spans="1:6" ht="30" customHeight="1">
      <c r="A3557" s="446">
        <v>89634</v>
      </c>
      <c r="B3557" s="447" t="s">
        <v>3553</v>
      </c>
      <c r="C3557" s="448" t="s">
        <v>2572</v>
      </c>
      <c r="D3557" s="449">
        <v>16.78</v>
      </c>
      <c r="E3557" s="449">
        <v>9.42</v>
      </c>
      <c r="F3557" s="449" t="s">
        <v>18311</v>
      </c>
    </row>
    <row r="3558" spans="1:6" ht="30" customHeight="1">
      <c r="A3558" s="446">
        <v>89635</v>
      </c>
      <c r="B3558" s="447" t="s">
        <v>3554</v>
      </c>
      <c r="C3558" s="448" t="s">
        <v>2572</v>
      </c>
      <c r="D3558" s="449">
        <v>25.45</v>
      </c>
      <c r="E3558" s="449">
        <v>11.09</v>
      </c>
      <c r="F3558" s="449" t="s">
        <v>12258</v>
      </c>
    </row>
    <row r="3559" spans="1:6" ht="30" customHeight="1">
      <c r="A3559" s="446">
        <v>89716</v>
      </c>
      <c r="B3559" s="447" t="s">
        <v>3555</v>
      </c>
      <c r="C3559" s="448" t="s">
        <v>2572</v>
      </c>
      <c r="D3559" s="449">
        <v>14.3</v>
      </c>
      <c r="E3559" s="449">
        <v>2.87</v>
      </c>
      <c r="F3559" s="449" t="s">
        <v>18317</v>
      </c>
    </row>
    <row r="3560" spans="1:6" ht="30" customHeight="1">
      <c r="A3560" s="446">
        <v>89717</v>
      </c>
      <c r="B3560" s="447" t="s">
        <v>3556</v>
      </c>
      <c r="C3560" s="448" t="s">
        <v>2572</v>
      </c>
      <c r="D3560" s="449">
        <v>22.55</v>
      </c>
      <c r="E3560" s="449">
        <v>3.36</v>
      </c>
      <c r="F3560" s="449" t="s">
        <v>14828</v>
      </c>
    </row>
    <row r="3561" spans="1:6" ht="30" customHeight="1">
      <c r="A3561" s="446">
        <v>89636</v>
      </c>
      <c r="B3561" s="447" t="s">
        <v>3557</v>
      </c>
      <c r="C3561" s="448" t="s">
        <v>2572</v>
      </c>
      <c r="D3561" s="449">
        <v>31.27</v>
      </c>
      <c r="E3561" s="449">
        <v>13.05</v>
      </c>
      <c r="F3561" s="449" t="s">
        <v>18312</v>
      </c>
    </row>
    <row r="3562" spans="1:6" ht="30" customHeight="1">
      <c r="A3562" s="446">
        <v>89718</v>
      </c>
      <c r="B3562" s="447" t="s">
        <v>3558</v>
      </c>
      <c r="C3562" s="448" t="s">
        <v>2572</v>
      </c>
      <c r="D3562" s="449">
        <v>27.83</v>
      </c>
      <c r="E3562" s="449">
        <v>3.98</v>
      </c>
      <c r="F3562" s="449" t="s">
        <v>18664</v>
      </c>
    </row>
    <row r="3563" spans="1:6" ht="30" customHeight="1">
      <c r="A3563" s="446">
        <v>89772</v>
      </c>
      <c r="B3563" s="447" t="s">
        <v>3559</v>
      </c>
      <c r="C3563" s="448" t="s">
        <v>2572</v>
      </c>
      <c r="D3563" s="449">
        <v>55.32</v>
      </c>
      <c r="E3563" s="449">
        <v>0.83</v>
      </c>
      <c r="F3563" s="449" t="s">
        <v>18680</v>
      </c>
    </row>
    <row r="3564" spans="1:6" ht="30" customHeight="1">
      <c r="A3564" s="446">
        <v>89770</v>
      </c>
      <c r="B3564" s="447" t="s">
        <v>3560</v>
      </c>
      <c r="C3564" s="448" t="s">
        <v>2572</v>
      </c>
      <c r="D3564" s="449">
        <v>26.55</v>
      </c>
      <c r="E3564" s="449">
        <v>0.56000000000000005</v>
      </c>
      <c r="F3564" s="449" t="s">
        <v>18318</v>
      </c>
    </row>
    <row r="3565" spans="1:6" ht="30" customHeight="1">
      <c r="A3565" s="446">
        <v>89771</v>
      </c>
      <c r="B3565" s="447" t="s">
        <v>3561</v>
      </c>
      <c r="C3565" s="448" t="s">
        <v>2572</v>
      </c>
      <c r="D3565" s="449">
        <v>36.33</v>
      </c>
      <c r="E3565" s="449">
        <v>0.67</v>
      </c>
      <c r="F3565" s="449" t="s">
        <v>13052</v>
      </c>
    </row>
    <row r="3566" spans="1:6" ht="30" customHeight="1">
      <c r="A3566" s="446">
        <v>89773</v>
      </c>
      <c r="B3566" s="447" t="s">
        <v>3562</v>
      </c>
      <c r="C3566" s="448" t="s">
        <v>2572</v>
      </c>
      <c r="D3566" s="449">
        <v>84.9</v>
      </c>
      <c r="E3566" s="449">
        <v>1.1100000000000001</v>
      </c>
      <c r="F3566" s="449" t="s">
        <v>18319</v>
      </c>
    </row>
    <row r="3567" spans="1:6" ht="30" customHeight="1">
      <c r="A3567" s="446">
        <v>89775</v>
      </c>
      <c r="B3567" s="447" t="s">
        <v>3563</v>
      </c>
      <c r="C3567" s="448" t="s">
        <v>2572</v>
      </c>
      <c r="D3567" s="449">
        <v>134.35999999999999</v>
      </c>
      <c r="E3567" s="449">
        <v>1.34</v>
      </c>
      <c r="F3567" s="449" t="s">
        <v>18320</v>
      </c>
    </row>
    <row r="3568" spans="1:6" ht="45" customHeight="1">
      <c r="A3568" s="446">
        <v>94716</v>
      </c>
      <c r="B3568" s="447" t="s">
        <v>3564</v>
      </c>
      <c r="C3568" s="448" t="s">
        <v>2572</v>
      </c>
      <c r="D3568" s="449">
        <v>14.11</v>
      </c>
      <c r="E3568" s="449">
        <v>3.43</v>
      </c>
      <c r="F3568" s="449" t="s">
        <v>14398</v>
      </c>
    </row>
    <row r="3569" spans="1:6" ht="45" customHeight="1">
      <c r="A3569" s="446">
        <v>94717</v>
      </c>
      <c r="B3569" s="447" t="s">
        <v>3565</v>
      </c>
      <c r="C3569" s="448" t="s">
        <v>2572</v>
      </c>
      <c r="D3569" s="449">
        <v>21.89</v>
      </c>
      <c r="E3569" s="449">
        <v>3.41</v>
      </c>
      <c r="F3569" s="449" t="s">
        <v>17630</v>
      </c>
    </row>
    <row r="3570" spans="1:6" ht="45" customHeight="1">
      <c r="A3570" s="446">
        <v>94718</v>
      </c>
      <c r="B3570" s="447" t="s">
        <v>3566</v>
      </c>
      <c r="C3570" s="448" t="s">
        <v>2572</v>
      </c>
      <c r="D3570" s="449">
        <v>26.84</v>
      </c>
      <c r="E3570" s="449">
        <v>4.55</v>
      </c>
      <c r="F3570" s="449" t="s">
        <v>18417</v>
      </c>
    </row>
    <row r="3571" spans="1:6" ht="45" customHeight="1">
      <c r="A3571" s="446">
        <v>94719</v>
      </c>
      <c r="B3571" s="447" t="s">
        <v>3567</v>
      </c>
      <c r="C3571" s="448" t="s">
        <v>2572</v>
      </c>
      <c r="D3571" s="449">
        <v>36.160000000000004</v>
      </c>
      <c r="E3571" s="449">
        <v>4.54</v>
      </c>
      <c r="F3571" s="449" t="s">
        <v>18418</v>
      </c>
    </row>
    <row r="3572" spans="1:6" ht="45" customHeight="1">
      <c r="A3572" s="446">
        <v>94720</v>
      </c>
      <c r="B3572" s="447" t="s">
        <v>3568</v>
      </c>
      <c r="C3572" s="448" t="s">
        <v>2572</v>
      </c>
      <c r="D3572" s="449">
        <v>53.89</v>
      </c>
      <c r="E3572" s="449">
        <v>7.85</v>
      </c>
      <c r="F3572" s="449" t="s">
        <v>18419</v>
      </c>
    </row>
    <row r="3573" spans="1:6" ht="45" customHeight="1">
      <c r="A3573" s="446">
        <v>94721</v>
      </c>
      <c r="B3573" s="447" t="s">
        <v>3569</v>
      </c>
      <c r="C3573" s="448" t="s">
        <v>2572</v>
      </c>
      <c r="D3573" s="449">
        <v>81.179999999999993</v>
      </c>
      <c r="E3573" s="449">
        <v>7.84</v>
      </c>
      <c r="F3573" s="449" t="s">
        <v>18420</v>
      </c>
    </row>
    <row r="3574" spans="1:6" ht="45" customHeight="1">
      <c r="A3574" s="446">
        <v>94722</v>
      </c>
      <c r="B3574" s="447" t="s">
        <v>3570</v>
      </c>
      <c r="C3574" s="448" t="s">
        <v>2572</v>
      </c>
      <c r="D3574" s="449">
        <v>139.93</v>
      </c>
      <c r="E3574" s="449">
        <v>15.89</v>
      </c>
      <c r="F3574" s="449" t="s">
        <v>18421</v>
      </c>
    </row>
    <row r="3575" spans="1:6">
      <c r="A3575" s="441"/>
      <c r="B3575" s="445" t="s">
        <v>1148</v>
      </c>
      <c r="C3575" s="450"/>
      <c r="D3575" s="451" t="s">
        <v>2587</v>
      </c>
      <c r="E3575" s="451" t="s">
        <v>2587</v>
      </c>
      <c r="F3575" s="451"/>
    </row>
    <row r="3576" spans="1:6" ht="30" customHeight="1">
      <c r="A3576" s="446">
        <v>89656</v>
      </c>
      <c r="B3576" s="447" t="s">
        <v>3571</v>
      </c>
      <c r="C3576" s="448" t="s">
        <v>2570</v>
      </c>
      <c r="D3576" s="449">
        <v>5.37</v>
      </c>
      <c r="E3576" s="449">
        <v>2.04</v>
      </c>
      <c r="F3576" s="449" t="s">
        <v>12493</v>
      </c>
    </row>
    <row r="3577" spans="1:6" ht="30" customHeight="1">
      <c r="A3577" s="446">
        <v>89663</v>
      </c>
      <c r="B3577" s="447" t="s">
        <v>3572</v>
      </c>
      <c r="C3577" s="448" t="s">
        <v>2570</v>
      </c>
      <c r="D3577" s="449">
        <v>6.1099999999999994</v>
      </c>
      <c r="E3577" s="449">
        <v>2.58</v>
      </c>
      <c r="F3577" s="449" t="s">
        <v>17394</v>
      </c>
    </row>
    <row r="3578" spans="1:6" ht="30" customHeight="1">
      <c r="A3578" s="446">
        <v>89747</v>
      </c>
      <c r="B3578" s="447" t="s">
        <v>3573</v>
      </c>
      <c r="C3578" s="448" t="s">
        <v>2570</v>
      </c>
      <c r="D3578" s="449">
        <v>5.74</v>
      </c>
      <c r="E3578" s="449">
        <v>1.54</v>
      </c>
      <c r="F3578" s="449" t="s">
        <v>11683</v>
      </c>
    </row>
    <row r="3579" spans="1:6" ht="30" customHeight="1">
      <c r="A3579" s="446">
        <v>89666</v>
      </c>
      <c r="B3579" s="447" t="s">
        <v>4007</v>
      </c>
      <c r="C3579" s="448" t="s">
        <v>2570</v>
      </c>
      <c r="D3579" s="449">
        <v>2.7299999999999995</v>
      </c>
      <c r="E3579" s="449">
        <v>2.62</v>
      </c>
      <c r="F3579" s="449" t="s">
        <v>11349</v>
      </c>
    </row>
    <row r="3580" spans="1:6" ht="30" customHeight="1">
      <c r="A3580" s="446">
        <v>89678</v>
      </c>
      <c r="B3580" s="447" t="s">
        <v>4008</v>
      </c>
      <c r="C3580" s="448" t="s">
        <v>2570</v>
      </c>
      <c r="D3580" s="449">
        <v>3.85</v>
      </c>
      <c r="E3580" s="449">
        <v>3.07</v>
      </c>
      <c r="F3580" s="449" t="s">
        <v>16071</v>
      </c>
    </row>
    <row r="3581" spans="1:6" ht="30" customHeight="1">
      <c r="A3581" s="446">
        <v>89689</v>
      </c>
      <c r="B3581" s="447" t="s">
        <v>4009</v>
      </c>
      <c r="C3581" s="448" t="s">
        <v>2570</v>
      </c>
      <c r="D3581" s="449">
        <v>17.37</v>
      </c>
      <c r="E3581" s="449">
        <v>3.52</v>
      </c>
      <c r="F3581" s="449" t="s">
        <v>18655</v>
      </c>
    </row>
    <row r="3582" spans="1:6" ht="30" customHeight="1">
      <c r="A3582" s="446">
        <v>89751</v>
      </c>
      <c r="B3582" s="447" t="s">
        <v>4010</v>
      </c>
      <c r="C3582" s="448" t="s">
        <v>2570</v>
      </c>
      <c r="D3582" s="449">
        <v>2.36</v>
      </c>
      <c r="E3582" s="449">
        <v>1.58</v>
      </c>
      <c r="F3582" s="449" t="s">
        <v>13738</v>
      </c>
    </row>
    <row r="3583" spans="1:6" ht="30" customHeight="1">
      <c r="A3583" s="446">
        <v>89759</v>
      </c>
      <c r="B3583" s="447" t="s">
        <v>4011</v>
      </c>
      <c r="C3583" s="448" t="s">
        <v>2570</v>
      </c>
      <c r="D3583" s="449">
        <v>3.4299999999999997</v>
      </c>
      <c r="E3583" s="449">
        <v>1.84</v>
      </c>
      <c r="F3583" s="449" t="s">
        <v>11977</v>
      </c>
    </row>
    <row r="3584" spans="1:6" ht="30" customHeight="1">
      <c r="A3584" s="446">
        <v>89764</v>
      </c>
      <c r="B3584" s="447" t="s">
        <v>4012</v>
      </c>
      <c r="C3584" s="448" t="s">
        <v>2570</v>
      </c>
      <c r="D3584" s="449">
        <v>16.86</v>
      </c>
      <c r="E3584" s="449">
        <v>2.09</v>
      </c>
      <c r="F3584" s="449" t="s">
        <v>18677</v>
      </c>
    </row>
    <row r="3585" spans="1:6" ht="30" customHeight="1">
      <c r="A3585" s="446">
        <v>89820</v>
      </c>
      <c r="B3585" s="447" t="s">
        <v>4013</v>
      </c>
      <c r="C3585" s="448" t="s">
        <v>2570</v>
      </c>
      <c r="D3585" s="449">
        <v>16.61</v>
      </c>
      <c r="E3585" s="449">
        <v>1.45</v>
      </c>
      <c r="F3585" s="449" t="s">
        <v>17911</v>
      </c>
    </row>
    <row r="3586" spans="1:6" ht="30" customHeight="1">
      <c r="A3586" s="446">
        <v>89832</v>
      </c>
      <c r="B3586" s="447" t="s">
        <v>4014</v>
      </c>
      <c r="C3586" s="448" t="s">
        <v>2570</v>
      </c>
      <c r="D3586" s="449">
        <v>21.86</v>
      </c>
      <c r="E3586" s="449">
        <v>1.69</v>
      </c>
      <c r="F3586" s="449" t="s">
        <v>17787</v>
      </c>
    </row>
    <row r="3587" spans="1:6" ht="30" customHeight="1">
      <c r="A3587" s="446">
        <v>89637</v>
      </c>
      <c r="B3587" s="447" t="s">
        <v>4015</v>
      </c>
      <c r="C3587" s="448" t="s">
        <v>2570</v>
      </c>
      <c r="D3587" s="449">
        <v>3.57</v>
      </c>
      <c r="E3587" s="449">
        <v>3.1</v>
      </c>
      <c r="F3587" s="449" t="s">
        <v>13777</v>
      </c>
    </row>
    <row r="3588" spans="1:6" ht="30" customHeight="1">
      <c r="A3588" s="446">
        <v>89641</v>
      </c>
      <c r="B3588" s="447" t="s">
        <v>4016</v>
      </c>
      <c r="C3588" s="448" t="s">
        <v>2570</v>
      </c>
      <c r="D3588" s="449">
        <v>5.31</v>
      </c>
      <c r="E3588" s="449">
        <v>3.88</v>
      </c>
      <c r="F3588" s="449" t="s">
        <v>16124</v>
      </c>
    </row>
    <row r="3589" spans="1:6" ht="30" customHeight="1">
      <c r="A3589" s="446">
        <v>89646</v>
      </c>
      <c r="B3589" s="447" t="s">
        <v>4017</v>
      </c>
      <c r="C3589" s="448" t="s">
        <v>2570</v>
      </c>
      <c r="D3589" s="449">
        <v>8.9899999999999984</v>
      </c>
      <c r="E3589" s="449">
        <v>4.53</v>
      </c>
      <c r="F3589" s="449" t="s">
        <v>18639</v>
      </c>
    </row>
    <row r="3590" spans="1:6" ht="30" customHeight="1">
      <c r="A3590" s="446">
        <v>89649</v>
      </c>
      <c r="B3590" s="447" t="s">
        <v>4018</v>
      </c>
      <c r="C3590" s="448" t="s">
        <v>2570</v>
      </c>
      <c r="D3590" s="449">
        <v>13.879999999999999</v>
      </c>
      <c r="E3590" s="449">
        <v>5.34</v>
      </c>
      <c r="F3590" s="449" t="s">
        <v>15075</v>
      </c>
    </row>
    <row r="3591" spans="1:6" ht="30" customHeight="1">
      <c r="A3591" s="446">
        <v>89719</v>
      </c>
      <c r="B3591" s="447" t="s">
        <v>4019</v>
      </c>
      <c r="C3591" s="448" t="s">
        <v>2570</v>
      </c>
      <c r="D3591" s="449">
        <v>4.75</v>
      </c>
      <c r="E3591" s="449">
        <v>2.2999999999999998</v>
      </c>
      <c r="F3591" s="449" t="s">
        <v>12288</v>
      </c>
    </row>
    <row r="3592" spans="1:6" ht="30" customHeight="1">
      <c r="A3592" s="446">
        <v>89723</v>
      </c>
      <c r="B3592" s="447" t="s">
        <v>4020</v>
      </c>
      <c r="C3592" s="448" t="s">
        <v>2570</v>
      </c>
      <c r="D3592" s="449">
        <v>8.32</v>
      </c>
      <c r="E3592" s="449">
        <v>2.71</v>
      </c>
      <c r="F3592" s="449" t="s">
        <v>18666</v>
      </c>
    </row>
    <row r="3593" spans="1:6" ht="30" customHeight="1">
      <c r="A3593" s="446">
        <v>89729</v>
      </c>
      <c r="B3593" s="447" t="s">
        <v>3594</v>
      </c>
      <c r="C3593" s="448" t="s">
        <v>2570</v>
      </c>
      <c r="D3593" s="449">
        <v>13.11</v>
      </c>
      <c r="E3593" s="449">
        <v>3.16</v>
      </c>
      <c r="F3593" s="449" t="s">
        <v>13767</v>
      </c>
    </row>
    <row r="3594" spans="1:6" ht="30" customHeight="1">
      <c r="A3594" s="446">
        <v>89777</v>
      </c>
      <c r="B3594" s="447" t="s">
        <v>3595</v>
      </c>
      <c r="C3594" s="448" t="s">
        <v>2570</v>
      </c>
      <c r="D3594" s="449">
        <v>12.75</v>
      </c>
      <c r="E3594" s="449">
        <v>2.1800000000000002</v>
      </c>
      <c r="F3594" s="449" t="s">
        <v>17833</v>
      </c>
    </row>
    <row r="3595" spans="1:6" ht="30" customHeight="1">
      <c r="A3595" s="446">
        <v>89781</v>
      </c>
      <c r="B3595" s="447" t="s">
        <v>3596</v>
      </c>
      <c r="C3595" s="448" t="s">
        <v>2570</v>
      </c>
      <c r="D3595" s="449">
        <v>19.28</v>
      </c>
      <c r="E3595" s="449">
        <v>2.57</v>
      </c>
      <c r="F3595" s="449" t="s">
        <v>12291</v>
      </c>
    </row>
    <row r="3596" spans="1:6" ht="30" customHeight="1">
      <c r="A3596" s="446">
        <v>89788</v>
      </c>
      <c r="B3596" s="447" t="s">
        <v>3597</v>
      </c>
      <c r="C3596" s="448" t="s">
        <v>2570</v>
      </c>
      <c r="D3596" s="449">
        <v>38.49</v>
      </c>
      <c r="E3596" s="449">
        <v>3.18</v>
      </c>
      <c r="F3596" s="449" t="s">
        <v>18685</v>
      </c>
    </row>
    <row r="3597" spans="1:6" ht="30" customHeight="1">
      <c r="A3597" s="446">
        <v>89790</v>
      </c>
      <c r="B3597" s="447" t="s">
        <v>3598</v>
      </c>
      <c r="C3597" s="448" t="s">
        <v>2570</v>
      </c>
      <c r="D3597" s="449">
        <v>96.81</v>
      </c>
      <c r="E3597" s="449">
        <v>4.21</v>
      </c>
      <c r="F3597" s="449" t="s">
        <v>18687</v>
      </c>
    </row>
    <row r="3598" spans="1:6" ht="30" customHeight="1">
      <c r="A3598" s="446">
        <v>89792</v>
      </c>
      <c r="B3598" s="447" t="s">
        <v>3599</v>
      </c>
      <c r="C3598" s="448" t="s">
        <v>2570</v>
      </c>
      <c r="D3598" s="449">
        <v>113.88</v>
      </c>
      <c r="E3598" s="449">
        <v>5.07</v>
      </c>
      <c r="F3598" s="449" t="s">
        <v>18689</v>
      </c>
    </row>
    <row r="3599" spans="1:6" ht="45" customHeight="1">
      <c r="A3599" s="446">
        <v>94740</v>
      </c>
      <c r="B3599" s="447" t="s">
        <v>3600</v>
      </c>
      <c r="C3599" s="448" t="s">
        <v>2570</v>
      </c>
      <c r="D3599" s="449">
        <v>4.25</v>
      </c>
      <c r="E3599" s="449">
        <v>3.16</v>
      </c>
      <c r="F3599" s="449" t="s">
        <v>12493</v>
      </c>
    </row>
    <row r="3600" spans="1:6" ht="45" customHeight="1">
      <c r="A3600" s="446">
        <v>94742</v>
      </c>
      <c r="B3600" s="447" t="s">
        <v>3601</v>
      </c>
      <c r="C3600" s="448" t="s">
        <v>2570</v>
      </c>
      <c r="D3600" s="449">
        <v>7.28</v>
      </c>
      <c r="E3600" s="449">
        <v>3.13</v>
      </c>
      <c r="F3600" s="449" t="s">
        <v>11898</v>
      </c>
    </row>
    <row r="3601" spans="1:6" ht="45" customHeight="1">
      <c r="A3601" s="446">
        <v>94744</v>
      </c>
      <c r="B3601" s="447" t="s">
        <v>3602</v>
      </c>
      <c r="C3601" s="448" t="s">
        <v>2570</v>
      </c>
      <c r="D3601" s="449">
        <v>12.120000000000001</v>
      </c>
      <c r="E3601" s="449">
        <v>4.09</v>
      </c>
      <c r="F3601" s="449" t="s">
        <v>19081</v>
      </c>
    </row>
    <row r="3602" spans="1:6" ht="45" customHeight="1">
      <c r="A3602" s="446">
        <v>94746</v>
      </c>
      <c r="B3602" s="447" t="s">
        <v>3603</v>
      </c>
      <c r="C3602" s="448" t="s">
        <v>2570</v>
      </c>
      <c r="D3602" s="449">
        <v>18.11</v>
      </c>
      <c r="E3602" s="449">
        <v>4.08</v>
      </c>
      <c r="F3602" s="449" t="s">
        <v>19082</v>
      </c>
    </row>
    <row r="3603" spans="1:6" ht="45" customHeight="1">
      <c r="A3603" s="446">
        <v>94748</v>
      </c>
      <c r="B3603" s="447" t="s">
        <v>3604</v>
      </c>
      <c r="C3603" s="448" t="s">
        <v>2570</v>
      </c>
      <c r="D3603" s="449">
        <v>37.92</v>
      </c>
      <c r="E3603" s="449">
        <v>7.09</v>
      </c>
      <c r="F3603" s="449" t="s">
        <v>19083</v>
      </c>
    </row>
    <row r="3604" spans="1:6" ht="45" customHeight="1">
      <c r="A3604" s="446">
        <v>94750</v>
      </c>
      <c r="B3604" s="447" t="s">
        <v>3605</v>
      </c>
      <c r="C3604" s="448" t="s">
        <v>2570</v>
      </c>
      <c r="D3604" s="449">
        <v>94.47</v>
      </c>
      <c r="E3604" s="449">
        <v>7.07</v>
      </c>
      <c r="F3604" s="449" t="s">
        <v>19084</v>
      </c>
    </row>
    <row r="3605" spans="1:6" ht="45" customHeight="1">
      <c r="A3605" s="446">
        <v>94752</v>
      </c>
      <c r="B3605" s="447" t="s">
        <v>3606</v>
      </c>
      <c r="C3605" s="448" t="s">
        <v>2570</v>
      </c>
      <c r="D3605" s="449">
        <v>112.34</v>
      </c>
      <c r="E3605" s="449">
        <v>14.3</v>
      </c>
      <c r="F3605" s="449" t="s">
        <v>19085</v>
      </c>
    </row>
    <row r="3606" spans="1:6" ht="30" customHeight="1">
      <c r="A3606" s="446">
        <v>89638</v>
      </c>
      <c r="B3606" s="447" t="s">
        <v>3607</v>
      </c>
      <c r="C3606" s="448" t="s">
        <v>2570</v>
      </c>
      <c r="D3606" s="449">
        <v>4.13</v>
      </c>
      <c r="E3606" s="449">
        <v>3.09</v>
      </c>
      <c r="F3606" s="449" t="s">
        <v>15078</v>
      </c>
    </row>
    <row r="3607" spans="1:6" ht="30" customHeight="1">
      <c r="A3607" s="446">
        <v>89642</v>
      </c>
      <c r="B3607" s="447" t="s">
        <v>3608</v>
      </c>
      <c r="C3607" s="448" t="s">
        <v>2570</v>
      </c>
      <c r="D3607" s="449">
        <v>6.38</v>
      </c>
      <c r="E3607" s="449">
        <v>3.87</v>
      </c>
      <c r="F3607" s="449" t="s">
        <v>18637</v>
      </c>
    </row>
    <row r="3608" spans="1:6" ht="30" customHeight="1">
      <c r="A3608" s="446">
        <v>89647</v>
      </c>
      <c r="B3608" s="447" t="s">
        <v>3609</v>
      </c>
      <c r="C3608" s="448" t="s">
        <v>2570</v>
      </c>
      <c r="D3608" s="449">
        <v>8.7399999999999984</v>
      </c>
      <c r="E3608" s="449">
        <v>4.53</v>
      </c>
      <c r="F3608" s="449" t="s">
        <v>13307</v>
      </c>
    </row>
    <row r="3609" spans="1:6" ht="30" customHeight="1">
      <c r="A3609" s="446">
        <v>89650</v>
      </c>
      <c r="B3609" s="447" t="s">
        <v>3610</v>
      </c>
      <c r="C3609" s="448" t="s">
        <v>2570</v>
      </c>
      <c r="D3609" s="449">
        <v>13.879999999999999</v>
      </c>
      <c r="E3609" s="449">
        <v>5.34</v>
      </c>
      <c r="F3609" s="449" t="s">
        <v>15075</v>
      </c>
    </row>
    <row r="3610" spans="1:6" ht="30" customHeight="1">
      <c r="A3610" s="446">
        <v>89720</v>
      </c>
      <c r="B3610" s="447" t="s">
        <v>3611</v>
      </c>
      <c r="C3610" s="448" t="s">
        <v>2570</v>
      </c>
      <c r="D3610" s="449">
        <v>5.8199999999999994</v>
      </c>
      <c r="E3610" s="449">
        <v>2.29</v>
      </c>
      <c r="F3610" s="449" t="s">
        <v>18665</v>
      </c>
    </row>
    <row r="3611" spans="1:6" ht="30" customHeight="1">
      <c r="A3611" s="446">
        <v>89725</v>
      </c>
      <c r="B3611" s="447" t="s">
        <v>3612</v>
      </c>
      <c r="C3611" s="448" t="s">
        <v>2570</v>
      </c>
      <c r="D3611" s="449">
        <v>8.07</v>
      </c>
      <c r="E3611" s="449">
        <v>2.71</v>
      </c>
      <c r="F3611" s="449" t="s">
        <v>18668</v>
      </c>
    </row>
    <row r="3612" spans="1:6" ht="30" customHeight="1">
      <c r="A3612" s="446">
        <v>89734</v>
      </c>
      <c r="B3612" s="447" t="s">
        <v>3613</v>
      </c>
      <c r="C3612" s="448" t="s">
        <v>2570</v>
      </c>
      <c r="D3612" s="449">
        <v>13.11</v>
      </c>
      <c r="E3612" s="449">
        <v>3.16</v>
      </c>
      <c r="F3612" s="449" t="s">
        <v>13767</v>
      </c>
    </row>
    <row r="3613" spans="1:6" ht="30" customHeight="1">
      <c r="A3613" s="446">
        <v>89780</v>
      </c>
      <c r="B3613" s="447" t="s">
        <v>3614</v>
      </c>
      <c r="C3613" s="448" t="s">
        <v>2570</v>
      </c>
      <c r="D3613" s="449">
        <v>12.75</v>
      </c>
      <c r="E3613" s="449">
        <v>2.1800000000000002</v>
      </c>
      <c r="F3613" s="449" t="s">
        <v>17833</v>
      </c>
    </row>
    <row r="3614" spans="1:6" ht="30" customHeight="1">
      <c r="A3614" s="446">
        <v>89787</v>
      </c>
      <c r="B3614" s="447" t="s">
        <v>3615</v>
      </c>
      <c r="C3614" s="448" t="s">
        <v>2570</v>
      </c>
      <c r="D3614" s="449">
        <v>19.28</v>
      </c>
      <c r="E3614" s="449">
        <v>2.57</v>
      </c>
      <c r="F3614" s="449" t="s">
        <v>12291</v>
      </c>
    </row>
    <row r="3615" spans="1:6" ht="30" customHeight="1">
      <c r="A3615" s="446">
        <v>89789</v>
      </c>
      <c r="B3615" s="447" t="s">
        <v>3616</v>
      </c>
      <c r="C3615" s="448" t="s">
        <v>2570</v>
      </c>
      <c r="D3615" s="449">
        <v>39.119999999999997</v>
      </c>
      <c r="E3615" s="449">
        <v>3.18</v>
      </c>
      <c r="F3615" s="449" t="s">
        <v>18686</v>
      </c>
    </row>
    <row r="3616" spans="1:6" ht="30" customHeight="1">
      <c r="A3616" s="446">
        <v>89791</v>
      </c>
      <c r="B3616" s="447" t="s">
        <v>3617</v>
      </c>
      <c r="C3616" s="448" t="s">
        <v>2570</v>
      </c>
      <c r="D3616" s="449">
        <v>99.13</v>
      </c>
      <c r="E3616" s="449">
        <v>4.2</v>
      </c>
      <c r="F3616" s="449" t="s">
        <v>18688</v>
      </c>
    </row>
    <row r="3617" spans="1:6" ht="30" customHeight="1">
      <c r="A3617" s="446">
        <v>89793</v>
      </c>
      <c r="B3617" s="447" t="s">
        <v>3618</v>
      </c>
      <c r="C3617" s="448" t="s">
        <v>2570</v>
      </c>
      <c r="D3617" s="449">
        <v>116.99000000000001</v>
      </c>
      <c r="E3617" s="449">
        <v>5.07</v>
      </c>
      <c r="F3617" s="449" t="s">
        <v>18690</v>
      </c>
    </row>
    <row r="3618" spans="1:6" ht="30" customHeight="1">
      <c r="A3618" s="446">
        <v>89645</v>
      </c>
      <c r="B3618" s="447" t="s">
        <v>3619</v>
      </c>
      <c r="C3618" s="448" t="s">
        <v>2570</v>
      </c>
      <c r="D3618" s="449">
        <v>13.62</v>
      </c>
      <c r="E3618" s="449">
        <v>3.03</v>
      </c>
      <c r="F3618" s="449" t="s">
        <v>18638</v>
      </c>
    </row>
    <row r="3619" spans="1:6" ht="30" customHeight="1">
      <c r="A3619" s="446">
        <v>89639</v>
      </c>
      <c r="B3619" s="447" t="s">
        <v>4742</v>
      </c>
      <c r="C3619" s="448" t="s">
        <v>2570</v>
      </c>
      <c r="D3619" s="449">
        <v>4.3500000000000005</v>
      </c>
      <c r="E3619" s="449">
        <v>3.09</v>
      </c>
      <c r="F3619" s="449" t="s">
        <v>11376</v>
      </c>
    </row>
    <row r="3620" spans="1:6" ht="30" customHeight="1">
      <c r="A3620" s="446">
        <v>89643</v>
      </c>
      <c r="B3620" s="447" t="s">
        <v>4743</v>
      </c>
      <c r="C3620" s="448" t="s">
        <v>2570</v>
      </c>
      <c r="D3620" s="449">
        <v>6.7299999999999995</v>
      </c>
      <c r="E3620" s="449">
        <v>3.87</v>
      </c>
      <c r="F3620" s="449" t="s">
        <v>12962</v>
      </c>
    </row>
    <row r="3621" spans="1:6" ht="30" customHeight="1">
      <c r="A3621" s="446">
        <v>89648</v>
      </c>
      <c r="B3621" s="447" t="s">
        <v>4744</v>
      </c>
      <c r="C3621" s="448" t="s">
        <v>2570</v>
      </c>
      <c r="D3621" s="449">
        <v>9.879999999999999</v>
      </c>
      <c r="E3621" s="449">
        <v>4.53</v>
      </c>
      <c r="F3621" s="449" t="s">
        <v>13085</v>
      </c>
    </row>
    <row r="3622" spans="1:6" ht="30" customHeight="1">
      <c r="A3622" s="446">
        <v>89721</v>
      </c>
      <c r="B3622" s="447" t="s">
        <v>4745</v>
      </c>
      <c r="C3622" s="448" t="s">
        <v>2570</v>
      </c>
      <c r="D3622" s="449">
        <v>6.1700000000000008</v>
      </c>
      <c r="E3622" s="449">
        <v>2.29</v>
      </c>
      <c r="F3622" s="449" t="s">
        <v>13694</v>
      </c>
    </row>
    <row r="3623" spans="1:6" ht="30" customHeight="1">
      <c r="A3623" s="446">
        <v>89727</v>
      </c>
      <c r="B3623" s="447" t="s">
        <v>4746</v>
      </c>
      <c r="C3623" s="448" t="s">
        <v>2570</v>
      </c>
      <c r="D3623" s="449">
        <v>9.2100000000000009</v>
      </c>
      <c r="E3623" s="449">
        <v>2.71</v>
      </c>
      <c r="F3623" s="449" t="s">
        <v>11577</v>
      </c>
    </row>
    <row r="3624" spans="1:6" ht="45" customHeight="1">
      <c r="A3624" s="446">
        <v>94741</v>
      </c>
      <c r="B3624" s="447" t="s">
        <v>4747</v>
      </c>
      <c r="C3624" s="448" t="s">
        <v>2570</v>
      </c>
      <c r="D3624" s="449">
        <v>5.68</v>
      </c>
      <c r="E3624" s="449">
        <v>3.14</v>
      </c>
      <c r="F3624" s="449" t="s">
        <v>11964</v>
      </c>
    </row>
    <row r="3625" spans="1:6" ht="45" customHeight="1">
      <c r="A3625" s="446">
        <v>94743</v>
      </c>
      <c r="B3625" s="447" t="s">
        <v>4748</v>
      </c>
      <c r="C3625" s="448" t="s">
        <v>2570</v>
      </c>
      <c r="D3625" s="449">
        <v>8.1700000000000017</v>
      </c>
      <c r="E3625" s="449">
        <v>3.13</v>
      </c>
      <c r="F3625" s="449" t="s">
        <v>16168</v>
      </c>
    </row>
    <row r="3626" spans="1:6" ht="30" customHeight="1">
      <c r="A3626" s="446">
        <v>89657</v>
      </c>
      <c r="B3626" s="447" t="s">
        <v>4749</v>
      </c>
      <c r="C3626" s="448" t="s">
        <v>2570</v>
      </c>
      <c r="D3626" s="449">
        <v>5.49</v>
      </c>
      <c r="E3626" s="449">
        <v>2.04</v>
      </c>
      <c r="F3626" s="449" t="s">
        <v>14098</v>
      </c>
    </row>
    <row r="3627" spans="1:6" ht="30" customHeight="1">
      <c r="A3627" s="446">
        <v>89664</v>
      </c>
      <c r="B3627" s="447" t="s">
        <v>4750</v>
      </c>
      <c r="C3627" s="448" t="s">
        <v>2570</v>
      </c>
      <c r="D3627" s="449">
        <v>7.379999999999999</v>
      </c>
      <c r="E3627" s="449">
        <v>2.57</v>
      </c>
      <c r="F3627" s="449" t="s">
        <v>13475</v>
      </c>
    </row>
    <row r="3628" spans="1:6" ht="30" customHeight="1">
      <c r="A3628" s="446">
        <v>89749</v>
      </c>
      <c r="B3628" s="447" t="s">
        <v>4751</v>
      </c>
      <c r="C3628" s="448" t="s">
        <v>2570</v>
      </c>
      <c r="D3628" s="449">
        <v>7.0099999999999989</v>
      </c>
      <c r="E3628" s="449">
        <v>1.53</v>
      </c>
      <c r="F3628" s="449" t="s">
        <v>11484</v>
      </c>
    </row>
    <row r="3629" spans="1:6" ht="30" customHeight="1">
      <c r="A3629" s="446">
        <v>89653</v>
      </c>
      <c r="B3629" s="447" t="s">
        <v>4752</v>
      </c>
      <c r="C3629" s="448" t="s">
        <v>2570</v>
      </c>
      <c r="D3629" s="449">
        <v>8.74</v>
      </c>
      <c r="E3629" s="449">
        <v>2.0299999999999998</v>
      </c>
      <c r="F3629" s="449" t="s">
        <v>14313</v>
      </c>
    </row>
    <row r="3630" spans="1:6" ht="30" customHeight="1">
      <c r="A3630" s="446">
        <v>89660</v>
      </c>
      <c r="B3630" s="447" t="s">
        <v>4753</v>
      </c>
      <c r="C3630" s="448" t="s">
        <v>2570</v>
      </c>
      <c r="D3630" s="449">
        <v>3.2900000000000005</v>
      </c>
      <c r="E3630" s="449">
        <v>2.61</v>
      </c>
      <c r="F3630" s="449" t="s">
        <v>16056</v>
      </c>
    </row>
    <row r="3631" spans="1:6" ht="30" customHeight="1">
      <c r="A3631" s="446">
        <v>89651</v>
      </c>
      <c r="B3631" s="447" t="s">
        <v>4754</v>
      </c>
      <c r="C3631" s="448" t="s">
        <v>2570</v>
      </c>
      <c r="D3631" s="449">
        <v>2.5099999999999998</v>
      </c>
      <c r="E3631" s="449">
        <v>2.08</v>
      </c>
      <c r="F3631" s="449" t="s">
        <v>12943</v>
      </c>
    </row>
    <row r="3632" spans="1:6" ht="30" customHeight="1">
      <c r="A3632" s="446">
        <v>89658</v>
      </c>
      <c r="B3632" s="447" t="s">
        <v>4755</v>
      </c>
      <c r="C3632" s="448" t="s">
        <v>2570</v>
      </c>
      <c r="D3632" s="449">
        <v>3.6199999999999997</v>
      </c>
      <c r="E3632" s="449">
        <v>2.6</v>
      </c>
      <c r="F3632" s="449" t="s">
        <v>11452</v>
      </c>
    </row>
    <row r="3633" spans="1:6" ht="30" customHeight="1">
      <c r="A3633" s="446">
        <v>89740</v>
      </c>
      <c r="B3633" s="447" t="s">
        <v>4756</v>
      </c>
      <c r="C3633" s="448" t="s">
        <v>2570</v>
      </c>
      <c r="D3633" s="449">
        <v>2.93</v>
      </c>
      <c r="E3633" s="449">
        <v>1.56</v>
      </c>
      <c r="F3633" s="449" t="s">
        <v>18670</v>
      </c>
    </row>
    <row r="3634" spans="1:6" ht="30" customHeight="1">
      <c r="A3634" s="446">
        <v>89826</v>
      </c>
      <c r="B3634" s="447" t="s">
        <v>4757</v>
      </c>
      <c r="C3634" s="448" t="s">
        <v>2570</v>
      </c>
      <c r="D3634" s="449">
        <v>91.589999999999989</v>
      </c>
      <c r="E3634" s="449">
        <v>1.68</v>
      </c>
      <c r="F3634" s="449" t="s">
        <v>18699</v>
      </c>
    </row>
    <row r="3635" spans="1:6" ht="30" customHeight="1">
      <c r="A3635" s="446">
        <v>89836</v>
      </c>
      <c r="B3635" s="447" t="s">
        <v>4758</v>
      </c>
      <c r="C3635" s="448" t="s">
        <v>2570</v>
      </c>
      <c r="D3635" s="449">
        <v>148.21</v>
      </c>
      <c r="E3635" s="449">
        <v>2.1</v>
      </c>
      <c r="F3635" s="449" t="s">
        <v>16435</v>
      </c>
    </row>
    <row r="3636" spans="1:6" ht="30" customHeight="1">
      <c r="A3636" s="446">
        <v>89670</v>
      </c>
      <c r="B3636" s="447" t="s">
        <v>4759</v>
      </c>
      <c r="C3636" s="448" t="s">
        <v>2570</v>
      </c>
      <c r="D3636" s="449">
        <v>5.7700000000000005</v>
      </c>
      <c r="E3636" s="449">
        <v>3.04</v>
      </c>
      <c r="F3636" s="449" t="s">
        <v>18647</v>
      </c>
    </row>
    <row r="3637" spans="1:6" ht="30" customHeight="1">
      <c r="A3637" s="446">
        <v>89680</v>
      </c>
      <c r="B3637" s="447" t="s">
        <v>4760</v>
      </c>
      <c r="C3637" s="448" t="s">
        <v>2570</v>
      </c>
      <c r="D3637" s="449">
        <v>9.6000000000000014</v>
      </c>
      <c r="E3637" s="449">
        <v>3.54</v>
      </c>
      <c r="F3637" s="449" t="s">
        <v>12234</v>
      </c>
    </row>
    <row r="3638" spans="1:6" ht="30" customHeight="1">
      <c r="A3638" s="446">
        <v>89736</v>
      </c>
      <c r="B3638" s="447" t="s">
        <v>4761</v>
      </c>
      <c r="C3638" s="448" t="s">
        <v>2570</v>
      </c>
      <c r="D3638" s="449">
        <v>3.2499999999999996</v>
      </c>
      <c r="E3638" s="449">
        <v>1.56</v>
      </c>
      <c r="F3638" s="449" t="s">
        <v>11430</v>
      </c>
    </row>
    <row r="3639" spans="1:6" ht="30" customHeight="1">
      <c r="A3639" s="446">
        <v>89755</v>
      </c>
      <c r="B3639" s="447" t="s">
        <v>4762</v>
      </c>
      <c r="C3639" s="448" t="s">
        <v>2570</v>
      </c>
      <c r="D3639" s="449">
        <v>5.34</v>
      </c>
      <c r="E3639" s="449">
        <v>1.82</v>
      </c>
      <c r="F3639" s="449" t="s">
        <v>18667</v>
      </c>
    </row>
    <row r="3640" spans="1:6" ht="30" customHeight="1">
      <c r="A3640" s="446">
        <v>89760</v>
      </c>
      <c r="B3640" s="447" t="s">
        <v>4763</v>
      </c>
      <c r="C3640" s="448" t="s">
        <v>2570</v>
      </c>
      <c r="D3640" s="449">
        <v>9.09</v>
      </c>
      <c r="E3640" s="449">
        <v>2.11</v>
      </c>
      <c r="F3640" s="449" t="s">
        <v>13755</v>
      </c>
    </row>
    <row r="3641" spans="1:6" ht="30" customHeight="1">
      <c r="A3641" s="446">
        <v>89794</v>
      </c>
      <c r="B3641" s="447" t="s">
        <v>4764</v>
      </c>
      <c r="C3641" s="448" t="s">
        <v>2570</v>
      </c>
      <c r="D3641" s="449">
        <v>8.8500000000000014</v>
      </c>
      <c r="E3641" s="449">
        <v>1.46</v>
      </c>
      <c r="F3641" s="449" t="s">
        <v>11358</v>
      </c>
    </row>
    <row r="3642" spans="1:6" ht="30" customHeight="1">
      <c r="A3642" s="446">
        <v>89822</v>
      </c>
      <c r="B3642" s="447" t="s">
        <v>4765</v>
      </c>
      <c r="C3642" s="448" t="s">
        <v>2570</v>
      </c>
      <c r="D3642" s="449">
        <v>11.73</v>
      </c>
      <c r="E3642" s="449">
        <v>1.7</v>
      </c>
      <c r="F3642" s="449" t="s">
        <v>11968</v>
      </c>
    </row>
    <row r="3643" spans="1:6" ht="30" customHeight="1">
      <c r="A3643" s="446">
        <v>89835</v>
      </c>
      <c r="B3643" s="447" t="s">
        <v>4766</v>
      </c>
      <c r="C3643" s="448" t="s">
        <v>2570</v>
      </c>
      <c r="D3643" s="449">
        <v>21.38</v>
      </c>
      <c r="E3643" s="449">
        <v>2.11</v>
      </c>
      <c r="F3643" s="449" t="s">
        <v>16178</v>
      </c>
    </row>
    <row r="3644" spans="1:6" ht="30" customHeight="1">
      <c r="A3644" s="446">
        <v>89838</v>
      </c>
      <c r="B3644" s="447" t="s">
        <v>4767</v>
      </c>
      <c r="C3644" s="448" t="s">
        <v>2570</v>
      </c>
      <c r="D3644" s="449">
        <v>79.98</v>
      </c>
      <c r="E3644" s="449">
        <v>2.8</v>
      </c>
      <c r="F3644" s="449" t="s">
        <v>12317</v>
      </c>
    </row>
    <row r="3645" spans="1:6" ht="30" customHeight="1">
      <c r="A3645" s="446">
        <v>89840</v>
      </c>
      <c r="B3645" s="447" t="s">
        <v>4768</v>
      </c>
      <c r="C3645" s="448" t="s">
        <v>2570</v>
      </c>
      <c r="D3645" s="449">
        <v>92.38</v>
      </c>
      <c r="E3645" s="449">
        <v>3.37</v>
      </c>
      <c r="F3645" s="449" t="s">
        <v>18708</v>
      </c>
    </row>
    <row r="3646" spans="1:6" ht="45" customHeight="1">
      <c r="A3646" s="446">
        <v>94725</v>
      </c>
      <c r="B3646" s="447" t="s">
        <v>4769</v>
      </c>
      <c r="C3646" s="448" t="s">
        <v>2570</v>
      </c>
      <c r="D3646" s="449">
        <v>2.67</v>
      </c>
      <c r="E3646" s="449">
        <v>2.12</v>
      </c>
      <c r="F3646" s="449" t="s">
        <v>12953</v>
      </c>
    </row>
    <row r="3647" spans="1:6" ht="45" customHeight="1">
      <c r="A3647" s="446">
        <v>94727</v>
      </c>
      <c r="B3647" s="447" t="s">
        <v>4770</v>
      </c>
      <c r="C3647" s="448" t="s">
        <v>2570</v>
      </c>
      <c r="D3647" s="449">
        <v>4.25</v>
      </c>
      <c r="E3647" s="449">
        <v>2.1</v>
      </c>
      <c r="F3647" s="449" t="s">
        <v>12218</v>
      </c>
    </row>
    <row r="3648" spans="1:6" ht="45" customHeight="1">
      <c r="A3648" s="446">
        <v>94729</v>
      </c>
      <c r="B3648" s="447" t="s">
        <v>3634</v>
      </c>
      <c r="C3648" s="448" t="s">
        <v>2570</v>
      </c>
      <c r="D3648" s="449">
        <v>7.99</v>
      </c>
      <c r="E3648" s="449">
        <v>2.77</v>
      </c>
      <c r="F3648" s="449" t="s">
        <v>18622</v>
      </c>
    </row>
    <row r="3649" spans="1:6" ht="45" customHeight="1">
      <c r="A3649" s="446">
        <v>94731</v>
      </c>
      <c r="B3649" s="447" t="s">
        <v>3635</v>
      </c>
      <c r="C3649" s="448" t="s">
        <v>2570</v>
      </c>
      <c r="D3649" s="449">
        <v>10.36</v>
      </c>
      <c r="E3649" s="449">
        <v>2.76</v>
      </c>
      <c r="F3649" s="449" t="s">
        <v>11391</v>
      </c>
    </row>
    <row r="3650" spans="1:6" ht="45" customHeight="1">
      <c r="A3650" s="446">
        <v>94733</v>
      </c>
      <c r="B3650" s="447" t="s">
        <v>3636</v>
      </c>
      <c r="C3650" s="448" t="s">
        <v>2570</v>
      </c>
      <c r="D3650" s="449">
        <v>20.309999999999999</v>
      </c>
      <c r="E3650" s="449">
        <v>4.75</v>
      </c>
      <c r="F3650" s="449" t="s">
        <v>16152</v>
      </c>
    </row>
    <row r="3651" spans="1:6" ht="45" customHeight="1">
      <c r="A3651" s="446">
        <v>94737</v>
      </c>
      <c r="B3651" s="447" t="s">
        <v>3637</v>
      </c>
      <c r="C3651" s="448" t="s">
        <v>2570</v>
      </c>
      <c r="D3651" s="449">
        <v>89.63000000000001</v>
      </c>
      <c r="E3651" s="449">
        <v>9.52</v>
      </c>
      <c r="F3651" s="449" t="s">
        <v>19080</v>
      </c>
    </row>
    <row r="3652" spans="1:6" ht="45" customHeight="1">
      <c r="A3652" s="446">
        <v>94863</v>
      </c>
      <c r="B3652" s="447" t="s">
        <v>3638</v>
      </c>
      <c r="C3652" s="448" t="s">
        <v>2570</v>
      </c>
      <c r="D3652" s="449">
        <v>78.080000000000013</v>
      </c>
      <c r="E3652" s="449">
        <v>4.71</v>
      </c>
      <c r="F3652" s="449" t="s">
        <v>19092</v>
      </c>
    </row>
    <row r="3653" spans="1:6" ht="30" customHeight="1">
      <c r="A3653" s="446">
        <v>89652</v>
      </c>
      <c r="B3653" s="447" t="s">
        <v>3639</v>
      </c>
      <c r="C3653" s="448" t="s">
        <v>2570</v>
      </c>
      <c r="D3653" s="449">
        <v>4.9800000000000004</v>
      </c>
      <c r="E3653" s="449">
        <v>2.0499999999999998</v>
      </c>
      <c r="F3653" s="449" t="s">
        <v>17853</v>
      </c>
    </row>
    <row r="3654" spans="1:6" ht="30" customHeight="1">
      <c r="A3654" s="446">
        <v>89659</v>
      </c>
      <c r="B3654" s="447" t="s">
        <v>3640</v>
      </c>
      <c r="C3654" s="448" t="s">
        <v>2570</v>
      </c>
      <c r="D3654" s="449">
        <v>7.379999999999999</v>
      </c>
      <c r="E3654" s="449">
        <v>2.57</v>
      </c>
      <c r="F3654" s="449" t="s">
        <v>13475</v>
      </c>
    </row>
    <row r="3655" spans="1:6" ht="30" customHeight="1">
      <c r="A3655" s="446">
        <v>89672</v>
      </c>
      <c r="B3655" s="447" t="s">
        <v>3641</v>
      </c>
      <c r="C3655" s="448" t="s">
        <v>2570</v>
      </c>
      <c r="D3655" s="449">
        <v>10.07</v>
      </c>
      <c r="E3655" s="449">
        <v>3.01</v>
      </c>
      <c r="F3655" s="449" t="s">
        <v>14189</v>
      </c>
    </row>
    <row r="3656" spans="1:6" ht="30" customHeight="1">
      <c r="A3656" s="446">
        <v>89682</v>
      </c>
      <c r="B3656" s="447" t="s">
        <v>3642</v>
      </c>
      <c r="C3656" s="448" t="s">
        <v>2570</v>
      </c>
      <c r="D3656" s="449">
        <v>16</v>
      </c>
      <c r="E3656" s="449">
        <v>3.52</v>
      </c>
      <c r="F3656" s="449" t="s">
        <v>16025</v>
      </c>
    </row>
    <row r="3657" spans="1:6" ht="30" customHeight="1">
      <c r="A3657" s="446">
        <v>89738</v>
      </c>
      <c r="B3657" s="447" t="s">
        <v>4380</v>
      </c>
      <c r="C3657" s="448" t="s">
        <v>2570</v>
      </c>
      <c r="D3657" s="449">
        <v>7.0099999999999989</v>
      </c>
      <c r="E3657" s="449">
        <v>1.53</v>
      </c>
      <c r="F3657" s="449" t="s">
        <v>11484</v>
      </c>
    </row>
    <row r="3658" spans="1:6" ht="30" customHeight="1">
      <c r="A3658" s="446">
        <v>89756</v>
      </c>
      <c r="B3658" s="447" t="s">
        <v>4381</v>
      </c>
      <c r="C3658" s="448" t="s">
        <v>2570</v>
      </c>
      <c r="D3658" s="449">
        <v>9.629999999999999</v>
      </c>
      <c r="E3658" s="449">
        <v>1.8</v>
      </c>
      <c r="F3658" s="449" t="s">
        <v>12477</v>
      </c>
    </row>
    <row r="3659" spans="1:6" ht="30" customHeight="1">
      <c r="A3659" s="446">
        <v>89761</v>
      </c>
      <c r="B3659" s="447" t="s">
        <v>4382</v>
      </c>
      <c r="C3659" s="448" t="s">
        <v>2570</v>
      </c>
      <c r="D3659" s="449">
        <v>15.479999999999999</v>
      </c>
      <c r="E3659" s="449">
        <v>2.1</v>
      </c>
      <c r="F3659" s="449" t="s">
        <v>12915</v>
      </c>
    </row>
    <row r="3660" spans="1:6" ht="30" customHeight="1">
      <c r="A3660" s="446">
        <v>89815</v>
      </c>
      <c r="B3660" s="447" t="s">
        <v>4383</v>
      </c>
      <c r="C3660" s="448" t="s">
        <v>2570</v>
      </c>
      <c r="D3660" s="449">
        <v>15.240000000000002</v>
      </c>
      <c r="E3660" s="449">
        <v>1.45</v>
      </c>
      <c r="F3660" s="449" t="s">
        <v>12752</v>
      </c>
    </row>
    <row r="3661" spans="1:6" ht="30" customHeight="1">
      <c r="A3661" s="446">
        <v>89824</v>
      </c>
      <c r="B3661" s="447" t="s">
        <v>4384</v>
      </c>
      <c r="C3661" s="448" t="s">
        <v>2570</v>
      </c>
      <c r="D3661" s="449">
        <v>20.83</v>
      </c>
      <c r="E3661" s="449">
        <v>1.69</v>
      </c>
      <c r="F3661" s="449" t="s">
        <v>11492</v>
      </c>
    </row>
    <row r="3662" spans="1:6" ht="30" customHeight="1">
      <c r="A3662" s="446">
        <v>89668</v>
      </c>
      <c r="B3662" s="447" t="s">
        <v>4385</v>
      </c>
      <c r="C3662" s="448" t="s">
        <v>2570</v>
      </c>
      <c r="D3662" s="449">
        <v>15.420000000000002</v>
      </c>
      <c r="E3662" s="449">
        <v>2.54</v>
      </c>
      <c r="F3662" s="449" t="s">
        <v>15490</v>
      </c>
    </row>
    <row r="3663" spans="1:6" ht="30" customHeight="1">
      <c r="A3663" s="446">
        <v>89655</v>
      </c>
      <c r="B3663" s="447" t="s">
        <v>4386</v>
      </c>
      <c r="C3663" s="448" t="s">
        <v>2570</v>
      </c>
      <c r="D3663" s="449">
        <v>13.08</v>
      </c>
      <c r="E3663" s="449">
        <v>2.02</v>
      </c>
      <c r="F3663" s="449" t="s">
        <v>18641</v>
      </c>
    </row>
    <row r="3664" spans="1:6" ht="30" customHeight="1">
      <c r="A3664" s="446">
        <v>89662</v>
      </c>
      <c r="B3664" s="447" t="s">
        <v>4387</v>
      </c>
      <c r="C3664" s="448" t="s">
        <v>2570</v>
      </c>
      <c r="D3664" s="449">
        <v>16.32</v>
      </c>
      <c r="E3664" s="449">
        <v>2.54</v>
      </c>
      <c r="F3664" s="449" t="s">
        <v>18643</v>
      </c>
    </row>
    <row r="3665" spans="1:6" ht="30" customHeight="1">
      <c r="A3665" s="446">
        <v>89676</v>
      </c>
      <c r="B3665" s="447" t="s">
        <v>4388</v>
      </c>
      <c r="C3665" s="448" t="s">
        <v>2570</v>
      </c>
      <c r="D3665" s="449">
        <v>24.41</v>
      </c>
      <c r="E3665" s="449">
        <v>2.98</v>
      </c>
      <c r="F3665" s="449" t="s">
        <v>18650</v>
      </c>
    </row>
    <row r="3666" spans="1:6" ht="30" customHeight="1">
      <c r="A3666" s="446">
        <v>89686</v>
      </c>
      <c r="B3666" s="447" t="s">
        <v>4389</v>
      </c>
      <c r="C3666" s="448" t="s">
        <v>2570</v>
      </c>
      <c r="D3666" s="449">
        <v>90.53</v>
      </c>
      <c r="E3666" s="449">
        <v>3.49</v>
      </c>
      <c r="F3666" s="449" t="s">
        <v>18654</v>
      </c>
    </row>
    <row r="3667" spans="1:6" ht="30" customHeight="1">
      <c r="A3667" s="446">
        <v>89745</v>
      </c>
      <c r="B3667" s="447" t="s">
        <v>4390</v>
      </c>
      <c r="C3667" s="448" t="s">
        <v>2570</v>
      </c>
      <c r="D3667" s="449">
        <v>15.94</v>
      </c>
      <c r="E3667" s="449">
        <v>1.51</v>
      </c>
      <c r="F3667" s="449" t="s">
        <v>18674</v>
      </c>
    </row>
    <row r="3668" spans="1:6" ht="30" customHeight="1">
      <c r="A3668" s="446">
        <v>89758</v>
      </c>
      <c r="B3668" s="447" t="s">
        <v>4391</v>
      </c>
      <c r="C3668" s="448" t="s">
        <v>2570</v>
      </c>
      <c r="D3668" s="449">
        <v>23.95</v>
      </c>
      <c r="E3668" s="449">
        <v>1.79</v>
      </c>
      <c r="F3668" s="449" t="s">
        <v>12942</v>
      </c>
    </row>
    <row r="3669" spans="1:6" ht="30" customHeight="1">
      <c r="A3669" s="446">
        <v>89763</v>
      </c>
      <c r="B3669" s="447" t="s">
        <v>4392</v>
      </c>
      <c r="C3669" s="448" t="s">
        <v>2570</v>
      </c>
      <c r="D3669" s="449">
        <v>90</v>
      </c>
      <c r="E3669" s="449">
        <v>2.08</v>
      </c>
      <c r="F3669" s="449" t="s">
        <v>18676</v>
      </c>
    </row>
    <row r="3670" spans="1:6" ht="30" customHeight="1">
      <c r="A3670" s="446">
        <v>89818</v>
      </c>
      <c r="B3670" s="447" t="s">
        <v>4393</v>
      </c>
      <c r="C3670" s="448" t="s">
        <v>2570</v>
      </c>
      <c r="D3670" s="449">
        <v>89.75</v>
      </c>
      <c r="E3670" s="449">
        <v>1.44</v>
      </c>
      <c r="F3670" s="449" t="s">
        <v>18696</v>
      </c>
    </row>
    <row r="3671" spans="1:6" ht="30" customHeight="1">
      <c r="A3671" s="446">
        <v>89831</v>
      </c>
      <c r="B3671" s="447" t="s">
        <v>4394</v>
      </c>
      <c r="C3671" s="448" t="s">
        <v>2570</v>
      </c>
      <c r="D3671" s="449">
        <v>109.63</v>
      </c>
      <c r="E3671" s="449">
        <v>1.68</v>
      </c>
      <c r="F3671" s="449" t="s">
        <v>18703</v>
      </c>
    </row>
    <row r="3672" spans="1:6" ht="45" customHeight="1">
      <c r="A3672" s="446">
        <v>94724</v>
      </c>
      <c r="B3672" s="447" t="s">
        <v>4395</v>
      </c>
      <c r="C3672" s="448" t="s">
        <v>2570</v>
      </c>
      <c r="D3672" s="449">
        <v>14.46</v>
      </c>
      <c r="E3672" s="449">
        <v>2.0699999999999998</v>
      </c>
      <c r="F3672" s="449" t="s">
        <v>17838</v>
      </c>
    </row>
    <row r="3673" spans="1:6" ht="45" customHeight="1">
      <c r="A3673" s="446">
        <v>94726</v>
      </c>
      <c r="B3673" s="447" t="s">
        <v>4396</v>
      </c>
      <c r="C3673" s="448" t="s">
        <v>2570</v>
      </c>
      <c r="D3673" s="449">
        <v>22.87</v>
      </c>
      <c r="E3673" s="449">
        <v>2.06</v>
      </c>
      <c r="F3673" s="449" t="s">
        <v>15188</v>
      </c>
    </row>
    <row r="3674" spans="1:6" ht="45" customHeight="1">
      <c r="A3674" s="446">
        <v>94728</v>
      </c>
      <c r="B3674" s="447" t="s">
        <v>4805</v>
      </c>
      <c r="C3674" s="448" t="s">
        <v>2570</v>
      </c>
      <c r="D3674" s="449">
        <v>88.93</v>
      </c>
      <c r="E3674" s="449">
        <v>2.71</v>
      </c>
      <c r="F3674" s="449" t="s">
        <v>19078</v>
      </c>
    </row>
    <row r="3675" spans="1:6" ht="45" customHeight="1">
      <c r="A3675" s="446">
        <v>94730</v>
      </c>
      <c r="B3675" s="447" t="s">
        <v>4806</v>
      </c>
      <c r="C3675" s="448" t="s">
        <v>2570</v>
      </c>
      <c r="D3675" s="449">
        <v>108.29</v>
      </c>
      <c r="E3675" s="449">
        <v>2.71</v>
      </c>
      <c r="F3675" s="449" t="s">
        <v>19079</v>
      </c>
    </row>
    <row r="3676" spans="1:6" ht="30" customHeight="1">
      <c r="A3676" s="446">
        <v>89691</v>
      </c>
      <c r="B3676" s="447" t="s">
        <v>4807</v>
      </c>
      <c r="C3676" s="448" t="s">
        <v>2570</v>
      </c>
      <c r="D3676" s="449">
        <v>4.5999999999999996</v>
      </c>
      <c r="E3676" s="449">
        <v>4.09</v>
      </c>
      <c r="F3676" s="449" t="s">
        <v>17394</v>
      </c>
    </row>
    <row r="3677" spans="1:6" ht="30" customHeight="1">
      <c r="A3677" s="446">
        <v>89697</v>
      </c>
      <c r="B3677" s="447" t="s">
        <v>4808</v>
      </c>
      <c r="C3677" s="448" t="s">
        <v>2570</v>
      </c>
      <c r="D3677" s="449">
        <v>5.17</v>
      </c>
      <c r="E3677" s="449">
        <v>5.17</v>
      </c>
      <c r="F3677" s="449" t="s">
        <v>18657</v>
      </c>
    </row>
    <row r="3678" spans="1:6" ht="30" customHeight="1">
      <c r="A3678" s="446">
        <v>89705</v>
      </c>
      <c r="B3678" s="447" t="s">
        <v>4809</v>
      </c>
      <c r="C3678" s="448" t="s">
        <v>2570</v>
      </c>
      <c r="D3678" s="449">
        <v>10.52</v>
      </c>
      <c r="E3678" s="449">
        <v>6.02</v>
      </c>
      <c r="F3678" s="449" t="s">
        <v>18662</v>
      </c>
    </row>
    <row r="3679" spans="1:6" ht="30" customHeight="1">
      <c r="A3679" s="446">
        <v>89706</v>
      </c>
      <c r="B3679" s="447" t="s">
        <v>4810</v>
      </c>
      <c r="C3679" s="448" t="s">
        <v>2570</v>
      </c>
      <c r="D3679" s="449">
        <v>25.710000000000004</v>
      </c>
      <c r="E3679" s="449">
        <v>7.06</v>
      </c>
      <c r="F3679" s="449" t="s">
        <v>18663</v>
      </c>
    </row>
    <row r="3680" spans="1:6" ht="30" customHeight="1">
      <c r="A3680" s="446">
        <v>89703</v>
      </c>
      <c r="B3680" s="447" t="s">
        <v>4811</v>
      </c>
      <c r="C3680" s="448" t="s">
        <v>2570</v>
      </c>
      <c r="D3680" s="449">
        <v>23.340000000000003</v>
      </c>
      <c r="E3680" s="449">
        <v>5.08</v>
      </c>
      <c r="F3680" s="449" t="s">
        <v>18660</v>
      </c>
    </row>
    <row r="3681" spans="1:6" ht="30" customHeight="1">
      <c r="A3681" s="446">
        <v>89694</v>
      </c>
      <c r="B3681" s="447" t="s">
        <v>4812</v>
      </c>
      <c r="C3681" s="448" t="s">
        <v>2570</v>
      </c>
      <c r="D3681" s="449">
        <v>8.8000000000000007</v>
      </c>
      <c r="E3681" s="449">
        <v>4.0599999999999996</v>
      </c>
      <c r="F3681" s="449" t="s">
        <v>14736</v>
      </c>
    </row>
    <row r="3682" spans="1:6" ht="30" customHeight="1">
      <c r="A3682" s="446">
        <v>89700</v>
      </c>
      <c r="B3682" s="447" t="s">
        <v>4813</v>
      </c>
      <c r="C3682" s="448" t="s">
        <v>2570</v>
      </c>
      <c r="D3682" s="449">
        <v>8.7800000000000011</v>
      </c>
      <c r="E3682" s="449">
        <v>5.13</v>
      </c>
      <c r="F3682" s="449" t="s">
        <v>13419</v>
      </c>
    </row>
    <row r="3683" spans="1:6" ht="30" customHeight="1">
      <c r="A3683" s="446">
        <v>89766</v>
      </c>
      <c r="B3683" s="447" t="s">
        <v>4816</v>
      </c>
      <c r="C3683" s="448" t="s">
        <v>2570</v>
      </c>
      <c r="D3683" s="449">
        <v>9.68</v>
      </c>
      <c r="E3683" s="449">
        <v>3.08</v>
      </c>
      <c r="F3683" s="449" t="s">
        <v>18678</v>
      </c>
    </row>
    <row r="3684" spans="1:6" ht="45" customHeight="1">
      <c r="A3684" s="446">
        <v>89959</v>
      </c>
      <c r="B3684" s="447" t="s">
        <v>4814</v>
      </c>
      <c r="C3684" s="448" t="s">
        <v>2570</v>
      </c>
      <c r="D3684" s="449">
        <v>87.17</v>
      </c>
      <c r="E3684" s="449">
        <v>83.86</v>
      </c>
      <c r="F3684" s="449" t="s">
        <v>19729</v>
      </c>
    </row>
    <row r="3685" spans="1:6" ht="30" customHeight="1">
      <c r="A3685" s="446">
        <v>89718</v>
      </c>
      <c r="B3685" s="447" t="s">
        <v>3558</v>
      </c>
      <c r="C3685" s="448" t="s">
        <v>2572</v>
      </c>
      <c r="D3685" s="449">
        <v>27.83</v>
      </c>
      <c r="E3685" s="449">
        <v>3.98</v>
      </c>
      <c r="F3685" s="449" t="s">
        <v>18664</v>
      </c>
    </row>
    <row r="3686" spans="1:6" ht="30" customHeight="1">
      <c r="A3686" s="446">
        <v>89765</v>
      </c>
      <c r="B3686" s="447" t="s">
        <v>4815</v>
      </c>
      <c r="C3686" s="448" t="s">
        <v>2570</v>
      </c>
      <c r="D3686" s="449">
        <v>6.09</v>
      </c>
      <c r="E3686" s="449">
        <v>3.1</v>
      </c>
      <c r="F3686" s="449" t="s">
        <v>16124</v>
      </c>
    </row>
    <row r="3687" spans="1:6" ht="30" customHeight="1">
      <c r="A3687" s="446">
        <v>89768</v>
      </c>
      <c r="B3687" s="447" t="s">
        <v>4817</v>
      </c>
      <c r="C3687" s="448" t="s">
        <v>2570</v>
      </c>
      <c r="D3687" s="449">
        <v>9.6100000000000012</v>
      </c>
      <c r="E3687" s="449">
        <v>3.6</v>
      </c>
      <c r="F3687" s="449" t="s">
        <v>15715</v>
      </c>
    </row>
    <row r="3688" spans="1:6" ht="30" customHeight="1">
      <c r="A3688" s="446">
        <v>89769</v>
      </c>
      <c r="B3688" s="447" t="s">
        <v>4818</v>
      </c>
      <c r="C3688" s="448" t="s">
        <v>2570</v>
      </c>
      <c r="D3688" s="449">
        <v>24.619999999999997</v>
      </c>
      <c r="E3688" s="449">
        <v>4.21</v>
      </c>
      <c r="F3688" s="449" t="s">
        <v>18679</v>
      </c>
    </row>
    <row r="3689" spans="1:6" ht="30" customHeight="1">
      <c r="A3689" s="446">
        <v>89772</v>
      </c>
      <c r="B3689" s="447" t="s">
        <v>3559</v>
      </c>
      <c r="C3689" s="448" t="s">
        <v>2572</v>
      </c>
      <c r="D3689" s="449">
        <v>55.32</v>
      </c>
      <c r="E3689" s="449">
        <v>0.83</v>
      </c>
      <c r="F3689" s="449" t="s">
        <v>18680</v>
      </c>
    </row>
    <row r="3690" spans="1:6" ht="30" customHeight="1">
      <c r="A3690" s="446">
        <v>89842</v>
      </c>
      <c r="B3690" s="447" t="s">
        <v>4819</v>
      </c>
      <c r="C3690" s="448" t="s">
        <v>2570</v>
      </c>
      <c r="D3690" s="449">
        <v>24.15</v>
      </c>
      <c r="E3690" s="449">
        <v>2.92</v>
      </c>
      <c r="F3690" s="449" t="s">
        <v>18710</v>
      </c>
    </row>
    <row r="3691" spans="1:6" ht="30" customHeight="1">
      <c r="A3691" s="446">
        <v>89844</v>
      </c>
      <c r="B3691" s="447" t="s">
        <v>4820</v>
      </c>
      <c r="C3691" s="448" t="s">
        <v>2570</v>
      </c>
      <c r="D3691" s="449">
        <v>30.91</v>
      </c>
      <c r="E3691" s="449">
        <v>3.41</v>
      </c>
      <c r="F3691" s="449" t="s">
        <v>18711</v>
      </c>
    </row>
    <row r="3692" spans="1:6" ht="30" customHeight="1">
      <c r="A3692" s="446">
        <v>89845</v>
      </c>
      <c r="B3692" s="447" t="s">
        <v>4821</v>
      </c>
      <c r="C3692" s="448" t="s">
        <v>2570</v>
      </c>
      <c r="D3692" s="449">
        <v>48.45</v>
      </c>
      <c r="E3692" s="449">
        <v>4.2699999999999996</v>
      </c>
      <c r="F3692" s="449" t="s">
        <v>18712</v>
      </c>
    </row>
    <row r="3693" spans="1:6" ht="30" customHeight="1">
      <c r="A3693" s="446">
        <v>89846</v>
      </c>
      <c r="B3693" s="447" t="s">
        <v>4822</v>
      </c>
      <c r="C3693" s="448" t="s">
        <v>2570</v>
      </c>
      <c r="D3693" s="449">
        <v>110.85</v>
      </c>
      <c r="E3693" s="449">
        <v>5.62</v>
      </c>
      <c r="F3693" s="449" t="s">
        <v>18713</v>
      </c>
    </row>
    <row r="3694" spans="1:6" ht="30" customHeight="1">
      <c r="A3694" s="446">
        <v>89847</v>
      </c>
      <c r="B3694" s="447" t="s">
        <v>4823</v>
      </c>
      <c r="C3694" s="448" t="s">
        <v>2570</v>
      </c>
      <c r="D3694" s="449">
        <v>136.43</v>
      </c>
      <c r="E3694" s="449">
        <v>6.75</v>
      </c>
      <c r="F3694" s="449" t="s">
        <v>18714</v>
      </c>
    </row>
    <row r="3695" spans="1:6" ht="45" customHeight="1">
      <c r="A3695" s="446">
        <v>94756</v>
      </c>
      <c r="B3695" s="447" t="s">
        <v>4824</v>
      </c>
      <c r="C3695" s="448" t="s">
        <v>2570</v>
      </c>
      <c r="D3695" s="449">
        <v>5.31</v>
      </c>
      <c r="E3695" s="449">
        <v>4.2</v>
      </c>
      <c r="F3695" s="449" t="s">
        <v>13818</v>
      </c>
    </row>
    <row r="3696" spans="1:6" ht="45" customHeight="1">
      <c r="A3696" s="446">
        <v>94757</v>
      </c>
      <c r="B3696" s="447" t="s">
        <v>4825</v>
      </c>
      <c r="C3696" s="448" t="s">
        <v>2570</v>
      </c>
      <c r="D3696" s="449">
        <v>8.02</v>
      </c>
      <c r="E3696" s="449">
        <v>4.17</v>
      </c>
      <c r="F3696" s="449" t="s">
        <v>14495</v>
      </c>
    </row>
    <row r="3697" spans="1:6" ht="45" customHeight="1">
      <c r="A3697" s="446">
        <v>94758</v>
      </c>
      <c r="B3697" s="447" t="s">
        <v>4826</v>
      </c>
      <c r="C3697" s="448" t="s">
        <v>2570</v>
      </c>
      <c r="D3697" s="449">
        <v>23.05</v>
      </c>
      <c r="E3697" s="449">
        <v>5.45</v>
      </c>
      <c r="F3697" s="449" t="s">
        <v>15127</v>
      </c>
    </row>
    <row r="3698" spans="1:6" ht="45" customHeight="1">
      <c r="A3698" s="446">
        <v>94759</v>
      </c>
      <c r="B3698" s="447" t="s">
        <v>4827</v>
      </c>
      <c r="C3698" s="448" t="s">
        <v>2570</v>
      </c>
      <c r="D3698" s="449">
        <v>29.02</v>
      </c>
      <c r="E3698" s="449">
        <v>5.44</v>
      </c>
      <c r="F3698" s="449" t="s">
        <v>19086</v>
      </c>
    </row>
    <row r="3699" spans="1:6" ht="45" customHeight="1">
      <c r="A3699" s="446">
        <v>94760</v>
      </c>
      <c r="B3699" s="447" t="s">
        <v>4828</v>
      </c>
      <c r="C3699" s="448" t="s">
        <v>2570</v>
      </c>
      <c r="D3699" s="449">
        <v>47.42</v>
      </c>
      <c r="E3699" s="449">
        <v>9.42</v>
      </c>
      <c r="F3699" s="449" t="s">
        <v>15101</v>
      </c>
    </row>
    <row r="3700" spans="1:6" ht="45" customHeight="1">
      <c r="A3700" s="446">
        <v>94761</v>
      </c>
      <c r="B3700" s="447" t="s">
        <v>4829</v>
      </c>
      <c r="C3700" s="448" t="s">
        <v>2570</v>
      </c>
      <c r="D3700" s="449">
        <v>107.19</v>
      </c>
      <c r="E3700" s="449">
        <v>9.4</v>
      </c>
      <c r="F3700" s="449" t="s">
        <v>19087</v>
      </c>
    </row>
    <row r="3701" spans="1:6" ht="45" customHeight="1">
      <c r="A3701" s="446">
        <v>94762</v>
      </c>
      <c r="B3701" s="447" t="s">
        <v>4830</v>
      </c>
      <c r="C3701" s="448" t="s">
        <v>2570</v>
      </c>
      <c r="D3701" s="449">
        <v>133.58000000000001</v>
      </c>
      <c r="E3701" s="449">
        <v>19.07</v>
      </c>
      <c r="F3701" s="449" t="s">
        <v>19088</v>
      </c>
    </row>
    <row r="3702" spans="1:6" ht="30" customHeight="1">
      <c r="A3702" s="446">
        <v>89974</v>
      </c>
      <c r="B3702" s="447" t="s">
        <v>4831</v>
      </c>
      <c r="C3702" s="448" t="s">
        <v>2570</v>
      </c>
      <c r="D3702" s="449">
        <v>142.56</v>
      </c>
      <c r="E3702" s="449">
        <v>49.62</v>
      </c>
      <c r="F3702" s="449" t="s">
        <v>19737</v>
      </c>
    </row>
    <row r="3703" spans="1:6" ht="30" customHeight="1">
      <c r="A3703" s="446">
        <v>89695</v>
      </c>
      <c r="B3703" s="447" t="s">
        <v>4832</v>
      </c>
      <c r="C3703" s="448" t="s">
        <v>2570</v>
      </c>
      <c r="D3703" s="449">
        <v>8.02</v>
      </c>
      <c r="E3703" s="449">
        <v>4.0599999999999996</v>
      </c>
      <c r="F3703" s="449" t="s">
        <v>11872</v>
      </c>
    </row>
    <row r="3704" spans="1:6" ht="30" customHeight="1">
      <c r="A3704" s="446">
        <v>89702</v>
      </c>
      <c r="B3704" s="447" t="s">
        <v>4833</v>
      </c>
      <c r="C3704" s="448" t="s">
        <v>2570</v>
      </c>
      <c r="D3704" s="449">
        <v>8.7800000000000011</v>
      </c>
      <c r="E3704" s="449">
        <v>5.13</v>
      </c>
      <c r="F3704" s="449" t="s">
        <v>13419</v>
      </c>
    </row>
    <row r="3705" spans="1:6" ht="30" customHeight="1">
      <c r="A3705" s="446">
        <v>89767</v>
      </c>
      <c r="B3705" s="447" t="s">
        <v>4834</v>
      </c>
      <c r="C3705" s="448" t="s">
        <v>2570</v>
      </c>
      <c r="D3705" s="449">
        <v>9.68</v>
      </c>
      <c r="E3705" s="449">
        <v>3.08</v>
      </c>
      <c r="F3705" s="449" t="s">
        <v>18678</v>
      </c>
    </row>
    <row r="3706" spans="1:6" ht="30" customHeight="1">
      <c r="A3706" s="446">
        <v>89654</v>
      </c>
      <c r="B3706" s="447" t="s">
        <v>4835</v>
      </c>
      <c r="C3706" s="448" t="s">
        <v>2570</v>
      </c>
      <c r="D3706" s="449">
        <v>8.49</v>
      </c>
      <c r="E3706" s="449">
        <v>2.0299999999999998</v>
      </c>
      <c r="F3706" s="449" t="s">
        <v>18640</v>
      </c>
    </row>
    <row r="3707" spans="1:6" ht="30" customHeight="1">
      <c r="A3707" s="446">
        <v>89661</v>
      </c>
      <c r="B3707" s="447" t="s">
        <v>4836</v>
      </c>
      <c r="C3707" s="448" t="s">
        <v>2570</v>
      </c>
      <c r="D3707" s="449">
        <v>10.229999999999999</v>
      </c>
      <c r="E3707" s="449">
        <v>2.56</v>
      </c>
      <c r="F3707" s="449" t="s">
        <v>18642</v>
      </c>
    </row>
    <row r="3708" spans="1:6" ht="30" customHeight="1">
      <c r="A3708" s="446">
        <v>89674</v>
      </c>
      <c r="B3708" s="447" t="s">
        <v>4837</v>
      </c>
      <c r="C3708" s="448" t="s">
        <v>2570</v>
      </c>
      <c r="D3708" s="449">
        <v>15.52</v>
      </c>
      <c r="E3708" s="449">
        <v>3</v>
      </c>
      <c r="F3708" s="449" t="s">
        <v>18649</v>
      </c>
    </row>
    <row r="3709" spans="1:6" ht="30" customHeight="1">
      <c r="A3709" s="446">
        <v>89684</v>
      </c>
      <c r="B3709" s="447" t="s">
        <v>4838</v>
      </c>
      <c r="C3709" s="448" t="s">
        <v>2570</v>
      </c>
      <c r="D3709" s="449">
        <v>22.85</v>
      </c>
      <c r="E3709" s="449">
        <v>3.51</v>
      </c>
      <c r="F3709" s="449" t="s">
        <v>13144</v>
      </c>
    </row>
    <row r="3710" spans="1:6" ht="30" customHeight="1">
      <c r="A3710" s="446">
        <v>89741</v>
      </c>
      <c r="B3710" s="447" t="s">
        <v>4839</v>
      </c>
      <c r="C3710" s="448" t="s">
        <v>2570</v>
      </c>
      <c r="D3710" s="449">
        <v>9.8600000000000012</v>
      </c>
      <c r="E3710" s="449">
        <v>1.52</v>
      </c>
      <c r="F3710" s="449" t="s">
        <v>18476</v>
      </c>
    </row>
    <row r="3711" spans="1:6" ht="30" customHeight="1">
      <c r="A3711" s="446">
        <v>89757</v>
      </c>
      <c r="B3711" s="447" t="s">
        <v>4840</v>
      </c>
      <c r="C3711" s="448" t="s">
        <v>2570</v>
      </c>
      <c r="D3711" s="449">
        <v>15.080000000000002</v>
      </c>
      <c r="E3711" s="449">
        <v>1.79</v>
      </c>
      <c r="F3711" s="449" t="s">
        <v>13803</v>
      </c>
    </row>
    <row r="3712" spans="1:6" ht="30" customHeight="1">
      <c r="A3712" s="446">
        <v>89762</v>
      </c>
      <c r="B3712" s="447" t="s">
        <v>4841</v>
      </c>
      <c r="C3712" s="448" t="s">
        <v>2570</v>
      </c>
      <c r="D3712" s="449">
        <v>22.330000000000002</v>
      </c>
      <c r="E3712" s="449">
        <v>2.09</v>
      </c>
      <c r="F3712" s="449" t="s">
        <v>18675</v>
      </c>
    </row>
    <row r="3713" spans="1:6" ht="30" customHeight="1">
      <c r="A3713" s="446">
        <v>89816</v>
      </c>
      <c r="B3713" s="447" t="s">
        <v>4842</v>
      </c>
      <c r="C3713" s="448" t="s">
        <v>2570</v>
      </c>
      <c r="D3713" s="449">
        <v>22.080000000000002</v>
      </c>
      <c r="E3713" s="449">
        <v>1.45</v>
      </c>
      <c r="F3713" s="449" t="s">
        <v>12543</v>
      </c>
    </row>
    <row r="3714" spans="1:6" ht="30" customHeight="1">
      <c r="A3714" s="446">
        <v>89828</v>
      </c>
      <c r="B3714" s="447" t="s">
        <v>4843</v>
      </c>
      <c r="C3714" s="448" t="s">
        <v>2570</v>
      </c>
      <c r="D3714" s="449">
        <v>32.049999999999997</v>
      </c>
      <c r="E3714" s="449">
        <v>1.68</v>
      </c>
      <c r="F3714" s="449" t="s">
        <v>18701</v>
      </c>
    </row>
    <row r="3715" spans="1:6" ht="30" customHeight="1">
      <c r="A3715" s="446">
        <v>89837</v>
      </c>
      <c r="B3715" s="447" t="s">
        <v>4844</v>
      </c>
      <c r="C3715" s="448" t="s">
        <v>2570</v>
      </c>
      <c r="D3715" s="449">
        <v>73.430000000000007</v>
      </c>
      <c r="E3715" s="449">
        <v>2.1</v>
      </c>
      <c r="F3715" s="449" t="s">
        <v>18706</v>
      </c>
    </row>
    <row r="3716" spans="1:6" ht="30" customHeight="1">
      <c r="A3716" s="446">
        <v>89839</v>
      </c>
      <c r="B3716" s="447" t="s">
        <v>4845</v>
      </c>
      <c r="C3716" s="448" t="s">
        <v>2570</v>
      </c>
      <c r="D3716" s="449">
        <v>106.5</v>
      </c>
      <c r="E3716" s="449">
        <v>2.8</v>
      </c>
      <c r="F3716" s="449" t="s">
        <v>18707</v>
      </c>
    </row>
    <row r="3717" spans="1:6" ht="30" customHeight="1">
      <c r="A3717" s="446">
        <v>89841</v>
      </c>
      <c r="B3717" s="447" t="s">
        <v>4846</v>
      </c>
      <c r="C3717" s="448" t="s">
        <v>2570</v>
      </c>
      <c r="D3717" s="449">
        <v>156.66</v>
      </c>
      <c r="E3717" s="449">
        <v>3.37</v>
      </c>
      <c r="F3717" s="449" t="s">
        <v>18709</v>
      </c>
    </row>
    <row r="3718" spans="1:6">
      <c r="A3718" s="441"/>
      <c r="B3718" s="528" t="s">
        <v>20997</v>
      </c>
      <c r="C3718" s="450"/>
      <c r="D3718" s="451" t="s">
        <v>2587</v>
      </c>
      <c r="E3718" s="451" t="s">
        <v>2587</v>
      </c>
      <c r="F3718" s="451"/>
    </row>
    <row r="3719" spans="1:6" ht="30" customHeight="1">
      <c r="A3719" s="446">
        <v>96635</v>
      </c>
      <c r="B3719" s="447" t="s">
        <v>18424</v>
      </c>
      <c r="C3719" s="448" t="s">
        <v>2572</v>
      </c>
      <c r="D3719" s="449">
        <v>10.329999999999998</v>
      </c>
      <c r="E3719" s="449">
        <v>11.32</v>
      </c>
      <c r="F3719" s="449" t="s">
        <v>18425</v>
      </c>
    </row>
    <row r="3720" spans="1:6" ht="30" customHeight="1">
      <c r="A3720" s="446">
        <v>96636</v>
      </c>
      <c r="B3720" s="447" t="s">
        <v>18426</v>
      </c>
      <c r="C3720" s="448" t="s">
        <v>2572</v>
      </c>
      <c r="D3720" s="449">
        <v>10.690000000000001</v>
      </c>
      <c r="E3720" s="449">
        <v>12.34</v>
      </c>
      <c r="F3720" s="449" t="s">
        <v>18427</v>
      </c>
    </row>
    <row r="3721" spans="1:6" ht="30" customHeight="1">
      <c r="A3721" s="446">
        <v>96644</v>
      </c>
      <c r="B3721" s="447" t="s">
        <v>18428</v>
      </c>
      <c r="C3721" s="448" t="s">
        <v>2572</v>
      </c>
      <c r="D3721" s="449">
        <v>7.9999999999999991</v>
      </c>
      <c r="E3721" s="449">
        <v>5.2</v>
      </c>
      <c r="F3721" s="449" t="s">
        <v>16131</v>
      </c>
    </row>
    <row r="3722" spans="1:6" ht="30" customHeight="1">
      <c r="A3722" s="446">
        <v>96645</v>
      </c>
      <c r="B3722" s="447" t="s">
        <v>18429</v>
      </c>
      <c r="C3722" s="448" t="s">
        <v>2572</v>
      </c>
      <c r="D3722" s="449">
        <v>10.25</v>
      </c>
      <c r="E3722" s="449">
        <v>6.95</v>
      </c>
      <c r="F3722" s="449" t="s">
        <v>11420</v>
      </c>
    </row>
    <row r="3723" spans="1:6" ht="30" customHeight="1">
      <c r="A3723" s="446">
        <v>96646</v>
      </c>
      <c r="B3723" s="447" t="s">
        <v>18430</v>
      </c>
      <c r="C3723" s="448" t="s">
        <v>2572</v>
      </c>
      <c r="D3723" s="449">
        <v>15.78</v>
      </c>
      <c r="E3723" s="449">
        <v>10.99</v>
      </c>
      <c r="F3723" s="449" t="s">
        <v>18431</v>
      </c>
    </row>
    <row r="3724" spans="1:6" ht="30" customHeight="1">
      <c r="A3724" s="446">
        <v>96647</v>
      </c>
      <c r="B3724" s="447" t="s">
        <v>18432</v>
      </c>
      <c r="C3724" s="448" t="s">
        <v>2572</v>
      </c>
      <c r="D3724" s="449">
        <v>7.6</v>
      </c>
      <c r="E3724" s="449">
        <v>4.07</v>
      </c>
      <c r="F3724" s="449" t="s">
        <v>18433</v>
      </c>
    </row>
    <row r="3725" spans="1:6" ht="30" customHeight="1">
      <c r="A3725" s="446">
        <v>96648</v>
      </c>
      <c r="B3725" s="447" t="s">
        <v>18434</v>
      </c>
      <c r="C3725" s="448" t="s">
        <v>2572</v>
      </c>
      <c r="D3725" s="449">
        <v>13.349999999999998</v>
      </c>
      <c r="E3725" s="449">
        <v>8.3000000000000007</v>
      </c>
      <c r="F3725" s="449" t="s">
        <v>18425</v>
      </c>
    </row>
    <row r="3726" spans="1:6" ht="30" customHeight="1">
      <c r="A3726" s="446">
        <v>96649</v>
      </c>
      <c r="B3726" s="447" t="s">
        <v>18435</v>
      </c>
      <c r="C3726" s="448" t="s">
        <v>2572</v>
      </c>
      <c r="D3726" s="449">
        <v>19.149999999999999</v>
      </c>
      <c r="E3726" s="449">
        <v>13.14</v>
      </c>
      <c r="F3726" s="449" t="s">
        <v>18436</v>
      </c>
    </row>
    <row r="3727" spans="1:6" ht="30" customHeight="1">
      <c r="A3727" s="446">
        <v>96668</v>
      </c>
      <c r="B3727" s="447" t="s">
        <v>18437</v>
      </c>
      <c r="C3727" s="448" t="s">
        <v>2572</v>
      </c>
      <c r="D3727" s="449">
        <v>6.46</v>
      </c>
      <c r="E3727" s="449">
        <v>0.84</v>
      </c>
      <c r="F3727" s="449" t="s">
        <v>18438</v>
      </c>
    </row>
    <row r="3728" spans="1:6" ht="30" customHeight="1">
      <c r="A3728" s="446">
        <v>96669</v>
      </c>
      <c r="B3728" s="447" t="s">
        <v>18439</v>
      </c>
      <c r="C3728" s="448" t="s">
        <v>2572</v>
      </c>
      <c r="D3728" s="449">
        <v>8.07</v>
      </c>
      <c r="E3728" s="449">
        <v>0.98</v>
      </c>
      <c r="F3728" s="449" t="s">
        <v>14511</v>
      </c>
    </row>
    <row r="3729" spans="1:6" ht="30" customHeight="1">
      <c r="A3729" s="446">
        <v>96670</v>
      </c>
      <c r="B3729" s="447" t="s">
        <v>18440</v>
      </c>
      <c r="C3729" s="448" t="s">
        <v>2572</v>
      </c>
      <c r="D3729" s="449">
        <v>12.260000000000002</v>
      </c>
      <c r="E3729" s="449">
        <v>1.46</v>
      </c>
      <c r="F3729" s="449" t="s">
        <v>13784</v>
      </c>
    </row>
    <row r="3730" spans="1:6" ht="30" customHeight="1">
      <c r="A3730" s="446">
        <v>96671</v>
      </c>
      <c r="B3730" s="447" t="s">
        <v>18441</v>
      </c>
      <c r="C3730" s="448" t="s">
        <v>2572</v>
      </c>
      <c r="D3730" s="449">
        <v>16.32</v>
      </c>
      <c r="E3730" s="449">
        <v>2.15</v>
      </c>
      <c r="F3730" s="449" t="s">
        <v>12621</v>
      </c>
    </row>
    <row r="3731" spans="1:6" ht="30" customHeight="1">
      <c r="A3731" s="446">
        <v>96672</v>
      </c>
      <c r="B3731" s="447" t="s">
        <v>18442</v>
      </c>
      <c r="C3731" s="448" t="s">
        <v>2572</v>
      </c>
      <c r="D3731" s="449">
        <v>23.87</v>
      </c>
      <c r="E3731" s="449">
        <v>3.31</v>
      </c>
      <c r="F3731" s="449" t="s">
        <v>16182</v>
      </c>
    </row>
    <row r="3732" spans="1:6" ht="30" customHeight="1">
      <c r="A3732" s="446">
        <v>96673</v>
      </c>
      <c r="B3732" s="447" t="s">
        <v>18443</v>
      </c>
      <c r="C3732" s="448" t="s">
        <v>2572</v>
      </c>
      <c r="D3732" s="449">
        <v>39.46</v>
      </c>
      <c r="E3732" s="449">
        <v>4.6100000000000003</v>
      </c>
      <c r="F3732" s="449" t="s">
        <v>18444</v>
      </c>
    </row>
    <row r="3733" spans="1:6" ht="30" customHeight="1">
      <c r="A3733" s="446">
        <v>96674</v>
      </c>
      <c r="B3733" s="447" t="s">
        <v>18445</v>
      </c>
      <c r="C3733" s="448" t="s">
        <v>2572</v>
      </c>
      <c r="D3733" s="449">
        <v>55.38</v>
      </c>
      <c r="E3733" s="449">
        <v>6.57</v>
      </c>
      <c r="F3733" s="449" t="s">
        <v>11932</v>
      </c>
    </row>
    <row r="3734" spans="1:6" ht="30" customHeight="1">
      <c r="A3734" s="446">
        <v>96675</v>
      </c>
      <c r="B3734" s="447" t="s">
        <v>18446</v>
      </c>
      <c r="C3734" s="448" t="s">
        <v>2572</v>
      </c>
      <c r="D3734" s="449">
        <v>97.16</v>
      </c>
      <c r="E3734" s="449">
        <v>9.73</v>
      </c>
      <c r="F3734" s="449" t="s">
        <v>18447</v>
      </c>
    </row>
    <row r="3735" spans="1:6" ht="30" customHeight="1">
      <c r="A3735" s="446">
        <v>96676</v>
      </c>
      <c r="B3735" s="447" t="s">
        <v>18448</v>
      </c>
      <c r="C3735" s="448" t="s">
        <v>2572</v>
      </c>
      <c r="D3735" s="449">
        <v>6.4599999999999991</v>
      </c>
      <c r="E3735" s="449">
        <v>0.81</v>
      </c>
      <c r="F3735" s="449" t="s">
        <v>11864</v>
      </c>
    </row>
    <row r="3736" spans="1:6" ht="30" customHeight="1">
      <c r="A3736" s="446">
        <v>96677</v>
      </c>
      <c r="B3736" s="447" t="s">
        <v>18449</v>
      </c>
      <c r="C3736" s="448" t="s">
        <v>2572</v>
      </c>
      <c r="D3736" s="449">
        <v>10.719999999999999</v>
      </c>
      <c r="E3736" s="449">
        <v>1.21</v>
      </c>
      <c r="F3736" s="449" t="s">
        <v>14926</v>
      </c>
    </row>
    <row r="3737" spans="1:6" ht="30" customHeight="1">
      <c r="A3737" s="446">
        <v>96678</v>
      </c>
      <c r="B3737" s="447" t="s">
        <v>18450</v>
      </c>
      <c r="C3737" s="448" t="s">
        <v>2572</v>
      </c>
      <c r="D3737" s="449">
        <v>14.860000000000001</v>
      </c>
      <c r="E3737" s="449">
        <v>1.74</v>
      </c>
      <c r="F3737" s="449" t="s">
        <v>13969</v>
      </c>
    </row>
    <row r="3738" spans="1:6" ht="30" customHeight="1">
      <c r="A3738" s="446">
        <v>96679</v>
      </c>
      <c r="B3738" s="447" t="s">
        <v>18451</v>
      </c>
      <c r="C3738" s="448" t="s">
        <v>2572</v>
      </c>
      <c r="D3738" s="449">
        <v>21.669999999999998</v>
      </c>
      <c r="E3738" s="449">
        <v>2.6</v>
      </c>
      <c r="F3738" s="449" t="s">
        <v>18452</v>
      </c>
    </row>
    <row r="3739" spans="1:6" ht="30" customHeight="1">
      <c r="A3739" s="446">
        <v>96680</v>
      </c>
      <c r="B3739" s="447" t="s">
        <v>18453</v>
      </c>
      <c r="C3739" s="448" t="s">
        <v>2572</v>
      </c>
      <c r="D3739" s="449">
        <v>28.94</v>
      </c>
      <c r="E3739" s="449">
        <v>3.98</v>
      </c>
      <c r="F3739" s="449" t="s">
        <v>15022</v>
      </c>
    </row>
    <row r="3740" spans="1:6" ht="30" customHeight="1">
      <c r="A3740" s="446">
        <v>96681</v>
      </c>
      <c r="B3740" s="447" t="s">
        <v>18454</v>
      </c>
      <c r="C3740" s="448" t="s">
        <v>2572</v>
      </c>
      <c r="D3740" s="449">
        <v>55.02</v>
      </c>
      <c r="E3740" s="449">
        <v>5.54</v>
      </c>
      <c r="F3740" s="449" t="s">
        <v>18455</v>
      </c>
    </row>
    <row r="3741" spans="1:6" ht="30" customHeight="1">
      <c r="A3741" s="446">
        <v>96682</v>
      </c>
      <c r="B3741" s="447" t="s">
        <v>18456</v>
      </c>
      <c r="C3741" s="448" t="s">
        <v>2572</v>
      </c>
      <c r="D3741" s="449">
        <v>81.31</v>
      </c>
      <c r="E3741" s="449">
        <v>7.87</v>
      </c>
      <c r="F3741" s="449" t="s">
        <v>18457</v>
      </c>
    </row>
    <row r="3742" spans="1:6" ht="30" customHeight="1">
      <c r="A3742" s="446">
        <v>96683</v>
      </c>
      <c r="B3742" s="447" t="s">
        <v>18458</v>
      </c>
      <c r="C3742" s="448" t="s">
        <v>2572</v>
      </c>
      <c r="D3742" s="449">
        <v>110.85</v>
      </c>
      <c r="E3742" s="449">
        <v>11.65</v>
      </c>
      <c r="F3742" s="449" t="s">
        <v>13064</v>
      </c>
    </row>
    <row r="3743" spans="1:6" ht="45" customHeight="1">
      <c r="A3743" s="446">
        <v>96718</v>
      </c>
      <c r="B3743" s="447" t="s">
        <v>18459</v>
      </c>
      <c r="C3743" s="448" t="s">
        <v>2572</v>
      </c>
      <c r="D3743" s="449">
        <v>4.4400000000000004</v>
      </c>
      <c r="E3743" s="449">
        <v>0.18</v>
      </c>
      <c r="F3743" s="449" t="s">
        <v>18460</v>
      </c>
    </row>
    <row r="3744" spans="1:6" ht="45" customHeight="1">
      <c r="A3744" s="446">
        <v>96719</v>
      </c>
      <c r="B3744" s="447" t="s">
        <v>18461</v>
      </c>
      <c r="C3744" s="448" t="s">
        <v>2572</v>
      </c>
      <c r="D3744" s="449">
        <v>7.24</v>
      </c>
      <c r="E3744" s="449">
        <v>3.68</v>
      </c>
      <c r="F3744" s="449" t="s">
        <v>11281</v>
      </c>
    </row>
    <row r="3745" spans="1:6" ht="45" customHeight="1">
      <c r="A3745" s="446">
        <v>96720</v>
      </c>
      <c r="B3745" s="447" t="s">
        <v>18462</v>
      </c>
      <c r="C3745" s="448" t="s">
        <v>2572</v>
      </c>
      <c r="D3745" s="449">
        <v>8.91</v>
      </c>
      <c r="E3745" s="449">
        <v>4.2699999999999996</v>
      </c>
      <c r="F3745" s="449" t="s">
        <v>14507</v>
      </c>
    </row>
    <row r="3746" spans="1:6" ht="45" customHeight="1">
      <c r="A3746" s="446">
        <v>96721</v>
      </c>
      <c r="B3746" s="447" t="s">
        <v>18463</v>
      </c>
      <c r="C3746" s="448" t="s">
        <v>2572</v>
      </c>
      <c r="D3746" s="449">
        <v>12.770000000000001</v>
      </c>
      <c r="E3746" s="449">
        <v>4.26</v>
      </c>
      <c r="F3746" s="449" t="s">
        <v>18464</v>
      </c>
    </row>
    <row r="3747" spans="1:6" ht="45" customHeight="1">
      <c r="A3747" s="446">
        <v>96722</v>
      </c>
      <c r="B3747" s="447" t="s">
        <v>18465</v>
      </c>
      <c r="C3747" s="448" t="s">
        <v>2572</v>
      </c>
      <c r="D3747" s="449">
        <v>17.11</v>
      </c>
      <c r="E3747" s="449">
        <v>6.48</v>
      </c>
      <c r="F3747" s="449" t="s">
        <v>18466</v>
      </c>
    </row>
    <row r="3748" spans="1:6" ht="45" customHeight="1">
      <c r="A3748" s="446">
        <v>96723</v>
      </c>
      <c r="B3748" s="447" t="s">
        <v>18467</v>
      </c>
      <c r="C3748" s="448" t="s">
        <v>2572</v>
      </c>
      <c r="D3748" s="449">
        <v>23.86</v>
      </c>
      <c r="E3748" s="449">
        <v>6.46</v>
      </c>
      <c r="F3748" s="449" t="s">
        <v>18468</v>
      </c>
    </row>
    <row r="3749" spans="1:6" ht="45" customHeight="1">
      <c r="A3749" s="446">
        <v>96724</v>
      </c>
      <c r="B3749" s="447" t="s">
        <v>18469</v>
      </c>
      <c r="C3749" s="448" t="s">
        <v>2572</v>
      </c>
      <c r="D3749" s="449">
        <v>38.92</v>
      </c>
      <c r="E3749" s="449">
        <v>10.65</v>
      </c>
      <c r="F3749" s="449" t="s">
        <v>15221</v>
      </c>
    </row>
    <row r="3750" spans="1:6" ht="45" customHeight="1">
      <c r="A3750" s="446">
        <v>96725</v>
      </c>
      <c r="B3750" s="447" t="s">
        <v>18470</v>
      </c>
      <c r="C3750" s="448" t="s">
        <v>2572</v>
      </c>
      <c r="D3750" s="449">
        <v>52.97</v>
      </c>
      <c r="E3750" s="449">
        <v>10.64</v>
      </c>
      <c r="F3750" s="449" t="s">
        <v>18471</v>
      </c>
    </row>
    <row r="3751" spans="1:6" ht="45" customHeight="1">
      <c r="A3751" s="446">
        <v>96726</v>
      </c>
      <c r="B3751" s="447" t="s">
        <v>18472</v>
      </c>
      <c r="C3751" s="448" t="s">
        <v>2572</v>
      </c>
      <c r="D3751" s="449">
        <v>86.76</v>
      </c>
      <c r="E3751" s="449">
        <v>16.66</v>
      </c>
      <c r="F3751" s="449" t="s">
        <v>18473</v>
      </c>
    </row>
    <row r="3752" spans="1:6" ht="45" customHeight="1">
      <c r="A3752" s="446">
        <v>96727</v>
      </c>
      <c r="B3752" s="447" t="s">
        <v>18474</v>
      </c>
      <c r="C3752" s="448" t="s">
        <v>2572</v>
      </c>
      <c r="D3752" s="449">
        <v>5.8100000000000005</v>
      </c>
      <c r="E3752" s="449">
        <v>4.01</v>
      </c>
      <c r="F3752" s="449" t="s">
        <v>14497</v>
      </c>
    </row>
    <row r="3753" spans="1:6" ht="45" customHeight="1">
      <c r="A3753" s="446">
        <v>96728</v>
      </c>
      <c r="B3753" s="447" t="s">
        <v>18475</v>
      </c>
      <c r="C3753" s="448" t="s">
        <v>2572</v>
      </c>
      <c r="D3753" s="449">
        <v>7.3800000000000008</v>
      </c>
      <c r="E3753" s="449">
        <v>4</v>
      </c>
      <c r="F3753" s="449" t="s">
        <v>18476</v>
      </c>
    </row>
    <row r="3754" spans="1:6" ht="45" customHeight="1">
      <c r="A3754" s="446">
        <v>96729</v>
      </c>
      <c r="B3754" s="447" t="s">
        <v>18477</v>
      </c>
      <c r="C3754" s="448" t="s">
        <v>2572</v>
      </c>
      <c r="D3754" s="449">
        <v>11.690000000000001</v>
      </c>
      <c r="E3754" s="449">
        <v>5.1100000000000003</v>
      </c>
      <c r="F3754" s="449" t="s">
        <v>12340</v>
      </c>
    </row>
    <row r="3755" spans="1:6" ht="45" customHeight="1">
      <c r="A3755" s="446">
        <v>96730</v>
      </c>
      <c r="B3755" s="447" t="s">
        <v>18478</v>
      </c>
      <c r="C3755" s="448" t="s">
        <v>2572</v>
      </c>
      <c r="D3755" s="449">
        <v>15.48</v>
      </c>
      <c r="E3755" s="449">
        <v>5.09</v>
      </c>
      <c r="F3755" s="449" t="s">
        <v>11414</v>
      </c>
    </row>
    <row r="3756" spans="1:6" ht="45" customHeight="1">
      <c r="A3756" s="446">
        <v>96731</v>
      </c>
      <c r="B3756" s="447" t="s">
        <v>18479</v>
      </c>
      <c r="C3756" s="448" t="s">
        <v>2572</v>
      </c>
      <c r="D3756" s="449">
        <v>22.509999999999998</v>
      </c>
      <c r="E3756" s="449">
        <v>7.74</v>
      </c>
      <c r="F3756" s="449" t="s">
        <v>13934</v>
      </c>
    </row>
    <row r="3757" spans="1:6" ht="45" customHeight="1">
      <c r="A3757" s="446">
        <v>96732</v>
      </c>
      <c r="B3757" s="447" t="s">
        <v>18480</v>
      </c>
      <c r="C3757" s="448" t="s">
        <v>2572</v>
      </c>
      <c r="D3757" s="449">
        <v>28.91</v>
      </c>
      <c r="E3757" s="449">
        <v>7.73</v>
      </c>
      <c r="F3757" s="449" t="s">
        <v>14191</v>
      </c>
    </row>
    <row r="3758" spans="1:6" ht="45" customHeight="1">
      <c r="A3758" s="446">
        <v>96733</v>
      </c>
      <c r="B3758" s="447" t="s">
        <v>18481</v>
      </c>
      <c r="C3758" s="448" t="s">
        <v>2572</v>
      </c>
      <c r="D3758" s="449">
        <v>53.830000000000005</v>
      </c>
      <c r="E3758" s="449">
        <v>12.76</v>
      </c>
      <c r="F3758" s="449" t="s">
        <v>18482</v>
      </c>
    </row>
    <row r="3759" spans="1:6" ht="45" customHeight="1">
      <c r="A3759" s="446">
        <v>96734</v>
      </c>
      <c r="B3759" s="447" t="s">
        <v>18483</v>
      </c>
      <c r="C3759" s="448" t="s">
        <v>2572</v>
      </c>
      <c r="D3759" s="449">
        <v>77.37</v>
      </c>
      <c r="E3759" s="449">
        <v>12.75</v>
      </c>
      <c r="F3759" s="449" t="s">
        <v>18484</v>
      </c>
    </row>
    <row r="3760" spans="1:6" ht="45" customHeight="1">
      <c r="A3760" s="446">
        <v>96735</v>
      </c>
      <c r="B3760" s="447" t="s">
        <v>18485</v>
      </c>
      <c r="C3760" s="448" t="s">
        <v>2572</v>
      </c>
      <c r="D3760" s="449">
        <v>99.15</v>
      </c>
      <c r="E3760" s="449">
        <v>19.989999999999998</v>
      </c>
      <c r="F3760" s="449" t="s">
        <v>18486</v>
      </c>
    </row>
    <row r="3761" spans="1:6">
      <c r="A3761" s="441"/>
      <c r="B3761" s="528" t="s">
        <v>20999</v>
      </c>
      <c r="C3761" s="450"/>
      <c r="D3761" s="451" t="s">
        <v>2587</v>
      </c>
      <c r="E3761" s="451" t="s">
        <v>2587</v>
      </c>
      <c r="F3761" s="451"/>
    </row>
    <row r="3762" spans="1:6" ht="30" customHeight="1">
      <c r="A3762" s="446">
        <v>96637</v>
      </c>
      <c r="B3762" s="447" t="s">
        <v>19098</v>
      </c>
      <c r="C3762" s="448" t="s">
        <v>2570</v>
      </c>
      <c r="D3762" s="449">
        <v>3.9699999999999998</v>
      </c>
      <c r="E3762" s="449">
        <v>6.63</v>
      </c>
      <c r="F3762" s="449" t="s">
        <v>12962</v>
      </c>
    </row>
    <row r="3763" spans="1:6" ht="30" customHeight="1">
      <c r="A3763" s="446">
        <v>96638</v>
      </c>
      <c r="B3763" s="447" t="s">
        <v>19099</v>
      </c>
      <c r="C3763" s="448" t="s">
        <v>2570</v>
      </c>
      <c r="D3763" s="449">
        <v>3.6800000000000006</v>
      </c>
      <c r="E3763" s="449">
        <v>6.63</v>
      </c>
      <c r="F3763" s="449" t="s">
        <v>11358</v>
      </c>
    </row>
    <row r="3764" spans="1:6" ht="30" customHeight="1">
      <c r="A3764" s="446">
        <v>96639</v>
      </c>
      <c r="B3764" s="447" t="s">
        <v>19100</v>
      </c>
      <c r="C3764" s="448" t="s">
        <v>2570</v>
      </c>
      <c r="D3764" s="449">
        <v>2.83</v>
      </c>
      <c r="E3764" s="449">
        <v>4.47</v>
      </c>
      <c r="F3764" s="449" t="s">
        <v>18438</v>
      </c>
    </row>
    <row r="3765" spans="1:6" ht="30" customHeight="1">
      <c r="A3765" s="446">
        <v>96640</v>
      </c>
      <c r="B3765" s="447" t="s">
        <v>19101</v>
      </c>
      <c r="C3765" s="448" t="s">
        <v>2570</v>
      </c>
      <c r="D3765" s="449">
        <v>11.07</v>
      </c>
      <c r="E3765" s="449">
        <v>4.38</v>
      </c>
      <c r="F3765" s="449" t="s">
        <v>11823</v>
      </c>
    </row>
    <row r="3766" spans="1:6" ht="30" customHeight="1">
      <c r="A3766" s="446">
        <v>96641</v>
      </c>
      <c r="B3766" s="447" t="s">
        <v>19102</v>
      </c>
      <c r="C3766" s="448" t="s">
        <v>2570</v>
      </c>
      <c r="D3766" s="449">
        <v>8.1399999999999988</v>
      </c>
      <c r="E3766" s="449">
        <v>4.4000000000000004</v>
      </c>
      <c r="F3766" s="449" t="s">
        <v>12242</v>
      </c>
    </row>
    <row r="3767" spans="1:6" ht="30" customHeight="1">
      <c r="A3767" s="446">
        <v>96642</v>
      </c>
      <c r="B3767" s="447" t="s">
        <v>19103</v>
      </c>
      <c r="C3767" s="448" t="s">
        <v>2570</v>
      </c>
      <c r="D3767" s="449">
        <v>5.2200000000000006</v>
      </c>
      <c r="E3767" s="449">
        <v>8.85</v>
      </c>
      <c r="F3767" s="449" t="s">
        <v>13652</v>
      </c>
    </row>
    <row r="3768" spans="1:6" ht="30" customHeight="1">
      <c r="A3768" s="446">
        <v>96643</v>
      </c>
      <c r="B3768" s="447" t="s">
        <v>19104</v>
      </c>
      <c r="C3768" s="448" t="s">
        <v>2570</v>
      </c>
      <c r="D3768" s="449">
        <v>22.36</v>
      </c>
      <c r="E3768" s="449">
        <v>8.76</v>
      </c>
      <c r="F3768" s="449" t="s">
        <v>19105</v>
      </c>
    </row>
    <row r="3769" spans="1:6" ht="30" customHeight="1">
      <c r="A3769" s="446">
        <v>96650</v>
      </c>
      <c r="B3769" s="447" t="s">
        <v>19106</v>
      </c>
      <c r="C3769" s="448" t="s">
        <v>2570</v>
      </c>
      <c r="D3769" s="449">
        <v>3.1400000000000006</v>
      </c>
      <c r="E3769" s="449">
        <v>4.55</v>
      </c>
      <c r="F3769" s="449" t="s">
        <v>13718</v>
      </c>
    </row>
    <row r="3770" spans="1:6" ht="30" customHeight="1">
      <c r="A3770" s="446">
        <v>96651</v>
      </c>
      <c r="B3770" s="447" t="s">
        <v>19107</v>
      </c>
      <c r="C3770" s="448" t="s">
        <v>2570</v>
      </c>
      <c r="D3770" s="449">
        <v>2.8400000000000007</v>
      </c>
      <c r="E3770" s="449">
        <v>4.5599999999999996</v>
      </c>
      <c r="F3770" s="449" t="s">
        <v>14837</v>
      </c>
    </row>
    <row r="3771" spans="1:6" ht="30" customHeight="1">
      <c r="A3771" s="446">
        <v>96652</v>
      </c>
      <c r="B3771" s="447" t="s">
        <v>19108</v>
      </c>
      <c r="C3771" s="448" t="s">
        <v>2570</v>
      </c>
      <c r="D3771" s="449">
        <v>5.73</v>
      </c>
      <c r="E3771" s="449">
        <v>9.24</v>
      </c>
      <c r="F3771" s="449" t="s">
        <v>14657</v>
      </c>
    </row>
    <row r="3772" spans="1:6" ht="30" customHeight="1">
      <c r="A3772" s="446">
        <v>96653</v>
      </c>
      <c r="B3772" s="447" t="s">
        <v>19109</v>
      </c>
      <c r="C3772" s="448" t="s">
        <v>2570</v>
      </c>
      <c r="D3772" s="449">
        <v>5.6899999999999995</v>
      </c>
      <c r="E3772" s="449">
        <v>9.24</v>
      </c>
      <c r="F3772" s="449" t="s">
        <v>17833</v>
      </c>
    </row>
    <row r="3773" spans="1:6" ht="30" customHeight="1">
      <c r="A3773" s="446">
        <v>96654</v>
      </c>
      <c r="B3773" s="447" t="s">
        <v>19110</v>
      </c>
      <c r="C3773" s="448" t="s">
        <v>2570</v>
      </c>
      <c r="D3773" s="449">
        <v>9.99</v>
      </c>
      <c r="E3773" s="449">
        <v>14.51</v>
      </c>
      <c r="F3773" s="449" t="s">
        <v>15525</v>
      </c>
    </row>
    <row r="3774" spans="1:6" ht="30" customHeight="1">
      <c r="A3774" s="446">
        <v>96655</v>
      </c>
      <c r="B3774" s="447" t="s">
        <v>19111</v>
      </c>
      <c r="C3774" s="448" t="s">
        <v>2570</v>
      </c>
      <c r="D3774" s="449">
        <v>9.67</v>
      </c>
      <c r="E3774" s="449">
        <v>14.51</v>
      </c>
      <c r="F3774" s="449" t="s">
        <v>12152</v>
      </c>
    </row>
    <row r="3775" spans="1:6" ht="30" customHeight="1">
      <c r="A3775" s="446">
        <v>96656</v>
      </c>
      <c r="B3775" s="447" t="s">
        <v>19112</v>
      </c>
      <c r="C3775" s="448" t="s">
        <v>2570</v>
      </c>
      <c r="D3775" s="449">
        <v>2.2999999999999998</v>
      </c>
      <c r="E3775" s="449">
        <v>3.08</v>
      </c>
      <c r="F3775" s="449" t="s">
        <v>17726</v>
      </c>
    </row>
    <row r="3776" spans="1:6" ht="30" customHeight="1">
      <c r="A3776" s="446">
        <v>96657</v>
      </c>
      <c r="B3776" s="447" t="s">
        <v>19113</v>
      </c>
      <c r="C3776" s="448" t="s">
        <v>2570</v>
      </c>
      <c r="D3776" s="449">
        <v>10.549999999999999</v>
      </c>
      <c r="E3776" s="449">
        <v>2.98</v>
      </c>
      <c r="F3776" s="449" t="s">
        <v>18682</v>
      </c>
    </row>
    <row r="3777" spans="1:6" ht="30" customHeight="1">
      <c r="A3777" s="446">
        <v>96658</v>
      </c>
      <c r="B3777" s="447" t="s">
        <v>19114</v>
      </c>
      <c r="C3777" s="448" t="s">
        <v>2570</v>
      </c>
      <c r="D3777" s="449">
        <v>7.6199999999999992</v>
      </c>
      <c r="E3777" s="449">
        <v>3</v>
      </c>
      <c r="F3777" s="449" t="s">
        <v>18726</v>
      </c>
    </row>
    <row r="3778" spans="1:6" ht="30" customHeight="1">
      <c r="A3778" s="446">
        <v>96659</v>
      </c>
      <c r="B3778" s="447" t="s">
        <v>19115</v>
      </c>
      <c r="C3778" s="448" t="s">
        <v>2570</v>
      </c>
      <c r="D3778" s="449">
        <v>3.8899999999999997</v>
      </c>
      <c r="E3778" s="449">
        <v>6.19</v>
      </c>
      <c r="F3778" s="449" t="s">
        <v>17421</v>
      </c>
    </row>
    <row r="3779" spans="1:6" ht="30" customHeight="1">
      <c r="A3779" s="446">
        <v>96660</v>
      </c>
      <c r="B3779" s="447" t="s">
        <v>19116</v>
      </c>
      <c r="C3779" s="448" t="s">
        <v>2570</v>
      </c>
      <c r="D3779" s="449">
        <v>17.57</v>
      </c>
      <c r="E3779" s="449">
        <v>6.09</v>
      </c>
      <c r="F3779" s="449" t="s">
        <v>19117</v>
      </c>
    </row>
    <row r="3780" spans="1:6" ht="30" customHeight="1">
      <c r="A3780" s="446">
        <v>96661</v>
      </c>
      <c r="B3780" s="447" t="s">
        <v>19118</v>
      </c>
      <c r="C3780" s="448" t="s">
        <v>2570</v>
      </c>
      <c r="D3780" s="449">
        <v>13.080000000000002</v>
      </c>
      <c r="E3780" s="449">
        <v>6.11</v>
      </c>
      <c r="F3780" s="449" t="s">
        <v>12657</v>
      </c>
    </row>
    <row r="3781" spans="1:6" ht="30" customHeight="1">
      <c r="A3781" s="446">
        <v>96662</v>
      </c>
      <c r="B3781" s="447" t="s">
        <v>19119</v>
      </c>
      <c r="C3781" s="448" t="s">
        <v>2570</v>
      </c>
      <c r="D3781" s="449">
        <v>4.0500000000000007</v>
      </c>
      <c r="E3781" s="449">
        <v>6.18</v>
      </c>
      <c r="F3781" s="449" t="s">
        <v>19120</v>
      </c>
    </row>
    <row r="3782" spans="1:6" ht="30" customHeight="1">
      <c r="A3782" s="446">
        <v>96663</v>
      </c>
      <c r="B3782" s="447" t="s">
        <v>19121</v>
      </c>
      <c r="C3782" s="448" t="s">
        <v>2570</v>
      </c>
      <c r="D3782" s="449">
        <v>7.9300000000000015</v>
      </c>
      <c r="E3782" s="449">
        <v>9.69</v>
      </c>
      <c r="F3782" s="449" t="s">
        <v>16004</v>
      </c>
    </row>
    <row r="3783" spans="1:6" ht="30" customHeight="1">
      <c r="A3783" s="446">
        <v>96664</v>
      </c>
      <c r="B3783" s="447" t="s">
        <v>19122</v>
      </c>
      <c r="C3783" s="448" t="s">
        <v>2570</v>
      </c>
      <c r="D3783" s="449">
        <v>8.8999999999999986</v>
      </c>
      <c r="E3783" s="449">
        <v>9.68</v>
      </c>
      <c r="F3783" s="449" t="s">
        <v>16271</v>
      </c>
    </row>
    <row r="3784" spans="1:6" ht="30" customHeight="1">
      <c r="A3784" s="446">
        <v>96665</v>
      </c>
      <c r="B3784" s="447" t="s">
        <v>19123</v>
      </c>
      <c r="C3784" s="448" t="s">
        <v>2570</v>
      </c>
      <c r="D3784" s="449">
        <v>4.17</v>
      </c>
      <c r="E3784" s="449">
        <v>6</v>
      </c>
      <c r="F3784" s="449" t="s">
        <v>19124</v>
      </c>
    </row>
    <row r="3785" spans="1:6" ht="30" customHeight="1">
      <c r="A3785" s="446">
        <v>96666</v>
      </c>
      <c r="B3785" s="447" t="s">
        <v>19125</v>
      </c>
      <c r="C3785" s="448" t="s">
        <v>2570</v>
      </c>
      <c r="D3785" s="449">
        <v>7.8099999999999987</v>
      </c>
      <c r="E3785" s="449">
        <v>12.21</v>
      </c>
      <c r="F3785" s="449" t="s">
        <v>11834</v>
      </c>
    </row>
    <row r="3786" spans="1:6" ht="30" customHeight="1">
      <c r="A3786" s="446">
        <v>96667</v>
      </c>
      <c r="B3786" s="447" t="s">
        <v>19126</v>
      </c>
      <c r="C3786" s="448" t="s">
        <v>2570</v>
      </c>
      <c r="D3786" s="449">
        <v>14.7</v>
      </c>
      <c r="E3786" s="449">
        <v>19.3</v>
      </c>
      <c r="F3786" s="449" t="s">
        <v>19127</v>
      </c>
    </row>
    <row r="3787" spans="1:6" ht="30" customHeight="1">
      <c r="A3787" s="446">
        <v>96684</v>
      </c>
      <c r="B3787" s="447" t="s">
        <v>19128</v>
      </c>
      <c r="C3787" s="448" t="s">
        <v>2570</v>
      </c>
      <c r="D3787" s="449">
        <v>2.02</v>
      </c>
      <c r="E3787" s="449">
        <v>1.31</v>
      </c>
      <c r="F3787" s="449" t="s">
        <v>13602</v>
      </c>
    </row>
    <row r="3788" spans="1:6" ht="30" customHeight="1">
      <c r="A3788" s="446">
        <v>96685</v>
      </c>
      <c r="B3788" s="447" t="s">
        <v>19129</v>
      </c>
      <c r="C3788" s="448" t="s">
        <v>2570</v>
      </c>
      <c r="D3788" s="449">
        <v>1.73</v>
      </c>
      <c r="E3788" s="449">
        <v>1.31</v>
      </c>
      <c r="F3788" s="449" t="s">
        <v>13059</v>
      </c>
    </row>
    <row r="3789" spans="1:6" ht="30" customHeight="1">
      <c r="A3789" s="446">
        <v>96686</v>
      </c>
      <c r="B3789" s="447" t="s">
        <v>19130</v>
      </c>
      <c r="C3789" s="448" t="s">
        <v>2570</v>
      </c>
      <c r="D3789" s="449">
        <v>3.0900000000000007</v>
      </c>
      <c r="E3789" s="449">
        <v>1.89</v>
      </c>
      <c r="F3789" s="449" t="s">
        <v>11892</v>
      </c>
    </row>
    <row r="3790" spans="1:6" ht="30" customHeight="1">
      <c r="A3790" s="446">
        <v>96687</v>
      </c>
      <c r="B3790" s="447" t="s">
        <v>19131</v>
      </c>
      <c r="C3790" s="448" t="s">
        <v>2570</v>
      </c>
      <c r="D3790" s="449">
        <v>3.0500000000000007</v>
      </c>
      <c r="E3790" s="449">
        <v>1.89</v>
      </c>
      <c r="F3790" s="449" t="s">
        <v>13847</v>
      </c>
    </row>
    <row r="3791" spans="1:6" ht="30" customHeight="1">
      <c r="A3791" s="446">
        <v>96688</v>
      </c>
      <c r="B3791" s="447" t="s">
        <v>19132</v>
      </c>
      <c r="C3791" s="448" t="s">
        <v>2570</v>
      </c>
      <c r="D3791" s="449">
        <v>5.59</v>
      </c>
      <c r="E3791" s="449">
        <v>2.76</v>
      </c>
      <c r="F3791" s="449" t="s">
        <v>15088</v>
      </c>
    </row>
    <row r="3792" spans="1:6" ht="30" customHeight="1">
      <c r="A3792" s="446">
        <v>96689</v>
      </c>
      <c r="B3792" s="447" t="s">
        <v>19133</v>
      </c>
      <c r="C3792" s="448" t="s">
        <v>2570</v>
      </c>
      <c r="D3792" s="449">
        <v>5.27</v>
      </c>
      <c r="E3792" s="449">
        <v>2.76</v>
      </c>
      <c r="F3792" s="449" t="s">
        <v>19134</v>
      </c>
    </row>
    <row r="3793" spans="1:6" ht="30" customHeight="1">
      <c r="A3793" s="446">
        <v>96690</v>
      </c>
      <c r="B3793" s="447" t="s">
        <v>19135</v>
      </c>
      <c r="C3793" s="448" t="s">
        <v>2570</v>
      </c>
      <c r="D3793" s="449">
        <v>11.02</v>
      </c>
      <c r="E3793" s="449">
        <v>4.05</v>
      </c>
      <c r="F3793" s="449" t="s">
        <v>12755</v>
      </c>
    </row>
    <row r="3794" spans="1:6" ht="30" customHeight="1">
      <c r="A3794" s="446">
        <v>96691</v>
      </c>
      <c r="B3794" s="447" t="s">
        <v>19136</v>
      </c>
      <c r="C3794" s="448" t="s">
        <v>2570</v>
      </c>
      <c r="D3794" s="449">
        <v>11.46</v>
      </c>
      <c r="E3794" s="449">
        <v>4.05</v>
      </c>
      <c r="F3794" s="449" t="s">
        <v>19137</v>
      </c>
    </row>
    <row r="3795" spans="1:6" ht="30" customHeight="1">
      <c r="A3795" s="446">
        <v>96692</v>
      </c>
      <c r="B3795" s="447" t="s">
        <v>19138</v>
      </c>
      <c r="C3795" s="448" t="s">
        <v>2570</v>
      </c>
      <c r="D3795" s="449">
        <v>16.649999999999999</v>
      </c>
      <c r="E3795" s="449">
        <v>6.19</v>
      </c>
      <c r="F3795" s="449" t="s">
        <v>13833</v>
      </c>
    </row>
    <row r="3796" spans="1:6" ht="30" customHeight="1">
      <c r="A3796" s="446">
        <v>96693</v>
      </c>
      <c r="B3796" s="447" t="s">
        <v>19139</v>
      </c>
      <c r="C3796" s="448" t="s">
        <v>2570</v>
      </c>
      <c r="D3796" s="449">
        <v>15.57</v>
      </c>
      <c r="E3796" s="449">
        <v>6.2</v>
      </c>
      <c r="F3796" s="449" t="s">
        <v>12147</v>
      </c>
    </row>
    <row r="3797" spans="1:6" ht="30" customHeight="1">
      <c r="A3797" s="446">
        <v>96694</v>
      </c>
      <c r="B3797" s="447" t="s">
        <v>19140</v>
      </c>
      <c r="C3797" s="448" t="s">
        <v>2570</v>
      </c>
      <c r="D3797" s="449">
        <v>39.450000000000003</v>
      </c>
      <c r="E3797" s="449">
        <v>8.58</v>
      </c>
      <c r="F3797" s="449" t="s">
        <v>19141</v>
      </c>
    </row>
    <row r="3798" spans="1:6" ht="30" customHeight="1">
      <c r="A3798" s="446">
        <v>96695</v>
      </c>
      <c r="B3798" s="447" t="s">
        <v>19142</v>
      </c>
      <c r="C3798" s="448" t="s">
        <v>2570</v>
      </c>
      <c r="D3798" s="449">
        <v>38.190000000000005</v>
      </c>
      <c r="E3798" s="449">
        <v>8.58</v>
      </c>
      <c r="F3798" s="449" t="s">
        <v>13963</v>
      </c>
    </row>
    <row r="3799" spans="1:6" ht="30" customHeight="1">
      <c r="A3799" s="446">
        <v>96696</v>
      </c>
      <c r="B3799" s="447" t="s">
        <v>19143</v>
      </c>
      <c r="C3799" s="448" t="s">
        <v>2570</v>
      </c>
      <c r="D3799" s="449">
        <v>59.8</v>
      </c>
      <c r="E3799" s="449">
        <v>12.2</v>
      </c>
      <c r="F3799" s="449" t="s">
        <v>19144</v>
      </c>
    </row>
    <row r="3800" spans="1:6" ht="30" customHeight="1">
      <c r="A3800" s="446">
        <v>96697</v>
      </c>
      <c r="B3800" s="447" t="s">
        <v>19145</v>
      </c>
      <c r="C3800" s="448" t="s">
        <v>2570</v>
      </c>
      <c r="D3800" s="449">
        <v>89.61</v>
      </c>
      <c r="E3800" s="449">
        <v>18.03</v>
      </c>
      <c r="F3800" s="449" t="s">
        <v>19146</v>
      </c>
    </row>
    <row r="3801" spans="1:6" ht="30" customHeight="1">
      <c r="A3801" s="446">
        <v>96698</v>
      </c>
      <c r="B3801" s="447" t="s">
        <v>19147</v>
      </c>
      <c r="C3801" s="448" t="s">
        <v>2570</v>
      </c>
      <c r="D3801" s="449">
        <v>1.6</v>
      </c>
      <c r="E3801" s="449">
        <v>0.87</v>
      </c>
      <c r="F3801" s="449" t="s">
        <v>12955</v>
      </c>
    </row>
    <row r="3802" spans="1:6" ht="30" customHeight="1">
      <c r="A3802" s="446">
        <v>96699</v>
      </c>
      <c r="B3802" s="447" t="s">
        <v>19148</v>
      </c>
      <c r="C3802" s="448" t="s">
        <v>2570</v>
      </c>
      <c r="D3802" s="449">
        <v>9.7899999999999991</v>
      </c>
      <c r="E3802" s="449">
        <v>0.83</v>
      </c>
      <c r="F3802" s="449" t="s">
        <v>18726</v>
      </c>
    </row>
    <row r="3803" spans="1:6" ht="30" customHeight="1">
      <c r="A3803" s="446">
        <v>96700</v>
      </c>
      <c r="B3803" s="447" t="s">
        <v>19149</v>
      </c>
      <c r="C3803" s="448" t="s">
        <v>2570</v>
      </c>
      <c r="D3803" s="449">
        <v>6.87</v>
      </c>
      <c r="E3803" s="449">
        <v>0.84</v>
      </c>
      <c r="F3803" s="449" t="s">
        <v>17762</v>
      </c>
    </row>
    <row r="3804" spans="1:6" ht="30" customHeight="1">
      <c r="A3804" s="446">
        <v>96701</v>
      </c>
      <c r="B3804" s="447" t="s">
        <v>19150</v>
      </c>
      <c r="C3804" s="448" t="s">
        <v>2570</v>
      </c>
      <c r="D3804" s="449">
        <v>2.15</v>
      </c>
      <c r="E3804" s="449">
        <v>1.27</v>
      </c>
      <c r="F3804" s="449" t="s">
        <v>11831</v>
      </c>
    </row>
    <row r="3805" spans="1:6" ht="30" customHeight="1">
      <c r="A3805" s="446">
        <v>96702</v>
      </c>
      <c r="B3805" s="447" t="s">
        <v>19151</v>
      </c>
      <c r="C3805" s="448" t="s">
        <v>2570</v>
      </c>
      <c r="D3805" s="449">
        <v>2.2999999999999998</v>
      </c>
      <c r="E3805" s="449">
        <v>1.27</v>
      </c>
      <c r="F3805" s="449" t="s">
        <v>19152</v>
      </c>
    </row>
    <row r="3806" spans="1:6" ht="30" customHeight="1">
      <c r="A3806" s="446">
        <v>96703</v>
      </c>
      <c r="B3806" s="447" t="s">
        <v>19153</v>
      </c>
      <c r="C3806" s="448" t="s">
        <v>2570</v>
      </c>
      <c r="D3806" s="449">
        <v>5.0199999999999996</v>
      </c>
      <c r="E3806" s="449">
        <v>1.82</v>
      </c>
      <c r="F3806" s="449" t="s">
        <v>12376</v>
      </c>
    </row>
    <row r="3807" spans="1:6" ht="30" customHeight="1">
      <c r="A3807" s="446">
        <v>96704</v>
      </c>
      <c r="B3807" s="447" t="s">
        <v>19154</v>
      </c>
      <c r="C3807" s="448" t="s">
        <v>2570</v>
      </c>
      <c r="D3807" s="449">
        <v>5.9799999999999995</v>
      </c>
      <c r="E3807" s="449">
        <v>1.82</v>
      </c>
      <c r="F3807" s="449" t="s">
        <v>12211</v>
      </c>
    </row>
    <row r="3808" spans="1:6" ht="30" customHeight="1">
      <c r="A3808" s="446">
        <v>96705</v>
      </c>
      <c r="B3808" s="447" t="s">
        <v>19155</v>
      </c>
      <c r="C3808" s="448" t="s">
        <v>2570</v>
      </c>
      <c r="D3808" s="449">
        <v>7.5799999999999992</v>
      </c>
      <c r="E3808" s="449">
        <v>2.71</v>
      </c>
      <c r="F3808" s="449" t="s">
        <v>17407</v>
      </c>
    </row>
    <row r="3809" spans="1:6" ht="30" customHeight="1">
      <c r="A3809" s="446">
        <v>96706</v>
      </c>
      <c r="B3809" s="447" t="s">
        <v>19156</v>
      </c>
      <c r="C3809" s="448" t="s">
        <v>2570</v>
      </c>
      <c r="D3809" s="449">
        <v>11.34</v>
      </c>
      <c r="E3809" s="449">
        <v>4.16</v>
      </c>
      <c r="F3809" s="449" t="s">
        <v>14139</v>
      </c>
    </row>
    <row r="3810" spans="1:6" ht="30" customHeight="1">
      <c r="A3810" s="446">
        <v>96707</v>
      </c>
      <c r="B3810" s="447" t="s">
        <v>19157</v>
      </c>
      <c r="C3810" s="448" t="s">
        <v>2570</v>
      </c>
      <c r="D3810" s="449">
        <v>25.23</v>
      </c>
      <c r="E3810" s="449">
        <v>5.73</v>
      </c>
      <c r="F3810" s="449" t="s">
        <v>13219</v>
      </c>
    </row>
    <row r="3811" spans="1:6" ht="30" customHeight="1">
      <c r="A3811" s="446">
        <v>96708</v>
      </c>
      <c r="B3811" s="447" t="s">
        <v>19158</v>
      </c>
      <c r="C3811" s="448" t="s">
        <v>2570</v>
      </c>
      <c r="D3811" s="449">
        <v>40.309999999999995</v>
      </c>
      <c r="E3811" s="449">
        <v>8.1300000000000008</v>
      </c>
      <c r="F3811" s="449" t="s">
        <v>19159</v>
      </c>
    </row>
    <row r="3812" spans="1:6" ht="30" customHeight="1">
      <c r="A3812" s="446">
        <v>96709</v>
      </c>
      <c r="B3812" s="447" t="s">
        <v>19160</v>
      </c>
      <c r="C3812" s="448" t="s">
        <v>2570</v>
      </c>
      <c r="D3812" s="449">
        <v>64.13</v>
      </c>
      <c r="E3812" s="449">
        <v>12.03</v>
      </c>
      <c r="F3812" s="449" t="s">
        <v>19161</v>
      </c>
    </row>
    <row r="3813" spans="1:6" ht="30" customHeight="1">
      <c r="A3813" s="446">
        <v>96710</v>
      </c>
      <c r="B3813" s="447" t="s">
        <v>19162</v>
      </c>
      <c r="C3813" s="448" t="s">
        <v>2570</v>
      </c>
      <c r="D3813" s="449">
        <v>2.6399999999999997</v>
      </c>
      <c r="E3813" s="449">
        <v>1.75</v>
      </c>
      <c r="F3813" s="449" t="s">
        <v>11329</v>
      </c>
    </row>
    <row r="3814" spans="1:6" ht="30" customHeight="1">
      <c r="A3814" s="446">
        <v>96711</v>
      </c>
      <c r="B3814" s="447" t="s">
        <v>19163</v>
      </c>
      <c r="C3814" s="448" t="s">
        <v>2570</v>
      </c>
      <c r="D3814" s="449">
        <v>4.2100000000000009</v>
      </c>
      <c r="E3814" s="449">
        <v>2.5299999999999998</v>
      </c>
      <c r="F3814" s="449" t="s">
        <v>14654</v>
      </c>
    </row>
    <row r="3815" spans="1:6" ht="30" customHeight="1">
      <c r="A3815" s="446">
        <v>96712</v>
      </c>
      <c r="B3815" s="447" t="s">
        <v>19164</v>
      </c>
      <c r="C3815" s="448" t="s">
        <v>2570</v>
      </c>
      <c r="D3815" s="449">
        <v>8.7899999999999991</v>
      </c>
      <c r="E3815" s="449">
        <v>3.64</v>
      </c>
      <c r="F3815" s="449" t="s">
        <v>12459</v>
      </c>
    </row>
    <row r="3816" spans="1:6" ht="30" customHeight="1">
      <c r="A3816" s="446">
        <v>96713</v>
      </c>
      <c r="B3816" s="447" t="s">
        <v>19165</v>
      </c>
      <c r="C3816" s="448" t="s">
        <v>2570</v>
      </c>
      <c r="D3816" s="449">
        <v>11.969999999999999</v>
      </c>
      <c r="E3816" s="449">
        <v>5.44</v>
      </c>
      <c r="F3816" s="449" t="s">
        <v>19166</v>
      </c>
    </row>
    <row r="3817" spans="1:6" ht="30" customHeight="1">
      <c r="A3817" s="446">
        <v>96714</v>
      </c>
      <c r="B3817" s="447" t="s">
        <v>19167</v>
      </c>
      <c r="C3817" s="448" t="s">
        <v>2570</v>
      </c>
      <c r="D3817" s="449">
        <v>20.76</v>
      </c>
      <c r="E3817" s="449">
        <v>8.25</v>
      </c>
      <c r="F3817" s="449" t="s">
        <v>18630</v>
      </c>
    </row>
    <row r="3818" spans="1:6" ht="30" customHeight="1">
      <c r="A3818" s="446">
        <v>96715</v>
      </c>
      <c r="B3818" s="447" t="s">
        <v>19168</v>
      </c>
      <c r="C3818" s="448" t="s">
        <v>2570</v>
      </c>
      <c r="D3818" s="449">
        <v>41.23</v>
      </c>
      <c r="E3818" s="449">
        <v>11.46</v>
      </c>
      <c r="F3818" s="449" t="s">
        <v>19169</v>
      </c>
    </row>
    <row r="3819" spans="1:6" ht="30" customHeight="1">
      <c r="A3819" s="446">
        <v>96716</v>
      </c>
      <c r="B3819" s="447" t="s">
        <v>19170</v>
      </c>
      <c r="C3819" s="448" t="s">
        <v>2570</v>
      </c>
      <c r="D3819" s="449">
        <v>62.44</v>
      </c>
      <c r="E3819" s="449">
        <v>16.28</v>
      </c>
      <c r="F3819" s="449" t="s">
        <v>19171</v>
      </c>
    </row>
    <row r="3820" spans="1:6" ht="30" customHeight="1">
      <c r="A3820" s="446">
        <v>96717</v>
      </c>
      <c r="B3820" s="447" t="s">
        <v>19172</v>
      </c>
      <c r="C3820" s="448" t="s">
        <v>2570</v>
      </c>
      <c r="D3820" s="449">
        <v>99.19</v>
      </c>
      <c r="E3820" s="449">
        <v>24.06</v>
      </c>
      <c r="F3820" s="449" t="s">
        <v>19173</v>
      </c>
    </row>
    <row r="3821" spans="1:6" ht="45" customHeight="1">
      <c r="A3821" s="446">
        <v>96736</v>
      </c>
      <c r="B3821" s="447" t="s">
        <v>19174</v>
      </c>
      <c r="C3821" s="448" t="s">
        <v>2570</v>
      </c>
      <c r="D3821" s="449">
        <v>1.6599999999999997</v>
      </c>
      <c r="E3821" s="449">
        <v>2.48</v>
      </c>
      <c r="F3821" s="449" t="s">
        <v>11873</v>
      </c>
    </row>
    <row r="3822" spans="1:6" ht="45" customHeight="1">
      <c r="A3822" s="446">
        <v>96737</v>
      </c>
      <c r="B3822" s="447" t="s">
        <v>19175</v>
      </c>
      <c r="C3822" s="448" t="s">
        <v>2570</v>
      </c>
      <c r="D3822" s="449">
        <v>2.11</v>
      </c>
      <c r="E3822" s="449">
        <v>2.4700000000000002</v>
      </c>
      <c r="F3822" s="449" t="s">
        <v>13611</v>
      </c>
    </row>
    <row r="3823" spans="1:6" ht="45" customHeight="1">
      <c r="A3823" s="446">
        <v>96738</v>
      </c>
      <c r="B3823" s="447" t="s">
        <v>19176</v>
      </c>
      <c r="C3823" s="448" t="s">
        <v>2570</v>
      </c>
      <c r="D3823" s="449">
        <v>10.34</v>
      </c>
      <c r="E3823" s="449">
        <v>2.39</v>
      </c>
      <c r="F3823" s="449" t="s">
        <v>11570</v>
      </c>
    </row>
    <row r="3824" spans="1:6" ht="45" customHeight="1">
      <c r="A3824" s="446">
        <v>96739</v>
      </c>
      <c r="B3824" s="447" t="s">
        <v>19177</v>
      </c>
      <c r="C3824" s="448" t="s">
        <v>2570</v>
      </c>
      <c r="D3824" s="449">
        <v>2.75</v>
      </c>
      <c r="E3824" s="449">
        <v>3.16</v>
      </c>
      <c r="F3824" s="449" t="s">
        <v>13224</v>
      </c>
    </row>
    <row r="3825" spans="1:6" ht="45" customHeight="1">
      <c r="A3825" s="446">
        <v>96740</v>
      </c>
      <c r="B3825" s="447" t="s">
        <v>19178</v>
      </c>
      <c r="C3825" s="448" t="s">
        <v>2570</v>
      </c>
      <c r="D3825" s="449">
        <v>16.43</v>
      </c>
      <c r="E3825" s="449">
        <v>3.06</v>
      </c>
      <c r="F3825" s="449" t="s">
        <v>19179</v>
      </c>
    </row>
    <row r="3826" spans="1:6" ht="45" customHeight="1">
      <c r="A3826" s="446">
        <v>96741</v>
      </c>
      <c r="B3826" s="447" t="s">
        <v>19180</v>
      </c>
      <c r="C3826" s="448" t="s">
        <v>2570</v>
      </c>
      <c r="D3826" s="449">
        <v>5.4500000000000011</v>
      </c>
      <c r="E3826" s="449">
        <v>3.11</v>
      </c>
      <c r="F3826" s="449" t="s">
        <v>12935</v>
      </c>
    </row>
    <row r="3827" spans="1:6" ht="45" customHeight="1">
      <c r="A3827" s="446">
        <v>96742</v>
      </c>
      <c r="B3827" s="447" t="s">
        <v>19181</v>
      </c>
      <c r="C3827" s="448" t="s">
        <v>2570</v>
      </c>
      <c r="D3827" s="449">
        <v>8.3099999999999987</v>
      </c>
      <c r="E3827" s="449">
        <v>4.7</v>
      </c>
      <c r="F3827" s="449" t="s">
        <v>18588</v>
      </c>
    </row>
    <row r="3828" spans="1:6" ht="45" customHeight="1">
      <c r="A3828" s="446">
        <v>96743</v>
      </c>
      <c r="B3828" s="447" t="s">
        <v>19182</v>
      </c>
      <c r="C3828" s="448" t="s">
        <v>2570</v>
      </c>
      <c r="D3828" s="449">
        <v>11.55</v>
      </c>
      <c r="E3828" s="449">
        <v>4.68</v>
      </c>
      <c r="F3828" s="449" t="s">
        <v>19183</v>
      </c>
    </row>
    <row r="3829" spans="1:6" ht="45" customHeight="1">
      <c r="A3829" s="446">
        <v>96744</v>
      </c>
      <c r="B3829" s="447" t="s">
        <v>19184</v>
      </c>
      <c r="C3829" s="448" t="s">
        <v>2570</v>
      </c>
      <c r="D3829" s="449">
        <v>25.96</v>
      </c>
      <c r="E3829" s="449">
        <v>7.68</v>
      </c>
      <c r="F3829" s="449" t="s">
        <v>19185</v>
      </c>
    </row>
    <row r="3830" spans="1:6" ht="45" customHeight="1">
      <c r="A3830" s="446">
        <v>96745</v>
      </c>
      <c r="B3830" s="447" t="s">
        <v>19186</v>
      </c>
      <c r="C3830" s="448" t="s">
        <v>2570</v>
      </c>
      <c r="D3830" s="449">
        <v>40.129999999999995</v>
      </c>
      <c r="E3830" s="449">
        <v>7.66</v>
      </c>
      <c r="F3830" s="449" t="s">
        <v>15957</v>
      </c>
    </row>
    <row r="3831" spans="1:6" ht="45" customHeight="1">
      <c r="A3831" s="446">
        <v>96746</v>
      </c>
      <c r="B3831" s="447" t="s">
        <v>19187</v>
      </c>
      <c r="C3831" s="448" t="s">
        <v>2570</v>
      </c>
      <c r="D3831" s="449">
        <v>64.13000000000001</v>
      </c>
      <c r="E3831" s="449">
        <v>11.99</v>
      </c>
      <c r="F3831" s="449" t="s">
        <v>19188</v>
      </c>
    </row>
    <row r="3832" spans="1:6" ht="45" customHeight="1">
      <c r="A3832" s="446">
        <v>96747</v>
      </c>
      <c r="B3832" s="447" t="s">
        <v>19189</v>
      </c>
      <c r="C3832" s="448" t="s">
        <v>2570</v>
      </c>
      <c r="D3832" s="449">
        <v>2.2600000000000002</v>
      </c>
      <c r="E3832" s="449">
        <v>3.69</v>
      </c>
      <c r="F3832" s="449" t="s">
        <v>15161</v>
      </c>
    </row>
    <row r="3833" spans="1:6" ht="45" customHeight="1">
      <c r="A3833" s="446">
        <v>96748</v>
      </c>
      <c r="B3833" s="447" t="s">
        <v>19190</v>
      </c>
      <c r="C3833" s="448" t="s">
        <v>2570</v>
      </c>
      <c r="D3833" s="449">
        <v>2.84</v>
      </c>
      <c r="E3833" s="449">
        <v>3.67</v>
      </c>
      <c r="F3833" s="449" t="s">
        <v>12616</v>
      </c>
    </row>
    <row r="3834" spans="1:6" ht="45" customHeight="1">
      <c r="A3834" s="446">
        <v>96749</v>
      </c>
      <c r="B3834" s="447" t="s">
        <v>19191</v>
      </c>
      <c r="C3834" s="448" t="s">
        <v>2570</v>
      </c>
      <c r="D3834" s="449">
        <v>4.0600000000000005</v>
      </c>
      <c r="E3834" s="449">
        <v>4.67</v>
      </c>
      <c r="F3834" s="449" t="s">
        <v>19048</v>
      </c>
    </row>
    <row r="3835" spans="1:6" ht="45" customHeight="1">
      <c r="A3835" s="446">
        <v>96750</v>
      </c>
      <c r="B3835" s="447" t="s">
        <v>19192</v>
      </c>
      <c r="C3835" s="448" t="s">
        <v>2570</v>
      </c>
      <c r="D3835" s="449">
        <v>6.2700000000000005</v>
      </c>
      <c r="E3835" s="449">
        <v>4.6399999999999997</v>
      </c>
      <c r="F3835" s="449" t="s">
        <v>19065</v>
      </c>
    </row>
    <row r="3836" spans="1:6" ht="45" customHeight="1">
      <c r="A3836" s="446">
        <v>96751</v>
      </c>
      <c r="B3836" s="447" t="s">
        <v>19193</v>
      </c>
      <c r="C3836" s="448" t="s">
        <v>2570</v>
      </c>
      <c r="D3836" s="449">
        <v>12.13</v>
      </c>
      <c r="E3836" s="449">
        <v>6.99</v>
      </c>
      <c r="F3836" s="449" t="s">
        <v>11374</v>
      </c>
    </row>
    <row r="3837" spans="1:6" ht="45" customHeight="1">
      <c r="A3837" s="446">
        <v>96752</v>
      </c>
      <c r="B3837" s="447" t="s">
        <v>19194</v>
      </c>
      <c r="C3837" s="448" t="s">
        <v>2570</v>
      </c>
      <c r="D3837" s="449">
        <v>16.93</v>
      </c>
      <c r="E3837" s="449">
        <v>6.98</v>
      </c>
      <c r="F3837" s="449" t="s">
        <v>15580</v>
      </c>
    </row>
    <row r="3838" spans="1:6" ht="45" customHeight="1">
      <c r="A3838" s="446">
        <v>96753</v>
      </c>
      <c r="B3838" s="447" t="s">
        <v>19195</v>
      </c>
      <c r="C3838" s="448" t="s">
        <v>2570</v>
      </c>
      <c r="D3838" s="449">
        <v>40.56</v>
      </c>
      <c r="E3838" s="449">
        <v>11.48</v>
      </c>
      <c r="F3838" s="449" t="s">
        <v>19196</v>
      </c>
    </row>
    <row r="3839" spans="1:6" ht="45" customHeight="1">
      <c r="A3839" s="446">
        <v>96754</v>
      </c>
      <c r="B3839" s="447" t="s">
        <v>19197</v>
      </c>
      <c r="C3839" s="448" t="s">
        <v>2570</v>
      </c>
      <c r="D3839" s="449">
        <v>59.53</v>
      </c>
      <c r="E3839" s="449">
        <v>11.47</v>
      </c>
      <c r="F3839" s="449" t="s">
        <v>19198</v>
      </c>
    </row>
    <row r="3840" spans="1:6" ht="45" customHeight="1">
      <c r="A3840" s="446">
        <v>96755</v>
      </c>
      <c r="B3840" s="447" t="s">
        <v>19199</v>
      </c>
      <c r="C3840" s="448" t="s">
        <v>2570</v>
      </c>
      <c r="D3840" s="449">
        <v>89.600000000000009</v>
      </c>
      <c r="E3840" s="449">
        <v>17.989999999999998</v>
      </c>
      <c r="F3840" s="449" t="s">
        <v>19200</v>
      </c>
    </row>
    <row r="3841" spans="1:6" ht="45" customHeight="1">
      <c r="A3841" s="446">
        <v>96756</v>
      </c>
      <c r="B3841" s="447" t="s">
        <v>19201</v>
      </c>
      <c r="C3841" s="448" t="s">
        <v>2570</v>
      </c>
      <c r="D3841" s="449">
        <v>5.19</v>
      </c>
      <c r="E3841" s="449">
        <v>4.8600000000000003</v>
      </c>
      <c r="F3841" s="449" t="s">
        <v>12482</v>
      </c>
    </row>
    <row r="3842" spans="1:6" ht="45" customHeight="1">
      <c r="A3842" s="446">
        <v>96757</v>
      </c>
      <c r="B3842" s="447" t="s">
        <v>19202</v>
      </c>
      <c r="C3842" s="448" t="s">
        <v>2570</v>
      </c>
      <c r="D3842" s="449">
        <v>4.8899999999999997</v>
      </c>
      <c r="E3842" s="449">
        <v>4.8600000000000003</v>
      </c>
      <c r="F3842" s="449" t="s">
        <v>12204</v>
      </c>
    </row>
    <row r="3843" spans="1:6" ht="45" customHeight="1">
      <c r="A3843" s="446">
        <v>96758</v>
      </c>
      <c r="B3843" s="447" t="s">
        <v>19203</v>
      </c>
      <c r="C3843" s="448" t="s">
        <v>2570</v>
      </c>
      <c r="D3843" s="449">
        <v>5.5200000000000005</v>
      </c>
      <c r="E3843" s="449">
        <v>6.19</v>
      </c>
      <c r="F3843" s="449" t="s">
        <v>19204</v>
      </c>
    </row>
    <row r="3844" spans="1:6" ht="45" customHeight="1">
      <c r="A3844" s="446">
        <v>96759</v>
      </c>
      <c r="B3844" s="447" t="s">
        <v>19205</v>
      </c>
      <c r="C3844" s="448" t="s">
        <v>2570</v>
      </c>
      <c r="D3844" s="449">
        <v>9.7099999999999991</v>
      </c>
      <c r="E3844" s="449">
        <v>6.15</v>
      </c>
      <c r="F3844" s="449" t="s">
        <v>12213</v>
      </c>
    </row>
    <row r="3845" spans="1:6" ht="45" customHeight="1">
      <c r="A3845" s="446">
        <v>96760</v>
      </c>
      <c r="B3845" s="447" t="s">
        <v>19206</v>
      </c>
      <c r="C3845" s="448" t="s">
        <v>2570</v>
      </c>
      <c r="D3845" s="449">
        <v>13.49</v>
      </c>
      <c r="E3845" s="449">
        <v>9.31</v>
      </c>
      <c r="F3845" s="449" t="s">
        <v>19207</v>
      </c>
    </row>
    <row r="3846" spans="1:6" ht="45" customHeight="1">
      <c r="A3846" s="446">
        <v>96761</v>
      </c>
      <c r="B3846" s="447" t="s">
        <v>19208</v>
      </c>
      <c r="C3846" s="448" t="s">
        <v>2570</v>
      </c>
      <c r="D3846" s="449">
        <v>21.16</v>
      </c>
      <c r="E3846" s="449">
        <v>9.2899999999999991</v>
      </c>
      <c r="F3846" s="449" t="s">
        <v>11366</v>
      </c>
    </row>
    <row r="3847" spans="1:6" ht="45" customHeight="1">
      <c r="A3847" s="446">
        <v>96762</v>
      </c>
      <c r="B3847" s="447" t="s">
        <v>19209</v>
      </c>
      <c r="C3847" s="448" t="s">
        <v>2570</v>
      </c>
      <c r="D3847" s="449">
        <v>42.69</v>
      </c>
      <c r="E3847" s="449">
        <v>15.32</v>
      </c>
      <c r="F3847" s="449" t="s">
        <v>19210</v>
      </c>
    </row>
    <row r="3848" spans="1:6" ht="45" customHeight="1">
      <c r="A3848" s="446">
        <v>96763</v>
      </c>
      <c r="B3848" s="447" t="s">
        <v>19211</v>
      </c>
      <c r="C3848" s="448" t="s">
        <v>2570</v>
      </c>
      <c r="D3848" s="449">
        <v>62.08</v>
      </c>
      <c r="E3848" s="449">
        <v>15.3</v>
      </c>
      <c r="F3848" s="449" t="s">
        <v>19212</v>
      </c>
    </row>
    <row r="3849" spans="1:6" ht="45" customHeight="1">
      <c r="A3849" s="446">
        <v>96764</v>
      </c>
      <c r="B3849" s="447" t="s">
        <v>19213</v>
      </c>
      <c r="C3849" s="448" t="s">
        <v>2570</v>
      </c>
      <c r="D3849" s="449">
        <v>99.190000000000012</v>
      </c>
      <c r="E3849" s="449">
        <v>23.99</v>
      </c>
      <c r="F3849" s="449" t="s">
        <v>19214</v>
      </c>
    </row>
    <row r="3850" spans="1:6">
      <c r="A3850" s="441"/>
      <c r="B3850" s="528" t="s">
        <v>20998</v>
      </c>
      <c r="C3850" s="450"/>
      <c r="D3850" s="451" t="s">
        <v>2587</v>
      </c>
      <c r="E3850" s="451" t="s">
        <v>2587</v>
      </c>
      <c r="F3850" s="451"/>
    </row>
    <row r="3851" spans="1:6" ht="30" customHeight="1">
      <c r="A3851" s="446">
        <v>96794</v>
      </c>
      <c r="B3851" s="447" t="s">
        <v>18487</v>
      </c>
      <c r="C3851" s="448" t="s">
        <v>2572</v>
      </c>
      <c r="D3851" s="449">
        <v>5.21</v>
      </c>
      <c r="E3851" s="449">
        <v>1.78</v>
      </c>
      <c r="F3851" s="449" t="s">
        <v>13490</v>
      </c>
    </row>
    <row r="3852" spans="1:6" ht="30" customHeight="1">
      <c r="A3852" s="446">
        <v>96795</v>
      </c>
      <c r="B3852" s="447" t="s">
        <v>18488</v>
      </c>
      <c r="C3852" s="448" t="s">
        <v>2572</v>
      </c>
      <c r="D3852" s="449">
        <v>6.75</v>
      </c>
      <c r="E3852" s="449">
        <v>2.1</v>
      </c>
      <c r="F3852" s="449" t="s">
        <v>14185</v>
      </c>
    </row>
    <row r="3853" spans="1:6" ht="30" customHeight="1">
      <c r="A3853" s="446">
        <v>96796</v>
      </c>
      <c r="B3853" s="447" t="s">
        <v>18489</v>
      </c>
      <c r="C3853" s="448" t="s">
        <v>2572</v>
      </c>
      <c r="D3853" s="449">
        <v>9.83</v>
      </c>
      <c r="E3853" s="449">
        <v>2.5099999999999998</v>
      </c>
      <c r="F3853" s="449" t="s">
        <v>12679</v>
      </c>
    </row>
    <row r="3854" spans="1:6" ht="30" customHeight="1">
      <c r="A3854" s="446">
        <v>96797</v>
      </c>
      <c r="B3854" s="447" t="s">
        <v>18490</v>
      </c>
      <c r="C3854" s="448" t="s">
        <v>2572</v>
      </c>
      <c r="D3854" s="449">
        <v>15.47</v>
      </c>
      <c r="E3854" s="449">
        <v>3.06</v>
      </c>
      <c r="F3854" s="449" t="s">
        <v>12638</v>
      </c>
    </row>
    <row r="3855" spans="1:6" ht="30" customHeight="1">
      <c r="A3855" s="446">
        <v>96798</v>
      </c>
      <c r="B3855" s="447" t="s">
        <v>18491</v>
      </c>
      <c r="C3855" s="448" t="s">
        <v>2572</v>
      </c>
      <c r="D3855" s="449">
        <v>5.2399999999999993</v>
      </c>
      <c r="E3855" s="449">
        <v>1.86</v>
      </c>
      <c r="F3855" s="449" t="s">
        <v>16153</v>
      </c>
    </row>
    <row r="3856" spans="1:6" ht="30" customHeight="1">
      <c r="A3856" s="446">
        <v>96799</v>
      </c>
      <c r="B3856" s="447" t="s">
        <v>18492</v>
      </c>
      <c r="C3856" s="448" t="s">
        <v>2572</v>
      </c>
      <c r="D3856" s="449">
        <v>6.93</v>
      </c>
      <c r="E3856" s="449">
        <v>2.6</v>
      </c>
      <c r="F3856" s="449" t="s">
        <v>13399</v>
      </c>
    </row>
    <row r="3857" spans="1:6" ht="30" customHeight="1">
      <c r="A3857" s="446">
        <v>96800</v>
      </c>
      <c r="B3857" s="447" t="s">
        <v>18493</v>
      </c>
      <c r="C3857" s="448" t="s">
        <v>2572</v>
      </c>
      <c r="D3857" s="449">
        <v>10.16</v>
      </c>
      <c r="E3857" s="449">
        <v>3.56</v>
      </c>
      <c r="F3857" s="449" t="s">
        <v>13784</v>
      </c>
    </row>
    <row r="3858" spans="1:6" ht="30" customHeight="1">
      <c r="A3858" s="446">
        <v>96801</v>
      </c>
      <c r="B3858" s="447" t="s">
        <v>18494</v>
      </c>
      <c r="C3858" s="448" t="s">
        <v>2572</v>
      </c>
      <c r="D3858" s="449">
        <v>16.07</v>
      </c>
      <c r="E3858" s="449">
        <v>4.84</v>
      </c>
      <c r="F3858" s="449" t="s">
        <v>18495</v>
      </c>
    </row>
    <row r="3859" spans="1:6">
      <c r="A3859" s="441"/>
      <c r="B3859" s="528" t="s">
        <v>21000</v>
      </c>
      <c r="C3859" s="450"/>
      <c r="D3859" s="451" t="s">
        <v>2587</v>
      </c>
      <c r="E3859" s="451" t="s">
        <v>2587</v>
      </c>
      <c r="F3859" s="451"/>
    </row>
    <row r="3860" spans="1:6" ht="30" customHeight="1">
      <c r="A3860" s="446">
        <v>96802</v>
      </c>
      <c r="B3860" s="447" t="s">
        <v>19215</v>
      </c>
      <c r="C3860" s="448" t="s">
        <v>2570</v>
      </c>
      <c r="D3860" s="449">
        <v>241.04000000000002</v>
      </c>
      <c r="E3860" s="449">
        <v>8.01</v>
      </c>
      <c r="F3860" s="449" t="s">
        <v>19216</v>
      </c>
    </row>
    <row r="3861" spans="1:6" ht="30" customHeight="1">
      <c r="A3861" s="446">
        <v>96803</v>
      </c>
      <c r="B3861" s="447" t="s">
        <v>19217</v>
      </c>
      <c r="C3861" s="448" t="s">
        <v>2570</v>
      </c>
      <c r="D3861" s="449">
        <v>121.02</v>
      </c>
      <c r="E3861" s="449">
        <v>6.53</v>
      </c>
      <c r="F3861" s="449" t="s">
        <v>19218</v>
      </c>
    </row>
    <row r="3862" spans="1:6" ht="30" customHeight="1">
      <c r="A3862" s="446">
        <v>96804</v>
      </c>
      <c r="B3862" s="447" t="s">
        <v>19219</v>
      </c>
      <c r="C3862" s="448" t="s">
        <v>2570</v>
      </c>
      <c r="D3862" s="449">
        <v>209.03</v>
      </c>
      <c r="E3862" s="449">
        <v>18.350000000000001</v>
      </c>
      <c r="F3862" s="449" t="s">
        <v>19220</v>
      </c>
    </row>
    <row r="3863" spans="1:6" ht="30" customHeight="1">
      <c r="A3863" s="446">
        <v>96805</v>
      </c>
      <c r="B3863" s="447" t="s">
        <v>19221</v>
      </c>
      <c r="C3863" s="448" t="s">
        <v>2570</v>
      </c>
      <c r="D3863" s="449">
        <v>243.6</v>
      </c>
      <c r="E3863" s="449">
        <v>12.92</v>
      </c>
      <c r="F3863" s="449" t="s">
        <v>19222</v>
      </c>
    </row>
    <row r="3864" spans="1:6" ht="30" customHeight="1">
      <c r="A3864" s="446">
        <v>96806</v>
      </c>
      <c r="B3864" s="447" t="s">
        <v>19223</v>
      </c>
      <c r="C3864" s="448" t="s">
        <v>2570</v>
      </c>
      <c r="D3864" s="449">
        <v>112.31</v>
      </c>
      <c r="E3864" s="449">
        <v>11.46</v>
      </c>
      <c r="F3864" s="449" t="s">
        <v>13151</v>
      </c>
    </row>
    <row r="3865" spans="1:6" ht="30" customHeight="1">
      <c r="A3865" s="446">
        <v>96807</v>
      </c>
      <c r="B3865" s="447" t="s">
        <v>19224</v>
      </c>
      <c r="C3865" s="448" t="s">
        <v>2570</v>
      </c>
      <c r="D3865" s="449">
        <v>182.51</v>
      </c>
      <c r="E3865" s="449">
        <v>23.28</v>
      </c>
      <c r="F3865" s="449" t="s">
        <v>19225</v>
      </c>
    </row>
    <row r="3866" spans="1:6" ht="30" customHeight="1">
      <c r="A3866" s="446">
        <v>96808</v>
      </c>
      <c r="B3866" s="447" t="s">
        <v>19226</v>
      </c>
      <c r="C3866" s="448" t="s">
        <v>2570</v>
      </c>
      <c r="D3866" s="449">
        <v>8.34</v>
      </c>
      <c r="E3866" s="449">
        <v>3.02</v>
      </c>
      <c r="F3866" s="449" t="s">
        <v>16112</v>
      </c>
    </row>
    <row r="3867" spans="1:6" ht="30" customHeight="1">
      <c r="A3867" s="446">
        <v>96809</v>
      </c>
      <c r="B3867" s="447" t="s">
        <v>19227</v>
      </c>
      <c r="C3867" s="448" t="s">
        <v>2570</v>
      </c>
      <c r="D3867" s="449">
        <v>10.030000000000001</v>
      </c>
      <c r="E3867" s="449">
        <v>3.02</v>
      </c>
      <c r="F3867" s="449" t="s">
        <v>12607</v>
      </c>
    </row>
    <row r="3868" spans="1:6" ht="30" customHeight="1">
      <c r="A3868" s="446">
        <v>96810</v>
      </c>
      <c r="B3868" s="447" t="s">
        <v>19228</v>
      </c>
      <c r="C3868" s="448" t="s">
        <v>2570</v>
      </c>
      <c r="D3868" s="449">
        <v>11.18</v>
      </c>
      <c r="E3868" s="449">
        <v>3.01</v>
      </c>
      <c r="F3868" s="449" t="s">
        <v>12396</v>
      </c>
    </row>
    <row r="3869" spans="1:6" ht="30" customHeight="1">
      <c r="A3869" s="446">
        <v>96811</v>
      </c>
      <c r="B3869" s="447" t="s">
        <v>19229</v>
      </c>
      <c r="C3869" s="448" t="s">
        <v>2570</v>
      </c>
      <c r="D3869" s="449">
        <v>11.66</v>
      </c>
      <c r="E3869" s="449">
        <v>3.57</v>
      </c>
      <c r="F3869" s="449" t="s">
        <v>13713</v>
      </c>
    </row>
    <row r="3870" spans="1:6" ht="30" customHeight="1">
      <c r="A3870" s="446">
        <v>96812</v>
      </c>
      <c r="B3870" s="447" t="s">
        <v>19230</v>
      </c>
      <c r="C3870" s="448" t="s">
        <v>2570</v>
      </c>
      <c r="D3870" s="449">
        <v>11.049999999999999</v>
      </c>
      <c r="E3870" s="449">
        <v>3.57</v>
      </c>
      <c r="F3870" s="449" t="s">
        <v>18942</v>
      </c>
    </row>
    <row r="3871" spans="1:6" ht="30" customHeight="1">
      <c r="A3871" s="446">
        <v>96813</v>
      </c>
      <c r="B3871" s="447" t="s">
        <v>19231</v>
      </c>
      <c r="C3871" s="448" t="s">
        <v>2570</v>
      </c>
      <c r="D3871" s="449">
        <v>13.33</v>
      </c>
      <c r="E3871" s="449">
        <v>3.56</v>
      </c>
      <c r="F3871" s="449" t="s">
        <v>13316</v>
      </c>
    </row>
    <row r="3872" spans="1:6" ht="30" customHeight="1">
      <c r="A3872" s="446">
        <v>96814</v>
      </c>
      <c r="B3872" s="447" t="s">
        <v>19232</v>
      </c>
      <c r="C3872" s="448" t="s">
        <v>2570</v>
      </c>
      <c r="D3872" s="449">
        <v>10.67</v>
      </c>
      <c r="E3872" s="449">
        <v>3.57</v>
      </c>
      <c r="F3872" s="449" t="s">
        <v>13630</v>
      </c>
    </row>
    <row r="3873" spans="1:6" ht="30" customHeight="1">
      <c r="A3873" s="446">
        <v>96815</v>
      </c>
      <c r="B3873" s="447" t="s">
        <v>19233</v>
      </c>
      <c r="C3873" s="448" t="s">
        <v>2570</v>
      </c>
      <c r="D3873" s="449">
        <v>19.89</v>
      </c>
      <c r="E3873" s="449">
        <v>4.25</v>
      </c>
      <c r="F3873" s="449" t="s">
        <v>13932</v>
      </c>
    </row>
    <row r="3874" spans="1:6" ht="30" customHeight="1">
      <c r="A3874" s="446">
        <v>96816</v>
      </c>
      <c r="B3874" s="447" t="s">
        <v>19234</v>
      </c>
      <c r="C3874" s="448" t="s">
        <v>2570</v>
      </c>
      <c r="D3874" s="449">
        <v>15.56</v>
      </c>
      <c r="E3874" s="449">
        <v>4.26</v>
      </c>
      <c r="F3874" s="449" t="s">
        <v>14685</v>
      </c>
    </row>
    <row r="3875" spans="1:6" ht="30" customHeight="1">
      <c r="A3875" s="446">
        <v>96817</v>
      </c>
      <c r="B3875" s="447" t="s">
        <v>19235</v>
      </c>
      <c r="C3875" s="448" t="s">
        <v>2570</v>
      </c>
      <c r="D3875" s="449">
        <v>18.32</v>
      </c>
      <c r="E3875" s="449">
        <v>4.25</v>
      </c>
      <c r="F3875" s="449" t="s">
        <v>19236</v>
      </c>
    </row>
    <row r="3876" spans="1:6" ht="30" customHeight="1">
      <c r="A3876" s="446">
        <v>96818</v>
      </c>
      <c r="B3876" s="447" t="s">
        <v>19237</v>
      </c>
      <c r="C3876" s="448" t="s">
        <v>2570</v>
      </c>
      <c r="D3876" s="449">
        <v>16.740000000000002</v>
      </c>
      <c r="E3876" s="449">
        <v>4.26</v>
      </c>
      <c r="F3876" s="449" t="s">
        <v>14738</v>
      </c>
    </row>
    <row r="3877" spans="1:6" ht="30" customHeight="1">
      <c r="A3877" s="446">
        <v>96819</v>
      </c>
      <c r="B3877" s="447" t="s">
        <v>19238</v>
      </c>
      <c r="C3877" s="448" t="s">
        <v>2570</v>
      </c>
      <c r="D3877" s="449">
        <v>16.740000000000002</v>
      </c>
      <c r="E3877" s="449">
        <v>4.26</v>
      </c>
      <c r="F3877" s="449" t="s">
        <v>14738</v>
      </c>
    </row>
    <row r="3878" spans="1:6" ht="30" customHeight="1">
      <c r="A3878" s="446">
        <v>96820</v>
      </c>
      <c r="B3878" s="447" t="s">
        <v>19239</v>
      </c>
      <c r="C3878" s="448" t="s">
        <v>2570</v>
      </c>
      <c r="D3878" s="449">
        <v>33.14</v>
      </c>
      <c r="E3878" s="449">
        <v>5.21</v>
      </c>
      <c r="F3878" s="449" t="s">
        <v>19240</v>
      </c>
    </row>
    <row r="3879" spans="1:6" ht="30" customHeight="1">
      <c r="A3879" s="446">
        <v>96821</v>
      </c>
      <c r="B3879" s="447" t="s">
        <v>19241</v>
      </c>
      <c r="C3879" s="448" t="s">
        <v>2570</v>
      </c>
      <c r="D3879" s="449">
        <v>27.409999999999997</v>
      </c>
      <c r="E3879" s="449">
        <v>5.21</v>
      </c>
      <c r="F3879" s="449" t="s">
        <v>18315</v>
      </c>
    </row>
    <row r="3880" spans="1:6" ht="30" customHeight="1">
      <c r="A3880" s="446">
        <v>96822</v>
      </c>
      <c r="B3880" s="447" t="s">
        <v>19242</v>
      </c>
      <c r="C3880" s="448" t="s">
        <v>2570</v>
      </c>
      <c r="D3880" s="449">
        <v>27.85</v>
      </c>
      <c r="E3880" s="449">
        <v>5.21</v>
      </c>
      <c r="F3880" s="449" t="s">
        <v>19243</v>
      </c>
    </row>
    <row r="3881" spans="1:6" ht="30" customHeight="1">
      <c r="A3881" s="446">
        <v>96823</v>
      </c>
      <c r="B3881" s="447" t="s">
        <v>19244</v>
      </c>
      <c r="C3881" s="448" t="s">
        <v>2570</v>
      </c>
      <c r="D3881" s="449">
        <v>11.34</v>
      </c>
      <c r="E3881" s="449">
        <v>2.2799999999999998</v>
      </c>
      <c r="F3881" s="449" t="s">
        <v>19245</v>
      </c>
    </row>
    <row r="3882" spans="1:6" ht="30" customHeight="1">
      <c r="A3882" s="446">
        <v>96824</v>
      </c>
      <c r="B3882" s="447" t="s">
        <v>19246</v>
      </c>
      <c r="C3882" s="448" t="s">
        <v>2570</v>
      </c>
      <c r="D3882" s="449">
        <v>13.110000000000001</v>
      </c>
      <c r="E3882" s="449">
        <v>2.27</v>
      </c>
      <c r="F3882" s="449" t="s">
        <v>18573</v>
      </c>
    </row>
    <row r="3883" spans="1:6" ht="30" customHeight="1">
      <c r="A3883" s="446">
        <v>96825</v>
      </c>
      <c r="B3883" s="447" t="s">
        <v>19247</v>
      </c>
      <c r="C3883" s="448" t="s">
        <v>2570</v>
      </c>
      <c r="D3883" s="449">
        <v>18.62</v>
      </c>
      <c r="E3883" s="449">
        <v>2.27</v>
      </c>
      <c r="F3883" s="449" t="s">
        <v>18655</v>
      </c>
    </row>
    <row r="3884" spans="1:6" ht="30" customHeight="1">
      <c r="A3884" s="446">
        <v>96826</v>
      </c>
      <c r="B3884" s="447" t="s">
        <v>19248</v>
      </c>
      <c r="C3884" s="448" t="s">
        <v>2570</v>
      </c>
      <c r="D3884" s="449">
        <v>16.22</v>
      </c>
      <c r="E3884" s="449">
        <v>2.71</v>
      </c>
      <c r="F3884" s="449" t="s">
        <v>16811</v>
      </c>
    </row>
    <row r="3885" spans="1:6" ht="30" customHeight="1">
      <c r="A3885" s="446">
        <v>96827</v>
      </c>
      <c r="B3885" s="447" t="s">
        <v>19249</v>
      </c>
      <c r="C3885" s="448" t="s">
        <v>2570</v>
      </c>
      <c r="D3885" s="449">
        <v>16.93</v>
      </c>
      <c r="E3885" s="449">
        <v>2.71</v>
      </c>
      <c r="F3885" s="449" t="s">
        <v>12331</v>
      </c>
    </row>
    <row r="3886" spans="1:6" ht="30" customHeight="1">
      <c r="A3886" s="446">
        <v>96828</v>
      </c>
      <c r="B3886" s="447" t="s">
        <v>19250</v>
      </c>
      <c r="C3886" s="448" t="s">
        <v>2570</v>
      </c>
      <c r="D3886" s="449">
        <v>21.990000000000002</v>
      </c>
      <c r="E3886" s="449">
        <v>2.7</v>
      </c>
      <c r="F3886" s="449" t="s">
        <v>12629</v>
      </c>
    </row>
    <row r="3887" spans="1:6" ht="30" customHeight="1">
      <c r="A3887" s="446">
        <v>96829</v>
      </c>
      <c r="B3887" s="447" t="s">
        <v>19251</v>
      </c>
      <c r="C3887" s="448" t="s">
        <v>2570</v>
      </c>
      <c r="D3887" s="449">
        <v>16.189999999999998</v>
      </c>
      <c r="E3887" s="449">
        <v>2.71</v>
      </c>
      <c r="F3887" s="449" t="s">
        <v>14293</v>
      </c>
    </row>
    <row r="3888" spans="1:6" ht="30" customHeight="1">
      <c r="A3888" s="446">
        <v>96830</v>
      </c>
      <c r="B3888" s="447" t="s">
        <v>19252</v>
      </c>
      <c r="C3888" s="448" t="s">
        <v>2570</v>
      </c>
      <c r="D3888" s="449">
        <v>24.27</v>
      </c>
      <c r="E3888" s="449">
        <v>3.23</v>
      </c>
      <c r="F3888" s="449" t="s">
        <v>18177</v>
      </c>
    </row>
    <row r="3889" spans="1:6" ht="30" customHeight="1">
      <c r="A3889" s="446">
        <v>96831</v>
      </c>
      <c r="B3889" s="447" t="s">
        <v>19253</v>
      </c>
      <c r="C3889" s="448" t="s">
        <v>2570</v>
      </c>
      <c r="D3889" s="449">
        <v>19.149999999999999</v>
      </c>
      <c r="E3889" s="449">
        <v>3.24</v>
      </c>
      <c r="F3889" s="449" t="s">
        <v>17627</v>
      </c>
    </row>
    <row r="3890" spans="1:6" ht="30" customHeight="1">
      <c r="A3890" s="446">
        <v>96832</v>
      </c>
      <c r="B3890" s="447" t="s">
        <v>19254</v>
      </c>
      <c r="C3890" s="448" t="s">
        <v>2570</v>
      </c>
      <c r="D3890" s="449">
        <v>22.68</v>
      </c>
      <c r="E3890" s="449">
        <v>3.23</v>
      </c>
      <c r="F3890" s="449" t="s">
        <v>14828</v>
      </c>
    </row>
    <row r="3891" spans="1:6" ht="30" customHeight="1">
      <c r="A3891" s="446">
        <v>96833</v>
      </c>
      <c r="B3891" s="447" t="s">
        <v>19255</v>
      </c>
      <c r="C3891" s="448" t="s">
        <v>2570</v>
      </c>
      <c r="D3891" s="449">
        <v>21.009999999999998</v>
      </c>
      <c r="E3891" s="449">
        <v>3.24</v>
      </c>
      <c r="F3891" s="449" t="s">
        <v>19256</v>
      </c>
    </row>
    <row r="3892" spans="1:6" ht="30" customHeight="1">
      <c r="A3892" s="446">
        <v>96834</v>
      </c>
      <c r="B3892" s="447" t="s">
        <v>19257</v>
      </c>
      <c r="C3892" s="448" t="s">
        <v>2570</v>
      </c>
      <c r="D3892" s="449">
        <v>36.14</v>
      </c>
      <c r="E3892" s="449">
        <v>3.98</v>
      </c>
      <c r="F3892" s="449" t="s">
        <v>14288</v>
      </c>
    </row>
    <row r="3893" spans="1:6" ht="30" customHeight="1">
      <c r="A3893" s="446">
        <v>96835</v>
      </c>
      <c r="B3893" s="447" t="s">
        <v>19258</v>
      </c>
      <c r="C3893" s="448" t="s">
        <v>2570</v>
      </c>
      <c r="D3893" s="449">
        <v>30.679999999999996</v>
      </c>
      <c r="E3893" s="449">
        <v>3.98</v>
      </c>
      <c r="F3893" s="449" t="s">
        <v>19259</v>
      </c>
    </row>
    <row r="3894" spans="1:6" ht="30" customHeight="1">
      <c r="A3894" s="446">
        <v>96836</v>
      </c>
      <c r="B3894" s="447" t="s">
        <v>19260</v>
      </c>
      <c r="C3894" s="448" t="s">
        <v>2570</v>
      </c>
      <c r="D3894" s="449">
        <v>32.940000000000005</v>
      </c>
      <c r="E3894" s="449">
        <v>3.98</v>
      </c>
      <c r="F3894" s="449" t="s">
        <v>19261</v>
      </c>
    </row>
    <row r="3895" spans="1:6" ht="30" customHeight="1">
      <c r="A3895" s="446">
        <v>96837</v>
      </c>
      <c r="B3895" s="447" t="s">
        <v>19262</v>
      </c>
      <c r="C3895" s="448" t="s">
        <v>2570</v>
      </c>
      <c r="D3895" s="449">
        <v>15.389999999999999</v>
      </c>
      <c r="E3895" s="449">
        <v>4.51</v>
      </c>
      <c r="F3895" s="449" t="s">
        <v>12753</v>
      </c>
    </row>
    <row r="3896" spans="1:6" ht="30" customHeight="1">
      <c r="A3896" s="446">
        <v>96838</v>
      </c>
      <c r="B3896" s="447" t="s">
        <v>19263</v>
      </c>
      <c r="C3896" s="448" t="s">
        <v>2570</v>
      </c>
      <c r="D3896" s="449">
        <v>13.750000000000002</v>
      </c>
      <c r="E3896" s="449">
        <v>4.51</v>
      </c>
      <c r="F3896" s="449" t="s">
        <v>19264</v>
      </c>
    </row>
    <row r="3897" spans="1:6" ht="30" customHeight="1">
      <c r="A3897" s="446">
        <v>96839</v>
      </c>
      <c r="B3897" s="447" t="s">
        <v>19265</v>
      </c>
      <c r="C3897" s="448" t="s">
        <v>2570</v>
      </c>
      <c r="D3897" s="449">
        <v>13.459999999999999</v>
      </c>
      <c r="E3897" s="449">
        <v>4.51</v>
      </c>
      <c r="F3897" s="449" t="s">
        <v>14626</v>
      </c>
    </row>
    <row r="3898" spans="1:6" ht="30" customHeight="1">
      <c r="A3898" s="446">
        <v>96840</v>
      </c>
      <c r="B3898" s="447" t="s">
        <v>19266</v>
      </c>
      <c r="C3898" s="448" t="s">
        <v>2570</v>
      </c>
      <c r="D3898" s="449">
        <v>17.89</v>
      </c>
      <c r="E3898" s="449">
        <v>5.36</v>
      </c>
      <c r="F3898" s="449" t="s">
        <v>19267</v>
      </c>
    </row>
    <row r="3899" spans="1:6" ht="30" customHeight="1">
      <c r="A3899" s="446">
        <v>96841</v>
      </c>
      <c r="B3899" s="447" t="s">
        <v>19268</v>
      </c>
      <c r="C3899" s="448" t="s">
        <v>2570</v>
      </c>
      <c r="D3899" s="449">
        <v>14.939999999999998</v>
      </c>
      <c r="E3899" s="449">
        <v>5.37</v>
      </c>
      <c r="F3899" s="449" t="s">
        <v>19269</v>
      </c>
    </row>
    <row r="3900" spans="1:6" ht="30" customHeight="1">
      <c r="A3900" s="446">
        <v>96842</v>
      </c>
      <c r="B3900" s="447" t="s">
        <v>19270</v>
      </c>
      <c r="C3900" s="448" t="s">
        <v>2570</v>
      </c>
      <c r="D3900" s="449">
        <v>20.58</v>
      </c>
      <c r="E3900" s="449">
        <v>5.35</v>
      </c>
      <c r="F3900" s="449" t="s">
        <v>19271</v>
      </c>
    </row>
    <row r="3901" spans="1:6" ht="30" customHeight="1">
      <c r="A3901" s="446">
        <v>96843</v>
      </c>
      <c r="B3901" s="447" t="s">
        <v>19272</v>
      </c>
      <c r="C3901" s="448" t="s">
        <v>2570</v>
      </c>
      <c r="D3901" s="449">
        <v>19.579999999999998</v>
      </c>
      <c r="E3901" s="449">
        <v>5.35</v>
      </c>
      <c r="F3901" s="449" t="s">
        <v>15188</v>
      </c>
    </row>
    <row r="3902" spans="1:6" ht="30" customHeight="1">
      <c r="A3902" s="446">
        <v>96844</v>
      </c>
      <c r="B3902" s="447" t="s">
        <v>19273</v>
      </c>
      <c r="C3902" s="448" t="s">
        <v>2570</v>
      </c>
      <c r="D3902" s="449">
        <v>28.750000000000004</v>
      </c>
      <c r="E3902" s="449">
        <v>5.34</v>
      </c>
      <c r="F3902" s="449" t="s">
        <v>19274</v>
      </c>
    </row>
    <row r="3903" spans="1:6" ht="30" customHeight="1">
      <c r="A3903" s="446">
        <v>96845</v>
      </c>
      <c r="B3903" s="447" t="s">
        <v>19275</v>
      </c>
      <c r="C3903" s="448" t="s">
        <v>2570</v>
      </c>
      <c r="D3903" s="449">
        <v>30.099999999999998</v>
      </c>
      <c r="E3903" s="449">
        <v>6.37</v>
      </c>
      <c r="F3903" s="449" t="s">
        <v>19276</v>
      </c>
    </row>
    <row r="3904" spans="1:6" ht="30" customHeight="1">
      <c r="A3904" s="446">
        <v>96846</v>
      </c>
      <c r="B3904" s="447" t="s">
        <v>19277</v>
      </c>
      <c r="C3904" s="448" t="s">
        <v>2570</v>
      </c>
      <c r="D3904" s="449">
        <v>22.26</v>
      </c>
      <c r="E3904" s="449">
        <v>6.38</v>
      </c>
      <c r="F3904" s="449" t="s">
        <v>11468</v>
      </c>
    </row>
    <row r="3905" spans="1:6" ht="30" customHeight="1">
      <c r="A3905" s="446">
        <v>96847</v>
      </c>
      <c r="B3905" s="447" t="s">
        <v>19278</v>
      </c>
      <c r="C3905" s="448" t="s">
        <v>2570</v>
      </c>
      <c r="D3905" s="449">
        <v>25.130000000000003</v>
      </c>
      <c r="E3905" s="449">
        <v>6.38</v>
      </c>
      <c r="F3905" s="449" t="s">
        <v>19279</v>
      </c>
    </row>
    <row r="3906" spans="1:6" ht="30" customHeight="1">
      <c r="A3906" s="446">
        <v>96848</v>
      </c>
      <c r="B3906" s="447" t="s">
        <v>19280</v>
      </c>
      <c r="C3906" s="448" t="s">
        <v>2570</v>
      </c>
      <c r="D3906" s="449">
        <v>39.51</v>
      </c>
      <c r="E3906" s="449">
        <v>7.81</v>
      </c>
      <c r="F3906" s="449" t="s">
        <v>19281</v>
      </c>
    </row>
    <row r="3907" spans="1:6" ht="30" customHeight="1">
      <c r="A3907" s="446">
        <v>96849</v>
      </c>
      <c r="B3907" s="447" t="s">
        <v>19282</v>
      </c>
      <c r="C3907" s="448" t="s">
        <v>2570</v>
      </c>
      <c r="D3907" s="449">
        <v>13.68</v>
      </c>
      <c r="E3907" s="449">
        <v>3.46</v>
      </c>
      <c r="F3907" s="449" t="s">
        <v>14130</v>
      </c>
    </row>
    <row r="3908" spans="1:6" ht="30" customHeight="1">
      <c r="A3908" s="446">
        <v>96850</v>
      </c>
      <c r="B3908" s="447" t="s">
        <v>19283</v>
      </c>
      <c r="C3908" s="448" t="s">
        <v>2570</v>
      </c>
      <c r="D3908" s="449">
        <v>16.63</v>
      </c>
      <c r="E3908" s="449">
        <v>3.45</v>
      </c>
      <c r="F3908" s="449" t="s">
        <v>13723</v>
      </c>
    </row>
    <row r="3909" spans="1:6" ht="30" customHeight="1">
      <c r="A3909" s="446">
        <v>96851</v>
      </c>
      <c r="B3909" s="447" t="s">
        <v>19284</v>
      </c>
      <c r="C3909" s="448" t="s">
        <v>2570</v>
      </c>
      <c r="D3909" s="449">
        <v>23.2</v>
      </c>
      <c r="E3909" s="449">
        <v>3.44</v>
      </c>
      <c r="F3909" s="449" t="s">
        <v>12589</v>
      </c>
    </row>
    <row r="3910" spans="1:6" ht="30" customHeight="1">
      <c r="A3910" s="446">
        <v>96852</v>
      </c>
      <c r="B3910" s="447" t="s">
        <v>19285</v>
      </c>
      <c r="C3910" s="448" t="s">
        <v>2570</v>
      </c>
      <c r="D3910" s="449">
        <v>18.77</v>
      </c>
      <c r="E3910" s="449">
        <v>4.07</v>
      </c>
      <c r="F3910" s="449" t="s">
        <v>13833</v>
      </c>
    </row>
    <row r="3911" spans="1:6" ht="30" customHeight="1">
      <c r="A3911" s="446">
        <v>96853</v>
      </c>
      <c r="B3911" s="447" t="s">
        <v>19286</v>
      </c>
      <c r="C3911" s="448" t="s">
        <v>2570</v>
      </c>
      <c r="D3911" s="449">
        <v>21.64</v>
      </c>
      <c r="E3911" s="449">
        <v>4.07</v>
      </c>
      <c r="F3911" s="449" t="s">
        <v>19287</v>
      </c>
    </row>
    <row r="3912" spans="1:6" ht="30" customHeight="1">
      <c r="A3912" s="446">
        <v>96854</v>
      </c>
      <c r="B3912" s="447" t="s">
        <v>19288</v>
      </c>
      <c r="C3912" s="448" t="s">
        <v>2570</v>
      </c>
      <c r="D3912" s="449">
        <v>26.720000000000002</v>
      </c>
      <c r="E3912" s="449">
        <v>4.0599999999999996</v>
      </c>
      <c r="F3912" s="449" t="s">
        <v>19289</v>
      </c>
    </row>
    <row r="3913" spans="1:6" ht="30" customHeight="1">
      <c r="A3913" s="446">
        <v>96855</v>
      </c>
      <c r="B3913" s="447" t="s">
        <v>19290</v>
      </c>
      <c r="C3913" s="448" t="s">
        <v>2570</v>
      </c>
      <c r="D3913" s="449">
        <v>23.49</v>
      </c>
      <c r="E3913" s="449">
        <v>4.87</v>
      </c>
      <c r="F3913" s="449" t="s">
        <v>18004</v>
      </c>
    </row>
    <row r="3914" spans="1:6" ht="30" customHeight="1">
      <c r="A3914" s="446">
        <v>96856</v>
      </c>
      <c r="B3914" s="447" t="s">
        <v>19291</v>
      </c>
      <c r="C3914" s="448" t="s">
        <v>2570</v>
      </c>
      <c r="D3914" s="449">
        <v>23.91</v>
      </c>
      <c r="E3914" s="449">
        <v>4.87</v>
      </c>
      <c r="F3914" s="449" t="s">
        <v>14835</v>
      </c>
    </row>
    <row r="3915" spans="1:6" ht="30" customHeight="1">
      <c r="A3915" s="446">
        <v>96857</v>
      </c>
      <c r="B3915" s="447" t="s">
        <v>19292</v>
      </c>
      <c r="C3915" s="448" t="s">
        <v>2570</v>
      </c>
      <c r="D3915" s="449">
        <v>41.09</v>
      </c>
      <c r="E3915" s="449">
        <v>4.8600000000000003</v>
      </c>
      <c r="F3915" s="449" t="s">
        <v>19293</v>
      </c>
    </row>
    <row r="3916" spans="1:6" ht="30" customHeight="1">
      <c r="A3916" s="446">
        <v>96858</v>
      </c>
      <c r="B3916" s="447" t="s">
        <v>19294</v>
      </c>
      <c r="C3916" s="448" t="s">
        <v>2570</v>
      </c>
      <c r="D3916" s="449">
        <v>40.429999999999993</v>
      </c>
      <c r="E3916" s="449">
        <v>5.98</v>
      </c>
      <c r="F3916" s="449" t="s">
        <v>12240</v>
      </c>
    </row>
    <row r="3917" spans="1:6" ht="30" customHeight="1">
      <c r="A3917" s="446">
        <v>96859</v>
      </c>
      <c r="B3917" s="447" t="s">
        <v>19295</v>
      </c>
      <c r="C3917" s="448" t="s">
        <v>2570</v>
      </c>
      <c r="D3917" s="449">
        <v>51.59</v>
      </c>
      <c r="E3917" s="449">
        <v>5.97</v>
      </c>
      <c r="F3917" s="449" t="s">
        <v>19296</v>
      </c>
    </row>
    <row r="3918" spans="1:6" ht="30" customHeight="1">
      <c r="A3918" s="446">
        <v>96860</v>
      </c>
      <c r="B3918" s="447" t="s">
        <v>19297</v>
      </c>
      <c r="C3918" s="448" t="s">
        <v>2570</v>
      </c>
      <c r="D3918" s="449">
        <v>17.049999999999997</v>
      </c>
      <c r="E3918" s="449">
        <v>6.01</v>
      </c>
      <c r="F3918" s="449" t="s">
        <v>19298</v>
      </c>
    </row>
    <row r="3919" spans="1:6" ht="30" customHeight="1">
      <c r="A3919" s="446">
        <v>96861</v>
      </c>
      <c r="B3919" s="447" t="s">
        <v>19299</v>
      </c>
      <c r="C3919" s="448" t="s">
        <v>2570</v>
      </c>
      <c r="D3919" s="449">
        <v>18.920000000000002</v>
      </c>
      <c r="E3919" s="449">
        <v>6</v>
      </c>
      <c r="F3919" s="449" t="s">
        <v>19300</v>
      </c>
    </row>
    <row r="3920" spans="1:6" ht="30" customHeight="1">
      <c r="A3920" s="446">
        <v>96862</v>
      </c>
      <c r="B3920" s="447" t="s">
        <v>19301</v>
      </c>
      <c r="C3920" s="448" t="s">
        <v>2570</v>
      </c>
      <c r="D3920" s="449">
        <v>20.68</v>
      </c>
      <c r="E3920" s="449">
        <v>7.12</v>
      </c>
      <c r="F3920" s="449" t="s">
        <v>16040</v>
      </c>
    </row>
    <row r="3921" spans="1:6" ht="30" customHeight="1">
      <c r="A3921" s="446">
        <v>96863</v>
      </c>
      <c r="B3921" s="447" t="s">
        <v>19302</v>
      </c>
      <c r="C3921" s="448" t="s">
        <v>2570</v>
      </c>
      <c r="D3921" s="449">
        <v>20.369999999999997</v>
      </c>
      <c r="E3921" s="449">
        <v>7.12</v>
      </c>
      <c r="F3921" s="449" t="s">
        <v>19303</v>
      </c>
    </row>
    <row r="3922" spans="1:6" ht="30" customHeight="1">
      <c r="A3922" s="446">
        <v>96864</v>
      </c>
      <c r="B3922" s="447" t="s">
        <v>19304</v>
      </c>
      <c r="C3922" s="448" t="s">
        <v>2570</v>
      </c>
      <c r="D3922" s="449">
        <v>35.159999999999997</v>
      </c>
      <c r="E3922" s="449">
        <v>8.49</v>
      </c>
      <c r="F3922" s="449" t="s">
        <v>19305</v>
      </c>
    </row>
    <row r="3923" spans="1:6" ht="30" customHeight="1">
      <c r="A3923" s="446">
        <v>96865</v>
      </c>
      <c r="B3923" s="447" t="s">
        <v>19306</v>
      </c>
      <c r="C3923" s="448" t="s">
        <v>2570</v>
      </c>
      <c r="D3923" s="449">
        <v>34.26</v>
      </c>
      <c r="E3923" s="449">
        <v>8.49</v>
      </c>
      <c r="F3923" s="449" t="s">
        <v>19307</v>
      </c>
    </row>
    <row r="3924" spans="1:6" ht="30" customHeight="1">
      <c r="A3924" s="446">
        <v>96866</v>
      </c>
      <c r="B3924" s="447" t="s">
        <v>19308</v>
      </c>
      <c r="C3924" s="448" t="s">
        <v>2570</v>
      </c>
      <c r="D3924" s="449">
        <v>46.96</v>
      </c>
      <c r="E3924" s="449">
        <v>10.44</v>
      </c>
      <c r="F3924" s="449" t="s">
        <v>19309</v>
      </c>
    </row>
    <row r="3925" spans="1:6" ht="30" customHeight="1">
      <c r="A3925" s="446">
        <v>96867</v>
      </c>
      <c r="B3925" s="447" t="s">
        <v>19310</v>
      </c>
      <c r="C3925" s="448" t="s">
        <v>2570</v>
      </c>
      <c r="D3925" s="449">
        <v>56.330000000000005</v>
      </c>
      <c r="E3925" s="449">
        <v>10.43</v>
      </c>
      <c r="F3925" s="449" t="s">
        <v>19311</v>
      </c>
    </row>
    <row r="3926" spans="1:6" ht="30" customHeight="1">
      <c r="A3926" s="446">
        <v>96868</v>
      </c>
      <c r="B3926" s="447" t="s">
        <v>19312</v>
      </c>
      <c r="C3926" s="448" t="s">
        <v>2570</v>
      </c>
      <c r="D3926" s="449">
        <v>22.01</v>
      </c>
      <c r="E3926" s="449">
        <v>4.59</v>
      </c>
      <c r="F3926" s="449" t="s">
        <v>19313</v>
      </c>
    </row>
    <row r="3927" spans="1:6" ht="30" customHeight="1">
      <c r="A3927" s="446">
        <v>96869</v>
      </c>
      <c r="B3927" s="447" t="s">
        <v>19314</v>
      </c>
      <c r="C3927" s="448" t="s">
        <v>2570</v>
      </c>
      <c r="D3927" s="449">
        <v>26.35</v>
      </c>
      <c r="E3927" s="449">
        <v>5.42</v>
      </c>
      <c r="F3927" s="449" t="s">
        <v>19315</v>
      </c>
    </row>
    <row r="3928" spans="1:6" ht="15" customHeight="1">
      <c r="A3928" s="446">
        <v>96870</v>
      </c>
      <c r="B3928" s="447" t="s">
        <v>19316</v>
      </c>
      <c r="C3928" s="448" t="s">
        <v>2570</v>
      </c>
      <c r="D3928" s="449">
        <v>43.790000000000006</v>
      </c>
      <c r="E3928" s="449">
        <v>6.48</v>
      </c>
      <c r="F3928" s="449" t="s">
        <v>19317</v>
      </c>
    </row>
    <row r="3929" spans="1:6" ht="30" customHeight="1">
      <c r="A3929" s="446">
        <v>96871</v>
      </c>
      <c r="B3929" s="447" t="s">
        <v>19318</v>
      </c>
      <c r="C3929" s="448" t="s">
        <v>2570</v>
      </c>
      <c r="D3929" s="449">
        <v>64.94</v>
      </c>
      <c r="E3929" s="449">
        <v>7.98</v>
      </c>
      <c r="F3929" s="449" t="s">
        <v>19319</v>
      </c>
    </row>
    <row r="3930" spans="1:6" ht="30" customHeight="1">
      <c r="A3930" s="446">
        <v>96872</v>
      </c>
      <c r="B3930" s="447" t="s">
        <v>19320</v>
      </c>
      <c r="C3930" s="448" t="s">
        <v>2570</v>
      </c>
      <c r="D3930" s="449">
        <v>53.12</v>
      </c>
      <c r="E3930" s="449">
        <v>12.85</v>
      </c>
      <c r="F3930" s="449" t="s">
        <v>14695</v>
      </c>
    </row>
    <row r="3931" spans="1:6" ht="30" customHeight="1">
      <c r="A3931" s="446">
        <v>96873</v>
      </c>
      <c r="B3931" s="447" t="s">
        <v>19321</v>
      </c>
      <c r="C3931" s="448" t="s">
        <v>2570</v>
      </c>
      <c r="D3931" s="449">
        <v>63.449999999999996</v>
      </c>
      <c r="E3931" s="449">
        <v>12.85</v>
      </c>
      <c r="F3931" s="449" t="s">
        <v>19322</v>
      </c>
    </row>
    <row r="3932" spans="1:6" ht="30" customHeight="1">
      <c r="A3932" s="446">
        <v>96874</v>
      </c>
      <c r="B3932" s="447" t="s">
        <v>19323</v>
      </c>
      <c r="C3932" s="448" t="s">
        <v>2570</v>
      </c>
      <c r="D3932" s="449">
        <v>63.639999999999993</v>
      </c>
      <c r="E3932" s="449">
        <v>16.82</v>
      </c>
      <c r="F3932" s="449" t="s">
        <v>19324</v>
      </c>
    </row>
    <row r="3933" spans="1:6" ht="30" customHeight="1">
      <c r="A3933" s="446">
        <v>96875</v>
      </c>
      <c r="B3933" s="447" t="s">
        <v>19325</v>
      </c>
      <c r="C3933" s="448" t="s">
        <v>2570</v>
      </c>
      <c r="D3933" s="449">
        <v>80.27</v>
      </c>
      <c r="E3933" s="449">
        <v>16.809999999999999</v>
      </c>
      <c r="F3933" s="449" t="s">
        <v>19326</v>
      </c>
    </row>
    <row r="3934" spans="1:6" ht="30" customHeight="1">
      <c r="A3934" s="446">
        <v>96876</v>
      </c>
      <c r="B3934" s="447" t="s">
        <v>19327</v>
      </c>
      <c r="C3934" s="448" t="s">
        <v>2570</v>
      </c>
      <c r="D3934" s="449">
        <v>162.19</v>
      </c>
      <c r="E3934" s="449">
        <v>9.81</v>
      </c>
      <c r="F3934" s="449" t="s">
        <v>19328</v>
      </c>
    </row>
    <row r="3935" spans="1:6" ht="30" customHeight="1">
      <c r="A3935" s="446">
        <v>96877</v>
      </c>
      <c r="B3935" s="447" t="s">
        <v>19329</v>
      </c>
      <c r="C3935" s="448" t="s">
        <v>2570</v>
      </c>
      <c r="D3935" s="449">
        <v>174.25</v>
      </c>
      <c r="E3935" s="449">
        <v>9.81</v>
      </c>
      <c r="F3935" s="449" t="s">
        <v>19330</v>
      </c>
    </row>
    <row r="3936" spans="1:6" ht="30" customHeight="1">
      <c r="A3936" s="446">
        <v>96878</v>
      </c>
      <c r="B3936" s="447" t="s">
        <v>19331</v>
      </c>
      <c r="C3936" s="448" t="s">
        <v>2570</v>
      </c>
      <c r="D3936" s="449">
        <v>176.5</v>
      </c>
      <c r="E3936" s="449">
        <v>9.81</v>
      </c>
      <c r="F3936" s="449" t="s">
        <v>19332</v>
      </c>
    </row>
    <row r="3937" spans="1:6" ht="30" customHeight="1">
      <c r="A3937" s="446">
        <v>96879</v>
      </c>
      <c r="B3937" s="447" t="s">
        <v>19333</v>
      </c>
      <c r="C3937" s="448" t="s">
        <v>2570</v>
      </c>
      <c r="D3937" s="449">
        <v>174.11999999999998</v>
      </c>
      <c r="E3937" s="449">
        <v>12.83</v>
      </c>
      <c r="F3937" s="449" t="s">
        <v>19334</v>
      </c>
    </row>
    <row r="3938" spans="1:6" ht="30" customHeight="1">
      <c r="A3938" s="446">
        <v>96880</v>
      </c>
      <c r="B3938" s="447" t="s">
        <v>19335</v>
      </c>
      <c r="C3938" s="448" t="s">
        <v>2570</v>
      </c>
      <c r="D3938" s="449">
        <v>201.11999999999998</v>
      </c>
      <c r="E3938" s="449">
        <v>12.83</v>
      </c>
      <c r="F3938" s="449" t="s">
        <v>19336</v>
      </c>
    </row>
    <row r="3939" spans="1:6" ht="30" customHeight="1">
      <c r="A3939" s="446">
        <v>96881</v>
      </c>
      <c r="B3939" s="447" t="s">
        <v>19337</v>
      </c>
      <c r="C3939" s="448" t="s">
        <v>2570</v>
      </c>
      <c r="D3939" s="449">
        <v>213.35</v>
      </c>
      <c r="E3939" s="449">
        <v>12.83</v>
      </c>
      <c r="F3939" s="449" t="s">
        <v>19338</v>
      </c>
    </row>
    <row r="3940" spans="1:6">
      <c r="A3940" s="441"/>
      <c r="B3940" s="445" t="s">
        <v>4847</v>
      </c>
      <c r="C3940" s="443"/>
      <c r="D3940" s="444" t="s">
        <v>2587</v>
      </c>
      <c r="E3940" s="444" t="s">
        <v>2587</v>
      </c>
      <c r="F3940" s="444"/>
    </row>
    <row r="3941" spans="1:6" ht="45" customHeight="1">
      <c r="A3941" s="446">
        <v>94648</v>
      </c>
      <c r="B3941" s="447" t="s">
        <v>4848</v>
      </c>
      <c r="C3941" s="448" t="s">
        <v>2572</v>
      </c>
      <c r="D3941" s="449">
        <v>3.8800000000000003</v>
      </c>
      <c r="E3941" s="449">
        <v>3.78</v>
      </c>
      <c r="F3941" s="449" t="s">
        <v>12441</v>
      </c>
    </row>
    <row r="3942" spans="1:6" ht="45" customHeight="1">
      <c r="A3942" s="446">
        <v>94649</v>
      </c>
      <c r="B3942" s="447" t="s">
        <v>4849</v>
      </c>
      <c r="C3942" s="448" t="s">
        <v>2572</v>
      </c>
      <c r="D3942" s="449">
        <v>7.1400000000000006</v>
      </c>
      <c r="E3942" s="449">
        <v>3.74</v>
      </c>
      <c r="F3942" s="449" t="s">
        <v>17783</v>
      </c>
    </row>
    <row r="3943" spans="1:6" ht="45" customHeight="1">
      <c r="A3943" s="446">
        <v>94650</v>
      </c>
      <c r="B3943" s="447" t="s">
        <v>4850</v>
      </c>
      <c r="C3943" s="448" t="s">
        <v>2572</v>
      </c>
      <c r="D3943" s="449">
        <v>10.23</v>
      </c>
      <c r="E3943" s="449">
        <v>5.31</v>
      </c>
      <c r="F3943" s="449" t="s">
        <v>11820</v>
      </c>
    </row>
    <row r="3944" spans="1:6" ht="45" customHeight="1">
      <c r="A3944" s="446">
        <v>94651</v>
      </c>
      <c r="B3944" s="447" t="s">
        <v>4851</v>
      </c>
      <c r="C3944" s="448" t="s">
        <v>2572</v>
      </c>
      <c r="D3944" s="449">
        <v>11.46</v>
      </c>
      <c r="E3944" s="449">
        <v>5.3</v>
      </c>
      <c r="F3944" s="449" t="s">
        <v>18414</v>
      </c>
    </row>
    <row r="3945" spans="1:6" ht="45" customHeight="1">
      <c r="A3945" s="446">
        <v>94652</v>
      </c>
      <c r="B3945" s="447" t="s">
        <v>4852</v>
      </c>
      <c r="C3945" s="448" t="s">
        <v>2572</v>
      </c>
      <c r="D3945" s="449">
        <v>18.73</v>
      </c>
      <c r="E3945" s="449">
        <v>8.5399999999999991</v>
      </c>
      <c r="F3945" s="449" t="s">
        <v>12257</v>
      </c>
    </row>
    <row r="3946" spans="1:6" ht="45" customHeight="1">
      <c r="A3946" s="446">
        <v>94653</v>
      </c>
      <c r="B3946" s="447" t="s">
        <v>4853</v>
      </c>
      <c r="C3946" s="448" t="s">
        <v>2572</v>
      </c>
      <c r="D3946" s="449">
        <v>29.23</v>
      </c>
      <c r="E3946" s="449">
        <v>8.52</v>
      </c>
      <c r="F3946" s="449" t="s">
        <v>18415</v>
      </c>
    </row>
    <row r="3947" spans="1:6" ht="45" customHeight="1">
      <c r="A3947" s="446">
        <v>94654</v>
      </c>
      <c r="B3947" s="447" t="s">
        <v>4136</v>
      </c>
      <c r="C3947" s="448" t="s">
        <v>2572</v>
      </c>
      <c r="D3947" s="449">
        <v>36.6</v>
      </c>
      <c r="E3947" s="449">
        <v>14.9</v>
      </c>
      <c r="F3947" s="449" t="s">
        <v>18416</v>
      </c>
    </row>
    <row r="3948" spans="1:6" ht="45" customHeight="1">
      <c r="A3948" s="446">
        <v>94655</v>
      </c>
      <c r="B3948" s="447" t="s">
        <v>4137</v>
      </c>
      <c r="C3948" s="448" t="s">
        <v>2572</v>
      </c>
      <c r="D3948" s="449">
        <v>55.28</v>
      </c>
      <c r="E3948" s="449">
        <v>14.89</v>
      </c>
      <c r="F3948" s="449" t="s">
        <v>13154</v>
      </c>
    </row>
    <row r="3949" spans="1:6">
      <c r="A3949" s="441"/>
      <c r="B3949" s="445" t="s">
        <v>2232</v>
      </c>
      <c r="C3949" s="443"/>
      <c r="D3949" s="444" t="s">
        <v>2587</v>
      </c>
      <c r="E3949" s="444" t="s">
        <v>2587</v>
      </c>
      <c r="F3949" s="444"/>
    </row>
    <row r="3950" spans="1:6" ht="45" customHeight="1">
      <c r="A3950" s="446">
        <v>91792</v>
      </c>
      <c r="B3950" s="447" t="s">
        <v>4138</v>
      </c>
      <c r="C3950" s="448" t="s">
        <v>2572</v>
      </c>
      <c r="D3950" s="449">
        <v>18.319999999999997</v>
      </c>
      <c r="E3950" s="449">
        <v>25.87</v>
      </c>
      <c r="F3950" s="449" t="s">
        <v>18331</v>
      </c>
    </row>
    <row r="3951" spans="1:6" ht="45" customHeight="1">
      <c r="A3951" s="446">
        <v>91793</v>
      </c>
      <c r="B3951" s="447" t="s">
        <v>4173</v>
      </c>
      <c r="C3951" s="448" t="s">
        <v>2572</v>
      </c>
      <c r="D3951" s="449">
        <v>31.590000000000003</v>
      </c>
      <c r="E3951" s="449">
        <v>31.65</v>
      </c>
      <c r="F3951" s="449" t="s">
        <v>18332</v>
      </c>
    </row>
    <row r="3952" spans="1:6" ht="45" customHeight="1">
      <c r="A3952" s="446">
        <v>91794</v>
      </c>
      <c r="B3952" s="447" t="s">
        <v>4174</v>
      </c>
      <c r="C3952" s="448" t="s">
        <v>2572</v>
      </c>
      <c r="D3952" s="449">
        <v>17.810000000000002</v>
      </c>
      <c r="E3952" s="449">
        <v>9.7200000000000006</v>
      </c>
      <c r="F3952" s="449" t="s">
        <v>18333</v>
      </c>
    </row>
    <row r="3953" spans="1:6" ht="60" customHeight="1">
      <c r="A3953" s="446">
        <v>91795</v>
      </c>
      <c r="B3953" s="447" t="s">
        <v>4175</v>
      </c>
      <c r="C3953" s="448" t="s">
        <v>2572</v>
      </c>
      <c r="D3953" s="449">
        <v>28.739999999999995</v>
      </c>
      <c r="E3953" s="449">
        <v>18.670000000000002</v>
      </c>
      <c r="F3953" s="449" t="s">
        <v>18334</v>
      </c>
    </row>
    <row r="3954" spans="1:6" ht="45" customHeight="1">
      <c r="A3954" s="446">
        <v>91796</v>
      </c>
      <c r="B3954" s="447" t="s">
        <v>4176</v>
      </c>
      <c r="C3954" s="448" t="s">
        <v>2572</v>
      </c>
      <c r="D3954" s="449">
        <v>33.33</v>
      </c>
      <c r="E3954" s="449">
        <v>16.22</v>
      </c>
      <c r="F3954" s="449" t="s">
        <v>18335</v>
      </c>
    </row>
    <row r="3955" spans="1:6" ht="30" customHeight="1">
      <c r="A3955" s="446">
        <v>89711</v>
      </c>
      <c r="B3955" s="447" t="s">
        <v>4177</v>
      </c>
      <c r="C3955" s="448" t="s">
        <v>2572</v>
      </c>
      <c r="D3955" s="449">
        <v>6.379999999999999</v>
      </c>
      <c r="E3955" s="449">
        <v>8.4</v>
      </c>
      <c r="F3955" s="449" t="s">
        <v>18313</v>
      </c>
    </row>
    <row r="3956" spans="1:6" ht="30" customHeight="1">
      <c r="A3956" s="446">
        <v>89712</v>
      </c>
      <c r="B3956" s="447" t="s">
        <v>4178</v>
      </c>
      <c r="C3956" s="448" t="s">
        <v>2572</v>
      </c>
      <c r="D3956" s="449">
        <v>10.81</v>
      </c>
      <c r="E3956" s="449">
        <v>10.63</v>
      </c>
      <c r="F3956" s="449" t="s">
        <v>18314</v>
      </c>
    </row>
    <row r="3957" spans="1:6" ht="30" customHeight="1">
      <c r="A3957" s="446">
        <v>89713</v>
      </c>
      <c r="B3957" s="447" t="s">
        <v>4179</v>
      </c>
      <c r="C3957" s="448" t="s">
        <v>2572</v>
      </c>
      <c r="D3957" s="449">
        <v>17.059999999999995</v>
      </c>
      <c r="E3957" s="449">
        <v>15.56</v>
      </c>
      <c r="F3957" s="449" t="s">
        <v>18315</v>
      </c>
    </row>
    <row r="3958" spans="1:6" ht="30" customHeight="1">
      <c r="A3958" s="446">
        <v>89714</v>
      </c>
      <c r="B3958" s="447" t="s">
        <v>4180</v>
      </c>
      <c r="C3958" s="448" t="s">
        <v>2572</v>
      </c>
      <c r="D3958" s="449">
        <v>21.660000000000004</v>
      </c>
      <c r="E3958" s="449">
        <v>20.54</v>
      </c>
      <c r="F3958" s="449" t="s">
        <v>18316</v>
      </c>
    </row>
    <row r="3959" spans="1:6" ht="30" customHeight="1">
      <c r="A3959" s="446">
        <v>89798</v>
      </c>
      <c r="B3959" s="447" t="s">
        <v>4181</v>
      </c>
      <c r="C3959" s="448" t="s">
        <v>2572</v>
      </c>
      <c r="D3959" s="449">
        <v>6.3100000000000005</v>
      </c>
      <c r="E3959" s="449">
        <v>1.38</v>
      </c>
      <c r="F3959" s="449" t="s">
        <v>13718</v>
      </c>
    </row>
    <row r="3960" spans="1:6" ht="30" customHeight="1">
      <c r="A3960" s="446">
        <v>89799</v>
      </c>
      <c r="B3960" s="447" t="s">
        <v>4182</v>
      </c>
      <c r="C3960" s="448" t="s">
        <v>2572</v>
      </c>
      <c r="D3960" s="449">
        <v>9.9499999999999993</v>
      </c>
      <c r="E3960" s="449">
        <v>3.08</v>
      </c>
      <c r="F3960" s="449" t="s">
        <v>11378</v>
      </c>
    </row>
    <row r="3961" spans="1:6" ht="30" customHeight="1">
      <c r="A3961" s="446">
        <v>89800</v>
      </c>
      <c r="B3961" s="447" t="s">
        <v>4183</v>
      </c>
      <c r="C3961" s="448" t="s">
        <v>2572</v>
      </c>
      <c r="D3961" s="449">
        <v>12.009999999999998</v>
      </c>
      <c r="E3961" s="449">
        <v>4.46</v>
      </c>
      <c r="F3961" s="449" t="s">
        <v>18321</v>
      </c>
    </row>
    <row r="3962" spans="1:6" ht="30" customHeight="1">
      <c r="A3962" s="446">
        <v>89848</v>
      </c>
      <c r="B3962" s="447" t="s">
        <v>4184</v>
      </c>
      <c r="C3962" s="448" t="s">
        <v>2572</v>
      </c>
      <c r="D3962" s="449">
        <v>13.500000000000002</v>
      </c>
      <c r="E3962" s="449">
        <v>7.51</v>
      </c>
      <c r="F3962" s="449" t="s">
        <v>11284</v>
      </c>
    </row>
    <row r="3963" spans="1:6" ht="30" customHeight="1">
      <c r="A3963" s="446">
        <v>89849</v>
      </c>
      <c r="B3963" s="447" t="s">
        <v>4185</v>
      </c>
      <c r="C3963" s="448" t="s">
        <v>2572</v>
      </c>
      <c r="D3963" s="449">
        <v>28.75</v>
      </c>
      <c r="E3963" s="449">
        <v>10.26</v>
      </c>
      <c r="F3963" s="449" t="s">
        <v>16270</v>
      </c>
    </row>
    <row r="3964" spans="1:6" ht="45" customHeight="1">
      <c r="A3964" s="446">
        <v>90716</v>
      </c>
      <c r="B3964" s="447" t="s">
        <v>3781</v>
      </c>
      <c r="C3964" s="448" t="s">
        <v>2572</v>
      </c>
      <c r="D3964" s="449">
        <v>36.36</v>
      </c>
      <c r="E3964" s="449">
        <v>4.79</v>
      </c>
      <c r="F3964" s="449" t="s">
        <v>15585</v>
      </c>
    </row>
    <row r="3965" spans="1:6" ht="45" customHeight="1">
      <c r="A3965" s="446">
        <v>90701</v>
      </c>
      <c r="B3965" s="447" t="s">
        <v>4186</v>
      </c>
      <c r="C3965" s="448" t="s">
        <v>2572</v>
      </c>
      <c r="D3965" s="449">
        <v>35.869999999999997</v>
      </c>
      <c r="E3965" s="449">
        <v>3.52</v>
      </c>
      <c r="F3965" s="449" t="s">
        <v>13148</v>
      </c>
    </row>
    <row r="3966" spans="1:6" ht="45" customHeight="1">
      <c r="A3966" s="446">
        <v>90717</v>
      </c>
      <c r="B3966" s="447" t="s">
        <v>3782</v>
      </c>
      <c r="C3966" s="448" t="s">
        <v>2572</v>
      </c>
      <c r="D3966" s="449">
        <v>57.81</v>
      </c>
      <c r="E3966" s="449">
        <v>5.12</v>
      </c>
      <c r="F3966" s="449" t="s">
        <v>15586</v>
      </c>
    </row>
    <row r="3967" spans="1:6" ht="45" customHeight="1">
      <c r="A3967" s="446">
        <v>90702</v>
      </c>
      <c r="B3967" s="447" t="s">
        <v>4187</v>
      </c>
      <c r="C3967" s="448" t="s">
        <v>2572</v>
      </c>
      <c r="D3967" s="449">
        <v>57.32</v>
      </c>
      <c r="E3967" s="449">
        <v>3.86</v>
      </c>
      <c r="F3967" s="449" t="s">
        <v>15574</v>
      </c>
    </row>
    <row r="3968" spans="1:6" ht="45" customHeight="1">
      <c r="A3968" s="446">
        <v>90718</v>
      </c>
      <c r="B3968" s="447" t="s">
        <v>3783</v>
      </c>
      <c r="C3968" s="448" t="s">
        <v>2572</v>
      </c>
      <c r="D3968" s="449">
        <v>94.73</v>
      </c>
      <c r="E3968" s="449">
        <v>5.46</v>
      </c>
      <c r="F3968" s="449" t="s">
        <v>15587</v>
      </c>
    </row>
    <row r="3969" spans="1:6" ht="45" customHeight="1">
      <c r="A3969" s="446">
        <v>90703</v>
      </c>
      <c r="B3969" s="447" t="s">
        <v>4188</v>
      </c>
      <c r="C3969" s="448" t="s">
        <v>2572</v>
      </c>
      <c r="D3969" s="449">
        <v>94.22</v>
      </c>
      <c r="E3969" s="449">
        <v>4.22</v>
      </c>
      <c r="F3969" s="449" t="s">
        <v>15575</v>
      </c>
    </row>
    <row r="3970" spans="1:6" ht="45" customHeight="1">
      <c r="A3970" s="446">
        <v>90719</v>
      </c>
      <c r="B3970" s="447" t="s">
        <v>3784</v>
      </c>
      <c r="C3970" s="448" t="s">
        <v>2572</v>
      </c>
      <c r="D3970" s="449">
        <v>131</v>
      </c>
      <c r="E3970" s="449">
        <v>5.82</v>
      </c>
      <c r="F3970" s="449" t="s">
        <v>15588</v>
      </c>
    </row>
    <row r="3971" spans="1:6" ht="45" customHeight="1">
      <c r="A3971" s="446">
        <v>90704</v>
      </c>
      <c r="B3971" s="447" t="s">
        <v>4189</v>
      </c>
      <c r="C3971" s="448" t="s">
        <v>2572</v>
      </c>
      <c r="D3971" s="449">
        <v>130.5</v>
      </c>
      <c r="E3971" s="449">
        <v>4.5599999999999996</v>
      </c>
      <c r="F3971" s="449" t="s">
        <v>15576</v>
      </c>
    </row>
    <row r="3972" spans="1:6" ht="30" customHeight="1">
      <c r="A3972" s="446">
        <v>88626</v>
      </c>
      <c r="B3972" s="447" t="s">
        <v>977</v>
      </c>
      <c r="C3972" s="448" t="s">
        <v>2568</v>
      </c>
      <c r="D3972" s="449">
        <v>240.91</v>
      </c>
      <c r="E3972" s="449">
        <v>45.23</v>
      </c>
      <c r="F3972" s="449" t="s">
        <v>20701</v>
      </c>
    </row>
    <row r="3973" spans="1:6" ht="45" customHeight="1">
      <c r="A3973" s="446">
        <v>90720</v>
      </c>
      <c r="B3973" s="447" t="s">
        <v>3785</v>
      </c>
      <c r="C3973" s="448" t="s">
        <v>2572</v>
      </c>
      <c r="D3973" s="449">
        <v>184.39</v>
      </c>
      <c r="E3973" s="449">
        <v>6.15</v>
      </c>
      <c r="F3973" s="449" t="s">
        <v>15589</v>
      </c>
    </row>
    <row r="3974" spans="1:6" ht="45" customHeight="1">
      <c r="A3974" s="446">
        <v>90705</v>
      </c>
      <c r="B3974" s="447" t="s">
        <v>4190</v>
      </c>
      <c r="C3974" s="448" t="s">
        <v>2572</v>
      </c>
      <c r="D3974" s="449">
        <v>183.88</v>
      </c>
      <c r="E3974" s="449">
        <v>4.91</v>
      </c>
      <c r="F3974" s="449" t="s">
        <v>15577</v>
      </c>
    </row>
    <row r="3975" spans="1:6" ht="45" customHeight="1">
      <c r="A3975" s="446">
        <v>90721</v>
      </c>
      <c r="B3975" s="447" t="s">
        <v>3786</v>
      </c>
      <c r="C3975" s="448" t="s">
        <v>2572</v>
      </c>
      <c r="D3975" s="449">
        <v>221.65</v>
      </c>
      <c r="E3975" s="449">
        <v>8.65</v>
      </c>
      <c r="F3975" s="449" t="s">
        <v>15590</v>
      </c>
    </row>
    <row r="3976" spans="1:6" ht="45" customHeight="1">
      <c r="A3976" s="446">
        <v>90706</v>
      </c>
      <c r="B3976" s="447" t="s">
        <v>4191</v>
      </c>
      <c r="C3976" s="448" t="s">
        <v>2572</v>
      </c>
      <c r="D3976" s="449">
        <v>219.7</v>
      </c>
      <c r="E3976" s="449">
        <v>6.99</v>
      </c>
      <c r="F3976" s="449" t="s">
        <v>15578</v>
      </c>
    </row>
    <row r="3977" spans="1:6" ht="45" customHeight="1">
      <c r="A3977" s="446">
        <v>90709</v>
      </c>
      <c r="B3977" s="447" t="s">
        <v>2431</v>
      </c>
      <c r="C3977" s="448" t="s">
        <v>2572</v>
      </c>
      <c r="D3977" s="449">
        <v>21.08</v>
      </c>
      <c r="E3977" s="449">
        <v>2.83</v>
      </c>
      <c r="F3977" s="449" t="s">
        <v>15580</v>
      </c>
    </row>
    <row r="3978" spans="1:6" ht="45" customHeight="1">
      <c r="A3978" s="446">
        <v>90694</v>
      </c>
      <c r="B3978" s="447" t="s">
        <v>2424</v>
      </c>
      <c r="C3978" s="448" t="s">
        <v>2572</v>
      </c>
      <c r="D3978" s="449">
        <v>20.57</v>
      </c>
      <c r="E3978" s="449">
        <v>1.58</v>
      </c>
      <c r="F3978" s="449" t="s">
        <v>15568</v>
      </c>
    </row>
    <row r="3979" spans="1:6" ht="45" customHeight="1">
      <c r="A3979" s="446">
        <v>90710</v>
      </c>
      <c r="B3979" s="447" t="s">
        <v>1746</v>
      </c>
      <c r="C3979" s="448" t="s">
        <v>2572</v>
      </c>
      <c r="D3979" s="449">
        <v>44.12</v>
      </c>
      <c r="E3979" s="449">
        <v>3.18</v>
      </c>
      <c r="F3979" s="449" t="s">
        <v>11954</v>
      </c>
    </row>
    <row r="3980" spans="1:6" ht="45" customHeight="1">
      <c r="A3980" s="446">
        <v>90695</v>
      </c>
      <c r="B3980" s="447" t="s">
        <v>2425</v>
      </c>
      <c r="C3980" s="448" t="s">
        <v>2572</v>
      </c>
      <c r="D3980" s="449">
        <v>43.620000000000005</v>
      </c>
      <c r="E3980" s="449">
        <v>1.91</v>
      </c>
      <c r="F3980" s="449" t="s">
        <v>15569</v>
      </c>
    </row>
    <row r="3981" spans="1:6" ht="45" customHeight="1">
      <c r="A3981" s="446">
        <v>90711</v>
      </c>
      <c r="B3981" s="447" t="s">
        <v>1747</v>
      </c>
      <c r="C3981" s="448" t="s">
        <v>2572</v>
      </c>
      <c r="D3981" s="449">
        <v>65.660000000000011</v>
      </c>
      <c r="E3981" s="449">
        <v>3.52</v>
      </c>
      <c r="F3981" s="449" t="s">
        <v>15581</v>
      </c>
    </row>
    <row r="3982" spans="1:6" ht="45" customHeight="1">
      <c r="A3982" s="446">
        <v>90696</v>
      </c>
      <c r="B3982" s="447" t="s">
        <v>2426</v>
      </c>
      <c r="C3982" s="448" t="s">
        <v>2572</v>
      </c>
      <c r="D3982" s="449">
        <v>65.17</v>
      </c>
      <c r="E3982" s="449">
        <v>2.2599999999999998</v>
      </c>
      <c r="F3982" s="449" t="s">
        <v>15570</v>
      </c>
    </row>
    <row r="3983" spans="1:6" ht="45" customHeight="1">
      <c r="A3983" s="446">
        <v>90712</v>
      </c>
      <c r="B3983" s="447" t="s">
        <v>1748</v>
      </c>
      <c r="C3983" s="448" t="s">
        <v>2572</v>
      </c>
      <c r="D3983" s="449">
        <v>110.95</v>
      </c>
      <c r="E3983" s="449">
        <v>3.86</v>
      </c>
      <c r="F3983" s="449" t="s">
        <v>14374</v>
      </c>
    </row>
    <row r="3984" spans="1:6" ht="45" customHeight="1">
      <c r="A3984" s="446">
        <v>90697</v>
      </c>
      <c r="B3984" s="447" t="s">
        <v>2427</v>
      </c>
      <c r="C3984" s="448" t="s">
        <v>2572</v>
      </c>
      <c r="D3984" s="449">
        <v>110.44</v>
      </c>
      <c r="E3984" s="449">
        <v>2.61</v>
      </c>
      <c r="F3984" s="449" t="s">
        <v>15210</v>
      </c>
    </row>
    <row r="3985" spans="1:6" ht="45" customHeight="1">
      <c r="A3985" s="446">
        <v>90713</v>
      </c>
      <c r="B3985" s="447" t="s">
        <v>1749</v>
      </c>
      <c r="C3985" s="448" t="s">
        <v>2572</v>
      </c>
      <c r="D3985" s="449">
        <v>178.21</v>
      </c>
      <c r="E3985" s="449">
        <v>4.22</v>
      </c>
      <c r="F3985" s="449" t="s">
        <v>15582</v>
      </c>
    </row>
    <row r="3986" spans="1:6" ht="45" customHeight="1">
      <c r="A3986" s="446">
        <v>90698</v>
      </c>
      <c r="B3986" s="447" t="s">
        <v>2428</v>
      </c>
      <c r="C3986" s="448" t="s">
        <v>2572</v>
      </c>
      <c r="D3986" s="449">
        <v>177.71</v>
      </c>
      <c r="E3986" s="449">
        <v>2.97</v>
      </c>
      <c r="F3986" s="449" t="s">
        <v>15571</v>
      </c>
    </row>
    <row r="3987" spans="1:6" ht="45" customHeight="1">
      <c r="A3987" s="446">
        <v>90714</v>
      </c>
      <c r="B3987" s="447" t="s">
        <v>1750</v>
      </c>
      <c r="C3987" s="448" t="s">
        <v>2572</v>
      </c>
      <c r="D3987" s="449">
        <v>220.4</v>
      </c>
      <c r="E3987" s="449">
        <v>4.5599999999999996</v>
      </c>
      <c r="F3987" s="449" t="s">
        <v>15583</v>
      </c>
    </row>
    <row r="3988" spans="1:6" ht="45" customHeight="1">
      <c r="A3988" s="446">
        <v>90699</v>
      </c>
      <c r="B3988" s="447" t="s">
        <v>2429</v>
      </c>
      <c r="C3988" s="448" t="s">
        <v>2572</v>
      </c>
      <c r="D3988" s="449">
        <v>219.88</v>
      </c>
      <c r="E3988" s="449">
        <v>3.33</v>
      </c>
      <c r="F3988" s="449" t="s">
        <v>15572</v>
      </c>
    </row>
    <row r="3989" spans="1:6" ht="45" customHeight="1">
      <c r="A3989" s="446">
        <v>90715</v>
      </c>
      <c r="B3989" s="447" t="s">
        <v>1751</v>
      </c>
      <c r="C3989" s="448" t="s">
        <v>2572</v>
      </c>
      <c r="D3989" s="449">
        <v>290.71000000000004</v>
      </c>
      <c r="E3989" s="449">
        <v>6.53</v>
      </c>
      <c r="F3989" s="449" t="s">
        <v>15584</v>
      </c>
    </row>
    <row r="3990" spans="1:6">
      <c r="A3990" s="441"/>
      <c r="B3990" s="528" t="s">
        <v>20983</v>
      </c>
      <c r="C3990" s="443"/>
      <c r="D3990" s="444" t="s">
        <v>2587</v>
      </c>
      <c r="E3990" s="444" t="s">
        <v>2587</v>
      </c>
      <c r="F3990" s="444"/>
    </row>
    <row r="3991" spans="1:6" ht="45" customHeight="1">
      <c r="A3991" s="446">
        <v>97173</v>
      </c>
      <c r="B3991" s="447" t="s">
        <v>15530</v>
      </c>
      <c r="C3991" s="448" t="s">
        <v>2572</v>
      </c>
      <c r="D3991" s="449">
        <v>14.27</v>
      </c>
      <c r="E3991" s="449">
        <v>13.02</v>
      </c>
      <c r="F3991" s="449" t="s">
        <v>15531</v>
      </c>
    </row>
    <row r="3992" spans="1:6" ht="45" customHeight="1">
      <c r="A3992" s="446">
        <v>97174</v>
      </c>
      <c r="B3992" s="447" t="s">
        <v>15532</v>
      </c>
      <c r="C3992" s="448" t="s">
        <v>2572</v>
      </c>
      <c r="D3992" s="449">
        <v>16.64</v>
      </c>
      <c r="E3992" s="449">
        <v>14.92</v>
      </c>
      <c r="F3992" s="449" t="s">
        <v>15533</v>
      </c>
    </row>
    <row r="3993" spans="1:6" ht="45" customHeight="1">
      <c r="A3993" s="446">
        <v>97175</v>
      </c>
      <c r="B3993" s="447" t="s">
        <v>15534</v>
      </c>
      <c r="C3993" s="448" t="s">
        <v>2572</v>
      </c>
      <c r="D3993" s="449">
        <v>18.940000000000005</v>
      </c>
      <c r="E3993" s="449">
        <v>16.899999999999999</v>
      </c>
      <c r="F3993" s="449" t="s">
        <v>15535</v>
      </c>
    </row>
    <row r="3994" spans="1:6" ht="45" customHeight="1">
      <c r="A3994" s="446">
        <v>97176</v>
      </c>
      <c r="B3994" s="447" t="s">
        <v>15536</v>
      </c>
      <c r="C3994" s="448" t="s">
        <v>2572</v>
      </c>
      <c r="D3994" s="449">
        <v>21.280000000000005</v>
      </c>
      <c r="E3994" s="449">
        <v>18.809999999999999</v>
      </c>
      <c r="F3994" s="449" t="s">
        <v>15537</v>
      </c>
    </row>
    <row r="3995" spans="1:6" ht="45" customHeight="1">
      <c r="A3995" s="446">
        <v>97177</v>
      </c>
      <c r="B3995" s="447" t="s">
        <v>15538</v>
      </c>
      <c r="C3995" s="448" t="s">
        <v>2572</v>
      </c>
      <c r="D3995" s="449">
        <v>25.91</v>
      </c>
      <c r="E3995" s="449">
        <v>22.74</v>
      </c>
      <c r="F3995" s="449" t="s">
        <v>15539</v>
      </c>
    </row>
    <row r="3996" spans="1:6" ht="45" customHeight="1">
      <c r="A3996" s="446">
        <v>97178</v>
      </c>
      <c r="B3996" s="447" t="s">
        <v>15540</v>
      </c>
      <c r="C3996" s="448" t="s">
        <v>2572</v>
      </c>
      <c r="D3996" s="449">
        <v>30.63</v>
      </c>
      <c r="E3996" s="449">
        <v>26.56</v>
      </c>
      <c r="F3996" s="449" t="s">
        <v>15541</v>
      </c>
    </row>
    <row r="3997" spans="1:6" ht="45" customHeight="1">
      <c r="A3997" s="446">
        <v>97179</v>
      </c>
      <c r="B3997" s="447" t="s">
        <v>15542</v>
      </c>
      <c r="C3997" s="448" t="s">
        <v>2572</v>
      </c>
      <c r="D3997" s="449">
        <v>35.289999999999992</v>
      </c>
      <c r="E3997" s="449">
        <v>30.45</v>
      </c>
      <c r="F3997" s="449" t="s">
        <v>15543</v>
      </c>
    </row>
    <row r="3998" spans="1:6" ht="45" customHeight="1">
      <c r="A3998" s="446">
        <v>97180</v>
      </c>
      <c r="B3998" s="447" t="s">
        <v>15544</v>
      </c>
      <c r="C3998" s="448" t="s">
        <v>2572</v>
      </c>
      <c r="D3998" s="449">
        <v>39.97</v>
      </c>
      <c r="E3998" s="449">
        <v>34.31</v>
      </c>
      <c r="F3998" s="449" t="s">
        <v>15545</v>
      </c>
    </row>
    <row r="3999" spans="1:6" ht="45" customHeight="1">
      <c r="A3999" s="446">
        <v>97181</v>
      </c>
      <c r="B3999" s="447" t="s">
        <v>15546</v>
      </c>
      <c r="C3999" s="448" t="s">
        <v>2572</v>
      </c>
      <c r="D3999" s="449">
        <v>47.46</v>
      </c>
      <c r="E3999" s="449">
        <v>38.21</v>
      </c>
      <c r="F3999" s="449" t="s">
        <v>15547</v>
      </c>
    </row>
    <row r="4000" spans="1:6" ht="45" customHeight="1">
      <c r="A4000" s="446">
        <v>97182</v>
      </c>
      <c r="B4000" s="447" t="s">
        <v>15548</v>
      </c>
      <c r="C4000" s="448" t="s">
        <v>2572</v>
      </c>
      <c r="D4000" s="449">
        <v>52.42</v>
      </c>
      <c r="E4000" s="449">
        <v>42.08</v>
      </c>
      <c r="F4000" s="449" t="s">
        <v>15549</v>
      </c>
    </row>
    <row r="4001" spans="1:6" ht="45" customHeight="1">
      <c r="A4001" s="446">
        <v>97183</v>
      </c>
      <c r="B4001" s="447" t="s">
        <v>15550</v>
      </c>
      <c r="C4001" s="448" t="s">
        <v>2572</v>
      </c>
      <c r="D4001" s="449">
        <v>11.7</v>
      </c>
      <c r="E4001" s="449">
        <v>10.86</v>
      </c>
      <c r="F4001" s="449" t="s">
        <v>15551</v>
      </c>
    </row>
    <row r="4002" spans="1:6" ht="45" customHeight="1">
      <c r="A4002" s="446">
        <v>97184</v>
      </c>
      <c r="B4002" s="447" t="s">
        <v>15552</v>
      </c>
      <c r="C4002" s="448" t="s">
        <v>2572</v>
      </c>
      <c r="D4002" s="449">
        <v>13.639999999999999</v>
      </c>
      <c r="E4002" s="449">
        <v>12.51</v>
      </c>
      <c r="F4002" s="449" t="s">
        <v>15553</v>
      </c>
    </row>
    <row r="4003" spans="1:6" ht="45" customHeight="1">
      <c r="A4003" s="446">
        <v>97185</v>
      </c>
      <c r="B4003" s="447" t="s">
        <v>15554</v>
      </c>
      <c r="C4003" s="448" t="s">
        <v>2572</v>
      </c>
      <c r="D4003" s="449">
        <v>15.56</v>
      </c>
      <c r="E4003" s="449">
        <v>14.19</v>
      </c>
      <c r="F4003" s="449" t="s">
        <v>15555</v>
      </c>
    </row>
    <row r="4004" spans="1:6" ht="45" customHeight="1">
      <c r="A4004" s="446">
        <v>97186</v>
      </c>
      <c r="B4004" s="447" t="s">
        <v>15556</v>
      </c>
      <c r="C4004" s="448" t="s">
        <v>2572</v>
      </c>
      <c r="D4004" s="449">
        <v>17.5</v>
      </c>
      <c r="E4004" s="449">
        <v>15.85</v>
      </c>
      <c r="F4004" s="449" t="s">
        <v>12318</v>
      </c>
    </row>
    <row r="4005" spans="1:6" ht="45" customHeight="1">
      <c r="A4005" s="446">
        <v>97187</v>
      </c>
      <c r="B4005" s="447" t="s">
        <v>15557</v>
      </c>
      <c r="C4005" s="448" t="s">
        <v>2572</v>
      </c>
      <c r="D4005" s="449">
        <v>21.33</v>
      </c>
      <c r="E4005" s="449">
        <v>19.21</v>
      </c>
      <c r="F4005" s="449" t="s">
        <v>14933</v>
      </c>
    </row>
    <row r="4006" spans="1:6" ht="45" customHeight="1">
      <c r="A4006" s="446">
        <v>97188</v>
      </c>
      <c r="B4006" s="447" t="s">
        <v>15558</v>
      </c>
      <c r="C4006" s="448" t="s">
        <v>2572</v>
      </c>
      <c r="D4006" s="449">
        <v>25.229999999999997</v>
      </c>
      <c r="E4006" s="449">
        <v>22.5</v>
      </c>
      <c r="F4006" s="449" t="s">
        <v>15559</v>
      </c>
    </row>
    <row r="4007" spans="1:6" ht="45" customHeight="1">
      <c r="A4007" s="446">
        <v>97189</v>
      </c>
      <c r="B4007" s="447" t="s">
        <v>15560</v>
      </c>
      <c r="C4007" s="448" t="s">
        <v>2572</v>
      </c>
      <c r="D4007" s="449">
        <v>29.1</v>
      </c>
      <c r="E4007" s="449">
        <v>25.82</v>
      </c>
      <c r="F4007" s="449" t="s">
        <v>15561</v>
      </c>
    </row>
    <row r="4008" spans="1:6" ht="45" customHeight="1">
      <c r="A4008" s="446">
        <v>97190</v>
      </c>
      <c r="B4008" s="447" t="s">
        <v>15562</v>
      </c>
      <c r="C4008" s="448" t="s">
        <v>2572</v>
      </c>
      <c r="D4008" s="449">
        <v>32.980000000000004</v>
      </c>
      <c r="E4008" s="449">
        <v>29.13</v>
      </c>
      <c r="F4008" s="449" t="s">
        <v>15563</v>
      </c>
    </row>
    <row r="4009" spans="1:6" ht="45" customHeight="1">
      <c r="A4009" s="446">
        <v>97191</v>
      </c>
      <c r="B4009" s="447" t="s">
        <v>15564</v>
      </c>
      <c r="C4009" s="448" t="s">
        <v>2572</v>
      </c>
      <c r="D4009" s="449">
        <v>39.029999999999994</v>
      </c>
      <c r="E4009" s="449">
        <v>32.46</v>
      </c>
      <c r="F4009" s="449" t="s">
        <v>15565</v>
      </c>
    </row>
    <row r="4010" spans="1:6" ht="45" customHeight="1">
      <c r="A4010" s="446">
        <v>97192</v>
      </c>
      <c r="B4010" s="447" t="s">
        <v>15566</v>
      </c>
      <c r="C4010" s="448" t="s">
        <v>2572</v>
      </c>
      <c r="D4010" s="449">
        <v>43.129999999999995</v>
      </c>
      <c r="E4010" s="449">
        <v>35.78</v>
      </c>
      <c r="F4010" s="449" t="s">
        <v>15567</v>
      </c>
    </row>
    <row r="4011" spans="1:6">
      <c r="A4011" s="441"/>
      <c r="B4011" s="445" t="s">
        <v>11</v>
      </c>
      <c r="C4011" s="443"/>
      <c r="D4011" s="444" t="s">
        <v>2587</v>
      </c>
      <c r="E4011" s="444" t="s">
        <v>2587</v>
      </c>
      <c r="F4011" s="444"/>
    </row>
    <row r="4012" spans="1:6">
      <c r="A4012" s="441"/>
      <c r="B4012" s="445" t="s">
        <v>4232</v>
      </c>
      <c r="C4012" s="443"/>
      <c r="D4012" s="444" t="s">
        <v>2587</v>
      </c>
      <c r="E4012" s="444" t="s">
        <v>2587</v>
      </c>
      <c r="F4012" s="444"/>
    </row>
    <row r="4013" spans="1:6" ht="45" customHeight="1">
      <c r="A4013" s="446">
        <v>92828</v>
      </c>
      <c r="B4013" s="447" t="s">
        <v>4277</v>
      </c>
      <c r="C4013" s="448" t="s">
        <v>2572</v>
      </c>
      <c r="D4013" s="449">
        <v>61.190000000000005</v>
      </c>
      <c r="E4013" s="449">
        <v>49.07</v>
      </c>
      <c r="F4013" s="449" t="s">
        <v>15689</v>
      </c>
    </row>
    <row r="4014" spans="1:6" ht="45" customHeight="1">
      <c r="A4014" s="446">
        <v>92815</v>
      </c>
      <c r="B4014" s="447" t="s">
        <v>3932</v>
      </c>
      <c r="C4014" s="448" t="s">
        <v>2572</v>
      </c>
      <c r="D4014" s="449">
        <v>52.190000000000005</v>
      </c>
      <c r="E4014" s="449">
        <v>41.29</v>
      </c>
      <c r="F4014" s="449" t="s">
        <v>15678</v>
      </c>
    </row>
    <row r="4015" spans="1:6" ht="45" customHeight="1">
      <c r="A4015" s="446">
        <v>92830</v>
      </c>
      <c r="B4015" s="447" t="s">
        <v>4278</v>
      </c>
      <c r="C4015" s="448" t="s">
        <v>2572</v>
      </c>
      <c r="D4015" s="449">
        <v>75.940000000000012</v>
      </c>
      <c r="E4015" s="449">
        <v>60.83</v>
      </c>
      <c r="F4015" s="449" t="s">
        <v>15691</v>
      </c>
    </row>
    <row r="4016" spans="1:6" ht="45" customHeight="1">
      <c r="A4016" s="446">
        <v>92817</v>
      </c>
      <c r="B4016" s="447" t="s">
        <v>3933</v>
      </c>
      <c r="C4016" s="448" t="s">
        <v>2572</v>
      </c>
      <c r="D4016" s="449">
        <v>65.320000000000007</v>
      </c>
      <c r="E4016" s="449">
        <v>51.66</v>
      </c>
      <c r="F4016" s="449" t="s">
        <v>15680</v>
      </c>
    </row>
    <row r="4017" spans="1:6" ht="45" customHeight="1">
      <c r="A4017" s="446">
        <v>92832</v>
      </c>
      <c r="B4017" s="447" t="s">
        <v>4279</v>
      </c>
      <c r="C4017" s="448" t="s">
        <v>2572</v>
      </c>
      <c r="D4017" s="449">
        <v>101.05000000000001</v>
      </c>
      <c r="E4017" s="449">
        <v>80.78</v>
      </c>
      <c r="F4017" s="449" t="s">
        <v>15693</v>
      </c>
    </row>
    <row r="4018" spans="1:6" ht="45" customHeight="1">
      <c r="A4018" s="446">
        <v>92819</v>
      </c>
      <c r="B4018" s="447" t="s">
        <v>3934</v>
      </c>
      <c r="C4018" s="448" t="s">
        <v>2572</v>
      </c>
      <c r="D4018" s="449">
        <v>88.05</v>
      </c>
      <c r="E4018" s="449">
        <v>69.39</v>
      </c>
      <c r="F4018" s="449" t="s">
        <v>15682</v>
      </c>
    </row>
    <row r="4019" spans="1:6" ht="45" customHeight="1">
      <c r="A4019" s="446">
        <v>92820</v>
      </c>
      <c r="B4019" s="447" t="s">
        <v>3935</v>
      </c>
      <c r="C4019" s="448" t="s">
        <v>2572</v>
      </c>
      <c r="D4019" s="449">
        <v>18.369999999999997</v>
      </c>
      <c r="E4019" s="449">
        <v>16.21</v>
      </c>
      <c r="F4019" s="449" t="s">
        <v>15683</v>
      </c>
    </row>
    <row r="4020" spans="1:6" ht="45" customHeight="1">
      <c r="A4020" s="446">
        <v>92808</v>
      </c>
      <c r="B4020" s="447" t="s">
        <v>4633</v>
      </c>
      <c r="C4020" s="448" t="s">
        <v>2572</v>
      </c>
      <c r="D4020" s="449">
        <v>15.4</v>
      </c>
      <c r="E4020" s="449">
        <v>13.56</v>
      </c>
      <c r="F4020" s="449" t="s">
        <v>14681</v>
      </c>
    </row>
    <row r="4021" spans="1:6" ht="45" customHeight="1">
      <c r="A4021" s="446">
        <v>92821</v>
      </c>
      <c r="B4021" s="447" t="s">
        <v>4271</v>
      </c>
      <c r="C4021" s="448" t="s">
        <v>2572</v>
      </c>
      <c r="D4021" s="449">
        <v>23.650000000000002</v>
      </c>
      <c r="E4021" s="449">
        <v>20.62</v>
      </c>
      <c r="F4021" s="449" t="s">
        <v>15684</v>
      </c>
    </row>
    <row r="4022" spans="1:6" ht="45" customHeight="1">
      <c r="A4022" s="446">
        <v>92809</v>
      </c>
      <c r="B4022" s="447" t="s">
        <v>4634</v>
      </c>
      <c r="C4022" s="448" t="s">
        <v>2572</v>
      </c>
      <c r="D4022" s="449">
        <v>19.850000000000001</v>
      </c>
      <c r="E4022" s="449">
        <v>17.25</v>
      </c>
      <c r="F4022" s="449" t="s">
        <v>15673</v>
      </c>
    </row>
    <row r="4023" spans="1:6" ht="45" customHeight="1">
      <c r="A4023" s="446">
        <v>92822</v>
      </c>
      <c r="B4023" s="447" t="s">
        <v>4272</v>
      </c>
      <c r="C4023" s="448" t="s">
        <v>2572</v>
      </c>
      <c r="D4023" s="449">
        <v>29.029999999999998</v>
      </c>
      <c r="E4023" s="449">
        <v>24.98</v>
      </c>
      <c r="F4023" s="449" t="s">
        <v>15685</v>
      </c>
    </row>
    <row r="4024" spans="1:6" ht="45" customHeight="1">
      <c r="A4024" s="446">
        <v>92810</v>
      </c>
      <c r="B4024" s="447" t="s">
        <v>4635</v>
      </c>
      <c r="C4024" s="448" t="s">
        <v>2572</v>
      </c>
      <c r="D4024" s="449">
        <v>24.19</v>
      </c>
      <c r="E4024" s="449">
        <v>20.95</v>
      </c>
      <c r="F4024" s="449" t="s">
        <v>15674</v>
      </c>
    </row>
    <row r="4025" spans="1:6" ht="45" customHeight="1">
      <c r="A4025" s="446">
        <v>92824</v>
      </c>
      <c r="B4025" s="447" t="s">
        <v>4273</v>
      </c>
      <c r="C4025" s="448" t="s">
        <v>2572</v>
      </c>
      <c r="D4025" s="449">
        <v>34.520000000000003</v>
      </c>
      <c r="E4025" s="449">
        <v>29.57</v>
      </c>
      <c r="F4025" s="449" t="s">
        <v>15203</v>
      </c>
    </row>
    <row r="4026" spans="1:6" ht="45" customHeight="1">
      <c r="A4026" s="446">
        <v>92811</v>
      </c>
      <c r="B4026" s="447" t="s">
        <v>3928</v>
      </c>
      <c r="C4026" s="448" t="s">
        <v>2572</v>
      </c>
      <c r="D4026" s="449">
        <v>28.919999999999998</v>
      </c>
      <c r="E4026" s="449">
        <v>24.77</v>
      </c>
      <c r="F4026" s="449" t="s">
        <v>15675</v>
      </c>
    </row>
    <row r="4027" spans="1:6" ht="45" customHeight="1">
      <c r="A4027" s="446">
        <v>92825</v>
      </c>
      <c r="B4027" s="447" t="s">
        <v>4274</v>
      </c>
      <c r="C4027" s="448" t="s">
        <v>2572</v>
      </c>
      <c r="D4027" s="449">
        <v>40.110000000000007</v>
      </c>
      <c r="E4027" s="449">
        <v>34.07</v>
      </c>
      <c r="F4027" s="449" t="s">
        <v>15686</v>
      </c>
    </row>
    <row r="4028" spans="1:6" ht="45" customHeight="1">
      <c r="A4028" s="446">
        <v>92812</v>
      </c>
      <c r="B4028" s="447" t="s">
        <v>3929</v>
      </c>
      <c r="C4028" s="448" t="s">
        <v>2572</v>
      </c>
      <c r="D4028" s="449">
        <v>33.64</v>
      </c>
      <c r="E4028" s="449">
        <v>28.47</v>
      </c>
      <c r="F4028" s="449" t="s">
        <v>15563</v>
      </c>
    </row>
    <row r="4029" spans="1:6" ht="45" customHeight="1">
      <c r="A4029" s="446">
        <v>92826</v>
      </c>
      <c r="B4029" s="447" t="s">
        <v>4275</v>
      </c>
      <c r="C4029" s="448" t="s">
        <v>2572</v>
      </c>
      <c r="D4029" s="449">
        <v>46.459999999999994</v>
      </c>
      <c r="E4029" s="449">
        <v>38.89</v>
      </c>
      <c r="F4029" s="449" t="s">
        <v>15687</v>
      </c>
    </row>
    <row r="4030" spans="1:6" ht="45" customHeight="1">
      <c r="A4030" s="446">
        <v>92813</v>
      </c>
      <c r="B4030" s="447" t="s">
        <v>3930</v>
      </c>
      <c r="C4030" s="448" t="s">
        <v>2572</v>
      </c>
      <c r="D4030" s="449">
        <v>39.269999999999996</v>
      </c>
      <c r="E4030" s="449">
        <v>32.56</v>
      </c>
      <c r="F4030" s="449" t="s">
        <v>15676</v>
      </c>
    </row>
    <row r="4031" spans="1:6" ht="45" customHeight="1">
      <c r="A4031" s="446">
        <v>92827</v>
      </c>
      <c r="B4031" s="447" t="s">
        <v>4276</v>
      </c>
      <c r="C4031" s="448" t="s">
        <v>2572</v>
      </c>
      <c r="D4031" s="449">
        <v>53.209999999999994</v>
      </c>
      <c r="E4031" s="449">
        <v>43.78</v>
      </c>
      <c r="F4031" s="449" t="s">
        <v>15688</v>
      </c>
    </row>
    <row r="4032" spans="1:6" ht="45" customHeight="1">
      <c r="A4032" s="446">
        <v>92814</v>
      </c>
      <c r="B4032" s="447" t="s">
        <v>3931</v>
      </c>
      <c r="C4032" s="448" t="s">
        <v>2572</v>
      </c>
      <c r="D4032" s="449">
        <v>45.21</v>
      </c>
      <c r="E4032" s="449">
        <v>36.76</v>
      </c>
      <c r="F4032" s="449" t="s">
        <v>15677</v>
      </c>
    </row>
    <row r="4033" spans="1:6" ht="45" customHeight="1">
      <c r="A4033" s="446">
        <v>92864</v>
      </c>
      <c r="B4033" s="447" t="s">
        <v>4632</v>
      </c>
      <c r="C4033" s="448" t="s">
        <v>2572</v>
      </c>
      <c r="D4033" s="449">
        <v>18.79</v>
      </c>
      <c r="E4033" s="449">
        <v>16.579999999999998</v>
      </c>
      <c r="F4033" s="449" t="s">
        <v>15659</v>
      </c>
    </row>
    <row r="4034" spans="1:6" ht="45" customHeight="1">
      <c r="A4034" s="446">
        <v>92848</v>
      </c>
      <c r="B4034" s="447" t="s">
        <v>4240</v>
      </c>
      <c r="C4034" s="448" t="s">
        <v>2572</v>
      </c>
      <c r="D4034" s="449">
        <v>9.83</v>
      </c>
      <c r="E4034" s="449">
        <v>8.83</v>
      </c>
      <c r="F4034" s="449" t="s">
        <v>15648</v>
      </c>
    </row>
    <row r="4035" spans="1:6" ht="45" customHeight="1">
      <c r="A4035" s="446">
        <v>92850</v>
      </c>
      <c r="B4035" s="447" t="s">
        <v>4241</v>
      </c>
      <c r="C4035" s="448" t="s">
        <v>2572</v>
      </c>
      <c r="D4035" s="449">
        <v>6.39</v>
      </c>
      <c r="E4035" s="449">
        <v>5.78</v>
      </c>
      <c r="F4035" s="449" t="s">
        <v>15650</v>
      </c>
    </row>
    <row r="4036" spans="1:6" ht="45" customHeight="1">
      <c r="A4036" s="446">
        <v>92834</v>
      </c>
      <c r="B4036" s="447" t="s">
        <v>4233</v>
      </c>
      <c r="C4036" s="448" t="s">
        <v>2572</v>
      </c>
      <c r="D4036" s="449">
        <v>3.32</v>
      </c>
      <c r="E4036" s="449">
        <v>3.11</v>
      </c>
      <c r="F4036" s="449" t="s">
        <v>12466</v>
      </c>
    </row>
    <row r="4037" spans="1:6" ht="45" customHeight="1">
      <c r="A4037" s="446">
        <v>92852</v>
      </c>
      <c r="B4037" s="447" t="s">
        <v>4626</v>
      </c>
      <c r="C4037" s="448" t="s">
        <v>2572</v>
      </c>
      <c r="D4037" s="449">
        <v>8.06</v>
      </c>
      <c r="E4037" s="449">
        <v>7.33</v>
      </c>
      <c r="F4037" s="449" t="s">
        <v>12839</v>
      </c>
    </row>
    <row r="4038" spans="1:6" ht="45" customHeight="1">
      <c r="A4038" s="446">
        <v>92836</v>
      </c>
      <c r="B4038" s="447" t="s">
        <v>4234</v>
      </c>
      <c r="C4038" s="448" t="s">
        <v>2572</v>
      </c>
      <c r="D4038" s="449">
        <v>4.2800000000000011</v>
      </c>
      <c r="E4038" s="449">
        <v>3.93</v>
      </c>
      <c r="F4038" s="449" t="s">
        <v>15641</v>
      </c>
    </row>
    <row r="4039" spans="1:6" ht="45" customHeight="1">
      <c r="A4039" s="446">
        <v>92854</v>
      </c>
      <c r="B4039" s="447" t="s">
        <v>4627</v>
      </c>
      <c r="C4039" s="448" t="s">
        <v>2572</v>
      </c>
      <c r="D4039" s="449">
        <v>9.8499999999999979</v>
      </c>
      <c r="E4039" s="449">
        <v>8.89</v>
      </c>
      <c r="F4039" s="449" t="s">
        <v>13811</v>
      </c>
    </row>
    <row r="4040" spans="1:6" ht="45" customHeight="1">
      <c r="A4040" s="446">
        <v>92838</v>
      </c>
      <c r="B4040" s="447" t="s">
        <v>4235</v>
      </c>
      <c r="C4040" s="448" t="s">
        <v>2572</v>
      </c>
      <c r="D4040" s="449">
        <v>5.1099999999999994</v>
      </c>
      <c r="E4040" s="449">
        <v>4.76</v>
      </c>
      <c r="F4040" s="449" t="s">
        <v>13753</v>
      </c>
    </row>
    <row r="4041" spans="1:6" ht="45" customHeight="1">
      <c r="A4041" s="446">
        <v>92856</v>
      </c>
      <c r="B4041" s="447" t="s">
        <v>4628</v>
      </c>
      <c r="C4041" s="448" t="s">
        <v>2572</v>
      </c>
      <c r="D4041" s="449">
        <v>11.679999999999998</v>
      </c>
      <c r="E4041" s="449">
        <v>10.4</v>
      </c>
      <c r="F4041" s="449" t="s">
        <v>15654</v>
      </c>
    </row>
    <row r="4042" spans="1:6" ht="45" customHeight="1">
      <c r="A4042" s="446">
        <v>92840</v>
      </c>
      <c r="B4042" s="447" t="s">
        <v>4236</v>
      </c>
      <c r="C4042" s="448" t="s">
        <v>2572</v>
      </c>
      <c r="D4042" s="449">
        <v>6.1099999999999994</v>
      </c>
      <c r="E4042" s="449">
        <v>5.58</v>
      </c>
      <c r="F4042" s="449" t="s">
        <v>13394</v>
      </c>
    </row>
    <row r="4043" spans="1:6" ht="45" customHeight="1">
      <c r="A4043" s="446">
        <v>92858</v>
      </c>
      <c r="B4043" s="447" t="s">
        <v>4629</v>
      </c>
      <c r="C4043" s="448" t="s">
        <v>2572</v>
      </c>
      <c r="D4043" s="449">
        <v>13.329999999999998</v>
      </c>
      <c r="E4043" s="449">
        <v>11.96</v>
      </c>
      <c r="F4043" s="449" t="s">
        <v>13931</v>
      </c>
    </row>
    <row r="4044" spans="1:6" ht="45" customHeight="1">
      <c r="A4044" s="446">
        <v>92842</v>
      </c>
      <c r="B4044" s="447" t="s">
        <v>4237</v>
      </c>
      <c r="C4044" s="448" t="s">
        <v>2572</v>
      </c>
      <c r="D4044" s="449">
        <v>6.9799999999999995</v>
      </c>
      <c r="E4044" s="449">
        <v>6.38</v>
      </c>
      <c r="F4044" s="449" t="s">
        <v>15645</v>
      </c>
    </row>
    <row r="4045" spans="1:6" ht="45" customHeight="1">
      <c r="A4045" s="446">
        <v>92860</v>
      </c>
      <c r="B4045" s="447" t="s">
        <v>4630</v>
      </c>
      <c r="C4045" s="448" t="s">
        <v>2572</v>
      </c>
      <c r="D4045" s="449">
        <v>15.180000000000001</v>
      </c>
      <c r="E4045" s="449">
        <v>13.51</v>
      </c>
      <c r="F4045" s="449" t="s">
        <v>15656</v>
      </c>
    </row>
    <row r="4046" spans="1:6" ht="45" customHeight="1">
      <c r="A4046" s="446">
        <v>92844</v>
      </c>
      <c r="B4046" s="447" t="s">
        <v>4238</v>
      </c>
      <c r="C4046" s="448" t="s">
        <v>2572</v>
      </c>
      <c r="D4046" s="449">
        <v>7.9899999999999993</v>
      </c>
      <c r="E4046" s="449">
        <v>7.19</v>
      </c>
      <c r="F4046" s="449" t="s">
        <v>15646</v>
      </c>
    </row>
    <row r="4047" spans="1:6" ht="45" customHeight="1">
      <c r="A4047" s="446">
        <v>92862</v>
      </c>
      <c r="B4047" s="447" t="s">
        <v>4631</v>
      </c>
      <c r="C4047" s="448" t="s">
        <v>2572</v>
      </c>
      <c r="D4047" s="449">
        <v>16.990000000000002</v>
      </c>
      <c r="E4047" s="449">
        <v>15.04</v>
      </c>
      <c r="F4047" s="449" t="s">
        <v>15657</v>
      </c>
    </row>
    <row r="4048" spans="1:6" ht="45" customHeight="1">
      <c r="A4048" s="446">
        <v>92846</v>
      </c>
      <c r="B4048" s="447" t="s">
        <v>4239</v>
      </c>
      <c r="C4048" s="448" t="s">
        <v>2572</v>
      </c>
      <c r="D4048" s="449">
        <v>8.8199999999999985</v>
      </c>
      <c r="E4048" s="449">
        <v>8.01</v>
      </c>
      <c r="F4048" s="449" t="s">
        <v>12530</v>
      </c>
    </row>
    <row r="4049" spans="1:6">
      <c r="A4049" s="441"/>
      <c r="B4049" s="445" t="s">
        <v>1885</v>
      </c>
      <c r="C4049" s="443"/>
      <c r="D4049" s="444" t="s">
        <v>2587</v>
      </c>
      <c r="E4049" s="444" t="s">
        <v>2587</v>
      </c>
      <c r="F4049" s="444"/>
    </row>
    <row r="4050" spans="1:6" ht="30" customHeight="1">
      <c r="A4050" s="446">
        <v>83725</v>
      </c>
      <c r="B4050" s="447" t="s">
        <v>4296</v>
      </c>
      <c r="C4050" s="448" t="s">
        <v>2569</v>
      </c>
      <c r="D4050" s="449">
        <v>0.37</v>
      </c>
      <c r="E4050" s="449">
        <v>0.67</v>
      </c>
      <c r="F4050" s="449" t="s">
        <v>13864</v>
      </c>
    </row>
    <row r="4051" spans="1:6" ht="30" customHeight="1">
      <c r="A4051" s="446">
        <v>83724</v>
      </c>
      <c r="B4051" s="447" t="s">
        <v>4295</v>
      </c>
      <c r="C4051" s="448" t="s">
        <v>2569</v>
      </c>
      <c r="D4051" s="449">
        <v>0.37999999999999989</v>
      </c>
      <c r="E4051" s="449">
        <v>1.34</v>
      </c>
      <c r="F4051" s="449" t="s">
        <v>12951</v>
      </c>
    </row>
    <row r="4052" spans="1:6" ht="30" customHeight="1">
      <c r="A4052" s="446">
        <v>83726</v>
      </c>
      <c r="B4052" s="447" t="s">
        <v>4297</v>
      </c>
      <c r="C4052" s="448" t="s">
        <v>2569</v>
      </c>
      <c r="D4052" s="449">
        <v>0.19000000000000006</v>
      </c>
      <c r="E4052" s="449">
        <v>0.6</v>
      </c>
      <c r="F4052" s="449" t="s">
        <v>11291</v>
      </c>
    </row>
    <row r="4053" spans="1:6" ht="45" customHeight="1">
      <c r="A4053" s="446">
        <v>97141</v>
      </c>
      <c r="B4053" s="447" t="s">
        <v>15480</v>
      </c>
      <c r="C4053" s="448" t="s">
        <v>2572</v>
      </c>
      <c r="D4053" s="449">
        <v>2.7199999999999998</v>
      </c>
      <c r="E4053" s="449">
        <v>3.49</v>
      </c>
      <c r="F4053" s="449" t="s">
        <v>15481</v>
      </c>
    </row>
    <row r="4054" spans="1:6" ht="45" customHeight="1">
      <c r="A4054" s="446">
        <v>97142</v>
      </c>
      <c r="B4054" s="447" t="s">
        <v>15482</v>
      </c>
      <c r="C4054" s="448" t="s">
        <v>2572</v>
      </c>
      <c r="D4054" s="449">
        <v>2.99</v>
      </c>
      <c r="E4054" s="449">
        <v>3.95</v>
      </c>
      <c r="F4054" s="449" t="s">
        <v>14432</v>
      </c>
    </row>
    <row r="4055" spans="1:6" ht="45" customHeight="1">
      <c r="A4055" s="446">
        <v>97143</v>
      </c>
      <c r="B4055" s="447" t="s">
        <v>15483</v>
      </c>
      <c r="C4055" s="448" t="s">
        <v>2572</v>
      </c>
      <c r="D4055" s="449">
        <v>3.7299999999999995</v>
      </c>
      <c r="E4055" s="449">
        <v>5.04</v>
      </c>
      <c r="F4055" s="449" t="s">
        <v>15484</v>
      </c>
    </row>
    <row r="4056" spans="1:6" ht="45" customHeight="1">
      <c r="A4056" s="446">
        <v>97144</v>
      </c>
      <c r="B4056" s="447" t="s">
        <v>15485</v>
      </c>
      <c r="C4056" s="448" t="s">
        <v>2572</v>
      </c>
      <c r="D4056" s="449">
        <v>4.3999999999999995</v>
      </c>
      <c r="E4056" s="449">
        <v>6.19</v>
      </c>
      <c r="F4056" s="449" t="s">
        <v>14296</v>
      </c>
    </row>
    <row r="4057" spans="1:6" ht="45" customHeight="1">
      <c r="A4057" s="446">
        <v>97145</v>
      </c>
      <c r="B4057" s="447" t="s">
        <v>15486</v>
      </c>
      <c r="C4057" s="448" t="s">
        <v>2572</v>
      </c>
      <c r="D4057" s="449">
        <v>5.22</v>
      </c>
      <c r="E4057" s="449">
        <v>7.21</v>
      </c>
      <c r="F4057" s="449" t="s">
        <v>12459</v>
      </c>
    </row>
    <row r="4058" spans="1:6" ht="45" customHeight="1">
      <c r="A4058" s="446">
        <v>97146</v>
      </c>
      <c r="B4058" s="447" t="s">
        <v>15487</v>
      </c>
      <c r="C4058" s="448" t="s">
        <v>2572</v>
      </c>
      <c r="D4058" s="449">
        <v>5.9499999999999993</v>
      </c>
      <c r="E4058" s="449">
        <v>8.33</v>
      </c>
      <c r="F4058" s="449" t="s">
        <v>12224</v>
      </c>
    </row>
    <row r="4059" spans="1:6" ht="45" customHeight="1">
      <c r="A4059" s="446">
        <v>97147</v>
      </c>
      <c r="B4059" s="447" t="s">
        <v>15488</v>
      </c>
      <c r="C4059" s="448" t="s">
        <v>2572</v>
      </c>
      <c r="D4059" s="449">
        <v>6.6900000000000013</v>
      </c>
      <c r="E4059" s="449">
        <v>9.43</v>
      </c>
      <c r="F4059" s="449" t="s">
        <v>11580</v>
      </c>
    </row>
    <row r="4060" spans="1:6" ht="45" customHeight="1">
      <c r="A4060" s="446">
        <v>97148</v>
      </c>
      <c r="B4060" s="447" t="s">
        <v>15489</v>
      </c>
      <c r="C4060" s="448" t="s">
        <v>2572</v>
      </c>
      <c r="D4060" s="449">
        <v>7.41</v>
      </c>
      <c r="E4060" s="449">
        <v>10.55</v>
      </c>
      <c r="F4060" s="449" t="s">
        <v>15490</v>
      </c>
    </row>
    <row r="4061" spans="1:6" ht="45" customHeight="1">
      <c r="A4061" s="446">
        <v>97149</v>
      </c>
      <c r="B4061" s="447" t="s">
        <v>15491</v>
      </c>
      <c r="C4061" s="448" t="s">
        <v>2572</v>
      </c>
      <c r="D4061" s="449">
        <v>8.1999999999999993</v>
      </c>
      <c r="E4061" s="449">
        <v>11.61</v>
      </c>
      <c r="F4061" s="449" t="s">
        <v>15492</v>
      </c>
    </row>
    <row r="4062" spans="1:6" ht="45" customHeight="1">
      <c r="A4062" s="446">
        <v>97150</v>
      </c>
      <c r="B4062" s="447" t="s">
        <v>15493</v>
      </c>
      <c r="C4062" s="448" t="s">
        <v>2572</v>
      </c>
      <c r="D4062" s="449">
        <v>11.36</v>
      </c>
      <c r="E4062" s="449">
        <v>12.71</v>
      </c>
      <c r="F4062" s="449" t="s">
        <v>12193</v>
      </c>
    </row>
    <row r="4063" spans="1:6" ht="45" customHeight="1">
      <c r="A4063" s="446">
        <v>97151</v>
      </c>
      <c r="B4063" s="447" t="s">
        <v>15494</v>
      </c>
      <c r="C4063" s="448" t="s">
        <v>2572</v>
      </c>
      <c r="D4063" s="449">
        <v>13.23</v>
      </c>
      <c r="E4063" s="449">
        <v>14.89</v>
      </c>
      <c r="F4063" s="449" t="s">
        <v>15495</v>
      </c>
    </row>
    <row r="4064" spans="1:6" ht="45" customHeight="1">
      <c r="A4064" s="446">
        <v>97152</v>
      </c>
      <c r="B4064" s="447" t="s">
        <v>15496</v>
      </c>
      <c r="C4064" s="448" t="s">
        <v>2572</v>
      </c>
      <c r="D4064" s="449">
        <v>14.919999999999998</v>
      </c>
      <c r="E4064" s="449">
        <v>17.07</v>
      </c>
      <c r="F4064" s="449" t="s">
        <v>15497</v>
      </c>
    </row>
    <row r="4065" spans="1:6" ht="45" customHeight="1">
      <c r="A4065" s="446">
        <v>97153</v>
      </c>
      <c r="B4065" s="447" t="s">
        <v>15498</v>
      </c>
      <c r="C4065" s="448" t="s">
        <v>2572</v>
      </c>
      <c r="D4065" s="449">
        <v>16.669999999999998</v>
      </c>
      <c r="E4065" s="449">
        <v>19.309999999999999</v>
      </c>
      <c r="F4065" s="449" t="s">
        <v>13099</v>
      </c>
    </row>
    <row r="4066" spans="1:6" ht="45" customHeight="1">
      <c r="A4066" s="446">
        <v>97154</v>
      </c>
      <c r="B4066" s="447" t="s">
        <v>15499</v>
      </c>
      <c r="C4066" s="448" t="s">
        <v>2572</v>
      </c>
      <c r="D4066" s="449">
        <v>18.479999999999997</v>
      </c>
      <c r="E4066" s="449">
        <v>21.5</v>
      </c>
      <c r="F4066" s="449" t="s">
        <v>15500</v>
      </c>
    </row>
    <row r="4067" spans="1:6" ht="45" customHeight="1">
      <c r="A4067" s="446">
        <v>97155</v>
      </c>
      <c r="B4067" s="447" t="s">
        <v>15501</v>
      </c>
      <c r="C4067" s="448" t="s">
        <v>2572</v>
      </c>
      <c r="D4067" s="449">
        <v>20.37</v>
      </c>
      <c r="E4067" s="449">
        <v>23.62</v>
      </c>
      <c r="F4067" s="449" t="s">
        <v>15502</v>
      </c>
    </row>
    <row r="4068" spans="1:6" ht="45" customHeight="1">
      <c r="A4068" s="446">
        <v>97156</v>
      </c>
      <c r="B4068" s="447" t="s">
        <v>15503</v>
      </c>
      <c r="C4068" s="448" t="s">
        <v>2572</v>
      </c>
      <c r="D4068" s="449">
        <v>24.299999999999997</v>
      </c>
      <c r="E4068" s="449">
        <v>28.03</v>
      </c>
      <c r="F4068" s="449" t="s">
        <v>14688</v>
      </c>
    </row>
    <row r="4069" spans="1:6" ht="45" customHeight="1">
      <c r="A4069" s="446">
        <v>97157</v>
      </c>
      <c r="B4069" s="447" t="s">
        <v>15504</v>
      </c>
      <c r="C4069" s="448" t="s">
        <v>2572</v>
      </c>
      <c r="D4069" s="449">
        <v>1.73</v>
      </c>
      <c r="E4069" s="449">
        <v>2.0499999999999998</v>
      </c>
      <c r="F4069" s="449" t="s">
        <v>12931</v>
      </c>
    </row>
    <row r="4070" spans="1:6" ht="45" customHeight="1">
      <c r="A4070" s="446">
        <v>97158</v>
      </c>
      <c r="B4070" s="447" t="s">
        <v>15505</v>
      </c>
      <c r="C4070" s="448" t="s">
        <v>2572</v>
      </c>
      <c r="D4070" s="449">
        <v>1.9100000000000001</v>
      </c>
      <c r="E4070" s="449">
        <v>2.33</v>
      </c>
      <c r="F4070" s="449" t="s">
        <v>12660</v>
      </c>
    </row>
    <row r="4071" spans="1:6" ht="45" customHeight="1">
      <c r="A4071" s="446">
        <v>97159</v>
      </c>
      <c r="B4071" s="447" t="s">
        <v>15506</v>
      </c>
      <c r="C4071" s="448" t="s">
        <v>2572</v>
      </c>
      <c r="D4071" s="449">
        <v>2.39</v>
      </c>
      <c r="E4071" s="449">
        <v>2.97</v>
      </c>
      <c r="F4071" s="449" t="s">
        <v>13851</v>
      </c>
    </row>
    <row r="4072" spans="1:6" ht="45" customHeight="1">
      <c r="A4072" s="446">
        <v>97160</v>
      </c>
      <c r="B4072" s="447" t="s">
        <v>15507</v>
      </c>
      <c r="C4072" s="448" t="s">
        <v>2572</v>
      </c>
      <c r="D4072" s="449">
        <v>2.8200000000000003</v>
      </c>
      <c r="E4072" s="449">
        <v>3.66</v>
      </c>
      <c r="F4072" s="449" t="s">
        <v>15508</v>
      </c>
    </row>
    <row r="4073" spans="1:6" ht="45" customHeight="1">
      <c r="A4073" s="446">
        <v>97161</v>
      </c>
      <c r="B4073" s="447" t="s">
        <v>15509</v>
      </c>
      <c r="C4073" s="448" t="s">
        <v>2572</v>
      </c>
      <c r="D4073" s="449">
        <v>3.3400000000000007</v>
      </c>
      <c r="E4073" s="449">
        <v>4.2699999999999996</v>
      </c>
      <c r="F4073" s="449" t="s">
        <v>15510</v>
      </c>
    </row>
    <row r="4074" spans="1:6" ht="45" customHeight="1">
      <c r="A4074" s="446">
        <v>97162</v>
      </c>
      <c r="B4074" s="447" t="s">
        <v>15511</v>
      </c>
      <c r="C4074" s="448" t="s">
        <v>2572</v>
      </c>
      <c r="D4074" s="449">
        <v>3.8200000000000003</v>
      </c>
      <c r="E4074" s="449">
        <v>4.92</v>
      </c>
      <c r="F4074" s="449" t="s">
        <v>15512</v>
      </c>
    </row>
    <row r="4075" spans="1:6" ht="45" customHeight="1">
      <c r="A4075" s="446">
        <v>97163</v>
      </c>
      <c r="B4075" s="447" t="s">
        <v>15513</v>
      </c>
      <c r="C4075" s="448" t="s">
        <v>2572</v>
      </c>
      <c r="D4075" s="449">
        <v>4.2800000000000011</v>
      </c>
      <c r="E4075" s="449">
        <v>5.6</v>
      </c>
      <c r="F4075" s="449" t="s">
        <v>15514</v>
      </c>
    </row>
    <row r="4076" spans="1:6" ht="45" customHeight="1">
      <c r="A4076" s="446">
        <v>97164</v>
      </c>
      <c r="B4076" s="447" t="s">
        <v>15515</v>
      </c>
      <c r="C4076" s="448" t="s">
        <v>2572</v>
      </c>
      <c r="D4076" s="449">
        <v>4.7299999999999995</v>
      </c>
      <c r="E4076" s="449">
        <v>6.28</v>
      </c>
      <c r="F4076" s="449" t="s">
        <v>15516</v>
      </c>
    </row>
    <row r="4077" spans="1:6" ht="45" customHeight="1">
      <c r="A4077" s="446">
        <v>97165</v>
      </c>
      <c r="B4077" s="447" t="s">
        <v>15517</v>
      </c>
      <c r="C4077" s="448" t="s">
        <v>2572</v>
      </c>
      <c r="D4077" s="449">
        <v>5.32</v>
      </c>
      <c r="E4077" s="449">
        <v>6.84</v>
      </c>
      <c r="F4077" s="449" t="s">
        <v>12509</v>
      </c>
    </row>
    <row r="4078" spans="1:6" ht="45" customHeight="1">
      <c r="A4078" s="446">
        <v>97166</v>
      </c>
      <c r="B4078" s="447" t="s">
        <v>15518</v>
      </c>
      <c r="C4078" s="448" t="s">
        <v>2572</v>
      </c>
      <c r="D4078" s="449">
        <v>7.2899999999999991</v>
      </c>
      <c r="E4078" s="449">
        <v>7.48</v>
      </c>
      <c r="F4078" s="449" t="s">
        <v>14671</v>
      </c>
    </row>
    <row r="4079" spans="1:6" ht="45" customHeight="1">
      <c r="A4079" s="446">
        <v>97167</v>
      </c>
      <c r="B4079" s="447" t="s">
        <v>15519</v>
      </c>
      <c r="C4079" s="448" t="s">
        <v>2572</v>
      </c>
      <c r="D4079" s="449">
        <v>8.490000000000002</v>
      </c>
      <c r="E4079" s="449">
        <v>8.7899999999999991</v>
      </c>
      <c r="F4079" s="449" t="s">
        <v>15520</v>
      </c>
    </row>
    <row r="4080" spans="1:6" ht="45" customHeight="1">
      <c r="A4080" s="446">
        <v>97168</v>
      </c>
      <c r="B4080" s="447" t="s">
        <v>15521</v>
      </c>
      <c r="C4080" s="448" t="s">
        <v>2572</v>
      </c>
      <c r="D4080" s="449">
        <v>9.5100000000000016</v>
      </c>
      <c r="E4080" s="449">
        <v>10.09</v>
      </c>
      <c r="F4080" s="449" t="s">
        <v>15522</v>
      </c>
    </row>
    <row r="4081" spans="1:6" ht="45" customHeight="1">
      <c r="A4081" s="446">
        <v>97169</v>
      </c>
      <c r="B4081" s="447" t="s">
        <v>15523</v>
      </c>
      <c r="C4081" s="448" t="s">
        <v>2572</v>
      </c>
      <c r="D4081" s="449">
        <v>10.659999999999998</v>
      </c>
      <c r="E4081" s="449">
        <v>11.38</v>
      </c>
      <c r="F4081" s="449" t="s">
        <v>11380</v>
      </c>
    </row>
    <row r="4082" spans="1:6" ht="45" customHeight="1">
      <c r="A4082" s="446">
        <v>97170</v>
      </c>
      <c r="B4082" s="447" t="s">
        <v>15524</v>
      </c>
      <c r="C4082" s="448" t="s">
        <v>2572</v>
      </c>
      <c r="D4082" s="449">
        <v>11.84</v>
      </c>
      <c r="E4082" s="449">
        <v>12.66</v>
      </c>
      <c r="F4082" s="449" t="s">
        <v>15525</v>
      </c>
    </row>
    <row r="4083" spans="1:6" ht="45" customHeight="1">
      <c r="A4083" s="446">
        <v>97171</v>
      </c>
      <c r="B4083" s="447" t="s">
        <v>15526</v>
      </c>
      <c r="C4083" s="448" t="s">
        <v>2572</v>
      </c>
      <c r="D4083" s="449">
        <v>13.010000000000002</v>
      </c>
      <c r="E4083" s="449">
        <v>13.95</v>
      </c>
      <c r="F4083" s="449" t="s">
        <v>15527</v>
      </c>
    </row>
    <row r="4084" spans="1:6" ht="45" customHeight="1">
      <c r="A4084" s="446">
        <v>97172</v>
      </c>
      <c r="B4084" s="447" t="s">
        <v>15528</v>
      </c>
      <c r="C4084" s="448" t="s">
        <v>2572</v>
      </c>
      <c r="D4084" s="449">
        <v>15.670000000000002</v>
      </c>
      <c r="E4084" s="449">
        <v>16.53</v>
      </c>
      <c r="F4084" s="449" t="s">
        <v>15529</v>
      </c>
    </row>
    <row r="4085" spans="1:6">
      <c r="A4085" s="441"/>
      <c r="B4085" s="445" t="s">
        <v>4280</v>
      </c>
      <c r="C4085" s="443"/>
      <c r="D4085" s="444" t="s">
        <v>2587</v>
      </c>
      <c r="E4085" s="444" t="s">
        <v>2587</v>
      </c>
      <c r="F4085" s="444"/>
    </row>
    <row r="4086" spans="1:6" ht="45" customHeight="1">
      <c r="A4086" s="446">
        <v>94896</v>
      </c>
      <c r="B4086" s="447" t="s">
        <v>4292</v>
      </c>
      <c r="C4086" s="448" t="s">
        <v>2572</v>
      </c>
      <c r="D4086" s="449">
        <v>17.46</v>
      </c>
      <c r="E4086" s="449">
        <v>11.4</v>
      </c>
      <c r="F4086" s="449" t="s">
        <v>15628</v>
      </c>
    </row>
    <row r="4087" spans="1:6" ht="45" customHeight="1">
      <c r="A4087" s="446">
        <v>94880</v>
      </c>
      <c r="B4087" s="447" t="s">
        <v>4285</v>
      </c>
      <c r="C4087" s="448" t="s">
        <v>2572</v>
      </c>
      <c r="D4087" s="449">
        <v>15.39</v>
      </c>
      <c r="E4087" s="449">
        <v>10.07</v>
      </c>
      <c r="F4087" s="449" t="s">
        <v>12605</v>
      </c>
    </row>
    <row r="4088" spans="1:6" ht="45" customHeight="1">
      <c r="A4088" s="446">
        <v>94898</v>
      </c>
      <c r="B4088" s="447" t="s">
        <v>4293</v>
      </c>
      <c r="C4088" s="448" t="s">
        <v>2572</v>
      </c>
      <c r="D4088" s="449">
        <v>20.500000000000004</v>
      </c>
      <c r="E4088" s="449">
        <v>13.34</v>
      </c>
      <c r="F4088" s="449" t="s">
        <v>15630</v>
      </c>
    </row>
    <row r="4089" spans="1:6" ht="45" customHeight="1">
      <c r="A4089" s="446">
        <v>94882</v>
      </c>
      <c r="B4089" s="447" t="s">
        <v>4286</v>
      </c>
      <c r="C4089" s="448" t="s">
        <v>2572</v>
      </c>
      <c r="D4089" s="449">
        <v>18.309999999999999</v>
      </c>
      <c r="E4089" s="449">
        <v>11.89</v>
      </c>
      <c r="F4089" s="449" t="s">
        <v>15622</v>
      </c>
    </row>
    <row r="4090" spans="1:6" ht="45" customHeight="1">
      <c r="A4090" s="446">
        <v>94900</v>
      </c>
      <c r="B4090" s="447" t="s">
        <v>4294</v>
      </c>
      <c r="C4090" s="448" t="s">
        <v>2572</v>
      </c>
      <c r="D4090" s="449">
        <v>26.590000000000003</v>
      </c>
      <c r="E4090" s="449">
        <v>17.22</v>
      </c>
      <c r="F4090" s="449" t="s">
        <v>15631</v>
      </c>
    </row>
    <row r="4091" spans="1:6" ht="45" customHeight="1">
      <c r="A4091" s="446">
        <v>94884</v>
      </c>
      <c r="B4091" s="447" t="s">
        <v>4287</v>
      </c>
      <c r="C4091" s="448" t="s">
        <v>2572</v>
      </c>
      <c r="D4091" s="449">
        <v>24.15</v>
      </c>
      <c r="E4091" s="449">
        <v>15.65</v>
      </c>
      <c r="F4091" s="449" t="s">
        <v>15623</v>
      </c>
    </row>
    <row r="4092" spans="1:6" ht="45" customHeight="1">
      <c r="A4092" s="446">
        <v>94886</v>
      </c>
      <c r="B4092" s="447" t="s">
        <v>4288</v>
      </c>
      <c r="C4092" s="448" t="s">
        <v>2572</v>
      </c>
      <c r="D4092" s="449">
        <v>0.17999999999999994</v>
      </c>
      <c r="E4092" s="449">
        <v>0.77</v>
      </c>
      <c r="F4092" s="449" t="s">
        <v>11494</v>
      </c>
    </row>
    <row r="4093" spans="1:6" ht="45" customHeight="1">
      <c r="A4093" s="446">
        <v>94870</v>
      </c>
      <c r="B4093" s="447" t="s">
        <v>4281</v>
      </c>
      <c r="C4093" s="448" t="s">
        <v>2572</v>
      </c>
      <c r="D4093" s="449">
        <v>0.13</v>
      </c>
      <c r="E4093" s="449">
        <v>0.6</v>
      </c>
      <c r="F4093" s="449" t="s">
        <v>15616</v>
      </c>
    </row>
    <row r="4094" spans="1:6" ht="45" customHeight="1">
      <c r="A4094" s="446">
        <v>94888</v>
      </c>
      <c r="B4094" s="447" t="s">
        <v>4289</v>
      </c>
      <c r="C4094" s="448" t="s">
        <v>2572</v>
      </c>
      <c r="D4094" s="449">
        <v>0.34999999999999987</v>
      </c>
      <c r="E4094" s="449">
        <v>1.28</v>
      </c>
      <c r="F4094" s="449" t="s">
        <v>11596</v>
      </c>
    </row>
    <row r="4095" spans="1:6" ht="45" customHeight="1">
      <c r="A4095" s="446">
        <v>94872</v>
      </c>
      <c r="B4095" s="447" t="s">
        <v>4282</v>
      </c>
      <c r="C4095" s="448" t="s">
        <v>2572</v>
      </c>
      <c r="D4095" s="449">
        <v>0.26</v>
      </c>
      <c r="E4095" s="449">
        <v>1.02</v>
      </c>
      <c r="F4095" s="449" t="s">
        <v>13749</v>
      </c>
    </row>
    <row r="4096" spans="1:6" ht="45" customHeight="1">
      <c r="A4096" s="446">
        <v>90761</v>
      </c>
      <c r="B4096" s="447" t="s">
        <v>1601</v>
      </c>
      <c r="C4096" s="448" t="s">
        <v>2572</v>
      </c>
      <c r="D4096" s="449">
        <v>0.87000000000000011</v>
      </c>
      <c r="E4096" s="449">
        <v>2.8</v>
      </c>
      <c r="F4096" s="449" t="s">
        <v>12227</v>
      </c>
    </row>
    <row r="4097" spans="1:6" ht="45" customHeight="1">
      <c r="A4097" s="446">
        <v>90746</v>
      </c>
      <c r="B4097" s="447" t="s">
        <v>1414</v>
      </c>
      <c r="C4097" s="448" t="s">
        <v>2572</v>
      </c>
      <c r="D4097" s="449">
        <v>0.7200000000000002</v>
      </c>
      <c r="E4097" s="449">
        <v>2.2799999999999998</v>
      </c>
      <c r="F4097" s="449" t="s">
        <v>13127</v>
      </c>
    </row>
    <row r="4098" spans="1:6" ht="45" customHeight="1">
      <c r="A4098" s="446">
        <v>90762</v>
      </c>
      <c r="B4098" s="447" t="s">
        <v>1978</v>
      </c>
      <c r="C4098" s="448" t="s">
        <v>2572</v>
      </c>
      <c r="D4098" s="449">
        <v>8.379999999999999</v>
      </c>
      <c r="E4098" s="449">
        <v>5.54</v>
      </c>
      <c r="F4098" s="449" t="s">
        <v>15614</v>
      </c>
    </row>
    <row r="4099" spans="1:6" ht="45" customHeight="1">
      <c r="A4099" s="446">
        <v>90747</v>
      </c>
      <c r="B4099" s="447" t="s">
        <v>1415</v>
      </c>
      <c r="C4099" s="448" t="s">
        <v>2572</v>
      </c>
      <c r="D4099" s="449">
        <v>7.02</v>
      </c>
      <c r="E4099" s="449">
        <v>4.68</v>
      </c>
      <c r="F4099" s="449" t="s">
        <v>15607</v>
      </c>
    </row>
    <row r="4100" spans="1:6" ht="45" customHeight="1">
      <c r="A4100" s="446">
        <v>94892</v>
      </c>
      <c r="B4100" s="447" t="s">
        <v>4290</v>
      </c>
      <c r="C4100" s="448" t="s">
        <v>2572</v>
      </c>
      <c r="D4100" s="449">
        <v>12.43</v>
      </c>
      <c r="E4100" s="449">
        <v>8.14</v>
      </c>
      <c r="F4100" s="449" t="s">
        <v>11414</v>
      </c>
    </row>
    <row r="4101" spans="1:6" ht="45" customHeight="1">
      <c r="A4101" s="446">
        <v>94876</v>
      </c>
      <c r="B4101" s="447" t="s">
        <v>4283</v>
      </c>
      <c r="C4101" s="448" t="s">
        <v>2572</v>
      </c>
      <c r="D4101" s="449">
        <v>10.66</v>
      </c>
      <c r="E4101" s="449">
        <v>7.05</v>
      </c>
      <c r="F4101" s="449" t="s">
        <v>15619</v>
      </c>
    </row>
    <row r="4102" spans="1:6" ht="45" customHeight="1">
      <c r="A4102" s="446">
        <v>94894</v>
      </c>
      <c r="B4102" s="447" t="s">
        <v>4291</v>
      </c>
      <c r="C4102" s="448" t="s">
        <v>2572</v>
      </c>
      <c r="D4102" s="449">
        <v>14.43</v>
      </c>
      <c r="E4102" s="449">
        <v>9.4499999999999993</v>
      </c>
      <c r="F4102" s="449" t="s">
        <v>11385</v>
      </c>
    </row>
    <row r="4103" spans="1:6" ht="45" customHeight="1">
      <c r="A4103" s="446">
        <v>94878</v>
      </c>
      <c r="B4103" s="447" t="s">
        <v>4284</v>
      </c>
      <c r="C4103" s="448" t="s">
        <v>2572</v>
      </c>
      <c r="D4103" s="449">
        <v>12.56</v>
      </c>
      <c r="E4103" s="449">
        <v>8.2200000000000006</v>
      </c>
      <c r="F4103" s="449" t="s">
        <v>12300</v>
      </c>
    </row>
    <row r="4104" spans="1:6">
      <c r="A4104" s="441"/>
      <c r="B4104" s="445" t="s">
        <v>1883</v>
      </c>
      <c r="C4104" s="443"/>
      <c r="D4104" s="444" t="s">
        <v>2587</v>
      </c>
      <c r="E4104" s="444" t="s">
        <v>2587</v>
      </c>
      <c r="F4104" s="444"/>
    </row>
    <row r="4105" spans="1:6" ht="45" customHeight="1">
      <c r="A4105" s="446">
        <v>97121</v>
      </c>
      <c r="B4105" s="447" t="s">
        <v>15632</v>
      </c>
      <c r="C4105" s="448" t="s">
        <v>2572</v>
      </c>
      <c r="D4105" s="449">
        <v>0.41999999999999993</v>
      </c>
      <c r="E4105" s="449">
        <v>1.23</v>
      </c>
      <c r="F4105" s="449" t="s">
        <v>12188</v>
      </c>
    </row>
    <row r="4106" spans="1:6" ht="45" customHeight="1">
      <c r="A4106" s="446">
        <v>97122</v>
      </c>
      <c r="B4106" s="447" t="s">
        <v>15633</v>
      </c>
      <c r="C4106" s="448" t="s">
        <v>2572</v>
      </c>
      <c r="D4106" s="449">
        <v>0.60999999999999988</v>
      </c>
      <c r="E4106" s="449">
        <v>1.67</v>
      </c>
      <c r="F4106" s="449" t="s">
        <v>15634</v>
      </c>
    </row>
    <row r="4107" spans="1:6" ht="45" customHeight="1">
      <c r="A4107" s="446">
        <v>97123</v>
      </c>
      <c r="B4107" s="447" t="s">
        <v>15635</v>
      </c>
      <c r="C4107" s="448" t="s">
        <v>2572</v>
      </c>
      <c r="D4107" s="449">
        <v>0.8400000000000003</v>
      </c>
      <c r="E4107" s="449">
        <v>2.0699999999999998</v>
      </c>
      <c r="F4107" s="449" t="s">
        <v>12972</v>
      </c>
    </row>
    <row r="4108" spans="1:6" ht="45" customHeight="1">
      <c r="A4108" s="446">
        <v>97124</v>
      </c>
      <c r="B4108" s="447" t="s">
        <v>15636</v>
      </c>
      <c r="C4108" s="448" t="s">
        <v>2572</v>
      </c>
      <c r="D4108" s="449">
        <v>0.19999999999999996</v>
      </c>
      <c r="E4108" s="449">
        <v>0.52</v>
      </c>
      <c r="F4108" s="449" t="s">
        <v>11625</v>
      </c>
    </row>
    <row r="4109" spans="1:6" ht="45" customHeight="1">
      <c r="A4109" s="446">
        <v>97125</v>
      </c>
      <c r="B4109" s="447" t="s">
        <v>15637</v>
      </c>
      <c r="C4109" s="448" t="s">
        <v>2572</v>
      </c>
      <c r="D4109" s="449">
        <v>0.31000000000000005</v>
      </c>
      <c r="E4109" s="449">
        <v>0.71</v>
      </c>
      <c r="F4109" s="449" t="s">
        <v>12016</v>
      </c>
    </row>
    <row r="4110" spans="1:6" ht="45" customHeight="1">
      <c r="A4110" s="446">
        <v>97126</v>
      </c>
      <c r="B4110" s="447" t="s">
        <v>15638</v>
      </c>
      <c r="C4110" s="448" t="s">
        <v>2572</v>
      </c>
      <c r="D4110" s="449">
        <v>0.44000000000000006</v>
      </c>
      <c r="E4110" s="449">
        <v>0.87</v>
      </c>
      <c r="F4110" s="449" t="s">
        <v>11854</v>
      </c>
    </row>
    <row r="4111" spans="1:6" ht="45" customHeight="1">
      <c r="A4111" s="446">
        <v>97127</v>
      </c>
      <c r="B4111" s="447" t="s">
        <v>15708</v>
      </c>
      <c r="C4111" s="448" t="s">
        <v>2572</v>
      </c>
      <c r="D4111" s="449">
        <v>1.2600000000000002</v>
      </c>
      <c r="E4111" s="449">
        <v>2.9</v>
      </c>
      <c r="F4111" s="449" t="s">
        <v>11482</v>
      </c>
    </row>
    <row r="4112" spans="1:6" ht="45" customHeight="1">
      <c r="A4112" s="446">
        <v>97128</v>
      </c>
      <c r="B4112" s="447" t="s">
        <v>15709</v>
      </c>
      <c r="C4112" s="448" t="s">
        <v>2572</v>
      </c>
      <c r="D4112" s="449">
        <v>3.2600000000000007</v>
      </c>
      <c r="E4112" s="449">
        <v>4.5599999999999996</v>
      </c>
      <c r="F4112" s="449" t="s">
        <v>15710</v>
      </c>
    </row>
    <row r="4113" spans="1:6" ht="45" customHeight="1">
      <c r="A4113" s="446">
        <v>97129</v>
      </c>
      <c r="B4113" s="447" t="s">
        <v>15711</v>
      </c>
      <c r="C4113" s="448" t="s">
        <v>2572</v>
      </c>
      <c r="D4113" s="449">
        <v>3.9999999999999991</v>
      </c>
      <c r="E4113" s="449">
        <v>5.62</v>
      </c>
      <c r="F4113" s="449" t="s">
        <v>15712</v>
      </c>
    </row>
    <row r="4114" spans="1:6" ht="45" customHeight="1">
      <c r="A4114" s="446">
        <v>97130</v>
      </c>
      <c r="B4114" s="447" t="s">
        <v>15713</v>
      </c>
      <c r="C4114" s="448" t="s">
        <v>2572</v>
      </c>
      <c r="D4114" s="449">
        <v>4.76</v>
      </c>
      <c r="E4114" s="449">
        <v>6.66</v>
      </c>
      <c r="F4114" s="449" t="s">
        <v>14543</v>
      </c>
    </row>
    <row r="4115" spans="1:6" ht="45" customHeight="1">
      <c r="A4115" s="446">
        <v>97131</v>
      </c>
      <c r="B4115" s="447" t="s">
        <v>15714</v>
      </c>
      <c r="C4115" s="448" t="s">
        <v>2572</v>
      </c>
      <c r="D4115" s="449">
        <v>5.6000000000000005</v>
      </c>
      <c r="E4115" s="449">
        <v>7.61</v>
      </c>
      <c r="F4115" s="449" t="s">
        <v>15715</v>
      </c>
    </row>
    <row r="4116" spans="1:6" ht="45" customHeight="1">
      <c r="A4116" s="446">
        <v>97132</v>
      </c>
      <c r="B4116" s="447" t="s">
        <v>15716</v>
      </c>
      <c r="C4116" s="448" t="s">
        <v>2572</v>
      </c>
      <c r="D4116" s="449">
        <v>6.3599999999999994</v>
      </c>
      <c r="E4116" s="449">
        <v>8.64</v>
      </c>
      <c r="F4116" s="449" t="s">
        <v>15717</v>
      </c>
    </row>
    <row r="4117" spans="1:6" ht="45" customHeight="1">
      <c r="A4117" s="446">
        <v>97133</v>
      </c>
      <c r="B4117" s="447" t="s">
        <v>15718</v>
      </c>
      <c r="C4117" s="448" t="s">
        <v>2572</v>
      </c>
      <c r="D4117" s="449">
        <v>7.9000000000000021</v>
      </c>
      <c r="E4117" s="449">
        <v>10.7</v>
      </c>
      <c r="F4117" s="449" t="s">
        <v>15719</v>
      </c>
    </row>
    <row r="4118" spans="1:6" ht="45" customHeight="1">
      <c r="A4118" s="446">
        <v>97134</v>
      </c>
      <c r="B4118" s="447" t="s">
        <v>15720</v>
      </c>
      <c r="C4118" s="448" t="s">
        <v>2572</v>
      </c>
      <c r="D4118" s="449">
        <v>0.65999999999999992</v>
      </c>
      <c r="E4118" s="449">
        <v>1.22</v>
      </c>
      <c r="F4118" s="449" t="s">
        <v>13779</v>
      </c>
    </row>
    <row r="4119" spans="1:6" ht="45" customHeight="1">
      <c r="A4119" s="446">
        <v>97135</v>
      </c>
      <c r="B4119" s="447" t="s">
        <v>15721</v>
      </c>
      <c r="C4119" s="448" t="s">
        <v>2572</v>
      </c>
      <c r="D4119" s="449">
        <v>1.8800000000000003</v>
      </c>
      <c r="E4119" s="449">
        <v>2.0299999999999998</v>
      </c>
      <c r="F4119" s="449" t="s">
        <v>15722</v>
      </c>
    </row>
    <row r="4120" spans="1:6" ht="45" customHeight="1">
      <c r="A4120" s="446">
        <v>97136</v>
      </c>
      <c r="B4120" s="447" t="s">
        <v>15723</v>
      </c>
      <c r="C4120" s="448" t="s">
        <v>2572</v>
      </c>
      <c r="D4120" s="449">
        <v>2.3599999999999994</v>
      </c>
      <c r="E4120" s="449">
        <v>2.4500000000000002</v>
      </c>
      <c r="F4120" s="449" t="s">
        <v>11430</v>
      </c>
    </row>
    <row r="4121" spans="1:6" ht="45" customHeight="1">
      <c r="A4121" s="446">
        <v>97137</v>
      </c>
      <c r="B4121" s="447" t="s">
        <v>15724</v>
      </c>
      <c r="C4121" s="448" t="s">
        <v>2572</v>
      </c>
      <c r="D4121" s="449">
        <v>2.81</v>
      </c>
      <c r="E4121" s="449">
        <v>2.9</v>
      </c>
      <c r="F4121" s="449" t="s">
        <v>13386</v>
      </c>
    </row>
    <row r="4122" spans="1:6" ht="45" customHeight="1">
      <c r="A4122" s="446">
        <v>97138</v>
      </c>
      <c r="B4122" s="447" t="s">
        <v>15725</v>
      </c>
      <c r="C4122" s="448" t="s">
        <v>2572</v>
      </c>
      <c r="D4122" s="449">
        <v>3.2800000000000002</v>
      </c>
      <c r="E4122" s="449">
        <v>3.34</v>
      </c>
      <c r="F4122" s="449" t="s">
        <v>12275</v>
      </c>
    </row>
    <row r="4123" spans="1:6" ht="45" customHeight="1">
      <c r="A4123" s="446">
        <v>97139</v>
      </c>
      <c r="B4123" s="447" t="s">
        <v>15726</v>
      </c>
      <c r="C4123" s="448" t="s">
        <v>2572</v>
      </c>
      <c r="D4123" s="449">
        <v>3.7399999999999998</v>
      </c>
      <c r="E4123" s="449">
        <v>3.77</v>
      </c>
      <c r="F4123" s="449" t="s">
        <v>15727</v>
      </c>
    </row>
    <row r="4124" spans="1:6" ht="45" customHeight="1">
      <c r="A4124" s="446">
        <v>97140</v>
      </c>
      <c r="B4124" s="447" t="s">
        <v>15728</v>
      </c>
      <c r="C4124" s="448" t="s">
        <v>2572</v>
      </c>
      <c r="D4124" s="449">
        <v>4.6500000000000004</v>
      </c>
      <c r="E4124" s="449">
        <v>4.67</v>
      </c>
      <c r="F4124" s="449" t="s">
        <v>13778</v>
      </c>
    </row>
    <row r="4125" spans="1:6">
      <c r="A4125" s="441"/>
      <c r="B4125" s="445" t="s">
        <v>1884</v>
      </c>
      <c r="C4125" s="443"/>
      <c r="D4125" s="444" t="s">
        <v>2587</v>
      </c>
      <c r="E4125" s="444" t="s">
        <v>2587</v>
      </c>
      <c r="F4125" s="444"/>
    </row>
    <row r="4126" spans="1:6" ht="45" customHeight="1">
      <c r="A4126" s="446">
        <v>90755</v>
      </c>
      <c r="B4126" s="447" t="s">
        <v>1992</v>
      </c>
      <c r="C4126" s="448" t="s">
        <v>2572</v>
      </c>
      <c r="D4126" s="449">
        <v>1.7200000000000006</v>
      </c>
      <c r="E4126" s="449">
        <v>4.97</v>
      </c>
      <c r="F4126" s="449" t="s">
        <v>12373</v>
      </c>
    </row>
    <row r="4127" spans="1:6" ht="45" customHeight="1">
      <c r="A4127" s="446">
        <v>90740</v>
      </c>
      <c r="B4127" s="447" t="s">
        <v>2449</v>
      </c>
      <c r="C4127" s="448" t="s">
        <v>2572</v>
      </c>
      <c r="D4127" s="449">
        <v>1.2699999999999996</v>
      </c>
      <c r="E4127" s="449">
        <v>3.66</v>
      </c>
      <c r="F4127" s="449" t="s">
        <v>11397</v>
      </c>
    </row>
    <row r="4128" spans="1:6" ht="45" customHeight="1">
      <c r="A4128" s="446">
        <v>90756</v>
      </c>
      <c r="B4128" s="447" t="s">
        <v>1596</v>
      </c>
      <c r="C4128" s="448" t="s">
        <v>2572</v>
      </c>
      <c r="D4128" s="449">
        <v>1.8499999999999996</v>
      </c>
      <c r="E4128" s="449">
        <v>5.33</v>
      </c>
      <c r="F4128" s="449" t="s">
        <v>14155</v>
      </c>
    </row>
    <row r="4129" spans="1:6" ht="45" customHeight="1">
      <c r="A4129" s="446">
        <v>90741</v>
      </c>
      <c r="B4129" s="447" t="s">
        <v>2450</v>
      </c>
      <c r="C4129" s="448" t="s">
        <v>2572</v>
      </c>
      <c r="D4129" s="449">
        <v>1.3999999999999995</v>
      </c>
      <c r="E4129" s="449">
        <v>4.03</v>
      </c>
      <c r="F4129" s="449" t="s">
        <v>11490</v>
      </c>
    </row>
    <row r="4130" spans="1:6" ht="45" customHeight="1">
      <c r="A4130" s="446">
        <v>90757</v>
      </c>
      <c r="B4130" s="447" t="s">
        <v>1597</v>
      </c>
      <c r="C4130" s="448" t="s">
        <v>2572</v>
      </c>
      <c r="D4130" s="449">
        <v>2.0700000000000003</v>
      </c>
      <c r="E4130" s="449">
        <v>5.6</v>
      </c>
      <c r="F4130" s="449" t="s">
        <v>13706</v>
      </c>
    </row>
    <row r="4131" spans="1:6" ht="45" customHeight="1">
      <c r="A4131" s="446">
        <v>90742</v>
      </c>
      <c r="B4131" s="447" t="s">
        <v>1763</v>
      </c>
      <c r="C4131" s="448" t="s">
        <v>2572</v>
      </c>
      <c r="D4131" s="449">
        <v>1.5199999999999996</v>
      </c>
      <c r="E4131" s="449">
        <v>4.4000000000000004</v>
      </c>
      <c r="F4131" s="449" t="s">
        <v>15604</v>
      </c>
    </row>
    <row r="4132" spans="1:6" ht="45" customHeight="1">
      <c r="A4132" s="446">
        <v>90758</v>
      </c>
      <c r="B4132" s="447" t="s">
        <v>1598</v>
      </c>
      <c r="C4132" s="448" t="s">
        <v>2572</v>
      </c>
      <c r="D4132" s="449">
        <v>2.16</v>
      </c>
      <c r="E4132" s="449">
        <v>6.01</v>
      </c>
      <c r="F4132" s="449" t="s">
        <v>13626</v>
      </c>
    </row>
    <row r="4133" spans="1:6" ht="45" customHeight="1">
      <c r="A4133" s="446">
        <v>90743</v>
      </c>
      <c r="B4133" s="447" t="s">
        <v>1411</v>
      </c>
      <c r="C4133" s="448" t="s">
        <v>2572</v>
      </c>
      <c r="D4133" s="449">
        <v>1.63</v>
      </c>
      <c r="E4133" s="449">
        <v>4.78</v>
      </c>
      <c r="F4133" s="449" t="s">
        <v>15605</v>
      </c>
    </row>
    <row r="4134" spans="1:6" ht="45" customHeight="1">
      <c r="A4134" s="446">
        <v>90759</v>
      </c>
      <c r="B4134" s="447" t="s">
        <v>1599</v>
      </c>
      <c r="C4134" s="448" t="s">
        <v>2572</v>
      </c>
      <c r="D4134" s="449">
        <v>2.3200000000000003</v>
      </c>
      <c r="E4134" s="449">
        <v>6.34</v>
      </c>
      <c r="F4134" s="449" t="s">
        <v>15612</v>
      </c>
    </row>
    <row r="4135" spans="1:6" ht="45" customHeight="1">
      <c r="A4135" s="446">
        <v>90744</v>
      </c>
      <c r="B4135" s="447" t="s">
        <v>1412</v>
      </c>
      <c r="C4135" s="448" t="s">
        <v>2572</v>
      </c>
      <c r="D4135" s="449">
        <v>1.7700000000000005</v>
      </c>
      <c r="E4135" s="449">
        <v>5.14</v>
      </c>
      <c r="F4135" s="449" t="s">
        <v>13420</v>
      </c>
    </row>
    <row r="4136" spans="1:6" ht="45" customHeight="1">
      <c r="A4136" s="446">
        <v>90760</v>
      </c>
      <c r="B4136" s="447" t="s">
        <v>1600</v>
      </c>
      <c r="C4136" s="448" t="s">
        <v>2572</v>
      </c>
      <c r="D4136" s="449">
        <v>9.9999999999999982</v>
      </c>
      <c r="E4136" s="449">
        <v>8.83</v>
      </c>
      <c r="F4136" s="449" t="s">
        <v>15613</v>
      </c>
    </row>
    <row r="4137" spans="1:6" ht="45" customHeight="1">
      <c r="A4137" s="446">
        <v>90745</v>
      </c>
      <c r="B4137" s="447" t="s">
        <v>1413</v>
      </c>
      <c r="C4137" s="448" t="s">
        <v>2572</v>
      </c>
      <c r="D4137" s="449">
        <v>8.0800000000000018</v>
      </c>
      <c r="E4137" s="449">
        <v>7.14</v>
      </c>
      <c r="F4137" s="449" t="s">
        <v>15606</v>
      </c>
    </row>
    <row r="4138" spans="1:6" ht="45" customHeight="1">
      <c r="A4138" s="446">
        <v>90748</v>
      </c>
      <c r="B4138" s="447" t="s">
        <v>1416</v>
      </c>
      <c r="C4138" s="448" t="s">
        <v>2572</v>
      </c>
      <c r="D4138" s="449">
        <v>0.9700000000000002</v>
      </c>
      <c r="E4138" s="449">
        <v>3</v>
      </c>
      <c r="F4138" s="449" t="s">
        <v>11403</v>
      </c>
    </row>
    <row r="4139" spans="1:6" ht="45" customHeight="1">
      <c r="A4139" s="446">
        <v>90733</v>
      </c>
      <c r="B4139" s="447" t="s">
        <v>1760</v>
      </c>
      <c r="C4139" s="448" t="s">
        <v>2572</v>
      </c>
      <c r="D4139" s="449">
        <v>0.51</v>
      </c>
      <c r="E4139" s="449">
        <v>1.7</v>
      </c>
      <c r="F4139" s="449" t="s">
        <v>13717</v>
      </c>
    </row>
    <row r="4140" spans="1:6" ht="45" customHeight="1">
      <c r="A4140" s="446">
        <v>90749</v>
      </c>
      <c r="B4140" s="447" t="s">
        <v>857</v>
      </c>
      <c r="C4140" s="448" t="s">
        <v>2572</v>
      </c>
      <c r="D4140" s="449">
        <v>1.1400000000000001</v>
      </c>
      <c r="E4140" s="449">
        <v>3.32</v>
      </c>
      <c r="F4140" s="449" t="s">
        <v>15608</v>
      </c>
    </row>
    <row r="4141" spans="1:6" ht="45" customHeight="1">
      <c r="A4141" s="446">
        <v>90734</v>
      </c>
      <c r="B4141" s="447" t="s">
        <v>1761</v>
      </c>
      <c r="C4141" s="448" t="s">
        <v>2572</v>
      </c>
      <c r="D4141" s="449">
        <v>0.64000000000000012</v>
      </c>
      <c r="E4141" s="449">
        <v>2.0499999999999998</v>
      </c>
      <c r="F4141" s="449" t="s">
        <v>15600</v>
      </c>
    </row>
    <row r="4142" spans="1:6" ht="45" customHeight="1">
      <c r="A4142" s="446">
        <v>90750</v>
      </c>
      <c r="B4142" s="447" t="s">
        <v>858</v>
      </c>
      <c r="C4142" s="448" t="s">
        <v>2572</v>
      </c>
      <c r="D4142" s="449">
        <v>1.27</v>
      </c>
      <c r="E4142" s="449">
        <v>3.68</v>
      </c>
      <c r="F4142" s="449" t="s">
        <v>15609</v>
      </c>
    </row>
    <row r="4143" spans="1:6" ht="45" customHeight="1">
      <c r="A4143" s="446">
        <v>90735</v>
      </c>
      <c r="B4143" s="447" t="s">
        <v>1762</v>
      </c>
      <c r="C4143" s="448" t="s">
        <v>2572</v>
      </c>
      <c r="D4143" s="449">
        <v>0.77</v>
      </c>
      <c r="E4143" s="449">
        <v>2.4300000000000002</v>
      </c>
      <c r="F4143" s="449" t="s">
        <v>11748</v>
      </c>
    </row>
    <row r="4144" spans="1:6" ht="45" customHeight="1">
      <c r="A4144" s="446">
        <v>90751</v>
      </c>
      <c r="B4144" s="447" t="s">
        <v>859</v>
      </c>
      <c r="C4144" s="448" t="s">
        <v>2572</v>
      </c>
      <c r="D4144" s="449">
        <v>1.4100000000000001</v>
      </c>
      <c r="E4144" s="449">
        <v>4.04</v>
      </c>
      <c r="F4144" s="449" t="s">
        <v>15610</v>
      </c>
    </row>
    <row r="4145" spans="1:6" ht="45" customHeight="1">
      <c r="A4145" s="446">
        <v>90736</v>
      </c>
      <c r="B4145" s="447" t="s">
        <v>2445</v>
      </c>
      <c r="C4145" s="448" t="s">
        <v>2572</v>
      </c>
      <c r="D4145" s="449">
        <v>0.91000000000000014</v>
      </c>
      <c r="E4145" s="449">
        <v>2.78</v>
      </c>
      <c r="F4145" s="449" t="s">
        <v>15601</v>
      </c>
    </row>
    <row r="4146" spans="1:6" ht="45" customHeight="1">
      <c r="A4146" s="446">
        <v>90752</v>
      </c>
      <c r="B4146" s="447" t="s">
        <v>860</v>
      </c>
      <c r="C4146" s="448" t="s">
        <v>2572</v>
      </c>
      <c r="D4146" s="449">
        <v>1.5200000000000005</v>
      </c>
      <c r="E4146" s="449">
        <v>4.42</v>
      </c>
      <c r="F4146" s="449" t="s">
        <v>12198</v>
      </c>
    </row>
    <row r="4147" spans="1:6" ht="45" customHeight="1">
      <c r="A4147" s="446">
        <v>90737</v>
      </c>
      <c r="B4147" s="447" t="s">
        <v>2446</v>
      </c>
      <c r="C4147" s="448" t="s">
        <v>2572</v>
      </c>
      <c r="D4147" s="449">
        <v>1.0300000000000002</v>
      </c>
      <c r="E4147" s="449">
        <v>3.16</v>
      </c>
      <c r="F4147" s="449" t="s">
        <v>15602</v>
      </c>
    </row>
    <row r="4148" spans="1:6" ht="45" customHeight="1">
      <c r="A4148" s="446">
        <v>90753</v>
      </c>
      <c r="B4148" s="447" t="s">
        <v>2744</v>
      </c>
      <c r="C4148" s="448" t="s">
        <v>2572</v>
      </c>
      <c r="D4148" s="449">
        <v>1.63</v>
      </c>
      <c r="E4148" s="449">
        <v>4.8</v>
      </c>
      <c r="F4148" s="449" t="s">
        <v>12466</v>
      </c>
    </row>
    <row r="4149" spans="1:6" ht="45" customHeight="1">
      <c r="A4149" s="446">
        <v>90738</v>
      </c>
      <c r="B4149" s="447" t="s">
        <v>2447</v>
      </c>
      <c r="C4149" s="448" t="s">
        <v>2572</v>
      </c>
      <c r="D4149" s="449">
        <v>1.1899999999999995</v>
      </c>
      <c r="E4149" s="449">
        <v>3.49</v>
      </c>
      <c r="F4149" s="449" t="s">
        <v>11335</v>
      </c>
    </row>
    <row r="4150" spans="1:6" ht="45" customHeight="1">
      <c r="A4150" s="446">
        <v>90754</v>
      </c>
      <c r="B4150" s="447" t="s">
        <v>1991</v>
      </c>
      <c r="C4150" s="448" t="s">
        <v>2572</v>
      </c>
      <c r="D4150" s="449">
        <v>7.5</v>
      </c>
      <c r="E4150" s="449">
        <v>6.76</v>
      </c>
      <c r="F4150" s="449" t="s">
        <v>15611</v>
      </c>
    </row>
    <row r="4151" spans="1:6" ht="45" customHeight="1">
      <c r="A4151" s="446">
        <v>90739</v>
      </c>
      <c r="B4151" s="447" t="s">
        <v>2448</v>
      </c>
      <c r="C4151" s="448" t="s">
        <v>2572</v>
      </c>
      <c r="D4151" s="449">
        <v>5.580000000000001</v>
      </c>
      <c r="E4151" s="449">
        <v>5.0599999999999996</v>
      </c>
      <c r="F4151" s="449" t="s">
        <v>15603</v>
      </c>
    </row>
    <row r="4152" spans="1:6">
      <c r="A4152" s="441"/>
      <c r="B4152" s="445" t="s">
        <v>336</v>
      </c>
      <c r="C4152" s="443"/>
      <c r="D4152" s="444" t="s">
        <v>2587</v>
      </c>
      <c r="E4152" s="444" t="s">
        <v>2587</v>
      </c>
      <c r="F4152" s="444"/>
    </row>
    <row r="4153" spans="1:6" ht="15" customHeight="1">
      <c r="A4153" s="446">
        <v>72293</v>
      </c>
      <c r="B4153" s="447" t="s">
        <v>541</v>
      </c>
      <c r="C4153" s="448" t="s">
        <v>2570</v>
      </c>
      <c r="D4153" s="449">
        <v>3.58</v>
      </c>
      <c r="E4153" s="449">
        <v>1.83</v>
      </c>
      <c r="F4153" s="449" t="s">
        <v>12644</v>
      </c>
    </row>
    <row r="4154" spans="1:6" ht="15" customHeight="1">
      <c r="A4154" s="446">
        <v>72294</v>
      </c>
      <c r="B4154" s="447" t="s">
        <v>542</v>
      </c>
      <c r="C4154" s="448" t="s">
        <v>2570</v>
      </c>
      <c r="D4154" s="449">
        <v>5.84</v>
      </c>
      <c r="E4154" s="449">
        <v>2.23</v>
      </c>
      <c r="F4154" s="449" t="s">
        <v>13100</v>
      </c>
    </row>
    <row r="4155" spans="1:6" ht="15" customHeight="1">
      <c r="A4155" s="446">
        <v>72295</v>
      </c>
      <c r="B4155" s="447" t="s">
        <v>543</v>
      </c>
      <c r="C4155" s="448" t="s">
        <v>2570</v>
      </c>
      <c r="D4155" s="449">
        <v>8.0500000000000007</v>
      </c>
      <c r="E4155" s="449">
        <v>3.09</v>
      </c>
      <c r="F4155" s="449" t="s">
        <v>18553</v>
      </c>
    </row>
    <row r="4156" spans="1:6" ht="15" customHeight="1">
      <c r="A4156" s="446">
        <v>83531</v>
      </c>
      <c r="B4156" s="447" t="s">
        <v>3788</v>
      </c>
      <c r="C4156" s="448" t="s">
        <v>2570</v>
      </c>
      <c r="D4156" s="449">
        <v>335.69</v>
      </c>
      <c r="E4156" s="449">
        <v>19.329999999999998</v>
      </c>
      <c r="F4156" s="449" t="s">
        <v>15730</v>
      </c>
    </row>
    <row r="4157" spans="1:6" ht="15" customHeight="1">
      <c r="A4157" s="446">
        <v>83535</v>
      </c>
      <c r="B4157" s="447" t="s">
        <v>3789</v>
      </c>
      <c r="C4157" s="448" t="s">
        <v>2570</v>
      </c>
      <c r="D4157" s="449">
        <v>273.56</v>
      </c>
      <c r="E4157" s="449">
        <v>19.329999999999998</v>
      </c>
      <c r="F4157" s="449" t="s">
        <v>15731</v>
      </c>
    </row>
    <row r="4158" spans="1:6" ht="15" customHeight="1">
      <c r="A4158" s="446">
        <v>83520</v>
      </c>
      <c r="B4158" s="447" t="s">
        <v>3790</v>
      </c>
      <c r="C4158" s="448" t="s">
        <v>2570</v>
      </c>
      <c r="D4158" s="449">
        <v>54.809999999999995</v>
      </c>
      <c r="E4158" s="449">
        <v>26.71</v>
      </c>
      <c r="F4158" s="449" t="s">
        <v>15729</v>
      </c>
    </row>
    <row r="4159" spans="1:6" ht="30" customHeight="1">
      <c r="A4159" s="446">
        <v>95693</v>
      </c>
      <c r="B4159" s="447" t="s">
        <v>3791</v>
      </c>
      <c r="C4159" s="448" t="s">
        <v>2570</v>
      </c>
      <c r="D4159" s="449">
        <v>27.049999999999997</v>
      </c>
      <c r="E4159" s="449">
        <v>6.1</v>
      </c>
      <c r="F4159" s="449" t="s">
        <v>12805</v>
      </c>
    </row>
    <row r="4160" spans="1:6" ht="30" customHeight="1">
      <c r="A4160" s="446">
        <v>98113</v>
      </c>
      <c r="B4160" s="447" t="s">
        <v>19855</v>
      </c>
      <c r="C4160" s="448" t="s">
        <v>2570</v>
      </c>
      <c r="D4160" s="449">
        <v>1810.91</v>
      </c>
      <c r="E4160" s="449">
        <v>22.08</v>
      </c>
      <c r="F4160" s="449" t="s">
        <v>19856</v>
      </c>
    </row>
    <row r="4161" spans="1:6">
      <c r="A4161" s="441"/>
      <c r="B4161" s="445" t="s">
        <v>337</v>
      </c>
      <c r="C4161" s="443"/>
      <c r="D4161" s="444" t="s">
        <v>2587</v>
      </c>
      <c r="E4161" s="444" t="s">
        <v>2587</v>
      </c>
      <c r="F4161" s="444"/>
    </row>
    <row r="4162" spans="1:6" ht="45" customHeight="1">
      <c r="A4162" s="446">
        <v>89726</v>
      </c>
      <c r="B4162" s="447" t="s">
        <v>3792</v>
      </c>
      <c r="C4162" s="448" t="s">
        <v>2570</v>
      </c>
      <c r="D4162" s="449">
        <v>2.82</v>
      </c>
      <c r="E4162" s="449">
        <v>2.85</v>
      </c>
      <c r="F4162" s="449" t="s">
        <v>12374</v>
      </c>
    </row>
    <row r="4163" spans="1:6" ht="45" customHeight="1">
      <c r="A4163" s="446">
        <v>89732</v>
      </c>
      <c r="B4163" s="447" t="s">
        <v>3793</v>
      </c>
      <c r="C4163" s="448" t="s">
        <v>2570</v>
      </c>
      <c r="D4163" s="449">
        <v>4.6099999999999994</v>
      </c>
      <c r="E4163" s="449">
        <v>3.67</v>
      </c>
      <c r="F4163" s="449" t="s">
        <v>12666</v>
      </c>
    </row>
    <row r="4164" spans="1:6" ht="45" customHeight="1">
      <c r="A4164" s="446">
        <v>89739</v>
      </c>
      <c r="B4164" s="447" t="s">
        <v>3794</v>
      </c>
      <c r="C4164" s="448" t="s">
        <v>2570</v>
      </c>
      <c r="D4164" s="449">
        <v>8.32</v>
      </c>
      <c r="E4164" s="449">
        <v>5.35</v>
      </c>
      <c r="F4164" s="449" t="s">
        <v>13813</v>
      </c>
    </row>
    <row r="4165" spans="1:6" ht="45" customHeight="1">
      <c r="A4165" s="446">
        <v>89746</v>
      </c>
      <c r="B4165" s="447" t="s">
        <v>3795</v>
      </c>
      <c r="C4165" s="448" t="s">
        <v>2570</v>
      </c>
      <c r="D4165" s="449">
        <v>10.210000000000001</v>
      </c>
      <c r="E4165" s="449">
        <v>6.97</v>
      </c>
      <c r="F4165" s="449" t="s">
        <v>15037</v>
      </c>
    </row>
    <row r="4166" spans="1:6" ht="45" customHeight="1">
      <c r="A4166" s="446">
        <v>89724</v>
      </c>
      <c r="B4166" s="447" t="s">
        <v>3796</v>
      </c>
      <c r="C4166" s="448" t="s">
        <v>2570</v>
      </c>
      <c r="D4166" s="449">
        <v>4.34</v>
      </c>
      <c r="E4166" s="449">
        <v>2.82</v>
      </c>
      <c r="F4166" s="449" t="s">
        <v>18667</v>
      </c>
    </row>
    <row r="4167" spans="1:6" ht="45" customHeight="1">
      <c r="A4167" s="446">
        <v>89731</v>
      </c>
      <c r="B4167" s="447" t="s">
        <v>3797</v>
      </c>
      <c r="C4167" s="448" t="s">
        <v>2570</v>
      </c>
      <c r="D4167" s="449">
        <v>4.24</v>
      </c>
      <c r="E4167" s="449">
        <v>3.68</v>
      </c>
      <c r="F4167" s="449" t="s">
        <v>17777</v>
      </c>
    </row>
    <row r="4168" spans="1:6" ht="45" customHeight="1">
      <c r="A4168" s="446">
        <v>89737</v>
      </c>
      <c r="B4168" s="447" t="s">
        <v>3798</v>
      </c>
      <c r="C4168" s="448" t="s">
        <v>2570</v>
      </c>
      <c r="D4168" s="449">
        <v>7.82</v>
      </c>
      <c r="E4168" s="449">
        <v>5.35</v>
      </c>
      <c r="F4168" s="449" t="s">
        <v>13453</v>
      </c>
    </row>
    <row r="4169" spans="1:6" ht="45" customHeight="1">
      <c r="A4169" s="446">
        <v>89744</v>
      </c>
      <c r="B4169" s="447" t="s">
        <v>3799</v>
      </c>
      <c r="C4169" s="448" t="s">
        <v>2570</v>
      </c>
      <c r="D4169" s="449">
        <v>10.240000000000002</v>
      </c>
      <c r="E4169" s="449">
        <v>6.97</v>
      </c>
      <c r="F4169" s="449" t="s">
        <v>18673</v>
      </c>
    </row>
    <row r="4170" spans="1:6" ht="45" customHeight="1">
      <c r="A4170" s="446">
        <v>89728</v>
      </c>
      <c r="B4170" s="447" t="s">
        <v>3800</v>
      </c>
      <c r="C4170" s="448" t="s">
        <v>2570</v>
      </c>
      <c r="D4170" s="449">
        <v>4.7099999999999991</v>
      </c>
      <c r="E4170" s="449">
        <v>2.81</v>
      </c>
      <c r="F4170" s="449" t="s">
        <v>12540</v>
      </c>
    </row>
    <row r="4171" spans="1:6" ht="45" customHeight="1">
      <c r="A4171" s="446">
        <v>89733</v>
      </c>
      <c r="B4171" s="447" t="s">
        <v>3801</v>
      </c>
      <c r="C4171" s="448" t="s">
        <v>2570</v>
      </c>
      <c r="D4171" s="449">
        <v>8.43</v>
      </c>
      <c r="E4171" s="449">
        <v>3.64</v>
      </c>
      <c r="F4171" s="449" t="s">
        <v>12751</v>
      </c>
    </row>
    <row r="4172" spans="1:6" ht="45" customHeight="1">
      <c r="A4172" s="446">
        <v>89742</v>
      </c>
      <c r="B4172" s="447" t="s">
        <v>3802</v>
      </c>
      <c r="C4172" s="448" t="s">
        <v>2570</v>
      </c>
      <c r="D4172" s="449">
        <v>15.05</v>
      </c>
      <c r="E4172" s="449">
        <v>5.31</v>
      </c>
      <c r="F4172" s="449" t="s">
        <v>18671</v>
      </c>
    </row>
    <row r="4173" spans="1:6" ht="45" customHeight="1">
      <c r="A4173" s="446">
        <v>89748</v>
      </c>
      <c r="B4173" s="447" t="s">
        <v>3803</v>
      </c>
      <c r="C4173" s="448" t="s">
        <v>2570</v>
      </c>
      <c r="D4173" s="449">
        <v>18.09</v>
      </c>
      <c r="E4173" s="449">
        <v>6.94</v>
      </c>
      <c r="F4173" s="449" t="s">
        <v>12439</v>
      </c>
    </row>
    <row r="4174" spans="1:6" ht="45" customHeight="1">
      <c r="A4174" s="446">
        <v>89730</v>
      </c>
      <c r="B4174" s="447" t="s">
        <v>3804</v>
      </c>
      <c r="C4174" s="448" t="s">
        <v>2570</v>
      </c>
      <c r="D4174" s="449">
        <v>5.1999999999999993</v>
      </c>
      <c r="E4174" s="449">
        <v>2.81</v>
      </c>
      <c r="F4174" s="449" t="s">
        <v>11372</v>
      </c>
    </row>
    <row r="4175" spans="1:6" ht="45" customHeight="1">
      <c r="A4175" s="446">
        <v>89735</v>
      </c>
      <c r="B4175" s="447" t="s">
        <v>3805</v>
      </c>
      <c r="C4175" s="448" t="s">
        <v>2570</v>
      </c>
      <c r="D4175" s="449">
        <v>9.02</v>
      </c>
      <c r="E4175" s="449">
        <v>3.63</v>
      </c>
      <c r="F4175" s="449" t="s">
        <v>18669</v>
      </c>
    </row>
    <row r="4176" spans="1:6" ht="45" customHeight="1">
      <c r="A4176" s="446">
        <v>89743</v>
      </c>
      <c r="B4176" s="447" t="s">
        <v>3806</v>
      </c>
      <c r="C4176" s="448" t="s">
        <v>2570</v>
      </c>
      <c r="D4176" s="449">
        <v>22.29</v>
      </c>
      <c r="E4176" s="449">
        <v>5.28</v>
      </c>
      <c r="F4176" s="449" t="s">
        <v>18672</v>
      </c>
    </row>
    <row r="4177" spans="1:6" ht="45" customHeight="1">
      <c r="A4177" s="446">
        <v>89750</v>
      </c>
      <c r="B4177" s="447" t="s">
        <v>3807</v>
      </c>
      <c r="C4177" s="448" t="s">
        <v>2570</v>
      </c>
      <c r="D4177" s="449">
        <v>31.989999999999995</v>
      </c>
      <c r="E4177" s="449">
        <v>6.92</v>
      </c>
      <c r="F4177" s="449" t="s">
        <v>18118</v>
      </c>
    </row>
    <row r="4178" spans="1:6" ht="45" customHeight="1">
      <c r="A4178" s="446">
        <v>89752</v>
      </c>
      <c r="B4178" s="447" t="s">
        <v>3808</v>
      </c>
      <c r="C4178" s="448" t="s">
        <v>2570</v>
      </c>
      <c r="D4178" s="449">
        <v>2.67</v>
      </c>
      <c r="E4178" s="449">
        <v>1.99</v>
      </c>
      <c r="F4178" s="449" t="s">
        <v>11346</v>
      </c>
    </row>
    <row r="4179" spans="1:6" ht="45" customHeight="1">
      <c r="A4179" s="446">
        <v>89753</v>
      </c>
      <c r="B4179" s="447" t="s">
        <v>3809</v>
      </c>
      <c r="C4179" s="448" t="s">
        <v>2570</v>
      </c>
      <c r="D4179" s="449">
        <v>3.9699999999999998</v>
      </c>
      <c r="E4179" s="449">
        <v>2.25</v>
      </c>
      <c r="F4179" s="449" t="s">
        <v>11452</v>
      </c>
    </row>
    <row r="4180" spans="1:6" ht="45" customHeight="1">
      <c r="A4180" s="446">
        <v>89774</v>
      </c>
      <c r="B4180" s="447" t="s">
        <v>3810</v>
      </c>
      <c r="C4180" s="448" t="s">
        <v>2570</v>
      </c>
      <c r="D4180" s="449">
        <v>6.6199999999999992</v>
      </c>
      <c r="E4180" s="449">
        <v>3.65</v>
      </c>
      <c r="F4180" s="449" t="s">
        <v>18681</v>
      </c>
    </row>
    <row r="4181" spans="1:6" ht="45" customHeight="1">
      <c r="A4181" s="446">
        <v>89778</v>
      </c>
      <c r="B4181" s="447" t="s">
        <v>3811</v>
      </c>
      <c r="C4181" s="448" t="s">
        <v>2570</v>
      </c>
      <c r="D4181" s="449">
        <v>8.27</v>
      </c>
      <c r="E4181" s="449">
        <v>4.76</v>
      </c>
      <c r="F4181" s="449" t="s">
        <v>11378</v>
      </c>
    </row>
    <row r="4182" spans="1:6" ht="45" customHeight="1">
      <c r="A4182" s="446">
        <v>89754</v>
      </c>
      <c r="B4182" s="447" t="s">
        <v>3812</v>
      </c>
      <c r="C4182" s="448" t="s">
        <v>2570</v>
      </c>
      <c r="D4182" s="449">
        <v>8.2099999999999991</v>
      </c>
      <c r="E4182" s="449">
        <v>2.2200000000000002</v>
      </c>
      <c r="F4182" s="449" t="s">
        <v>12986</v>
      </c>
    </row>
    <row r="4183" spans="1:6" ht="45" customHeight="1">
      <c r="A4183" s="446">
        <v>89776</v>
      </c>
      <c r="B4183" s="447" t="s">
        <v>4207</v>
      </c>
      <c r="C4183" s="448" t="s">
        <v>2570</v>
      </c>
      <c r="D4183" s="449">
        <v>9.8999999999999986</v>
      </c>
      <c r="E4183" s="449">
        <v>3.63</v>
      </c>
      <c r="F4183" s="449" t="s">
        <v>18682</v>
      </c>
    </row>
    <row r="4184" spans="1:6" ht="45" customHeight="1">
      <c r="A4184" s="446">
        <v>89779</v>
      </c>
      <c r="B4184" s="447" t="s">
        <v>4970</v>
      </c>
      <c r="C4184" s="448" t="s">
        <v>2570</v>
      </c>
      <c r="D4184" s="449">
        <v>14.329999999999998</v>
      </c>
      <c r="E4184" s="449">
        <v>4.7300000000000004</v>
      </c>
      <c r="F4184" s="449" t="s">
        <v>13936</v>
      </c>
    </row>
    <row r="4185" spans="1:6" ht="30" customHeight="1">
      <c r="A4185" s="446">
        <v>89782</v>
      </c>
      <c r="B4185" s="447" t="s">
        <v>4971</v>
      </c>
      <c r="C4185" s="448" t="s">
        <v>2570</v>
      </c>
      <c r="D4185" s="449">
        <v>4.91</v>
      </c>
      <c r="E4185" s="449">
        <v>3.94</v>
      </c>
      <c r="F4185" s="449" t="s">
        <v>14185</v>
      </c>
    </row>
    <row r="4186" spans="1:6" ht="30" customHeight="1">
      <c r="A4186" s="446">
        <v>89784</v>
      </c>
      <c r="B4186" s="447" t="s">
        <v>4972</v>
      </c>
      <c r="C4186" s="448" t="s">
        <v>2570</v>
      </c>
      <c r="D4186" s="449">
        <v>8.84</v>
      </c>
      <c r="E4186" s="449">
        <v>4.76</v>
      </c>
      <c r="F4186" s="449" t="s">
        <v>18683</v>
      </c>
    </row>
    <row r="4187" spans="1:6" ht="30" customHeight="1">
      <c r="A4187" s="446">
        <v>89786</v>
      </c>
      <c r="B4187" s="447" t="s">
        <v>4973</v>
      </c>
      <c r="C4187" s="448" t="s">
        <v>2570</v>
      </c>
      <c r="D4187" s="449">
        <v>15.060000000000002</v>
      </c>
      <c r="E4187" s="449">
        <v>6.95</v>
      </c>
      <c r="F4187" s="449" t="s">
        <v>16021</v>
      </c>
    </row>
    <row r="4188" spans="1:6" ht="30" customHeight="1">
      <c r="A4188" s="446">
        <v>89796</v>
      </c>
      <c r="B4188" s="447" t="s">
        <v>4974</v>
      </c>
      <c r="C4188" s="448" t="s">
        <v>2570</v>
      </c>
      <c r="D4188" s="449">
        <v>18.350000000000001</v>
      </c>
      <c r="E4188" s="449">
        <v>9.1999999999999993</v>
      </c>
      <c r="F4188" s="449" t="s">
        <v>18692</v>
      </c>
    </row>
    <row r="4189" spans="1:6" ht="45" customHeight="1">
      <c r="A4189" s="446">
        <v>89783</v>
      </c>
      <c r="B4189" s="447" t="s">
        <v>4975</v>
      </c>
      <c r="C4189" s="448" t="s">
        <v>2570</v>
      </c>
      <c r="D4189" s="449">
        <v>5.07</v>
      </c>
      <c r="E4189" s="449">
        <v>3.94</v>
      </c>
      <c r="F4189" s="449" t="s">
        <v>16297</v>
      </c>
    </row>
    <row r="4190" spans="1:6" ht="45" customHeight="1">
      <c r="A4190" s="446">
        <v>89785</v>
      </c>
      <c r="B4190" s="447" t="s">
        <v>4976</v>
      </c>
      <c r="C4190" s="448" t="s">
        <v>2570</v>
      </c>
      <c r="D4190" s="449">
        <v>9.85</v>
      </c>
      <c r="E4190" s="449">
        <v>4.75</v>
      </c>
      <c r="F4190" s="449" t="s">
        <v>18684</v>
      </c>
    </row>
    <row r="4191" spans="1:6" ht="45" customHeight="1">
      <c r="A4191" s="446">
        <v>89795</v>
      </c>
      <c r="B4191" s="447" t="s">
        <v>4977</v>
      </c>
      <c r="C4191" s="448" t="s">
        <v>2570</v>
      </c>
      <c r="D4191" s="449">
        <v>16.440000000000001</v>
      </c>
      <c r="E4191" s="449">
        <v>6.95</v>
      </c>
      <c r="F4191" s="449" t="s">
        <v>18691</v>
      </c>
    </row>
    <row r="4192" spans="1:6" ht="45" customHeight="1">
      <c r="A4192" s="446">
        <v>89797</v>
      </c>
      <c r="B4192" s="447" t="s">
        <v>4978</v>
      </c>
      <c r="C4192" s="448" t="s">
        <v>2570</v>
      </c>
      <c r="D4192" s="449">
        <v>21.61</v>
      </c>
      <c r="E4192" s="449">
        <v>9.18</v>
      </c>
      <c r="F4192" s="449" t="s">
        <v>18693</v>
      </c>
    </row>
    <row r="4193" spans="1:6">
      <c r="A4193" s="441"/>
      <c r="B4193" s="445" t="s">
        <v>338</v>
      </c>
      <c r="C4193" s="443"/>
      <c r="D4193" s="444" t="s">
        <v>2587</v>
      </c>
      <c r="E4193" s="444" t="s">
        <v>2587</v>
      </c>
      <c r="F4193" s="444"/>
    </row>
    <row r="4194" spans="1:6" ht="30" customHeight="1">
      <c r="A4194" s="446">
        <v>89802</v>
      </c>
      <c r="B4194" s="447" t="s">
        <v>4979</v>
      </c>
      <c r="C4194" s="448" t="s">
        <v>2570</v>
      </c>
      <c r="D4194" s="449">
        <v>3.7199999999999998</v>
      </c>
      <c r="E4194" s="449">
        <v>1.1100000000000001</v>
      </c>
      <c r="F4194" s="449" t="s">
        <v>11341</v>
      </c>
    </row>
    <row r="4195" spans="1:6" ht="30" customHeight="1">
      <c r="A4195" s="446">
        <v>89806</v>
      </c>
      <c r="B4195" s="447" t="s">
        <v>3823</v>
      </c>
      <c r="C4195" s="448" t="s">
        <v>2570</v>
      </c>
      <c r="D4195" s="449">
        <v>7.23</v>
      </c>
      <c r="E4195" s="449">
        <v>2.23</v>
      </c>
      <c r="F4195" s="449" t="s">
        <v>13494</v>
      </c>
    </row>
    <row r="4196" spans="1:6" ht="30" customHeight="1">
      <c r="A4196" s="446">
        <v>89810</v>
      </c>
      <c r="B4196" s="447" t="s">
        <v>3824</v>
      </c>
      <c r="C4196" s="448" t="s">
        <v>2570</v>
      </c>
      <c r="D4196" s="449">
        <v>8.86</v>
      </c>
      <c r="E4196" s="449">
        <v>3.34</v>
      </c>
      <c r="F4196" s="449" t="s">
        <v>11578</v>
      </c>
    </row>
    <row r="4197" spans="1:6" ht="30" customHeight="1">
      <c r="A4197" s="446">
        <v>89801</v>
      </c>
      <c r="B4197" s="447" t="s">
        <v>3825</v>
      </c>
      <c r="C4197" s="448" t="s">
        <v>2570</v>
      </c>
      <c r="D4197" s="449">
        <v>3.3599999999999994</v>
      </c>
      <c r="E4197" s="449">
        <v>1.1100000000000001</v>
      </c>
      <c r="F4197" s="449" t="s">
        <v>11339</v>
      </c>
    </row>
    <row r="4198" spans="1:6" ht="30" customHeight="1">
      <c r="A4198" s="446">
        <v>89803</v>
      </c>
      <c r="B4198" s="447" t="s">
        <v>3826</v>
      </c>
      <c r="C4198" s="448" t="s">
        <v>2570</v>
      </c>
      <c r="D4198" s="449">
        <v>7.5299999999999994</v>
      </c>
      <c r="E4198" s="449">
        <v>1.0900000000000001</v>
      </c>
      <c r="F4198" s="449" t="s">
        <v>12369</v>
      </c>
    </row>
    <row r="4199" spans="1:6" ht="30" customHeight="1">
      <c r="A4199" s="446">
        <v>89805</v>
      </c>
      <c r="B4199" s="447" t="s">
        <v>3827</v>
      </c>
      <c r="C4199" s="448" t="s">
        <v>2570</v>
      </c>
      <c r="D4199" s="449">
        <v>6.73</v>
      </c>
      <c r="E4199" s="449">
        <v>2.23</v>
      </c>
      <c r="F4199" s="449" t="s">
        <v>18694</v>
      </c>
    </row>
    <row r="4200" spans="1:6" ht="30" customHeight="1">
      <c r="A4200" s="446">
        <v>89809</v>
      </c>
      <c r="B4200" s="447" t="s">
        <v>3828</v>
      </c>
      <c r="C4200" s="448" t="s">
        <v>2570</v>
      </c>
      <c r="D4200" s="449">
        <v>8.89</v>
      </c>
      <c r="E4200" s="449">
        <v>3.34</v>
      </c>
      <c r="F4200" s="449" t="s">
        <v>12749</v>
      </c>
    </row>
    <row r="4201" spans="1:6" ht="30" customHeight="1">
      <c r="A4201" s="446">
        <v>89807</v>
      </c>
      <c r="B4201" s="447" t="s">
        <v>3829</v>
      </c>
      <c r="C4201" s="448" t="s">
        <v>2570</v>
      </c>
      <c r="D4201" s="449">
        <v>13.939999999999998</v>
      </c>
      <c r="E4201" s="449">
        <v>2.21</v>
      </c>
      <c r="F4201" s="449" t="s">
        <v>14862</v>
      </c>
    </row>
    <row r="4202" spans="1:6" ht="30" customHeight="1">
      <c r="A4202" s="446">
        <v>89811</v>
      </c>
      <c r="B4202" s="447" t="s">
        <v>3830</v>
      </c>
      <c r="C4202" s="448" t="s">
        <v>2570</v>
      </c>
      <c r="D4202" s="449">
        <v>16.73</v>
      </c>
      <c r="E4202" s="449">
        <v>3.32</v>
      </c>
      <c r="F4202" s="449" t="s">
        <v>12333</v>
      </c>
    </row>
    <row r="4203" spans="1:6" ht="30" customHeight="1">
      <c r="A4203" s="446">
        <v>89804</v>
      </c>
      <c r="B4203" s="447" t="s">
        <v>3831</v>
      </c>
      <c r="C4203" s="448" t="s">
        <v>2570</v>
      </c>
      <c r="D4203" s="449">
        <v>8.11</v>
      </c>
      <c r="E4203" s="449">
        <v>1.0900000000000001</v>
      </c>
      <c r="F4203" s="449" t="s">
        <v>17765</v>
      </c>
    </row>
    <row r="4204" spans="1:6" ht="30" customHeight="1">
      <c r="A4204" s="446">
        <v>89808</v>
      </c>
      <c r="B4204" s="447" t="s">
        <v>3832</v>
      </c>
      <c r="C4204" s="448" t="s">
        <v>2570</v>
      </c>
      <c r="D4204" s="449">
        <v>21.16</v>
      </c>
      <c r="E4204" s="449">
        <v>2.2000000000000002</v>
      </c>
      <c r="F4204" s="449" t="s">
        <v>16233</v>
      </c>
    </row>
    <row r="4205" spans="1:6" ht="45" customHeight="1">
      <c r="A4205" s="446">
        <v>89812</v>
      </c>
      <c r="B4205" s="447" t="s">
        <v>3833</v>
      </c>
      <c r="C4205" s="448" t="s">
        <v>2570</v>
      </c>
      <c r="D4205" s="449">
        <v>30.63</v>
      </c>
      <c r="E4205" s="449">
        <v>3.3</v>
      </c>
      <c r="F4205" s="449" t="s">
        <v>17739</v>
      </c>
    </row>
    <row r="4206" spans="1:6" ht="30" customHeight="1">
      <c r="A4206" s="446">
        <v>89813</v>
      </c>
      <c r="B4206" s="447" t="s">
        <v>3834</v>
      </c>
      <c r="C4206" s="448" t="s">
        <v>2570</v>
      </c>
      <c r="D4206" s="449">
        <v>3.4899999999999998</v>
      </c>
      <c r="E4206" s="449">
        <v>0.82</v>
      </c>
      <c r="F4206" s="449" t="s">
        <v>11751</v>
      </c>
    </row>
    <row r="4207" spans="1:6" ht="30" customHeight="1">
      <c r="A4207" s="446">
        <v>89817</v>
      </c>
      <c r="B4207" s="447" t="s">
        <v>3835</v>
      </c>
      <c r="C4207" s="448" t="s">
        <v>2570</v>
      </c>
      <c r="D4207" s="449">
        <v>5.92</v>
      </c>
      <c r="E4207" s="449">
        <v>1.66</v>
      </c>
      <c r="F4207" s="449" t="s">
        <v>13617</v>
      </c>
    </row>
    <row r="4208" spans="1:6" ht="30" customHeight="1">
      <c r="A4208" s="446">
        <v>89821</v>
      </c>
      <c r="B4208" s="447" t="s">
        <v>3836</v>
      </c>
      <c r="C4208" s="448" t="s">
        <v>2570</v>
      </c>
      <c r="D4208" s="449">
        <v>7.35</v>
      </c>
      <c r="E4208" s="449">
        <v>2.23</v>
      </c>
      <c r="F4208" s="449" t="s">
        <v>18697</v>
      </c>
    </row>
    <row r="4209" spans="1:6" ht="30" customHeight="1">
      <c r="A4209" s="446">
        <v>89814</v>
      </c>
      <c r="B4209" s="447" t="s">
        <v>3837</v>
      </c>
      <c r="C4209" s="448" t="s">
        <v>2570</v>
      </c>
      <c r="D4209" s="449">
        <v>7.7099999999999991</v>
      </c>
      <c r="E4209" s="449">
        <v>0.81</v>
      </c>
      <c r="F4209" s="449" t="s">
        <v>18695</v>
      </c>
    </row>
    <row r="4210" spans="1:6" ht="30" customHeight="1">
      <c r="A4210" s="446">
        <v>89819</v>
      </c>
      <c r="B4210" s="447" t="s">
        <v>3838</v>
      </c>
      <c r="C4210" s="448" t="s">
        <v>2570</v>
      </c>
      <c r="D4210" s="449">
        <v>9.19</v>
      </c>
      <c r="E4210" s="449">
        <v>1.65</v>
      </c>
      <c r="F4210" s="449" t="s">
        <v>14916</v>
      </c>
    </row>
    <row r="4211" spans="1:6" ht="30" customHeight="1">
      <c r="A4211" s="446">
        <v>89823</v>
      </c>
      <c r="B4211" s="447" t="s">
        <v>3839</v>
      </c>
      <c r="C4211" s="448" t="s">
        <v>2570</v>
      </c>
      <c r="D4211" s="449">
        <v>13.399999999999999</v>
      </c>
      <c r="E4211" s="449">
        <v>2.21</v>
      </c>
      <c r="F4211" s="449" t="s">
        <v>18698</v>
      </c>
    </row>
    <row r="4212" spans="1:6" ht="30" customHeight="1">
      <c r="A4212" s="446">
        <v>89825</v>
      </c>
      <c r="B4212" s="447" t="s">
        <v>3840</v>
      </c>
      <c r="C4212" s="448" t="s">
        <v>2570</v>
      </c>
      <c r="D4212" s="449">
        <v>7.7200000000000006</v>
      </c>
      <c r="E4212" s="449">
        <v>1.66</v>
      </c>
      <c r="F4212" s="449" t="s">
        <v>12738</v>
      </c>
    </row>
    <row r="4213" spans="1:6" ht="30" customHeight="1">
      <c r="A4213" s="446">
        <v>89829</v>
      </c>
      <c r="B4213" s="447" t="s">
        <v>3841</v>
      </c>
      <c r="C4213" s="448" t="s">
        <v>2570</v>
      </c>
      <c r="D4213" s="449">
        <v>13.589999999999998</v>
      </c>
      <c r="E4213" s="449">
        <v>3.06</v>
      </c>
      <c r="F4213" s="449" t="s">
        <v>18638</v>
      </c>
    </row>
    <row r="4214" spans="1:6" ht="30" customHeight="1">
      <c r="A4214" s="446">
        <v>89833</v>
      </c>
      <c r="B4214" s="447" t="s">
        <v>3842</v>
      </c>
      <c r="C4214" s="448" t="s">
        <v>2570</v>
      </c>
      <c r="D4214" s="449">
        <v>16.59</v>
      </c>
      <c r="E4214" s="449">
        <v>4.45</v>
      </c>
      <c r="F4214" s="449" t="s">
        <v>18704</v>
      </c>
    </row>
    <row r="4215" spans="1:6" ht="30" customHeight="1">
      <c r="A4215" s="446">
        <v>89827</v>
      </c>
      <c r="B4215" s="447" t="s">
        <v>3843</v>
      </c>
      <c r="C4215" s="448" t="s">
        <v>2570</v>
      </c>
      <c r="D4215" s="449">
        <v>8.73</v>
      </c>
      <c r="E4215" s="449">
        <v>1.65</v>
      </c>
      <c r="F4215" s="449" t="s">
        <v>18700</v>
      </c>
    </row>
    <row r="4216" spans="1:6" ht="30" customHeight="1">
      <c r="A4216" s="446">
        <v>89830</v>
      </c>
      <c r="B4216" s="447" t="s">
        <v>3844</v>
      </c>
      <c r="C4216" s="448" t="s">
        <v>2570</v>
      </c>
      <c r="D4216" s="449">
        <v>14.97</v>
      </c>
      <c r="E4216" s="449">
        <v>3.06</v>
      </c>
      <c r="F4216" s="449" t="s">
        <v>18702</v>
      </c>
    </row>
    <row r="4217" spans="1:6" ht="30" customHeight="1">
      <c r="A4217" s="446">
        <v>89834</v>
      </c>
      <c r="B4217" s="447" t="s">
        <v>4980</v>
      </c>
      <c r="C4217" s="448" t="s">
        <v>2570</v>
      </c>
      <c r="D4217" s="449">
        <v>19.84</v>
      </c>
      <c r="E4217" s="449">
        <v>4.4400000000000004</v>
      </c>
      <c r="F4217" s="449" t="s">
        <v>18705</v>
      </c>
    </row>
    <row r="4218" spans="1:6">
      <c r="A4218" s="441"/>
      <c r="B4218" s="445" t="s">
        <v>339</v>
      </c>
      <c r="C4218" s="443"/>
      <c r="D4218" s="444" t="s">
        <v>2587</v>
      </c>
      <c r="E4218" s="444" t="s">
        <v>2587</v>
      </c>
      <c r="F4218" s="444"/>
    </row>
    <row r="4219" spans="1:6" ht="30" customHeight="1">
      <c r="A4219" s="446">
        <v>89851</v>
      </c>
      <c r="B4219" s="447" t="s">
        <v>4981</v>
      </c>
      <c r="C4219" s="448" t="s">
        <v>2570</v>
      </c>
      <c r="D4219" s="449">
        <v>10.11</v>
      </c>
      <c r="E4219" s="449">
        <v>6.68</v>
      </c>
      <c r="F4219" s="449" t="s">
        <v>11356</v>
      </c>
    </row>
    <row r="4220" spans="1:6" ht="30" customHeight="1">
      <c r="A4220" s="446">
        <v>89855</v>
      </c>
      <c r="B4220" s="447" t="s">
        <v>4982</v>
      </c>
      <c r="C4220" s="448" t="s">
        <v>2570</v>
      </c>
      <c r="D4220" s="449">
        <v>44</v>
      </c>
      <c r="E4220" s="449">
        <v>9.15</v>
      </c>
      <c r="F4220" s="449" t="s">
        <v>18719</v>
      </c>
    </row>
    <row r="4221" spans="1:6" ht="30" customHeight="1">
      <c r="A4221" s="446">
        <v>89850</v>
      </c>
      <c r="B4221" s="447" t="s">
        <v>4983</v>
      </c>
      <c r="C4221" s="448" t="s">
        <v>2570</v>
      </c>
      <c r="D4221" s="449">
        <v>10.14</v>
      </c>
      <c r="E4221" s="449">
        <v>6.68</v>
      </c>
      <c r="F4221" s="449" t="s">
        <v>18715</v>
      </c>
    </row>
    <row r="4222" spans="1:6" ht="30" customHeight="1">
      <c r="A4222" s="446">
        <v>89854</v>
      </c>
      <c r="B4222" s="447" t="s">
        <v>4984</v>
      </c>
      <c r="C4222" s="448" t="s">
        <v>2570</v>
      </c>
      <c r="D4222" s="449">
        <v>41.2</v>
      </c>
      <c r="E4222" s="449">
        <v>9.15</v>
      </c>
      <c r="F4222" s="449" t="s">
        <v>18718</v>
      </c>
    </row>
    <row r="4223" spans="1:6" ht="30" customHeight="1">
      <c r="A4223" s="446">
        <v>89852</v>
      </c>
      <c r="B4223" s="447" t="s">
        <v>4985</v>
      </c>
      <c r="C4223" s="448" t="s">
        <v>2570</v>
      </c>
      <c r="D4223" s="449">
        <v>17.990000000000002</v>
      </c>
      <c r="E4223" s="449">
        <v>6.65</v>
      </c>
      <c r="F4223" s="449" t="s">
        <v>18716</v>
      </c>
    </row>
    <row r="4224" spans="1:6" ht="45" customHeight="1">
      <c r="A4224" s="446">
        <v>89853</v>
      </c>
      <c r="B4224" s="447" t="s">
        <v>4986</v>
      </c>
      <c r="C4224" s="448" t="s">
        <v>2570</v>
      </c>
      <c r="D4224" s="449">
        <v>31.890000000000004</v>
      </c>
      <c r="E4224" s="449">
        <v>6.63</v>
      </c>
      <c r="F4224" s="449" t="s">
        <v>18717</v>
      </c>
    </row>
    <row r="4225" spans="1:6" ht="30" customHeight="1">
      <c r="A4225" s="446">
        <v>89856</v>
      </c>
      <c r="B4225" s="447" t="s">
        <v>4987</v>
      </c>
      <c r="C4225" s="448" t="s">
        <v>2570</v>
      </c>
      <c r="D4225" s="449">
        <v>8.16</v>
      </c>
      <c r="E4225" s="449">
        <v>4.4800000000000004</v>
      </c>
      <c r="F4225" s="449" t="s">
        <v>18607</v>
      </c>
    </row>
    <row r="4226" spans="1:6" ht="30" customHeight="1">
      <c r="A4226" s="446">
        <v>89857</v>
      </c>
      <c r="B4226" s="447" t="s">
        <v>4988</v>
      </c>
      <c r="C4226" s="448" t="s">
        <v>2570</v>
      </c>
      <c r="D4226" s="449">
        <v>14.220000000000002</v>
      </c>
      <c r="E4226" s="449">
        <v>4.45</v>
      </c>
      <c r="F4226" s="449" t="s">
        <v>18720</v>
      </c>
    </row>
    <row r="4227" spans="1:6" ht="30" customHeight="1">
      <c r="A4227" s="446">
        <v>89859</v>
      </c>
      <c r="B4227" s="447" t="s">
        <v>4989</v>
      </c>
      <c r="C4227" s="448" t="s">
        <v>2570</v>
      </c>
      <c r="D4227" s="449">
        <v>52.190000000000005</v>
      </c>
      <c r="E4227" s="449">
        <v>6.08</v>
      </c>
      <c r="F4227" s="449" t="s">
        <v>11713</v>
      </c>
    </row>
    <row r="4228" spans="1:6" ht="30" customHeight="1">
      <c r="A4228" s="446">
        <v>89860</v>
      </c>
      <c r="B4228" s="447" t="s">
        <v>4990</v>
      </c>
      <c r="C4228" s="448" t="s">
        <v>2570</v>
      </c>
      <c r="D4228" s="449">
        <v>18.240000000000002</v>
      </c>
      <c r="E4228" s="449">
        <v>8.92</v>
      </c>
      <c r="F4228" s="449" t="s">
        <v>18721</v>
      </c>
    </row>
    <row r="4229" spans="1:6" ht="30" customHeight="1">
      <c r="A4229" s="446">
        <v>89862</v>
      </c>
      <c r="B4229" s="447" t="s">
        <v>4991</v>
      </c>
      <c r="C4229" s="448" t="s">
        <v>2570</v>
      </c>
      <c r="D4229" s="449">
        <v>43.830000000000005</v>
      </c>
      <c r="E4229" s="449">
        <v>12.19</v>
      </c>
      <c r="F4229" s="449" t="s">
        <v>18723</v>
      </c>
    </row>
    <row r="4230" spans="1:6" ht="30" customHeight="1">
      <c r="A4230" s="446">
        <v>89861</v>
      </c>
      <c r="B4230" s="447" t="s">
        <v>4992</v>
      </c>
      <c r="C4230" s="448" t="s">
        <v>2570</v>
      </c>
      <c r="D4230" s="449">
        <v>21.49</v>
      </c>
      <c r="E4230" s="449">
        <v>8.91</v>
      </c>
      <c r="F4230" s="449" t="s">
        <v>18722</v>
      </c>
    </row>
    <row r="4231" spans="1:6" ht="30" customHeight="1">
      <c r="A4231" s="446">
        <v>89863</v>
      </c>
      <c r="B4231" s="447" t="s">
        <v>4993</v>
      </c>
      <c r="C4231" s="448" t="s">
        <v>2570</v>
      </c>
      <c r="D4231" s="449">
        <v>97.88000000000001</v>
      </c>
      <c r="E4231" s="449">
        <v>12.16</v>
      </c>
      <c r="F4231" s="449" t="s">
        <v>18724</v>
      </c>
    </row>
    <row r="4232" spans="1:6">
      <c r="A4232" s="441"/>
      <c r="B4232" s="445" t="s">
        <v>1146</v>
      </c>
      <c r="C4232" s="443"/>
      <c r="D4232" s="444" t="s">
        <v>2587</v>
      </c>
      <c r="E4232" s="444" t="s">
        <v>2587</v>
      </c>
      <c r="F4232" s="444"/>
    </row>
    <row r="4233" spans="1:6" ht="30" customHeight="1">
      <c r="A4233" s="446">
        <v>89508</v>
      </c>
      <c r="B4233" s="447" t="s">
        <v>4994</v>
      </c>
      <c r="C4233" s="448" t="s">
        <v>2572</v>
      </c>
      <c r="D4233" s="449">
        <v>9.1999999999999993</v>
      </c>
      <c r="E4233" s="449">
        <v>4.62</v>
      </c>
      <c r="F4233" s="449" t="s">
        <v>17614</v>
      </c>
    </row>
    <row r="4234" spans="1:6" ht="30" customHeight="1">
      <c r="A4234" s="446">
        <v>89509</v>
      </c>
      <c r="B4234" s="447" t="s">
        <v>4995</v>
      </c>
      <c r="C4234" s="448" t="s">
        <v>2572</v>
      </c>
      <c r="D4234" s="449">
        <v>13.149999999999999</v>
      </c>
      <c r="E4234" s="449">
        <v>5.84</v>
      </c>
      <c r="F4234" s="449" t="s">
        <v>18306</v>
      </c>
    </row>
    <row r="4235" spans="1:6" ht="30" customHeight="1">
      <c r="A4235" s="446">
        <v>89511</v>
      </c>
      <c r="B4235" s="447" t="s">
        <v>4996</v>
      </c>
      <c r="C4235" s="448" t="s">
        <v>2572</v>
      </c>
      <c r="D4235" s="449">
        <v>19.5</v>
      </c>
      <c r="E4235" s="449">
        <v>9.0500000000000007</v>
      </c>
      <c r="F4235" s="449" t="s">
        <v>18307</v>
      </c>
    </row>
    <row r="4236" spans="1:6" ht="30" customHeight="1">
      <c r="A4236" s="446">
        <v>89512</v>
      </c>
      <c r="B4236" s="447" t="s">
        <v>4997</v>
      </c>
      <c r="C4236" s="448" t="s">
        <v>2572</v>
      </c>
      <c r="D4236" s="449">
        <v>31.94</v>
      </c>
      <c r="E4236" s="449">
        <v>12.34</v>
      </c>
      <c r="F4236" s="449" t="s">
        <v>18308</v>
      </c>
    </row>
    <row r="4237" spans="1:6" ht="30" customHeight="1">
      <c r="A4237" s="446">
        <v>89576</v>
      </c>
      <c r="B4237" s="447" t="s">
        <v>4998</v>
      </c>
      <c r="C4237" s="448" t="s">
        <v>2572</v>
      </c>
      <c r="D4237" s="449">
        <v>13.4</v>
      </c>
      <c r="E4237" s="449">
        <v>1.94</v>
      </c>
      <c r="F4237" s="449" t="s">
        <v>15046</v>
      </c>
    </row>
    <row r="4238" spans="1:6" ht="30" customHeight="1">
      <c r="A4238" s="446">
        <v>89578</v>
      </c>
      <c r="B4238" s="447" t="s">
        <v>4999</v>
      </c>
      <c r="C4238" s="448" t="s">
        <v>2572</v>
      </c>
      <c r="D4238" s="449">
        <v>23.25</v>
      </c>
      <c r="E4238" s="449">
        <v>3.05</v>
      </c>
      <c r="F4238" s="449" t="s">
        <v>18309</v>
      </c>
    </row>
    <row r="4239" spans="1:6" ht="30" customHeight="1">
      <c r="A4239" s="446">
        <v>89580</v>
      </c>
      <c r="B4239" s="447" t="s">
        <v>5000</v>
      </c>
      <c r="C4239" s="448" t="s">
        <v>2572</v>
      </c>
      <c r="D4239" s="449">
        <v>46.31</v>
      </c>
      <c r="E4239" s="449">
        <v>4.97</v>
      </c>
      <c r="F4239" s="449" t="s">
        <v>18310</v>
      </c>
    </row>
    <row r="4240" spans="1:6" ht="45" customHeight="1">
      <c r="A4240" s="446">
        <v>91789</v>
      </c>
      <c r="B4240" s="447" t="s">
        <v>5001</v>
      </c>
      <c r="C4240" s="448" t="s">
        <v>2572</v>
      </c>
      <c r="D4240" s="449">
        <v>23.169999999999998</v>
      </c>
      <c r="E4240" s="449">
        <v>5.12</v>
      </c>
      <c r="F4240" s="449" t="s">
        <v>18328</v>
      </c>
    </row>
    <row r="4241" spans="1:6" ht="45" customHeight="1">
      <c r="A4241" s="446">
        <v>91790</v>
      </c>
      <c r="B4241" s="447" t="s">
        <v>5002</v>
      </c>
      <c r="C4241" s="448" t="s">
        <v>2572</v>
      </c>
      <c r="D4241" s="449">
        <v>34.130000000000003</v>
      </c>
      <c r="E4241" s="449">
        <v>9.89</v>
      </c>
      <c r="F4241" s="449" t="s">
        <v>18329</v>
      </c>
    </row>
    <row r="4242" spans="1:6" ht="45" customHeight="1">
      <c r="A4242" s="446">
        <v>91791</v>
      </c>
      <c r="B4242" s="447" t="s">
        <v>4545</v>
      </c>
      <c r="C4242" s="448" t="s">
        <v>2572</v>
      </c>
      <c r="D4242" s="449">
        <v>49.239999999999995</v>
      </c>
      <c r="E4242" s="449">
        <v>5.38</v>
      </c>
      <c r="F4242" s="449" t="s">
        <v>18330</v>
      </c>
    </row>
    <row r="4243" spans="1:6">
      <c r="A4243" s="441"/>
      <c r="B4243" s="445" t="s">
        <v>1149</v>
      </c>
      <c r="C4243" s="443"/>
      <c r="D4243" s="444" t="s">
        <v>2587</v>
      </c>
      <c r="E4243" s="444" t="s">
        <v>2587</v>
      </c>
      <c r="F4243" s="444"/>
    </row>
    <row r="4244" spans="1:6">
      <c r="A4244" s="441"/>
      <c r="B4244" s="528" t="s">
        <v>21018</v>
      </c>
      <c r="C4244" s="443"/>
      <c r="D4244" s="444" t="s">
        <v>2587</v>
      </c>
      <c r="E4244" s="444" t="s">
        <v>2587</v>
      </c>
      <c r="F4244" s="444"/>
    </row>
    <row r="4245" spans="1:6" ht="30" customHeight="1">
      <c r="A4245" s="446">
        <v>89526</v>
      </c>
      <c r="B4245" s="447" t="s">
        <v>4546</v>
      </c>
      <c r="C4245" s="448" t="s">
        <v>2570</v>
      </c>
      <c r="D4245" s="449">
        <v>19.799999999999997</v>
      </c>
      <c r="E4245" s="449">
        <v>2.76</v>
      </c>
      <c r="F4245" s="449" t="s">
        <v>15551</v>
      </c>
    </row>
    <row r="4246" spans="1:6" ht="30" customHeight="1">
      <c r="A4246" s="446">
        <v>89533</v>
      </c>
      <c r="B4246" s="447" t="s">
        <v>4547</v>
      </c>
      <c r="C4246" s="448" t="s">
        <v>2570</v>
      </c>
      <c r="D4246" s="449">
        <v>17.53</v>
      </c>
      <c r="E4246" s="449">
        <v>3.89</v>
      </c>
      <c r="F4246" s="449" t="s">
        <v>18602</v>
      </c>
    </row>
    <row r="4247" spans="1:6" ht="30" customHeight="1">
      <c r="A4247" s="446">
        <v>89535</v>
      </c>
      <c r="B4247" s="447" t="s">
        <v>4548</v>
      </c>
      <c r="C4247" s="448" t="s">
        <v>2570</v>
      </c>
      <c r="D4247" s="449">
        <v>29.349999999999998</v>
      </c>
      <c r="E4247" s="449">
        <v>3.88</v>
      </c>
      <c r="F4247" s="449" t="s">
        <v>18604</v>
      </c>
    </row>
    <row r="4248" spans="1:6" ht="30" customHeight="1">
      <c r="A4248" s="446">
        <v>89546</v>
      </c>
      <c r="B4248" s="447" t="s">
        <v>4549</v>
      </c>
      <c r="C4248" s="448" t="s">
        <v>2570</v>
      </c>
      <c r="D4248" s="449">
        <v>5.7</v>
      </c>
      <c r="E4248" s="449">
        <v>1.24</v>
      </c>
      <c r="F4248" s="449" t="s">
        <v>14432</v>
      </c>
    </row>
    <row r="4249" spans="1:6" ht="30" customHeight="1">
      <c r="A4249" s="446">
        <v>95694</v>
      </c>
      <c r="B4249" s="447" t="s">
        <v>4550</v>
      </c>
      <c r="C4249" s="448" t="s">
        <v>2570</v>
      </c>
      <c r="D4249" s="449">
        <v>37.160000000000004</v>
      </c>
      <c r="E4249" s="449">
        <v>3.87</v>
      </c>
      <c r="F4249" s="449" t="s">
        <v>19094</v>
      </c>
    </row>
    <row r="4250" spans="1:6" ht="30" customHeight="1">
      <c r="A4250" s="446">
        <v>89516</v>
      </c>
      <c r="B4250" s="447" t="s">
        <v>4551</v>
      </c>
      <c r="C4250" s="448" t="s">
        <v>2570</v>
      </c>
      <c r="D4250" s="449">
        <v>4.3900000000000006</v>
      </c>
      <c r="E4250" s="449">
        <v>1.39</v>
      </c>
      <c r="F4250" s="449" t="s">
        <v>16022</v>
      </c>
    </row>
    <row r="4251" spans="1:6" ht="30" customHeight="1">
      <c r="A4251" s="446">
        <v>89520</v>
      </c>
      <c r="B4251" s="447" t="s">
        <v>4552</v>
      </c>
      <c r="C4251" s="448" t="s">
        <v>2570</v>
      </c>
      <c r="D4251" s="449">
        <v>6.1099999999999994</v>
      </c>
      <c r="E4251" s="449">
        <v>1.82</v>
      </c>
      <c r="F4251" s="449" t="s">
        <v>12579</v>
      </c>
    </row>
    <row r="4252" spans="1:6" ht="30" customHeight="1">
      <c r="A4252" s="446">
        <v>89524</v>
      </c>
      <c r="B4252" s="447" t="s">
        <v>4553</v>
      </c>
      <c r="C4252" s="448" t="s">
        <v>2570</v>
      </c>
      <c r="D4252" s="449">
        <v>12.9</v>
      </c>
      <c r="E4252" s="449">
        <v>2.77</v>
      </c>
      <c r="F4252" s="449" t="s">
        <v>15121</v>
      </c>
    </row>
    <row r="4253" spans="1:6" ht="30" customHeight="1">
      <c r="A4253" s="446">
        <v>89531</v>
      </c>
      <c r="B4253" s="447" t="s">
        <v>4554</v>
      </c>
      <c r="C4253" s="448" t="s">
        <v>2570</v>
      </c>
      <c r="D4253" s="449">
        <v>17.53</v>
      </c>
      <c r="E4253" s="449">
        <v>3.89</v>
      </c>
      <c r="F4253" s="449" t="s">
        <v>18602</v>
      </c>
    </row>
    <row r="4254" spans="1:6" ht="30" customHeight="1">
      <c r="A4254" s="446">
        <v>89514</v>
      </c>
      <c r="B4254" s="447" t="s">
        <v>4555</v>
      </c>
      <c r="C4254" s="448" t="s">
        <v>2570</v>
      </c>
      <c r="D4254" s="449">
        <v>5.1400000000000006</v>
      </c>
      <c r="E4254" s="449">
        <v>1.39</v>
      </c>
      <c r="F4254" s="449" t="s">
        <v>12022</v>
      </c>
    </row>
    <row r="4255" spans="1:6" ht="30" customHeight="1">
      <c r="A4255" s="446">
        <v>89518</v>
      </c>
      <c r="B4255" s="447" t="s">
        <v>4556</v>
      </c>
      <c r="C4255" s="448" t="s">
        <v>2570</v>
      </c>
      <c r="D4255" s="449">
        <v>7.1099999999999994</v>
      </c>
      <c r="E4255" s="449">
        <v>1.81</v>
      </c>
      <c r="F4255" s="449" t="s">
        <v>16069</v>
      </c>
    </row>
    <row r="4256" spans="1:6" ht="30" customHeight="1">
      <c r="A4256" s="446">
        <v>89522</v>
      </c>
      <c r="B4256" s="447" t="s">
        <v>4557</v>
      </c>
      <c r="C4256" s="448" t="s">
        <v>2570</v>
      </c>
      <c r="D4256" s="449">
        <v>14.79</v>
      </c>
      <c r="E4256" s="449">
        <v>2.77</v>
      </c>
      <c r="F4256" s="449" t="s">
        <v>18596</v>
      </c>
    </row>
    <row r="4257" spans="1:6" ht="30" customHeight="1">
      <c r="A4257" s="446">
        <v>89529</v>
      </c>
      <c r="B4257" s="447" t="s">
        <v>4558</v>
      </c>
      <c r="C4257" s="448" t="s">
        <v>2570</v>
      </c>
      <c r="D4257" s="449">
        <v>22.14</v>
      </c>
      <c r="E4257" s="449">
        <v>3.88</v>
      </c>
      <c r="F4257" s="449" t="s">
        <v>18600</v>
      </c>
    </row>
    <row r="4258" spans="1:6" ht="30" customHeight="1">
      <c r="A4258" s="446">
        <v>89544</v>
      </c>
      <c r="B4258" s="447" t="s">
        <v>4559</v>
      </c>
      <c r="C4258" s="448" t="s">
        <v>2570</v>
      </c>
      <c r="D4258" s="449">
        <v>4.71</v>
      </c>
      <c r="E4258" s="449">
        <v>0.96</v>
      </c>
      <c r="F4258" s="449" t="s">
        <v>12374</v>
      </c>
    </row>
    <row r="4259" spans="1:6" ht="30" customHeight="1">
      <c r="A4259" s="446">
        <v>89545</v>
      </c>
      <c r="B4259" s="447" t="s">
        <v>4560</v>
      </c>
      <c r="C4259" s="448" t="s">
        <v>2570</v>
      </c>
      <c r="D4259" s="449">
        <v>6.6899999999999995</v>
      </c>
      <c r="E4259" s="449">
        <v>1.24</v>
      </c>
      <c r="F4259" s="449" t="s">
        <v>12579</v>
      </c>
    </row>
    <row r="4260" spans="1:6" ht="30" customHeight="1">
      <c r="A4260" s="446">
        <v>89547</v>
      </c>
      <c r="B4260" s="447" t="s">
        <v>4561</v>
      </c>
      <c r="C4260" s="448" t="s">
        <v>2570</v>
      </c>
      <c r="D4260" s="449">
        <v>9.9700000000000006</v>
      </c>
      <c r="E4260" s="449">
        <v>1.94</v>
      </c>
      <c r="F4260" s="449" t="s">
        <v>11447</v>
      </c>
    </row>
    <row r="4261" spans="1:6" ht="30" customHeight="1">
      <c r="A4261" s="446">
        <v>89548</v>
      </c>
      <c r="B4261" s="447" t="s">
        <v>4562</v>
      </c>
      <c r="C4261" s="448" t="s">
        <v>2570</v>
      </c>
      <c r="D4261" s="449">
        <v>10.91</v>
      </c>
      <c r="E4261" s="449">
        <v>1.94</v>
      </c>
      <c r="F4261" s="449" t="s">
        <v>14140</v>
      </c>
    </row>
    <row r="4262" spans="1:6" ht="30" customHeight="1">
      <c r="A4262" s="446">
        <v>89554</v>
      </c>
      <c r="B4262" s="447" t="s">
        <v>4563</v>
      </c>
      <c r="C4262" s="448" t="s">
        <v>2570</v>
      </c>
      <c r="D4262" s="449">
        <v>12.18</v>
      </c>
      <c r="E4262" s="449">
        <v>2.64</v>
      </c>
      <c r="F4262" s="449" t="s">
        <v>18608</v>
      </c>
    </row>
    <row r="4263" spans="1:6" ht="30" customHeight="1">
      <c r="A4263" s="446">
        <v>89556</v>
      </c>
      <c r="B4263" s="447" t="s">
        <v>4564</v>
      </c>
      <c r="C4263" s="448" t="s">
        <v>2570</v>
      </c>
      <c r="D4263" s="449">
        <v>18.630000000000003</v>
      </c>
      <c r="E4263" s="449">
        <v>2.63</v>
      </c>
      <c r="F4263" s="449" t="s">
        <v>16265</v>
      </c>
    </row>
    <row r="4264" spans="1:6" ht="30" customHeight="1">
      <c r="A4264" s="446">
        <v>89549</v>
      </c>
      <c r="B4264" s="447" t="s">
        <v>4565</v>
      </c>
      <c r="C4264" s="448" t="s">
        <v>2570</v>
      </c>
      <c r="D4264" s="449">
        <v>7.44</v>
      </c>
      <c r="E4264" s="449">
        <v>1.95</v>
      </c>
      <c r="F4264" s="449" t="s">
        <v>17478</v>
      </c>
    </row>
    <row r="4265" spans="1:6" ht="30" customHeight="1">
      <c r="A4265" s="446">
        <v>89550</v>
      </c>
      <c r="B4265" s="447" t="s">
        <v>4566</v>
      </c>
      <c r="C4265" s="448" t="s">
        <v>2570</v>
      </c>
      <c r="D4265" s="449">
        <v>20.309999999999999</v>
      </c>
      <c r="E4265" s="449">
        <v>1.93</v>
      </c>
      <c r="F4265" s="449" t="s">
        <v>18606</v>
      </c>
    </row>
    <row r="4266" spans="1:6" ht="30" customHeight="1">
      <c r="A4266" s="446">
        <v>89559</v>
      </c>
      <c r="B4266" s="447" t="s">
        <v>4567</v>
      </c>
      <c r="C4266" s="448" t="s">
        <v>2570</v>
      </c>
      <c r="D4266" s="449">
        <v>33.980000000000004</v>
      </c>
      <c r="E4266" s="449">
        <v>2.62</v>
      </c>
      <c r="F4266" s="449" t="s">
        <v>15993</v>
      </c>
    </row>
    <row r="4267" spans="1:6" ht="30" customHeight="1">
      <c r="A4267" s="446">
        <v>89571</v>
      </c>
      <c r="B4267" s="447" t="s">
        <v>4568</v>
      </c>
      <c r="C4267" s="448" t="s">
        <v>2570</v>
      </c>
      <c r="D4267" s="449">
        <v>37.69</v>
      </c>
      <c r="E4267" s="449">
        <v>5.1100000000000003</v>
      </c>
      <c r="F4267" s="449" t="s">
        <v>14404</v>
      </c>
    </row>
    <row r="4268" spans="1:6" ht="30" customHeight="1">
      <c r="A4268" s="446">
        <v>89573</v>
      </c>
      <c r="B4268" s="447" t="s">
        <v>4569</v>
      </c>
      <c r="C4268" s="448" t="s">
        <v>2570</v>
      </c>
      <c r="D4268" s="449">
        <v>34.020000000000003</v>
      </c>
      <c r="E4268" s="449">
        <v>5.12</v>
      </c>
      <c r="F4268" s="449" t="s">
        <v>18614</v>
      </c>
    </row>
    <row r="4269" spans="1:6" ht="30" customHeight="1">
      <c r="A4269" s="446">
        <v>89557</v>
      </c>
      <c r="B4269" s="447" t="s">
        <v>5004</v>
      </c>
      <c r="C4269" s="448" t="s">
        <v>2570</v>
      </c>
      <c r="D4269" s="449">
        <v>14.39</v>
      </c>
      <c r="E4269" s="449">
        <v>2.64</v>
      </c>
      <c r="F4269" s="449" t="s">
        <v>18464</v>
      </c>
    </row>
    <row r="4270" spans="1:6" ht="30" customHeight="1">
      <c r="A4270" s="446">
        <v>89561</v>
      </c>
      <c r="B4270" s="447" t="s">
        <v>5005</v>
      </c>
      <c r="C4270" s="448" t="s">
        <v>2570</v>
      </c>
      <c r="D4270" s="449">
        <v>6.6000000000000005</v>
      </c>
      <c r="E4270" s="449">
        <v>1.95</v>
      </c>
      <c r="F4270" s="449" t="s">
        <v>18609</v>
      </c>
    </row>
    <row r="4271" spans="1:6" ht="30" customHeight="1">
      <c r="A4271" s="446">
        <v>89563</v>
      </c>
      <c r="B4271" s="447" t="s">
        <v>5006</v>
      </c>
      <c r="C4271" s="448" t="s">
        <v>2570</v>
      </c>
      <c r="D4271" s="449">
        <v>10.73</v>
      </c>
      <c r="E4271" s="449">
        <v>2.5</v>
      </c>
      <c r="F4271" s="449" t="s">
        <v>13302</v>
      </c>
    </row>
    <row r="4272" spans="1:6" ht="30" customHeight="1">
      <c r="A4272" s="446">
        <v>89565</v>
      </c>
      <c r="B4272" s="447" t="s">
        <v>5007</v>
      </c>
      <c r="C4272" s="448" t="s">
        <v>2570</v>
      </c>
      <c r="D4272" s="449">
        <v>27.65</v>
      </c>
      <c r="E4272" s="449">
        <v>3.74</v>
      </c>
      <c r="F4272" s="449" t="s">
        <v>18417</v>
      </c>
    </row>
    <row r="4273" spans="1:6" ht="30" customHeight="1">
      <c r="A4273" s="446">
        <v>89566</v>
      </c>
      <c r="B4273" s="447" t="s">
        <v>5008</v>
      </c>
      <c r="C4273" s="448" t="s">
        <v>2570</v>
      </c>
      <c r="D4273" s="449">
        <v>23.57</v>
      </c>
      <c r="E4273" s="449">
        <v>3.74</v>
      </c>
      <c r="F4273" s="449" t="s">
        <v>18610</v>
      </c>
    </row>
    <row r="4274" spans="1:6" ht="30" customHeight="1">
      <c r="A4274" s="446">
        <v>89567</v>
      </c>
      <c r="B4274" s="447" t="s">
        <v>5009</v>
      </c>
      <c r="C4274" s="448" t="s">
        <v>2570</v>
      </c>
      <c r="D4274" s="449">
        <v>41.26</v>
      </c>
      <c r="E4274" s="449">
        <v>5.1100000000000003</v>
      </c>
      <c r="F4274" s="449" t="s">
        <v>16286</v>
      </c>
    </row>
    <row r="4275" spans="1:6" ht="30" customHeight="1">
      <c r="A4275" s="446">
        <v>89569</v>
      </c>
      <c r="B4275" s="447" t="s">
        <v>5010</v>
      </c>
      <c r="C4275" s="448" t="s">
        <v>2570</v>
      </c>
      <c r="D4275" s="449">
        <v>38.869999999999997</v>
      </c>
      <c r="E4275" s="449">
        <v>5.1100000000000003</v>
      </c>
      <c r="F4275" s="449" t="s">
        <v>18612</v>
      </c>
    </row>
    <row r="4276" spans="1:6" ht="30" customHeight="1">
      <c r="A4276" s="446">
        <v>89574</v>
      </c>
      <c r="B4276" s="447" t="s">
        <v>5011</v>
      </c>
      <c r="C4276" s="448" t="s">
        <v>2570</v>
      </c>
      <c r="D4276" s="449">
        <v>67.589999999999989</v>
      </c>
      <c r="E4276" s="449">
        <v>7.87</v>
      </c>
      <c r="F4276" s="449" t="s">
        <v>18615</v>
      </c>
    </row>
    <row r="4277" spans="1:6" ht="30">
      <c r="A4277" s="441"/>
      <c r="B4277" s="445" t="s">
        <v>340</v>
      </c>
      <c r="C4277" s="443"/>
      <c r="D4277" s="444" t="s">
        <v>2587</v>
      </c>
      <c r="E4277" s="444" t="s">
        <v>2587</v>
      </c>
      <c r="F4277" s="444"/>
    </row>
    <row r="4278" spans="1:6" ht="30" customHeight="1">
      <c r="A4278" s="446">
        <v>89583</v>
      </c>
      <c r="B4278" s="447" t="s">
        <v>5012</v>
      </c>
      <c r="C4278" s="448" t="s">
        <v>2570</v>
      </c>
      <c r="D4278" s="449">
        <v>19.39</v>
      </c>
      <c r="E4278" s="449">
        <v>1.64</v>
      </c>
      <c r="F4278" s="449" t="s">
        <v>17222</v>
      </c>
    </row>
    <row r="4279" spans="1:6" ht="45" customHeight="1">
      <c r="A4279" s="446">
        <v>89586</v>
      </c>
      <c r="B4279" s="447" t="s">
        <v>5013</v>
      </c>
      <c r="C4279" s="448" t="s">
        <v>2570</v>
      </c>
      <c r="D4279" s="449">
        <v>17.130000000000003</v>
      </c>
      <c r="E4279" s="449">
        <v>2.76</v>
      </c>
      <c r="F4279" s="449" t="s">
        <v>13449</v>
      </c>
    </row>
    <row r="4280" spans="1:6" ht="30" customHeight="1">
      <c r="A4280" s="446">
        <v>89587</v>
      </c>
      <c r="B4280" s="447" t="s">
        <v>5014</v>
      </c>
      <c r="C4280" s="448" t="s">
        <v>2570</v>
      </c>
      <c r="D4280" s="449">
        <v>28.95</v>
      </c>
      <c r="E4280" s="449">
        <v>2.75</v>
      </c>
      <c r="F4280" s="449" t="s">
        <v>18616</v>
      </c>
    </row>
    <row r="4281" spans="1:6" ht="30" customHeight="1">
      <c r="A4281" s="446">
        <v>89592</v>
      </c>
      <c r="B4281" s="447" t="s">
        <v>5015</v>
      </c>
      <c r="C4281" s="448" t="s">
        <v>2570</v>
      </c>
      <c r="D4281" s="449">
        <v>95.84</v>
      </c>
      <c r="E4281" s="449">
        <v>4.67</v>
      </c>
      <c r="F4281" s="449" t="s">
        <v>18618</v>
      </c>
    </row>
    <row r="4282" spans="1:6" ht="30" customHeight="1">
      <c r="A4282" s="446">
        <v>95695</v>
      </c>
      <c r="B4282" s="447" t="s">
        <v>5016</v>
      </c>
      <c r="C4282" s="448" t="s">
        <v>2570</v>
      </c>
      <c r="D4282" s="449">
        <v>36.75</v>
      </c>
      <c r="E4282" s="449">
        <v>2.75</v>
      </c>
      <c r="F4282" s="449" t="s">
        <v>19095</v>
      </c>
    </row>
    <row r="4283" spans="1:6" ht="30" customHeight="1">
      <c r="A4283" s="446">
        <v>89582</v>
      </c>
      <c r="B4283" s="447" t="s">
        <v>5017</v>
      </c>
      <c r="C4283" s="448" t="s">
        <v>2570</v>
      </c>
      <c r="D4283" s="449">
        <v>12.5</v>
      </c>
      <c r="E4283" s="449">
        <v>1.64</v>
      </c>
      <c r="F4283" s="449" t="s">
        <v>12517</v>
      </c>
    </row>
    <row r="4284" spans="1:6" ht="30" customHeight="1">
      <c r="A4284" s="446">
        <v>89585</v>
      </c>
      <c r="B4284" s="447" t="s">
        <v>5018</v>
      </c>
      <c r="C4284" s="448" t="s">
        <v>2570</v>
      </c>
      <c r="D4284" s="449">
        <v>17.130000000000003</v>
      </c>
      <c r="E4284" s="449">
        <v>2.76</v>
      </c>
      <c r="F4284" s="449" t="s">
        <v>13449</v>
      </c>
    </row>
    <row r="4285" spans="1:6" ht="30" customHeight="1">
      <c r="A4285" s="446">
        <v>89591</v>
      </c>
      <c r="B4285" s="447" t="s">
        <v>5019</v>
      </c>
      <c r="C4285" s="448" t="s">
        <v>2570</v>
      </c>
      <c r="D4285" s="449">
        <v>57.43</v>
      </c>
      <c r="E4285" s="449">
        <v>4.68</v>
      </c>
      <c r="F4285" s="449" t="s">
        <v>15563</v>
      </c>
    </row>
    <row r="4286" spans="1:6" ht="30" customHeight="1">
      <c r="A4286" s="446">
        <v>89581</v>
      </c>
      <c r="B4286" s="447" t="s">
        <v>5020</v>
      </c>
      <c r="C4286" s="448" t="s">
        <v>2570</v>
      </c>
      <c r="D4286" s="449">
        <v>14.39</v>
      </c>
      <c r="E4286" s="449">
        <v>1.64</v>
      </c>
      <c r="F4286" s="449" t="s">
        <v>13304</v>
      </c>
    </row>
    <row r="4287" spans="1:6" ht="30" customHeight="1">
      <c r="A4287" s="446">
        <v>89584</v>
      </c>
      <c r="B4287" s="447" t="s">
        <v>5021</v>
      </c>
      <c r="C4287" s="448" t="s">
        <v>2570</v>
      </c>
      <c r="D4287" s="449">
        <v>21.729999999999997</v>
      </c>
      <c r="E4287" s="449">
        <v>2.76</v>
      </c>
      <c r="F4287" s="449" t="s">
        <v>12503</v>
      </c>
    </row>
    <row r="4288" spans="1:6" ht="30" customHeight="1">
      <c r="A4288" s="446">
        <v>89590</v>
      </c>
      <c r="B4288" s="447" t="s">
        <v>5022</v>
      </c>
      <c r="C4288" s="448" t="s">
        <v>2570</v>
      </c>
      <c r="D4288" s="449">
        <v>70.649999999999991</v>
      </c>
      <c r="E4288" s="449">
        <v>4.67</v>
      </c>
      <c r="F4288" s="449" t="s">
        <v>18617</v>
      </c>
    </row>
    <row r="4289" spans="1:6" ht="30" customHeight="1">
      <c r="A4289" s="446">
        <v>89599</v>
      </c>
      <c r="B4289" s="447" t="s">
        <v>5023</v>
      </c>
      <c r="C4289" s="448" t="s">
        <v>2570</v>
      </c>
      <c r="D4289" s="449">
        <v>9.67</v>
      </c>
      <c r="E4289" s="449">
        <v>1.0900000000000001</v>
      </c>
      <c r="F4289" s="449" t="s">
        <v>18622</v>
      </c>
    </row>
    <row r="4290" spans="1:6" ht="30" customHeight="1">
      <c r="A4290" s="446">
        <v>89600</v>
      </c>
      <c r="B4290" s="447" t="s">
        <v>5024</v>
      </c>
      <c r="C4290" s="448" t="s">
        <v>2570</v>
      </c>
      <c r="D4290" s="449">
        <v>10.61</v>
      </c>
      <c r="E4290" s="449">
        <v>1.0900000000000001</v>
      </c>
      <c r="F4290" s="449" t="s">
        <v>15607</v>
      </c>
    </row>
    <row r="4291" spans="1:6" ht="30" customHeight="1">
      <c r="A4291" s="446">
        <v>89669</v>
      </c>
      <c r="B4291" s="447" t="s">
        <v>5025</v>
      </c>
      <c r="C4291" s="448" t="s">
        <v>2570</v>
      </c>
      <c r="D4291" s="449">
        <v>11.92</v>
      </c>
      <c r="E4291" s="449">
        <v>1.94</v>
      </c>
      <c r="F4291" s="449" t="s">
        <v>18646</v>
      </c>
    </row>
    <row r="4292" spans="1:6" ht="30" customHeight="1">
      <c r="A4292" s="446">
        <v>89671</v>
      </c>
      <c r="B4292" s="447" t="s">
        <v>5026</v>
      </c>
      <c r="C4292" s="448" t="s">
        <v>2570</v>
      </c>
      <c r="D4292" s="449">
        <v>18.37</v>
      </c>
      <c r="E4292" s="449">
        <v>1.93</v>
      </c>
      <c r="F4292" s="449" t="s">
        <v>18648</v>
      </c>
    </row>
    <row r="4293" spans="1:6" ht="30" customHeight="1">
      <c r="A4293" s="446">
        <v>89677</v>
      </c>
      <c r="B4293" s="447" t="s">
        <v>5027</v>
      </c>
      <c r="C4293" s="448" t="s">
        <v>2570</v>
      </c>
      <c r="D4293" s="449">
        <v>35.56</v>
      </c>
      <c r="E4293" s="449">
        <v>3.04</v>
      </c>
      <c r="F4293" s="449" t="s">
        <v>18651</v>
      </c>
    </row>
    <row r="4294" spans="1:6" ht="30" customHeight="1">
      <c r="A4294" s="446">
        <v>89679</v>
      </c>
      <c r="B4294" s="447" t="s">
        <v>4636</v>
      </c>
      <c r="C4294" s="448" t="s">
        <v>2570</v>
      </c>
      <c r="D4294" s="449">
        <v>58.53</v>
      </c>
      <c r="E4294" s="449">
        <v>3.03</v>
      </c>
      <c r="F4294" s="449" t="s">
        <v>18652</v>
      </c>
    </row>
    <row r="4295" spans="1:6" ht="30" customHeight="1">
      <c r="A4295" s="446">
        <v>89685</v>
      </c>
      <c r="B4295" s="447" t="s">
        <v>4298</v>
      </c>
      <c r="C4295" s="448" t="s">
        <v>2570</v>
      </c>
      <c r="D4295" s="449">
        <v>27.080000000000002</v>
      </c>
      <c r="E4295" s="449">
        <v>2.2000000000000002</v>
      </c>
      <c r="F4295" s="449" t="s">
        <v>14424</v>
      </c>
    </row>
    <row r="4296" spans="1:6" ht="30" customHeight="1">
      <c r="A4296" s="446">
        <v>89690</v>
      </c>
      <c r="B4296" s="447" t="s">
        <v>4299</v>
      </c>
      <c r="C4296" s="448" t="s">
        <v>2570</v>
      </c>
      <c r="D4296" s="449">
        <v>40.690000000000005</v>
      </c>
      <c r="E4296" s="449">
        <v>3.58</v>
      </c>
      <c r="F4296" s="449" t="s">
        <v>15684</v>
      </c>
    </row>
    <row r="4297" spans="1:6" ht="30" customHeight="1">
      <c r="A4297" s="446">
        <v>89692</v>
      </c>
      <c r="B4297" s="447" t="s">
        <v>4300</v>
      </c>
      <c r="C4297" s="448" t="s">
        <v>2570</v>
      </c>
      <c r="D4297" s="449">
        <v>38.290000000000006</v>
      </c>
      <c r="E4297" s="449">
        <v>3.59</v>
      </c>
      <c r="F4297" s="449" t="s">
        <v>15118</v>
      </c>
    </row>
    <row r="4298" spans="1:6" ht="30" customHeight="1">
      <c r="A4298" s="446">
        <v>89698</v>
      </c>
      <c r="B4298" s="447" t="s">
        <v>4301</v>
      </c>
      <c r="C4298" s="448" t="s">
        <v>2570</v>
      </c>
      <c r="D4298" s="449">
        <v>122.09</v>
      </c>
      <c r="E4298" s="449">
        <v>6.34</v>
      </c>
      <c r="F4298" s="449" t="s">
        <v>18658</v>
      </c>
    </row>
    <row r="4299" spans="1:6" ht="30" customHeight="1">
      <c r="A4299" s="446">
        <v>89699</v>
      </c>
      <c r="B4299" s="447" t="s">
        <v>4302</v>
      </c>
      <c r="C4299" s="448" t="s">
        <v>2570</v>
      </c>
      <c r="D4299" s="449">
        <v>104.36</v>
      </c>
      <c r="E4299" s="449">
        <v>6.34</v>
      </c>
      <c r="F4299" s="449" t="s">
        <v>12478</v>
      </c>
    </row>
    <row r="4300" spans="1:6" ht="30" customHeight="1">
      <c r="A4300" s="446">
        <v>89687</v>
      </c>
      <c r="B4300" s="447" t="s">
        <v>4303</v>
      </c>
      <c r="C4300" s="448" t="s">
        <v>2570</v>
      </c>
      <c r="D4300" s="449">
        <v>23</v>
      </c>
      <c r="E4300" s="449">
        <v>2.2000000000000002</v>
      </c>
      <c r="F4300" s="449" t="s">
        <v>11611</v>
      </c>
    </row>
    <row r="4301" spans="1:6" ht="30" customHeight="1">
      <c r="A4301" s="446">
        <v>89693</v>
      </c>
      <c r="B4301" s="447" t="s">
        <v>4304</v>
      </c>
      <c r="C4301" s="448" t="s">
        <v>2570</v>
      </c>
      <c r="D4301" s="449">
        <v>37.11</v>
      </c>
      <c r="E4301" s="449">
        <v>3.59</v>
      </c>
      <c r="F4301" s="449" t="s">
        <v>18418</v>
      </c>
    </row>
    <row r="4302" spans="1:6" ht="30" customHeight="1">
      <c r="A4302" s="446">
        <v>89696</v>
      </c>
      <c r="B4302" s="447" t="s">
        <v>4305</v>
      </c>
      <c r="C4302" s="448" t="s">
        <v>2570</v>
      </c>
      <c r="D4302" s="449">
        <v>33.450000000000003</v>
      </c>
      <c r="E4302" s="449">
        <v>3.59</v>
      </c>
      <c r="F4302" s="449" t="s">
        <v>18656</v>
      </c>
    </row>
    <row r="4303" spans="1:6" ht="30" customHeight="1">
      <c r="A4303" s="446">
        <v>89701</v>
      </c>
      <c r="B4303" s="447" t="s">
        <v>3938</v>
      </c>
      <c r="C4303" s="448" t="s">
        <v>2570</v>
      </c>
      <c r="D4303" s="449">
        <v>81.27</v>
      </c>
      <c r="E4303" s="449">
        <v>6.34</v>
      </c>
      <c r="F4303" s="449" t="s">
        <v>18659</v>
      </c>
    </row>
    <row r="4304" spans="1:6" ht="30" customHeight="1">
      <c r="A4304" s="446">
        <v>89704</v>
      </c>
      <c r="B4304" s="447" t="s">
        <v>3939</v>
      </c>
      <c r="C4304" s="448" t="s">
        <v>2570</v>
      </c>
      <c r="D4304" s="449">
        <v>64.180000000000007</v>
      </c>
      <c r="E4304" s="449">
        <v>6.35</v>
      </c>
      <c r="F4304" s="449" t="s">
        <v>18661</v>
      </c>
    </row>
    <row r="4305" spans="1:6" ht="30" customHeight="1">
      <c r="A4305" s="446">
        <v>89665</v>
      </c>
      <c r="B4305" s="447" t="s">
        <v>3940</v>
      </c>
      <c r="C4305" s="448" t="s">
        <v>2570</v>
      </c>
      <c r="D4305" s="449">
        <v>7.15</v>
      </c>
      <c r="E4305" s="449">
        <v>1.0900000000000001</v>
      </c>
      <c r="F4305" s="449" t="s">
        <v>18644</v>
      </c>
    </row>
    <row r="4306" spans="1:6" ht="30" customHeight="1">
      <c r="A4306" s="446">
        <v>89667</v>
      </c>
      <c r="B4306" s="447" t="s">
        <v>3941</v>
      </c>
      <c r="C4306" s="448" t="s">
        <v>2570</v>
      </c>
      <c r="D4306" s="449">
        <v>20.009999999999998</v>
      </c>
      <c r="E4306" s="449">
        <v>1.08</v>
      </c>
      <c r="F4306" s="449" t="s">
        <v>18645</v>
      </c>
    </row>
    <row r="4307" spans="1:6" ht="30" customHeight="1">
      <c r="A4307" s="446">
        <v>89673</v>
      </c>
      <c r="B4307" s="447" t="s">
        <v>3942</v>
      </c>
      <c r="C4307" s="448" t="s">
        <v>2570</v>
      </c>
      <c r="D4307" s="449">
        <v>14.13</v>
      </c>
      <c r="E4307" s="449">
        <v>1.94</v>
      </c>
      <c r="F4307" s="449" t="s">
        <v>16311</v>
      </c>
    </row>
    <row r="4308" spans="1:6" ht="30" customHeight="1">
      <c r="A4308" s="446">
        <v>89675</v>
      </c>
      <c r="B4308" s="447" t="s">
        <v>3943</v>
      </c>
      <c r="C4308" s="448" t="s">
        <v>2570</v>
      </c>
      <c r="D4308" s="449">
        <v>33.72</v>
      </c>
      <c r="E4308" s="449">
        <v>1.92</v>
      </c>
      <c r="F4308" s="449" t="s">
        <v>17908</v>
      </c>
    </row>
    <row r="4309" spans="1:6" ht="30" customHeight="1">
      <c r="A4309" s="446">
        <v>89681</v>
      </c>
      <c r="B4309" s="447" t="s">
        <v>3944</v>
      </c>
      <c r="C4309" s="448" t="s">
        <v>2570</v>
      </c>
      <c r="D4309" s="449">
        <v>39.629999999999995</v>
      </c>
      <c r="E4309" s="449">
        <v>3.03</v>
      </c>
      <c r="F4309" s="449" t="s">
        <v>18653</v>
      </c>
    </row>
    <row r="4310" spans="1:6">
      <c r="A4310" s="441"/>
      <c r="B4310" s="445" t="s">
        <v>1147</v>
      </c>
      <c r="C4310" s="443"/>
      <c r="D4310" s="444" t="s">
        <v>2587</v>
      </c>
      <c r="E4310" s="444" t="s">
        <v>2587</v>
      </c>
      <c r="F4310" s="444"/>
    </row>
    <row r="4311" spans="1:6" ht="30" customHeight="1">
      <c r="A4311" s="446">
        <v>89865</v>
      </c>
      <c r="B4311" s="447" t="s">
        <v>3945</v>
      </c>
      <c r="C4311" s="448" t="s">
        <v>2572</v>
      </c>
      <c r="D4311" s="449">
        <v>4.5600000000000005</v>
      </c>
      <c r="E4311" s="449">
        <v>5.4</v>
      </c>
      <c r="F4311" s="449" t="s">
        <v>18322</v>
      </c>
    </row>
    <row r="4312" spans="1:6" ht="30" customHeight="1">
      <c r="A4312" s="446">
        <v>89866</v>
      </c>
      <c r="B4312" s="447" t="s">
        <v>3946</v>
      </c>
      <c r="C4312" s="448" t="s">
        <v>2570</v>
      </c>
      <c r="D4312" s="449">
        <v>1.9300000000000002</v>
      </c>
      <c r="E4312" s="449">
        <v>2.0099999999999998</v>
      </c>
      <c r="F4312" s="449" t="s">
        <v>13738</v>
      </c>
    </row>
    <row r="4313" spans="1:6" ht="30" customHeight="1">
      <c r="A4313" s="446">
        <v>89867</v>
      </c>
      <c r="B4313" s="447" t="s">
        <v>3947</v>
      </c>
      <c r="C4313" s="448" t="s">
        <v>2570</v>
      </c>
      <c r="D4313" s="449">
        <v>2.46</v>
      </c>
      <c r="E4313" s="449">
        <v>1.99</v>
      </c>
      <c r="F4313" s="449" t="s">
        <v>11608</v>
      </c>
    </row>
    <row r="4314" spans="1:6" ht="30" customHeight="1">
      <c r="A4314" s="446">
        <v>89868</v>
      </c>
      <c r="B4314" s="447" t="s">
        <v>3948</v>
      </c>
      <c r="C4314" s="448" t="s">
        <v>2570</v>
      </c>
      <c r="D4314" s="449">
        <v>1.69</v>
      </c>
      <c r="E4314" s="449">
        <v>1.1299999999999999</v>
      </c>
      <c r="F4314" s="449" t="s">
        <v>14045</v>
      </c>
    </row>
    <row r="4315" spans="1:6" ht="30" customHeight="1">
      <c r="A4315" s="446">
        <v>89869</v>
      </c>
      <c r="B4315" s="447" t="s">
        <v>3949</v>
      </c>
      <c r="C4315" s="448" t="s">
        <v>2570</v>
      </c>
      <c r="D4315" s="449">
        <v>3.62</v>
      </c>
      <c r="E4315" s="449">
        <v>2.54</v>
      </c>
      <c r="F4315" s="449" t="s">
        <v>12692</v>
      </c>
    </row>
    <row r="4316" spans="1:6">
      <c r="A4316" s="441"/>
      <c r="B4316" s="445" t="s">
        <v>3950</v>
      </c>
      <c r="C4316" s="443"/>
      <c r="D4316" s="444" t="s">
        <v>2587</v>
      </c>
      <c r="E4316" s="444" t="s">
        <v>2587</v>
      </c>
      <c r="F4316" s="444"/>
    </row>
    <row r="4317" spans="1:6" ht="45" customHeight="1">
      <c r="A4317" s="446">
        <v>94885</v>
      </c>
      <c r="B4317" s="447" t="s">
        <v>4367</v>
      </c>
      <c r="C4317" s="448" t="s">
        <v>2572</v>
      </c>
      <c r="D4317" s="449">
        <v>124.09</v>
      </c>
      <c r="E4317" s="449">
        <v>0.67</v>
      </c>
      <c r="F4317" s="449" t="s">
        <v>15624</v>
      </c>
    </row>
    <row r="4318" spans="1:6" ht="45" customHeight="1">
      <c r="A4318" s="446">
        <v>94869</v>
      </c>
      <c r="B4318" s="539" t="s">
        <v>4362</v>
      </c>
      <c r="C4318" s="448" t="s">
        <v>2572</v>
      </c>
      <c r="D4318" s="449">
        <v>124.03</v>
      </c>
      <c r="E4318" s="449">
        <v>0.51</v>
      </c>
      <c r="F4318" s="449" t="s">
        <v>15615</v>
      </c>
    </row>
    <row r="4319" spans="1:6" ht="45" customHeight="1">
      <c r="A4319" s="446">
        <v>94887</v>
      </c>
      <c r="B4319" s="447" t="s">
        <v>4368</v>
      </c>
      <c r="C4319" s="448" t="s">
        <v>2572</v>
      </c>
      <c r="D4319" s="449">
        <v>146.86000000000001</v>
      </c>
      <c r="E4319" s="449">
        <v>1.1399999999999999</v>
      </c>
      <c r="F4319" s="449" t="s">
        <v>15625</v>
      </c>
    </row>
    <row r="4320" spans="1:6" ht="45" customHeight="1">
      <c r="A4320" s="446">
        <v>94871</v>
      </c>
      <c r="B4320" s="447" t="s">
        <v>4363</v>
      </c>
      <c r="C4320" s="448" t="s">
        <v>2572</v>
      </c>
      <c r="D4320" s="449">
        <v>146.75</v>
      </c>
      <c r="E4320" s="449">
        <v>0.9</v>
      </c>
      <c r="F4320" s="449" t="s">
        <v>15617</v>
      </c>
    </row>
    <row r="4321" spans="1:6" ht="45" customHeight="1">
      <c r="A4321" s="446">
        <v>90723</v>
      </c>
      <c r="B4321" s="447" t="s">
        <v>3787</v>
      </c>
      <c r="C4321" s="448" t="s">
        <v>2572</v>
      </c>
      <c r="D4321" s="449">
        <v>609.91</v>
      </c>
      <c r="E4321" s="449">
        <v>5.39</v>
      </c>
      <c r="F4321" s="449" t="s">
        <v>15591</v>
      </c>
    </row>
    <row r="4322" spans="1:6" ht="45" customHeight="1">
      <c r="A4322" s="446">
        <v>90708</v>
      </c>
      <c r="B4322" s="447" t="s">
        <v>4192</v>
      </c>
      <c r="C4322" s="448" t="s">
        <v>2572</v>
      </c>
      <c r="D4322" s="449">
        <v>608.55000000000007</v>
      </c>
      <c r="E4322" s="449">
        <v>4.53</v>
      </c>
      <c r="F4322" s="449" t="s">
        <v>15579</v>
      </c>
    </row>
    <row r="4323" spans="1:6" ht="45" customHeight="1">
      <c r="A4323" s="446">
        <v>94891</v>
      </c>
      <c r="B4323" s="447" t="s">
        <v>4369</v>
      </c>
      <c r="C4323" s="448" t="s">
        <v>2572</v>
      </c>
      <c r="D4323" s="449">
        <v>861.39</v>
      </c>
      <c r="E4323" s="449">
        <v>7.98</v>
      </c>
      <c r="F4323" s="449" t="s">
        <v>15626</v>
      </c>
    </row>
    <row r="4324" spans="1:6" ht="45" customHeight="1">
      <c r="A4324" s="446">
        <v>94875</v>
      </c>
      <c r="B4324" s="447" t="s">
        <v>4364</v>
      </c>
      <c r="C4324" s="448" t="s">
        <v>2572</v>
      </c>
      <c r="D4324" s="449">
        <v>859.65</v>
      </c>
      <c r="E4324" s="449">
        <v>6.86</v>
      </c>
      <c r="F4324" s="449" t="s">
        <v>15618</v>
      </c>
    </row>
    <row r="4325" spans="1:6" ht="45" customHeight="1">
      <c r="A4325" s="446">
        <v>94895</v>
      </c>
      <c r="B4325" s="447" t="s">
        <v>4370</v>
      </c>
      <c r="C4325" s="448" t="s">
        <v>2572</v>
      </c>
      <c r="D4325" s="449">
        <v>1147.23</v>
      </c>
      <c r="E4325" s="449">
        <v>11.21</v>
      </c>
      <c r="F4325" s="449" t="s">
        <v>15627</v>
      </c>
    </row>
    <row r="4326" spans="1:6" ht="45" customHeight="1">
      <c r="A4326" s="446">
        <v>94879</v>
      </c>
      <c r="B4326" s="447" t="s">
        <v>4365</v>
      </c>
      <c r="C4326" s="448" t="s">
        <v>2572</v>
      </c>
      <c r="D4326" s="449">
        <v>1145.1599999999999</v>
      </c>
      <c r="E4326" s="449">
        <v>9.8800000000000008</v>
      </c>
      <c r="F4326" s="449" t="s">
        <v>15620</v>
      </c>
    </row>
    <row r="4327" spans="1:6" ht="45" customHeight="1">
      <c r="A4327" s="446">
        <v>94897</v>
      </c>
      <c r="B4327" s="447" t="s">
        <v>4371</v>
      </c>
      <c r="C4327" s="448" t="s">
        <v>2572</v>
      </c>
      <c r="D4327" s="449">
        <v>1791.1899999999998</v>
      </c>
      <c r="E4327" s="449">
        <v>13.17</v>
      </c>
      <c r="F4327" s="449" t="s">
        <v>15629</v>
      </c>
    </row>
    <row r="4328" spans="1:6" ht="45" customHeight="1">
      <c r="A4328" s="446">
        <v>94881</v>
      </c>
      <c r="B4328" s="447" t="s">
        <v>4366</v>
      </c>
      <c r="C4328" s="448" t="s">
        <v>2572</v>
      </c>
      <c r="D4328" s="449">
        <v>1788.99</v>
      </c>
      <c r="E4328" s="449">
        <v>11.73</v>
      </c>
      <c r="F4328" s="449" t="s">
        <v>15621</v>
      </c>
    </row>
    <row r="4329" spans="1:6">
      <c r="A4329" s="441"/>
      <c r="B4329" s="445" t="s">
        <v>341</v>
      </c>
      <c r="C4329" s="443"/>
      <c r="D4329" s="444" t="s">
        <v>2587</v>
      </c>
      <c r="E4329" s="444" t="s">
        <v>2587</v>
      </c>
      <c r="F4329" s="444"/>
    </row>
    <row r="4330" spans="1:6">
      <c r="A4330" s="441"/>
      <c r="B4330" s="445" t="s">
        <v>1299</v>
      </c>
      <c r="C4330" s="443"/>
      <c r="D4330" s="444" t="s">
        <v>2587</v>
      </c>
      <c r="E4330" s="444" t="s">
        <v>2587</v>
      </c>
      <c r="F4330" s="444"/>
    </row>
    <row r="4331" spans="1:6" ht="30" customHeight="1">
      <c r="A4331" s="446">
        <v>98052</v>
      </c>
      <c r="B4331" s="447" t="s">
        <v>19642</v>
      </c>
      <c r="C4331" s="448" t="s">
        <v>2570</v>
      </c>
      <c r="D4331" s="449">
        <v>812.83999999999992</v>
      </c>
      <c r="E4331" s="449">
        <v>213.97</v>
      </c>
      <c r="F4331" s="449" t="s">
        <v>19643</v>
      </c>
    </row>
    <row r="4332" spans="1:6" ht="30" customHeight="1">
      <c r="A4332" s="446">
        <v>98053</v>
      </c>
      <c r="B4332" s="447" t="s">
        <v>19644</v>
      </c>
      <c r="C4332" s="448" t="s">
        <v>2570</v>
      </c>
      <c r="D4332" s="449">
        <v>1210.1399999999999</v>
      </c>
      <c r="E4332" s="449">
        <v>286.69</v>
      </c>
      <c r="F4332" s="449" t="s">
        <v>19645</v>
      </c>
    </row>
    <row r="4333" spans="1:6" ht="30" customHeight="1">
      <c r="A4333" s="446">
        <v>98054</v>
      </c>
      <c r="B4333" s="447" t="s">
        <v>19646</v>
      </c>
      <c r="C4333" s="448" t="s">
        <v>2570</v>
      </c>
      <c r="D4333" s="449">
        <v>1854.5199999999998</v>
      </c>
      <c r="E4333" s="449">
        <v>326.45</v>
      </c>
      <c r="F4333" s="449" t="s">
        <v>19647</v>
      </c>
    </row>
    <row r="4334" spans="1:6" ht="30" customHeight="1">
      <c r="A4334" s="446">
        <v>98055</v>
      </c>
      <c r="B4334" s="447" t="s">
        <v>19648</v>
      </c>
      <c r="C4334" s="448" t="s">
        <v>2570</v>
      </c>
      <c r="D4334" s="449">
        <v>2455.6200000000003</v>
      </c>
      <c r="E4334" s="449">
        <v>440.41</v>
      </c>
      <c r="F4334" s="449" t="s">
        <v>19649</v>
      </c>
    </row>
    <row r="4335" spans="1:6" ht="30" customHeight="1">
      <c r="A4335" s="446">
        <v>98056</v>
      </c>
      <c r="B4335" s="447" t="s">
        <v>19650</v>
      </c>
      <c r="C4335" s="448" t="s">
        <v>2570</v>
      </c>
      <c r="D4335" s="449">
        <v>2859.0299999999997</v>
      </c>
      <c r="E4335" s="449">
        <v>481.38</v>
      </c>
      <c r="F4335" s="449" t="s">
        <v>19651</v>
      </c>
    </row>
    <row r="4336" spans="1:6" ht="30" customHeight="1">
      <c r="A4336" s="446">
        <v>98057</v>
      </c>
      <c r="B4336" s="447" t="s">
        <v>19652</v>
      </c>
      <c r="C4336" s="448" t="s">
        <v>2570</v>
      </c>
      <c r="D4336" s="449">
        <v>3817.78</v>
      </c>
      <c r="E4336" s="449">
        <v>570.89</v>
      </c>
      <c r="F4336" s="449" t="s">
        <v>19653</v>
      </c>
    </row>
    <row r="4337" spans="1:6" ht="45" customHeight="1">
      <c r="A4337" s="446">
        <v>98066</v>
      </c>
      <c r="B4337" s="447" t="s">
        <v>19654</v>
      </c>
      <c r="C4337" s="448" t="s">
        <v>2570</v>
      </c>
      <c r="D4337" s="449">
        <v>2050</v>
      </c>
      <c r="E4337" s="449">
        <v>1492.34</v>
      </c>
      <c r="F4337" s="449" t="s">
        <v>19655</v>
      </c>
    </row>
    <row r="4338" spans="1:6" ht="45" customHeight="1">
      <c r="A4338" s="446">
        <v>98067</v>
      </c>
      <c r="B4338" s="447" t="s">
        <v>19656</v>
      </c>
      <c r="C4338" s="448" t="s">
        <v>2570</v>
      </c>
      <c r="D4338" s="449">
        <v>2736.1600000000003</v>
      </c>
      <c r="E4338" s="449">
        <v>1998.31</v>
      </c>
      <c r="F4338" s="449" t="s">
        <v>19657</v>
      </c>
    </row>
    <row r="4339" spans="1:6" ht="45" customHeight="1">
      <c r="A4339" s="446">
        <v>98068</v>
      </c>
      <c r="B4339" s="447" t="s">
        <v>19658</v>
      </c>
      <c r="C4339" s="448" t="s">
        <v>2570</v>
      </c>
      <c r="D4339" s="449">
        <v>3863.1900000000005</v>
      </c>
      <c r="E4339" s="449">
        <v>2834.99</v>
      </c>
      <c r="F4339" s="449" t="s">
        <v>19659</v>
      </c>
    </row>
    <row r="4340" spans="1:6" ht="45" customHeight="1">
      <c r="A4340" s="446">
        <v>98069</v>
      </c>
      <c r="B4340" s="447" t="s">
        <v>19660</v>
      </c>
      <c r="C4340" s="448" t="s">
        <v>2570</v>
      </c>
      <c r="D4340" s="449">
        <v>5163.2199999999993</v>
      </c>
      <c r="E4340" s="449">
        <v>3823.76</v>
      </c>
      <c r="F4340" s="449" t="s">
        <v>19661</v>
      </c>
    </row>
    <row r="4341" spans="1:6" ht="45" customHeight="1">
      <c r="A4341" s="446">
        <v>98070</v>
      </c>
      <c r="B4341" s="447" t="s">
        <v>19662</v>
      </c>
      <c r="C4341" s="448" t="s">
        <v>2570</v>
      </c>
      <c r="D4341" s="449">
        <v>5922.7800000000007</v>
      </c>
      <c r="E4341" s="449">
        <v>4374.17</v>
      </c>
      <c r="F4341" s="449" t="s">
        <v>19663</v>
      </c>
    </row>
    <row r="4342" spans="1:6" ht="45" customHeight="1">
      <c r="A4342" s="446">
        <v>98071</v>
      </c>
      <c r="B4342" s="447" t="s">
        <v>19664</v>
      </c>
      <c r="C4342" s="448" t="s">
        <v>2570</v>
      </c>
      <c r="D4342" s="449">
        <v>6517.1999999999989</v>
      </c>
      <c r="E4342" s="449">
        <v>4777.43</v>
      </c>
      <c r="F4342" s="449" t="s">
        <v>19665</v>
      </c>
    </row>
    <row r="4343" spans="1:6" ht="30" customHeight="1">
      <c r="A4343" s="446">
        <v>98082</v>
      </c>
      <c r="B4343" s="447" t="s">
        <v>19686</v>
      </c>
      <c r="C4343" s="448" t="s">
        <v>2570</v>
      </c>
      <c r="D4343" s="449">
        <v>1656.87</v>
      </c>
      <c r="E4343" s="449">
        <v>1170.79</v>
      </c>
      <c r="F4343" s="449" t="s">
        <v>19687</v>
      </c>
    </row>
    <row r="4344" spans="1:6" ht="30" customHeight="1">
      <c r="A4344" s="446">
        <v>98083</v>
      </c>
      <c r="B4344" s="447" t="s">
        <v>19688</v>
      </c>
      <c r="C4344" s="448" t="s">
        <v>2570</v>
      </c>
      <c r="D4344" s="449">
        <v>2186.8900000000003</v>
      </c>
      <c r="E4344" s="449">
        <v>1558.14</v>
      </c>
      <c r="F4344" s="449" t="s">
        <v>19689</v>
      </c>
    </row>
    <row r="4345" spans="1:6" ht="30" customHeight="1">
      <c r="A4345" s="446">
        <v>98084</v>
      </c>
      <c r="B4345" s="447" t="s">
        <v>19690</v>
      </c>
      <c r="C4345" s="448" t="s">
        <v>2570</v>
      </c>
      <c r="D4345" s="449">
        <v>3063.56</v>
      </c>
      <c r="E4345" s="449">
        <v>2204.56</v>
      </c>
      <c r="F4345" s="449" t="s">
        <v>19691</v>
      </c>
    </row>
    <row r="4346" spans="1:6" ht="30" customHeight="1">
      <c r="A4346" s="446">
        <v>98085</v>
      </c>
      <c r="B4346" s="447" t="s">
        <v>19692</v>
      </c>
      <c r="C4346" s="448" t="s">
        <v>2570</v>
      </c>
      <c r="D4346" s="449">
        <v>4126.6000000000004</v>
      </c>
      <c r="E4346" s="449">
        <v>3006.85</v>
      </c>
      <c r="F4346" s="449" t="s">
        <v>19693</v>
      </c>
    </row>
    <row r="4347" spans="1:6" ht="30" customHeight="1">
      <c r="A4347" s="446">
        <v>98086</v>
      </c>
      <c r="B4347" s="447" t="s">
        <v>19694</v>
      </c>
      <c r="C4347" s="448" t="s">
        <v>2570</v>
      </c>
      <c r="D4347" s="449">
        <v>4677.1400000000003</v>
      </c>
      <c r="E4347" s="449">
        <v>3403.91</v>
      </c>
      <c r="F4347" s="449" t="s">
        <v>19695</v>
      </c>
    </row>
    <row r="4348" spans="1:6" ht="30" customHeight="1">
      <c r="A4348" s="446">
        <v>98087</v>
      </c>
      <c r="B4348" s="447" t="s">
        <v>19696</v>
      </c>
      <c r="C4348" s="448" t="s">
        <v>2570</v>
      </c>
      <c r="D4348" s="449">
        <v>5036.91</v>
      </c>
      <c r="E4348" s="449">
        <v>3643.09</v>
      </c>
      <c r="F4348" s="449" t="s">
        <v>19697</v>
      </c>
    </row>
    <row r="4349" spans="1:6" ht="45" customHeight="1">
      <c r="A4349" s="446">
        <v>98072</v>
      </c>
      <c r="B4349" s="447" t="s">
        <v>19666</v>
      </c>
      <c r="C4349" s="448" t="s">
        <v>2570</v>
      </c>
      <c r="D4349" s="449">
        <v>1707.54</v>
      </c>
      <c r="E4349" s="449">
        <v>1241.04</v>
      </c>
      <c r="F4349" s="449" t="s">
        <v>19667</v>
      </c>
    </row>
    <row r="4350" spans="1:6" ht="45" customHeight="1">
      <c r="A4350" s="446">
        <v>98073</v>
      </c>
      <c r="B4350" s="447" t="s">
        <v>19668</v>
      </c>
      <c r="C4350" s="448" t="s">
        <v>2570</v>
      </c>
      <c r="D4350" s="449">
        <v>2654.34</v>
      </c>
      <c r="E4350" s="449">
        <v>1942.95</v>
      </c>
      <c r="F4350" s="449" t="s">
        <v>19669</v>
      </c>
    </row>
    <row r="4351" spans="1:6" ht="45" customHeight="1">
      <c r="A4351" s="446">
        <v>98074</v>
      </c>
      <c r="B4351" s="447" t="s">
        <v>19670</v>
      </c>
      <c r="C4351" s="448" t="s">
        <v>2570</v>
      </c>
      <c r="D4351" s="449">
        <v>4105.49</v>
      </c>
      <c r="E4351" s="449">
        <v>3013.26</v>
      </c>
      <c r="F4351" s="449" t="s">
        <v>19671</v>
      </c>
    </row>
    <row r="4352" spans="1:6" ht="45" customHeight="1">
      <c r="A4352" s="446">
        <v>98075</v>
      </c>
      <c r="B4352" s="447" t="s">
        <v>19672</v>
      </c>
      <c r="C4352" s="448" t="s">
        <v>2570</v>
      </c>
      <c r="D4352" s="449">
        <v>5331.0099999999993</v>
      </c>
      <c r="E4352" s="449">
        <v>3914.12</v>
      </c>
      <c r="F4352" s="449" t="s">
        <v>19673</v>
      </c>
    </row>
    <row r="4353" spans="1:6" ht="45" customHeight="1">
      <c r="A4353" s="446">
        <v>98076</v>
      </c>
      <c r="B4353" s="447" t="s">
        <v>19674</v>
      </c>
      <c r="C4353" s="448" t="s">
        <v>2570</v>
      </c>
      <c r="D4353" s="449">
        <v>6133.75</v>
      </c>
      <c r="E4353" s="449">
        <v>4508.7299999999996</v>
      </c>
      <c r="F4353" s="449" t="s">
        <v>19675</v>
      </c>
    </row>
    <row r="4354" spans="1:6" ht="45" customHeight="1">
      <c r="A4354" s="446">
        <v>98077</v>
      </c>
      <c r="B4354" s="447" t="s">
        <v>19676</v>
      </c>
      <c r="C4354" s="448" t="s">
        <v>2570</v>
      </c>
      <c r="D4354" s="449">
        <v>7216.3199999999988</v>
      </c>
      <c r="E4354" s="449">
        <v>5305.06</v>
      </c>
      <c r="F4354" s="449" t="s">
        <v>19677</v>
      </c>
    </row>
    <row r="4355" spans="1:6" ht="30" customHeight="1">
      <c r="A4355" s="446">
        <v>98088</v>
      </c>
      <c r="B4355" s="447" t="s">
        <v>19698</v>
      </c>
      <c r="C4355" s="448" t="s">
        <v>2570</v>
      </c>
      <c r="D4355" s="449">
        <v>1414.38</v>
      </c>
      <c r="E4355" s="449">
        <v>981.87</v>
      </c>
      <c r="F4355" s="449" t="s">
        <v>19699</v>
      </c>
    </row>
    <row r="4356" spans="1:6" ht="30" customHeight="1">
      <c r="A4356" s="446">
        <v>98089</v>
      </c>
      <c r="B4356" s="447" t="s">
        <v>19700</v>
      </c>
      <c r="C4356" s="448" t="s">
        <v>2570</v>
      </c>
      <c r="D4356" s="449">
        <v>2214.9700000000003</v>
      </c>
      <c r="E4356" s="449">
        <v>1561.04</v>
      </c>
      <c r="F4356" s="449" t="s">
        <v>19701</v>
      </c>
    </row>
    <row r="4357" spans="1:6" ht="30" customHeight="1">
      <c r="A4357" s="446">
        <v>98090</v>
      </c>
      <c r="B4357" s="447" t="s">
        <v>19702</v>
      </c>
      <c r="C4357" s="448" t="s">
        <v>2570</v>
      </c>
      <c r="D4357" s="449">
        <v>3455.3300000000004</v>
      </c>
      <c r="E4357" s="449">
        <v>2453.44</v>
      </c>
      <c r="F4357" s="449" t="s">
        <v>19703</v>
      </c>
    </row>
    <row r="4358" spans="1:6" ht="30" customHeight="1">
      <c r="A4358" s="446">
        <v>98091</v>
      </c>
      <c r="B4358" s="447" t="s">
        <v>19704</v>
      </c>
      <c r="C4358" s="448" t="s">
        <v>2570</v>
      </c>
      <c r="D4358" s="449">
        <v>4450.51</v>
      </c>
      <c r="E4358" s="449">
        <v>3164.98</v>
      </c>
      <c r="F4358" s="449" t="s">
        <v>19705</v>
      </c>
    </row>
    <row r="4359" spans="1:6" ht="30" customHeight="1">
      <c r="A4359" s="446">
        <v>98092</v>
      </c>
      <c r="B4359" s="447" t="s">
        <v>19706</v>
      </c>
      <c r="C4359" s="448" t="s">
        <v>2570</v>
      </c>
      <c r="D4359" s="449">
        <v>5213.09</v>
      </c>
      <c r="E4359" s="449">
        <v>3719</v>
      </c>
      <c r="F4359" s="449" t="s">
        <v>19707</v>
      </c>
    </row>
    <row r="4360" spans="1:6" ht="30" customHeight="1">
      <c r="A4360" s="446">
        <v>98093</v>
      </c>
      <c r="B4360" s="447" t="s">
        <v>19708</v>
      </c>
      <c r="C4360" s="448" t="s">
        <v>2570</v>
      </c>
      <c r="D4360" s="449">
        <v>6146.0499999999993</v>
      </c>
      <c r="E4360" s="449">
        <v>4388.5</v>
      </c>
      <c r="F4360" s="449" t="s">
        <v>19709</v>
      </c>
    </row>
    <row r="4361" spans="1:6" ht="45" customHeight="1">
      <c r="A4361" s="446">
        <v>98078</v>
      </c>
      <c r="B4361" s="447" t="s">
        <v>19678</v>
      </c>
      <c r="C4361" s="448" t="s">
        <v>2570</v>
      </c>
      <c r="D4361" s="449">
        <v>1678.8500000000001</v>
      </c>
      <c r="E4361" s="449">
        <v>1304.47</v>
      </c>
      <c r="F4361" s="449" t="s">
        <v>19679</v>
      </c>
    </row>
    <row r="4362" spans="1:6" ht="45" customHeight="1">
      <c r="A4362" s="446">
        <v>98079</v>
      </c>
      <c r="B4362" s="447" t="s">
        <v>19680</v>
      </c>
      <c r="C4362" s="448" t="s">
        <v>2570</v>
      </c>
      <c r="D4362" s="449">
        <v>2946.2900000000004</v>
      </c>
      <c r="E4362" s="449">
        <v>2275.89</v>
      </c>
      <c r="F4362" s="449" t="s">
        <v>19681</v>
      </c>
    </row>
    <row r="4363" spans="1:6" ht="45" customHeight="1">
      <c r="A4363" s="446">
        <v>98080</v>
      </c>
      <c r="B4363" s="447" t="s">
        <v>19682</v>
      </c>
      <c r="C4363" s="448" t="s">
        <v>2570</v>
      </c>
      <c r="D4363" s="449">
        <v>3789.1</v>
      </c>
      <c r="E4363" s="449">
        <v>2921.27</v>
      </c>
      <c r="F4363" s="449" t="s">
        <v>19683</v>
      </c>
    </row>
    <row r="4364" spans="1:6" ht="45" customHeight="1">
      <c r="A4364" s="446">
        <v>98081</v>
      </c>
      <c r="B4364" s="447" t="s">
        <v>19684</v>
      </c>
      <c r="C4364" s="448" t="s">
        <v>2570</v>
      </c>
      <c r="D4364" s="449">
        <v>5613.9000000000005</v>
      </c>
      <c r="E4364" s="449">
        <v>4323.4399999999996</v>
      </c>
      <c r="F4364" s="449" t="s">
        <v>19685</v>
      </c>
    </row>
    <row r="4365" spans="1:6" ht="45" customHeight="1">
      <c r="A4365" s="446">
        <v>98094</v>
      </c>
      <c r="B4365" s="447" t="s">
        <v>19710</v>
      </c>
      <c r="C4365" s="448" t="s">
        <v>2570</v>
      </c>
      <c r="D4365" s="449">
        <v>1240.31</v>
      </c>
      <c r="E4365" s="449">
        <v>793.91</v>
      </c>
      <c r="F4365" s="449" t="s">
        <v>19711</v>
      </c>
    </row>
    <row r="4366" spans="1:6" ht="45" customHeight="1">
      <c r="A4366" s="446">
        <v>98099</v>
      </c>
      <c r="B4366" s="447" t="s">
        <v>19712</v>
      </c>
      <c r="C4366" s="448" t="s">
        <v>2570</v>
      </c>
      <c r="D4366" s="449">
        <v>2122</v>
      </c>
      <c r="E4366" s="449">
        <v>1366.87</v>
      </c>
      <c r="F4366" s="449" t="s">
        <v>19713</v>
      </c>
    </row>
    <row r="4367" spans="1:6" ht="45" customHeight="1">
      <c r="A4367" s="446">
        <v>98100</v>
      </c>
      <c r="B4367" s="447" t="s">
        <v>19714</v>
      </c>
      <c r="C4367" s="448" t="s">
        <v>2570</v>
      </c>
      <c r="D4367" s="449">
        <v>2750.38</v>
      </c>
      <c r="E4367" s="449">
        <v>1790.96</v>
      </c>
      <c r="F4367" s="449" t="s">
        <v>19715</v>
      </c>
    </row>
    <row r="4368" spans="1:6" ht="45" customHeight="1">
      <c r="A4368" s="446">
        <v>98101</v>
      </c>
      <c r="B4368" s="447" t="s">
        <v>19716</v>
      </c>
      <c r="C4368" s="448" t="s">
        <v>2570</v>
      </c>
      <c r="D4368" s="449">
        <v>4052.06</v>
      </c>
      <c r="E4368" s="449">
        <v>2658.64</v>
      </c>
      <c r="F4368" s="449" t="s">
        <v>19717</v>
      </c>
    </row>
    <row r="4369" spans="1:6">
      <c r="A4369" s="441"/>
      <c r="B4369" s="445" t="s">
        <v>0</v>
      </c>
      <c r="C4369" s="443"/>
      <c r="D4369" s="444" t="s">
        <v>2587</v>
      </c>
      <c r="E4369" s="444" t="s">
        <v>2587</v>
      </c>
      <c r="F4369" s="444"/>
    </row>
    <row r="4370" spans="1:6" ht="45" customHeight="1">
      <c r="A4370" s="446">
        <v>73658</v>
      </c>
      <c r="B4370" s="447" t="s">
        <v>1326</v>
      </c>
      <c r="C4370" s="448" t="s">
        <v>2570</v>
      </c>
      <c r="D4370" s="449">
        <v>248.81999999999994</v>
      </c>
      <c r="E4370" s="449">
        <v>276.10000000000002</v>
      </c>
      <c r="F4370" s="449" t="s">
        <v>19882</v>
      </c>
    </row>
    <row r="4371" spans="1:6">
      <c r="A4371" s="441"/>
      <c r="B4371" s="445" t="s">
        <v>1</v>
      </c>
      <c r="C4371" s="443"/>
      <c r="D4371" s="444" t="s">
        <v>2587</v>
      </c>
      <c r="E4371" s="444" t="s">
        <v>2587</v>
      </c>
      <c r="F4371" s="444"/>
    </row>
    <row r="4372" spans="1:6">
      <c r="A4372" s="441"/>
      <c r="B4372" s="442" t="s">
        <v>2</v>
      </c>
      <c r="C4372" s="443"/>
      <c r="D4372" s="444" t="s">
        <v>2587</v>
      </c>
      <c r="E4372" s="444" t="s">
        <v>2587</v>
      </c>
      <c r="F4372" s="444"/>
    </row>
    <row r="4373" spans="1:6">
      <c r="A4373" s="441"/>
      <c r="B4373" s="445" t="s">
        <v>3</v>
      </c>
      <c r="C4373" s="443"/>
      <c r="D4373" s="444" t="s">
        <v>2587</v>
      </c>
      <c r="E4373" s="444" t="s">
        <v>2587</v>
      </c>
      <c r="F4373" s="444"/>
    </row>
    <row r="4374" spans="1:6" ht="15" customHeight="1">
      <c r="A4374" s="446">
        <v>97663</v>
      </c>
      <c r="B4374" s="447" t="s">
        <v>20839</v>
      </c>
      <c r="C4374" s="448" t="s">
        <v>2570</v>
      </c>
      <c r="D4374" s="449">
        <v>2.5799999999999992</v>
      </c>
      <c r="E4374" s="449">
        <v>6.96</v>
      </c>
      <c r="F4374" s="449" t="s">
        <v>17879</v>
      </c>
    </row>
    <row r="4375" spans="1:6" ht="30" customHeight="1">
      <c r="A4375" s="446">
        <v>97666</v>
      </c>
      <c r="B4375" s="447" t="s">
        <v>20842</v>
      </c>
      <c r="C4375" s="448" t="s">
        <v>2570</v>
      </c>
      <c r="D4375" s="449">
        <v>1.8600000000000003</v>
      </c>
      <c r="E4375" s="449">
        <v>5.0999999999999996</v>
      </c>
      <c r="F4375" s="449" t="s">
        <v>11635</v>
      </c>
    </row>
    <row r="4376" spans="1:6" ht="15" customHeight="1">
      <c r="A4376" s="446">
        <v>86886</v>
      </c>
      <c r="B4376" s="447" t="s">
        <v>4372</v>
      </c>
      <c r="C4376" s="448" t="s">
        <v>2570</v>
      </c>
      <c r="D4376" s="449">
        <v>23.01</v>
      </c>
      <c r="E4376" s="449">
        <v>3</v>
      </c>
      <c r="F4376" s="449" t="s">
        <v>19583</v>
      </c>
    </row>
    <row r="4377" spans="1:6" ht="15" customHeight="1">
      <c r="A4377" s="446">
        <v>86887</v>
      </c>
      <c r="B4377" s="447" t="s">
        <v>4373</v>
      </c>
      <c r="C4377" s="448" t="s">
        <v>2570</v>
      </c>
      <c r="D4377" s="449">
        <v>25.1</v>
      </c>
      <c r="E4377" s="449">
        <v>2.99</v>
      </c>
      <c r="F4377" s="449" t="s">
        <v>19584</v>
      </c>
    </row>
    <row r="4378" spans="1:6" ht="30" customHeight="1">
      <c r="A4378" s="446">
        <v>86884</v>
      </c>
      <c r="B4378" s="447" t="s">
        <v>1703</v>
      </c>
      <c r="C4378" s="448" t="s">
        <v>2570</v>
      </c>
      <c r="D4378" s="449">
        <v>4.29</v>
      </c>
      <c r="E4378" s="449">
        <v>3.05</v>
      </c>
      <c r="F4378" s="449" t="s">
        <v>14673</v>
      </c>
    </row>
    <row r="4379" spans="1:6" ht="30" customHeight="1">
      <c r="A4379" s="446">
        <v>86885</v>
      </c>
      <c r="B4379" s="447" t="s">
        <v>1704</v>
      </c>
      <c r="C4379" s="448" t="s">
        <v>2570</v>
      </c>
      <c r="D4379" s="449">
        <v>5.7399999999999993</v>
      </c>
      <c r="E4379" s="449">
        <v>3.04</v>
      </c>
      <c r="F4379" s="449" t="s">
        <v>19582</v>
      </c>
    </row>
    <row r="4380" spans="1:6">
      <c r="A4380" s="441"/>
      <c r="B4380" s="445" t="s">
        <v>2321</v>
      </c>
      <c r="C4380" s="443"/>
      <c r="D4380" s="444" t="s">
        <v>2587</v>
      </c>
      <c r="E4380" s="444" t="s">
        <v>2587</v>
      </c>
      <c r="F4380" s="444"/>
    </row>
    <row r="4381" spans="1:6" ht="30" customHeight="1">
      <c r="A4381" s="446">
        <v>86895</v>
      </c>
      <c r="B4381" s="447" t="s">
        <v>4374</v>
      </c>
      <c r="C4381" s="448" t="s">
        <v>2570</v>
      </c>
      <c r="D4381" s="449">
        <v>194.54999999999998</v>
      </c>
      <c r="E4381" s="449">
        <v>48.74</v>
      </c>
      <c r="F4381" s="449" t="s">
        <v>19589</v>
      </c>
    </row>
    <row r="4382" spans="1:6" ht="30" customHeight="1">
      <c r="A4382" s="446">
        <v>86889</v>
      </c>
      <c r="B4382" s="447" t="s">
        <v>4375</v>
      </c>
      <c r="C4382" s="448" t="s">
        <v>2570</v>
      </c>
      <c r="D4382" s="449">
        <v>413.12</v>
      </c>
      <c r="E4382" s="449">
        <v>40.299999999999997</v>
      </c>
      <c r="F4382" s="449" t="s">
        <v>19586</v>
      </c>
    </row>
    <row r="4383" spans="1:6" ht="30" customHeight="1">
      <c r="A4383" s="446">
        <v>86899</v>
      </c>
      <c r="B4383" s="447" t="s">
        <v>4376</v>
      </c>
      <c r="C4383" s="448" t="s">
        <v>2570</v>
      </c>
      <c r="D4383" s="449">
        <v>156.65</v>
      </c>
      <c r="E4383" s="449">
        <v>48.76</v>
      </c>
      <c r="F4383" s="449" t="s">
        <v>12904</v>
      </c>
    </row>
    <row r="4384" spans="1:6" ht="60" customHeight="1">
      <c r="A4384" s="446">
        <v>86947</v>
      </c>
      <c r="B4384" s="447" t="s">
        <v>19627</v>
      </c>
      <c r="C4384" s="448" t="s">
        <v>2570</v>
      </c>
      <c r="D4384" s="449">
        <v>580.01</v>
      </c>
      <c r="E4384" s="449">
        <v>92.31</v>
      </c>
      <c r="F4384" s="449" t="s">
        <v>19628</v>
      </c>
    </row>
    <row r="4385" spans="1:6" ht="30" customHeight="1">
      <c r="A4385" s="446">
        <v>86893</v>
      </c>
      <c r="B4385" s="447" t="s">
        <v>3983</v>
      </c>
      <c r="C4385" s="448" t="s">
        <v>2570</v>
      </c>
      <c r="D4385" s="449">
        <v>312.14</v>
      </c>
      <c r="E4385" s="449">
        <v>40.31</v>
      </c>
      <c r="F4385" s="449" t="s">
        <v>19587</v>
      </c>
    </row>
    <row r="4386" spans="1:6" ht="30" customHeight="1">
      <c r="A4386" s="446">
        <v>86894</v>
      </c>
      <c r="B4386" s="447" t="s">
        <v>3984</v>
      </c>
      <c r="C4386" s="448" t="s">
        <v>2570</v>
      </c>
      <c r="D4386" s="449">
        <v>235.79000000000002</v>
      </c>
      <c r="E4386" s="449">
        <v>20.75</v>
      </c>
      <c r="F4386" s="449" t="s">
        <v>19588</v>
      </c>
    </row>
    <row r="4387" spans="1:6" ht="45" customHeight="1">
      <c r="A4387" s="446">
        <v>86934</v>
      </c>
      <c r="B4387" s="447" t="s">
        <v>3985</v>
      </c>
      <c r="C4387" s="448" t="s">
        <v>2570</v>
      </c>
      <c r="D4387" s="449">
        <v>288.66999999999996</v>
      </c>
      <c r="E4387" s="449">
        <v>27.17</v>
      </c>
      <c r="F4387" s="449" t="s">
        <v>19618</v>
      </c>
    </row>
    <row r="4388" spans="1:6" ht="60" customHeight="1">
      <c r="A4388" s="446">
        <v>86933</v>
      </c>
      <c r="B4388" s="447" t="s">
        <v>3986</v>
      </c>
      <c r="C4388" s="448" t="s">
        <v>2570</v>
      </c>
      <c r="D4388" s="449">
        <v>294.77000000000004</v>
      </c>
      <c r="E4388" s="449">
        <v>28.27</v>
      </c>
      <c r="F4388" s="449" t="s">
        <v>19617</v>
      </c>
    </row>
    <row r="4389" spans="1:6" ht="60" customHeight="1">
      <c r="A4389" s="446">
        <v>93396</v>
      </c>
      <c r="B4389" s="447" t="s">
        <v>3987</v>
      </c>
      <c r="C4389" s="448" t="s">
        <v>2570</v>
      </c>
      <c r="D4389" s="449">
        <v>360.7</v>
      </c>
      <c r="E4389" s="449">
        <v>78.39</v>
      </c>
      <c r="F4389" s="449" t="s">
        <v>19629</v>
      </c>
    </row>
    <row r="4390" spans="1:6" ht="60" customHeight="1">
      <c r="A4390" s="446">
        <v>93441</v>
      </c>
      <c r="B4390" s="447" t="s">
        <v>19630</v>
      </c>
      <c r="C4390" s="448" t="s">
        <v>2570</v>
      </c>
      <c r="D4390" s="449">
        <v>623.4799999999999</v>
      </c>
      <c r="E4390" s="449">
        <v>61.7</v>
      </c>
      <c r="F4390" s="449" t="s">
        <v>19631</v>
      </c>
    </row>
    <row r="4391" spans="1:6" ht="60" customHeight="1">
      <c r="A4391" s="446">
        <v>93442</v>
      </c>
      <c r="B4391" s="447" t="s">
        <v>3988</v>
      </c>
      <c r="C4391" s="448" t="s">
        <v>2570</v>
      </c>
      <c r="D4391" s="449">
        <v>655.87</v>
      </c>
      <c r="E4391" s="449">
        <v>66.400000000000006</v>
      </c>
      <c r="F4391" s="449" t="s">
        <v>19632</v>
      </c>
    </row>
    <row r="4392" spans="1:6">
      <c r="A4392" s="441"/>
      <c r="B4392" s="445" t="s">
        <v>216</v>
      </c>
      <c r="C4392" s="443"/>
      <c r="D4392" s="444" t="s">
        <v>2587</v>
      </c>
      <c r="E4392" s="444" t="s">
        <v>2587</v>
      </c>
      <c r="F4392" s="444"/>
    </row>
    <row r="4393" spans="1:6">
      <c r="A4393" s="441"/>
      <c r="B4393" s="445" t="s">
        <v>217</v>
      </c>
      <c r="C4393" s="443"/>
      <c r="D4393" s="444" t="s">
        <v>2587</v>
      </c>
      <c r="E4393" s="444" t="s">
        <v>2587</v>
      </c>
      <c r="F4393" s="444"/>
    </row>
    <row r="4394" spans="1:6">
      <c r="A4394" s="441"/>
      <c r="B4394" s="445" t="s">
        <v>218</v>
      </c>
      <c r="C4394" s="443"/>
      <c r="D4394" s="444" t="s">
        <v>2587</v>
      </c>
      <c r="E4394" s="444" t="s">
        <v>2587</v>
      </c>
      <c r="F4394" s="444"/>
    </row>
    <row r="4395" spans="1:6">
      <c r="A4395" s="441"/>
      <c r="B4395" s="445" t="s">
        <v>219</v>
      </c>
      <c r="C4395" s="443"/>
      <c r="D4395" s="444" t="s">
        <v>2587</v>
      </c>
      <c r="E4395" s="444" t="s">
        <v>2587</v>
      </c>
      <c r="F4395" s="444"/>
    </row>
    <row r="4396" spans="1:6">
      <c r="A4396" s="441"/>
      <c r="B4396" s="445" t="s">
        <v>2322</v>
      </c>
      <c r="C4396" s="443"/>
      <c r="D4396" s="444" t="s">
        <v>2587</v>
      </c>
      <c r="E4396" s="444" t="s">
        <v>2587</v>
      </c>
      <c r="F4396" s="444"/>
    </row>
    <row r="4397" spans="1:6" ht="30" customHeight="1">
      <c r="A4397" s="446">
        <v>86872</v>
      </c>
      <c r="B4397" s="447" t="s">
        <v>3989</v>
      </c>
      <c r="C4397" s="448" t="s">
        <v>2570</v>
      </c>
      <c r="D4397" s="449">
        <v>634.92999999999995</v>
      </c>
      <c r="E4397" s="449">
        <v>36.729999999999997</v>
      </c>
      <c r="F4397" s="449" t="s">
        <v>19577</v>
      </c>
    </row>
    <row r="4398" spans="1:6" ht="45" customHeight="1">
      <c r="A4398" s="446">
        <v>86920</v>
      </c>
      <c r="B4398" s="447" t="s">
        <v>19603</v>
      </c>
      <c r="C4398" s="448" t="s">
        <v>2570</v>
      </c>
      <c r="D4398" s="449">
        <v>659.13</v>
      </c>
      <c r="E4398" s="449">
        <v>43.73</v>
      </c>
      <c r="F4398" s="449" t="s">
        <v>19604</v>
      </c>
    </row>
    <row r="4399" spans="1:6" ht="45" customHeight="1">
      <c r="A4399" s="446">
        <v>86919</v>
      </c>
      <c r="B4399" s="447" t="s">
        <v>3997</v>
      </c>
      <c r="C4399" s="448" t="s">
        <v>2570</v>
      </c>
      <c r="D4399" s="449">
        <v>688.46</v>
      </c>
      <c r="E4399" s="449">
        <v>44.65</v>
      </c>
      <c r="F4399" s="449" t="s">
        <v>19602</v>
      </c>
    </row>
    <row r="4400" spans="1:6" ht="45" customHeight="1">
      <c r="A4400" s="446">
        <v>86921</v>
      </c>
      <c r="B4400" s="447" t="s">
        <v>3990</v>
      </c>
      <c r="C4400" s="448" t="s">
        <v>2570</v>
      </c>
      <c r="D4400" s="449">
        <v>668.31999999999994</v>
      </c>
      <c r="E4400" s="449">
        <v>43.73</v>
      </c>
      <c r="F4400" s="449" t="s">
        <v>19605</v>
      </c>
    </row>
    <row r="4401" spans="1:6" ht="30" customHeight="1">
      <c r="A4401" s="446">
        <v>86874</v>
      </c>
      <c r="B4401" s="447" t="s">
        <v>3991</v>
      </c>
      <c r="C4401" s="448" t="s">
        <v>2570</v>
      </c>
      <c r="D4401" s="449">
        <v>394.68</v>
      </c>
      <c r="E4401" s="449">
        <v>17.13</v>
      </c>
      <c r="F4401" s="449" t="s">
        <v>19578</v>
      </c>
    </row>
    <row r="4402" spans="1:6" ht="45" customHeight="1">
      <c r="A4402" s="446">
        <v>86923</v>
      </c>
      <c r="B4402" s="447" t="s">
        <v>3992</v>
      </c>
      <c r="C4402" s="448" t="s">
        <v>2570</v>
      </c>
      <c r="D4402" s="449">
        <v>424.96999999999997</v>
      </c>
      <c r="E4402" s="449">
        <v>25.24</v>
      </c>
      <c r="F4402" s="449" t="s">
        <v>19607</v>
      </c>
    </row>
    <row r="4403" spans="1:6" ht="45" customHeight="1">
      <c r="A4403" s="446">
        <v>86922</v>
      </c>
      <c r="B4403" s="447" t="s">
        <v>536</v>
      </c>
      <c r="C4403" s="448" t="s">
        <v>2570</v>
      </c>
      <c r="D4403" s="449">
        <v>537.9</v>
      </c>
      <c r="E4403" s="449">
        <v>28.82</v>
      </c>
      <c r="F4403" s="449" t="s">
        <v>19606</v>
      </c>
    </row>
    <row r="4404" spans="1:6" ht="45" customHeight="1">
      <c r="A4404" s="446">
        <v>86924</v>
      </c>
      <c r="B4404" s="447" t="s">
        <v>3993</v>
      </c>
      <c r="C4404" s="448" t="s">
        <v>2570</v>
      </c>
      <c r="D4404" s="449">
        <v>434.15999999999997</v>
      </c>
      <c r="E4404" s="449">
        <v>25.24</v>
      </c>
      <c r="F4404" s="449" t="s">
        <v>19608</v>
      </c>
    </row>
    <row r="4405" spans="1:6" ht="30" customHeight="1">
      <c r="A4405" s="446">
        <v>86876</v>
      </c>
      <c r="B4405" s="447" t="s">
        <v>3994</v>
      </c>
      <c r="C4405" s="448" t="s">
        <v>2570</v>
      </c>
      <c r="D4405" s="449">
        <v>204.78</v>
      </c>
      <c r="E4405" s="449">
        <v>15.01</v>
      </c>
      <c r="F4405" s="449" t="s">
        <v>12343</v>
      </c>
    </row>
    <row r="4406" spans="1:6" ht="45" customHeight="1">
      <c r="A4406" s="446">
        <v>86929</v>
      </c>
      <c r="B4406" s="447" t="s">
        <v>3995</v>
      </c>
      <c r="C4406" s="448" t="s">
        <v>2570</v>
      </c>
      <c r="D4406" s="449">
        <v>228.96</v>
      </c>
      <c r="E4406" s="449">
        <v>22.03</v>
      </c>
      <c r="F4406" s="449" t="s">
        <v>19613</v>
      </c>
    </row>
    <row r="4407" spans="1:6" ht="45" customHeight="1">
      <c r="A4407" s="446">
        <v>86930</v>
      </c>
      <c r="B4407" s="447" t="s">
        <v>3996</v>
      </c>
      <c r="C4407" s="448" t="s">
        <v>2570</v>
      </c>
      <c r="D4407" s="449">
        <v>238.15</v>
      </c>
      <c r="E4407" s="449">
        <v>22.03</v>
      </c>
      <c r="F4407" s="449" t="s">
        <v>19614</v>
      </c>
    </row>
    <row r="4408" spans="1:6" ht="45" customHeight="1">
      <c r="A4408" s="446">
        <v>86927</v>
      </c>
      <c r="B4408" s="447" t="s">
        <v>3998</v>
      </c>
      <c r="C4408" s="448" t="s">
        <v>2570</v>
      </c>
      <c r="D4408" s="449">
        <v>235.06</v>
      </c>
      <c r="E4408" s="449">
        <v>23.13</v>
      </c>
      <c r="F4408" s="449" t="s">
        <v>19611</v>
      </c>
    </row>
    <row r="4409" spans="1:6" ht="45" customHeight="1">
      <c r="A4409" s="446">
        <v>86928</v>
      </c>
      <c r="B4409" s="447" t="s">
        <v>3999</v>
      </c>
      <c r="C4409" s="448" t="s">
        <v>2570</v>
      </c>
      <c r="D4409" s="449">
        <v>244.25</v>
      </c>
      <c r="E4409" s="449">
        <v>23.13</v>
      </c>
      <c r="F4409" s="449" t="s">
        <v>19612</v>
      </c>
    </row>
    <row r="4410" spans="1:6" ht="45" customHeight="1">
      <c r="A4410" s="446">
        <v>86925</v>
      </c>
      <c r="B4410" s="447" t="s">
        <v>4000</v>
      </c>
      <c r="C4410" s="448" t="s">
        <v>2570</v>
      </c>
      <c r="D4410" s="449">
        <v>388.58</v>
      </c>
      <c r="E4410" s="449">
        <v>27.95</v>
      </c>
      <c r="F4410" s="449" t="s">
        <v>19609</v>
      </c>
    </row>
    <row r="4411" spans="1:6" ht="45" customHeight="1">
      <c r="A4411" s="446">
        <v>86926</v>
      </c>
      <c r="B4411" s="447" t="s">
        <v>4001</v>
      </c>
      <c r="C4411" s="448" t="s">
        <v>2570</v>
      </c>
      <c r="D4411" s="449">
        <v>397.77000000000004</v>
      </c>
      <c r="E4411" s="449">
        <v>27.95</v>
      </c>
      <c r="F4411" s="449" t="s">
        <v>19610</v>
      </c>
    </row>
    <row r="4412" spans="1:6" ht="30" customHeight="1">
      <c r="A4412" s="446">
        <v>86875</v>
      </c>
      <c r="B4412" s="447" t="s">
        <v>4002</v>
      </c>
      <c r="C4412" s="448" t="s">
        <v>2570</v>
      </c>
      <c r="D4412" s="449">
        <v>364.39</v>
      </c>
      <c r="E4412" s="449">
        <v>20.94</v>
      </c>
      <c r="F4412" s="449" t="s">
        <v>19579</v>
      </c>
    </row>
    <row r="4413" spans="1:6">
      <c r="A4413" s="441"/>
      <c r="B4413" s="445" t="s">
        <v>2323</v>
      </c>
      <c r="C4413" s="443"/>
      <c r="D4413" s="444" t="s">
        <v>2587</v>
      </c>
      <c r="E4413" s="444" t="s">
        <v>2587</v>
      </c>
      <c r="F4413" s="444"/>
    </row>
    <row r="4414" spans="1:6" ht="15" customHeight="1">
      <c r="A4414" s="446">
        <v>86900</v>
      </c>
      <c r="B4414" s="447" t="s">
        <v>524</v>
      </c>
      <c r="C4414" s="448" t="s">
        <v>2570</v>
      </c>
      <c r="D4414" s="449">
        <v>132.99</v>
      </c>
      <c r="E4414" s="449">
        <v>11.07</v>
      </c>
      <c r="F4414" s="449" t="s">
        <v>19590</v>
      </c>
    </row>
    <row r="4415" spans="1:6" ht="30" customHeight="1">
      <c r="A4415" s="446">
        <v>86936</v>
      </c>
      <c r="B4415" s="447" t="s">
        <v>538</v>
      </c>
      <c r="C4415" s="448" t="s">
        <v>2570</v>
      </c>
      <c r="D4415" s="449">
        <v>264.55</v>
      </c>
      <c r="E4415" s="449">
        <v>19.77</v>
      </c>
      <c r="F4415" s="449" t="s">
        <v>19620</v>
      </c>
    </row>
    <row r="4416" spans="1:6" ht="30" customHeight="1">
      <c r="A4416" s="446">
        <v>86935</v>
      </c>
      <c r="B4416" s="447" t="s">
        <v>537</v>
      </c>
      <c r="C4416" s="448" t="s">
        <v>2570</v>
      </c>
      <c r="D4416" s="449">
        <v>174.85000000000002</v>
      </c>
      <c r="E4416" s="449">
        <v>16.010000000000002</v>
      </c>
      <c r="F4416" s="449" t="s">
        <v>19619</v>
      </c>
    </row>
    <row r="4417" spans="1:6" ht="30" customHeight="1">
      <c r="A4417" s="446">
        <v>86901</v>
      </c>
      <c r="B4417" s="447" t="s">
        <v>525</v>
      </c>
      <c r="C4417" s="448" t="s">
        <v>2570</v>
      </c>
      <c r="D4417" s="449">
        <v>98.88</v>
      </c>
      <c r="E4417" s="449">
        <v>19.7</v>
      </c>
      <c r="F4417" s="449" t="s">
        <v>19591</v>
      </c>
    </row>
    <row r="4418" spans="1:6" ht="30" customHeight="1">
      <c r="A4418" s="446">
        <v>86938</v>
      </c>
      <c r="B4418" s="447" t="s">
        <v>540</v>
      </c>
      <c r="C4418" s="448" t="s">
        <v>2570</v>
      </c>
      <c r="D4418" s="449">
        <v>214.29</v>
      </c>
      <c r="E4418" s="449">
        <v>28.4</v>
      </c>
      <c r="F4418" s="449" t="s">
        <v>16687</v>
      </c>
    </row>
    <row r="4419" spans="1:6" ht="30" customHeight="1">
      <c r="A4419" s="446">
        <v>86937</v>
      </c>
      <c r="B4419" s="447" t="s">
        <v>539</v>
      </c>
      <c r="C4419" s="448" t="s">
        <v>2570</v>
      </c>
      <c r="D4419" s="449">
        <v>124.57</v>
      </c>
      <c r="E4419" s="449">
        <v>24.66</v>
      </c>
      <c r="F4419" s="449" t="s">
        <v>19621</v>
      </c>
    </row>
    <row r="4420" spans="1:6">
      <c r="A4420" s="441"/>
      <c r="B4420" s="445" t="s">
        <v>220</v>
      </c>
      <c r="C4420" s="443"/>
      <c r="D4420" s="444" t="s">
        <v>2587</v>
      </c>
      <c r="E4420" s="444" t="s">
        <v>2587</v>
      </c>
      <c r="F4420" s="444"/>
    </row>
    <row r="4421" spans="1:6" ht="30" customHeight="1">
      <c r="A4421" s="446">
        <v>86902</v>
      </c>
      <c r="B4421" s="447" t="s">
        <v>526</v>
      </c>
      <c r="C4421" s="448" t="s">
        <v>2570</v>
      </c>
      <c r="D4421" s="449">
        <v>210.19</v>
      </c>
      <c r="E4421" s="449">
        <v>19.27</v>
      </c>
      <c r="F4421" s="449" t="s">
        <v>19592</v>
      </c>
    </row>
    <row r="4422" spans="1:6" ht="60" customHeight="1">
      <c r="A4422" s="446">
        <v>86941</v>
      </c>
      <c r="B4422" s="447" t="s">
        <v>4003</v>
      </c>
      <c r="C4422" s="448" t="s">
        <v>2570</v>
      </c>
      <c r="D4422" s="449">
        <v>476.01</v>
      </c>
      <c r="E4422" s="449">
        <v>44.86</v>
      </c>
      <c r="F4422" s="449" t="s">
        <v>19624</v>
      </c>
    </row>
    <row r="4423" spans="1:6" ht="45" customHeight="1">
      <c r="A4423" s="446">
        <v>86940</v>
      </c>
      <c r="B4423" s="447" t="s">
        <v>1555</v>
      </c>
      <c r="C4423" s="448" t="s">
        <v>2570</v>
      </c>
      <c r="D4423" s="449">
        <v>596.42000000000007</v>
      </c>
      <c r="E4423" s="449">
        <v>55.06</v>
      </c>
      <c r="F4423" s="449" t="s">
        <v>19623</v>
      </c>
    </row>
    <row r="4424" spans="1:6" ht="30" customHeight="1">
      <c r="A4424" s="446">
        <v>86903</v>
      </c>
      <c r="B4424" s="447" t="s">
        <v>4004</v>
      </c>
      <c r="C4424" s="448" t="s">
        <v>2570</v>
      </c>
      <c r="D4424" s="449">
        <v>271.94</v>
      </c>
      <c r="E4424" s="449">
        <v>31.21</v>
      </c>
      <c r="F4424" s="449" t="s">
        <v>19593</v>
      </c>
    </row>
    <row r="4425" spans="1:6" ht="45" customHeight="1">
      <c r="A4425" s="446">
        <v>86939</v>
      </c>
      <c r="B4425" s="447" t="s">
        <v>5174</v>
      </c>
      <c r="C4425" s="448" t="s">
        <v>2570</v>
      </c>
      <c r="D4425" s="449">
        <v>263.3</v>
      </c>
      <c r="E4425" s="449">
        <v>28.25</v>
      </c>
      <c r="F4425" s="449" t="s">
        <v>19622</v>
      </c>
    </row>
    <row r="4426" spans="1:6" ht="30" customHeight="1">
      <c r="A4426" s="446">
        <v>86904</v>
      </c>
      <c r="B4426" s="447" t="s">
        <v>4005</v>
      </c>
      <c r="C4426" s="448" t="s">
        <v>2570</v>
      </c>
      <c r="D4426" s="449">
        <v>110.08</v>
      </c>
      <c r="E4426" s="449">
        <v>8.4700000000000006</v>
      </c>
      <c r="F4426" s="449" t="s">
        <v>19594</v>
      </c>
    </row>
    <row r="4427" spans="1:6" ht="60" customHeight="1">
      <c r="A4427" s="446">
        <v>86943</v>
      </c>
      <c r="B4427" s="447" t="s">
        <v>4006</v>
      </c>
      <c r="C4427" s="448" t="s">
        <v>2570</v>
      </c>
      <c r="D4427" s="449">
        <v>163.19</v>
      </c>
      <c r="E4427" s="449">
        <v>17.45</v>
      </c>
      <c r="F4427" s="449" t="s">
        <v>19626</v>
      </c>
    </row>
    <row r="4428" spans="1:6" ht="60" customHeight="1">
      <c r="A4428" s="446">
        <v>86942</v>
      </c>
      <c r="B4428" s="447" t="s">
        <v>5173</v>
      </c>
      <c r="C4428" s="448" t="s">
        <v>2570</v>
      </c>
      <c r="D4428" s="449">
        <v>169.29</v>
      </c>
      <c r="E4428" s="449">
        <v>18.55</v>
      </c>
      <c r="F4428" s="449" t="s">
        <v>19625</v>
      </c>
    </row>
    <row r="4429" spans="1:6">
      <c r="A4429" s="441"/>
      <c r="B4429" s="445" t="s">
        <v>221</v>
      </c>
      <c r="C4429" s="443"/>
      <c r="D4429" s="444" t="s">
        <v>2587</v>
      </c>
      <c r="E4429" s="444" t="s">
        <v>2587</v>
      </c>
      <c r="F4429" s="444"/>
    </row>
    <row r="4430" spans="1:6">
      <c r="A4430" s="441"/>
      <c r="B4430" s="445" t="s">
        <v>2324</v>
      </c>
      <c r="C4430" s="443"/>
      <c r="D4430" s="444" t="s">
        <v>2587</v>
      </c>
      <c r="E4430" s="444" t="s">
        <v>2587</v>
      </c>
      <c r="F4430" s="444"/>
    </row>
    <row r="4431" spans="1:6" ht="30" customHeight="1">
      <c r="A4431" s="446">
        <v>86906</v>
      </c>
      <c r="B4431" s="447" t="s">
        <v>528</v>
      </c>
      <c r="C4431" s="448" t="s">
        <v>2570</v>
      </c>
      <c r="D4431" s="449">
        <v>37.29</v>
      </c>
      <c r="E4431" s="449">
        <v>1.94</v>
      </c>
      <c r="F4431" s="449" t="s">
        <v>17250</v>
      </c>
    </row>
    <row r="4432" spans="1:6" ht="30" customHeight="1">
      <c r="A4432" s="446">
        <v>86915</v>
      </c>
      <c r="B4432" s="447" t="s">
        <v>5177</v>
      </c>
      <c r="C4432" s="448" t="s">
        <v>2570</v>
      </c>
      <c r="D4432" s="449">
        <v>63.58</v>
      </c>
      <c r="E4432" s="449">
        <v>1.94</v>
      </c>
      <c r="F4432" s="449" t="s">
        <v>19600</v>
      </c>
    </row>
    <row r="4433" spans="1:6" ht="30" customHeight="1">
      <c r="A4433" s="446">
        <v>86912</v>
      </c>
      <c r="B4433" s="447" t="s">
        <v>5176</v>
      </c>
      <c r="C4433" s="448" t="s">
        <v>2570</v>
      </c>
      <c r="D4433" s="449">
        <v>31.17</v>
      </c>
      <c r="E4433" s="449">
        <v>2.39</v>
      </c>
      <c r="F4433" s="449" t="s">
        <v>19599</v>
      </c>
    </row>
    <row r="4434" spans="1:6" ht="30" customHeight="1">
      <c r="A4434" s="446">
        <v>86911</v>
      </c>
      <c r="B4434" s="447" t="s">
        <v>532</v>
      </c>
      <c r="C4434" s="448" t="s">
        <v>2570</v>
      </c>
      <c r="D4434" s="449">
        <v>31.17</v>
      </c>
      <c r="E4434" s="449">
        <v>2.39</v>
      </c>
      <c r="F4434" s="449" t="s">
        <v>19599</v>
      </c>
    </row>
    <row r="4435" spans="1:6" ht="30" customHeight="1">
      <c r="A4435" s="446">
        <v>86909</v>
      </c>
      <c r="B4435" s="447" t="s">
        <v>530</v>
      </c>
      <c r="C4435" s="448" t="s">
        <v>2570</v>
      </c>
      <c r="D4435" s="449">
        <v>74.86999999999999</v>
      </c>
      <c r="E4435" s="449">
        <v>3.29</v>
      </c>
      <c r="F4435" s="449" t="s">
        <v>19597</v>
      </c>
    </row>
    <row r="4436" spans="1:6" ht="30" customHeight="1">
      <c r="A4436" s="446">
        <v>86910</v>
      </c>
      <c r="B4436" s="447" t="s">
        <v>531</v>
      </c>
      <c r="C4436" s="448" t="s">
        <v>2570</v>
      </c>
      <c r="D4436" s="449">
        <v>71.53</v>
      </c>
      <c r="E4436" s="449">
        <v>3.3</v>
      </c>
      <c r="F4436" s="449" t="s">
        <v>19598</v>
      </c>
    </row>
    <row r="4437" spans="1:6" ht="30" customHeight="1">
      <c r="A4437" s="446">
        <v>86914</v>
      </c>
      <c r="B4437" s="447" t="s">
        <v>534</v>
      </c>
      <c r="C4437" s="448" t="s">
        <v>2570</v>
      </c>
      <c r="D4437" s="449">
        <v>27.810000000000002</v>
      </c>
      <c r="E4437" s="449">
        <v>2.99</v>
      </c>
      <c r="F4437" s="449" t="s">
        <v>16111</v>
      </c>
    </row>
    <row r="4438" spans="1:6" ht="30" customHeight="1">
      <c r="A4438" s="446">
        <v>86913</v>
      </c>
      <c r="B4438" s="447" t="s">
        <v>533</v>
      </c>
      <c r="C4438" s="448" t="s">
        <v>2570</v>
      </c>
      <c r="D4438" s="449">
        <v>12.67</v>
      </c>
      <c r="E4438" s="449">
        <v>3.01</v>
      </c>
      <c r="F4438" s="449" t="s">
        <v>13858</v>
      </c>
    </row>
    <row r="4439" spans="1:6" ht="15" customHeight="1">
      <c r="A4439" s="446">
        <v>86916</v>
      </c>
      <c r="B4439" s="447" t="s">
        <v>535</v>
      </c>
      <c r="C4439" s="448" t="s">
        <v>2570</v>
      </c>
      <c r="D4439" s="449">
        <v>21.87</v>
      </c>
      <c r="E4439" s="449">
        <v>3</v>
      </c>
      <c r="F4439" s="449" t="s">
        <v>19601</v>
      </c>
    </row>
    <row r="4440" spans="1:6" ht="30" customHeight="1">
      <c r="A4440" s="446">
        <v>89973</v>
      </c>
      <c r="B4440" s="447" t="s">
        <v>5175</v>
      </c>
      <c r="C4440" s="448" t="s">
        <v>2570</v>
      </c>
      <c r="D4440" s="449">
        <v>282.07</v>
      </c>
      <c r="E4440" s="449">
        <v>46.85</v>
      </c>
      <c r="F4440" s="449" t="s">
        <v>19736</v>
      </c>
    </row>
    <row r="4441" spans="1:6" ht="30" customHeight="1">
      <c r="A4441" s="446">
        <v>86905</v>
      </c>
      <c r="B4441" s="447" t="s">
        <v>527</v>
      </c>
      <c r="C4441" s="448" t="s">
        <v>2570</v>
      </c>
      <c r="D4441" s="449">
        <v>158.89999999999998</v>
      </c>
      <c r="E4441" s="449">
        <v>9.14</v>
      </c>
      <c r="F4441" s="449" t="s">
        <v>19595</v>
      </c>
    </row>
    <row r="4442" spans="1:6" ht="30" customHeight="1">
      <c r="A4442" s="446">
        <v>86908</v>
      </c>
      <c r="B4442" s="447" t="s">
        <v>529</v>
      </c>
      <c r="C4442" s="448" t="s">
        <v>2570</v>
      </c>
      <c r="D4442" s="449">
        <v>194.63</v>
      </c>
      <c r="E4442" s="449">
        <v>4.5</v>
      </c>
      <c r="F4442" s="449" t="s">
        <v>19596</v>
      </c>
    </row>
    <row r="4443" spans="1:6" ht="30" customHeight="1">
      <c r="A4443" s="446">
        <v>89354</v>
      </c>
      <c r="B4443" s="447" t="s">
        <v>5178</v>
      </c>
      <c r="C4443" s="448" t="s">
        <v>2570</v>
      </c>
      <c r="D4443" s="449">
        <v>179.86</v>
      </c>
      <c r="E4443" s="449">
        <v>11.04</v>
      </c>
      <c r="F4443" s="449" t="s">
        <v>19735</v>
      </c>
    </row>
    <row r="4444" spans="1:6">
      <c r="A4444" s="441"/>
      <c r="B4444" s="445" t="s">
        <v>222</v>
      </c>
      <c r="C4444" s="443"/>
      <c r="D4444" s="444" t="s">
        <v>2587</v>
      </c>
      <c r="E4444" s="444" t="s">
        <v>2587</v>
      </c>
      <c r="F4444" s="444"/>
    </row>
    <row r="4445" spans="1:6">
      <c r="A4445" s="441"/>
      <c r="B4445" s="445" t="s">
        <v>223</v>
      </c>
      <c r="C4445" s="443"/>
      <c r="D4445" s="444" t="s">
        <v>2587</v>
      </c>
      <c r="E4445" s="444" t="s">
        <v>2587</v>
      </c>
      <c r="F4445" s="444"/>
    </row>
    <row r="4446" spans="1:6" ht="15" customHeight="1">
      <c r="A4446" s="446">
        <v>86883</v>
      </c>
      <c r="B4446" s="447" t="s">
        <v>5179</v>
      </c>
      <c r="C4446" s="448" t="s">
        <v>2570</v>
      </c>
      <c r="D4446" s="449">
        <v>7.9300000000000006</v>
      </c>
      <c r="E4446" s="449">
        <v>1.63</v>
      </c>
      <c r="F4446" s="449" t="s">
        <v>11866</v>
      </c>
    </row>
    <row r="4447" spans="1:6" ht="30" customHeight="1">
      <c r="A4447" s="446">
        <v>86881</v>
      </c>
      <c r="B4447" s="447" t="s">
        <v>1359</v>
      </c>
      <c r="C4447" s="448" t="s">
        <v>2570</v>
      </c>
      <c r="D4447" s="449">
        <v>97.64</v>
      </c>
      <c r="E4447" s="449">
        <v>5.38</v>
      </c>
      <c r="F4447" s="449" t="s">
        <v>19581</v>
      </c>
    </row>
    <row r="4448" spans="1:6" ht="30" customHeight="1">
      <c r="A4448" s="446">
        <v>86882</v>
      </c>
      <c r="B4448" s="447" t="s">
        <v>5180</v>
      </c>
      <c r="C4448" s="448" t="s">
        <v>2570</v>
      </c>
      <c r="D4448" s="449">
        <v>14.030000000000001</v>
      </c>
      <c r="E4448" s="449">
        <v>2.73</v>
      </c>
      <c r="F4448" s="449" t="s">
        <v>18414</v>
      </c>
    </row>
    <row r="4449" spans="1:6" ht="30" customHeight="1">
      <c r="A4449" s="446">
        <v>86878</v>
      </c>
      <c r="B4449" s="447" t="s">
        <v>1356</v>
      </c>
      <c r="C4449" s="448" t="s">
        <v>2570</v>
      </c>
      <c r="D4449" s="449">
        <v>33.93</v>
      </c>
      <c r="E4449" s="449">
        <v>3.31</v>
      </c>
      <c r="F4449" s="449" t="s">
        <v>19580</v>
      </c>
    </row>
    <row r="4450" spans="1:6" ht="30" customHeight="1">
      <c r="A4450" s="446">
        <v>86880</v>
      </c>
      <c r="B4450" s="447" t="s">
        <v>1358</v>
      </c>
      <c r="C4450" s="448" t="s">
        <v>2570</v>
      </c>
      <c r="D4450" s="449">
        <v>13.78</v>
      </c>
      <c r="E4450" s="449">
        <v>2.4</v>
      </c>
      <c r="F4450" s="449" t="s">
        <v>12231</v>
      </c>
    </row>
    <row r="4451" spans="1:6" ht="30" customHeight="1">
      <c r="A4451" s="446">
        <v>86879</v>
      </c>
      <c r="B4451" s="447" t="s">
        <v>1357</v>
      </c>
      <c r="C4451" s="448" t="s">
        <v>2570</v>
      </c>
      <c r="D4451" s="449">
        <v>3.52</v>
      </c>
      <c r="E4451" s="449">
        <v>2.44</v>
      </c>
      <c r="F4451" s="449" t="s">
        <v>12272</v>
      </c>
    </row>
    <row r="4452" spans="1:6">
      <c r="A4452" s="441"/>
      <c r="B4452" s="445" t="s">
        <v>224</v>
      </c>
      <c r="C4452" s="443"/>
      <c r="D4452" s="444" t="s">
        <v>2587</v>
      </c>
      <c r="E4452" s="444" t="s">
        <v>2587</v>
      </c>
      <c r="F4452" s="444"/>
    </row>
    <row r="4453" spans="1:6" ht="45" customHeight="1">
      <c r="A4453" s="446">
        <v>72739</v>
      </c>
      <c r="B4453" s="447" t="s">
        <v>5181</v>
      </c>
      <c r="C4453" s="448" t="s">
        <v>2570</v>
      </c>
      <c r="D4453" s="449">
        <v>389.83</v>
      </c>
      <c r="E4453" s="449">
        <v>91.13</v>
      </c>
      <c r="F4453" s="449" t="s">
        <v>19575</v>
      </c>
    </row>
    <row r="4454" spans="1:6" ht="30" customHeight="1">
      <c r="A4454" s="446">
        <v>86888</v>
      </c>
      <c r="B4454" s="447" t="s">
        <v>5182</v>
      </c>
      <c r="C4454" s="448" t="s">
        <v>2570</v>
      </c>
      <c r="D4454" s="449">
        <v>380.21000000000004</v>
      </c>
      <c r="E4454" s="449">
        <v>17.64</v>
      </c>
      <c r="F4454" s="449" t="s">
        <v>19585</v>
      </c>
    </row>
    <row r="4455" spans="1:6" ht="45" customHeight="1">
      <c r="A4455" s="446">
        <v>86932</v>
      </c>
      <c r="B4455" s="447" t="s">
        <v>4021</v>
      </c>
      <c r="C4455" s="448" t="s">
        <v>2570</v>
      </c>
      <c r="D4455" s="449">
        <v>405.31</v>
      </c>
      <c r="E4455" s="449">
        <v>20.63</v>
      </c>
      <c r="F4455" s="449" t="s">
        <v>19616</v>
      </c>
    </row>
    <row r="4456" spans="1:6" ht="30" customHeight="1">
      <c r="A4456" s="446">
        <v>86931</v>
      </c>
      <c r="B4456" s="447" t="s">
        <v>4022</v>
      </c>
      <c r="C4456" s="448" t="s">
        <v>2570</v>
      </c>
      <c r="D4456" s="449">
        <v>386</v>
      </c>
      <c r="E4456" s="449">
        <v>20.63</v>
      </c>
      <c r="F4456" s="449" t="s">
        <v>19615</v>
      </c>
    </row>
    <row r="4457" spans="1:6" ht="30" customHeight="1">
      <c r="A4457" s="446">
        <v>95469</v>
      </c>
      <c r="B4457" s="447" t="s">
        <v>4024</v>
      </c>
      <c r="C4457" s="448" t="s">
        <v>2570</v>
      </c>
      <c r="D4457" s="449">
        <v>171.07999999999998</v>
      </c>
      <c r="E4457" s="449">
        <v>17.649999999999999</v>
      </c>
      <c r="F4457" s="449" t="s">
        <v>19633</v>
      </c>
    </row>
    <row r="4458" spans="1:6" ht="30" customHeight="1">
      <c r="A4458" s="446">
        <v>95470</v>
      </c>
      <c r="B4458" s="447" t="s">
        <v>4025</v>
      </c>
      <c r="C4458" s="448" t="s">
        <v>2570</v>
      </c>
      <c r="D4458" s="449">
        <v>176.73</v>
      </c>
      <c r="E4458" s="449">
        <v>17.649999999999999</v>
      </c>
      <c r="F4458" s="449" t="s">
        <v>19634</v>
      </c>
    </row>
    <row r="4459" spans="1:6" ht="30" customHeight="1">
      <c r="A4459" s="446">
        <v>95471</v>
      </c>
      <c r="B4459" s="447" t="s">
        <v>4026</v>
      </c>
      <c r="C4459" s="448" t="s">
        <v>2570</v>
      </c>
      <c r="D4459" s="449">
        <v>670.86</v>
      </c>
      <c r="E4459" s="449">
        <v>17.63</v>
      </c>
      <c r="F4459" s="449" t="s">
        <v>19635</v>
      </c>
    </row>
    <row r="4460" spans="1:6" ht="45" customHeight="1">
      <c r="A4460" s="446">
        <v>95472</v>
      </c>
      <c r="B4460" s="447" t="s">
        <v>4027</v>
      </c>
      <c r="C4460" s="448" t="s">
        <v>2570</v>
      </c>
      <c r="D4460" s="449">
        <v>676.51</v>
      </c>
      <c r="E4460" s="449">
        <v>17.63</v>
      </c>
      <c r="F4460" s="449" t="s">
        <v>19636</v>
      </c>
    </row>
    <row r="4461" spans="1:6" ht="45" customHeight="1">
      <c r="A4461" s="446" t="s">
        <v>2325</v>
      </c>
      <c r="B4461" s="447" t="s">
        <v>4023</v>
      </c>
      <c r="C4461" s="448" t="s">
        <v>2570</v>
      </c>
      <c r="D4461" s="449">
        <v>403.47</v>
      </c>
      <c r="E4461" s="449">
        <v>88.39</v>
      </c>
      <c r="F4461" s="449" t="s">
        <v>19576</v>
      </c>
    </row>
    <row r="4462" spans="1:6">
      <c r="A4462" s="441"/>
      <c r="B4462" s="445" t="s">
        <v>2190</v>
      </c>
      <c r="C4462" s="443"/>
      <c r="D4462" s="444" t="s">
        <v>2587</v>
      </c>
      <c r="E4462" s="444" t="s">
        <v>2587</v>
      </c>
      <c r="F4462" s="444"/>
    </row>
    <row r="4463" spans="1:6" ht="30" customHeight="1">
      <c r="A4463" s="446">
        <v>88571</v>
      </c>
      <c r="B4463" s="447" t="s">
        <v>4028</v>
      </c>
      <c r="C4463" s="448" t="s">
        <v>2570</v>
      </c>
      <c r="D4463" s="449">
        <v>47.29</v>
      </c>
      <c r="E4463" s="449">
        <v>13.83</v>
      </c>
      <c r="F4463" s="449" t="s">
        <v>18782</v>
      </c>
    </row>
    <row r="4464" spans="1:6" ht="15" customHeight="1">
      <c r="A4464" s="446">
        <v>95545</v>
      </c>
      <c r="B4464" s="447" t="s">
        <v>4729</v>
      </c>
      <c r="C4464" s="448" t="s">
        <v>2570</v>
      </c>
      <c r="D4464" s="449">
        <v>42.99</v>
      </c>
      <c r="E4464" s="449">
        <v>2.87</v>
      </c>
      <c r="F4464" s="449" t="s">
        <v>19638</v>
      </c>
    </row>
    <row r="4465" spans="1:6" ht="30" customHeight="1">
      <c r="A4465" s="446">
        <v>95547</v>
      </c>
      <c r="B4465" s="447" t="s">
        <v>4731</v>
      </c>
      <c r="C4465" s="448" t="s">
        <v>2570</v>
      </c>
      <c r="D4465" s="449">
        <v>43.86</v>
      </c>
      <c r="E4465" s="449">
        <v>5.76</v>
      </c>
      <c r="F4465" s="449" t="s">
        <v>19640</v>
      </c>
    </row>
    <row r="4466" spans="1:6" ht="15" customHeight="1">
      <c r="A4466" s="446">
        <v>95542</v>
      </c>
      <c r="B4466" s="447" t="s">
        <v>4029</v>
      </c>
      <c r="C4466" s="448" t="s">
        <v>2570</v>
      </c>
      <c r="D4466" s="449">
        <v>33.900000000000006</v>
      </c>
      <c r="E4466" s="449">
        <v>2.87</v>
      </c>
      <c r="F4466" s="449" t="s">
        <v>15981</v>
      </c>
    </row>
    <row r="4467" spans="1:6" ht="15" customHeight="1">
      <c r="A4467" s="446">
        <v>95543</v>
      </c>
      <c r="B4467" s="447" t="s">
        <v>4030</v>
      </c>
      <c r="C4467" s="448" t="s">
        <v>2570</v>
      </c>
      <c r="D4467" s="449">
        <v>53.22</v>
      </c>
      <c r="E4467" s="449">
        <v>5.75</v>
      </c>
      <c r="F4467" s="449" t="s">
        <v>19637</v>
      </c>
    </row>
    <row r="4468" spans="1:6" ht="15" customHeight="1">
      <c r="A4468" s="446">
        <v>95544</v>
      </c>
      <c r="B4468" s="447" t="s">
        <v>4728</v>
      </c>
      <c r="C4468" s="448" t="s">
        <v>2570</v>
      </c>
      <c r="D4468" s="449">
        <v>44.07</v>
      </c>
      <c r="E4468" s="449">
        <v>2.87</v>
      </c>
      <c r="F4468" s="449" t="s">
        <v>11923</v>
      </c>
    </row>
    <row r="4469" spans="1:6" ht="30" customHeight="1">
      <c r="A4469" s="446">
        <v>95546</v>
      </c>
      <c r="B4469" s="447" t="s">
        <v>4730</v>
      </c>
      <c r="C4469" s="448" t="s">
        <v>2570</v>
      </c>
      <c r="D4469" s="449">
        <v>116.58</v>
      </c>
      <c r="E4469" s="449">
        <v>17.3</v>
      </c>
      <c r="F4469" s="449" t="s">
        <v>19639</v>
      </c>
    </row>
    <row r="4470" spans="1:6">
      <c r="A4470" s="441"/>
      <c r="B4470" s="445" t="s">
        <v>225</v>
      </c>
      <c r="C4470" s="443"/>
      <c r="D4470" s="444" t="s">
        <v>2587</v>
      </c>
      <c r="E4470" s="444" t="s">
        <v>2587</v>
      </c>
      <c r="F4470" s="444"/>
    </row>
    <row r="4471" spans="1:6" ht="30" customHeight="1">
      <c r="A4471" s="446">
        <v>89969</v>
      </c>
      <c r="B4471" s="447" t="s">
        <v>4732</v>
      </c>
      <c r="C4471" s="448" t="s">
        <v>2570</v>
      </c>
      <c r="D4471" s="449">
        <v>20.57</v>
      </c>
      <c r="E4471" s="449">
        <v>9.44</v>
      </c>
      <c r="F4471" s="449" t="s">
        <v>18033</v>
      </c>
    </row>
    <row r="4472" spans="1:6" ht="30" customHeight="1">
      <c r="A4472" s="446">
        <v>89970</v>
      </c>
      <c r="B4472" s="447" t="s">
        <v>4733</v>
      </c>
      <c r="C4472" s="448" t="s">
        <v>2570</v>
      </c>
      <c r="D4472" s="449">
        <v>21.57</v>
      </c>
      <c r="E4472" s="449">
        <v>11.18</v>
      </c>
      <c r="F4472" s="449" t="s">
        <v>12598</v>
      </c>
    </row>
    <row r="4473" spans="1:6" ht="30" customHeight="1">
      <c r="A4473" s="446">
        <v>89971</v>
      </c>
      <c r="B4473" s="447" t="s">
        <v>4734</v>
      </c>
      <c r="C4473" s="448" t="s">
        <v>2570</v>
      </c>
      <c r="D4473" s="449">
        <v>22.83</v>
      </c>
      <c r="E4473" s="449">
        <v>10.4</v>
      </c>
      <c r="F4473" s="449" t="s">
        <v>18604</v>
      </c>
    </row>
    <row r="4474" spans="1:6" ht="30" customHeight="1">
      <c r="A4474" s="446">
        <v>89972</v>
      </c>
      <c r="B4474" s="447" t="s">
        <v>4735</v>
      </c>
      <c r="C4474" s="448" t="s">
        <v>2570</v>
      </c>
      <c r="D4474" s="449">
        <v>24.56</v>
      </c>
      <c r="E4474" s="449">
        <v>11.16</v>
      </c>
      <c r="F4474" s="449" t="s">
        <v>12308</v>
      </c>
    </row>
    <row r="4475" spans="1:6" ht="30" customHeight="1">
      <c r="A4475" s="446">
        <v>90371</v>
      </c>
      <c r="B4475" s="447" t="s">
        <v>4736</v>
      </c>
      <c r="C4475" s="448" t="s">
        <v>2570</v>
      </c>
      <c r="D4475" s="449">
        <v>15.61</v>
      </c>
      <c r="E4475" s="449">
        <v>5.54</v>
      </c>
      <c r="F4475" s="449" t="s">
        <v>12323</v>
      </c>
    </row>
    <row r="4476" spans="1:6" ht="45" customHeight="1">
      <c r="A4476" s="446">
        <v>94489</v>
      </c>
      <c r="B4476" s="447" t="s">
        <v>4737</v>
      </c>
      <c r="C4476" s="448" t="s">
        <v>2570</v>
      </c>
      <c r="D4476" s="449">
        <v>15.830000000000002</v>
      </c>
      <c r="E4476" s="449">
        <v>1.45</v>
      </c>
      <c r="F4476" s="449" t="s">
        <v>15520</v>
      </c>
    </row>
    <row r="4477" spans="1:6" ht="45" customHeight="1">
      <c r="A4477" s="446">
        <v>94490</v>
      </c>
      <c r="B4477" s="447" t="s">
        <v>4738</v>
      </c>
      <c r="C4477" s="448" t="s">
        <v>2570</v>
      </c>
      <c r="D4477" s="449">
        <v>24.909999999999997</v>
      </c>
      <c r="E4477" s="449">
        <v>4.4000000000000004</v>
      </c>
      <c r="F4477" s="449" t="s">
        <v>14417</v>
      </c>
    </row>
    <row r="4478" spans="1:6" ht="45" customHeight="1">
      <c r="A4478" s="446">
        <v>94491</v>
      </c>
      <c r="B4478" s="447" t="s">
        <v>4739</v>
      </c>
      <c r="C4478" s="448" t="s">
        <v>2570</v>
      </c>
      <c r="D4478" s="449">
        <v>34.35</v>
      </c>
      <c r="E4478" s="449">
        <v>6.28</v>
      </c>
      <c r="F4478" s="449" t="s">
        <v>12450</v>
      </c>
    </row>
    <row r="4479" spans="1:6" ht="45" customHeight="1">
      <c r="A4479" s="446">
        <v>94492</v>
      </c>
      <c r="B4479" s="447" t="s">
        <v>4740</v>
      </c>
      <c r="C4479" s="448" t="s">
        <v>2570</v>
      </c>
      <c r="D4479" s="449">
        <v>35.29</v>
      </c>
      <c r="E4479" s="449">
        <v>6.28</v>
      </c>
      <c r="F4479" s="449" t="s">
        <v>19739</v>
      </c>
    </row>
    <row r="4480" spans="1:6" ht="45" customHeight="1">
      <c r="A4480" s="446">
        <v>94493</v>
      </c>
      <c r="B4480" s="447" t="s">
        <v>4741</v>
      </c>
      <c r="C4480" s="448" t="s">
        <v>2570</v>
      </c>
      <c r="D4480" s="449">
        <v>65.34</v>
      </c>
      <c r="E4480" s="449">
        <v>10.17</v>
      </c>
      <c r="F4480" s="449" t="s">
        <v>19740</v>
      </c>
    </row>
    <row r="4481" spans="1:6" ht="45" customHeight="1">
      <c r="A4481" s="446" t="s">
        <v>3001</v>
      </c>
      <c r="B4481" s="447" t="s">
        <v>19731</v>
      </c>
      <c r="C4481" s="448" t="s">
        <v>2570</v>
      </c>
      <c r="D4481" s="449">
        <v>228.48999999999998</v>
      </c>
      <c r="E4481" s="449">
        <v>50.91</v>
      </c>
      <c r="F4481" s="449" t="s">
        <v>19732</v>
      </c>
    </row>
    <row r="4482" spans="1:6" ht="30" customHeight="1">
      <c r="A4482" s="446">
        <v>89352</v>
      </c>
      <c r="B4482" s="447" t="s">
        <v>5205</v>
      </c>
      <c r="C4482" s="448" t="s">
        <v>2570</v>
      </c>
      <c r="D4482" s="449">
        <v>18.87</v>
      </c>
      <c r="E4482" s="449">
        <v>5.54</v>
      </c>
      <c r="F4482" s="449" t="s">
        <v>19734</v>
      </c>
    </row>
    <row r="4483" spans="1:6" ht="30" customHeight="1">
      <c r="A4483" s="446">
        <v>89353</v>
      </c>
      <c r="B4483" s="447" t="s">
        <v>5206</v>
      </c>
      <c r="C4483" s="448" t="s">
        <v>2570</v>
      </c>
      <c r="D4483" s="449">
        <v>19.79</v>
      </c>
      <c r="E4483" s="449">
        <v>5.53</v>
      </c>
      <c r="F4483" s="449" t="s">
        <v>17973</v>
      </c>
    </row>
    <row r="4484" spans="1:6" ht="45" customHeight="1">
      <c r="A4484" s="446">
        <v>94494</v>
      </c>
      <c r="B4484" s="447" t="s">
        <v>5207</v>
      </c>
      <c r="C4484" s="448" t="s">
        <v>2570</v>
      </c>
      <c r="D4484" s="449">
        <v>25.749999999999996</v>
      </c>
      <c r="E4484" s="449">
        <v>21.51</v>
      </c>
      <c r="F4484" s="449" t="s">
        <v>19741</v>
      </c>
    </row>
    <row r="4485" spans="1:6" ht="45" customHeight="1">
      <c r="A4485" s="446">
        <v>94495</v>
      </c>
      <c r="B4485" s="447" t="s">
        <v>5208</v>
      </c>
      <c r="C4485" s="448" t="s">
        <v>2570</v>
      </c>
      <c r="D4485" s="449">
        <v>35.929999999999993</v>
      </c>
      <c r="E4485" s="449">
        <v>21.48</v>
      </c>
      <c r="F4485" s="449" t="s">
        <v>19742</v>
      </c>
    </row>
    <row r="4486" spans="1:6" ht="45" customHeight="1">
      <c r="A4486" s="446">
        <v>94496</v>
      </c>
      <c r="B4486" s="447" t="s">
        <v>5209</v>
      </c>
      <c r="C4486" s="448" t="s">
        <v>2570</v>
      </c>
      <c r="D4486" s="449">
        <v>46.259999999999991</v>
      </c>
      <c r="E4486" s="449">
        <v>21.87</v>
      </c>
      <c r="F4486" s="449" t="s">
        <v>19743</v>
      </c>
    </row>
    <row r="4487" spans="1:6" ht="45" customHeight="1">
      <c r="A4487" s="446">
        <v>94497</v>
      </c>
      <c r="B4487" s="447" t="s">
        <v>5210</v>
      </c>
      <c r="C4487" s="448" t="s">
        <v>2570</v>
      </c>
      <c r="D4487" s="449">
        <v>56.17</v>
      </c>
      <c r="E4487" s="449">
        <v>21.86</v>
      </c>
      <c r="F4487" s="449" t="s">
        <v>18528</v>
      </c>
    </row>
    <row r="4488" spans="1:6" ht="45" customHeight="1">
      <c r="A4488" s="446">
        <v>94498</v>
      </c>
      <c r="B4488" s="447" t="s">
        <v>5211</v>
      </c>
      <c r="C4488" s="448" t="s">
        <v>2570</v>
      </c>
      <c r="D4488" s="449">
        <v>75.449999999999989</v>
      </c>
      <c r="E4488" s="449">
        <v>22.62</v>
      </c>
      <c r="F4488" s="449" t="s">
        <v>19744</v>
      </c>
    </row>
    <row r="4489" spans="1:6" ht="45" customHeight="1">
      <c r="A4489" s="446">
        <v>94499</v>
      </c>
      <c r="B4489" s="447" t="s">
        <v>5212</v>
      </c>
      <c r="C4489" s="448" t="s">
        <v>2570</v>
      </c>
      <c r="D4489" s="449">
        <v>146.75</v>
      </c>
      <c r="E4489" s="449">
        <v>22.6</v>
      </c>
      <c r="F4489" s="449" t="s">
        <v>19745</v>
      </c>
    </row>
    <row r="4490" spans="1:6" ht="45" customHeight="1">
      <c r="A4490" s="446">
        <v>94500</v>
      </c>
      <c r="B4490" s="447" t="s">
        <v>5213</v>
      </c>
      <c r="C4490" s="448" t="s">
        <v>2570</v>
      </c>
      <c r="D4490" s="449">
        <v>176.27</v>
      </c>
      <c r="E4490" s="449">
        <v>23.41</v>
      </c>
      <c r="F4490" s="449" t="s">
        <v>19746</v>
      </c>
    </row>
    <row r="4491" spans="1:6" ht="45" customHeight="1">
      <c r="A4491" s="446">
        <v>94501</v>
      </c>
      <c r="B4491" s="447" t="s">
        <v>5214</v>
      </c>
      <c r="C4491" s="448" t="s">
        <v>2570</v>
      </c>
      <c r="D4491" s="449">
        <v>356.87</v>
      </c>
      <c r="E4491" s="449">
        <v>23.39</v>
      </c>
      <c r="F4491" s="449" t="s">
        <v>19747</v>
      </c>
    </row>
    <row r="4492" spans="1:6" ht="45" customHeight="1">
      <c r="A4492" s="446">
        <v>94792</v>
      </c>
      <c r="B4492" s="447" t="s">
        <v>5215</v>
      </c>
      <c r="C4492" s="448" t="s">
        <v>2570</v>
      </c>
      <c r="D4492" s="449">
        <v>60.66</v>
      </c>
      <c r="E4492" s="449">
        <v>21.45</v>
      </c>
      <c r="F4492" s="449" t="s">
        <v>19748</v>
      </c>
    </row>
    <row r="4493" spans="1:6" ht="45" customHeight="1">
      <c r="A4493" s="446">
        <v>94793</v>
      </c>
      <c r="B4493" s="447" t="s">
        <v>5216</v>
      </c>
      <c r="C4493" s="448" t="s">
        <v>2570</v>
      </c>
      <c r="D4493" s="449">
        <v>81.400000000000006</v>
      </c>
      <c r="E4493" s="449">
        <v>21.83</v>
      </c>
      <c r="F4493" s="449" t="s">
        <v>19749</v>
      </c>
    </row>
    <row r="4494" spans="1:6" ht="45" customHeight="1">
      <c r="A4494" s="446">
        <v>94794</v>
      </c>
      <c r="B4494" s="447" t="s">
        <v>5217</v>
      </c>
      <c r="C4494" s="448" t="s">
        <v>2570</v>
      </c>
      <c r="D4494" s="449">
        <v>84.75</v>
      </c>
      <c r="E4494" s="449">
        <v>21.83</v>
      </c>
      <c r="F4494" s="449" t="s">
        <v>19750</v>
      </c>
    </row>
    <row r="4495" spans="1:6" ht="30" customHeight="1">
      <c r="A4495" s="446">
        <v>89986</v>
      </c>
      <c r="B4495" s="447" t="s">
        <v>5218</v>
      </c>
      <c r="C4495" s="448" t="s">
        <v>2570</v>
      </c>
      <c r="D4495" s="449">
        <v>40.879999999999995</v>
      </c>
      <c r="E4495" s="449">
        <v>7.49</v>
      </c>
      <c r="F4495" s="449" t="s">
        <v>11770</v>
      </c>
    </row>
    <row r="4496" spans="1:6" ht="30" customHeight="1">
      <c r="A4496" s="446">
        <v>89987</v>
      </c>
      <c r="B4496" s="447" t="s">
        <v>5219</v>
      </c>
      <c r="C4496" s="448" t="s">
        <v>2570</v>
      </c>
      <c r="D4496" s="449">
        <v>45.739999999999995</v>
      </c>
      <c r="E4496" s="449">
        <v>7.49</v>
      </c>
      <c r="F4496" s="449" t="s">
        <v>19738</v>
      </c>
    </row>
    <row r="4497" spans="1:6" ht="30" customHeight="1">
      <c r="A4497" s="446">
        <v>89349</v>
      </c>
      <c r="B4497" s="447" t="s">
        <v>5220</v>
      </c>
      <c r="C4497" s="448" t="s">
        <v>2570</v>
      </c>
      <c r="D4497" s="449">
        <v>14.009999999999998</v>
      </c>
      <c r="E4497" s="449">
        <v>5.55</v>
      </c>
      <c r="F4497" s="449" t="s">
        <v>12535</v>
      </c>
    </row>
    <row r="4498" spans="1:6" ht="30" customHeight="1">
      <c r="A4498" s="446">
        <v>89351</v>
      </c>
      <c r="B4498" s="447" t="s">
        <v>19733</v>
      </c>
      <c r="C4498" s="448" t="s">
        <v>2570</v>
      </c>
      <c r="D4498" s="449">
        <v>16.310000000000002</v>
      </c>
      <c r="E4498" s="449">
        <v>5.54</v>
      </c>
      <c r="F4498" s="449" t="s">
        <v>12291</v>
      </c>
    </row>
    <row r="4499" spans="1:6" ht="30" customHeight="1">
      <c r="A4499" s="446">
        <v>89984</v>
      </c>
      <c r="B4499" s="447" t="s">
        <v>5221</v>
      </c>
      <c r="C4499" s="448" t="s">
        <v>2570</v>
      </c>
      <c r="D4499" s="449">
        <v>41.989999999999995</v>
      </c>
      <c r="E4499" s="449">
        <v>7.49</v>
      </c>
      <c r="F4499" s="449" t="s">
        <v>11459</v>
      </c>
    </row>
    <row r="4500" spans="1:6" ht="30" customHeight="1">
      <c r="A4500" s="446">
        <v>89985</v>
      </c>
      <c r="B4500" s="447" t="s">
        <v>5222</v>
      </c>
      <c r="C4500" s="448" t="s">
        <v>2570</v>
      </c>
      <c r="D4500" s="449">
        <v>43.3</v>
      </c>
      <c r="E4500" s="449">
        <v>7.49</v>
      </c>
      <c r="F4500" s="449" t="s">
        <v>16080</v>
      </c>
    </row>
    <row r="4501" spans="1:6" ht="30" customHeight="1">
      <c r="A4501" s="446">
        <v>86877</v>
      </c>
      <c r="B4501" s="447" t="s">
        <v>5223</v>
      </c>
      <c r="C4501" s="448" t="s">
        <v>2570</v>
      </c>
      <c r="D4501" s="449">
        <v>17.77</v>
      </c>
      <c r="E4501" s="449">
        <v>3.32</v>
      </c>
      <c r="F4501" s="449" t="s">
        <v>18645</v>
      </c>
    </row>
    <row r="4502" spans="1:6" ht="30" customHeight="1">
      <c r="A4502" s="446">
        <v>99635</v>
      </c>
      <c r="B4502" s="447" t="s">
        <v>19798</v>
      </c>
      <c r="C4502" s="448" t="s">
        <v>2570</v>
      </c>
      <c r="D4502" s="449">
        <v>192.92</v>
      </c>
      <c r="E4502" s="449">
        <v>21.8</v>
      </c>
      <c r="F4502" s="449" t="s">
        <v>19799</v>
      </c>
    </row>
    <row r="4503" spans="1:6" ht="15" customHeight="1">
      <c r="A4503" s="446" t="s">
        <v>1120</v>
      </c>
      <c r="B4503" s="447" t="s">
        <v>4771</v>
      </c>
      <c r="C4503" s="448" t="s">
        <v>2570</v>
      </c>
      <c r="D4503" s="449">
        <v>78.23</v>
      </c>
      <c r="E4503" s="449">
        <v>15.2</v>
      </c>
      <c r="F4503" s="449" t="s">
        <v>19730</v>
      </c>
    </row>
    <row r="4504" spans="1:6" ht="45" customHeight="1">
      <c r="A4504" s="446">
        <v>95248</v>
      </c>
      <c r="B4504" s="447" t="s">
        <v>4772</v>
      </c>
      <c r="C4504" s="448" t="s">
        <v>2570</v>
      </c>
      <c r="D4504" s="449">
        <v>33.159999999999997</v>
      </c>
      <c r="E4504" s="449">
        <v>21.49</v>
      </c>
      <c r="F4504" s="449" t="s">
        <v>12628</v>
      </c>
    </row>
    <row r="4505" spans="1:6" ht="45" customHeight="1">
      <c r="A4505" s="446">
        <v>95249</v>
      </c>
      <c r="B4505" s="447" t="s">
        <v>4773</v>
      </c>
      <c r="C4505" s="448" t="s">
        <v>2570</v>
      </c>
      <c r="D4505" s="449">
        <v>37.019999999999996</v>
      </c>
      <c r="E4505" s="449">
        <v>21.48</v>
      </c>
      <c r="F4505" s="449" t="s">
        <v>19762</v>
      </c>
    </row>
    <row r="4506" spans="1:6" ht="45" customHeight="1">
      <c r="A4506" s="446">
        <v>95250</v>
      </c>
      <c r="B4506" s="447" t="s">
        <v>4774</v>
      </c>
      <c r="C4506" s="448" t="s">
        <v>2570</v>
      </c>
      <c r="D4506" s="449">
        <v>47.109999999999992</v>
      </c>
      <c r="E4506" s="449">
        <v>21.46</v>
      </c>
      <c r="F4506" s="449" t="s">
        <v>19763</v>
      </c>
    </row>
    <row r="4507" spans="1:6" ht="45" customHeight="1">
      <c r="A4507" s="446">
        <v>95251</v>
      </c>
      <c r="B4507" s="447" t="s">
        <v>4775</v>
      </c>
      <c r="C4507" s="448" t="s">
        <v>2570</v>
      </c>
      <c r="D4507" s="449">
        <v>66.449999999999989</v>
      </c>
      <c r="E4507" s="449">
        <v>21.85</v>
      </c>
      <c r="F4507" s="449" t="s">
        <v>19764</v>
      </c>
    </row>
    <row r="4508" spans="1:6" ht="45" customHeight="1">
      <c r="A4508" s="446">
        <v>95252</v>
      </c>
      <c r="B4508" s="447" t="s">
        <v>4776</v>
      </c>
      <c r="C4508" s="448" t="s">
        <v>2570</v>
      </c>
      <c r="D4508" s="449">
        <v>78.33</v>
      </c>
      <c r="E4508" s="449">
        <v>21.84</v>
      </c>
      <c r="F4508" s="449" t="s">
        <v>19765</v>
      </c>
    </row>
    <row r="4509" spans="1:6" ht="45" customHeight="1">
      <c r="A4509" s="446">
        <v>95253</v>
      </c>
      <c r="B4509" s="447" t="s">
        <v>4777</v>
      </c>
      <c r="C4509" s="448" t="s">
        <v>2570</v>
      </c>
      <c r="D4509" s="449">
        <v>116.71000000000001</v>
      </c>
      <c r="E4509" s="449">
        <v>22.6</v>
      </c>
      <c r="F4509" s="449" t="s">
        <v>19766</v>
      </c>
    </row>
    <row r="4510" spans="1:6" ht="30" customHeight="1">
      <c r="A4510" s="446">
        <v>99619</v>
      </c>
      <c r="B4510" s="447" t="s">
        <v>19767</v>
      </c>
      <c r="C4510" s="448" t="s">
        <v>2570</v>
      </c>
      <c r="D4510" s="449">
        <v>66.36</v>
      </c>
      <c r="E4510" s="449">
        <v>5.51</v>
      </c>
      <c r="F4510" s="449" t="s">
        <v>19768</v>
      </c>
    </row>
    <row r="4511" spans="1:6" ht="30" customHeight="1">
      <c r="A4511" s="446">
        <v>99620</v>
      </c>
      <c r="B4511" s="447" t="s">
        <v>19769</v>
      </c>
      <c r="C4511" s="448" t="s">
        <v>2570</v>
      </c>
      <c r="D4511" s="449">
        <v>95.41</v>
      </c>
      <c r="E4511" s="449">
        <v>21.42</v>
      </c>
      <c r="F4511" s="449" t="s">
        <v>19770</v>
      </c>
    </row>
    <row r="4512" spans="1:6" ht="30" customHeight="1">
      <c r="A4512" s="446">
        <v>99621</v>
      </c>
      <c r="B4512" s="447" t="s">
        <v>19771</v>
      </c>
      <c r="C4512" s="448" t="s">
        <v>2570</v>
      </c>
      <c r="D4512" s="449">
        <v>138.99</v>
      </c>
      <c r="E4512" s="449">
        <v>21.81</v>
      </c>
      <c r="F4512" s="449" t="s">
        <v>19772</v>
      </c>
    </row>
    <row r="4513" spans="1:6" ht="30" customHeight="1">
      <c r="A4513" s="446">
        <v>99622</v>
      </c>
      <c r="B4513" s="447" t="s">
        <v>19773</v>
      </c>
      <c r="C4513" s="448" t="s">
        <v>2570</v>
      </c>
      <c r="D4513" s="449">
        <v>154.32</v>
      </c>
      <c r="E4513" s="449">
        <v>21.81</v>
      </c>
      <c r="F4513" s="449" t="s">
        <v>19774</v>
      </c>
    </row>
    <row r="4514" spans="1:6" ht="30" customHeight="1">
      <c r="A4514" s="446">
        <v>99623</v>
      </c>
      <c r="B4514" s="447" t="s">
        <v>19775</v>
      </c>
      <c r="C4514" s="448" t="s">
        <v>2570</v>
      </c>
      <c r="D4514" s="449">
        <v>213.29999999999998</v>
      </c>
      <c r="E4514" s="449">
        <v>22.59</v>
      </c>
      <c r="F4514" s="449" t="s">
        <v>19776</v>
      </c>
    </row>
    <row r="4515" spans="1:6" ht="30" customHeight="1">
      <c r="A4515" s="446">
        <v>99624</v>
      </c>
      <c r="B4515" s="447" t="s">
        <v>19777</v>
      </c>
      <c r="C4515" s="448" t="s">
        <v>2570</v>
      </c>
      <c r="D4515" s="449">
        <v>301.12</v>
      </c>
      <c r="E4515" s="449">
        <v>22.58</v>
      </c>
      <c r="F4515" s="449" t="s">
        <v>19778</v>
      </c>
    </row>
    <row r="4516" spans="1:6" ht="30" customHeight="1">
      <c r="A4516" s="446">
        <v>99625</v>
      </c>
      <c r="B4516" s="447" t="s">
        <v>19779</v>
      </c>
      <c r="C4516" s="448" t="s">
        <v>2570</v>
      </c>
      <c r="D4516" s="449">
        <v>412.96000000000004</v>
      </c>
      <c r="E4516" s="449">
        <v>23.39</v>
      </c>
      <c r="F4516" s="449" t="s">
        <v>19780</v>
      </c>
    </row>
    <row r="4517" spans="1:6" ht="30" customHeight="1">
      <c r="A4517" s="446">
        <v>99626</v>
      </c>
      <c r="B4517" s="447" t="s">
        <v>19781</v>
      </c>
      <c r="C4517" s="448" t="s">
        <v>2570</v>
      </c>
      <c r="D4517" s="449">
        <v>635.19000000000005</v>
      </c>
      <c r="E4517" s="449">
        <v>23.38</v>
      </c>
      <c r="F4517" s="449" t="s">
        <v>19782</v>
      </c>
    </row>
    <row r="4518" spans="1:6" ht="30" customHeight="1">
      <c r="A4518" s="446">
        <v>99627</v>
      </c>
      <c r="B4518" s="447" t="s">
        <v>19783</v>
      </c>
      <c r="C4518" s="448" t="s">
        <v>2570</v>
      </c>
      <c r="D4518" s="449">
        <v>47.019999999999996</v>
      </c>
      <c r="E4518" s="449">
        <v>21.87</v>
      </c>
      <c r="F4518" s="449" t="s">
        <v>19784</v>
      </c>
    </row>
    <row r="4519" spans="1:6" ht="30" customHeight="1">
      <c r="A4519" s="446">
        <v>99628</v>
      </c>
      <c r="B4519" s="447" t="s">
        <v>19785</v>
      </c>
      <c r="C4519" s="448" t="s">
        <v>2570</v>
      </c>
      <c r="D4519" s="449">
        <v>43.34</v>
      </c>
      <c r="E4519" s="449">
        <v>5.52</v>
      </c>
      <c r="F4519" s="449" t="s">
        <v>19786</v>
      </c>
    </row>
    <row r="4520" spans="1:6" ht="30" customHeight="1">
      <c r="A4520" s="446">
        <v>99629</v>
      </c>
      <c r="B4520" s="447" t="s">
        <v>19787</v>
      </c>
      <c r="C4520" s="448" t="s">
        <v>2570</v>
      </c>
      <c r="D4520" s="449">
        <v>53.16</v>
      </c>
      <c r="E4520" s="449">
        <v>21.45</v>
      </c>
      <c r="F4520" s="449" t="s">
        <v>19788</v>
      </c>
    </row>
    <row r="4521" spans="1:6" ht="30" customHeight="1">
      <c r="A4521" s="446">
        <v>99630</v>
      </c>
      <c r="B4521" s="447" t="s">
        <v>19789</v>
      </c>
      <c r="C4521" s="448" t="s">
        <v>2570</v>
      </c>
      <c r="D4521" s="449">
        <v>75.89</v>
      </c>
      <c r="E4521" s="449">
        <v>21.84</v>
      </c>
      <c r="F4521" s="449" t="s">
        <v>18788</v>
      </c>
    </row>
    <row r="4522" spans="1:6" ht="30" customHeight="1">
      <c r="A4522" s="446">
        <v>99631</v>
      </c>
      <c r="B4522" s="447" t="s">
        <v>19790</v>
      </c>
      <c r="C4522" s="448" t="s">
        <v>2570</v>
      </c>
      <c r="D4522" s="449">
        <v>86.15</v>
      </c>
      <c r="E4522" s="449">
        <v>21.83</v>
      </c>
      <c r="F4522" s="449" t="s">
        <v>19791</v>
      </c>
    </row>
    <row r="4523" spans="1:6" ht="30" customHeight="1">
      <c r="A4523" s="446">
        <v>99632</v>
      </c>
      <c r="B4523" s="447" t="s">
        <v>19792</v>
      </c>
      <c r="C4523" s="448" t="s">
        <v>2570</v>
      </c>
      <c r="D4523" s="449">
        <v>122.16</v>
      </c>
      <c r="E4523" s="449">
        <v>22.6</v>
      </c>
      <c r="F4523" s="449" t="s">
        <v>19793</v>
      </c>
    </row>
    <row r="4524" spans="1:6" ht="30" customHeight="1">
      <c r="A4524" s="446">
        <v>99633</v>
      </c>
      <c r="B4524" s="447" t="s">
        <v>19794</v>
      </c>
      <c r="C4524" s="448" t="s">
        <v>2570</v>
      </c>
      <c r="D4524" s="449">
        <v>257.02000000000004</v>
      </c>
      <c r="E4524" s="449">
        <v>23.4</v>
      </c>
      <c r="F4524" s="449" t="s">
        <v>19795</v>
      </c>
    </row>
    <row r="4525" spans="1:6" ht="30" customHeight="1">
      <c r="A4525" s="446">
        <v>99634</v>
      </c>
      <c r="B4525" s="447" t="s">
        <v>19796</v>
      </c>
      <c r="C4525" s="448" t="s">
        <v>2570</v>
      </c>
      <c r="D4525" s="449">
        <v>438.99</v>
      </c>
      <c r="E4525" s="449">
        <v>23.39</v>
      </c>
      <c r="F4525" s="449" t="s">
        <v>19797</v>
      </c>
    </row>
    <row r="4526" spans="1:6">
      <c r="A4526" s="441"/>
      <c r="B4526" s="445" t="s">
        <v>65</v>
      </c>
      <c r="C4526" s="443"/>
      <c r="D4526" s="444" t="s">
        <v>2587</v>
      </c>
      <c r="E4526" s="444" t="s">
        <v>2587</v>
      </c>
      <c r="F4526" s="444"/>
    </row>
    <row r="4527" spans="1:6">
      <c r="A4527" s="441"/>
      <c r="B4527" s="445" t="s">
        <v>25</v>
      </c>
      <c r="C4527" s="443"/>
      <c r="D4527" s="444" t="s">
        <v>2587</v>
      </c>
      <c r="E4527" s="444" t="s">
        <v>2587</v>
      </c>
      <c r="F4527" s="444"/>
    </row>
    <row r="4528" spans="1:6">
      <c r="A4528" s="441"/>
      <c r="B4528" s="442" t="s">
        <v>26</v>
      </c>
      <c r="C4528" s="443"/>
      <c r="D4528" s="444" t="s">
        <v>2587</v>
      </c>
      <c r="E4528" s="444" t="s">
        <v>2587</v>
      </c>
      <c r="F4528" s="444"/>
    </row>
    <row r="4529" spans="1:6">
      <c r="A4529" s="441"/>
      <c r="B4529" s="445" t="s">
        <v>27</v>
      </c>
      <c r="C4529" s="443"/>
      <c r="D4529" s="444" t="s">
        <v>2587</v>
      </c>
      <c r="E4529" s="444" t="s">
        <v>2587</v>
      </c>
      <c r="F4529" s="444"/>
    </row>
    <row r="4530" spans="1:6">
      <c r="A4530" s="441"/>
      <c r="B4530" s="445" t="s">
        <v>28</v>
      </c>
      <c r="C4530" s="443"/>
      <c r="D4530" s="444" t="s">
        <v>2587</v>
      </c>
      <c r="E4530" s="444" t="s">
        <v>2587</v>
      </c>
      <c r="F4530" s="444"/>
    </row>
    <row r="4531" spans="1:6">
      <c r="A4531" s="441"/>
      <c r="B4531" s="445" t="s">
        <v>2336</v>
      </c>
      <c r="C4531" s="443"/>
      <c r="D4531" s="444" t="s">
        <v>2587</v>
      </c>
      <c r="E4531" s="444" t="s">
        <v>2587</v>
      </c>
      <c r="F4531" s="444"/>
    </row>
    <row r="4532" spans="1:6" ht="15" customHeight="1">
      <c r="A4532" s="446" t="s">
        <v>2337</v>
      </c>
      <c r="B4532" s="447" t="s">
        <v>4778</v>
      </c>
      <c r="C4532" s="448" t="s">
        <v>2572</v>
      </c>
      <c r="D4532" s="449">
        <v>14.260000000000002</v>
      </c>
      <c r="E4532" s="449">
        <v>7.86</v>
      </c>
      <c r="F4532" s="449" t="s">
        <v>16017</v>
      </c>
    </row>
    <row r="4533" spans="1:6" ht="15" customHeight="1">
      <c r="A4533" s="446" t="s">
        <v>2909</v>
      </c>
      <c r="B4533" s="447" t="s">
        <v>4779</v>
      </c>
      <c r="C4533" s="448" t="s">
        <v>2572</v>
      </c>
      <c r="D4533" s="449">
        <v>39.629999999999995</v>
      </c>
      <c r="E4533" s="449">
        <v>23.55</v>
      </c>
      <c r="F4533" s="449" t="s">
        <v>16335</v>
      </c>
    </row>
    <row r="4534" spans="1:6">
      <c r="A4534" s="441"/>
      <c r="B4534" s="445" t="s">
        <v>2906</v>
      </c>
      <c r="C4534" s="443"/>
      <c r="D4534" s="444" t="s">
        <v>2587</v>
      </c>
      <c r="E4534" s="444" t="s">
        <v>2587</v>
      </c>
      <c r="F4534" s="444"/>
    </row>
    <row r="4535" spans="1:6" ht="45" customHeight="1">
      <c r="A4535" s="446">
        <v>83658</v>
      </c>
      <c r="B4535" s="447" t="s">
        <v>4780</v>
      </c>
      <c r="C4535" s="448" t="s">
        <v>2572</v>
      </c>
      <c r="D4535" s="449">
        <v>85.97</v>
      </c>
      <c r="E4535" s="449">
        <v>69.09</v>
      </c>
      <c r="F4535" s="449" t="s">
        <v>16344</v>
      </c>
    </row>
    <row r="4536" spans="1:6">
      <c r="A4536" s="441"/>
      <c r="B4536" s="445" t="s">
        <v>2907</v>
      </c>
      <c r="C4536" s="443"/>
      <c r="D4536" s="444" t="s">
        <v>2587</v>
      </c>
      <c r="E4536" s="444" t="s">
        <v>2587</v>
      </c>
      <c r="F4536" s="444"/>
    </row>
    <row r="4537" spans="1:6" ht="15" customHeight="1">
      <c r="A4537" s="446" t="s">
        <v>2908</v>
      </c>
      <c r="B4537" s="447" t="s">
        <v>4781</v>
      </c>
      <c r="C4537" s="448" t="s">
        <v>2572</v>
      </c>
      <c r="D4537" s="449">
        <v>13.389999999999999</v>
      </c>
      <c r="E4537" s="449">
        <v>11.97</v>
      </c>
      <c r="F4537" s="449" t="s">
        <v>16336</v>
      </c>
    </row>
    <row r="4538" spans="1:6" ht="15" customHeight="1">
      <c r="A4538" s="446" t="s">
        <v>3005</v>
      </c>
      <c r="B4538" s="447" t="s">
        <v>4782</v>
      </c>
      <c r="C4538" s="448" t="s">
        <v>2568</v>
      </c>
      <c r="D4538" s="449">
        <v>71.709999999999994</v>
      </c>
      <c r="E4538" s="449">
        <v>14.87</v>
      </c>
      <c r="F4538" s="449" t="s">
        <v>16338</v>
      </c>
    </row>
    <row r="4539" spans="1:6" ht="15" customHeight="1">
      <c r="A4539" s="446" t="s">
        <v>3006</v>
      </c>
      <c r="B4539" s="447" t="s">
        <v>4783</v>
      </c>
      <c r="C4539" s="448" t="s">
        <v>2568</v>
      </c>
      <c r="D4539" s="449">
        <v>62.39</v>
      </c>
      <c r="E4539" s="449">
        <v>22.88</v>
      </c>
      <c r="F4539" s="449" t="s">
        <v>16339</v>
      </c>
    </row>
    <row r="4540" spans="1:6" ht="15" customHeight="1">
      <c r="A4540" s="446" t="s">
        <v>3007</v>
      </c>
      <c r="B4540" s="447" t="s">
        <v>4784</v>
      </c>
      <c r="C4540" s="448" t="s">
        <v>2568</v>
      </c>
      <c r="D4540" s="449">
        <v>38.25</v>
      </c>
      <c r="E4540" s="449">
        <v>14.89</v>
      </c>
      <c r="F4540" s="449" t="s">
        <v>13096</v>
      </c>
    </row>
    <row r="4541" spans="1:6" ht="15" customHeight="1">
      <c r="A4541" s="446">
        <v>83667</v>
      </c>
      <c r="B4541" s="447" t="s">
        <v>4785</v>
      </c>
      <c r="C4541" s="448" t="s">
        <v>2568</v>
      </c>
      <c r="D4541" s="449">
        <v>72.41</v>
      </c>
      <c r="E4541" s="449">
        <v>28.05</v>
      </c>
      <c r="F4541" s="449" t="s">
        <v>16347</v>
      </c>
    </row>
    <row r="4542" spans="1:6" ht="15" customHeight="1">
      <c r="A4542" s="446" t="s">
        <v>3008</v>
      </c>
      <c r="B4542" s="447" t="s">
        <v>1960</v>
      </c>
      <c r="C4542" s="448" t="s">
        <v>2568</v>
      </c>
      <c r="D4542" s="449">
        <v>62.790000000000006</v>
      </c>
      <c r="E4542" s="449">
        <v>28.61</v>
      </c>
      <c r="F4542" s="449" t="s">
        <v>16340</v>
      </c>
    </row>
    <row r="4543" spans="1:6" ht="15" customHeight="1">
      <c r="A4543" s="446">
        <v>83668</v>
      </c>
      <c r="B4543" s="447" t="s">
        <v>1961</v>
      </c>
      <c r="C4543" s="448" t="s">
        <v>2568</v>
      </c>
      <c r="D4543" s="449">
        <v>62.510000000000005</v>
      </c>
      <c r="E4543" s="449">
        <v>28.05</v>
      </c>
      <c r="F4543" s="449" t="s">
        <v>16348</v>
      </c>
    </row>
    <row r="4544" spans="1:6" ht="15" customHeight="1">
      <c r="A4544" s="446">
        <v>83662</v>
      </c>
      <c r="B4544" s="447" t="s">
        <v>4786</v>
      </c>
      <c r="C4544" s="448" t="s">
        <v>2568</v>
      </c>
      <c r="D4544" s="449">
        <v>56.99</v>
      </c>
      <c r="E4544" s="449">
        <v>26.6</v>
      </c>
      <c r="F4544" s="449" t="s">
        <v>16008</v>
      </c>
    </row>
    <row r="4545" spans="1:6" ht="15" customHeight="1">
      <c r="A4545" s="446">
        <v>83682</v>
      </c>
      <c r="B4545" s="447" t="s">
        <v>1962</v>
      </c>
      <c r="C4545" s="448" t="s">
        <v>2568</v>
      </c>
      <c r="D4545" s="449">
        <v>62.790000000000006</v>
      </c>
      <c r="E4545" s="449">
        <v>28.61</v>
      </c>
      <c r="F4545" s="449" t="s">
        <v>16340</v>
      </c>
    </row>
    <row r="4546" spans="1:6" ht="15" customHeight="1">
      <c r="A4546" s="446">
        <v>83683</v>
      </c>
      <c r="B4546" s="447" t="s">
        <v>1963</v>
      </c>
      <c r="C4546" s="448" t="s">
        <v>2568</v>
      </c>
      <c r="D4546" s="449">
        <v>67.259999999999991</v>
      </c>
      <c r="E4546" s="449">
        <v>34.32</v>
      </c>
      <c r="F4546" s="449" t="s">
        <v>16356</v>
      </c>
    </row>
    <row r="4547" spans="1:6">
      <c r="A4547" s="441"/>
      <c r="B4547" s="445" t="s">
        <v>29</v>
      </c>
      <c r="C4547" s="443"/>
      <c r="D4547" s="444" t="s">
        <v>2587</v>
      </c>
      <c r="E4547" s="444" t="s">
        <v>2587</v>
      </c>
      <c r="F4547" s="444"/>
    </row>
    <row r="4548" spans="1:6" ht="15" customHeight="1">
      <c r="A4548" s="446" t="s">
        <v>1206</v>
      </c>
      <c r="B4548" s="447" t="s">
        <v>4787</v>
      </c>
      <c r="C4548" s="448" t="s">
        <v>2573</v>
      </c>
      <c r="D4548" s="449">
        <v>4.04</v>
      </c>
      <c r="E4548" s="449">
        <v>0.22</v>
      </c>
      <c r="F4548" s="449" t="s">
        <v>16337</v>
      </c>
    </row>
    <row r="4549" spans="1:6" ht="15" customHeight="1">
      <c r="A4549" s="446" t="s">
        <v>1207</v>
      </c>
      <c r="B4549" s="447" t="s">
        <v>4788</v>
      </c>
      <c r="C4549" s="448" t="s">
        <v>2573</v>
      </c>
      <c r="D4549" s="449">
        <v>8</v>
      </c>
      <c r="E4549" s="449">
        <v>0.22</v>
      </c>
      <c r="F4549" s="449" t="s">
        <v>13408</v>
      </c>
    </row>
    <row r="4550" spans="1:6" ht="15" customHeight="1">
      <c r="A4550" s="446">
        <v>83739</v>
      </c>
      <c r="B4550" s="447" t="s">
        <v>4789</v>
      </c>
      <c r="C4550" s="448" t="s">
        <v>2573</v>
      </c>
      <c r="D4550" s="449">
        <v>4.22</v>
      </c>
      <c r="E4550" s="449">
        <v>0.33</v>
      </c>
      <c r="F4550" s="449" t="s">
        <v>12018</v>
      </c>
    </row>
    <row r="4551" spans="1:6" ht="15" customHeight="1">
      <c r="A4551" s="446">
        <v>83665</v>
      </c>
      <c r="B4551" s="447" t="s">
        <v>4790</v>
      </c>
      <c r="C4551" s="448" t="s">
        <v>2573</v>
      </c>
      <c r="D4551" s="449">
        <v>5.21</v>
      </c>
      <c r="E4551" s="449">
        <v>0.33</v>
      </c>
      <c r="F4551" s="449" t="s">
        <v>16200</v>
      </c>
    </row>
    <row r="4552" spans="1:6" ht="15" customHeight="1">
      <c r="A4552" s="446">
        <v>83669</v>
      </c>
      <c r="B4552" s="447" t="s">
        <v>4791</v>
      </c>
      <c r="C4552" s="448" t="s">
        <v>2573</v>
      </c>
      <c r="D4552" s="449">
        <v>6.22</v>
      </c>
      <c r="E4552" s="449">
        <v>0.33</v>
      </c>
      <c r="F4552" s="449" t="s">
        <v>16349</v>
      </c>
    </row>
    <row r="4553" spans="1:6" ht="15" customHeight="1">
      <c r="A4553" s="446">
        <v>83729</v>
      </c>
      <c r="B4553" s="447" t="s">
        <v>4792</v>
      </c>
      <c r="C4553" s="448" t="s">
        <v>2573</v>
      </c>
      <c r="D4553" s="449">
        <v>12.35</v>
      </c>
      <c r="E4553" s="449">
        <v>0.33</v>
      </c>
      <c r="F4553" s="449" t="s">
        <v>16357</v>
      </c>
    </row>
    <row r="4554" spans="1:6" ht="30" customHeight="1">
      <c r="A4554" s="446">
        <v>83656</v>
      </c>
      <c r="B4554" s="447" t="s">
        <v>4793</v>
      </c>
      <c r="C4554" s="448" t="s">
        <v>2573</v>
      </c>
      <c r="D4554" s="449">
        <v>26.55</v>
      </c>
      <c r="E4554" s="449">
        <v>1.7</v>
      </c>
      <c r="F4554" s="449" t="s">
        <v>14906</v>
      </c>
    </row>
    <row r="4555" spans="1:6" ht="15" customHeight="1">
      <c r="A4555" s="446">
        <v>92123</v>
      </c>
      <c r="B4555" s="447" t="s">
        <v>4794</v>
      </c>
      <c r="C4555" s="448" t="s">
        <v>2568</v>
      </c>
      <c r="D4555" s="449">
        <v>19.39</v>
      </c>
      <c r="E4555" s="449">
        <v>17.670000000000002</v>
      </c>
      <c r="F4555" s="449" t="s">
        <v>20726</v>
      </c>
    </row>
    <row r="4556" spans="1:6">
      <c r="A4556" s="441"/>
      <c r="B4556" s="445" t="s">
        <v>1306</v>
      </c>
      <c r="C4556" s="443"/>
      <c r="D4556" s="444" t="s">
        <v>2587</v>
      </c>
      <c r="E4556" s="444" t="s">
        <v>2587</v>
      </c>
      <c r="F4556" s="444"/>
    </row>
    <row r="4557" spans="1:6" ht="15" customHeight="1">
      <c r="A4557" s="446" t="s">
        <v>1307</v>
      </c>
      <c r="B4557" s="447" t="s">
        <v>4795</v>
      </c>
      <c r="C4557" s="448" t="s">
        <v>2572</v>
      </c>
      <c r="D4557" s="449">
        <v>19.090000000000003</v>
      </c>
      <c r="E4557" s="449">
        <v>9.5299999999999994</v>
      </c>
      <c r="F4557" s="449" t="s">
        <v>11582</v>
      </c>
    </row>
    <row r="4558" spans="1:6" ht="15" customHeight="1">
      <c r="A4558" s="446">
        <v>83651</v>
      </c>
      <c r="B4558" s="447" t="s">
        <v>4804</v>
      </c>
      <c r="C4558" s="448" t="s">
        <v>2572</v>
      </c>
      <c r="D4558" s="449">
        <v>19.320000000000004</v>
      </c>
      <c r="E4558" s="449">
        <v>14.45</v>
      </c>
      <c r="F4558" s="449" t="s">
        <v>13953</v>
      </c>
    </row>
    <row r="4559" spans="1:6" ht="30" customHeight="1">
      <c r="A4559" s="446" t="s">
        <v>1308</v>
      </c>
      <c r="B4559" s="447" t="s">
        <v>4796</v>
      </c>
      <c r="C4559" s="448" t="s">
        <v>2572</v>
      </c>
      <c r="D4559" s="449">
        <v>34.870000000000005</v>
      </c>
      <c r="E4559" s="449">
        <v>12.41</v>
      </c>
      <c r="F4559" s="449" t="s">
        <v>14292</v>
      </c>
    </row>
    <row r="4560" spans="1:6" ht="30" customHeight="1">
      <c r="A4560" s="446" t="s">
        <v>1309</v>
      </c>
      <c r="B4560" s="447" t="s">
        <v>4797</v>
      </c>
      <c r="C4560" s="448" t="s">
        <v>2572</v>
      </c>
      <c r="D4560" s="449">
        <v>32.03</v>
      </c>
      <c r="E4560" s="449">
        <v>9.4499999999999993</v>
      </c>
      <c r="F4560" s="449" t="s">
        <v>16313</v>
      </c>
    </row>
    <row r="4561" spans="1:6" ht="30" customHeight="1">
      <c r="A4561" s="446" t="s">
        <v>1310</v>
      </c>
      <c r="B4561" s="447" t="s">
        <v>4798</v>
      </c>
      <c r="C4561" s="448" t="s">
        <v>2572</v>
      </c>
      <c r="D4561" s="449">
        <v>51</v>
      </c>
      <c r="E4561" s="449">
        <v>9.44</v>
      </c>
      <c r="F4561" s="449" t="s">
        <v>16343</v>
      </c>
    </row>
    <row r="4562" spans="1:6" ht="15" customHeight="1">
      <c r="A4562" s="446">
        <v>83670</v>
      </c>
      <c r="B4562" s="447" t="s">
        <v>4799</v>
      </c>
      <c r="C4562" s="448" t="s">
        <v>2572</v>
      </c>
      <c r="D4562" s="449">
        <v>20.45</v>
      </c>
      <c r="E4562" s="449">
        <v>28.84</v>
      </c>
      <c r="F4562" s="449" t="s">
        <v>16350</v>
      </c>
    </row>
    <row r="4563" spans="1:6" ht="15" customHeight="1">
      <c r="A4563" s="446">
        <v>83671</v>
      </c>
      <c r="B4563" s="447" t="s">
        <v>4800</v>
      </c>
      <c r="C4563" s="448" t="s">
        <v>2572</v>
      </c>
      <c r="D4563" s="449">
        <v>22.2</v>
      </c>
      <c r="E4563" s="449">
        <v>30.59</v>
      </c>
      <c r="F4563" s="449" t="s">
        <v>16351</v>
      </c>
    </row>
    <row r="4564" spans="1:6" ht="30" customHeight="1">
      <c r="A4564" s="446">
        <v>83679</v>
      </c>
      <c r="B4564" s="447" t="s">
        <v>4801</v>
      </c>
      <c r="C4564" s="448" t="s">
        <v>2572</v>
      </c>
      <c r="D4564" s="449">
        <v>8.0499999999999989</v>
      </c>
      <c r="E4564" s="449">
        <v>5.74</v>
      </c>
      <c r="F4564" s="449" t="s">
        <v>11354</v>
      </c>
    </row>
    <row r="4565" spans="1:6" ht="30" customHeight="1">
      <c r="A4565" s="446">
        <v>83680</v>
      </c>
      <c r="B4565" s="447" t="s">
        <v>4802</v>
      </c>
      <c r="C4565" s="448" t="s">
        <v>2572</v>
      </c>
      <c r="D4565" s="449">
        <v>10.499999999999998</v>
      </c>
      <c r="E4565" s="449">
        <v>5.74</v>
      </c>
      <c r="F4565" s="449" t="s">
        <v>12154</v>
      </c>
    </row>
    <row r="4566" spans="1:6" ht="30" customHeight="1">
      <c r="A4566" s="446">
        <v>83681</v>
      </c>
      <c r="B4566" s="447" t="s">
        <v>4803</v>
      </c>
      <c r="C4566" s="448" t="s">
        <v>2572</v>
      </c>
      <c r="D4566" s="449">
        <v>11.59</v>
      </c>
      <c r="E4566" s="449">
        <v>5.73</v>
      </c>
      <c r="F4566" s="449" t="s">
        <v>12484</v>
      </c>
    </row>
    <row r="4567" spans="1:6">
      <c r="A4567" s="441"/>
      <c r="B4567" s="445" t="s">
        <v>1311</v>
      </c>
      <c r="C4567" s="443"/>
      <c r="D4567" s="444" t="s">
        <v>2587</v>
      </c>
      <c r="E4567" s="444" t="s">
        <v>2587</v>
      </c>
      <c r="F4567" s="444"/>
    </row>
    <row r="4568" spans="1:6">
      <c r="A4568" s="441"/>
      <c r="B4568" s="445" t="s">
        <v>1312</v>
      </c>
      <c r="C4568" s="443"/>
      <c r="D4568" s="444" t="s">
        <v>2587</v>
      </c>
      <c r="E4568" s="444" t="s">
        <v>2587</v>
      </c>
      <c r="F4568" s="444"/>
    </row>
    <row r="4569" spans="1:6" ht="30" customHeight="1">
      <c r="A4569" s="446" t="s">
        <v>1313</v>
      </c>
      <c r="B4569" s="447" t="s">
        <v>5249</v>
      </c>
      <c r="C4569" s="448" t="s">
        <v>2572</v>
      </c>
      <c r="D4569" s="449">
        <v>41.42</v>
      </c>
      <c r="E4569" s="449">
        <v>9.44</v>
      </c>
      <c r="F4569" s="449" t="s">
        <v>16342</v>
      </c>
    </row>
    <row r="4570" spans="1:6" ht="15" customHeight="1">
      <c r="A4570" s="446">
        <v>83661</v>
      </c>
      <c r="B4570" s="447" t="s">
        <v>5250</v>
      </c>
      <c r="C4570" s="448" t="s">
        <v>2572</v>
      </c>
      <c r="D4570" s="449">
        <v>62.01</v>
      </c>
      <c r="E4570" s="449">
        <v>30.29</v>
      </c>
      <c r="F4570" s="449" t="s">
        <v>16345</v>
      </c>
    </row>
    <row r="4571" spans="1:6" ht="30" customHeight="1">
      <c r="A4571" s="446">
        <v>83664</v>
      </c>
      <c r="B4571" s="447" t="s">
        <v>5251</v>
      </c>
      <c r="C4571" s="448" t="s">
        <v>2572</v>
      </c>
      <c r="D4571" s="449">
        <v>37.35</v>
      </c>
      <c r="E4571" s="449">
        <v>15.01</v>
      </c>
      <c r="F4571" s="449" t="s">
        <v>16346</v>
      </c>
    </row>
    <row r="4572" spans="1:6">
      <c r="A4572" s="441"/>
      <c r="B4572" s="445" t="s">
        <v>30</v>
      </c>
      <c r="C4572" s="443"/>
      <c r="D4572" s="444" t="s">
        <v>2587</v>
      </c>
      <c r="E4572" s="444" t="s">
        <v>2587</v>
      </c>
      <c r="F4572" s="444"/>
    </row>
    <row r="4573" spans="1:6" ht="30" customHeight="1">
      <c r="A4573" s="446">
        <v>83675</v>
      </c>
      <c r="B4573" s="447" t="s">
        <v>5252</v>
      </c>
      <c r="C4573" s="448" t="s">
        <v>2572</v>
      </c>
      <c r="D4573" s="449">
        <v>37.410000000000004</v>
      </c>
      <c r="E4573" s="449">
        <v>46.07</v>
      </c>
      <c r="F4573" s="449" t="s">
        <v>16352</v>
      </c>
    </row>
    <row r="4574" spans="1:6" ht="30" customHeight="1">
      <c r="A4574" s="446">
        <v>83676</v>
      </c>
      <c r="B4574" s="447" t="s">
        <v>5253</v>
      </c>
      <c r="C4574" s="448" t="s">
        <v>2572</v>
      </c>
      <c r="D4574" s="449">
        <v>45.949999999999996</v>
      </c>
      <c r="E4574" s="449">
        <v>57.15</v>
      </c>
      <c r="F4574" s="449" t="s">
        <v>16353</v>
      </c>
    </row>
    <row r="4575" spans="1:6" ht="30" customHeight="1">
      <c r="A4575" s="446">
        <v>83677</v>
      </c>
      <c r="B4575" s="447" t="s">
        <v>4461</v>
      </c>
      <c r="C4575" s="448" t="s">
        <v>2572</v>
      </c>
      <c r="D4575" s="449">
        <v>58.290000000000006</v>
      </c>
      <c r="E4575" s="449">
        <v>69.8</v>
      </c>
      <c r="F4575" s="449" t="s">
        <v>16354</v>
      </c>
    </row>
    <row r="4576" spans="1:6" ht="30" customHeight="1">
      <c r="A4576" s="446">
        <v>83678</v>
      </c>
      <c r="B4576" s="447" t="s">
        <v>4462</v>
      </c>
      <c r="C4576" s="448" t="s">
        <v>2572</v>
      </c>
      <c r="D4576" s="449">
        <v>76.97</v>
      </c>
      <c r="E4576" s="449">
        <v>84.59</v>
      </c>
      <c r="F4576" s="449" t="s">
        <v>16355</v>
      </c>
    </row>
    <row r="4577" spans="1:6" ht="30" customHeight="1">
      <c r="A4577" s="446">
        <v>72978</v>
      </c>
      <c r="B4577" s="447" t="s">
        <v>4317</v>
      </c>
      <c r="C4577" s="448" t="s">
        <v>2572</v>
      </c>
      <c r="D4577" s="449">
        <v>1.62</v>
      </c>
      <c r="E4577" s="449">
        <v>3.96</v>
      </c>
      <c r="F4577" s="449" t="s">
        <v>11911</v>
      </c>
    </row>
    <row r="4578" spans="1:6" ht="30" customHeight="1">
      <c r="A4578" s="446">
        <v>72979</v>
      </c>
      <c r="B4578" s="447" t="s">
        <v>4318</v>
      </c>
      <c r="C4578" s="448" t="s">
        <v>2573</v>
      </c>
      <c r="D4578" s="449">
        <v>3.1500000000000004</v>
      </c>
      <c r="E4578" s="449">
        <v>7.51</v>
      </c>
      <c r="F4578" s="449" t="s">
        <v>20194</v>
      </c>
    </row>
    <row r="4579" spans="1:6" ht="15" customHeight="1">
      <c r="A4579" s="446">
        <v>88549</v>
      </c>
      <c r="B4579" s="447" t="s">
        <v>4890</v>
      </c>
      <c r="C4579" s="448" t="s">
        <v>2568</v>
      </c>
      <c r="D4579" s="449">
        <v>52.570000000000007</v>
      </c>
      <c r="E4579" s="449">
        <v>11.44</v>
      </c>
      <c r="F4579" s="449" t="s">
        <v>20009</v>
      </c>
    </row>
    <row r="4580" spans="1:6" ht="15" customHeight="1">
      <c r="A4580" s="446">
        <v>88549</v>
      </c>
      <c r="B4580" s="447" t="s">
        <v>4890</v>
      </c>
      <c r="C4580" s="448" t="s">
        <v>2568</v>
      </c>
      <c r="D4580" s="449">
        <v>52.570000000000007</v>
      </c>
      <c r="E4580" s="449">
        <v>11.44</v>
      </c>
      <c r="F4580" s="449" t="s">
        <v>20009</v>
      </c>
    </row>
    <row r="4581" spans="1:6" ht="30" customHeight="1">
      <c r="A4581" s="446">
        <v>83626</v>
      </c>
      <c r="B4581" s="447" t="s">
        <v>1981</v>
      </c>
      <c r="C4581" s="448" t="s">
        <v>2572</v>
      </c>
      <c r="D4581" s="449">
        <v>123.64</v>
      </c>
      <c r="E4581" s="449">
        <v>1.83</v>
      </c>
      <c r="F4581" s="449" t="s">
        <v>15706</v>
      </c>
    </row>
    <row r="4582" spans="1:6" ht="30" customHeight="1">
      <c r="A4582" s="446">
        <v>83624</v>
      </c>
      <c r="B4582" s="447" t="s">
        <v>1980</v>
      </c>
      <c r="C4582" s="448" t="s">
        <v>2572</v>
      </c>
      <c r="D4582" s="449">
        <v>156.88999999999999</v>
      </c>
      <c r="E4582" s="449">
        <v>1.83</v>
      </c>
      <c r="F4582" s="449" t="s">
        <v>15705</v>
      </c>
    </row>
    <row r="4583" spans="1:6" ht="30" customHeight="1">
      <c r="A4583" s="446">
        <v>83623</v>
      </c>
      <c r="B4583" s="447" t="s">
        <v>1979</v>
      </c>
      <c r="C4583" s="448" t="s">
        <v>2572</v>
      </c>
      <c r="D4583" s="449">
        <v>223.39999999999998</v>
      </c>
      <c r="E4583" s="449">
        <v>1.83</v>
      </c>
      <c r="F4583" s="449" t="s">
        <v>15704</v>
      </c>
    </row>
    <row r="4584" spans="1:6" ht="30" customHeight="1">
      <c r="A4584" s="446">
        <v>83716</v>
      </c>
      <c r="B4584" s="447" t="s">
        <v>1727</v>
      </c>
      <c r="C4584" s="448" t="s">
        <v>2570</v>
      </c>
      <c r="D4584" s="449">
        <v>251.98999999999998</v>
      </c>
      <c r="E4584" s="449">
        <v>72.349999999999994</v>
      </c>
      <c r="F4584" s="449" t="s">
        <v>16463</v>
      </c>
    </row>
    <row r="4585" spans="1:6" ht="15" customHeight="1">
      <c r="A4585" s="446">
        <v>73660</v>
      </c>
      <c r="B4585" s="447" t="s">
        <v>757</v>
      </c>
      <c r="C4585" s="448" t="s">
        <v>2573</v>
      </c>
      <c r="D4585" s="449">
        <v>40.080000000000005</v>
      </c>
      <c r="E4585" s="449">
        <v>31.54</v>
      </c>
      <c r="F4585" s="449" t="s">
        <v>19873</v>
      </c>
    </row>
    <row r="4586" spans="1:6" ht="45" customHeight="1">
      <c r="A4586" s="446" t="s">
        <v>2327</v>
      </c>
      <c r="B4586" s="447" t="s">
        <v>4693</v>
      </c>
      <c r="C4586" s="448" t="s">
        <v>2573</v>
      </c>
      <c r="D4586" s="449">
        <v>18</v>
      </c>
      <c r="E4586" s="449">
        <v>21.42</v>
      </c>
      <c r="F4586" s="449" t="s">
        <v>17329</v>
      </c>
    </row>
    <row r="4587" spans="1:6" ht="45" customHeight="1">
      <c r="A4587" s="446" t="s">
        <v>2326</v>
      </c>
      <c r="B4587" s="447" t="s">
        <v>4692</v>
      </c>
      <c r="C4587" s="448" t="s">
        <v>2573</v>
      </c>
      <c r="D4587" s="449">
        <v>31.05</v>
      </c>
      <c r="E4587" s="449">
        <v>20.440000000000001</v>
      </c>
      <c r="F4587" s="449" t="s">
        <v>14642</v>
      </c>
    </row>
    <row r="4588" spans="1:6" ht="30" customHeight="1">
      <c r="A4588" s="446">
        <v>72191</v>
      </c>
      <c r="B4588" s="447" t="s">
        <v>5502</v>
      </c>
      <c r="C4588" s="448" t="s">
        <v>2573</v>
      </c>
      <c r="D4588" s="449">
        <v>29.089999999999996</v>
      </c>
      <c r="E4588" s="449">
        <v>50.51</v>
      </c>
      <c r="F4588" s="449" t="s">
        <v>14993</v>
      </c>
    </row>
    <row r="4589" spans="1:6" ht="45" customHeight="1">
      <c r="A4589" s="446">
        <v>83627</v>
      </c>
      <c r="B4589" s="447" t="s">
        <v>5294</v>
      </c>
      <c r="C4589" s="448" t="s">
        <v>2570</v>
      </c>
      <c r="D4589" s="449">
        <v>385.67</v>
      </c>
      <c r="E4589" s="449">
        <v>55.56</v>
      </c>
      <c r="F4589" s="449" t="s">
        <v>15707</v>
      </c>
    </row>
    <row r="4590" spans="1:6" ht="45" customHeight="1">
      <c r="A4590" s="446">
        <v>95570</v>
      </c>
      <c r="B4590" s="447" t="s">
        <v>4146</v>
      </c>
      <c r="C4590" s="448" t="s">
        <v>2572</v>
      </c>
      <c r="D4590" s="449">
        <v>38.849999999999994</v>
      </c>
      <c r="E4590" s="449">
        <v>17.37</v>
      </c>
      <c r="F4590" s="449" t="s">
        <v>15699</v>
      </c>
    </row>
    <row r="4591" spans="1:6" ht="45" customHeight="1">
      <c r="A4591" s="446">
        <v>95567</v>
      </c>
      <c r="B4591" s="447" t="s">
        <v>4463</v>
      </c>
      <c r="C4591" s="448" t="s">
        <v>2572</v>
      </c>
      <c r="D4591" s="449">
        <v>35.89</v>
      </c>
      <c r="E4591" s="449">
        <v>14.51</v>
      </c>
      <c r="F4591" s="449" t="s">
        <v>15696</v>
      </c>
    </row>
    <row r="4592" spans="1:6" ht="45" customHeight="1">
      <c r="A4592" s="446">
        <v>95571</v>
      </c>
      <c r="B4592" s="447" t="s">
        <v>4147</v>
      </c>
      <c r="C4592" s="448" t="s">
        <v>2572</v>
      </c>
      <c r="D4592" s="449">
        <v>50.69</v>
      </c>
      <c r="E4592" s="449">
        <v>22.11</v>
      </c>
      <c r="F4592" s="449" t="s">
        <v>15700</v>
      </c>
    </row>
    <row r="4593" spans="1:6" ht="45" customHeight="1">
      <c r="A4593" s="446">
        <v>95568</v>
      </c>
      <c r="B4593" s="447" t="s">
        <v>4466</v>
      </c>
      <c r="C4593" s="448" t="s">
        <v>2572</v>
      </c>
      <c r="D4593" s="449">
        <v>46.89</v>
      </c>
      <c r="E4593" s="449">
        <v>18.48</v>
      </c>
      <c r="F4593" s="449" t="s">
        <v>15697</v>
      </c>
    </row>
    <row r="4594" spans="1:6" ht="45" customHeight="1">
      <c r="A4594" s="446">
        <v>95572</v>
      </c>
      <c r="B4594" s="447" t="s">
        <v>4148</v>
      </c>
      <c r="C4594" s="448" t="s">
        <v>2572</v>
      </c>
      <c r="D4594" s="449">
        <v>68.16</v>
      </c>
      <c r="E4594" s="449">
        <v>26.83</v>
      </c>
      <c r="F4594" s="449" t="s">
        <v>15701</v>
      </c>
    </row>
    <row r="4595" spans="1:6" ht="45" customHeight="1">
      <c r="A4595" s="446">
        <v>95569</v>
      </c>
      <c r="B4595" s="447" t="s">
        <v>4145</v>
      </c>
      <c r="C4595" s="448" t="s">
        <v>2572</v>
      </c>
      <c r="D4595" s="449">
        <v>63.360000000000007</v>
      </c>
      <c r="E4595" s="449">
        <v>22.43</v>
      </c>
      <c r="F4595" s="449" t="s">
        <v>15698</v>
      </c>
    </row>
    <row r="4596" spans="1:6" ht="45" customHeight="1">
      <c r="A4596" s="446">
        <v>92219</v>
      </c>
      <c r="B4596" s="447" t="s">
        <v>4168</v>
      </c>
      <c r="C4596" s="448" t="s">
        <v>2572</v>
      </c>
      <c r="D4596" s="449">
        <v>75.660000000000011</v>
      </c>
      <c r="E4596" s="449">
        <v>20.49</v>
      </c>
      <c r="F4596" s="449" t="s">
        <v>15666</v>
      </c>
    </row>
    <row r="4597" spans="1:6" ht="45" customHeight="1">
      <c r="A4597" s="446">
        <v>92210</v>
      </c>
      <c r="B4597" s="447" t="s">
        <v>4161</v>
      </c>
      <c r="C4597" s="448" t="s">
        <v>2572</v>
      </c>
      <c r="D4597" s="449">
        <v>71.87</v>
      </c>
      <c r="E4597" s="449">
        <v>17.11</v>
      </c>
      <c r="F4597" s="449" t="s">
        <v>15660</v>
      </c>
    </row>
    <row r="4598" spans="1:6" ht="45" customHeight="1">
      <c r="A4598" s="446">
        <v>92220</v>
      </c>
      <c r="B4598" s="447" t="s">
        <v>4169</v>
      </c>
      <c r="C4598" s="448" t="s">
        <v>2572</v>
      </c>
      <c r="D4598" s="449">
        <v>97.64</v>
      </c>
      <c r="E4598" s="449">
        <v>24.88</v>
      </c>
      <c r="F4598" s="449" t="s">
        <v>15667</v>
      </c>
    </row>
    <row r="4599" spans="1:6" ht="45" customHeight="1">
      <c r="A4599" s="446">
        <v>92226</v>
      </c>
      <c r="B4599" s="447" t="s">
        <v>4540</v>
      </c>
      <c r="C4599" s="448" t="s">
        <v>2572</v>
      </c>
      <c r="D4599" s="449">
        <v>259.39</v>
      </c>
      <c r="E4599" s="449">
        <v>48.89</v>
      </c>
      <c r="F4599" s="449" t="s">
        <v>15672</v>
      </c>
    </row>
    <row r="4600" spans="1:6" ht="45" customHeight="1">
      <c r="A4600" s="446">
        <v>92216</v>
      </c>
      <c r="B4600" s="447" t="s">
        <v>4167</v>
      </c>
      <c r="C4600" s="448" t="s">
        <v>2572</v>
      </c>
      <c r="D4600" s="449">
        <v>250.4</v>
      </c>
      <c r="E4600" s="449">
        <v>41.1</v>
      </c>
      <c r="F4600" s="449" t="s">
        <v>15665</v>
      </c>
    </row>
    <row r="4601" spans="1:6" ht="45" customHeight="1">
      <c r="A4601" s="446">
        <v>92829</v>
      </c>
      <c r="B4601" s="447" t="s">
        <v>5281</v>
      </c>
      <c r="C4601" s="448" t="s">
        <v>2572</v>
      </c>
      <c r="D4601" s="449">
        <v>356.77000000000004</v>
      </c>
      <c r="E4601" s="449">
        <v>60.64</v>
      </c>
      <c r="F4601" s="449" t="s">
        <v>15690</v>
      </c>
    </row>
    <row r="4602" spans="1:6" ht="45" customHeight="1">
      <c r="A4602" s="446">
        <v>92816</v>
      </c>
      <c r="B4602" s="447" t="s">
        <v>4541</v>
      </c>
      <c r="C4602" s="448" t="s">
        <v>2572</v>
      </c>
      <c r="D4602" s="449">
        <v>346.2</v>
      </c>
      <c r="E4602" s="449">
        <v>51.42</v>
      </c>
      <c r="F4602" s="449" t="s">
        <v>15679</v>
      </c>
    </row>
    <row r="4603" spans="1:6" ht="45" customHeight="1">
      <c r="A4603" s="446">
        <v>92831</v>
      </c>
      <c r="B4603" s="447" t="s">
        <v>5282</v>
      </c>
      <c r="C4603" s="448" t="s">
        <v>2572</v>
      </c>
      <c r="D4603" s="449">
        <v>518.67999999999995</v>
      </c>
      <c r="E4603" s="449">
        <v>80.58</v>
      </c>
      <c r="F4603" s="449" t="s">
        <v>15692</v>
      </c>
    </row>
    <row r="4604" spans="1:6" ht="45" customHeight="1">
      <c r="A4604" s="446">
        <v>92818</v>
      </c>
      <c r="B4604" s="447" t="s">
        <v>4542</v>
      </c>
      <c r="C4604" s="448" t="s">
        <v>2572</v>
      </c>
      <c r="D4604" s="449">
        <v>505.68</v>
      </c>
      <c r="E4604" s="449">
        <v>69.19</v>
      </c>
      <c r="F4604" s="449" t="s">
        <v>15681</v>
      </c>
    </row>
    <row r="4605" spans="1:6" ht="45" customHeight="1">
      <c r="A4605" s="446">
        <v>95566</v>
      </c>
      <c r="B4605" s="447" t="s">
        <v>4465</v>
      </c>
      <c r="C4605" s="448" t="s">
        <v>2572</v>
      </c>
      <c r="D4605" s="449">
        <v>67.610000000000014</v>
      </c>
      <c r="E4605" s="449">
        <v>17.32</v>
      </c>
      <c r="F4605" s="449" t="s">
        <v>15695</v>
      </c>
    </row>
    <row r="4606" spans="1:6" ht="45" customHeight="1">
      <c r="A4606" s="446">
        <v>92849</v>
      </c>
      <c r="B4606" s="447" t="s">
        <v>4155</v>
      </c>
      <c r="C4606" s="448" t="s">
        <v>2572</v>
      </c>
      <c r="D4606" s="449">
        <v>101.94999999999999</v>
      </c>
      <c r="E4606" s="449">
        <v>6.07</v>
      </c>
      <c r="F4606" s="449" t="s">
        <v>15649</v>
      </c>
    </row>
    <row r="4607" spans="1:6" ht="45" customHeight="1">
      <c r="A4607" s="446">
        <v>92833</v>
      </c>
      <c r="B4607" s="447" t="s">
        <v>4149</v>
      </c>
      <c r="C4607" s="448" t="s">
        <v>2572</v>
      </c>
      <c r="D4607" s="449">
        <v>98.86</v>
      </c>
      <c r="E4607" s="449">
        <v>3.2</v>
      </c>
      <c r="F4607" s="449" t="s">
        <v>15639</v>
      </c>
    </row>
    <row r="4608" spans="1:6" ht="45" customHeight="1">
      <c r="A4608" s="446">
        <v>92851</v>
      </c>
      <c r="B4608" s="447" t="s">
        <v>4156</v>
      </c>
      <c r="C4608" s="448" t="s">
        <v>2572</v>
      </c>
      <c r="D4608" s="449">
        <v>133.63</v>
      </c>
      <c r="E4608" s="449">
        <v>7.71</v>
      </c>
      <c r="F4608" s="449" t="s">
        <v>15651</v>
      </c>
    </row>
    <row r="4609" spans="1:6" ht="45" customHeight="1">
      <c r="A4609" s="446">
        <v>92835</v>
      </c>
      <c r="B4609" s="539" t="s">
        <v>4150</v>
      </c>
      <c r="C4609" s="448" t="s">
        <v>2572</v>
      </c>
      <c r="D4609" s="449">
        <v>129.83000000000001</v>
      </c>
      <c r="E4609" s="449">
        <v>4.07</v>
      </c>
      <c r="F4609" s="449" t="s">
        <v>15640</v>
      </c>
    </row>
    <row r="4610" spans="1:6" ht="45" customHeight="1">
      <c r="A4610" s="446">
        <v>92853</v>
      </c>
      <c r="B4610" s="447" t="s">
        <v>4157</v>
      </c>
      <c r="C4610" s="448" t="s">
        <v>2572</v>
      </c>
      <c r="D4610" s="449">
        <v>168.47</v>
      </c>
      <c r="E4610" s="449">
        <v>9.3800000000000008</v>
      </c>
      <c r="F4610" s="449" t="s">
        <v>15652</v>
      </c>
    </row>
    <row r="4611" spans="1:6" ht="45" customHeight="1">
      <c r="A4611" s="446">
        <v>92837</v>
      </c>
      <c r="B4611" s="447" t="s">
        <v>4151</v>
      </c>
      <c r="C4611" s="448" t="s">
        <v>2572</v>
      </c>
      <c r="D4611" s="449">
        <v>163.72</v>
      </c>
      <c r="E4611" s="449">
        <v>4.9400000000000004</v>
      </c>
      <c r="F4611" s="449" t="s">
        <v>15642</v>
      </c>
    </row>
    <row r="4612" spans="1:6" ht="45" customHeight="1">
      <c r="A4612" s="446">
        <v>92855</v>
      </c>
      <c r="B4612" s="447" t="s">
        <v>4158</v>
      </c>
      <c r="C4612" s="448" t="s">
        <v>2572</v>
      </c>
      <c r="D4612" s="449">
        <v>220.4</v>
      </c>
      <c r="E4612" s="449">
        <v>11.03</v>
      </c>
      <c r="F4612" s="449" t="s">
        <v>15653</v>
      </c>
    </row>
    <row r="4613" spans="1:6" ht="45" customHeight="1">
      <c r="A4613" s="446">
        <v>92839</v>
      </c>
      <c r="B4613" s="447" t="s">
        <v>4152</v>
      </c>
      <c r="C4613" s="448" t="s">
        <v>2572</v>
      </c>
      <c r="D4613" s="449">
        <v>214.85</v>
      </c>
      <c r="E4613" s="449">
        <v>5.82</v>
      </c>
      <c r="F4613" s="449" t="s">
        <v>15643</v>
      </c>
    </row>
    <row r="4614" spans="1:6" ht="45" customHeight="1">
      <c r="A4614" s="446">
        <v>92857</v>
      </c>
      <c r="B4614" s="447" t="s">
        <v>4159</v>
      </c>
      <c r="C4614" s="448" t="s">
        <v>2572</v>
      </c>
      <c r="D4614" s="449">
        <v>249.26</v>
      </c>
      <c r="E4614" s="449">
        <v>12.69</v>
      </c>
      <c r="F4614" s="449" t="s">
        <v>15655</v>
      </c>
    </row>
    <row r="4615" spans="1:6" ht="45" customHeight="1">
      <c r="A4615" s="446">
        <v>92841</v>
      </c>
      <c r="B4615" s="539" t="s">
        <v>4153</v>
      </c>
      <c r="C4615" s="448" t="s">
        <v>2572</v>
      </c>
      <c r="D4615" s="449">
        <v>242.9</v>
      </c>
      <c r="E4615" s="449">
        <v>6.69</v>
      </c>
      <c r="F4615" s="449" t="s">
        <v>15644</v>
      </c>
    </row>
    <row r="4616" spans="1:6" ht="45" customHeight="1">
      <c r="A4616" s="446">
        <v>92863</v>
      </c>
      <c r="B4616" s="447" t="s">
        <v>4160</v>
      </c>
      <c r="C4616" s="448" t="s">
        <v>2572</v>
      </c>
      <c r="D4616" s="449">
        <v>432.27000000000004</v>
      </c>
      <c r="E4616" s="449">
        <v>17.7</v>
      </c>
      <c r="F4616" s="449" t="s">
        <v>15658</v>
      </c>
    </row>
    <row r="4617" spans="1:6" ht="45" customHeight="1">
      <c r="A4617" s="446">
        <v>92847</v>
      </c>
      <c r="B4617" s="447" t="s">
        <v>4154</v>
      </c>
      <c r="C4617" s="448" t="s">
        <v>2572</v>
      </c>
      <c r="D4617" s="449">
        <v>423.34</v>
      </c>
      <c r="E4617" s="449">
        <v>9.31</v>
      </c>
      <c r="F4617" s="449" t="s">
        <v>15647</v>
      </c>
    </row>
    <row r="4618" spans="1:6">
      <c r="A4618" s="441"/>
      <c r="B4618" s="445" t="s">
        <v>1314</v>
      </c>
      <c r="C4618" s="443"/>
      <c r="D4618" s="444" t="s">
        <v>2587</v>
      </c>
      <c r="E4618" s="444" t="s">
        <v>2587</v>
      </c>
      <c r="F4618" s="444"/>
    </row>
    <row r="4619" spans="1:6" ht="15" customHeight="1">
      <c r="A4619" s="446" t="s">
        <v>1315</v>
      </c>
      <c r="B4619" s="447" t="s">
        <v>5283</v>
      </c>
      <c r="C4619" s="448" t="s">
        <v>2573</v>
      </c>
      <c r="D4619" s="449">
        <v>738.99</v>
      </c>
      <c r="E4619" s="449">
        <v>165.9</v>
      </c>
      <c r="F4619" s="449" t="s">
        <v>19875</v>
      </c>
    </row>
    <row r="4620" spans="1:6">
      <c r="A4620" s="441"/>
      <c r="B4620" s="445" t="s">
        <v>1316</v>
      </c>
      <c r="C4620" s="443"/>
      <c r="D4620" s="444" t="s">
        <v>2587</v>
      </c>
      <c r="E4620" s="444" t="s">
        <v>2587</v>
      </c>
      <c r="F4620" s="444"/>
    </row>
    <row r="4621" spans="1:6" ht="45" customHeight="1">
      <c r="A4621" s="446">
        <v>95565</v>
      </c>
      <c r="B4621" s="447" t="s">
        <v>4464</v>
      </c>
      <c r="C4621" s="448" t="s">
        <v>2572</v>
      </c>
      <c r="D4621" s="449">
        <v>64.650000000000006</v>
      </c>
      <c r="E4621" s="449">
        <v>14.46</v>
      </c>
      <c r="F4621" s="449" t="s">
        <v>15694</v>
      </c>
    </row>
    <row r="4622" spans="1:6" ht="15" customHeight="1">
      <c r="A4622" s="446">
        <v>73693</v>
      </c>
      <c r="B4622" s="447" t="s">
        <v>5284</v>
      </c>
      <c r="C4622" s="448" t="s">
        <v>2573</v>
      </c>
      <c r="D4622" s="449">
        <v>8.620000000000001</v>
      </c>
      <c r="E4622" s="449">
        <v>12.57</v>
      </c>
      <c r="F4622" s="449" t="s">
        <v>18778</v>
      </c>
    </row>
    <row r="4623" spans="1:6" ht="15" customHeight="1">
      <c r="A4623" s="446" t="s">
        <v>1317</v>
      </c>
      <c r="B4623" s="447" t="s">
        <v>5285</v>
      </c>
      <c r="C4623" s="448" t="s">
        <v>2568</v>
      </c>
      <c r="D4623" s="449">
        <v>22.190000000000005</v>
      </c>
      <c r="E4623" s="449">
        <v>58.21</v>
      </c>
      <c r="F4623" s="449" t="s">
        <v>19876</v>
      </c>
    </row>
    <row r="4624" spans="1:6" ht="15" customHeight="1">
      <c r="A4624" s="446" t="s">
        <v>2194</v>
      </c>
      <c r="B4624" s="447" t="s">
        <v>758</v>
      </c>
      <c r="C4624" s="448" t="s">
        <v>2568</v>
      </c>
      <c r="D4624" s="449">
        <v>78.079999999999984</v>
      </c>
      <c r="E4624" s="449">
        <v>69.180000000000007</v>
      </c>
      <c r="F4624" s="449" t="s">
        <v>19877</v>
      </c>
    </row>
    <row r="4625" spans="1:6" ht="15" customHeight="1">
      <c r="A4625" s="446" t="s">
        <v>2195</v>
      </c>
      <c r="B4625" s="447" t="s">
        <v>5286</v>
      </c>
      <c r="C4625" s="448" t="s">
        <v>2568</v>
      </c>
      <c r="D4625" s="449">
        <v>22.190000000000005</v>
      </c>
      <c r="E4625" s="449">
        <v>58.21</v>
      </c>
      <c r="F4625" s="449" t="s">
        <v>19876</v>
      </c>
    </row>
    <row r="4626" spans="1:6" ht="15" customHeight="1">
      <c r="A4626" s="446" t="s">
        <v>2196</v>
      </c>
      <c r="B4626" s="447" t="s">
        <v>5287</v>
      </c>
      <c r="C4626" s="448" t="s">
        <v>2568</v>
      </c>
      <c r="D4626" s="449">
        <v>24.309999999999995</v>
      </c>
      <c r="E4626" s="449">
        <v>63.74</v>
      </c>
      <c r="F4626" s="449" t="s">
        <v>19878</v>
      </c>
    </row>
    <row r="4627" spans="1:6" ht="15" customHeight="1">
      <c r="A4627" s="446" t="s">
        <v>2197</v>
      </c>
      <c r="B4627" s="447" t="s">
        <v>5288</v>
      </c>
      <c r="C4627" s="448" t="s">
        <v>2568</v>
      </c>
      <c r="D4627" s="449">
        <v>22.190000000000005</v>
      </c>
      <c r="E4627" s="449">
        <v>58.21</v>
      </c>
      <c r="F4627" s="449" t="s">
        <v>19876</v>
      </c>
    </row>
    <row r="4628" spans="1:6">
      <c r="A4628" s="441"/>
      <c r="B4628" s="442" t="s">
        <v>2198</v>
      </c>
      <c r="C4628" s="443"/>
      <c r="D4628" s="444" t="s">
        <v>2587</v>
      </c>
      <c r="E4628" s="444" t="s">
        <v>2587</v>
      </c>
      <c r="F4628" s="444"/>
    </row>
    <row r="4629" spans="1:6">
      <c r="A4629" s="441"/>
      <c r="B4629" s="445" t="s">
        <v>31</v>
      </c>
      <c r="C4629" s="443"/>
      <c r="D4629" s="444" t="s">
        <v>2587</v>
      </c>
      <c r="E4629" s="444" t="s">
        <v>2587</v>
      </c>
      <c r="F4629" s="444"/>
    </row>
    <row r="4630" spans="1:6">
      <c r="A4630" s="441"/>
      <c r="B4630" s="445" t="s">
        <v>2199</v>
      </c>
      <c r="C4630" s="443"/>
      <c r="D4630" s="444" t="s">
        <v>2587</v>
      </c>
      <c r="E4630" s="444" t="s">
        <v>2587</v>
      </c>
      <c r="F4630" s="444"/>
    </row>
    <row r="4631" spans="1:6" ht="15" customHeight="1">
      <c r="A4631" s="446">
        <v>73607</v>
      </c>
      <c r="B4631" s="447" t="s">
        <v>5290</v>
      </c>
      <c r="C4631" s="448" t="s">
        <v>2570</v>
      </c>
      <c r="D4631" s="449">
        <v>29.460000000000008</v>
      </c>
      <c r="E4631" s="449">
        <v>55.3</v>
      </c>
      <c r="F4631" s="449" t="s">
        <v>15703</v>
      </c>
    </row>
    <row r="4632" spans="1:6" ht="15" customHeight="1">
      <c r="A4632" s="446">
        <v>73606</v>
      </c>
      <c r="B4632" s="447" t="s">
        <v>5289</v>
      </c>
      <c r="C4632" s="448" t="s">
        <v>2570</v>
      </c>
      <c r="D4632" s="449">
        <v>44.19</v>
      </c>
      <c r="E4632" s="449">
        <v>82.95</v>
      </c>
      <c r="F4632" s="449" t="s">
        <v>15702</v>
      </c>
    </row>
    <row r="4633" spans="1:6" ht="15" customHeight="1">
      <c r="A4633" s="446">
        <v>84798</v>
      </c>
      <c r="B4633" s="447" t="s">
        <v>5291</v>
      </c>
      <c r="C4633" s="448" t="s">
        <v>2570</v>
      </c>
      <c r="D4633" s="449">
        <v>202.68</v>
      </c>
      <c r="E4633" s="449">
        <v>41.73</v>
      </c>
      <c r="F4633" s="449" t="s">
        <v>18228</v>
      </c>
    </row>
    <row r="4634" spans="1:6" ht="15" customHeight="1">
      <c r="A4634" s="446">
        <v>84796</v>
      </c>
      <c r="B4634" s="447" t="s">
        <v>5292</v>
      </c>
      <c r="C4634" s="448" t="s">
        <v>2570</v>
      </c>
      <c r="D4634" s="449">
        <v>490.87</v>
      </c>
      <c r="E4634" s="449">
        <v>47.38</v>
      </c>
      <c r="F4634" s="449" t="s">
        <v>18227</v>
      </c>
    </row>
    <row r="4635" spans="1:6" ht="45" customHeight="1">
      <c r="A4635" s="446">
        <v>92211</v>
      </c>
      <c r="B4635" s="447" t="s">
        <v>4162</v>
      </c>
      <c r="C4635" s="448" t="s">
        <v>2572</v>
      </c>
      <c r="D4635" s="449">
        <v>92.87</v>
      </c>
      <c r="E4635" s="449">
        <v>20.78</v>
      </c>
      <c r="F4635" s="449" t="s">
        <v>15661</v>
      </c>
    </row>
    <row r="4636" spans="1:6" ht="15" customHeight="1">
      <c r="A4636" s="446">
        <v>6171</v>
      </c>
      <c r="B4636" s="447" t="s">
        <v>1354</v>
      </c>
      <c r="C4636" s="448" t="s">
        <v>2570</v>
      </c>
      <c r="D4636" s="449">
        <v>15.89</v>
      </c>
      <c r="E4636" s="449">
        <v>5.56</v>
      </c>
      <c r="F4636" s="449" t="s">
        <v>19517</v>
      </c>
    </row>
    <row r="4637" spans="1:6" ht="15" customHeight="1">
      <c r="A4637" s="446">
        <v>6087</v>
      </c>
      <c r="B4637" s="447" t="s">
        <v>5293</v>
      </c>
      <c r="C4637" s="448" t="s">
        <v>2570</v>
      </c>
      <c r="D4637" s="449">
        <v>15.77</v>
      </c>
      <c r="E4637" s="449">
        <v>5.56</v>
      </c>
      <c r="F4637" s="449" t="s">
        <v>19641</v>
      </c>
    </row>
    <row r="4638" spans="1:6" ht="30" customHeight="1">
      <c r="A4638" s="446">
        <v>98114</v>
      </c>
      <c r="B4638" s="447" t="s">
        <v>19724</v>
      </c>
      <c r="C4638" s="448" t="s">
        <v>2570</v>
      </c>
      <c r="D4638" s="449">
        <v>384.61</v>
      </c>
      <c r="E4638" s="449">
        <v>39.909999999999997</v>
      </c>
      <c r="F4638" s="449" t="s">
        <v>19725</v>
      </c>
    </row>
    <row r="4639" spans="1:6" ht="30" customHeight="1">
      <c r="A4639" s="446">
        <v>98115</v>
      </c>
      <c r="B4639" s="447" t="s">
        <v>19726</v>
      </c>
      <c r="C4639" s="448" t="s">
        <v>2570</v>
      </c>
      <c r="D4639" s="449">
        <v>47.68</v>
      </c>
      <c r="E4639" s="449">
        <v>37.619999999999997</v>
      </c>
      <c r="F4639" s="449" t="s">
        <v>19727</v>
      </c>
    </row>
    <row r="4640" spans="1:6">
      <c r="A4640" s="441"/>
      <c r="B4640" s="445" t="s">
        <v>1140</v>
      </c>
      <c r="C4640" s="443"/>
      <c r="D4640" s="444" t="s">
        <v>2587</v>
      </c>
      <c r="E4640" s="444" t="s">
        <v>2587</v>
      </c>
      <c r="F4640" s="444"/>
    </row>
    <row r="4641" spans="1:6" ht="30" customHeight="1">
      <c r="A4641" s="446">
        <v>90724</v>
      </c>
      <c r="B4641" s="447" t="s">
        <v>1139</v>
      </c>
      <c r="C4641" s="448" t="s">
        <v>2570</v>
      </c>
      <c r="D4641" s="449">
        <v>6.3300000000000018</v>
      </c>
      <c r="E4641" s="449">
        <v>13.93</v>
      </c>
      <c r="F4641" s="449" t="s">
        <v>15592</v>
      </c>
    </row>
    <row r="4642" spans="1:6" ht="30" customHeight="1">
      <c r="A4642" s="446">
        <v>90725</v>
      </c>
      <c r="B4642" s="447" t="s">
        <v>1752</v>
      </c>
      <c r="C4642" s="448" t="s">
        <v>2570</v>
      </c>
      <c r="D4642" s="449">
        <v>7.9399999999999977</v>
      </c>
      <c r="E4642" s="449">
        <v>17.05</v>
      </c>
      <c r="F4642" s="449" t="s">
        <v>15593</v>
      </c>
    </row>
    <row r="4643" spans="1:6" ht="30" customHeight="1">
      <c r="A4643" s="446">
        <v>90726</v>
      </c>
      <c r="B4643" s="447" t="s">
        <v>1753</v>
      </c>
      <c r="C4643" s="448" t="s">
        <v>2570</v>
      </c>
      <c r="D4643" s="449">
        <v>9.5</v>
      </c>
      <c r="E4643" s="449">
        <v>20.239999999999998</v>
      </c>
      <c r="F4643" s="449" t="s">
        <v>13619</v>
      </c>
    </row>
    <row r="4644" spans="1:6" ht="30" customHeight="1">
      <c r="A4644" s="446">
        <v>90727</v>
      </c>
      <c r="B4644" s="447" t="s">
        <v>1754</v>
      </c>
      <c r="C4644" s="448" t="s">
        <v>2570</v>
      </c>
      <c r="D4644" s="449">
        <v>11.119999999999997</v>
      </c>
      <c r="E4644" s="449">
        <v>23.36</v>
      </c>
      <c r="F4644" s="449" t="s">
        <v>15594</v>
      </c>
    </row>
    <row r="4645" spans="1:6" ht="30" customHeight="1">
      <c r="A4645" s="446">
        <v>90728</v>
      </c>
      <c r="B4645" s="447" t="s">
        <v>1755</v>
      </c>
      <c r="C4645" s="448" t="s">
        <v>2570</v>
      </c>
      <c r="D4645" s="449">
        <v>12.68</v>
      </c>
      <c r="E4645" s="449">
        <v>26.54</v>
      </c>
      <c r="F4645" s="449" t="s">
        <v>15595</v>
      </c>
    </row>
    <row r="4646" spans="1:6" ht="30" customHeight="1">
      <c r="A4646" s="446">
        <v>90729</v>
      </c>
      <c r="B4646" s="447" t="s">
        <v>1756</v>
      </c>
      <c r="C4646" s="448" t="s">
        <v>2570</v>
      </c>
      <c r="D4646" s="449">
        <v>14.41</v>
      </c>
      <c r="E4646" s="449">
        <v>29.55</v>
      </c>
      <c r="F4646" s="449" t="s">
        <v>15596</v>
      </c>
    </row>
    <row r="4647" spans="1:6" ht="30" customHeight="1">
      <c r="A4647" s="446">
        <v>90730</v>
      </c>
      <c r="B4647" s="447" t="s">
        <v>1757</v>
      </c>
      <c r="C4647" s="448" t="s">
        <v>2570</v>
      </c>
      <c r="D4647" s="449">
        <v>15.969999999999999</v>
      </c>
      <c r="E4647" s="449">
        <v>32.76</v>
      </c>
      <c r="F4647" s="449" t="s">
        <v>15597</v>
      </c>
    </row>
    <row r="4648" spans="1:6" ht="30" customHeight="1">
      <c r="A4648" s="446">
        <v>90731</v>
      </c>
      <c r="B4648" s="447" t="s">
        <v>1758</v>
      </c>
      <c r="C4648" s="448" t="s">
        <v>2570</v>
      </c>
      <c r="D4648" s="449">
        <v>17.649999999999999</v>
      </c>
      <c r="E4648" s="449">
        <v>35.82</v>
      </c>
      <c r="F4648" s="449" t="s">
        <v>15598</v>
      </c>
    </row>
    <row r="4649" spans="1:6" ht="30" customHeight="1">
      <c r="A4649" s="446">
        <v>90732</v>
      </c>
      <c r="B4649" s="447" t="s">
        <v>1759</v>
      </c>
      <c r="C4649" s="448" t="s">
        <v>2570</v>
      </c>
      <c r="D4649" s="449">
        <v>22.480000000000004</v>
      </c>
      <c r="E4649" s="449">
        <v>45.2</v>
      </c>
      <c r="F4649" s="449" t="s">
        <v>15599</v>
      </c>
    </row>
    <row r="4650" spans="1:6">
      <c r="A4650" s="441"/>
      <c r="B4650" s="445" t="s">
        <v>2193</v>
      </c>
      <c r="C4650" s="443"/>
      <c r="D4650" s="444" t="s">
        <v>2587</v>
      </c>
      <c r="E4650" s="444" t="s">
        <v>2587</v>
      </c>
      <c r="F4650" s="444"/>
    </row>
    <row r="4651" spans="1:6" ht="45" customHeight="1">
      <c r="A4651" s="446">
        <v>98109</v>
      </c>
      <c r="B4651" s="447" t="s">
        <v>19718</v>
      </c>
      <c r="C4651" s="448" t="s">
        <v>2570</v>
      </c>
      <c r="D4651" s="449">
        <v>301.26000000000005</v>
      </c>
      <c r="E4651" s="449">
        <v>319.94</v>
      </c>
      <c r="F4651" s="449" t="s">
        <v>19719</v>
      </c>
    </row>
    <row r="4652" spans="1:6" ht="30" customHeight="1">
      <c r="A4652" s="446">
        <v>98110</v>
      </c>
      <c r="B4652" s="447" t="s">
        <v>19720</v>
      </c>
      <c r="C4652" s="448" t="s">
        <v>2570</v>
      </c>
      <c r="D4652" s="449">
        <v>401.67</v>
      </c>
      <c r="E4652" s="449">
        <v>10.56</v>
      </c>
      <c r="F4652" s="449" t="s">
        <v>19721</v>
      </c>
    </row>
    <row r="4653" spans="1:6" ht="30" customHeight="1">
      <c r="A4653" s="446">
        <v>98102</v>
      </c>
      <c r="B4653" s="447" t="s">
        <v>19540</v>
      </c>
      <c r="C4653" s="448" t="s">
        <v>2570</v>
      </c>
      <c r="D4653" s="449">
        <v>54.88</v>
      </c>
      <c r="E4653" s="449">
        <v>3.58</v>
      </c>
      <c r="F4653" s="449" t="s">
        <v>19541</v>
      </c>
    </row>
    <row r="4654" spans="1:6" ht="30" customHeight="1">
      <c r="A4654" s="446">
        <v>98103</v>
      </c>
      <c r="B4654" s="447" t="s">
        <v>19542</v>
      </c>
      <c r="C4654" s="448" t="s">
        <v>2570</v>
      </c>
      <c r="D4654" s="449">
        <v>115.98</v>
      </c>
      <c r="E4654" s="449">
        <v>5.88</v>
      </c>
      <c r="F4654" s="449" t="s">
        <v>19543</v>
      </c>
    </row>
    <row r="4655" spans="1:6" ht="45" customHeight="1">
      <c r="A4655" s="446">
        <v>98104</v>
      </c>
      <c r="B4655" s="447" t="s">
        <v>19544</v>
      </c>
      <c r="C4655" s="448" t="s">
        <v>2570</v>
      </c>
      <c r="D4655" s="449">
        <v>137.56000000000003</v>
      </c>
      <c r="E4655" s="449">
        <v>151.41999999999999</v>
      </c>
      <c r="F4655" s="449" t="s">
        <v>19545</v>
      </c>
    </row>
    <row r="4656" spans="1:6" ht="45" customHeight="1">
      <c r="A4656" s="446">
        <v>98105</v>
      </c>
      <c r="B4656" s="447" t="s">
        <v>19546</v>
      </c>
      <c r="C4656" s="448" t="s">
        <v>2570</v>
      </c>
      <c r="D4656" s="449">
        <v>237.06</v>
      </c>
      <c r="E4656" s="449">
        <v>264.08</v>
      </c>
      <c r="F4656" s="449" t="s">
        <v>19547</v>
      </c>
    </row>
    <row r="4657" spans="1:6" ht="45" customHeight="1">
      <c r="A4657" s="446">
        <v>98106</v>
      </c>
      <c r="B4657" s="447" t="s">
        <v>19548</v>
      </c>
      <c r="C4657" s="448" t="s">
        <v>2570</v>
      </c>
      <c r="D4657" s="449">
        <v>393.21999999999997</v>
      </c>
      <c r="E4657" s="449">
        <v>435.42</v>
      </c>
      <c r="F4657" s="449" t="s">
        <v>19549</v>
      </c>
    </row>
    <row r="4658" spans="1:6" ht="30" customHeight="1">
      <c r="A4658" s="446">
        <v>98107</v>
      </c>
      <c r="B4658" s="447" t="s">
        <v>19550</v>
      </c>
      <c r="C4658" s="448" t="s">
        <v>2570</v>
      </c>
      <c r="D4658" s="449">
        <v>104.49000000000001</v>
      </c>
      <c r="E4658" s="449">
        <v>109.91</v>
      </c>
      <c r="F4658" s="449" t="s">
        <v>19551</v>
      </c>
    </row>
    <row r="4659" spans="1:6" ht="30" customHeight="1">
      <c r="A4659" s="446">
        <v>98108</v>
      </c>
      <c r="B4659" s="447" t="s">
        <v>19552</v>
      </c>
      <c r="C4659" s="448" t="s">
        <v>2570</v>
      </c>
      <c r="D4659" s="449">
        <v>183.79000000000002</v>
      </c>
      <c r="E4659" s="449">
        <v>197.14</v>
      </c>
      <c r="F4659" s="449" t="s">
        <v>19553</v>
      </c>
    </row>
    <row r="4660" spans="1:6">
      <c r="A4660" s="441"/>
      <c r="B4660" s="445" t="s">
        <v>32</v>
      </c>
      <c r="C4660" s="443"/>
      <c r="D4660" s="444" t="s">
        <v>2587</v>
      </c>
      <c r="E4660" s="444" t="s">
        <v>2587</v>
      </c>
      <c r="F4660" s="444"/>
    </row>
    <row r="4661" spans="1:6" ht="30" customHeight="1">
      <c r="A4661" s="446" t="s">
        <v>2843</v>
      </c>
      <c r="B4661" s="447" t="s">
        <v>5295</v>
      </c>
      <c r="C4661" s="448" t="s">
        <v>2570</v>
      </c>
      <c r="D4661" s="449">
        <v>120.74999999999999</v>
      </c>
      <c r="E4661" s="449">
        <v>69.14</v>
      </c>
      <c r="F4661" s="449" t="s">
        <v>19518</v>
      </c>
    </row>
    <row r="4662" spans="1:6" ht="45" customHeight="1">
      <c r="A4662" s="446" t="s">
        <v>1203</v>
      </c>
      <c r="B4662" s="447" t="s">
        <v>5296</v>
      </c>
      <c r="C4662" s="448" t="s">
        <v>2570</v>
      </c>
      <c r="D4662" s="449">
        <v>190.77999999999997</v>
      </c>
      <c r="E4662" s="449">
        <v>45.17</v>
      </c>
      <c r="F4662" s="449" t="s">
        <v>19519</v>
      </c>
    </row>
    <row r="4663" spans="1:6" ht="30" customHeight="1">
      <c r="A4663" s="446">
        <v>97900</v>
      </c>
      <c r="B4663" s="447" t="s">
        <v>19522</v>
      </c>
      <c r="C4663" s="448" t="s">
        <v>2570</v>
      </c>
      <c r="D4663" s="449">
        <v>64.810000000000016</v>
      </c>
      <c r="E4663" s="449">
        <v>72.55</v>
      </c>
      <c r="F4663" s="449" t="s">
        <v>19523</v>
      </c>
    </row>
    <row r="4664" spans="1:6" ht="30" customHeight="1">
      <c r="A4664" s="446">
        <v>97901</v>
      </c>
      <c r="B4664" s="447" t="s">
        <v>19524</v>
      </c>
      <c r="C4664" s="448" t="s">
        <v>2570</v>
      </c>
      <c r="D4664" s="449">
        <v>103.25999999999999</v>
      </c>
      <c r="E4664" s="449">
        <v>114.69</v>
      </c>
      <c r="F4664" s="449" t="s">
        <v>19525</v>
      </c>
    </row>
    <row r="4665" spans="1:6" ht="30" customHeight="1">
      <c r="A4665" s="446">
        <v>97902</v>
      </c>
      <c r="B4665" s="447" t="s">
        <v>19526</v>
      </c>
      <c r="C4665" s="448" t="s">
        <v>2570</v>
      </c>
      <c r="D4665" s="449">
        <v>207.87</v>
      </c>
      <c r="E4665" s="449">
        <v>220.61</v>
      </c>
      <c r="F4665" s="449" t="s">
        <v>19527</v>
      </c>
    </row>
    <row r="4666" spans="1:6" ht="30" customHeight="1">
      <c r="A4666" s="446">
        <v>97903</v>
      </c>
      <c r="B4666" s="447" t="s">
        <v>19528</v>
      </c>
      <c r="C4666" s="448" t="s">
        <v>2570</v>
      </c>
      <c r="D4666" s="449">
        <v>288.43</v>
      </c>
      <c r="E4666" s="449">
        <v>302.83</v>
      </c>
      <c r="F4666" s="449" t="s">
        <v>19529</v>
      </c>
    </row>
    <row r="4667" spans="1:6" ht="30" customHeight="1">
      <c r="A4667" s="446">
        <v>97904</v>
      </c>
      <c r="B4667" s="447" t="s">
        <v>19530</v>
      </c>
      <c r="C4667" s="448" t="s">
        <v>2570</v>
      </c>
      <c r="D4667" s="449">
        <v>357.12</v>
      </c>
      <c r="E4667" s="449">
        <v>336.01</v>
      </c>
      <c r="F4667" s="449" t="s">
        <v>19531</v>
      </c>
    </row>
    <row r="4668" spans="1:6" ht="30" customHeight="1">
      <c r="A4668" s="446">
        <v>97905</v>
      </c>
      <c r="B4668" s="447" t="s">
        <v>19532</v>
      </c>
      <c r="C4668" s="448" t="s">
        <v>2570</v>
      </c>
      <c r="D4668" s="449">
        <v>86.63</v>
      </c>
      <c r="E4668" s="449">
        <v>91.57</v>
      </c>
      <c r="F4668" s="449" t="s">
        <v>19533</v>
      </c>
    </row>
    <row r="4669" spans="1:6" ht="30" customHeight="1">
      <c r="A4669" s="446">
        <v>97906</v>
      </c>
      <c r="B4669" s="447" t="s">
        <v>19534</v>
      </c>
      <c r="C4669" s="448" t="s">
        <v>2570</v>
      </c>
      <c r="D4669" s="449">
        <v>165.39999999999998</v>
      </c>
      <c r="E4669" s="449">
        <v>167.24</v>
      </c>
      <c r="F4669" s="449" t="s">
        <v>19535</v>
      </c>
    </row>
    <row r="4670" spans="1:6" ht="30" customHeight="1">
      <c r="A4670" s="446">
        <v>97907</v>
      </c>
      <c r="B4670" s="447" t="s">
        <v>19536</v>
      </c>
      <c r="C4670" s="448" t="s">
        <v>2570</v>
      </c>
      <c r="D4670" s="449">
        <v>234.23000000000002</v>
      </c>
      <c r="E4670" s="449">
        <v>234.74</v>
      </c>
      <c r="F4670" s="449" t="s">
        <v>19537</v>
      </c>
    </row>
    <row r="4671" spans="1:6" ht="30" customHeight="1">
      <c r="A4671" s="446">
        <v>97908</v>
      </c>
      <c r="B4671" s="447" t="s">
        <v>19538</v>
      </c>
      <c r="C4671" s="448" t="s">
        <v>2570</v>
      </c>
      <c r="D4671" s="449">
        <v>292.97999999999996</v>
      </c>
      <c r="E4671" s="449">
        <v>255.45</v>
      </c>
      <c r="F4671" s="449" t="s">
        <v>19539</v>
      </c>
    </row>
    <row r="4672" spans="1:6" ht="30" customHeight="1">
      <c r="A4672" s="446">
        <v>99250</v>
      </c>
      <c r="B4672" s="447" t="s">
        <v>19554</v>
      </c>
      <c r="C4672" s="448" t="s">
        <v>2570</v>
      </c>
      <c r="D4672" s="449">
        <v>62.449999999999989</v>
      </c>
      <c r="E4672" s="449">
        <v>72.56</v>
      </c>
      <c r="F4672" s="449" t="s">
        <v>19555</v>
      </c>
    </row>
    <row r="4673" spans="1:6" ht="30" customHeight="1">
      <c r="A4673" s="446">
        <v>99251</v>
      </c>
      <c r="B4673" s="447" t="s">
        <v>19556</v>
      </c>
      <c r="C4673" s="448" t="s">
        <v>2570</v>
      </c>
      <c r="D4673" s="449">
        <v>99.220000000000013</v>
      </c>
      <c r="E4673" s="449">
        <v>114.71</v>
      </c>
      <c r="F4673" s="449" t="s">
        <v>19557</v>
      </c>
    </row>
    <row r="4674" spans="1:6" ht="30" customHeight="1">
      <c r="A4674" s="446">
        <v>99253</v>
      </c>
      <c r="B4674" s="447" t="s">
        <v>19558</v>
      </c>
      <c r="C4674" s="448" t="s">
        <v>2570</v>
      </c>
      <c r="D4674" s="449">
        <v>198.81</v>
      </c>
      <c r="E4674" s="449">
        <v>220.63</v>
      </c>
      <c r="F4674" s="449" t="s">
        <v>19559</v>
      </c>
    </row>
    <row r="4675" spans="1:6" ht="30" customHeight="1">
      <c r="A4675" s="446">
        <v>99255</v>
      </c>
      <c r="B4675" s="447" t="s">
        <v>19560</v>
      </c>
      <c r="C4675" s="448" t="s">
        <v>2570</v>
      </c>
      <c r="D4675" s="449">
        <v>276.02</v>
      </c>
      <c r="E4675" s="449">
        <v>302.86</v>
      </c>
      <c r="F4675" s="449" t="s">
        <v>19561</v>
      </c>
    </row>
    <row r="4676" spans="1:6" ht="30" customHeight="1">
      <c r="A4676" s="446">
        <v>99257</v>
      </c>
      <c r="B4676" s="447" t="s">
        <v>19562</v>
      </c>
      <c r="C4676" s="448" t="s">
        <v>2570</v>
      </c>
      <c r="D4676" s="449">
        <v>341.06</v>
      </c>
      <c r="E4676" s="449">
        <v>336.06</v>
      </c>
      <c r="F4676" s="449" t="s">
        <v>19563</v>
      </c>
    </row>
    <row r="4677" spans="1:6" ht="30" customHeight="1">
      <c r="A4677" s="446">
        <v>99258</v>
      </c>
      <c r="B4677" s="447" t="s">
        <v>19564</v>
      </c>
      <c r="C4677" s="448" t="s">
        <v>2570</v>
      </c>
      <c r="D4677" s="449">
        <v>83.289999999999992</v>
      </c>
      <c r="E4677" s="449">
        <v>91.59</v>
      </c>
      <c r="F4677" s="449" t="s">
        <v>19565</v>
      </c>
    </row>
    <row r="4678" spans="1:6" ht="30" customHeight="1">
      <c r="A4678" s="446">
        <v>99260</v>
      </c>
      <c r="B4678" s="447" t="s">
        <v>19566</v>
      </c>
      <c r="C4678" s="448" t="s">
        <v>2570</v>
      </c>
      <c r="D4678" s="449">
        <v>159.69999999999999</v>
      </c>
      <c r="E4678" s="449">
        <v>167.25</v>
      </c>
      <c r="F4678" s="449" t="s">
        <v>19567</v>
      </c>
    </row>
    <row r="4679" spans="1:6" ht="30" customHeight="1">
      <c r="A4679" s="446">
        <v>99262</v>
      </c>
      <c r="B4679" s="447" t="s">
        <v>19568</v>
      </c>
      <c r="C4679" s="448" t="s">
        <v>2570</v>
      </c>
      <c r="D4679" s="449">
        <v>226.09000000000003</v>
      </c>
      <c r="E4679" s="449">
        <v>234.76</v>
      </c>
      <c r="F4679" s="449" t="s">
        <v>19569</v>
      </c>
    </row>
    <row r="4680" spans="1:6" ht="30" customHeight="1">
      <c r="A4680" s="446">
        <v>99264</v>
      </c>
      <c r="B4680" s="447" t="s">
        <v>19570</v>
      </c>
      <c r="C4680" s="448" t="s">
        <v>2570</v>
      </c>
      <c r="D4680" s="449">
        <v>281.99</v>
      </c>
      <c r="E4680" s="449">
        <v>255.48</v>
      </c>
      <c r="F4680" s="449" t="s">
        <v>19571</v>
      </c>
    </row>
    <row r="4681" spans="1:6">
      <c r="A4681" s="441"/>
      <c r="B4681" s="445" t="s">
        <v>1204</v>
      </c>
      <c r="C4681" s="443"/>
      <c r="D4681" s="444" t="s">
        <v>2587</v>
      </c>
      <c r="E4681" s="444" t="s">
        <v>2587</v>
      </c>
      <c r="F4681" s="444"/>
    </row>
    <row r="4682" spans="1:6" ht="30" customHeight="1">
      <c r="A4682" s="446">
        <v>89482</v>
      </c>
      <c r="B4682" s="447" t="s">
        <v>5297</v>
      </c>
      <c r="C4682" s="448" t="s">
        <v>2570</v>
      </c>
      <c r="D4682" s="449">
        <v>16.77</v>
      </c>
      <c r="E4682" s="449">
        <v>3.75</v>
      </c>
      <c r="F4682" s="449" t="s">
        <v>19572</v>
      </c>
    </row>
    <row r="4683" spans="1:6" ht="30" customHeight="1">
      <c r="A4683" s="446">
        <v>89707</v>
      </c>
      <c r="B4683" s="447" t="s">
        <v>5299</v>
      </c>
      <c r="C4683" s="448" t="s">
        <v>2570</v>
      </c>
      <c r="D4683" s="449">
        <v>18.149999999999999</v>
      </c>
      <c r="E4683" s="449">
        <v>6.94</v>
      </c>
      <c r="F4683" s="449" t="s">
        <v>19574</v>
      </c>
    </row>
    <row r="4684" spans="1:6" ht="30" customHeight="1">
      <c r="A4684" s="446">
        <v>89491</v>
      </c>
      <c r="B4684" s="447" t="s">
        <v>5298</v>
      </c>
      <c r="C4684" s="448" t="s">
        <v>2570</v>
      </c>
      <c r="D4684" s="449">
        <v>44.53</v>
      </c>
      <c r="E4684" s="449">
        <v>5.8</v>
      </c>
      <c r="F4684" s="449" t="s">
        <v>19573</v>
      </c>
    </row>
    <row r="4685" spans="1:6" ht="30" customHeight="1">
      <c r="A4685" s="446">
        <v>89708</v>
      </c>
      <c r="B4685" s="447" t="s">
        <v>5300</v>
      </c>
      <c r="C4685" s="448" t="s">
        <v>2570</v>
      </c>
      <c r="D4685" s="449">
        <v>46.11</v>
      </c>
      <c r="E4685" s="449">
        <v>10.53</v>
      </c>
      <c r="F4685" s="449" t="s">
        <v>13574</v>
      </c>
    </row>
    <row r="4686" spans="1:6">
      <c r="A4686" s="441"/>
      <c r="B4686" s="445" t="s">
        <v>33</v>
      </c>
      <c r="C4686" s="443"/>
      <c r="D4686" s="444" t="s">
        <v>2587</v>
      </c>
      <c r="E4686" s="444" t="s">
        <v>2587</v>
      </c>
      <c r="F4686" s="444"/>
    </row>
    <row r="4687" spans="1:6">
      <c r="A4687" s="441"/>
      <c r="B4687" s="445" t="s">
        <v>1205</v>
      </c>
      <c r="C4687" s="443"/>
      <c r="D4687" s="444" t="s">
        <v>2587</v>
      </c>
      <c r="E4687" s="444" t="s">
        <v>2587</v>
      </c>
      <c r="F4687" s="444"/>
    </row>
    <row r="4688" spans="1:6" ht="30" customHeight="1">
      <c r="A4688" s="446">
        <v>89495</v>
      </c>
      <c r="B4688" s="447" t="s">
        <v>5301</v>
      </c>
      <c r="C4688" s="448" t="s">
        <v>2570</v>
      </c>
      <c r="D4688" s="449">
        <v>7.22</v>
      </c>
      <c r="E4688" s="449">
        <v>0.95</v>
      </c>
      <c r="F4688" s="449" t="s">
        <v>13626</v>
      </c>
    </row>
    <row r="4689" spans="1:6" ht="30" customHeight="1">
      <c r="A4689" s="446">
        <v>89709</v>
      </c>
      <c r="B4689" s="447" t="s">
        <v>5302</v>
      </c>
      <c r="C4689" s="448" t="s">
        <v>2570</v>
      </c>
      <c r="D4689" s="449">
        <v>7.5699999999999994</v>
      </c>
      <c r="E4689" s="449">
        <v>1.95</v>
      </c>
      <c r="F4689" s="449" t="s">
        <v>17784</v>
      </c>
    </row>
    <row r="4690" spans="1:6" ht="30" customHeight="1">
      <c r="A4690" s="446">
        <v>89710</v>
      </c>
      <c r="B4690" s="447" t="s">
        <v>4193</v>
      </c>
      <c r="C4690" s="448" t="s">
        <v>2570</v>
      </c>
      <c r="D4690" s="449">
        <v>7.38</v>
      </c>
      <c r="E4690" s="449">
        <v>1.95</v>
      </c>
      <c r="F4690" s="449" t="s">
        <v>11411</v>
      </c>
    </row>
    <row r="4691" spans="1:6">
      <c r="A4691" s="441"/>
      <c r="B4691" s="445" t="s">
        <v>1300</v>
      </c>
      <c r="C4691" s="443"/>
      <c r="D4691" s="444" t="s">
        <v>2587</v>
      </c>
      <c r="E4691" s="444" t="s">
        <v>2587</v>
      </c>
      <c r="F4691" s="444"/>
    </row>
    <row r="4692" spans="1:6" ht="15" customHeight="1">
      <c r="A4692" s="446">
        <v>72285</v>
      </c>
      <c r="B4692" s="447" t="s">
        <v>1557</v>
      </c>
      <c r="C4692" s="448" t="s">
        <v>2570</v>
      </c>
      <c r="D4692" s="449">
        <v>40.900000000000006</v>
      </c>
      <c r="E4692" s="449">
        <v>39.69</v>
      </c>
      <c r="F4692" s="449" t="s">
        <v>15893</v>
      </c>
    </row>
    <row r="4693" spans="1:6">
      <c r="A4693" s="441"/>
      <c r="B4693" s="445" t="s">
        <v>1301</v>
      </c>
      <c r="C4693" s="443"/>
      <c r="D4693" s="444" t="s">
        <v>2587</v>
      </c>
      <c r="E4693" s="444" t="s">
        <v>2587</v>
      </c>
      <c r="F4693" s="444"/>
    </row>
    <row r="4694" spans="1:6" ht="60" customHeight="1">
      <c r="A4694" s="446">
        <v>93350</v>
      </c>
      <c r="B4694" s="447" t="s">
        <v>19883</v>
      </c>
      <c r="C4694" s="448" t="s">
        <v>2570</v>
      </c>
      <c r="D4694" s="449">
        <v>449.79000000000008</v>
      </c>
      <c r="E4694" s="449">
        <v>343.78</v>
      </c>
      <c r="F4694" s="449" t="s">
        <v>19884</v>
      </c>
    </row>
    <row r="4695" spans="1:6" ht="60" customHeight="1">
      <c r="A4695" s="446">
        <v>93351</v>
      </c>
      <c r="B4695" s="447" t="s">
        <v>19885</v>
      </c>
      <c r="C4695" s="448" t="s">
        <v>2570</v>
      </c>
      <c r="D4695" s="449">
        <v>371.39</v>
      </c>
      <c r="E4695" s="449">
        <v>274.88</v>
      </c>
      <c r="F4695" s="449" t="s">
        <v>19886</v>
      </c>
    </row>
    <row r="4696" spans="1:6" ht="60" customHeight="1">
      <c r="A4696" s="446">
        <v>93352</v>
      </c>
      <c r="B4696" s="447" t="s">
        <v>19887</v>
      </c>
      <c r="C4696" s="448" t="s">
        <v>2570</v>
      </c>
      <c r="D4696" s="449">
        <v>292.39999999999998</v>
      </c>
      <c r="E4696" s="449">
        <v>207.69</v>
      </c>
      <c r="F4696" s="449" t="s">
        <v>19888</v>
      </c>
    </row>
    <row r="4697" spans="1:6" ht="60" customHeight="1">
      <c r="A4697" s="446">
        <v>93353</v>
      </c>
      <c r="B4697" s="447" t="s">
        <v>19889</v>
      </c>
      <c r="C4697" s="448" t="s">
        <v>2570</v>
      </c>
      <c r="D4697" s="449">
        <v>215.45</v>
      </c>
      <c r="E4697" s="449">
        <v>142.06</v>
      </c>
      <c r="F4697" s="449" t="s">
        <v>19890</v>
      </c>
    </row>
    <row r="4698" spans="1:6" ht="60" customHeight="1">
      <c r="A4698" s="446">
        <v>93354</v>
      </c>
      <c r="B4698" s="447" t="s">
        <v>19891</v>
      </c>
      <c r="C4698" s="448" t="s">
        <v>2570</v>
      </c>
      <c r="D4698" s="449">
        <v>382.15</v>
      </c>
      <c r="E4698" s="449">
        <v>112.72</v>
      </c>
      <c r="F4698" s="449" t="s">
        <v>19892</v>
      </c>
    </row>
    <row r="4699" spans="1:6" ht="60" customHeight="1">
      <c r="A4699" s="446">
        <v>93355</v>
      </c>
      <c r="B4699" s="447" t="s">
        <v>19893</v>
      </c>
      <c r="C4699" s="448" t="s">
        <v>2570</v>
      </c>
      <c r="D4699" s="449">
        <v>318.13</v>
      </c>
      <c r="E4699" s="449">
        <v>92.68</v>
      </c>
      <c r="F4699" s="449" t="s">
        <v>19894</v>
      </c>
    </row>
    <row r="4700" spans="1:6" ht="60" customHeight="1">
      <c r="A4700" s="446">
        <v>93356</v>
      </c>
      <c r="B4700" s="447" t="s">
        <v>19895</v>
      </c>
      <c r="C4700" s="448" t="s">
        <v>2570</v>
      </c>
      <c r="D4700" s="449">
        <v>253.16000000000003</v>
      </c>
      <c r="E4700" s="449">
        <v>72.959999999999994</v>
      </c>
      <c r="F4700" s="449" t="s">
        <v>19896</v>
      </c>
    </row>
    <row r="4701" spans="1:6" ht="60" customHeight="1">
      <c r="A4701" s="446">
        <v>93357</v>
      </c>
      <c r="B4701" s="447" t="s">
        <v>19897</v>
      </c>
      <c r="C4701" s="448" t="s">
        <v>2570</v>
      </c>
      <c r="D4701" s="449">
        <v>189.81</v>
      </c>
      <c r="E4701" s="449">
        <v>53.48</v>
      </c>
      <c r="F4701" s="449" t="s">
        <v>19589</v>
      </c>
    </row>
    <row r="4702" spans="1:6">
      <c r="A4702" s="441"/>
      <c r="B4702" s="445" t="s">
        <v>2244</v>
      </c>
      <c r="C4702" s="443"/>
      <c r="D4702" s="444" t="s">
        <v>2587</v>
      </c>
      <c r="E4702" s="444" t="s">
        <v>2587</v>
      </c>
      <c r="F4702" s="444"/>
    </row>
    <row r="4703" spans="1:6" ht="45" customHeight="1">
      <c r="A4703" s="446">
        <v>73714</v>
      </c>
      <c r="B4703" s="447" t="s">
        <v>4194</v>
      </c>
      <c r="C4703" s="448" t="s">
        <v>2570</v>
      </c>
      <c r="D4703" s="449">
        <v>858.31000000000006</v>
      </c>
      <c r="E4703" s="449">
        <v>473.38</v>
      </c>
      <c r="F4703" s="449" t="s">
        <v>20735</v>
      </c>
    </row>
    <row r="4704" spans="1:6" ht="30" customHeight="1">
      <c r="A4704" s="446" t="s">
        <v>2209</v>
      </c>
      <c r="B4704" s="447" t="s">
        <v>4195</v>
      </c>
      <c r="C4704" s="448" t="s">
        <v>2570</v>
      </c>
      <c r="D4704" s="449">
        <v>252.26</v>
      </c>
      <c r="E4704" s="449">
        <v>72.94</v>
      </c>
      <c r="F4704" s="449" t="s">
        <v>16445</v>
      </c>
    </row>
    <row r="4705" spans="1:6" ht="45" customHeight="1">
      <c r="A4705" s="446">
        <v>92221</v>
      </c>
      <c r="B4705" s="447" t="s">
        <v>4170</v>
      </c>
      <c r="C4705" s="448" t="s">
        <v>2572</v>
      </c>
      <c r="D4705" s="449">
        <v>125.32</v>
      </c>
      <c r="E4705" s="449">
        <v>29.41</v>
      </c>
      <c r="F4705" s="449" t="s">
        <v>15668</v>
      </c>
    </row>
    <row r="4706" spans="1:6" ht="45" customHeight="1">
      <c r="A4706" s="446">
        <v>92212</v>
      </c>
      <c r="B4706" s="447" t="s">
        <v>4163</v>
      </c>
      <c r="C4706" s="448" t="s">
        <v>2572</v>
      </c>
      <c r="D4706" s="449">
        <v>119.76000000000002</v>
      </c>
      <c r="E4706" s="449">
        <v>24.57</v>
      </c>
      <c r="F4706" s="449" t="s">
        <v>13721</v>
      </c>
    </row>
    <row r="4707" spans="1:6" ht="45" customHeight="1">
      <c r="A4707" s="446">
        <v>92222</v>
      </c>
      <c r="B4707" s="447" t="s">
        <v>4171</v>
      </c>
      <c r="C4707" s="448" t="s">
        <v>2572</v>
      </c>
      <c r="D4707" s="449">
        <v>167.49</v>
      </c>
      <c r="E4707" s="449">
        <v>33.909999999999997</v>
      </c>
      <c r="F4707" s="449" t="s">
        <v>15669</v>
      </c>
    </row>
    <row r="4708" spans="1:6" ht="45" customHeight="1">
      <c r="A4708" s="446">
        <v>92213</v>
      </c>
      <c r="B4708" s="447" t="s">
        <v>4164</v>
      </c>
      <c r="C4708" s="448" t="s">
        <v>2572</v>
      </c>
      <c r="D4708" s="449">
        <v>161.03</v>
      </c>
      <c r="E4708" s="449">
        <v>28.3</v>
      </c>
      <c r="F4708" s="449" t="s">
        <v>15662</v>
      </c>
    </row>
    <row r="4709" spans="1:6" ht="45" customHeight="1">
      <c r="A4709" s="446">
        <v>92223</v>
      </c>
      <c r="B4709" s="447" t="s">
        <v>4172</v>
      </c>
      <c r="C4709" s="448" t="s">
        <v>2572</v>
      </c>
      <c r="D4709" s="449">
        <v>190.9</v>
      </c>
      <c r="E4709" s="449">
        <v>38.72</v>
      </c>
      <c r="F4709" s="449" t="s">
        <v>15670</v>
      </c>
    </row>
    <row r="4710" spans="1:6" ht="45" customHeight="1">
      <c r="A4710" s="446">
        <v>92214</v>
      </c>
      <c r="B4710" s="447" t="s">
        <v>4165</v>
      </c>
      <c r="C4710" s="448" t="s">
        <v>2572</v>
      </c>
      <c r="D4710" s="449">
        <v>183.70999999999998</v>
      </c>
      <c r="E4710" s="449">
        <v>32.39</v>
      </c>
      <c r="F4710" s="449" t="s">
        <v>15663</v>
      </c>
    </row>
    <row r="4711" spans="1:6" ht="45" customHeight="1">
      <c r="A4711" s="446">
        <v>92224</v>
      </c>
      <c r="B4711" s="447" t="s">
        <v>4539</v>
      </c>
      <c r="C4711" s="448" t="s">
        <v>2572</v>
      </c>
      <c r="D4711" s="449">
        <v>231.51000000000002</v>
      </c>
      <c r="E4711" s="449">
        <v>43.59</v>
      </c>
      <c r="F4711" s="449" t="s">
        <v>15671</v>
      </c>
    </row>
    <row r="4712" spans="1:6" ht="45" customHeight="1">
      <c r="A4712" s="446">
        <v>92215</v>
      </c>
      <c r="B4712" s="447" t="s">
        <v>4166</v>
      </c>
      <c r="C4712" s="448" t="s">
        <v>2572</v>
      </c>
      <c r="D4712" s="449">
        <v>223.51</v>
      </c>
      <c r="E4712" s="449">
        <v>36.57</v>
      </c>
      <c r="F4712" s="449" t="s">
        <v>15664</v>
      </c>
    </row>
    <row r="4713" spans="1:6">
      <c r="A4713" s="441"/>
      <c r="B4713" s="445" t="s">
        <v>2210</v>
      </c>
      <c r="C4713" s="443"/>
      <c r="D4713" s="444" t="s">
        <v>2587</v>
      </c>
      <c r="E4713" s="444" t="s">
        <v>2587</v>
      </c>
      <c r="F4713" s="444"/>
    </row>
    <row r="4714" spans="1:6" ht="30" customHeight="1">
      <c r="A4714" s="446">
        <v>83690</v>
      </c>
      <c r="B4714" s="447" t="s">
        <v>4196</v>
      </c>
      <c r="C4714" s="448" t="s">
        <v>2568</v>
      </c>
      <c r="D4714" s="449">
        <v>205.14999999999998</v>
      </c>
      <c r="E4714" s="449">
        <v>292.37</v>
      </c>
      <c r="F4714" s="449" t="s">
        <v>16444</v>
      </c>
    </row>
    <row r="4715" spans="1:6">
      <c r="A4715" s="441"/>
      <c r="B4715" s="445" t="s">
        <v>2211</v>
      </c>
      <c r="C4715" s="443"/>
      <c r="D4715" s="444" t="s">
        <v>2587</v>
      </c>
      <c r="E4715" s="444" t="s">
        <v>2587</v>
      </c>
      <c r="F4715" s="444"/>
    </row>
    <row r="4716" spans="1:6" ht="30" customHeight="1">
      <c r="A4716" s="446" t="s">
        <v>2212</v>
      </c>
      <c r="B4716" s="447" t="s">
        <v>4197</v>
      </c>
      <c r="C4716" s="448" t="s">
        <v>2570</v>
      </c>
      <c r="D4716" s="449">
        <v>266.84000000000003</v>
      </c>
      <c r="E4716" s="449">
        <v>296.10000000000002</v>
      </c>
      <c r="F4716" s="449" t="s">
        <v>16446</v>
      </c>
    </row>
    <row r="4717" spans="1:6" ht="45" customHeight="1">
      <c r="A4717" s="446" t="s">
        <v>2213</v>
      </c>
      <c r="B4717" s="447" t="s">
        <v>4198</v>
      </c>
      <c r="C4717" s="448" t="s">
        <v>2570</v>
      </c>
      <c r="D4717" s="449">
        <v>440.32999999999993</v>
      </c>
      <c r="E4717" s="449">
        <v>477.97</v>
      </c>
      <c r="F4717" s="449" t="s">
        <v>16447</v>
      </c>
    </row>
    <row r="4718" spans="1:6" ht="45" customHeight="1">
      <c r="A4718" s="446" t="s">
        <v>2214</v>
      </c>
      <c r="B4718" s="447" t="s">
        <v>4199</v>
      </c>
      <c r="C4718" s="448" t="s">
        <v>2570</v>
      </c>
      <c r="D4718" s="449">
        <v>663.18000000000006</v>
      </c>
      <c r="E4718" s="449">
        <v>708.03</v>
      </c>
      <c r="F4718" s="449" t="s">
        <v>16448</v>
      </c>
    </row>
    <row r="4719" spans="1:6" ht="45" customHeight="1">
      <c r="A4719" s="446" t="s">
        <v>2215</v>
      </c>
      <c r="B4719" s="447" t="s">
        <v>4200</v>
      </c>
      <c r="C4719" s="448" t="s">
        <v>2570</v>
      </c>
      <c r="D4719" s="449">
        <v>939.79</v>
      </c>
      <c r="E4719" s="449">
        <v>988.06</v>
      </c>
      <c r="F4719" s="449" t="s">
        <v>16449</v>
      </c>
    </row>
    <row r="4720" spans="1:6" ht="45" customHeight="1">
      <c r="A4720" s="446" t="s">
        <v>2216</v>
      </c>
      <c r="B4720" s="447" t="s">
        <v>4201</v>
      </c>
      <c r="C4720" s="448" t="s">
        <v>2570</v>
      </c>
      <c r="D4720" s="449">
        <v>1272.18</v>
      </c>
      <c r="E4720" s="449">
        <v>1320.89</v>
      </c>
      <c r="F4720" s="449" t="s">
        <v>16450</v>
      </c>
    </row>
    <row r="4721" spans="1:6" ht="45" customHeight="1">
      <c r="A4721" s="446" t="s">
        <v>2217</v>
      </c>
      <c r="B4721" s="447" t="s">
        <v>4202</v>
      </c>
      <c r="C4721" s="448" t="s">
        <v>2570</v>
      </c>
      <c r="D4721" s="449">
        <v>378.25999999999993</v>
      </c>
      <c r="E4721" s="449">
        <v>414.67</v>
      </c>
      <c r="F4721" s="449" t="s">
        <v>16451</v>
      </c>
    </row>
    <row r="4722" spans="1:6" ht="45" customHeight="1">
      <c r="A4722" s="446" t="s">
        <v>2218</v>
      </c>
      <c r="B4722" s="447" t="s">
        <v>4203</v>
      </c>
      <c r="C4722" s="448" t="s">
        <v>2570</v>
      </c>
      <c r="D4722" s="449">
        <v>627.36</v>
      </c>
      <c r="E4722" s="449">
        <v>674.17</v>
      </c>
      <c r="F4722" s="449" t="s">
        <v>16452</v>
      </c>
    </row>
    <row r="4723" spans="1:6" ht="45" customHeight="1">
      <c r="A4723" s="446" t="s">
        <v>2219</v>
      </c>
      <c r="B4723" s="447" t="s">
        <v>4204</v>
      </c>
      <c r="C4723" s="448" t="s">
        <v>2570</v>
      </c>
      <c r="D4723" s="449">
        <v>946.31</v>
      </c>
      <c r="E4723" s="449">
        <v>1001.27</v>
      </c>
      <c r="F4723" s="449" t="s">
        <v>16453</v>
      </c>
    </row>
    <row r="4724" spans="1:6" ht="45" customHeight="1">
      <c r="A4724" s="446" t="s">
        <v>2220</v>
      </c>
      <c r="B4724" s="447" t="s">
        <v>4205</v>
      </c>
      <c r="C4724" s="448" t="s">
        <v>2570</v>
      </c>
      <c r="D4724" s="449">
        <v>1211.95</v>
      </c>
      <c r="E4724" s="449">
        <v>1249.1400000000001</v>
      </c>
      <c r="F4724" s="449" t="s">
        <v>16454</v>
      </c>
    </row>
    <row r="4725" spans="1:6" ht="45" customHeight="1">
      <c r="A4725" s="446" t="s">
        <v>2221</v>
      </c>
      <c r="B4725" s="447" t="s">
        <v>4206</v>
      </c>
      <c r="C4725" s="448" t="s">
        <v>2570</v>
      </c>
      <c r="D4725" s="449">
        <v>1809.1499999999999</v>
      </c>
      <c r="E4725" s="449">
        <v>1869.82</v>
      </c>
      <c r="F4725" s="449" t="s">
        <v>16455</v>
      </c>
    </row>
    <row r="4726" spans="1:6" ht="45" customHeight="1">
      <c r="A4726" s="446" t="s">
        <v>2222</v>
      </c>
      <c r="B4726" s="447" t="s">
        <v>5334</v>
      </c>
      <c r="C4726" s="448" t="s">
        <v>2570</v>
      </c>
      <c r="D4726" s="449">
        <v>489.6</v>
      </c>
      <c r="E4726" s="449">
        <v>532.91999999999996</v>
      </c>
      <c r="F4726" s="449" t="s">
        <v>16456</v>
      </c>
    </row>
    <row r="4727" spans="1:6" ht="45" customHeight="1">
      <c r="A4727" s="446" t="s">
        <v>2223</v>
      </c>
      <c r="B4727" s="447" t="s">
        <v>5335</v>
      </c>
      <c r="C4727" s="448" t="s">
        <v>2570</v>
      </c>
      <c r="D4727" s="449">
        <v>814.27</v>
      </c>
      <c r="E4727" s="449">
        <v>870.06</v>
      </c>
      <c r="F4727" s="449" t="s">
        <v>16457</v>
      </c>
    </row>
    <row r="4728" spans="1:6" ht="45" customHeight="1">
      <c r="A4728" s="446" t="s">
        <v>2224</v>
      </c>
      <c r="B4728" s="447" t="s">
        <v>5336</v>
      </c>
      <c r="C4728" s="448" t="s">
        <v>2570</v>
      </c>
      <c r="D4728" s="449">
        <v>1229.0500000000002</v>
      </c>
      <c r="E4728" s="449">
        <v>1294.54</v>
      </c>
      <c r="F4728" s="449" t="s">
        <v>16458</v>
      </c>
    </row>
    <row r="4729" spans="1:6" ht="45" customHeight="1">
      <c r="A4729" s="446" t="s">
        <v>2269</v>
      </c>
      <c r="B4729" s="447" t="s">
        <v>5337</v>
      </c>
      <c r="C4729" s="448" t="s">
        <v>2570</v>
      </c>
      <c r="D4729" s="449">
        <v>1738.15</v>
      </c>
      <c r="E4729" s="449">
        <v>1809.83</v>
      </c>
      <c r="F4729" s="449" t="s">
        <v>16459</v>
      </c>
    </row>
    <row r="4730" spans="1:6" ht="45" customHeight="1">
      <c r="A4730" s="446" t="s">
        <v>2270</v>
      </c>
      <c r="B4730" s="447" t="s">
        <v>5338</v>
      </c>
      <c r="C4730" s="448" t="s">
        <v>2570</v>
      </c>
      <c r="D4730" s="449">
        <v>2346.1999999999998</v>
      </c>
      <c r="E4730" s="449">
        <v>2418.75</v>
      </c>
      <c r="F4730" s="449" t="s">
        <v>16460</v>
      </c>
    </row>
    <row r="4731" spans="1:6" ht="30" customHeight="1">
      <c r="A4731" s="446">
        <v>83659</v>
      </c>
      <c r="B4731" s="447" t="s">
        <v>5339</v>
      </c>
      <c r="C4731" s="448" t="s">
        <v>2570</v>
      </c>
      <c r="D4731" s="449">
        <v>360.89000000000004</v>
      </c>
      <c r="E4731" s="449">
        <v>379.82</v>
      </c>
      <c r="F4731" s="449" t="s">
        <v>16462</v>
      </c>
    </row>
    <row r="4732" spans="1:6">
      <c r="A4732" s="441"/>
      <c r="B4732" s="445" t="s">
        <v>88</v>
      </c>
      <c r="C4732" s="443"/>
      <c r="D4732" s="444" t="s">
        <v>2587</v>
      </c>
      <c r="E4732" s="444" t="s">
        <v>2587</v>
      </c>
      <c r="F4732" s="444"/>
    </row>
    <row r="4733" spans="1:6" ht="45" customHeight="1">
      <c r="A4733" s="446" t="s">
        <v>2202</v>
      </c>
      <c r="B4733" s="447" t="s">
        <v>5003</v>
      </c>
      <c r="C4733" s="448" t="s">
        <v>2570</v>
      </c>
      <c r="D4733" s="449">
        <v>831.62000000000012</v>
      </c>
      <c r="E4733" s="449">
        <v>464.53</v>
      </c>
      <c r="F4733" s="449" t="s">
        <v>16461</v>
      </c>
    </row>
    <row r="4734" spans="1:6" ht="45" customHeight="1">
      <c r="A4734" s="446">
        <v>97976</v>
      </c>
      <c r="B4734" s="447" t="s">
        <v>16464</v>
      </c>
      <c r="C4734" s="448" t="s">
        <v>2570</v>
      </c>
      <c r="D4734" s="449">
        <v>459.94999999999993</v>
      </c>
      <c r="E4734" s="449">
        <v>348.23</v>
      </c>
      <c r="F4734" s="449" t="s">
        <v>16465</v>
      </c>
    </row>
    <row r="4735" spans="1:6" ht="45" customHeight="1">
      <c r="A4735" s="446">
        <v>97977</v>
      </c>
      <c r="B4735" s="447" t="s">
        <v>16466</v>
      </c>
      <c r="C4735" s="448" t="s">
        <v>2570</v>
      </c>
      <c r="D4735" s="449">
        <v>659.29</v>
      </c>
      <c r="E4735" s="449">
        <v>521.51</v>
      </c>
      <c r="F4735" s="449" t="s">
        <v>16467</v>
      </c>
    </row>
    <row r="4736" spans="1:6" ht="45" customHeight="1">
      <c r="A4736" s="446">
        <v>97980</v>
      </c>
      <c r="B4736" s="447" t="s">
        <v>16468</v>
      </c>
      <c r="C4736" s="448" t="s">
        <v>2570</v>
      </c>
      <c r="D4736" s="449">
        <v>863.65000000000009</v>
      </c>
      <c r="E4736" s="449">
        <v>648.29999999999995</v>
      </c>
      <c r="F4736" s="449" t="s">
        <v>16469</v>
      </c>
    </row>
    <row r="4737" spans="1:6" ht="30" customHeight="1">
      <c r="A4737" s="446">
        <v>97981</v>
      </c>
      <c r="B4737" s="447" t="s">
        <v>16470</v>
      </c>
      <c r="C4737" s="448" t="s">
        <v>2572</v>
      </c>
      <c r="D4737" s="449">
        <v>482.41999999999996</v>
      </c>
      <c r="E4737" s="449">
        <v>432.75</v>
      </c>
      <c r="F4737" s="449" t="s">
        <v>16471</v>
      </c>
    </row>
    <row r="4738" spans="1:6" ht="30" customHeight="1">
      <c r="A4738" s="446">
        <v>97983</v>
      </c>
      <c r="B4738" s="447" t="s">
        <v>16472</v>
      </c>
      <c r="C4738" s="448" t="s">
        <v>2572</v>
      </c>
      <c r="D4738" s="449">
        <v>257.44</v>
      </c>
      <c r="E4738" s="449">
        <v>41.42</v>
      </c>
      <c r="F4738" s="449" t="s">
        <v>16473</v>
      </c>
    </row>
    <row r="4739" spans="1:6" ht="30" customHeight="1">
      <c r="A4739" s="446">
        <v>97985</v>
      </c>
      <c r="B4739" s="447" t="s">
        <v>16474</v>
      </c>
      <c r="C4739" s="448" t="s">
        <v>2572</v>
      </c>
      <c r="D4739" s="449">
        <v>579.63000000000011</v>
      </c>
      <c r="E4739" s="449">
        <v>530.05999999999995</v>
      </c>
      <c r="F4739" s="449" t="s">
        <v>16475</v>
      </c>
    </row>
    <row r="4740" spans="1:6" ht="30" customHeight="1">
      <c r="A4740" s="446">
        <v>97987</v>
      </c>
      <c r="B4740" s="447" t="s">
        <v>16476</v>
      </c>
      <c r="C4740" s="448" t="s">
        <v>2572</v>
      </c>
      <c r="D4740" s="449">
        <v>287.31</v>
      </c>
      <c r="E4740" s="449">
        <v>49.05</v>
      </c>
      <c r="F4740" s="449" t="s">
        <v>16477</v>
      </c>
    </row>
    <row r="4741" spans="1:6" ht="45" customHeight="1">
      <c r="A4741" s="446">
        <v>97988</v>
      </c>
      <c r="B4741" s="447" t="s">
        <v>16478</v>
      </c>
      <c r="C4741" s="448" t="s">
        <v>2570</v>
      </c>
      <c r="D4741" s="449">
        <v>1271.6499999999999</v>
      </c>
      <c r="E4741" s="449">
        <v>911.53</v>
      </c>
      <c r="F4741" s="449" t="s">
        <v>16479</v>
      </c>
    </row>
    <row r="4742" spans="1:6" ht="30" customHeight="1">
      <c r="A4742" s="446">
        <v>97989</v>
      </c>
      <c r="B4742" s="447" t="s">
        <v>16480</v>
      </c>
      <c r="C4742" s="448" t="s">
        <v>2572</v>
      </c>
      <c r="D4742" s="449">
        <v>676.89</v>
      </c>
      <c r="E4742" s="449">
        <v>627.33000000000004</v>
      </c>
      <c r="F4742" s="449" t="s">
        <v>16481</v>
      </c>
    </row>
    <row r="4743" spans="1:6" ht="30" customHeight="1">
      <c r="A4743" s="446">
        <v>97991</v>
      </c>
      <c r="B4743" s="447" t="s">
        <v>16482</v>
      </c>
      <c r="C4743" s="448" t="s">
        <v>2572</v>
      </c>
      <c r="D4743" s="449">
        <v>459.42</v>
      </c>
      <c r="E4743" s="449">
        <v>62.46</v>
      </c>
      <c r="F4743" s="449" t="s">
        <v>16483</v>
      </c>
    </row>
    <row r="4744" spans="1:6" ht="45" customHeight="1">
      <c r="A4744" s="446">
        <v>97992</v>
      </c>
      <c r="B4744" s="447" t="s">
        <v>16484</v>
      </c>
      <c r="C4744" s="448" t="s">
        <v>2570</v>
      </c>
      <c r="D4744" s="449">
        <v>1637.34</v>
      </c>
      <c r="E4744" s="449">
        <v>1126.82</v>
      </c>
      <c r="F4744" s="449" t="s">
        <v>16485</v>
      </c>
    </row>
    <row r="4745" spans="1:6" ht="30" customHeight="1">
      <c r="A4745" s="446">
        <v>97993</v>
      </c>
      <c r="B4745" s="447" t="s">
        <v>16486</v>
      </c>
      <c r="C4745" s="448" t="s">
        <v>2572</v>
      </c>
      <c r="D4745" s="449">
        <v>822.8</v>
      </c>
      <c r="E4745" s="449">
        <v>773.23</v>
      </c>
      <c r="F4745" s="449" t="s">
        <v>16487</v>
      </c>
    </row>
    <row r="4746" spans="1:6" ht="45" customHeight="1">
      <c r="A4746" s="446">
        <v>97994</v>
      </c>
      <c r="B4746" s="447" t="s">
        <v>16488</v>
      </c>
      <c r="C4746" s="448" t="s">
        <v>2570</v>
      </c>
      <c r="D4746" s="449">
        <v>1144.4099999999999</v>
      </c>
      <c r="E4746" s="449">
        <v>790.12</v>
      </c>
      <c r="F4746" s="449" t="s">
        <v>16489</v>
      </c>
    </row>
    <row r="4747" spans="1:6" ht="30" customHeight="1">
      <c r="A4747" s="446">
        <v>97995</v>
      </c>
      <c r="B4747" s="447" t="s">
        <v>16490</v>
      </c>
      <c r="C4747" s="448" t="s">
        <v>2572</v>
      </c>
      <c r="D4747" s="449">
        <v>552.55000000000007</v>
      </c>
      <c r="E4747" s="449">
        <v>465.4</v>
      </c>
      <c r="F4747" s="449" t="s">
        <v>16491</v>
      </c>
    </row>
    <row r="4748" spans="1:6" ht="45" customHeight="1">
      <c r="A4748" s="446">
        <v>97996</v>
      </c>
      <c r="B4748" s="447" t="s">
        <v>16492</v>
      </c>
      <c r="C4748" s="448" t="s">
        <v>2570</v>
      </c>
      <c r="D4748" s="449">
        <v>1452.9</v>
      </c>
      <c r="E4748" s="449">
        <v>990.71</v>
      </c>
      <c r="F4748" s="449" t="s">
        <v>16493</v>
      </c>
    </row>
    <row r="4749" spans="1:6" ht="30" customHeight="1">
      <c r="A4749" s="446">
        <v>97997</v>
      </c>
      <c r="B4749" s="447" t="s">
        <v>16494</v>
      </c>
      <c r="C4749" s="448" t="s">
        <v>2572</v>
      </c>
      <c r="D4749" s="449">
        <v>661.17</v>
      </c>
      <c r="E4749" s="449">
        <v>558.65</v>
      </c>
      <c r="F4749" s="449" t="s">
        <v>16495</v>
      </c>
    </row>
    <row r="4750" spans="1:6" ht="30" customHeight="1">
      <c r="A4750" s="446">
        <v>97999</v>
      </c>
      <c r="B4750" s="447" t="s">
        <v>16496</v>
      </c>
      <c r="C4750" s="448" t="s">
        <v>2572</v>
      </c>
      <c r="D4750" s="449">
        <v>769.81000000000006</v>
      </c>
      <c r="E4750" s="449">
        <v>651.91</v>
      </c>
      <c r="F4750" s="449" t="s">
        <v>16497</v>
      </c>
    </row>
    <row r="4751" spans="1:6" ht="30" customHeight="1">
      <c r="A4751" s="446">
        <v>98001</v>
      </c>
      <c r="B4751" s="447" t="s">
        <v>16498</v>
      </c>
      <c r="C4751" s="448" t="s">
        <v>2572</v>
      </c>
      <c r="D4751" s="449">
        <v>878.45999999999992</v>
      </c>
      <c r="E4751" s="449">
        <v>745.15</v>
      </c>
      <c r="F4751" s="449" t="s">
        <v>16499</v>
      </c>
    </row>
    <row r="4752" spans="1:6" ht="45" customHeight="1">
      <c r="A4752" s="446">
        <v>98002</v>
      </c>
      <c r="B4752" s="447" t="s">
        <v>16500</v>
      </c>
      <c r="C4752" s="448" t="s">
        <v>2570</v>
      </c>
      <c r="D4752" s="449">
        <v>2402.06</v>
      </c>
      <c r="E4752" s="449">
        <v>1592.19</v>
      </c>
      <c r="F4752" s="449" t="s">
        <v>16501</v>
      </c>
    </row>
    <row r="4753" spans="1:6" ht="30" customHeight="1">
      <c r="A4753" s="446">
        <v>98003</v>
      </c>
      <c r="B4753" s="447" t="s">
        <v>16502</v>
      </c>
      <c r="C4753" s="448" t="s">
        <v>2572</v>
      </c>
      <c r="D4753" s="449">
        <v>987.16</v>
      </c>
      <c r="E4753" s="449">
        <v>838.36</v>
      </c>
      <c r="F4753" s="449" t="s">
        <v>16503</v>
      </c>
    </row>
    <row r="4754" spans="1:6" ht="30" customHeight="1">
      <c r="A4754" s="446">
        <v>98005</v>
      </c>
      <c r="B4754" s="447" t="s">
        <v>16504</v>
      </c>
      <c r="C4754" s="448" t="s">
        <v>2572</v>
      </c>
      <c r="D4754" s="449">
        <v>1095.79</v>
      </c>
      <c r="E4754" s="449">
        <v>931.64</v>
      </c>
      <c r="F4754" s="449" t="s">
        <v>16505</v>
      </c>
    </row>
    <row r="4755" spans="1:6" ht="45" customHeight="1">
      <c r="A4755" s="446">
        <v>98006</v>
      </c>
      <c r="B4755" s="447" t="s">
        <v>16506</v>
      </c>
      <c r="C4755" s="448" t="s">
        <v>2570</v>
      </c>
      <c r="D4755" s="449">
        <v>3024.9</v>
      </c>
      <c r="E4755" s="449">
        <v>1993.31</v>
      </c>
      <c r="F4755" s="449" t="s">
        <v>16507</v>
      </c>
    </row>
    <row r="4756" spans="1:6" ht="30" customHeight="1">
      <c r="A4756" s="446">
        <v>98007</v>
      </c>
      <c r="B4756" s="447" t="s">
        <v>16508</v>
      </c>
      <c r="C4756" s="448" t="s">
        <v>2572</v>
      </c>
      <c r="D4756" s="449">
        <v>1204.3799999999999</v>
      </c>
      <c r="E4756" s="449">
        <v>1024.93</v>
      </c>
      <c r="F4756" s="449" t="s">
        <v>16509</v>
      </c>
    </row>
    <row r="4757" spans="1:6" ht="45" customHeight="1">
      <c r="A4757" s="446">
        <v>98008</v>
      </c>
      <c r="B4757" s="447" t="s">
        <v>16510</v>
      </c>
      <c r="C4757" s="448" t="s">
        <v>2570</v>
      </c>
      <c r="D4757" s="449">
        <v>1823.8600000000001</v>
      </c>
      <c r="E4757" s="449">
        <v>1193.83</v>
      </c>
      <c r="F4757" s="449" t="s">
        <v>16511</v>
      </c>
    </row>
    <row r="4758" spans="1:6" ht="30" customHeight="1">
      <c r="A4758" s="446">
        <v>98009</v>
      </c>
      <c r="B4758" s="447" t="s">
        <v>16512</v>
      </c>
      <c r="C4758" s="448" t="s">
        <v>2572</v>
      </c>
      <c r="D4758" s="449">
        <v>769.81000000000006</v>
      </c>
      <c r="E4758" s="449">
        <v>651.91</v>
      </c>
      <c r="F4758" s="449" t="s">
        <v>16497</v>
      </c>
    </row>
    <row r="4759" spans="1:6" ht="45" customHeight="1">
      <c r="A4759" s="446">
        <v>98010</v>
      </c>
      <c r="B4759" s="447" t="s">
        <v>16513</v>
      </c>
      <c r="C4759" s="448" t="s">
        <v>2570</v>
      </c>
      <c r="D4759" s="449">
        <v>2242.5100000000002</v>
      </c>
      <c r="E4759" s="449">
        <v>1430.41</v>
      </c>
      <c r="F4759" s="449" t="s">
        <v>16514</v>
      </c>
    </row>
    <row r="4760" spans="1:6" ht="30" customHeight="1">
      <c r="A4760" s="446">
        <v>98011</v>
      </c>
      <c r="B4760" s="447" t="s">
        <v>16515</v>
      </c>
      <c r="C4760" s="448" t="s">
        <v>2572</v>
      </c>
      <c r="D4760" s="449">
        <v>878.45999999999992</v>
      </c>
      <c r="E4760" s="449">
        <v>745.15</v>
      </c>
      <c r="F4760" s="449" t="s">
        <v>16499</v>
      </c>
    </row>
    <row r="4761" spans="1:6" ht="45" customHeight="1">
      <c r="A4761" s="446">
        <v>98012</v>
      </c>
      <c r="B4761" s="447" t="s">
        <v>16516</v>
      </c>
      <c r="C4761" s="448" t="s">
        <v>2570</v>
      </c>
      <c r="D4761" s="449">
        <v>2642.4999999999995</v>
      </c>
      <c r="E4761" s="449">
        <v>1666.98</v>
      </c>
      <c r="F4761" s="449" t="s">
        <v>16517</v>
      </c>
    </row>
    <row r="4762" spans="1:6" ht="30" customHeight="1">
      <c r="A4762" s="446">
        <v>98013</v>
      </c>
      <c r="B4762" s="447" t="s">
        <v>16518</v>
      </c>
      <c r="C4762" s="448" t="s">
        <v>2572</v>
      </c>
      <c r="D4762" s="449">
        <v>987.16</v>
      </c>
      <c r="E4762" s="449">
        <v>838.36</v>
      </c>
      <c r="F4762" s="449" t="s">
        <v>16503</v>
      </c>
    </row>
    <row r="4763" spans="1:6" ht="45" customHeight="1">
      <c r="A4763" s="446">
        <v>98014</v>
      </c>
      <c r="B4763" s="447" t="s">
        <v>16519</v>
      </c>
      <c r="C4763" s="448" t="s">
        <v>2570</v>
      </c>
      <c r="D4763" s="449">
        <v>3042.4200000000005</v>
      </c>
      <c r="E4763" s="449">
        <v>1903.6</v>
      </c>
      <c r="F4763" s="449" t="s">
        <v>16520</v>
      </c>
    </row>
    <row r="4764" spans="1:6" ht="30" customHeight="1">
      <c r="A4764" s="446">
        <v>98015</v>
      </c>
      <c r="B4764" s="447" t="s">
        <v>16521</v>
      </c>
      <c r="C4764" s="448" t="s">
        <v>2572</v>
      </c>
      <c r="D4764" s="449">
        <v>1095.79</v>
      </c>
      <c r="E4764" s="449">
        <v>931.64</v>
      </c>
      <c r="F4764" s="449" t="s">
        <v>16505</v>
      </c>
    </row>
    <row r="4765" spans="1:6" ht="45" customHeight="1">
      <c r="A4765" s="446">
        <v>98016</v>
      </c>
      <c r="B4765" s="447" t="s">
        <v>16522</v>
      </c>
      <c r="C4765" s="448" t="s">
        <v>2570</v>
      </c>
      <c r="D4765" s="449">
        <v>3442.3700000000003</v>
      </c>
      <c r="E4765" s="449">
        <v>2140.23</v>
      </c>
      <c r="F4765" s="449" t="s">
        <v>16523</v>
      </c>
    </row>
    <row r="4766" spans="1:6" ht="30" customHeight="1">
      <c r="A4766" s="446">
        <v>98017</v>
      </c>
      <c r="B4766" s="447" t="s">
        <v>16524</v>
      </c>
      <c r="C4766" s="448" t="s">
        <v>2572</v>
      </c>
      <c r="D4766" s="449">
        <v>1204.3799999999999</v>
      </c>
      <c r="E4766" s="449">
        <v>1024.93</v>
      </c>
      <c r="F4766" s="449" t="s">
        <v>16509</v>
      </c>
    </row>
    <row r="4767" spans="1:6" ht="45" customHeight="1">
      <c r="A4767" s="446">
        <v>98018</v>
      </c>
      <c r="B4767" s="447" t="s">
        <v>16525</v>
      </c>
      <c r="C4767" s="448" t="s">
        <v>2570</v>
      </c>
      <c r="D4767" s="449">
        <v>3842.18</v>
      </c>
      <c r="E4767" s="449">
        <v>2376.9699999999998</v>
      </c>
      <c r="F4767" s="449" t="s">
        <v>16526</v>
      </c>
    </row>
    <row r="4768" spans="1:6" ht="30" customHeight="1">
      <c r="A4768" s="446">
        <v>98019</v>
      </c>
      <c r="B4768" s="447" t="s">
        <v>16527</v>
      </c>
      <c r="C4768" s="448" t="s">
        <v>2572</v>
      </c>
      <c r="D4768" s="449">
        <v>1330.26</v>
      </c>
      <c r="E4768" s="449">
        <v>1126.47</v>
      </c>
      <c r="F4768" s="449" t="s">
        <v>16528</v>
      </c>
    </row>
    <row r="4769" spans="1:6" ht="45" customHeight="1">
      <c r="A4769" s="446">
        <v>98020</v>
      </c>
      <c r="B4769" s="447" t="s">
        <v>16529</v>
      </c>
      <c r="C4769" s="448" t="s">
        <v>2570</v>
      </c>
      <c r="D4769" s="449">
        <v>2727.21</v>
      </c>
      <c r="E4769" s="449">
        <v>1708.47</v>
      </c>
      <c r="F4769" s="449" t="s">
        <v>16530</v>
      </c>
    </row>
    <row r="4770" spans="1:6" ht="30" customHeight="1">
      <c r="A4770" s="446">
        <v>98021</v>
      </c>
      <c r="B4770" s="447" t="s">
        <v>16531</v>
      </c>
      <c r="C4770" s="448" t="s">
        <v>2572</v>
      </c>
      <c r="D4770" s="449">
        <v>1004.37</v>
      </c>
      <c r="E4770" s="449">
        <v>846.67</v>
      </c>
      <c r="F4770" s="449" t="s">
        <v>16532</v>
      </c>
    </row>
    <row r="4771" spans="1:6" ht="45" customHeight="1">
      <c r="A4771" s="446">
        <v>98022</v>
      </c>
      <c r="B4771" s="447" t="s">
        <v>16533</v>
      </c>
      <c r="C4771" s="448" t="s">
        <v>2570</v>
      </c>
      <c r="D4771" s="449">
        <v>3209.09</v>
      </c>
      <c r="E4771" s="449">
        <v>1980.8</v>
      </c>
      <c r="F4771" s="449" t="s">
        <v>16534</v>
      </c>
    </row>
    <row r="4772" spans="1:6" ht="30" customHeight="1">
      <c r="A4772" s="446">
        <v>98023</v>
      </c>
      <c r="B4772" s="447" t="s">
        <v>16535</v>
      </c>
      <c r="C4772" s="448" t="s">
        <v>2572</v>
      </c>
      <c r="D4772" s="449">
        <v>1113.02</v>
      </c>
      <c r="E4772" s="449">
        <v>939.93</v>
      </c>
      <c r="F4772" s="449" t="s">
        <v>16536</v>
      </c>
    </row>
    <row r="4773" spans="1:6" ht="45" customHeight="1">
      <c r="A4773" s="446">
        <v>98024</v>
      </c>
      <c r="B4773" s="447" t="s">
        <v>16537</v>
      </c>
      <c r="C4773" s="448" t="s">
        <v>2570</v>
      </c>
      <c r="D4773" s="449">
        <v>3732.73</v>
      </c>
      <c r="E4773" s="449">
        <v>2253.7800000000002</v>
      </c>
      <c r="F4773" s="449" t="s">
        <v>16538</v>
      </c>
    </row>
    <row r="4774" spans="1:6" ht="30" customHeight="1">
      <c r="A4774" s="446">
        <v>98025</v>
      </c>
      <c r="B4774" s="447" t="s">
        <v>16539</v>
      </c>
      <c r="C4774" s="448" t="s">
        <v>2572</v>
      </c>
      <c r="D4774" s="449">
        <v>1221.6299999999999</v>
      </c>
      <c r="E4774" s="449">
        <v>1033.22</v>
      </c>
      <c r="F4774" s="449" t="s">
        <v>16540</v>
      </c>
    </row>
    <row r="4775" spans="1:6" ht="45" customHeight="1">
      <c r="A4775" s="446">
        <v>98026</v>
      </c>
      <c r="B4775" s="447" t="s">
        <v>16541</v>
      </c>
      <c r="C4775" s="448" t="s">
        <v>2570</v>
      </c>
      <c r="D4775" s="449">
        <v>4219.45</v>
      </c>
      <c r="E4775" s="449">
        <v>2526.4899999999998</v>
      </c>
      <c r="F4775" s="449" t="s">
        <v>16542</v>
      </c>
    </row>
    <row r="4776" spans="1:6" ht="30" customHeight="1">
      <c r="A4776" s="446">
        <v>98027</v>
      </c>
      <c r="B4776" s="447" t="s">
        <v>16543</v>
      </c>
      <c r="C4776" s="448" t="s">
        <v>2572</v>
      </c>
      <c r="D4776" s="449">
        <v>1330.26</v>
      </c>
      <c r="E4776" s="449">
        <v>1126.47</v>
      </c>
      <c r="F4776" s="449" t="s">
        <v>16528</v>
      </c>
    </row>
    <row r="4777" spans="1:6" ht="45" customHeight="1">
      <c r="A4777" s="446">
        <v>98028</v>
      </c>
      <c r="B4777" s="447" t="s">
        <v>16544</v>
      </c>
      <c r="C4777" s="448" t="s">
        <v>2570</v>
      </c>
      <c r="D4777" s="449">
        <v>4706.2000000000007</v>
      </c>
      <c r="E4777" s="449">
        <v>2799.15</v>
      </c>
      <c r="F4777" s="449" t="s">
        <v>16545</v>
      </c>
    </row>
    <row r="4778" spans="1:6" ht="30" customHeight="1">
      <c r="A4778" s="446">
        <v>98029</v>
      </c>
      <c r="B4778" s="447" t="s">
        <v>16546</v>
      </c>
      <c r="C4778" s="448" t="s">
        <v>2572</v>
      </c>
      <c r="D4778" s="449">
        <v>1442.4499999999998</v>
      </c>
      <c r="E4778" s="449">
        <v>1221.44</v>
      </c>
      <c r="F4778" s="449" t="s">
        <v>16547</v>
      </c>
    </row>
    <row r="4779" spans="1:6" ht="45" customHeight="1">
      <c r="A4779" s="446">
        <v>98030</v>
      </c>
      <c r="B4779" s="447" t="s">
        <v>16548</v>
      </c>
      <c r="C4779" s="448" t="s">
        <v>2570</v>
      </c>
      <c r="D4779" s="449">
        <v>3869.88</v>
      </c>
      <c r="E4779" s="449">
        <v>2245.66</v>
      </c>
      <c r="F4779" s="449" t="s">
        <v>16549</v>
      </c>
    </row>
    <row r="4780" spans="1:6" ht="30" customHeight="1">
      <c r="A4780" s="446">
        <v>98031</v>
      </c>
      <c r="B4780" s="447" t="s">
        <v>16550</v>
      </c>
      <c r="C4780" s="448" t="s">
        <v>2572</v>
      </c>
      <c r="D4780" s="449">
        <v>1225.2299999999998</v>
      </c>
      <c r="E4780" s="449">
        <v>1034.95</v>
      </c>
      <c r="F4780" s="449" t="s">
        <v>16551</v>
      </c>
    </row>
    <row r="4781" spans="1:6" ht="45" customHeight="1">
      <c r="A4781" s="446">
        <v>98032</v>
      </c>
      <c r="B4781" s="447" t="s">
        <v>16552</v>
      </c>
      <c r="C4781" s="448" t="s">
        <v>2570</v>
      </c>
      <c r="D4781" s="449">
        <v>4469.4699999999993</v>
      </c>
      <c r="E4781" s="449">
        <v>2555.36</v>
      </c>
      <c r="F4781" s="449" t="s">
        <v>16553</v>
      </c>
    </row>
    <row r="4782" spans="1:6" ht="30" customHeight="1">
      <c r="A4782" s="446">
        <v>98033</v>
      </c>
      <c r="B4782" s="447" t="s">
        <v>16554</v>
      </c>
      <c r="C4782" s="448" t="s">
        <v>2572</v>
      </c>
      <c r="D4782" s="449">
        <v>1333.7900000000002</v>
      </c>
      <c r="E4782" s="449">
        <v>1128.28</v>
      </c>
      <c r="F4782" s="449" t="s">
        <v>16555</v>
      </c>
    </row>
    <row r="4783" spans="1:6" ht="45" customHeight="1">
      <c r="A4783" s="446">
        <v>98034</v>
      </c>
      <c r="B4783" s="447" t="s">
        <v>16556</v>
      </c>
      <c r="C4783" s="448" t="s">
        <v>2570</v>
      </c>
      <c r="D4783" s="449">
        <v>5069.1499999999996</v>
      </c>
      <c r="E4783" s="449">
        <v>2865.02</v>
      </c>
      <c r="F4783" s="449" t="s">
        <v>16557</v>
      </c>
    </row>
    <row r="4784" spans="1:6" ht="30" customHeight="1">
      <c r="A4784" s="446">
        <v>98035</v>
      </c>
      <c r="B4784" s="447" t="s">
        <v>16558</v>
      </c>
      <c r="C4784" s="448" t="s">
        <v>2572</v>
      </c>
      <c r="D4784" s="449">
        <v>1442.4499999999998</v>
      </c>
      <c r="E4784" s="449">
        <v>1221.44</v>
      </c>
      <c r="F4784" s="449" t="s">
        <v>16547</v>
      </c>
    </row>
    <row r="4785" spans="1:6" ht="45" customHeight="1">
      <c r="A4785" s="446">
        <v>98036</v>
      </c>
      <c r="B4785" s="447" t="s">
        <v>16559</v>
      </c>
      <c r="C4785" s="448" t="s">
        <v>2570</v>
      </c>
      <c r="D4785" s="449">
        <v>5668.83</v>
      </c>
      <c r="E4785" s="449">
        <v>3174.68</v>
      </c>
      <c r="F4785" s="449" t="s">
        <v>16560</v>
      </c>
    </row>
    <row r="4786" spans="1:6" ht="30" customHeight="1">
      <c r="A4786" s="446">
        <v>98037</v>
      </c>
      <c r="B4786" s="447" t="s">
        <v>16561</v>
      </c>
      <c r="C4786" s="448" t="s">
        <v>2572</v>
      </c>
      <c r="D4786" s="449">
        <v>1554.73</v>
      </c>
      <c r="E4786" s="449">
        <v>1316.37</v>
      </c>
      <c r="F4786" s="449" t="s">
        <v>16562</v>
      </c>
    </row>
    <row r="4787" spans="1:6" ht="45" customHeight="1">
      <c r="A4787" s="446">
        <v>98038</v>
      </c>
      <c r="B4787" s="447" t="s">
        <v>16563</v>
      </c>
      <c r="C4787" s="448" t="s">
        <v>2570</v>
      </c>
      <c r="D4787" s="449">
        <v>5207.1399999999994</v>
      </c>
      <c r="E4787" s="449">
        <v>2902.64</v>
      </c>
      <c r="F4787" s="449" t="s">
        <v>16564</v>
      </c>
    </row>
    <row r="4788" spans="1:6" ht="30" customHeight="1">
      <c r="A4788" s="446">
        <v>98039</v>
      </c>
      <c r="B4788" s="447" t="s">
        <v>16565</v>
      </c>
      <c r="C4788" s="448" t="s">
        <v>2572</v>
      </c>
      <c r="D4788" s="449">
        <v>1446.0599999999997</v>
      </c>
      <c r="E4788" s="449">
        <v>1223.1600000000001</v>
      </c>
      <c r="F4788" s="449" t="s">
        <v>16566</v>
      </c>
    </row>
    <row r="4789" spans="1:6" ht="45" customHeight="1">
      <c r="A4789" s="446">
        <v>98040</v>
      </c>
      <c r="B4789" s="447" t="s">
        <v>16567</v>
      </c>
      <c r="C4789" s="448" t="s">
        <v>2570</v>
      </c>
      <c r="D4789" s="449">
        <v>5905.4900000000007</v>
      </c>
      <c r="E4789" s="449">
        <v>3248.8</v>
      </c>
      <c r="F4789" s="449" t="s">
        <v>16568</v>
      </c>
    </row>
    <row r="4790" spans="1:6" ht="30" customHeight="1">
      <c r="A4790" s="446">
        <v>98041</v>
      </c>
      <c r="B4790" s="447" t="s">
        <v>16569</v>
      </c>
      <c r="C4790" s="448" t="s">
        <v>2572</v>
      </c>
      <c r="D4790" s="449">
        <v>1554.73</v>
      </c>
      <c r="E4790" s="449">
        <v>1316.37</v>
      </c>
      <c r="F4790" s="449" t="s">
        <v>16562</v>
      </c>
    </row>
    <row r="4791" spans="1:6" ht="45" customHeight="1">
      <c r="A4791" s="446">
        <v>98042</v>
      </c>
      <c r="B4791" s="447" t="s">
        <v>16570</v>
      </c>
      <c r="C4791" s="448" t="s">
        <v>2570</v>
      </c>
      <c r="D4791" s="449">
        <v>6604.0499999999993</v>
      </c>
      <c r="E4791" s="449">
        <v>3594.78</v>
      </c>
      <c r="F4791" s="449" t="s">
        <v>16571</v>
      </c>
    </row>
    <row r="4792" spans="1:6" ht="30" customHeight="1">
      <c r="A4792" s="446">
        <v>98043</v>
      </c>
      <c r="B4792" s="447" t="s">
        <v>16572</v>
      </c>
      <c r="C4792" s="448" t="s">
        <v>2572</v>
      </c>
      <c r="D4792" s="449">
        <v>1666.93</v>
      </c>
      <c r="E4792" s="449">
        <v>1411.39</v>
      </c>
      <c r="F4792" s="449" t="s">
        <v>16573</v>
      </c>
    </row>
    <row r="4793" spans="1:6" ht="45" customHeight="1">
      <c r="A4793" s="446">
        <v>98044</v>
      </c>
      <c r="B4793" s="447" t="s">
        <v>16574</v>
      </c>
      <c r="C4793" s="448" t="s">
        <v>2570</v>
      </c>
      <c r="D4793" s="449">
        <v>6748.9800000000005</v>
      </c>
      <c r="E4793" s="449">
        <v>3632.7</v>
      </c>
      <c r="F4793" s="449" t="s">
        <v>16575</v>
      </c>
    </row>
    <row r="4794" spans="1:6" ht="30" customHeight="1">
      <c r="A4794" s="446">
        <v>98045</v>
      </c>
      <c r="B4794" s="447" t="s">
        <v>16576</v>
      </c>
      <c r="C4794" s="448" t="s">
        <v>2572</v>
      </c>
      <c r="D4794" s="449">
        <v>1666.93</v>
      </c>
      <c r="E4794" s="449">
        <v>1411.39</v>
      </c>
      <c r="F4794" s="449" t="s">
        <v>16573</v>
      </c>
    </row>
    <row r="4795" spans="1:6" ht="45" customHeight="1">
      <c r="A4795" s="446">
        <v>98046</v>
      </c>
      <c r="B4795" s="447" t="s">
        <v>16577</v>
      </c>
      <c r="C4795" s="448" t="s">
        <v>2570</v>
      </c>
      <c r="D4795" s="449">
        <v>7547.3099999999995</v>
      </c>
      <c r="E4795" s="449">
        <v>4015.19</v>
      </c>
      <c r="F4795" s="449" t="s">
        <v>16578</v>
      </c>
    </row>
    <row r="4796" spans="1:6" ht="30" customHeight="1">
      <c r="A4796" s="446">
        <v>98047</v>
      </c>
      <c r="B4796" s="447" t="s">
        <v>16579</v>
      </c>
      <c r="C4796" s="448" t="s">
        <v>2572</v>
      </c>
      <c r="D4796" s="449">
        <v>1779.1600000000003</v>
      </c>
      <c r="E4796" s="449">
        <v>1506.37</v>
      </c>
      <c r="F4796" s="449" t="s">
        <v>16580</v>
      </c>
    </row>
    <row r="4797" spans="1:6" ht="45" customHeight="1">
      <c r="A4797" s="446">
        <v>98048</v>
      </c>
      <c r="B4797" s="447" t="s">
        <v>16581</v>
      </c>
      <c r="C4797" s="448" t="s">
        <v>2570</v>
      </c>
      <c r="D4797" s="449">
        <v>8498.57</v>
      </c>
      <c r="E4797" s="449">
        <v>4436.01</v>
      </c>
      <c r="F4797" s="449" t="s">
        <v>16582</v>
      </c>
    </row>
    <row r="4798" spans="1:6" ht="30" customHeight="1">
      <c r="A4798" s="446">
        <v>98049</v>
      </c>
      <c r="B4798" s="447" t="s">
        <v>16583</v>
      </c>
      <c r="C4798" s="448" t="s">
        <v>2572</v>
      </c>
      <c r="D4798" s="449">
        <v>1856.2199999999998</v>
      </c>
      <c r="E4798" s="449">
        <v>1584.4</v>
      </c>
      <c r="F4798" s="449" t="s">
        <v>16584</v>
      </c>
    </row>
    <row r="4799" spans="1:6" ht="30" customHeight="1">
      <c r="A4799" s="446">
        <v>98050</v>
      </c>
      <c r="B4799" s="447" t="s">
        <v>16585</v>
      </c>
      <c r="C4799" s="448" t="s">
        <v>2572</v>
      </c>
      <c r="D4799" s="449">
        <v>138.94999999999999</v>
      </c>
      <c r="E4799" s="449">
        <v>21.72</v>
      </c>
      <c r="F4799" s="449" t="s">
        <v>16586</v>
      </c>
    </row>
    <row r="4800" spans="1:6" ht="30" customHeight="1">
      <c r="A4800" s="446">
        <v>98051</v>
      </c>
      <c r="B4800" s="447" t="s">
        <v>16587</v>
      </c>
      <c r="C4800" s="448" t="s">
        <v>2572</v>
      </c>
      <c r="D4800" s="449">
        <v>384.56000000000006</v>
      </c>
      <c r="E4800" s="449">
        <v>335.26</v>
      </c>
      <c r="F4800" s="449" t="s">
        <v>16588</v>
      </c>
    </row>
    <row r="4801" spans="1:6" ht="45" customHeight="1">
      <c r="A4801" s="446">
        <v>98405</v>
      </c>
      <c r="B4801" s="447" t="s">
        <v>16589</v>
      </c>
      <c r="C4801" s="448" t="s">
        <v>2570</v>
      </c>
      <c r="D4801" s="449">
        <v>1066.69</v>
      </c>
      <c r="E4801" s="449">
        <v>784.68</v>
      </c>
      <c r="F4801" s="449" t="s">
        <v>16590</v>
      </c>
    </row>
    <row r="4802" spans="1:6" ht="45" customHeight="1">
      <c r="A4802" s="446">
        <v>98406</v>
      </c>
      <c r="B4802" s="447" t="s">
        <v>16591</v>
      </c>
      <c r="C4802" s="448" t="s">
        <v>2570</v>
      </c>
      <c r="D4802" s="449">
        <v>2713.45</v>
      </c>
      <c r="E4802" s="449">
        <v>1792.72</v>
      </c>
      <c r="F4802" s="449" t="s">
        <v>16592</v>
      </c>
    </row>
    <row r="4803" spans="1:6" ht="45" customHeight="1">
      <c r="A4803" s="446">
        <v>98407</v>
      </c>
      <c r="B4803" s="447" t="s">
        <v>16593</v>
      </c>
      <c r="C4803" s="448" t="s">
        <v>2570</v>
      </c>
      <c r="D4803" s="449">
        <v>1761.33</v>
      </c>
      <c r="E4803" s="449">
        <v>1191.23</v>
      </c>
      <c r="F4803" s="449" t="s">
        <v>16594</v>
      </c>
    </row>
    <row r="4804" spans="1:6" ht="45" customHeight="1">
      <c r="A4804" s="446">
        <v>98408</v>
      </c>
      <c r="B4804" s="447" t="s">
        <v>16595</v>
      </c>
      <c r="C4804" s="448" t="s">
        <v>2570</v>
      </c>
      <c r="D4804" s="449">
        <v>2069.84</v>
      </c>
      <c r="E4804" s="449">
        <v>1391.74</v>
      </c>
      <c r="F4804" s="449" t="s">
        <v>16596</v>
      </c>
    </row>
    <row r="4805" spans="1:6" ht="30" customHeight="1">
      <c r="A4805" s="446">
        <v>98409</v>
      </c>
      <c r="B4805" s="447" t="s">
        <v>16597</v>
      </c>
      <c r="C4805" s="448" t="s">
        <v>2572</v>
      </c>
      <c r="D4805" s="449">
        <v>212.72</v>
      </c>
      <c r="E4805" s="449">
        <v>34.270000000000003</v>
      </c>
      <c r="F4805" s="449" t="s">
        <v>16598</v>
      </c>
    </row>
    <row r="4806" spans="1:6" ht="30" customHeight="1">
      <c r="A4806" s="446">
        <v>98414</v>
      </c>
      <c r="B4806" s="447" t="s">
        <v>16599</v>
      </c>
      <c r="C4806" s="448" t="s">
        <v>2570</v>
      </c>
      <c r="D4806" s="449">
        <v>606.99</v>
      </c>
      <c r="E4806" s="449">
        <v>208.23</v>
      </c>
      <c r="F4806" s="449" t="s">
        <v>16600</v>
      </c>
    </row>
    <row r="4807" spans="1:6" ht="45" customHeight="1">
      <c r="A4807" s="446">
        <v>98415</v>
      </c>
      <c r="B4807" s="447" t="s">
        <v>16601</v>
      </c>
      <c r="C4807" s="448" t="s">
        <v>2570</v>
      </c>
      <c r="D4807" s="449">
        <v>606.99</v>
      </c>
      <c r="E4807" s="449">
        <v>208.23</v>
      </c>
      <c r="F4807" s="449" t="s">
        <v>16600</v>
      </c>
    </row>
    <row r="4808" spans="1:6" ht="45" customHeight="1">
      <c r="A4808" s="446">
        <v>98416</v>
      </c>
      <c r="B4808" s="447" t="s">
        <v>16602</v>
      </c>
      <c r="C4808" s="448" t="s">
        <v>2570</v>
      </c>
      <c r="D4808" s="449">
        <v>735.74</v>
      </c>
      <c r="E4808" s="449">
        <v>228.91</v>
      </c>
      <c r="F4808" s="449" t="s">
        <v>16603</v>
      </c>
    </row>
    <row r="4809" spans="1:6" ht="45" customHeight="1">
      <c r="A4809" s="446">
        <v>98417</v>
      </c>
      <c r="B4809" s="447" t="s">
        <v>16604</v>
      </c>
      <c r="C4809" s="448" t="s">
        <v>2570</v>
      </c>
      <c r="D4809" s="449">
        <v>864.52</v>
      </c>
      <c r="E4809" s="449">
        <v>249.56</v>
      </c>
      <c r="F4809" s="449" t="s">
        <v>16605</v>
      </c>
    </row>
    <row r="4810" spans="1:6" ht="45" customHeight="1">
      <c r="A4810" s="446">
        <v>98418</v>
      </c>
      <c r="B4810" s="447" t="s">
        <v>16606</v>
      </c>
      <c r="C4810" s="448" t="s">
        <v>2570</v>
      </c>
      <c r="D4810" s="449">
        <v>933.98</v>
      </c>
      <c r="E4810" s="449">
        <v>260.43</v>
      </c>
      <c r="F4810" s="449" t="s">
        <v>16607</v>
      </c>
    </row>
    <row r="4811" spans="1:6" ht="45" customHeight="1">
      <c r="A4811" s="446">
        <v>98419</v>
      </c>
      <c r="B4811" s="447" t="s">
        <v>16608</v>
      </c>
      <c r="C4811" s="448" t="s">
        <v>2570</v>
      </c>
      <c r="D4811" s="449">
        <v>1003.5</v>
      </c>
      <c r="E4811" s="449">
        <v>271.25</v>
      </c>
      <c r="F4811" s="449" t="s">
        <v>16609</v>
      </c>
    </row>
    <row r="4812" spans="1:6" ht="45" customHeight="1">
      <c r="A4812" s="446">
        <v>98420</v>
      </c>
      <c r="B4812" s="447" t="s">
        <v>16610</v>
      </c>
      <c r="C4812" s="448" t="s">
        <v>2570</v>
      </c>
      <c r="D4812" s="449">
        <v>991.83</v>
      </c>
      <c r="E4812" s="449">
        <v>247.91</v>
      </c>
      <c r="F4812" s="449" t="s">
        <v>16611</v>
      </c>
    </row>
    <row r="4813" spans="1:6" ht="45" customHeight="1">
      <c r="A4813" s="446">
        <v>98421</v>
      </c>
      <c r="B4813" s="447" t="s">
        <v>16612</v>
      </c>
      <c r="C4813" s="448" t="s">
        <v>2570</v>
      </c>
      <c r="D4813" s="449">
        <v>1120.5500000000002</v>
      </c>
      <c r="E4813" s="449">
        <v>268.62</v>
      </c>
      <c r="F4813" s="449" t="s">
        <v>16613</v>
      </c>
    </row>
    <row r="4814" spans="1:6" ht="45" customHeight="1">
      <c r="A4814" s="446">
        <v>98422</v>
      </c>
      <c r="B4814" s="447" t="s">
        <v>16614</v>
      </c>
      <c r="C4814" s="448" t="s">
        <v>2570</v>
      </c>
      <c r="D4814" s="449">
        <v>1249.29</v>
      </c>
      <c r="E4814" s="449">
        <v>289.31</v>
      </c>
      <c r="F4814" s="449" t="s">
        <v>16615</v>
      </c>
    </row>
    <row r="4815" spans="1:6" ht="45" customHeight="1">
      <c r="A4815" s="446">
        <v>98423</v>
      </c>
      <c r="B4815" s="447" t="s">
        <v>16616</v>
      </c>
      <c r="C4815" s="448" t="s">
        <v>2570</v>
      </c>
      <c r="D4815" s="449">
        <v>1318.75</v>
      </c>
      <c r="E4815" s="449">
        <v>300.18</v>
      </c>
      <c r="F4815" s="449" t="s">
        <v>16617</v>
      </c>
    </row>
    <row r="4816" spans="1:6" ht="45" customHeight="1">
      <c r="A4816" s="446">
        <v>98424</v>
      </c>
      <c r="B4816" s="447" t="s">
        <v>16618</v>
      </c>
      <c r="C4816" s="448" t="s">
        <v>2570</v>
      </c>
      <c r="D4816" s="449">
        <v>1388.25</v>
      </c>
      <c r="E4816" s="449">
        <v>311.02</v>
      </c>
      <c r="F4816" s="449" t="s">
        <v>16619</v>
      </c>
    </row>
    <row r="4817" spans="1:6" ht="45" customHeight="1">
      <c r="A4817" s="446">
        <v>98425</v>
      </c>
      <c r="B4817" s="447" t="s">
        <v>16620</v>
      </c>
      <c r="C4817" s="448" t="s">
        <v>2570</v>
      </c>
      <c r="D4817" s="449">
        <v>1271.6499999999999</v>
      </c>
      <c r="E4817" s="449">
        <v>911.53</v>
      </c>
      <c r="F4817" s="449" t="s">
        <v>16479</v>
      </c>
    </row>
    <row r="4818" spans="1:6" ht="45" customHeight="1">
      <c r="A4818" s="446">
        <v>98426</v>
      </c>
      <c r="B4818" s="447" t="s">
        <v>16621</v>
      </c>
      <c r="C4818" s="448" t="s">
        <v>2570</v>
      </c>
      <c r="D4818" s="449">
        <v>1609.77</v>
      </c>
      <c r="E4818" s="449">
        <v>1225.52</v>
      </c>
      <c r="F4818" s="449" t="s">
        <v>16622</v>
      </c>
    </row>
    <row r="4819" spans="1:6" ht="45" customHeight="1">
      <c r="A4819" s="446">
        <v>98427</v>
      </c>
      <c r="B4819" s="447" t="s">
        <v>16623</v>
      </c>
      <c r="C4819" s="448" t="s">
        <v>2570</v>
      </c>
      <c r="D4819" s="449">
        <v>1948.3100000000002</v>
      </c>
      <c r="E4819" s="449">
        <v>1539.09</v>
      </c>
      <c r="F4819" s="449" t="s">
        <v>16624</v>
      </c>
    </row>
    <row r="4820" spans="1:6" ht="45" customHeight="1">
      <c r="A4820" s="446">
        <v>98428</v>
      </c>
      <c r="B4820" s="447" t="s">
        <v>16625</v>
      </c>
      <c r="C4820" s="448" t="s">
        <v>2570</v>
      </c>
      <c r="D4820" s="449">
        <v>2140.41</v>
      </c>
      <c r="E4820" s="449">
        <v>1706.9</v>
      </c>
      <c r="F4820" s="449" t="s">
        <v>16626</v>
      </c>
    </row>
    <row r="4821" spans="1:6" ht="45" customHeight="1">
      <c r="A4821" s="446">
        <v>98429</v>
      </c>
      <c r="B4821" s="447" t="s">
        <v>16627</v>
      </c>
      <c r="C4821" s="448" t="s">
        <v>2570</v>
      </c>
      <c r="D4821" s="449">
        <v>2332.83</v>
      </c>
      <c r="E4821" s="449">
        <v>1874.39</v>
      </c>
      <c r="F4821" s="449" t="s">
        <v>16628</v>
      </c>
    </row>
    <row r="4822" spans="1:6" ht="45" customHeight="1">
      <c r="A4822" s="446">
        <v>98430</v>
      </c>
      <c r="B4822" s="447" t="s">
        <v>16629</v>
      </c>
      <c r="C4822" s="448" t="s">
        <v>2570</v>
      </c>
      <c r="D4822" s="449">
        <v>1656.7799999999997</v>
      </c>
      <c r="E4822" s="449">
        <v>950.92</v>
      </c>
      <c r="F4822" s="449" t="s">
        <v>16630</v>
      </c>
    </row>
    <row r="4823" spans="1:6" ht="45" customHeight="1">
      <c r="A4823" s="446">
        <v>98431</v>
      </c>
      <c r="B4823" s="447" t="s">
        <v>16631</v>
      </c>
      <c r="C4823" s="448" t="s">
        <v>2570</v>
      </c>
      <c r="D4823" s="449">
        <v>1994.83</v>
      </c>
      <c r="E4823" s="449">
        <v>1264.98</v>
      </c>
      <c r="F4823" s="449" t="s">
        <v>16632</v>
      </c>
    </row>
    <row r="4824" spans="1:6" ht="45" customHeight="1">
      <c r="A4824" s="446">
        <v>98432</v>
      </c>
      <c r="B4824" s="447" t="s">
        <v>16633</v>
      </c>
      <c r="C4824" s="448" t="s">
        <v>2570</v>
      </c>
      <c r="D4824" s="449">
        <v>2333.29</v>
      </c>
      <c r="E4824" s="449">
        <v>1578.63</v>
      </c>
      <c r="F4824" s="449" t="s">
        <v>16634</v>
      </c>
    </row>
    <row r="4825" spans="1:6" ht="45" customHeight="1">
      <c r="A4825" s="446">
        <v>98433</v>
      </c>
      <c r="B4825" s="447" t="s">
        <v>16635</v>
      </c>
      <c r="C4825" s="448" t="s">
        <v>2570</v>
      </c>
      <c r="D4825" s="449">
        <v>2525.38</v>
      </c>
      <c r="E4825" s="449">
        <v>1746.45</v>
      </c>
      <c r="F4825" s="449" t="s">
        <v>16636</v>
      </c>
    </row>
    <row r="4826" spans="1:6" ht="45" customHeight="1">
      <c r="A4826" s="446">
        <v>98434</v>
      </c>
      <c r="B4826" s="447" t="s">
        <v>16637</v>
      </c>
      <c r="C4826" s="448" t="s">
        <v>2570</v>
      </c>
      <c r="D4826" s="449">
        <v>2717.7799999999997</v>
      </c>
      <c r="E4826" s="449">
        <v>1913.96</v>
      </c>
      <c r="F4826" s="449" t="s">
        <v>16638</v>
      </c>
    </row>
    <row r="4827" spans="1:6" ht="30" customHeight="1">
      <c r="A4827" s="446">
        <v>99240</v>
      </c>
      <c r="B4827" s="447" t="s">
        <v>16639</v>
      </c>
      <c r="C4827" s="448" t="s">
        <v>2572</v>
      </c>
      <c r="D4827" s="449">
        <v>280.2</v>
      </c>
      <c r="E4827" s="449">
        <v>49.05</v>
      </c>
      <c r="F4827" s="449" t="s">
        <v>16640</v>
      </c>
    </row>
    <row r="4828" spans="1:6" ht="30" customHeight="1">
      <c r="A4828" s="446">
        <v>99241</v>
      </c>
      <c r="B4828" s="447" t="s">
        <v>16641</v>
      </c>
      <c r="C4828" s="448" t="s">
        <v>2572</v>
      </c>
      <c r="D4828" s="449">
        <v>732.57</v>
      </c>
      <c r="E4828" s="449">
        <v>651.92999999999995</v>
      </c>
      <c r="F4828" s="449" t="s">
        <v>16642</v>
      </c>
    </row>
    <row r="4829" spans="1:6" ht="45" customHeight="1">
      <c r="A4829" s="446">
        <v>99242</v>
      </c>
      <c r="B4829" s="447" t="s">
        <v>16643</v>
      </c>
      <c r="C4829" s="448" t="s">
        <v>2570</v>
      </c>
      <c r="D4829" s="449">
        <v>1211.71</v>
      </c>
      <c r="E4829" s="449">
        <v>911.66</v>
      </c>
      <c r="F4829" s="449" t="s">
        <v>16644</v>
      </c>
    </row>
    <row r="4830" spans="1:6" ht="30" customHeight="1">
      <c r="A4830" s="446">
        <v>99243</v>
      </c>
      <c r="B4830" s="447" t="s">
        <v>16645</v>
      </c>
      <c r="C4830" s="448" t="s">
        <v>2572</v>
      </c>
      <c r="D4830" s="449">
        <v>628.91999999999996</v>
      </c>
      <c r="E4830" s="449">
        <v>627.38</v>
      </c>
      <c r="F4830" s="449" t="s">
        <v>16646</v>
      </c>
    </row>
    <row r="4831" spans="1:6" ht="45" customHeight="1">
      <c r="A4831" s="446">
        <v>99244</v>
      </c>
      <c r="B4831" s="447" t="s">
        <v>16647</v>
      </c>
      <c r="C4831" s="448" t="s">
        <v>2570</v>
      </c>
      <c r="D4831" s="449">
        <v>2165.7399999999998</v>
      </c>
      <c r="E4831" s="449">
        <v>1430.59</v>
      </c>
      <c r="F4831" s="449" t="s">
        <v>16648</v>
      </c>
    </row>
    <row r="4832" spans="1:6" ht="30" customHeight="1">
      <c r="A4832" s="446">
        <v>99246</v>
      </c>
      <c r="B4832" s="447" t="s">
        <v>16649</v>
      </c>
      <c r="C4832" s="448" t="s">
        <v>2572</v>
      </c>
      <c r="D4832" s="449">
        <v>449.73000000000008</v>
      </c>
      <c r="E4832" s="449">
        <v>62.46</v>
      </c>
      <c r="F4832" s="449" t="s">
        <v>16650</v>
      </c>
    </row>
    <row r="4833" spans="1:6" ht="30" customHeight="1">
      <c r="A4833" s="446">
        <v>99247</v>
      </c>
      <c r="B4833" s="447" t="s">
        <v>16651</v>
      </c>
      <c r="C4833" s="448" t="s">
        <v>2572</v>
      </c>
      <c r="D4833" s="449">
        <v>835.75000000000011</v>
      </c>
      <c r="E4833" s="449">
        <v>745.18</v>
      </c>
      <c r="F4833" s="449" t="s">
        <v>16652</v>
      </c>
    </row>
    <row r="4834" spans="1:6" ht="45" customHeight="1">
      <c r="A4834" s="446">
        <v>99248</v>
      </c>
      <c r="B4834" s="447" t="s">
        <v>16653</v>
      </c>
      <c r="C4834" s="448" t="s">
        <v>2570</v>
      </c>
      <c r="D4834" s="449">
        <v>1562.9199999999998</v>
      </c>
      <c r="E4834" s="449">
        <v>1126.99</v>
      </c>
      <c r="F4834" s="449" t="s">
        <v>16654</v>
      </c>
    </row>
    <row r="4835" spans="1:6" ht="30" customHeight="1">
      <c r="A4835" s="446">
        <v>99249</v>
      </c>
      <c r="B4835" s="447" t="s">
        <v>16655</v>
      </c>
      <c r="C4835" s="448" t="s">
        <v>2572</v>
      </c>
      <c r="D4835" s="449">
        <v>767.37000000000012</v>
      </c>
      <c r="E4835" s="449">
        <v>773.27</v>
      </c>
      <c r="F4835" s="449" t="s">
        <v>16656</v>
      </c>
    </row>
    <row r="4836" spans="1:6" ht="45" customHeight="1">
      <c r="A4836" s="446">
        <v>99252</v>
      </c>
      <c r="B4836" s="447" t="s">
        <v>16657</v>
      </c>
      <c r="C4836" s="448" t="s">
        <v>2570</v>
      </c>
      <c r="D4836" s="449">
        <v>1105.04</v>
      </c>
      <c r="E4836" s="449">
        <v>790.23</v>
      </c>
      <c r="F4836" s="449" t="s">
        <v>16658</v>
      </c>
    </row>
    <row r="4837" spans="1:6" ht="30" customHeight="1">
      <c r="A4837" s="446">
        <v>99254</v>
      </c>
      <c r="B4837" s="447" t="s">
        <v>16659</v>
      </c>
      <c r="C4837" s="448" t="s">
        <v>2572</v>
      </c>
      <c r="D4837" s="449">
        <v>526.26</v>
      </c>
      <c r="E4837" s="449">
        <v>465.42</v>
      </c>
      <c r="F4837" s="449" t="s">
        <v>16660</v>
      </c>
    </row>
    <row r="4838" spans="1:6" ht="45" customHeight="1">
      <c r="A4838" s="446">
        <v>99256</v>
      </c>
      <c r="B4838" s="447" t="s">
        <v>16661</v>
      </c>
      <c r="C4838" s="448" t="s">
        <v>2570</v>
      </c>
      <c r="D4838" s="449">
        <v>2551.85</v>
      </c>
      <c r="E4838" s="449">
        <v>1667.19</v>
      </c>
      <c r="F4838" s="449" t="s">
        <v>16662</v>
      </c>
    </row>
    <row r="4839" spans="1:6" ht="45" customHeight="1">
      <c r="A4839" s="446">
        <v>99259</v>
      </c>
      <c r="B4839" s="447" t="s">
        <v>16663</v>
      </c>
      <c r="C4839" s="448" t="s">
        <v>2570</v>
      </c>
      <c r="D4839" s="449">
        <v>1402.9500000000003</v>
      </c>
      <c r="E4839" s="449">
        <v>990.83</v>
      </c>
      <c r="F4839" s="449" t="s">
        <v>16664</v>
      </c>
    </row>
    <row r="4840" spans="1:6" ht="30" customHeight="1">
      <c r="A4840" s="446">
        <v>99261</v>
      </c>
      <c r="B4840" s="447" t="s">
        <v>16665</v>
      </c>
      <c r="C4840" s="448" t="s">
        <v>2572</v>
      </c>
      <c r="D4840" s="449">
        <v>629.41</v>
      </c>
      <c r="E4840" s="449">
        <v>558.66999999999996</v>
      </c>
      <c r="F4840" s="449" t="s">
        <v>16666</v>
      </c>
    </row>
    <row r="4841" spans="1:6" ht="30" customHeight="1">
      <c r="A4841" s="446">
        <v>99263</v>
      </c>
      <c r="B4841" s="447" t="s">
        <v>16667</v>
      </c>
      <c r="C4841" s="448" t="s">
        <v>2572</v>
      </c>
      <c r="D4841" s="449">
        <v>938.9799999999999</v>
      </c>
      <c r="E4841" s="449">
        <v>838.38</v>
      </c>
      <c r="F4841" s="449" t="s">
        <v>16668</v>
      </c>
    </row>
    <row r="4842" spans="1:6" ht="45" customHeight="1">
      <c r="A4842" s="446">
        <v>99265</v>
      </c>
      <c r="B4842" s="447" t="s">
        <v>16669</v>
      </c>
      <c r="C4842" s="448" t="s">
        <v>2570</v>
      </c>
      <c r="D4842" s="449">
        <v>1700.81</v>
      </c>
      <c r="E4842" s="449">
        <v>1191.3699999999999</v>
      </c>
      <c r="F4842" s="449" t="s">
        <v>16670</v>
      </c>
    </row>
    <row r="4843" spans="1:6" ht="30" customHeight="1">
      <c r="A4843" s="446">
        <v>99266</v>
      </c>
      <c r="B4843" s="447" t="s">
        <v>16671</v>
      </c>
      <c r="C4843" s="448" t="s">
        <v>2572</v>
      </c>
      <c r="D4843" s="449">
        <v>732.57</v>
      </c>
      <c r="E4843" s="449">
        <v>651.92999999999995</v>
      </c>
      <c r="F4843" s="449" t="s">
        <v>16642</v>
      </c>
    </row>
    <row r="4844" spans="1:6" ht="45" customHeight="1">
      <c r="A4844" s="446">
        <v>99267</v>
      </c>
      <c r="B4844" s="447" t="s">
        <v>16672</v>
      </c>
      <c r="C4844" s="448" t="s">
        <v>2570</v>
      </c>
      <c r="D4844" s="449">
        <v>1998.7299999999998</v>
      </c>
      <c r="E4844" s="449">
        <v>1391.91</v>
      </c>
      <c r="F4844" s="449" t="s">
        <v>16673</v>
      </c>
    </row>
    <row r="4845" spans="1:6" ht="30" customHeight="1">
      <c r="A4845" s="446">
        <v>99269</v>
      </c>
      <c r="B4845" s="447" t="s">
        <v>16674</v>
      </c>
      <c r="C4845" s="448" t="s">
        <v>2572</v>
      </c>
      <c r="D4845" s="449">
        <v>835.75000000000011</v>
      </c>
      <c r="E4845" s="449">
        <v>745.18</v>
      </c>
      <c r="F4845" s="449" t="s">
        <v>16652</v>
      </c>
    </row>
    <row r="4846" spans="1:6" ht="45" customHeight="1">
      <c r="A4846" s="446">
        <v>99271</v>
      </c>
      <c r="B4846" s="447" t="s">
        <v>16675</v>
      </c>
      <c r="C4846" s="448" t="s">
        <v>2570</v>
      </c>
      <c r="D4846" s="449">
        <v>2937.8899999999994</v>
      </c>
      <c r="E4846" s="449">
        <v>1903.84</v>
      </c>
      <c r="F4846" s="449" t="s">
        <v>16676</v>
      </c>
    </row>
    <row r="4847" spans="1:6" ht="45" customHeight="1">
      <c r="A4847" s="446">
        <v>99272</v>
      </c>
      <c r="B4847" s="447" t="s">
        <v>16677</v>
      </c>
      <c r="C4847" s="448" t="s">
        <v>2570</v>
      </c>
      <c r="D4847" s="449">
        <v>434.60999999999996</v>
      </c>
      <c r="E4847" s="449">
        <v>348.3</v>
      </c>
      <c r="F4847" s="449" t="s">
        <v>16678</v>
      </c>
    </row>
    <row r="4848" spans="1:6" ht="45" customHeight="1">
      <c r="A4848" s="446">
        <v>99273</v>
      </c>
      <c r="B4848" s="447" t="s">
        <v>16679</v>
      </c>
      <c r="C4848" s="448" t="s">
        <v>2570</v>
      </c>
      <c r="D4848" s="449">
        <v>616.32000000000005</v>
      </c>
      <c r="E4848" s="449">
        <v>521.6</v>
      </c>
      <c r="F4848" s="449" t="s">
        <v>16680</v>
      </c>
    </row>
    <row r="4849" spans="1:6" ht="45" customHeight="1">
      <c r="A4849" s="446">
        <v>99274</v>
      </c>
      <c r="B4849" s="447" t="s">
        <v>16681</v>
      </c>
      <c r="C4849" s="448" t="s">
        <v>2570</v>
      </c>
      <c r="D4849" s="449">
        <v>2320.38</v>
      </c>
      <c r="E4849" s="449">
        <v>1592.37</v>
      </c>
      <c r="F4849" s="449" t="s">
        <v>16682</v>
      </c>
    </row>
    <row r="4850" spans="1:6" ht="30" customHeight="1">
      <c r="A4850" s="446">
        <v>99276</v>
      </c>
      <c r="B4850" s="447" t="s">
        <v>16683</v>
      </c>
      <c r="C4850" s="448" t="s">
        <v>2572</v>
      </c>
      <c r="D4850" s="449">
        <v>1042.1300000000001</v>
      </c>
      <c r="E4850" s="449">
        <v>931.66</v>
      </c>
      <c r="F4850" s="449" t="s">
        <v>16684</v>
      </c>
    </row>
    <row r="4851" spans="1:6" ht="30" customHeight="1">
      <c r="A4851" s="446">
        <v>99277</v>
      </c>
      <c r="B4851" s="447" t="s">
        <v>16685</v>
      </c>
      <c r="C4851" s="448" t="s">
        <v>2572</v>
      </c>
      <c r="D4851" s="449">
        <v>938.9799999999999</v>
      </c>
      <c r="E4851" s="449">
        <v>838.38</v>
      </c>
      <c r="F4851" s="449" t="s">
        <v>16668</v>
      </c>
    </row>
    <row r="4852" spans="1:6" ht="30" customHeight="1">
      <c r="A4852" s="446">
        <v>99278</v>
      </c>
      <c r="B4852" s="447" t="s">
        <v>16686</v>
      </c>
      <c r="C4852" s="448" t="s">
        <v>2572</v>
      </c>
      <c r="D4852" s="449">
        <v>208.42</v>
      </c>
      <c r="E4852" s="449">
        <v>34.270000000000003</v>
      </c>
      <c r="F4852" s="449" t="s">
        <v>16687</v>
      </c>
    </row>
    <row r="4853" spans="1:6" ht="45" customHeight="1">
      <c r="A4853" s="446">
        <v>99279</v>
      </c>
      <c r="B4853" s="447" t="s">
        <v>16688</v>
      </c>
      <c r="C4853" s="448" t="s">
        <v>2570</v>
      </c>
      <c r="D4853" s="449">
        <v>2621.1999999999998</v>
      </c>
      <c r="E4853" s="449">
        <v>1792.93</v>
      </c>
      <c r="F4853" s="449" t="s">
        <v>16689</v>
      </c>
    </row>
    <row r="4854" spans="1:6" ht="45" customHeight="1">
      <c r="A4854" s="446">
        <v>99280</v>
      </c>
      <c r="B4854" s="447" t="s">
        <v>16690</v>
      </c>
      <c r="C4854" s="448" t="s">
        <v>2570</v>
      </c>
      <c r="D4854" s="449">
        <v>818.07</v>
      </c>
      <c r="E4854" s="449">
        <v>648.41999999999996</v>
      </c>
      <c r="F4854" s="449" t="s">
        <v>16691</v>
      </c>
    </row>
    <row r="4855" spans="1:6" ht="30" customHeight="1">
      <c r="A4855" s="446">
        <v>99281</v>
      </c>
      <c r="B4855" s="447" t="s">
        <v>16692</v>
      </c>
      <c r="C4855" s="448" t="s">
        <v>2572</v>
      </c>
      <c r="D4855" s="449">
        <v>1042.1300000000001</v>
      </c>
      <c r="E4855" s="449">
        <v>931.66</v>
      </c>
      <c r="F4855" s="449" t="s">
        <v>16684</v>
      </c>
    </row>
    <row r="4856" spans="1:6" ht="30" customHeight="1">
      <c r="A4856" s="446">
        <v>99282</v>
      </c>
      <c r="B4856" s="447" t="s">
        <v>16693</v>
      </c>
      <c r="C4856" s="448" t="s">
        <v>2572</v>
      </c>
      <c r="D4856" s="449">
        <v>1162.1100000000001</v>
      </c>
      <c r="E4856" s="449">
        <v>1034.98</v>
      </c>
      <c r="F4856" s="449" t="s">
        <v>16694</v>
      </c>
    </row>
    <row r="4857" spans="1:6" ht="30" customHeight="1">
      <c r="A4857" s="446">
        <v>99283</v>
      </c>
      <c r="B4857" s="447" t="s">
        <v>16695</v>
      </c>
      <c r="C4857" s="448" t="s">
        <v>2572</v>
      </c>
      <c r="D4857" s="449">
        <v>444.4</v>
      </c>
      <c r="E4857" s="449">
        <v>432.78</v>
      </c>
      <c r="F4857" s="449" t="s">
        <v>16696</v>
      </c>
    </row>
    <row r="4858" spans="1:6" ht="45" customHeight="1">
      <c r="A4858" s="446">
        <v>99284</v>
      </c>
      <c r="B4858" s="447" t="s">
        <v>16697</v>
      </c>
      <c r="C4858" s="448" t="s">
        <v>2570</v>
      </c>
      <c r="D4858" s="449">
        <v>3323.96</v>
      </c>
      <c r="E4858" s="449">
        <v>2140.5</v>
      </c>
      <c r="F4858" s="449" t="s">
        <v>16698</v>
      </c>
    </row>
    <row r="4859" spans="1:6" ht="45" customHeight="1">
      <c r="A4859" s="446">
        <v>99286</v>
      </c>
      <c r="B4859" s="447" t="s">
        <v>16699</v>
      </c>
      <c r="C4859" s="448" t="s">
        <v>2570</v>
      </c>
      <c r="D4859" s="449">
        <v>2922.0699999999997</v>
      </c>
      <c r="E4859" s="449">
        <v>1993.54</v>
      </c>
      <c r="F4859" s="449" t="s">
        <v>16700</v>
      </c>
    </row>
    <row r="4860" spans="1:6" ht="45" customHeight="1">
      <c r="A4860" s="446">
        <v>99287</v>
      </c>
      <c r="B4860" s="447" t="s">
        <v>16701</v>
      </c>
      <c r="C4860" s="448" t="s">
        <v>2570</v>
      </c>
      <c r="D4860" s="449">
        <v>4310.72</v>
      </c>
      <c r="E4860" s="449">
        <v>2555.71</v>
      </c>
      <c r="F4860" s="449" t="s">
        <v>16702</v>
      </c>
    </row>
    <row r="4861" spans="1:6" ht="30" customHeight="1">
      <c r="A4861" s="446">
        <v>99288</v>
      </c>
      <c r="B4861" s="447" t="s">
        <v>16703</v>
      </c>
      <c r="C4861" s="448" t="s">
        <v>2572</v>
      </c>
      <c r="D4861" s="449">
        <v>251.78999999999996</v>
      </c>
      <c r="E4861" s="449">
        <v>41.42</v>
      </c>
      <c r="F4861" s="449" t="s">
        <v>16704</v>
      </c>
    </row>
    <row r="4862" spans="1:6" ht="30" customHeight="1">
      <c r="A4862" s="446">
        <v>99289</v>
      </c>
      <c r="B4862" s="447" t="s">
        <v>16705</v>
      </c>
      <c r="C4862" s="448" t="s">
        <v>2572</v>
      </c>
      <c r="D4862" s="449">
        <v>1145.25</v>
      </c>
      <c r="E4862" s="449">
        <v>1024.96</v>
      </c>
      <c r="F4862" s="449" t="s">
        <v>16706</v>
      </c>
    </row>
    <row r="4863" spans="1:6" ht="45" customHeight="1">
      <c r="A4863" s="446">
        <v>99290</v>
      </c>
      <c r="B4863" s="447" t="s">
        <v>16707</v>
      </c>
      <c r="C4863" s="448" t="s">
        <v>2570</v>
      </c>
      <c r="D4863" s="449">
        <v>1760.9599999999998</v>
      </c>
      <c r="E4863" s="449">
        <v>1193.99</v>
      </c>
      <c r="F4863" s="449" t="s">
        <v>16708</v>
      </c>
    </row>
    <row r="4864" spans="1:6" ht="30" customHeight="1">
      <c r="A4864" s="446">
        <v>99291</v>
      </c>
      <c r="B4864" s="447" t="s">
        <v>16709</v>
      </c>
      <c r="C4864" s="448" t="s">
        <v>2572</v>
      </c>
      <c r="D4864" s="449">
        <v>1145.25</v>
      </c>
      <c r="E4864" s="449">
        <v>1024.96</v>
      </c>
      <c r="F4864" s="449" t="s">
        <v>16706</v>
      </c>
    </row>
    <row r="4865" spans="1:6" ht="45" customHeight="1">
      <c r="A4865" s="446">
        <v>99292</v>
      </c>
      <c r="B4865" s="447" t="s">
        <v>16710</v>
      </c>
      <c r="C4865" s="448" t="s">
        <v>2570</v>
      </c>
      <c r="D4865" s="449">
        <v>1013.81</v>
      </c>
      <c r="E4865" s="449">
        <v>784.81</v>
      </c>
      <c r="F4865" s="449" t="s">
        <v>16711</v>
      </c>
    </row>
    <row r="4866" spans="1:6" ht="30" customHeight="1">
      <c r="A4866" s="446">
        <v>99293</v>
      </c>
      <c r="B4866" s="447" t="s">
        <v>16712</v>
      </c>
      <c r="C4866" s="448" t="s">
        <v>2572</v>
      </c>
      <c r="D4866" s="449">
        <v>536.65</v>
      </c>
      <c r="E4866" s="449">
        <v>530.09</v>
      </c>
      <c r="F4866" s="449" t="s">
        <v>16713</v>
      </c>
    </row>
    <row r="4867" spans="1:6" ht="45" customHeight="1">
      <c r="A4867" s="446">
        <v>99294</v>
      </c>
      <c r="B4867" s="447" t="s">
        <v>16714</v>
      </c>
      <c r="C4867" s="448" t="s">
        <v>2570</v>
      </c>
      <c r="D4867" s="449">
        <v>3709.8999999999996</v>
      </c>
      <c r="E4867" s="449">
        <v>2377.2600000000002</v>
      </c>
      <c r="F4867" s="449" t="s">
        <v>16715</v>
      </c>
    </row>
    <row r="4868" spans="1:6" ht="30" customHeight="1">
      <c r="A4868" s="446">
        <v>99296</v>
      </c>
      <c r="B4868" s="447" t="s">
        <v>16716</v>
      </c>
      <c r="C4868" s="448" t="s">
        <v>2572</v>
      </c>
      <c r="D4868" s="449">
        <v>1265.2000000000003</v>
      </c>
      <c r="E4868" s="449">
        <v>1128.31</v>
      </c>
      <c r="F4868" s="449" t="s">
        <v>16717</v>
      </c>
    </row>
    <row r="4869" spans="1:6" ht="30" customHeight="1">
      <c r="A4869" s="446">
        <v>99297</v>
      </c>
      <c r="B4869" s="447" t="s">
        <v>16718</v>
      </c>
      <c r="C4869" s="448" t="s">
        <v>2572</v>
      </c>
      <c r="D4869" s="449">
        <v>1262.3600000000001</v>
      </c>
      <c r="E4869" s="449">
        <v>1126.5</v>
      </c>
      <c r="F4869" s="449" t="s">
        <v>16719</v>
      </c>
    </row>
    <row r="4870" spans="1:6" ht="45" customHeight="1">
      <c r="A4870" s="446">
        <v>99298</v>
      </c>
      <c r="B4870" s="447" t="s">
        <v>16720</v>
      </c>
      <c r="C4870" s="448" t="s">
        <v>2570</v>
      </c>
      <c r="D4870" s="449">
        <v>4888.4599999999991</v>
      </c>
      <c r="E4870" s="449">
        <v>2865.4</v>
      </c>
      <c r="F4870" s="449" t="s">
        <v>16721</v>
      </c>
    </row>
    <row r="4871" spans="1:6" ht="30" customHeight="1">
      <c r="A4871" s="446">
        <v>99299</v>
      </c>
      <c r="B4871" s="447" t="s">
        <v>16722</v>
      </c>
      <c r="C4871" s="448" t="s">
        <v>2572</v>
      </c>
      <c r="D4871" s="449">
        <v>1368.4</v>
      </c>
      <c r="E4871" s="449">
        <v>1221.46</v>
      </c>
      <c r="F4871" s="449" t="s">
        <v>16723</v>
      </c>
    </row>
    <row r="4872" spans="1:6" ht="45" customHeight="1">
      <c r="A4872" s="446">
        <v>99300</v>
      </c>
      <c r="B4872" s="447" t="s">
        <v>16724</v>
      </c>
      <c r="C4872" s="448" t="s">
        <v>2570</v>
      </c>
      <c r="D4872" s="449">
        <v>5466.17</v>
      </c>
      <c r="E4872" s="449">
        <v>3175.11</v>
      </c>
      <c r="F4872" s="449" t="s">
        <v>16725</v>
      </c>
    </row>
    <row r="4873" spans="1:6" ht="45" customHeight="1">
      <c r="A4873" s="446">
        <v>99301</v>
      </c>
      <c r="B4873" s="447" t="s">
        <v>16726</v>
      </c>
      <c r="C4873" s="448" t="s">
        <v>2570</v>
      </c>
      <c r="D4873" s="449">
        <v>2632.31</v>
      </c>
      <c r="E4873" s="449">
        <v>1708.69</v>
      </c>
      <c r="F4873" s="449" t="s">
        <v>16727</v>
      </c>
    </row>
    <row r="4874" spans="1:6" ht="30" customHeight="1">
      <c r="A4874" s="446">
        <v>99302</v>
      </c>
      <c r="B4874" s="447" t="s">
        <v>16728</v>
      </c>
      <c r="C4874" s="448" t="s">
        <v>2572</v>
      </c>
      <c r="D4874" s="449">
        <v>1474.5099999999998</v>
      </c>
      <c r="E4874" s="449">
        <v>1316.4</v>
      </c>
      <c r="F4874" s="449" t="s">
        <v>16729</v>
      </c>
    </row>
    <row r="4875" spans="1:6" ht="45" customHeight="1">
      <c r="A4875" s="446">
        <v>99303</v>
      </c>
      <c r="B4875" s="447" t="s">
        <v>16730</v>
      </c>
      <c r="C4875" s="448" t="s">
        <v>2570</v>
      </c>
      <c r="D4875" s="449">
        <v>5020.05</v>
      </c>
      <c r="E4875" s="449">
        <v>2903.04</v>
      </c>
      <c r="F4875" s="449" t="s">
        <v>16731</v>
      </c>
    </row>
    <row r="4876" spans="1:6" ht="30" customHeight="1">
      <c r="A4876" s="446">
        <v>99304</v>
      </c>
      <c r="B4876" s="447" t="s">
        <v>16732</v>
      </c>
      <c r="C4876" s="448" t="s">
        <v>2572</v>
      </c>
      <c r="D4876" s="449">
        <v>1371.3200000000002</v>
      </c>
      <c r="E4876" s="449">
        <v>1223.19</v>
      </c>
      <c r="F4876" s="449" t="s">
        <v>16733</v>
      </c>
    </row>
    <row r="4877" spans="1:6" ht="45" customHeight="1">
      <c r="A4877" s="446">
        <v>99305</v>
      </c>
      <c r="B4877" s="447" t="s">
        <v>16734</v>
      </c>
      <c r="C4877" s="448" t="s">
        <v>2570</v>
      </c>
      <c r="D4877" s="449">
        <v>5692.5500000000011</v>
      </c>
      <c r="E4877" s="449">
        <v>3249.24</v>
      </c>
      <c r="F4877" s="449" t="s">
        <v>16735</v>
      </c>
    </row>
    <row r="4878" spans="1:6" ht="30" customHeight="1">
      <c r="A4878" s="446">
        <v>99306</v>
      </c>
      <c r="B4878" s="447" t="s">
        <v>16736</v>
      </c>
      <c r="C4878" s="448" t="s">
        <v>2572</v>
      </c>
      <c r="D4878" s="449">
        <v>1474.5099999999998</v>
      </c>
      <c r="E4878" s="449">
        <v>1316.4</v>
      </c>
      <c r="F4878" s="449" t="s">
        <v>16729</v>
      </c>
    </row>
    <row r="4879" spans="1:6" ht="30" customHeight="1">
      <c r="A4879" s="446">
        <v>99307</v>
      </c>
      <c r="B4879" s="447" t="s">
        <v>16737</v>
      </c>
      <c r="C4879" s="448" t="s">
        <v>2572</v>
      </c>
      <c r="D4879" s="449">
        <v>952.88999999999987</v>
      </c>
      <c r="E4879" s="449">
        <v>846.7</v>
      </c>
      <c r="F4879" s="449" t="s">
        <v>16738</v>
      </c>
    </row>
    <row r="4880" spans="1:6" ht="45" customHeight="1">
      <c r="A4880" s="446">
        <v>99308</v>
      </c>
      <c r="B4880" s="447" t="s">
        <v>16739</v>
      </c>
      <c r="C4880" s="448" t="s">
        <v>2570</v>
      </c>
      <c r="D4880" s="449">
        <v>6365.27</v>
      </c>
      <c r="E4880" s="449">
        <v>3595.27</v>
      </c>
      <c r="F4880" s="449" t="s">
        <v>16740</v>
      </c>
    </row>
    <row r="4881" spans="1:6" ht="30" customHeight="1">
      <c r="A4881" s="446">
        <v>99309</v>
      </c>
      <c r="B4881" s="447" t="s">
        <v>16741</v>
      </c>
      <c r="C4881" s="448" t="s">
        <v>2572</v>
      </c>
      <c r="D4881" s="449">
        <v>1580.55</v>
      </c>
      <c r="E4881" s="449">
        <v>1411.43</v>
      </c>
      <c r="F4881" s="449" t="s">
        <v>16742</v>
      </c>
    </row>
    <row r="4882" spans="1:6" ht="45" customHeight="1">
      <c r="A4882" s="446">
        <v>99310</v>
      </c>
      <c r="B4882" s="447" t="s">
        <v>16743</v>
      </c>
      <c r="C4882" s="448" t="s">
        <v>2570</v>
      </c>
      <c r="D4882" s="449">
        <v>6503.31</v>
      </c>
      <c r="E4882" s="449">
        <v>3633.2</v>
      </c>
      <c r="F4882" s="449" t="s">
        <v>16744</v>
      </c>
    </row>
    <row r="4883" spans="1:6" ht="30" customHeight="1">
      <c r="A4883" s="446">
        <v>99311</v>
      </c>
      <c r="B4883" s="447" t="s">
        <v>16745</v>
      </c>
      <c r="C4883" s="448" t="s">
        <v>2572</v>
      </c>
      <c r="D4883" s="449">
        <v>1580.55</v>
      </c>
      <c r="E4883" s="449">
        <v>1411.43</v>
      </c>
      <c r="F4883" s="449" t="s">
        <v>16742</v>
      </c>
    </row>
    <row r="4884" spans="1:6" ht="45" customHeight="1">
      <c r="A4884" s="446">
        <v>99312</v>
      </c>
      <c r="B4884" s="447" t="s">
        <v>16746</v>
      </c>
      <c r="C4884" s="448" t="s">
        <v>2570</v>
      </c>
      <c r="D4884" s="449">
        <v>3097.26</v>
      </c>
      <c r="E4884" s="449">
        <v>1981.04</v>
      </c>
      <c r="F4884" s="449" t="s">
        <v>16747</v>
      </c>
    </row>
    <row r="4885" spans="1:6" ht="45" customHeight="1">
      <c r="A4885" s="446">
        <v>99313</v>
      </c>
      <c r="B4885" s="447" t="s">
        <v>16748</v>
      </c>
      <c r="C4885" s="448" t="s">
        <v>2570</v>
      </c>
      <c r="D4885" s="449">
        <v>7271.82</v>
      </c>
      <c r="E4885" s="449">
        <v>4015.74</v>
      </c>
      <c r="F4885" s="449" t="s">
        <v>16749</v>
      </c>
    </row>
    <row r="4886" spans="1:6" ht="30" customHeight="1">
      <c r="A4886" s="446">
        <v>99314</v>
      </c>
      <c r="B4886" s="447" t="s">
        <v>16750</v>
      </c>
      <c r="C4886" s="448" t="s">
        <v>2572</v>
      </c>
      <c r="D4886" s="449">
        <v>1686.63</v>
      </c>
      <c r="E4886" s="449">
        <v>1506.4</v>
      </c>
      <c r="F4886" s="449" t="s">
        <v>16751</v>
      </c>
    </row>
    <row r="4887" spans="1:6" ht="45" customHeight="1">
      <c r="A4887" s="446">
        <v>99315</v>
      </c>
      <c r="B4887" s="447" t="s">
        <v>16752</v>
      </c>
      <c r="C4887" s="448" t="s">
        <v>2570</v>
      </c>
      <c r="D4887" s="449">
        <v>8185.8200000000006</v>
      </c>
      <c r="E4887" s="449">
        <v>4436.63</v>
      </c>
      <c r="F4887" s="449" t="s">
        <v>16753</v>
      </c>
    </row>
    <row r="4888" spans="1:6" ht="30" customHeight="1">
      <c r="A4888" s="446">
        <v>99317</v>
      </c>
      <c r="B4888" s="447" t="s">
        <v>16754</v>
      </c>
      <c r="C4888" s="448" t="s">
        <v>2572</v>
      </c>
      <c r="D4888" s="449">
        <v>1056.06</v>
      </c>
      <c r="E4888" s="449">
        <v>939.96</v>
      </c>
      <c r="F4888" s="449" t="s">
        <v>16755</v>
      </c>
    </row>
    <row r="4889" spans="1:6" ht="30" customHeight="1">
      <c r="A4889" s="446">
        <v>99318</v>
      </c>
      <c r="B4889" s="447" t="s">
        <v>16756</v>
      </c>
      <c r="C4889" s="448" t="s">
        <v>2572</v>
      </c>
      <c r="D4889" s="449">
        <v>137.02000000000001</v>
      </c>
      <c r="E4889" s="449">
        <v>21.72</v>
      </c>
      <c r="F4889" s="449" t="s">
        <v>11695</v>
      </c>
    </row>
    <row r="4890" spans="1:6" ht="30" customHeight="1">
      <c r="A4890" s="446">
        <v>99319</v>
      </c>
      <c r="B4890" s="447" t="s">
        <v>16757</v>
      </c>
      <c r="C4890" s="448" t="s">
        <v>2572</v>
      </c>
      <c r="D4890" s="449">
        <v>352.74999999999994</v>
      </c>
      <c r="E4890" s="449">
        <v>335.29</v>
      </c>
      <c r="F4890" s="449" t="s">
        <v>16758</v>
      </c>
    </row>
    <row r="4891" spans="1:6" ht="45" customHeight="1">
      <c r="A4891" s="446">
        <v>99320</v>
      </c>
      <c r="B4891" s="447" t="s">
        <v>16759</v>
      </c>
      <c r="C4891" s="448" t="s">
        <v>2570</v>
      </c>
      <c r="D4891" s="449">
        <v>3603.9500000000003</v>
      </c>
      <c r="E4891" s="449">
        <v>2254.06</v>
      </c>
      <c r="F4891" s="449" t="s">
        <v>16760</v>
      </c>
    </row>
    <row r="4892" spans="1:6" ht="30" customHeight="1">
      <c r="A4892" s="446">
        <v>99321</v>
      </c>
      <c r="B4892" s="447" t="s">
        <v>16761</v>
      </c>
      <c r="C4892" s="448" t="s">
        <v>2572</v>
      </c>
      <c r="D4892" s="449">
        <v>1159.1999999999998</v>
      </c>
      <c r="E4892" s="449">
        <v>1033.25</v>
      </c>
      <c r="F4892" s="449" t="s">
        <v>16762</v>
      </c>
    </row>
    <row r="4893" spans="1:6" ht="45" customHeight="1">
      <c r="A4893" s="446">
        <v>99322</v>
      </c>
      <c r="B4893" s="447" t="s">
        <v>16763</v>
      </c>
      <c r="C4893" s="448" t="s">
        <v>2570</v>
      </c>
      <c r="D4893" s="449">
        <v>4073.72</v>
      </c>
      <c r="E4893" s="449">
        <v>2526.81</v>
      </c>
      <c r="F4893" s="449" t="s">
        <v>16764</v>
      </c>
    </row>
    <row r="4894" spans="1:6" ht="30" customHeight="1">
      <c r="A4894" s="446">
        <v>99323</v>
      </c>
      <c r="B4894" s="447" t="s">
        <v>16765</v>
      </c>
      <c r="C4894" s="448" t="s">
        <v>2572</v>
      </c>
      <c r="D4894" s="449">
        <v>1262.3600000000001</v>
      </c>
      <c r="E4894" s="449">
        <v>1126.5</v>
      </c>
      <c r="F4894" s="449" t="s">
        <v>16719</v>
      </c>
    </row>
    <row r="4895" spans="1:6" ht="45" customHeight="1">
      <c r="A4895" s="446">
        <v>99324</v>
      </c>
      <c r="B4895" s="447" t="s">
        <v>16766</v>
      </c>
      <c r="C4895" s="448" t="s">
        <v>2570</v>
      </c>
      <c r="D4895" s="449">
        <v>4543.54</v>
      </c>
      <c r="E4895" s="449">
        <v>2799.5</v>
      </c>
      <c r="F4895" s="449" t="s">
        <v>16767</v>
      </c>
    </row>
    <row r="4896" spans="1:6" ht="30" customHeight="1">
      <c r="A4896" s="446">
        <v>99325</v>
      </c>
      <c r="B4896" s="447" t="s">
        <v>16768</v>
      </c>
      <c r="C4896" s="448" t="s">
        <v>2572</v>
      </c>
      <c r="D4896" s="449">
        <v>1368.4</v>
      </c>
      <c r="E4896" s="449">
        <v>1221.46</v>
      </c>
      <c r="F4896" s="449" t="s">
        <v>16723</v>
      </c>
    </row>
    <row r="4897" spans="1:6" ht="45" customHeight="1">
      <c r="A4897" s="446">
        <v>99326</v>
      </c>
      <c r="B4897" s="447" t="s">
        <v>16769</v>
      </c>
      <c r="C4897" s="448" t="s">
        <v>2570</v>
      </c>
      <c r="D4897" s="449">
        <v>3733.08</v>
      </c>
      <c r="E4897" s="449">
        <v>2245.96</v>
      </c>
      <c r="F4897" s="449" t="s">
        <v>16770</v>
      </c>
    </row>
    <row r="4898" spans="1:6" ht="30" customHeight="1">
      <c r="A4898" s="446">
        <v>99327</v>
      </c>
      <c r="B4898" s="447" t="s">
        <v>16771</v>
      </c>
      <c r="C4898" s="448" t="s">
        <v>2572</v>
      </c>
      <c r="D4898" s="449">
        <v>1764.24</v>
      </c>
      <c r="E4898" s="449">
        <v>1584.43</v>
      </c>
      <c r="F4898" s="449" t="s">
        <v>16772</v>
      </c>
    </row>
    <row r="4899" spans="1:6">
      <c r="A4899" s="441"/>
      <c r="B4899" s="442" t="s">
        <v>89</v>
      </c>
      <c r="C4899" s="443"/>
      <c r="D4899" s="444" t="s">
        <v>2587</v>
      </c>
      <c r="E4899" s="444" t="s">
        <v>2587</v>
      </c>
      <c r="F4899" s="444"/>
    </row>
    <row r="4900" spans="1:6">
      <c r="A4900" s="441"/>
      <c r="B4900" s="445" t="s">
        <v>90</v>
      </c>
      <c r="C4900" s="443"/>
      <c r="D4900" s="444" t="s">
        <v>2587</v>
      </c>
      <c r="E4900" s="444" t="s">
        <v>2587</v>
      </c>
      <c r="F4900" s="444"/>
    </row>
    <row r="4901" spans="1:6" ht="15" customHeight="1">
      <c r="A4901" s="446">
        <v>97631</v>
      </c>
      <c r="B4901" s="447" t="s">
        <v>20799</v>
      </c>
      <c r="C4901" s="448" t="s">
        <v>2573</v>
      </c>
      <c r="D4901" s="449">
        <v>0.62000000000000011</v>
      </c>
      <c r="E4901" s="449">
        <v>1.94</v>
      </c>
      <c r="F4901" s="449" t="s">
        <v>20800</v>
      </c>
    </row>
    <row r="4902" spans="1:6">
      <c r="A4902" s="441"/>
      <c r="B4902" s="445" t="s">
        <v>91</v>
      </c>
      <c r="C4902" s="443"/>
      <c r="D4902" s="444" t="s">
        <v>2587</v>
      </c>
      <c r="E4902" s="444" t="s">
        <v>2587</v>
      </c>
      <c r="F4902" s="444"/>
    </row>
    <row r="4903" spans="1:6" ht="30" customHeight="1">
      <c r="A4903" s="446">
        <v>98560</v>
      </c>
      <c r="B4903" s="447" t="s">
        <v>17715</v>
      </c>
      <c r="C4903" s="448" t="s">
        <v>2573</v>
      </c>
      <c r="D4903" s="449">
        <v>15.810000000000002</v>
      </c>
      <c r="E4903" s="449">
        <v>19.79</v>
      </c>
      <c r="F4903" s="449" t="s">
        <v>17716</v>
      </c>
    </row>
    <row r="4904" spans="1:6" ht="30" customHeight="1">
      <c r="A4904" s="446">
        <v>98561</v>
      </c>
      <c r="B4904" s="447" t="s">
        <v>17717</v>
      </c>
      <c r="C4904" s="448" t="s">
        <v>2573</v>
      </c>
      <c r="D4904" s="449">
        <v>12.650000000000002</v>
      </c>
      <c r="E4904" s="449">
        <v>16.559999999999999</v>
      </c>
      <c r="F4904" s="449" t="s">
        <v>16890</v>
      </c>
    </row>
    <row r="4905" spans="1:6" ht="30" customHeight="1">
      <c r="A4905" s="446">
        <v>98562</v>
      </c>
      <c r="B4905" s="447" t="s">
        <v>17718</v>
      </c>
      <c r="C4905" s="448" t="s">
        <v>2573</v>
      </c>
      <c r="D4905" s="449">
        <v>15.590000000000002</v>
      </c>
      <c r="E4905" s="449">
        <v>15.17</v>
      </c>
      <c r="F4905" s="449" t="s">
        <v>17719</v>
      </c>
    </row>
    <row r="4906" spans="1:6">
      <c r="A4906" s="441"/>
      <c r="B4906" s="445" t="s">
        <v>92</v>
      </c>
      <c r="C4906" s="443"/>
      <c r="D4906" s="444" t="s">
        <v>2587</v>
      </c>
      <c r="E4906" s="444" t="s">
        <v>2587</v>
      </c>
      <c r="F4906" s="444"/>
    </row>
    <row r="4907" spans="1:6" ht="30" customHeight="1">
      <c r="A4907" s="446">
        <v>68053</v>
      </c>
      <c r="B4907" s="447" t="s">
        <v>4327</v>
      </c>
      <c r="C4907" s="448" t="s">
        <v>2573</v>
      </c>
      <c r="D4907" s="449">
        <v>2.0099999999999998</v>
      </c>
      <c r="E4907" s="449">
        <v>3.37</v>
      </c>
      <c r="F4907" s="449" t="s">
        <v>17726</v>
      </c>
    </row>
    <row r="4908" spans="1:6">
      <c r="A4908" s="441"/>
      <c r="B4908" s="445" t="s">
        <v>93</v>
      </c>
      <c r="C4908" s="443"/>
      <c r="D4908" s="444" t="s">
        <v>2587</v>
      </c>
      <c r="E4908" s="444" t="s">
        <v>2587</v>
      </c>
      <c r="F4908" s="444"/>
    </row>
    <row r="4909" spans="1:6" ht="15" customHeight="1">
      <c r="A4909" s="446" t="s">
        <v>2203</v>
      </c>
      <c r="B4909" s="447" t="s">
        <v>4328</v>
      </c>
      <c r="C4909" s="448" t="s">
        <v>2573</v>
      </c>
      <c r="D4909" s="449">
        <v>32.849999999999994</v>
      </c>
      <c r="E4909" s="449">
        <v>1.59</v>
      </c>
      <c r="F4909" s="449" t="s">
        <v>16341</v>
      </c>
    </row>
    <row r="4910" spans="1:6" ht="30" customHeight="1">
      <c r="A4910" s="446" t="s">
        <v>2204</v>
      </c>
      <c r="B4910" s="447" t="s">
        <v>4329</v>
      </c>
      <c r="C4910" s="448" t="s">
        <v>2573</v>
      </c>
      <c r="D4910" s="449">
        <v>38.17</v>
      </c>
      <c r="E4910" s="449">
        <v>5.53</v>
      </c>
      <c r="F4910" s="449" t="s">
        <v>17727</v>
      </c>
    </row>
    <row r="4911" spans="1:6">
      <c r="A4911" s="441"/>
      <c r="B4911" s="445" t="s">
        <v>94</v>
      </c>
      <c r="C4911" s="443"/>
      <c r="D4911" s="444" t="s">
        <v>2587</v>
      </c>
      <c r="E4911" s="444" t="s">
        <v>2587</v>
      </c>
      <c r="F4911" s="444"/>
    </row>
    <row r="4912" spans="1:6" ht="30" customHeight="1">
      <c r="A4912" s="446">
        <v>83735</v>
      </c>
      <c r="B4912" s="447" t="s">
        <v>4330</v>
      </c>
      <c r="C4912" s="448" t="s">
        <v>2573</v>
      </c>
      <c r="D4912" s="449">
        <v>38.200000000000003</v>
      </c>
      <c r="E4912" s="449">
        <v>16.62</v>
      </c>
      <c r="F4912" s="449" t="s">
        <v>17720</v>
      </c>
    </row>
    <row r="4913" spans="1:6">
      <c r="A4913" s="441"/>
      <c r="B4913" s="445" t="s">
        <v>95</v>
      </c>
      <c r="C4913" s="443"/>
      <c r="D4913" s="444" t="s">
        <v>2587</v>
      </c>
      <c r="E4913" s="444" t="s">
        <v>2587</v>
      </c>
      <c r="F4913" s="444"/>
    </row>
    <row r="4914" spans="1:6" ht="30" customHeight="1">
      <c r="A4914" s="446">
        <v>98546</v>
      </c>
      <c r="B4914" s="447" t="s">
        <v>17728</v>
      </c>
      <c r="C4914" s="448" t="s">
        <v>2573</v>
      </c>
      <c r="D4914" s="449">
        <v>44.54</v>
      </c>
      <c r="E4914" s="449">
        <v>18.64</v>
      </c>
      <c r="F4914" s="449" t="s">
        <v>16335</v>
      </c>
    </row>
    <row r="4915" spans="1:6" ht="30" customHeight="1">
      <c r="A4915" s="446">
        <v>98547</v>
      </c>
      <c r="B4915" s="447" t="s">
        <v>17729</v>
      </c>
      <c r="C4915" s="448" t="s">
        <v>2573</v>
      </c>
      <c r="D4915" s="449">
        <v>85.38</v>
      </c>
      <c r="E4915" s="449">
        <v>26.96</v>
      </c>
      <c r="F4915" s="449" t="s">
        <v>17349</v>
      </c>
    </row>
    <row r="4916" spans="1:6" ht="15" customHeight="1">
      <c r="A4916" s="446">
        <v>98557</v>
      </c>
      <c r="B4916" s="447" t="s">
        <v>17732</v>
      </c>
      <c r="C4916" s="448" t="s">
        <v>2573</v>
      </c>
      <c r="D4916" s="449">
        <v>15.75</v>
      </c>
      <c r="E4916" s="449">
        <v>8.32</v>
      </c>
      <c r="F4916" s="449" t="s">
        <v>12193</v>
      </c>
    </row>
    <row r="4917" spans="1:6" ht="30" customHeight="1">
      <c r="A4917" s="446" t="s">
        <v>1089</v>
      </c>
      <c r="B4917" s="447" t="s">
        <v>4331</v>
      </c>
      <c r="C4917" s="448" t="s">
        <v>2573</v>
      </c>
      <c r="D4917" s="449">
        <v>85.4</v>
      </c>
      <c r="E4917" s="449">
        <v>33.68</v>
      </c>
      <c r="F4917" s="449" t="s">
        <v>17730</v>
      </c>
    </row>
    <row r="4918" spans="1:6" ht="30" customHeight="1">
      <c r="A4918" s="446">
        <v>98555</v>
      </c>
      <c r="B4918" s="447" t="s">
        <v>17721</v>
      </c>
      <c r="C4918" s="448" t="s">
        <v>2573</v>
      </c>
      <c r="D4918" s="449">
        <v>17.759999999999998</v>
      </c>
      <c r="E4918" s="449">
        <v>10.49</v>
      </c>
      <c r="F4918" s="449" t="s">
        <v>14906</v>
      </c>
    </row>
    <row r="4919" spans="1:6" ht="30" customHeight="1">
      <c r="A4919" s="446">
        <v>98556</v>
      </c>
      <c r="B4919" s="447" t="s">
        <v>17722</v>
      </c>
      <c r="C4919" s="448" t="s">
        <v>2573</v>
      </c>
      <c r="D4919" s="449">
        <v>29.18</v>
      </c>
      <c r="E4919" s="449">
        <v>17.329999999999998</v>
      </c>
      <c r="F4919" s="449" t="s">
        <v>17723</v>
      </c>
    </row>
    <row r="4920" spans="1:6" ht="15" customHeight="1">
      <c r="A4920" s="446" t="s">
        <v>1090</v>
      </c>
      <c r="B4920" s="447" t="s">
        <v>4332</v>
      </c>
      <c r="C4920" s="448" t="s">
        <v>2573</v>
      </c>
      <c r="D4920" s="449">
        <v>45.54</v>
      </c>
      <c r="E4920" s="449">
        <v>31.32</v>
      </c>
      <c r="F4920" s="449" t="s">
        <v>17731</v>
      </c>
    </row>
    <row r="4921" spans="1:6" ht="15" customHeight="1">
      <c r="A4921" s="446" t="s">
        <v>1091</v>
      </c>
      <c r="B4921" s="447" t="s">
        <v>4333</v>
      </c>
      <c r="C4921" s="448" t="s">
        <v>2573</v>
      </c>
      <c r="D4921" s="449">
        <v>4.29</v>
      </c>
      <c r="E4921" s="449">
        <v>4.63</v>
      </c>
      <c r="F4921" s="449" t="s">
        <v>16069</v>
      </c>
    </row>
    <row r="4922" spans="1:6" ht="15" customHeight="1">
      <c r="A4922" s="446" t="s">
        <v>1092</v>
      </c>
      <c r="B4922" s="447" t="s">
        <v>4334</v>
      </c>
      <c r="C4922" s="448" t="s">
        <v>2573</v>
      </c>
      <c r="D4922" s="449">
        <v>14.66</v>
      </c>
      <c r="E4922" s="449">
        <v>13.46</v>
      </c>
      <c r="F4922" s="449" t="s">
        <v>15495</v>
      </c>
    </row>
    <row r="4923" spans="1:6" ht="15" customHeight="1">
      <c r="A4923" s="446" t="s">
        <v>1093</v>
      </c>
      <c r="B4923" s="447" t="s">
        <v>4335</v>
      </c>
      <c r="C4923" s="448" t="s">
        <v>2573</v>
      </c>
      <c r="D4923" s="449">
        <v>27.98</v>
      </c>
      <c r="E4923" s="449">
        <v>26.84</v>
      </c>
      <c r="F4923" s="449" t="s">
        <v>17720</v>
      </c>
    </row>
    <row r="4924" spans="1:6" ht="30" customHeight="1">
      <c r="A4924" s="446">
        <v>98558</v>
      </c>
      <c r="B4924" s="447" t="s">
        <v>17724</v>
      </c>
      <c r="C4924" s="448" t="s">
        <v>2570</v>
      </c>
      <c r="D4924" s="449">
        <v>4.67</v>
      </c>
      <c r="E4924" s="449">
        <v>2.38</v>
      </c>
      <c r="F4924" s="449" t="s">
        <v>12288</v>
      </c>
    </row>
    <row r="4925" spans="1:6" ht="15" customHeight="1">
      <c r="A4925" s="446">
        <v>98559</v>
      </c>
      <c r="B4925" s="447" t="s">
        <v>17725</v>
      </c>
      <c r="C4925" s="448" t="s">
        <v>2572</v>
      </c>
      <c r="D4925" s="449">
        <v>1.72</v>
      </c>
      <c r="E4925" s="449">
        <v>1.1599999999999999</v>
      </c>
      <c r="F4925" s="449" t="s">
        <v>13222</v>
      </c>
    </row>
    <row r="4926" spans="1:6">
      <c r="A4926" s="441"/>
      <c r="B4926" s="445" t="s">
        <v>2921</v>
      </c>
      <c r="C4926" s="443"/>
      <c r="D4926" s="444" t="s">
        <v>2587</v>
      </c>
      <c r="E4926" s="444" t="s">
        <v>2587</v>
      </c>
      <c r="F4926" s="444"/>
    </row>
    <row r="4927" spans="1:6" ht="15" customHeight="1">
      <c r="A4927" s="446" t="s">
        <v>2922</v>
      </c>
      <c r="B4927" s="447" t="s">
        <v>4336</v>
      </c>
      <c r="C4927" s="448" t="s">
        <v>2572</v>
      </c>
      <c r="D4927" s="449">
        <v>28.08</v>
      </c>
      <c r="E4927" s="449">
        <v>15.68</v>
      </c>
      <c r="F4927" s="449" t="s">
        <v>17734</v>
      </c>
    </row>
    <row r="4928" spans="1:6" ht="15" customHeight="1">
      <c r="A4928" s="446" t="s">
        <v>2923</v>
      </c>
      <c r="B4928" s="447" t="s">
        <v>4337</v>
      </c>
      <c r="C4928" s="448" t="s">
        <v>2573</v>
      </c>
      <c r="D4928" s="449">
        <v>93.38</v>
      </c>
      <c r="E4928" s="449">
        <v>52.07</v>
      </c>
      <c r="F4928" s="449" t="s">
        <v>17735</v>
      </c>
    </row>
    <row r="4929" spans="1:6" ht="30" customHeight="1">
      <c r="A4929" s="446">
        <v>72124</v>
      </c>
      <c r="B4929" s="447" t="s">
        <v>4338</v>
      </c>
      <c r="C4929" s="448" t="s">
        <v>1320</v>
      </c>
      <c r="D4929" s="449">
        <v>90.220000000000013</v>
      </c>
      <c r="E4929" s="449">
        <v>5.46</v>
      </c>
      <c r="F4929" s="449" t="s">
        <v>17733</v>
      </c>
    </row>
    <row r="4930" spans="1:6">
      <c r="A4930" s="441"/>
      <c r="B4930" s="445" t="s">
        <v>2924</v>
      </c>
      <c r="C4930" s="443"/>
      <c r="D4930" s="444" t="s">
        <v>2587</v>
      </c>
      <c r="E4930" s="444" t="s">
        <v>2587</v>
      </c>
      <c r="F4930" s="444"/>
    </row>
    <row r="4931" spans="1:6" ht="15" customHeight="1">
      <c r="A4931" s="446" t="s">
        <v>2925</v>
      </c>
      <c r="B4931" s="447" t="s">
        <v>4339</v>
      </c>
      <c r="C4931" s="448" t="s">
        <v>2572</v>
      </c>
      <c r="D4931" s="449">
        <v>205.69</v>
      </c>
      <c r="E4931" s="449">
        <v>3.29</v>
      </c>
      <c r="F4931" s="449" t="s">
        <v>17615</v>
      </c>
    </row>
    <row r="4932" spans="1:6" ht="30" customHeight="1">
      <c r="A4932" s="446">
        <v>98576</v>
      </c>
      <c r="B4932" s="447" t="s">
        <v>17617</v>
      </c>
      <c r="C4932" s="448" t="s">
        <v>2572</v>
      </c>
      <c r="D4932" s="449">
        <v>11.09</v>
      </c>
      <c r="E4932" s="449">
        <v>0.49</v>
      </c>
      <c r="F4932" s="449" t="s">
        <v>15821</v>
      </c>
    </row>
    <row r="4933" spans="1:6">
      <c r="A4933" s="441"/>
      <c r="B4933" s="445" t="s">
        <v>96</v>
      </c>
      <c r="C4933" s="443"/>
      <c r="D4933" s="444" t="s">
        <v>2587</v>
      </c>
      <c r="E4933" s="444" t="s">
        <v>2587</v>
      </c>
      <c r="F4933" s="444"/>
    </row>
    <row r="4934" spans="1:6" s="530" customFormat="1" ht="30" customHeight="1">
      <c r="A4934" s="529">
        <v>98563</v>
      </c>
      <c r="B4934" s="447" t="s">
        <v>17736</v>
      </c>
      <c r="C4934" s="448" t="s">
        <v>2573</v>
      </c>
      <c r="D4934" s="449">
        <v>12.85</v>
      </c>
      <c r="E4934" s="449">
        <v>11.19</v>
      </c>
      <c r="F4934" s="449" t="s">
        <v>17737</v>
      </c>
    </row>
    <row r="4935" spans="1:6" s="530" customFormat="1" ht="30" customHeight="1">
      <c r="A4935" s="529">
        <v>98564</v>
      </c>
      <c r="B4935" s="447" t="s">
        <v>17738</v>
      </c>
      <c r="C4935" s="448" t="s">
        <v>2573</v>
      </c>
      <c r="D4935" s="449">
        <v>21.89</v>
      </c>
      <c r="E4935" s="449">
        <v>12.04</v>
      </c>
      <c r="F4935" s="449" t="s">
        <v>17739</v>
      </c>
    </row>
    <row r="4936" spans="1:6" s="530" customFormat="1" ht="30" customHeight="1">
      <c r="A4936" s="529">
        <v>98565</v>
      </c>
      <c r="B4936" s="447" t="s">
        <v>17740</v>
      </c>
      <c r="C4936" s="448" t="s">
        <v>2573</v>
      </c>
      <c r="D4936" s="449">
        <v>18.040000000000003</v>
      </c>
      <c r="E4936" s="449">
        <v>16.98</v>
      </c>
      <c r="F4936" s="449" t="s">
        <v>17741</v>
      </c>
    </row>
    <row r="4937" spans="1:6" s="530" customFormat="1" ht="30" customHeight="1">
      <c r="A4937" s="529">
        <v>98566</v>
      </c>
      <c r="B4937" s="447" t="s">
        <v>17742</v>
      </c>
      <c r="C4937" s="448" t="s">
        <v>2573</v>
      </c>
      <c r="D4937" s="449">
        <v>27.110000000000003</v>
      </c>
      <c r="E4937" s="449">
        <v>17.809999999999999</v>
      </c>
      <c r="F4937" s="449" t="s">
        <v>17743</v>
      </c>
    </row>
    <row r="4938" spans="1:6" s="530" customFormat="1" ht="30" customHeight="1">
      <c r="A4938" s="529">
        <v>98567</v>
      </c>
      <c r="B4938" s="447" t="s">
        <v>17744</v>
      </c>
      <c r="C4938" s="448" t="s">
        <v>2573</v>
      </c>
      <c r="D4938" s="449">
        <v>22.91</v>
      </c>
      <c r="E4938" s="449">
        <v>22.63</v>
      </c>
      <c r="F4938" s="449" t="s">
        <v>11613</v>
      </c>
    </row>
    <row r="4939" spans="1:6" s="530" customFormat="1" ht="30" customHeight="1">
      <c r="A4939" s="529">
        <v>98568</v>
      </c>
      <c r="B4939" s="447" t="s">
        <v>17745</v>
      </c>
      <c r="C4939" s="448" t="s">
        <v>2573</v>
      </c>
      <c r="D4939" s="449">
        <v>31.939999999999998</v>
      </c>
      <c r="E4939" s="449">
        <v>23.47</v>
      </c>
      <c r="F4939" s="449" t="s">
        <v>17746</v>
      </c>
    </row>
    <row r="4940" spans="1:6" s="530" customFormat="1" ht="30" customHeight="1">
      <c r="A4940" s="529">
        <v>98569</v>
      </c>
      <c r="B4940" s="447" t="s">
        <v>17747</v>
      </c>
      <c r="C4940" s="448" t="s">
        <v>2573</v>
      </c>
      <c r="D4940" s="449">
        <v>28.17</v>
      </c>
      <c r="E4940" s="449">
        <v>28.33</v>
      </c>
      <c r="F4940" s="449" t="s">
        <v>17748</v>
      </c>
    </row>
    <row r="4941" spans="1:6" s="530" customFormat="1" ht="30" customHeight="1">
      <c r="A4941" s="529">
        <v>98570</v>
      </c>
      <c r="B4941" s="447" t="s">
        <v>17749</v>
      </c>
      <c r="C4941" s="448" t="s">
        <v>2573</v>
      </c>
      <c r="D4941" s="449">
        <v>37.199999999999996</v>
      </c>
      <c r="E4941" s="449">
        <v>29.21</v>
      </c>
      <c r="F4941" s="449" t="s">
        <v>17750</v>
      </c>
    </row>
    <row r="4942" spans="1:6" s="530" customFormat="1" ht="30" customHeight="1">
      <c r="A4942" s="529">
        <v>98571</v>
      </c>
      <c r="B4942" s="447" t="s">
        <v>17751</v>
      </c>
      <c r="C4942" s="448" t="s">
        <v>2573</v>
      </c>
      <c r="D4942" s="449">
        <v>14.18</v>
      </c>
      <c r="E4942" s="449">
        <v>11.89</v>
      </c>
      <c r="F4942" s="449" t="s">
        <v>17752</v>
      </c>
    </row>
    <row r="4943" spans="1:6" s="530" customFormat="1" ht="30" customHeight="1">
      <c r="A4943" s="529">
        <v>98572</v>
      </c>
      <c r="B4943" s="447" t="s">
        <v>17753</v>
      </c>
      <c r="C4943" s="448" t="s">
        <v>2573</v>
      </c>
      <c r="D4943" s="449">
        <v>17.330000000000005</v>
      </c>
      <c r="E4943" s="449">
        <v>15.01</v>
      </c>
      <c r="F4943" s="449" t="s">
        <v>13134</v>
      </c>
    </row>
    <row r="4944" spans="1:6" s="530" customFormat="1" ht="15" customHeight="1">
      <c r="A4944" s="529">
        <v>98573</v>
      </c>
      <c r="B4944" s="447" t="s">
        <v>17754</v>
      </c>
      <c r="C4944" s="448" t="s">
        <v>2573</v>
      </c>
      <c r="D4944" s="449">
        <v>26.259999999999998</v>
      </c>
      <c r="E4944" s="449">
        <v>15.63</v>
      </c>
      <c r="F4944" s="449" t="s">
        <v>17755</v>
      </c>
    </row>
    <row r="4945" spans="1:6">
      <c r="A4945" s="441"/>
      <c r="B4945" s="445" t="s">
        <v>2288</v>
      </c>
      <c r="C4945" s="443"/>
      <c r="D4945" s="444" t="s">
        <v>2587</v>
      </c>
      <c r="E4945" s="444" t="s">
        <v>2587</v>
      </c>
      <c r="F4945" s="444"/>
    </row>
    <row r="4946" spans="1:6" ht="15" customHeight="1">
      <c r="A4946" s="446">
        <v>40675</v>
      </c>
      <c r="B4946" s="447" t="s">
        <v>174</v>
      </c>
      <c r="C4946" s="448" t="s">
        <v>2572</v>
      </c>
      <c r="D4946" s="449">
        <v>1.1000000000000001</v>
      </c>
      <c r="E4946" s="449">
        <v>3.4</v>
      </c>
      <c r="F4946" s="449" t="s">
        <v>13761</v>
      </c>
    </row>
    <row r="4947" spans="1:6" ht="30" customHeight="1">
      <c r="A4947" s="446">
        <v>84088</v>
      </c>
      <c r="B4947" s="447" t="s">
        <v>4340</v>
      </c>
      <c r="C4947" s="448" t="s">
        <v>2572</v>
      </c>
      <c r="D4947" s="449">
        <v>50.709999999999994</v>
      </c>
      <c r="E4947" s="449">
        <v>12.7</v>
      </c>
      <c r="F4947" s="449" t="s">
        <v>20555</v>
      </c>
    </row>
    <row r="4948" spans="1:6" ht="30" customHeight="1">
      <c r="A4948" s="446">
        <v>84089</v>
      </c>
      <c r="B4948" s="447" t="s">
        <v>4341</v>
      </c>
      <c r="C4948" s="448" t="s">
        <v>2572</v>
      </c>
      <c r="D4948" s="449">
        <v>71.240000000000009</v>
      </c>
      <c r="E4948" s="449">
        <v>19.13</v>
      </c>
      <c r="F4948" s="449" t="s">
        <v>20556</v>
      </c>
    </row>
    <row r="4949" spans="1:6" ht="30" customHeight="1">
      <c r="A4949" s="446">
        <v>71623</v>
      </c>
      <c r="B4949" s="447" t="s">
        <v>847</v>
      </c>
      <c r="C4949" s="448" t="s">
        <v>2572</v>
      </c>
      <c r="D4949" s="449">
        <v>13.7</v>
      </c>
      <c r="E4949" s="449">
        <v>12.84</v>
      </c>
      <c r="F4949" s="449" t="s">
        <v>12745</v>
      </c>
    </row>
    <row r="4950" spans="1:6">
      <c r="A4950" s="441"/>
      <c r="B4950" s="442" t="s">
        <v>1097</v>
      </c>
      <c r="C4950" s="443"/>
      <c r="D4950" s="444" t="s">
        <v>2587</v>
      </c>
      <c r="E4950" s="444" t="s">
        <v>2587</v>
      </c>
      <c r="F4950" s="444"/>
    </row>
    <row r="4951" spans="1:6">
      <c r="A4951" s="441"/>
      <c r="B4951" s="445" t="s">
        <v>97</v>
      </c>
      <c r="C4951" s="443"/>
      <c r="D4951" s="444" t="s">
        <v>2587</v>
      </c>
      <c r="E4951" s="444" t="s">
        <v>2587</v>
      </c>
      <c r="F4951" s="444"/>
    </row>
    <row r="4952" spans="1:6" ht="30" customHeight="1">
      <c r="A4952" s="446">
        <v>97640</v>
      </c>
      <c r="B4952" s="447" t="s">
        <v>20810</v>
      </c>
      <c r="C4952" s="448" t="s">
        <v>2573</v>
      </c>
      <c r="D4952" s="449">
        <v>0.30000000000000004</v>
      </c>
      <c r="E4952" s="449">
        <v>1.06</v>
      </c>
      <c r="F4952" s="449" t="s">
        <v>11493</v>
      </c>
    </row>
    <row r="4953" spans="1:6" ht="15" customHeight="1">
      <c r="A4953" s="446">
        <v>97641</v>
      </c>
      <c r="B4953" s="447" t="s">
        <v>20811</v>
      </c>
      <c r="C4953" s="448" t="s">
        <v>2573</v>
      </c>
      <c r="D4953" s="449">
        <v>0.98</v>
      </c>
      <c r="E4953" s="449">
        <v>2.88</v>
      </c>
      <c r="F4953" s="449" t="s">
        <v>12184</v>
      </c>
    </row>
    <row r="4954" spans="1:6" ht="30" customHeight="1">
      <c r="A4954" s="446">
        <v>97642</v>
      </c>
      <c r="B4954" s="447" t="s">
        <v>20812</v>
      </c>
      <c r="C4954" s="448" t="s">
        <v>2573</v>
      </c>
      <c r="D4954" s="449">
        <v>0.60000000000000009</v>
      </c>
      <c r="E4954" s="449">
        <v>1.85</v>
      </c>
      <c r="F4954" s="449" t="s">
        <v>11523</v>
      </c>
    </row>
    <row r="4955" spans="1:6" ht="30" customHeight="1">
      <c r="A4955" s="446">
        <v>72201</v>
      </c>
      <c r="B4955" s="447" t="s">
        <v>4342</v>
      </c>
      <c r="C4955" s="448" t="s">
        <v>2573</v>
      </c>
      <c r="D4955" s="449">
        <v>3.04</v>
      </c>
      <c r="E4955" s="449">
        <v>7.61</v>
      </c>
      <c r="F4955" s="449" t="s">
        <v>20574</v>
      </c>
    </row>
    <row r="4956" spans="1:6" ht="30" customHeight="1">
      <c r="A4956" s="446">
        <v>97632</v>
      </c>
      <c r="B4956" s="447" t="s">
        <v>20801</v>
      </c>
      <c r="C4956" s="448" t="s">
        <v>2572</v>
      </c>
      <c r="D4956" s="449">
        <v>0.48</v>
      </c>
      <c r="E4956" s="449">
        <v>1.52</v>
      </c>
      <c r="F4956" s="449" t="s">
        <v>11325</v>
      </c>
    </row>
    <row r="4957" spans="1:6" ht="30" customHeight="1">
      <c r="A4957" s="446">
        <v>97633</v>
      </c>
      <c r="B4957" s="447" t="s">
        <v>20802</v>
      </c>
      <c r="C4957" s="448" t="s">
        <v>2573</v>
      </c>
      <c r="D4957" s="449">
        <v>5.0199999999999996</v>
      </c>
      <c r="E4957" s="449">
        <v>12.5</v>
      </c>
      <c r="F4957" s="449" t="s">
        <v>20803</v>
      </c>
    </row>
    <row r="4958" spans="1:6" ht="30" customHeight="1">
      <c r="A4958" s="446">
        <v>97634</v>
      </c>
      <c r="B4958" s="447" t="s">
        <v>20804</v>
      </c>
      <c r="C4958" s="448" t="s">
        <v>2573</v>
      </c>
      <c r="D4958" s="449">
        <v>2.7400000000000011</v>
      </c>
      <c r="E4958" s="449">
        <v>6.89</v>
      </c>
      <c r="F4958" s="449" t="s">
        <v>13422</v>
      </c>
    </row>
    <row r="4959" spans="1:6" ht="15" customHeight="1">
      <c r="A4959" s="446">
        <v>40780</v>
      </c>
      <c r="B4959" s="447" t="s">
        <v>5499</v>
      </c>
      <c r="C4959" s="448" t="s">
        <v>2573</v>
      </c>
      <c r="D4959" s="449">
        <v>2.7800000000000002</v>
      </c>
      <c r="E4959" s="449">
        <v>7.28</v>
      </c>
      <c r="F4959" s="449" t="s">
        <v>14493</v>
      </c>
    </row>
    <row r="4960" spans="1:6">
      <c r="A4960" s="441"/>
      <c r="B4960" s="445" t="s">
        <v>1098</v>
      </c>
      <c r="C4960" s="443"/>
      <c r="D4960" s="444" t="s">
        <v>2587</v>
      </c>
      <c r="E4960" s="444" t="s">
        <v>2587</v>
      </c>
      <c r="F4960" s="444"/>
    </row>
    <row r="4961" spans="1:6" ht="45" customHeight="1">
      <c r="A4961" s="446">
        <v>87871</v>
      </c>
      <c r="B4961" s="447" t="s">
        <v>4343</v>
      </c>
      <c r="C4961" s="448" t="s">
        <v>2573</v>
      </c>
      <c r="D4961" s="449">
        <v>11.510000000000002</v>
      </c>
      <c r="E4961" s="449">
        <v>3.12</v>
      </c>
      <c r="F4961" s="449" t="s">
        <v>13960</v>
      </c>
    </row>
    <row r="4962" spans="1:6" ht="45" customHeight="1">
      <c r="A4962" s="446">
        <v>87872</v>
      </c>
      <c r="B4962" s="447" t="s">
        <v>4344</v>
      </c>
      <c r="C4962" s="448" t="s">
        <v>2573</v>
      </c>
      <c r="D4962" s="449">
        <v>11.299999999999999</v>
      </c>
      <c r="E4962" s="449">
        <v>2.65</v>
      </c>
      <c r="F4962" s="449" t="s">
        <v>20437</v>
      </c>
    </row>
    <row r="4963" spans="1:6" ht="45" customHeight="1">
      <c r="A4963" s="446">
        <v>87873</v>
      </c>
      <c r="B4963" s="447" t="s">
        <v>4345</v>
      </c>
      <c r="C4963" s="448" t="s">
        <v>2573</v>
      </c>
      <c r="D4963" s="449">
        <v>2.52</v>
      </c>
      <c r="E4963" s="449">
        <v>0.92</v>
      </c>
      <c r="F4963" s="449" t="s">
        <v>16047</v>
      </c>
    </row>
    <row r="4964" spans="1:6" ht="45" customHeight="1">
      <c r="A4964" s="446">
        <v>87874</v>
      </c>
      <c r="B4964" s="447" t="s">
        <v>4346</v>
      </c>
      <c r="C4964" s="448" t="s">
        <v>2573</v>
      </c>
      <c r="D4964" s="449">
        <v>2.4900000000000002</v>
      </c>
      <c r="E4964" s="449">
        <v>0.82</v>
      </c>
      <c r="F4964" s="449" t="s">
        <v>14464</v>
      </c>
    </row>
    <row r="4965" spans="1:6" ht="45" customHeight="1">
      <c r="A4965" s="446">
        <v>87876</v>
      </c>
      <c r="B4965" s="447" t="s">
        <v>4347</v>
      </c>
      <c r="C4965" s="448" t="s">
        <v>2573</v>
      </c>
      <c r="D4965" s="449">
        <v>6.6099999999999994</v>
      </c>
      <c r="E4965" s="449">
        <v>1.03</v>
      </c>
      <c r="F4965" s="449" t="s">
        <v>20438</v>
      </c>
    </row>
    <row r="4966" spans="1:6" ht="45" customHeight="1">
      <c r="A4966" s="446">
        <v>87877</v>
      </c>
      <c r="B4966" s="447" t="s">
        <v>4348</v>
      </c>
      <c r="C4966" s="448" t="s">
        <v>2573</v>
      </c>
      <c r="D4966" s="449">
        <v>6.52</v>
      </c>
      <c r="E4966" s="449">
        <v>0.81</v>
      </c>
      <c r="F4966" s="449" t="s">
        <v>13673</v>
      </c>
    </row>
    <row r="4967" spans="1:6" ht="30" customHeight="1">
      <c r="A4967" s="446">
        <v>87878</v>
      </c>
      <c r="B4967" s="447" t="s">
        <v>4349</v>
      </c>
      <c r="C4967" s="448" t="s">
        <v>2573</v>
      </c>
      <c r="D4967" s="449">
        <v>1.5199999999999998</v>
      </c>
      <c r="E4967" s="449">
        <v>1.82</v>
      </c>
      <c r="F4967" s="449" t="s">
        <v>12356</v>
      </c>
    </row>
    <row r="4968" spans="1:6" ht="30" customHeight="1">
      <c r="A4968" s="446">
        <v>87879</v>
      </c>
      <c r="B4968" s="447" t="s">
        <v>4350</v>
      </c>
      <c r="C4968" s="448" t="s">
        <v>2573</v>
      </c>
      <c r="D4968" s="449">
        <v>1.4000000000000001</v>
      </c>
      <c r="E4968" s="449">
        <v>1.49</v>
      </c>
      <c r="F4968" s="449" t="s">
        <v>13461</v>
      </c>
    </row>
    <row r="4969" spans="1:6" ht="30" customHeight="1">
      <c r="A4969" s="446">
        <v>87881</v>
      </c>
      <c r="B4969" s="447" t="s">
        <v>315</v>
      </c>
      <c r="C4969" s="448" t="s">
        <v>2573</v>
      </c>
      <c r="D4969" s="449">
        <v>2.48</v>
      </c>
      <c r="E4969" s="449">
        <v>0.86</v>
      </c>
      <c r="F4969" s="449" t="s">
        <v>12356</v>
      </c>
    </row>
    <row r="4970" spans="1:6" ht="30" customHeight="1">
      <c r="A4970" s="446">
        <v>87882</v>
      </c>
      <c r="B4970" s="447" t="s">
        <v>316</v>
      </c>
      <c r="C4970" s="448" t="s">
        <v>2573</v>
      </c>
      <c r="D4970" s="449">
        <v>2.46</v>
      </c>
      <c r="E4970" s="449">
        <v>0.75</v>
      </c>
      <c r="F4970" s="449" t="s">
        <v>12013</v>
      </c>
    </row>
    <row r="4971" spans="1:6" ht="30" customHeight="1">
      <c r="A4971" s="446">
        <v>87884</v>
      </c>
      <c r="B4971" s="447" t="s">
        <v>317</v>
      </c>
      <c r="C4971" s="448" t="s">
        <v>2573</v>
      </c>
      <c r="D4971" s="449">
        <v>6.58</v>
      </c>
      <c r="E4971" s="449">
        <v>0.96</v>
      </c>
      <c r="F4971" s="449" t="s">
        <v>12280</v>
      </c>
    </row>
    <row r="4972" spans="1:6" ht="30" customHeight="1">
      <c r="A4972" s="446">
        <v>87885</v>
      </c>
      <c r="B4972" s="447" t="s">
        <v>4351</v>
      </c>
      <c r="C4972" s="448" t="s">
        <v>2573</v>
      </c>
      <c r="D4972" s="449">
        <v>6.48</v>
      </c>
      <c r="E4972" s="449">
        <v>0.75</v>
      </c>
      <c r="F4972" s="449" t="s">
        <v>12464</v>
      </c>
    </row>
    <row r="4973" spans="1:6" ht="30" customHeight="1">
      <c r="A4973" s="446">
        <v>87886</v>
      </c>
      <c r="B4973" s="447" t="s">
        <v>318</v>
      </c>
      <c r="C4973" s="448" t="s">
        <v>2573</v>
      </c>
      <c r="D4973" s="449">
        <v>12.85</v>
      </c>
      <c r="E4973" s="449">
        <v>7.42</v>
      </c>
      <c r="F4973" s="449" t="s">
        <v>18627</v>
      </c>
    </row>
    <row r="4974" spans="1:6" ht="30" customHeight="1">
      <c r="A4974" s="446">
        <v>87887</v>
      </c>
      <c r="B4974" s="447" t="s">
        <v>319</v>
      </c>
      <c r="C4974" s="448" t="s">
        <v>2573</v>
      </c>
      <c r="D4974" s="449">
        <v>12.649999999999999</v>
      </c>
      <c r="E4974" s="449">
        <v>6.94</v>
      </c>
      <c r="F4974" s="449" t="s">
        <v>20439</v>
      </c>
    </row>
    <row r="4975" spans="1:6" ht="45" customHeight="1">
      <c r="A4975" s="446">
        <v>87888</v>
      </c>
      <c r="B4975" s="447" t="s">
        <v>4352</v>
      </c>
      <c r="C4975" s="448" t="s">
        <v>2573</v>
      </c>
      <c r="D4975" s="449">
        <v>2.8099999999999996</v>
      </c>
      <c r="E4975" s="449">
        <v>1.83</v>
      </c>
      <c r="F4975" s="449" t="s">
        <v>13221</v>
      </c>
    </row>
    <row r="4976" spans="1:6" ht="45" customHeight="1">
      <c r="A4976" s="446">
        <v>87889</v>
      </c>
      <c r="B4976" s="447" t="s">
        <v>4353</v>
      </c>
      <c r="C4976" s="448" t="s">
        <v>2573</v>
      </c>
      <c r="D4976" s="449">
        <v>2.79</v>
      </c>
      <c r="E4976" s="449">
        <v>1.72</v>
      </c>
      <c r="F4976" s="449" t="s">
        <v>11601</v>
      </c>
    </row>
    <row r="4977" spans="1:6" ht="45" customHeight="1">
      <c r="A4977" s="446">
        <v>87891</v>
      </c>
      <c r="B4977" s="447" t="s">
        <v>4354</v>
      </c>
      <c r="C4977" s="448" t="s">
        <v>2573</v>
      </c>
      <c r="D4977" s="449">
        <v>6.92</v>
      </c>
      <c r="E4977" s="449">
        <v>1.92</v>
      </c>
      <c r="F4977" s="449" t="s">
        <v>11310</v>
      </c>
    </row>
    <row r="4978" spans="1:6" ht="45" customHeight="1">
      <c r="A4978" s="446">
        <v>87892</v>
      </c>
      <c r="B4978" s="447" t="s">
        <v>4355</v>
      </c>
      <c r="C4978" s="448" t="s">
        <v>2573</v>
      </c>
      <c r="D4978" s="449">
        <v>6.8299999999999992</v>
      </c>
      <c r="E4978" s="449">
        <v>1.7</v>
      </c>
      <c r="F4978" s="449" t="s">
        <v>12377</v>
      </c>
    </row>
    <row r="4979" spans="1:6" ht="45" customHeight="1">
      <c r="A4979" s="446">
        <v>87893</v>
      </c>
      <c r="B4979" s="447" t="s">
        <v>4356</v>
      </c>
      <c r="C4979" s="448" t="s">
        <v>2573</v>
      </c>
      <c r="D4979" s="449">
        <v>2.04</v>
      </c>
      <c r="E4979" s="449">
        <v>3.38</v>
      </c>
      <c r="F4979" s="449" t="s">
        <v>11370</v>
      </c>
    </row>
    <row r="4980" spans="1:6" ht="45" customHeight="1">
      <c r="A4980" s="446">
        <v>87894</v>
      </c>
      <c r="B4980" s="447" t="s">
        <v>4357</v>
      </c>
      <c r="C4980" s="448" t="s">
        <v>2573</v>
      </c>
      <c r="D4980" s="449">
        <v>1.92</v>
      </c>
      <c r="E4980" s="449">
        <v>3.05</v>
      </c>
      <c r="F4980" s="449" t="s">
        <v>19992</v>
      </c>
    </row>
    <row r="4981" spans="1:6" ht="45" customHeight="1">
      <c r="A4981" s="446">
        <v>87896</v>
      </c>
      <c r="B4981" s="447" t="s">
        <v>4358</v>
      </c>
      <c r="C4981" s="448" t="s">
        <v>2573</v>
      </c>
      <c r="D4981" s="449">
        <v>2.1399999999999997</v>
      </c>
      <c r="E4981" s="449">
        <v>2.62</v>
      </c>
      <c r="F4981" s="449" t="s">
        <v>11348</v>
      </c>
    </row>
    <row r="4982" spans="1:6" ht="45" customHeight="1">
      <c r="A4982" s="446">
        <v>87897</v>
      </c>
      <c r="B4982" s="447" t="s">
        <v>4359</v>
      </c>
      <c r="C4982" s="448" t="s">
        <v>2573</v>
      </c>
      <c r="D4982" s="449">
        <v>2.0199999999999996</v>
      </c>
      <c r="E4982" s="449">
        <v>2.29</v>
      </c>
      <c r="F4982" s="449" t="s">
        <v>11751</v>
      </c>
    </row>
    <row r="4983" spans="1:6" ht="45" customHeight="1">
      <c r="A4983" s="446">
        <v>87899</v>
      </c>
      <c r="B4983" s="447" t="s">
        <v>4360</v>
      </c>
      <c r="C4983" s="448" t="s">
        <v>2573</v>
      </c>
      <c r="D4983" s="449">
        <v>3.0500000000000003</v>
      </c>
      <c r="E4983" s="449">
        <v>2.64</v>
      </c>
      <c r="F4983" s="449" t="s">
        <v>15073</v>
      </c>
    </row>
    <row r="4984" spans="1:6" ht="45" customHeight="1">
      <c r="A4984" s="446">
        <v>87900</v>
      </c>
      <c r="B4984" s="447" t="s">
        <v>4361</v>
      </c>
      <c r="C4984" s="448" t="s">
        <v>2573</v>
      </c>
      <c r="D4984" s="449">
        <v>3.03</v>
      </c>
      <c r="E4984" s="449">
        <v>2.5299999999999998</v>
      </c>
      <c r="F4984" s="449" t="s">
        <v>17473</v>
      </c>
    </row>
    <row r="4985" spans="1:6" ht="45" customHeight="1">
      <c r="A4985" s="446">
        <v>87902</v>
      </c>
      <c r="B4985" s="447" t="s">
        <v>5456</v>
      </c>
      <c r="C4985" s="448" t="s">
        <v>2573</v>
      </c>
      <c r="D4985" s="449">
        <v>7.17</v>
      </c>
      <c r="E4985" s="449">
        <v>2.72</v>
      </c>
      <c r="F4985" s="449" t="s">
        <v>20440</v>
      </c>
    </row>
    <row r="4986" spans="1:6" ht="45" customHeight="1">
      <c r="A4986" s="446">
        <v>87903</v>
      </c>
      <c r="B4986" s="447" t="s">
        <v>5457</v>
      </c>
      <c r="C4986" s="448" t="s">
        <v>2573</v>
      </c>
      <c r="D4986" s="449">
        <v>7.08</v>
      </c>
      <c r="E4986" s="449">
        <v>2.5</v>
      </c>
      <c r="F4986" s="449" t="s">
        <v>18697</v>
      </c>
    </row>
    <row r="4987" spans="1:6" ht="45" customHeight="1">
      <c r="A4987" s="446">
        <v>87904</v>
      </c>
      <c r="B4987" s="447" t="s">
        <v>5458</v>
      </c>
      <c r="C4987" s="448" t="s">
        <v>2573</v>
      </c>
      <c r="D4987" s="449">
        <v>2.4699999999999998</v>
      </c>
      <c r="E4987" s="449">
        <v>4.71</v>
      </c>
      <c r="F4987" s="449" t="s">
        <v>14155</v>
      </c>
    </row>
    <row r="4988" spans="1:6" ht="45" customHeight="1">
      <c r="A4988" s="446">
        <v>87905</v>
      </c>
      <c r="B4988" s="447" t="s">
        <v>5459</v>
      </c>
      <c r="C4988" s="448" t="s">
        <v>2573</v>
      </c>
      <c r="D4988" s="449">
        <v>2.3500000000000005</v>
      </c>
      <c r="E4988" s="449">
        <v>4.38</v>
      </c>
      <c r="F4988" s="449" t="s">
        <v>17481</v>
      </c>
    </row>
    <row r="4989" spans="1:6" ht="45" customHeight="1">
      <c r="A4989" s="446">
        <v>87907</v>
      </c>
      <c r="B4989" s="447" t="s">
        <v>5460</v>
      </c>
      <c r="C4989" s="448" t="s">
        <v>2573</v>
      </c>
      <c r="D4989" s="449">
        <v>2.6300000000000003</v>
      </c>
      <c r="E4989" s="449">
        <v>3.61</v>
      </c>
      <c r="F4989" s="449" t="s">
        <v>11436</v>
      </c>
    </row>
    <row r="4990" spans="1:6" ht="45" customHeight="1">
      <c r="A4990" s="446">
        <v>87908</v>
      </c>
      <c r="B4990" s="447" t="s">
        <v>5461</v>
      </c>
      <c r="C4990" s="448" t="s">
        <v>2573</v>
      </c>
      <c r="D4990" s="449">
        <v>2.52</v>
      </c>
      <c r="E4990" s="449">
        <v>3.27</v>
      </c>
      <c r="F4990" s="449" t="s">
        <v>16803</v>
      </c>
    </row>
    <row r="4991" spans="1:6" ht="45" customHeight="1">
      <c r="A4991" s="446">
        <v>87910</v>
      </c>
      <c r="B4991" s="447" t="s">
        <v>765</v>
      </c>
      <c r="C4991" s="448" t="s">
        <v>2573</v>
      </c>
      <c r="D4991" s="449">
        <v>12.93</v>
      </c>
      <c r="E4991" s="449">
        <v>7.16</v>
      </c>
      <c r="F4991" s="449" t="s">
        <v>12947</v>
      </c>
    </row>
    <row r="4992" spans="1:6" ht="45" customHeight="1">
      <c r="A4992" s="446">
        <v>87911</v>
      </c>
      <c r="B4992" s="447" t="s">
        <v>766</v>
      </c>
      <c r="C4992" s="448" t="s">
        <v>2573</v>
      </c>
      <c r="D4992" s="449">
        <v>12.73</v>
      </c>
      <c r="E4992" s="449">
        <v>6.68</v>
      </c>
      <c r="F4992" s="449" t="s">
        <v>12143</v>
      </c>
    </row>
    <row r="4993" spans="1:6">
      <c r="A4993" s="441"/>
      <c r="B4993" s="445" t="s">
        <v>98</v>
      </c>
      <c r="C4993" s="443"/>
      <c r="D4993" s="444" t="s">
        <v>2587</v>
      </c>
      <c r="E4993" s="444" t="s">
        <v>2587</v>
      </c>
      <c r="F4993" s="444"/>
    </row>
    <row r="4994" spans="1:6" ht="60" customHeight="1">
      <c r="A4994" s="446">
        <v>89173</v>
      </c>
      <c r="B4994" s="447" t="s">
        <v>454</v>
      </c>
      <c r="C4994" s="448" t="s">
        <v>2573</v>
      </c>
      <c r="D4994" s="449">
        <v>11.69</v>
      </c>
      <c r="E4994" s="449">
        <v>12.24</v>
      </c>
      <c r="F4994" s="449" t="s">
        <v>11413</v>
      </c>
    </row>
    <row r="4995" spans="1:6" ht="60" customHeight="1">
      <c r="A4995" s="446">
        <v>89048</v>
      </c>
      <c r="B4995" s="447" t="s">
        <v>813</v>
      </c>
      <c r="C4995" s="448" t="s">
        <v>2573</v>
      </c>
      <c r="D4995" s="449">
        <v>11.820000000000002</v>
      </c>
      <c r="E4995" s="449">
        <v>12.6</v>
      </c>
      <c r="F4995" s="449" t="s">
        <v>18675</v>
      </c>
    </row>
    <row r="4996" spans="1:6" ht="15" customHeight="1">
      <c r="A4996" s="446">
        <v>94224</v>
      </c>
      <c r="B4996" s="447" t="s">
        <v>5462</v>
      </c>
      <c r="C4996" s="448" t="s">
        <v>2572</v>
      </c>
      <c r="D4996" s="449">
        <v>6.4699999999999989</v>
      </c>
      <c r="E4996" s="449">
        <v>12.11</v>
      </c>
      <c r="F4996" s="449" t="s">
        <v>16271</v>
      </c>
    </row>
    <row r="4997" spans="1:6" ht="60" customHeight="1">
      <c r="A4997" s="446">
        <v>87527</v>
      </c>
      <c r="B4997" s="447" t="s">
        <v>5463</v>
      </c>
      <c r="C4997" s="448" t="s">
        <v>2573</v>
      </c>
      <c r="D4997" s="449">
        <v>12.719999999999999</v>
      </c>
      <c r="E4997" s="449">
        <v>14.09</v>
      </c>
      <c r="F4997" s="449" t="s">
        <v>17016</v>
      </c>
    </row>
    <row r="4998" spans="1:6" ht="45" customHeight="1">
      <c r="A4998" s="446">
        <v>87528</v>
      </c>
      <c r="B4998" s="447" t="s">
        <v>5464</v>
      </c>
      <c r="C4998" s="448" t="s">
        <v>2573</v>
      </c>
      <c r="D4998" s="449">
        <v>13.82</v>
      </c>
      <c r="E4998" s="449">
        <v>16.899999999999999</v>
      </c>
      <c r="F4998" s="449" t="s">
        <v>12730</v>
      </c>
    </row>
    <row r="4999" spans="1:6" ht="60" customHeight="1">
      <c r="A4999" s="446">
        <v>87531</v>
      </c>
      <c r="B4999" s="447" t="s">
        <v>5465</v>
      </c>
      <c r="C4999" s="448" t="s">
        <v>2573</v>
      </c>
      <c r="D4999" s="449">
        <v>11.660000000000002</v>
      </c>
      <c r="E4999" s="449">
        <v>11.03</v>
      </c>
      <c r="F4999" s="449" t="s">
        <v>20456</v>
      </c>
    </row>
    <row r="5000" spans="1:6" ht="45" customHeight="1">
      <c r="A5000" s="446">
        <v>87532</v>
      </c>
      <c r="B5000" s="447" t="s">
        <v>5466</v>
      </c>
      <c r="C5000" s="448" t="s">
        <v>2573</v>
      </c>
      <c r="D5000" s="449">
        <v>12.760000000000002</v>
      </c>
      <c r="E5000" s="449">
        <v>13.84</v>
      </c>
      <c r="F5000" s="449" t="s">
        <v>19313</v>
      </c>
    </row>
    <row r="5001" spans="1:6" ht="60" customHeight="1">
      <c r="A5001" s="446">
        <v>87535</v>
      </c>
      <c r="B5001" s="447" t="s">
        <v>5467</v>
      </c>
      <c r="C5001" s="448" t="s">
        <v>2573</v>
      </c>
      <c r="D5001" s="449">
        <v>10.879999999999999</v>
      </c>
      <c r="E5001" s="449">
        <v>8.77</v>
      </c>
      <c r="F5001" s="449" t="s">
        <v>11701</v>
      </c>
    </row>
    <row r="5002" spans="1:6" ht="45" customHeight="1">
      <c r="A5002" s="446">
        <v>87536</v>
      </c>
      <c r="B5002" s="447" t="s">
        <v>5468</v>
      </c>
      <c r="C5002" s="448" t="s">
        <v>2573</v>
      </c>
      <c r="D5002" s="449">
        <v>11.979999999999999</v>
      </c>
      <c r="E5002" s="449">
        <v>11.58</v>
      </c>
      <c r="F5002" s="449" t="s">
        <v>20457</v>
      </c>
    </row>
    <row r="5003" spans="1:6" ht="60" customHeight="1">
      <c r="A5003" s="446">
        <v>87537</v>
      </c>
      <c r="B5003" s="447" t="s">
        <v>5469</v>
      </c>
      <c r="C5003" s="448" t="s">
        <v>2573</v>
      </c>
      <c r="D5003" s="449">
        <v>34.830000000000005</v>
      </c>
      <c r="E5003" s="449">
        <v>11.44</v>
      </c>
      <c r="F5003" s="449" t="s">
        <v>12889</v>
      </c>
    </row>
    <row r="5004" spans="1:6" ht="60" customHeight="1">
      <c r="A5004" s="446">
        <v>87539</v>
      </c>
      <c r="B5004" s="447" t="s">
        <v>5470</v>
      </c>
      <c r="C5004" s="448" t="s">
        <v>2573</v>
      </c>
      <c r="D5004" s="449">
        <v>33.94</v>
      </c>
      <c r="E5004" s="449">
        <v>8.8000000000000007</v>
      </c>
      <c r="F5004" s="449" t="s">
        <v>20458</v>
      </c>
    </row>
    <row r="5005" spans="1:6" ht="60" customHeight="1">
      <c r="A5005" s="446">
        <v>87541</v>
      </c>
      <c r="B5005" s="447" t="s">
        <v>5471</v>
      </c>
      <c r="C5005" s="448" t="s">
        <v>2573</v>
      </c>
      <c r="D5005" s="449">
        <v>33.290000000000006</v>
      </c>
      <c r="E5005" s="449">
        <v>6.84</v>
      </c>
      <c r="F5005" s="449" t="s">
        <v>18552</v>
      </c>
    </row>
    <row r="5006" spans="1:6" ht="60" customHeight="1">
      <c r="A5006" s="446">
        <v>87545</v>
      </c>
      <c r="B5006" s="447" t="s">
        <v>4377</v>
      </c>
      <c r="C5006" s="448" t="s">
        <v>2573</v>
      </c>
      <c r="D5006" s="449">
        <v>8.0499999999999989</v>
      </c>
      <c r="E5006" s="449">
        <v>10.76</v>
      </c>
      <c r="F5006" s="449" t="s">
        <v>13108</v>
      </c>
    </row>
    <row r="5007" spans="1:6" ht="45" customHeight="1">
      <c r="A5007" s="446">
        <v>87546</v>
      </c>
      <c r="B5007" s="447" t="s">
        <v>4378</v>
      </c>
      <c r="C5007" s="448" t="s">
        <v>2573</v>
      </c>
      <c r="D5007" s="449">
        <v>8.66</v>
      </c>
      <c r="E5007" s="449">
        <v>12.36</v>
      </c>
      <c r="F5007" s="449" t="s">
        <v>12523</v>
      </c>
    </row>
    <row r="5008" spans="1:6" ht="60" customHeight="1">
      <c r="A5008" s="446">
        <v>87549</v>
      </c>
      <c r="B5008" s="447" t="s">
        <v>4379</v>
      </c>
      <c r="C5008" s="448" t="s">
        <v>2573</v>
      </c>
      <c r="D5008" s="449">
        <v>7.0099999999999989</v>
      </c>
      <c r="E5008" s="449">
        <v>7.69</v>
      </c>
      <c r="F5008" s="449" t="s">
        <v>13923</v>
      </c>
    </row>
    <row r="5009" spans="1:6" ht="45" customHeight="1">
      <c r="A5009" s="446">
        <v>87550</v>
      </c>
      <c r="B5009" s="447" t="s">
        <v>5160</v>
      </c>
      <c r="C5009" s="448" t="s">
        <v>2573</v>
      </c>
      <c r="D5009" s="449">
        <v>7.6099999999999994</v>
      </c>
      <c r="E5009" s="449">
        <v>9.3000000000000007</v>
      </c>
      <c r="F5009" s="449" t="s">
        <v>20461</v>
      </c>
    </row>
    <row r="5010" spans="1:6" ht="60" customHeight="1">
      <c r="A5010" s="446">
        <v>87553</v>
      </c>
      <c r="B5010" s="447" t="s">
        <v>5161</v>
      </c>
      <c r="C5010" s="448" t="s">
        <v>2573</v>
      </c>
      <c r="D5010" s="449">
        <v>6.28</v>
      </c>
      <c r="E5010" s="449">
        <v>5.38</v>
      </c>
      <c r="F5010" s="449" t="s">
        <v>13317</v>
      </c>
    </row>
    <row r="5011" spans="1:6" ht="45" customHeight="1">
      <c r="A5011" s="446">
        <v>87554</v>
      </c>
      <c r="B5011" s="447" t="s">
        <v>5162</v>
      </c>
      <c r="C5011" s="448" t="s">
        <v>2573</v>
      </c>
      <c r="D5011" s="449">
        <v>6.8699999999999992</v>
      </c>
      <c r="E5011" s="449">
        <v>7</v>
      </c>
      <c r="F5011" s="449" t="s">
        <v>20462</v>
      </c>
    </row>
    <row r="5012" spans="1:6" ht="60" customHeight="1">
      <c r="A5012" s="446">
        <v>87555</v>
      </c>
      <c r="B5012" s="447" t="s">
        <v>5163</v>
      </c>
      <c r="C5012" s="448" t="s">
        <v>2573</v>
      </c>
      <c r="D5012" s="449">
        <v>20.380000000000003</v>
      </c>
      <c r="E5012" s="449">
        <v>8.5299999999999994</v>
      </c>
      <c r="F5012" s="449" t="s">
        <v>12844</v>
      </c>
    </row>
    <row r="5013" spans="1:6" ht="60" customHeight="1">
      <c r="A5013" s="446">
        <v>87557</v>
      </c>
      <c r="B5013" s="447" t="s">
        <v>5164</v>
      </c>
      <c r="C5013" s="448" t="s">
        <v>2573</v>
      </c>
      <c r="D5013" s="449">
        <v>19.510000000000002</v>
      </c>
      <c r="E5013" s="449">
        <v>5.86</v>
      </c>
      <c r="F5013" s="449" t="s">
        <v>20463</v>
      </c>
    </row>
    <row r="5014" spans="1:6" ht="60" customHeight="1">
      <c r="A5014" s="446">
        <v>87559</v>
      </c>
      <c r="B5014" s="447" t="s">
        <v>5165</v>
      </c>
      <c r="C5014" s="448" t="s">
        <v>2573</v>
      </c>
      <c r="D5014" s="449">
        <v>18.86</v>
      </c>
      <c r="E5014" s="449">
        <v>3.91</v>
      </c>
      <c r="F5014" s="449" t="s">
        <v>13425</v>
      </c>
    </row>
    <row r="5015" spans="1:6" ht="45" customHeight="1">
      <c r="A5015" s="446">
        <v>87775</v>
      </c>
      <c r="B5015" s="447" t="s">
        <v>1375</v>
      </c>
      <c r="C5015" s="448" t="s">
        <v>2573</v>
      </c>
      <c r="D5015" s="449">
        <v>17.29</v>
      </c>
      <c r="E5015" s="449">
        <v>23.53</v>
      </c>
      <c r="F5015" s="449" t="s">
        <v>20465</v>
      </c>
    </row>
    <row r="5016" spans="1:6" ht="45" customHeight="1">
      <c r="A5016" s="446">
        <v>87777</v>
      </c>
      <c r="B5016" s="447" t="s">
        <v>1376</v>
      </c>
      <c r="C5016" s="448" t="s">
        <v>2573</v>
      </c>
      <c r="D5016" s="449">
        <v>18.209999999999997</v>
      </c>
      <c r="E5016" s="449">
        <v>25.87</v>
      </c>
      <c r="F5016" s="449" t="s">
        <v>14921</v>
      </c>
    </row>
    <row r="5017" spans="1:6" ht="45" customHeight="1">
      <c r="A5017" s="446">
        <v>87778</v>
      </c>
      <c r="B5017" s="447" t="s">
        <v>1377</v>
      </c>
      <c r="C5017" s="448" t="s">
        <v>2573</v>
      </c>
      <c r="D5017" s="449">
        <v>35.18</v>
      </c>
      <c r="E5017" s="449">
        <v>19.64</v>
      </c>
      <c r="F5017" s="449" t="s">
        <v>17720</v>
      </c>
    </row>
    <row r="5018" spans="1:6" ht="45" customHeight="1">
      <c r="A5018" s="446">
        <v>87779</v>
      </c>
      <c r="B5018" s="447" t="s">
        <v>1378</v>
      </c>
      <c r="C5018" s="448" t="s">
        <v>2573</v>
      </c>
      <c r="D5018" s="449">
        <v>20.590000000000003</v>
      </c>
      <c r="E5018" s="449">
        <v>26.36</v>
      </c>
      <c r="F5018" s="449" t="s">
        <v>15933</v>
      </c>
    </row>
    <row r="5019" spans="1:6" ht="45" customHeight="1">
      <c r="A5019" s="446">
        <v>87781</v>
      </c>
      <c r="B5019" s="447" t="s">
        <v>1379</v>
      </c>
      <c r="C5019" s="448" t="s">
        <v>2573</v>
      </c>
      <c r="D5019" s="449">
        <v>21.84</v>
      </c>
      <c r="E5019" s="449">
        <v>29.49</v>
      </c>
      <c r="F5019" s="449" t="s">
        <v>20466</v>
      </c>
    </row>
    <row r="5020" spans="1:6" ht="45" customHeight="1">
      <c r="A5020" s="446">
        <v>87783</v>
      </c>
      <c r="B5020" s="447" t="s">
        <v>1380</v>
      </c>
      <c r="C5020" s="448" t="s">
        <v>2573</v>
      </c>
      <c r="D5020" s="449">
        <v>45.030000000000008</v>
      </c>
      <c r="E5020" s="449">
        <v>22.4</v>
      </c>
      <c r="F5020" s="449" t="s">
        <v>15570</v>
      </c>
    </row>
    <row r="5021" spans="1:6" ht="45" customHeight="1">
      <c r="A5021" s="446">
        <v>87784</v>
      </c>
      <c r="B5021" s="447" t="s">
        <v>1381</v>
      </c>
      <c r="C5021" s="448" t="s">
        <v>2573</v>
      </c>
      <c r="D5021" s="449">
        <v>23.92</v>
      </c>
      <c r="E5021" s="449">
        <v>29.17</v>
      </c>
      <c r="F5021" s="449" t="s">
        <v>20467</v>
      </c>
    </row>
    <row r="5022" spans="1:6" ht="45" customHeight="1">
      <c r="A5022" s="446">
        <v>87786</v>
      </c>
      <c r="B5022" s="447" t="s">
        <v>1382</v>
      </c>
      <c r="C5022" s="448" t="s">
        <v>2573</v>
      </c>
      <c r="D5022" s="449">
        <v>25.450000000000003</v>
      </c>
      <c r="E5022" s="449">
        <v>33.119999999999997</v>
      </c>
      <c r="F5022" s="449" t="s">
        <v>20468</v>
      </c>
    </row>
    <row r="5023" spans="1:6" ht="45" customHeight="1">
      <c r="A5023" s="446">
        <v>87787</v>
      </c>
      <c r="B5023" s="447" t="s">
        <v>1383</v>
      </c>
      <c r="C5023" s="448" t="s">
        <v>2573</v>
      </c>
      <c r="D5023" s="449">
        <v>54.93</v>
      </c>
      <c r="E5023" s="449">
        <v>25.1</v>
      </c>
      <c r="F5023" s="449" t="s">
        <v>20469</v>
      </c>
    </row>
    <row r="5024" spans="1:6" ht="45" customHeight="1">
      <c r="A5024" s="446">
        <v>87788</v>
      </c>
      <c r="B5024" s="447" t="s">
        <v>1384</v>
      </c>
      <c r="C5024" s="448" t="s">
        <v>2573</v>
      </c>
      <c r="D5024" s="449">
        <v>29.309999999999995</v>
      </c>
      <c r="E5024" s="449">
        <v>40.24</v>
      </c>
      <c r="F5024" s="449" t="s">
        <v>15168</v>
      </c>
    </row>
    <row r="5025" spans="1:6" ht="45" customHeight="1">
      <c r="A5025" s="446">
        <v>87790</v>
      </c>
      <c r="B5025" s="447" t="s">
        <v>1385</v>
      </c>
      <c r="C5025" s="448" t="s">
        <v>2573</v>
      </c>
      <c r="D5025" s="449">
        <v>31</v>
      </c>
      <c r="E5025" s="449">
        <v>44.59</v>
      </c>
      <c r="F5025" s="449" t="s">
        <v>17366</v>
      </c>
    </row>
    <row r="5026" spans="1:6" ht="60" customHeight="1">
      <c r="A5026" s="446">
        <v>87791</v>
      </c>
      <c r="B5026" s="447" t="s">
        <v>1386</v>
      </c>
      <c r="C5026" s="448" t="s">
        <v>2573</v>
      </c>
      <c r="D5026" s="449">
        <v>62.56</v>
      </c>
      <c r="E5026" s="449">
        <v>33.69</v>
      </c>
      <c r="F5026" s="449" t="s">
        <v>20470</v>
      </c>
    </row>
    <row r="5027" spans="1:6" ht="45" customHeight="1">
      <c r="A5027" s="446">
        <v>87792</v>
      </c>
      <c r="B5027" s="447" t="s">
        <v>1387</v>
      </c>
      <c r="C5027" s="448" t="s">
        <v>2573</v>
      </c>
      <c r="D5027" s="449">
        <v>13.12</v>
      </c>
      <c r="E5027" s="449">
        <v>12.81</v>
      </c>
      <c r="F5027" s="449" t="s">
        <v>19271</v>
      </c>
    </row>
    <row r="5028" spans="1:6" ht="45" customHeight="1">
      <c r="A5028" s="446">
        <v>87794</v>
      </c>
      <c r="B5028" s="447" t="s">
        <v>1388</v>
      </c>
      <c r="C5028" s="448" t="s">
        <v>2573</v>
      </c>
      <c r="D5028" s="449">
        <v>13.940000000000001</v>
      </c>
      <c r="E5028" s="449">
        <v>15.04</v>
      </c>
      <c r="F5028" s="449" t="s">
        <v>20471</v>
      </c>
    </row>
    <row r="5029" spans="1:6" ht="45" customHeight="1">
      <c r="A5029" s="446">
        <v>87795</v>
      </c>
      <c r="B5029" s="447" t="s">
        <v>1389</v>
      </c>
      <c r="C5029" s="448" t="s">
        <v>2573</v>
      </c>
      <c r="D5029" s="449">
        <v>29.71</v>
      </c>
      <c r="E5029" s="449">
        <v>8.9600000000000009</v>
      </c>
      <c r="F5029" s="449" t="s">
        <v>20472</v>
      </c>
    </row>
    <row r="5030" spans="1:6" ht="45" customHeight="1">
      <c r="A5030" s="446">
        <v>87797</v>
      </c>
      <c r="B5030" s="447" t="s">
        <v>1390</v>
      </c>
      <c r="C5030" s="448" t="s">
        <v>2573</v>
      </c>
      <c r="D5030" s="449">
        <v>16.23</v>
      </c>
      <c r="E5030" s="449">
        <v>15.64</v>
      </c>
      <c r="F5030" s="449" t="s">
        <v>20473</v>
      </c>
    </row>
    <row r="5031" spans="1:6" ht="45" customHeight="1">
      <c r="A5031" s="446">
        <v>87799</v>
      </c>
      <c r="B5031" s="447" t="s">
        <v>1391</v>
      </c>
      <c r="C5031" s="448" t="s">
        <v>2573</v>
      </c>
      <c r="D5031" s="449">
        <v>17.380000000000003</v>
      </c>
      <c r="E5031" s="449">
        <v>18.57</v>
      </c>
      <c r="F5031" s="449" t="s">
        <v>20474</v>
      </c>
    </row>
    <row r="5032" spans="1:6" ht="45" customHeight="1">
      <c r="A5032" s="446">
        <v>87800</v>
      </c>
      <c r="B5032" s="447" t="s">
        <v>1392</v>
      </c>
      <c r="C5032" s="448" t="s">
        <v>2573</v>
      </c>
      <c r="D5032" s="449">
        <v>38.97</v>
      </c>
      <c r="E5032" s="449">
        <v>11.68</v>
      </c>
      <c r="F5032" s="449" t="s">
        <v>19061</v>
      </c>
    </row>
    <row r="5033" spans="1:6" ht="45" customHeight="1">
      <c r="A5033" s="446">
        <v>87801</v>
      </c>
      <c r="B5033" s="447" t="s">
        <v>1393</v>
      </c>
      <c r="C5033" s="448" t="s">
        <v>2573</v>
      </c>
      <c r="D5033" s="449">
        <v>19.419999999999998</v>
      </c>
      <c r="E5033" s="449">
        <v>18.38</v>
      </c>
      <c r="F5033" s="449" t="s">
        <v>11756</v>
      </c>
    </row>
    <row r="5034" spans="1:6" ht="45" customHeight="1">
      <c r="A5034" s="446">
        <v>87803</v>
      </c>
      <c r="B5034" s="447" t="s">
        <v>1394</v>
      </c>
      <c r="C5034" s="448" t="s">
        <v>2573</v>
      </c>
      <c r="D5034" s="449">
        <v>20.85</v>
      </c>
      <c r="E5034" s="449">
        <v>22.07</v>
      </c>
      <c r="F5034" s="449" t="s">
        <v>20475</v>
      </c>
    </row>
    <row r="5035" spans="1:6" ht="45" customHeight="1">
      <c r="A5035" s="446">
        <v>87804</v>
      </c>
      <c r="B5035" s="447" t="s">
        <v>351</v>
      </c>
      <c r="C5035" s="448" t="s">
        <v>2573</v>
      </c>
      <c r="D5035" s="449">
        <v>48.230000000000004</v>
      </c>
      <c r="E5035" s="449">
        <v>14.4</v>
      </c>
      <c r="F5035" s="449" t="s">
        <v>20476</v>
      </c>
    </row>
    <row r="5036" spans="1:6" ht="45" customHeight="1">
      <c r="A5036" s="446">
        <v>87805</v>
      </c>
      <c r="B5036" s="447" t="s">
        <v>352</v>
      </c>
      <c r="C5036" s="448" t="s">
        <v>2573</v>
      </c>
      <c r="D5036" s="449">
        <v>21.860000000000003</v>
      </c>
      <c r="E5036" s="449">
        <v>21.98</v>
      </c>
      <c r="F5036" s="449" t="s">
        <v>18376</v>
      </c>
    </row>
    <row r="5037" spans="1:6" ht="45" customHeight="1">
      <c r="A5037" s="446">
        <v>87807</v>
      </c>
      <c r="B5037" s="447" t="s">
        <v>353</v>
      </c>
      <c r="C5037" s="448" t="s">
        <v>2573</v>
      </c>
      <c r="D5037" s="449">
        <v>23.449999999999996</v>
      </c>
      <c r="E5037" s="449">
        <v>26.03</v>
      </c>
      <c r="F5037" s="449" t="s">
        <v>11459</v>
      </c>
    </row>
    <row r="5038" spans="1:6" ht="60" customHeight="1">
      <c r="A5038" s="446">
        <v>87808</v>
      </c>
      <c r="B5038" s="447" t="s">
        <v>354</v>
      </c>
      <c r="C5038" s="448" t="s">
        <v>2573</v>
      </c>
      <c r="D5038" s="449">
        <v>52.749999999999993</v>
      </c>
      <c r="E5038" s="449">
        <v>15.49</v>
      </c>
      <c r="F5038" s="449" t="s">
        <v>14663</v>
      </c>
    </row>
    <row r="5039" spans="1:6" ht="60" customHeight="1">
      <c r="A5039" s="446">
        <v>87809</v>
      </c>
      <c r="B5039" s="447" t="s">
        <v>126</v>
      </c>
      <c r="C5039" s="448" t="s">
        <v>2573</v>
      </c>
      <c r="D5039" s="449">
        <v>23.049999999999997</v>
      </c>
      <c r="E5039" s="449">
        <v>44.7</v>
      </c>
      <c r="F5039" s="449" t="s">
        <v>20477</v>
      </c>
    </row>
    <row r="5040" spans="1:6" ht="45" customHeight="1">
      <c r="A5040" s="446">
        <v>87811</v>
      </c>
      <c r="B5040" s="447" t="s">
        <v>127</v>
      </c>
      <c r="C5040" s="448" t="s">
        <v>2573</v>
      </c>
      <c r="D5040" s="449">
        <v>23.869999999999997</v>
      </c>
      <c r="E5040" s="449">
        <v>46.93</v>
      </c>
      <c r="F5040" s="449" t="s">
        <v>20478</v>
      </c>
    </row>
    <row r="5041" spans="1:6" ht="45" customHeight="1">
      <c r="A5041" s="446">
        <v>87812</v>
      </c>
      <c r="B5041" s="447" t="s">
        <v>128</v>
      </c>
      <c r="C5041" s="448" t="s">
        <v>2573</v>
      </c>
      <c r="D5041" s="449">
        <v>39.51</v>
      </c>
      <c r="E5041" s="449">
        <v>40.6</v>
      </c>
      <c r="F5041" s="449" t="s">
        <v>20479</v>
      </c>
    </row>
    <row r="5042" spans="1:6" ht="60" customHeight="1">
      <c r="A5042" s="446">
        <v>87813</v>
      </c>
      <c r="B5042" s="447" t="s">
        <v>129</v>
      </c>
      <c r="C5042" s="448" t="s">
        <v>2573</v>
      </c>
      <c r="D5042" s="449">
        <v>26.199999999999996</v>
      </c>
      <c r="E5042" s="449">
        <v>47.49</v>
      </c>
      <c r="F5042" s="449" t="s">
        <v>20480</v>
      </c>
    </row>
    <row r="5043" spans="1:6" ht="45" customHeight="1">
      <c r="A5043" s="446">
        <v>87815</v>
      </c>
      <c r="B5043" s="447" t="s">
        <v>130</v>
      </c>
      <c r="C5043" s="448" t="s">
        <v>2573</v>
      </c>
      <c r="D5043" s="449">
        <v>27.369999999999997</v>
      </c>
      <c r="E5043" s="449">
        <v>50.4</v>
      </c>
      <c r="F5043" s="449" t="s">
        <v>20481</v>
      </c>
    </row>
    <row r="5044" spans="1:6" ht="45" customHeight="1">
      <c r="A5044" s="446">
        <v>87816</v>
      </c>
      <c r="B5044" s="447" t="s">
        <v>131</v>
      </c>
      <c r="C5044" s="448" t="s">
        <v>2573</v>
      </c>
      <c r="D5044" s="449">
        <v>48.77</v>
      </c>
      <c r="E5044" s="449">
        <v>43.32</v>
      </c>
      <c r="F5044" s="449" t="s">
        <v>20482</v>
      </c>
    </row>
    <row r="5045" spans="1:6" ht="60" customHeight="1">
      <c r="A5045" s="446">
        <v>87817</v>
      </c>
      <c r="B5045" s="447" t="s">
        <v>132</v>
      </c>
      <c r="C5045" s="448" t="s">
        <v>2573</v>
      </c>
      <c r="D5045" s="449">
        <v>29.28</v>
      </c>
      <c r="E5045" s="449">
        <v>49.97</v>
      </c>
      <c r="F5045" s="449" t="s">
        <v>13642</v>
      </c>
    </row>
    <row r="5046" spans="1:6" ht="45" customHeight="1">
      <c r="A5046" s="446">
        <v>87819</v>
      </c>
      <c r="B5046" s="447" t="s">
        <v>844</v>
      </c>
      <c r="C5046" s="448" t="s">
        <v>2573</v>
      </c>
      <c r="D5046" s="449">
        <v>30.720000000000006</v>
      </c>
      <c r="E5046" s="449">
        <v>53.65</v>
      </c>
      <c r="F5046" s="449" t="s">
        <v>17268</v>
      </c>
    </row>
    <row r="5047" spans="1:6" ht="45" customHeight="1">
      <c r="A5047" s="446">
        <v>87820</v>
      </c>
      <c r="B5047" s="447" t="s">
        <v>560</v>
      </c>
      <c r="C5047" s="448" t="s">
        <v>2573</v>
      </c>
      <c r="D5047" s="449">
        <v>58.08</v>
      </c>
      <c r="E5047" s="449">
        <v>46</v>
      </c>
      <c r="F5047" s="449" t="s">
        <v>20483</v>
      </c>
    </row>
    <row r="5048" spans="1:6" ht="60" customHeight="1">
      <c r="A5048" s="446">
        <v>87821</v>
      </c>
      <c r="B5048" s="447" t="s">
        <v>561</v>
      </c>
      <c r="C5048" s="448" t="s">
        <v>2573</v>
      </c>
      <c r="D5048" s="449">
        <v>40.340000000000003</v>
      </c>
      <c r="E5048" s="449">
        <v>75.95</v>
      </c>
      <c r="F5048" s="449" t="s">
        <v>20484</v>
      </c>
    </row>
    <row r="5049" spans="1:6" ht="45" customHeight="1">
      <c r="A5049" s="446">
        <v>87823</v>
      </c>
      <c r="B5049" s="447" t="s">
        <v>562</v>
      </c>
      <c r="C5049" s="448" t="s">
        <v>2573</v>
      </c>
      <c r="D5049" s="449">
        <v>41.940000000000012</v>
      </c>
      <c r="E5049" s="449">
        <v>79.989999999999995</v>
      </c>
      <c r="F5049" s="449" t="s">
        <v>20485</v>
      </c>
    </row>
    <row r="5050" spans="1:6" ht="60" customHeight="1">
      <c r="A5050" s="446">
        <v>87824</v>
      </c>
      <c r="B5050" s="447" t="s">
        <v>563</v>
      </c>
      <c r="C5050" s="448" t="s">
        <v>2573</v>
      </c>
      <c r="D5050" s="449">
        <v>71.13</v>
      </c>
      <c r="E5050" s="449">
        <v>69.19</v>
      </c>
      <c r="F5050" s="449" t="s">
        <v>20486</v>
      </c>
    </row>
    <row r="5051" spans="1:6" ht="45" customHeight="1">
      <c r="A5051" s="446">
        <v>87825</v>
      </c>
      <c r="B5051" s="447" t="s">
        <v>564</v>
      </c>
      <c r="C5051" s="448" t="s">
        <v>2573</v>
      </c>
      <c r="D5051" s="449">
        <v>19.71</v>
      </c>
      <c r="E5051" s="449">
        <v>32.32</v>
      </c>
      <c r="F5051" s="449" t="s">
        <v>13465</v>
      </c>
    </row>
    <row r="5052" spans="1:6" ht="45" customHeight="1">
      <c r="A5052" s="446">
        <v>87827</v>
      </c>
      <c r="B5052" s="447" t="s">
        <v>565</v>
      </c>
      <c r="C5052" s="448" t="s">
        <v>2573</v>
      </c>
      <c r="D5052" s="449">
        <v>20.78</v>
      </c>
      <c r="E5052" s="449">
        <v>34.979999999999997</v>
      </c>
      <c r="F5052" s="449" t="s">
        <v>13849</v>
      </c>
    </row>
    <row r="5053" spans="1:6" ht="45" customHeight="1">
      <c r="A5053" s="446">
        <v>87828</v>
      </c>
      <c r="B5053" s="447" t="s">
        <v>566</v>
      </c>
      <c r="C5053" s="448" t="s">
        <v>2573</v>
      </c>
      <c r="D5053" s="449">
        <v>40.25</v>
      </c>
      <c r="E5053" s="449">
        <v>28.51</v>
      </c>
      <c r="F5053" s="449" t="s">
        <v>12719</v>
      </c>
    </row>
    <row r="5054" spans="1:6" ht="45" customHeight="1">
      <c r="A5054" s="446">
        <v>87829</v>
      </c>
      <c r="B5054" s="447" t="s">
        <v>567</v>
      </c>
      <c r="C5054" s="448" t="s">
        <v>2573</v>
      </c>
      <c r="D5054" s="449">
        <v>23.36</v>
      </c>
      <c r="E5054" s="449">
        <v>35.25</v>
      </c>
      <c r="F5054" s="449" t="s">
        <v>20487</v>
      </c>
    </row>
    <row r="5055" spans="1:6" ht="45" customHeight="1">
      <c r="A5055" s="446">
        <v>87831</v>
      </c>
      <c r="B5055" s="447" t="s">
        <v>355</v>
      </c>
      <c r="C5055" s="448" t="s">
        <v>2573</v>
      </c>
      <c r="D5055" s="449">
        <v>24.759999999999998</v>
      </c>
      <c r="E5055" s="449">
        <v>38.840000000000003</v>
      </c>
      <c r="F5055" s="449" t="s">
        <v>13726</v>
      </c>
    </row>
    <row r="5056" spans="1:6" ht="45" customHeight="1">
      <c r="A5056" s="446">
        <v>87832</v>
      </c>
      <c r="B5056" s="447" t="s">
        <v>811</v>
      </c>
      <c r="C5056" s="448" t="s">
        <v>2573</v>
      </c>
      <c r="D5056" s="449">
        <v>51.51</v>
      </c>
      <c r="E5056" s="449">
        <v>31.21</v>
      </c>
      <c r="F5056" s="449" t="s">
        <v>20488</v>
      </c>
    </row>
    <row r="5057" spans="1:6">
      <c r="A5057" s="441"/>
      <c r="B5057" s="445" t="s">
        <v>2688</v>
      </c>
      <c r="C5057" s="443"/>
      <c r="D5057" s="444" t="s">
        <v>2587</v>
      </c>
      <c r="E5057" s="444" t="s">
        <v>2587</v>
      </c>
      <c r="F5057" s="444"/>
    </row>
    <row r="5058" spans="1:6" ht="15" customHeight="1">
      <c r="A5058" s="446">
        <v>5998</v>
      </c>
      <c r="B5058" s="447" t="s">
        <v>231</v>
      </c>
      <c r="C5058" s="448" t="s">
        <v>2573</v>
      </c>
      <c r="D5058" s="449">
        <v>0.6</v>
      </c>
      <c r="E5058" s="449">
        <v>0.11</v>
      </c>
      <c r="F5058" s="449" t="s">
        <v>11891</v>
      </c>
    </row>
    <row r="5059" spans="1:6">
      <c r="A5059" s="441"/>
      <c r="B5059" s="445" t="s">
        <v>1101</v>
      </c>
      <c r="C5059" s="443"/>
      <c r="D5059" s="444" t="s">
        <v>2587</v>
      </c>
      <c r="E5059" s="444" t="s">
        <v>2587</v>
      </c>
      <c r="F5059" s="444"/>
    </row>
    <row r="5060" spans="1:6" ht="30" customHeight="1">
      <c r="A5060" s="446">
        <v>84027</v>
      </c>
      <c r="B5060" s="447" t="s">
        <v>5166</v>
      </c>
      <c r="C5060" s="448" t="s">
        <v>2573</v>
      </c>
      <c r="D5060" s="449">
        <v>10.250000000000004</v>
      </c>
      <c r="E5060" s="449">
        <v>22.77</v>
      </c>
      <c r="F5060" s="449" t="s">
        <v>12307</v>
      </c>
    </row>
    <row r="5061" spans="1:6" ht="30" customHeight="1">
      <c r="A5061" s="446">
        <v>84072</v>
      </c>
      <c r="B5061" s="447" t="s">
        <v>5167</v>
      </c>
      <c r="C5061" s="448" t="s">
        <v>2573</v>
      </c>
      <c r="D5061" s="449">
        <v>10.639999999999997</v>
      </c>
      <c r="E5061" s="449">
        <v>22.77</v>
      </c>
      <c r="F5061" s="449" t="s">
        <v>17843</v>
      </c>
    </row>
    <row r="5062" spans="1:6" ht="30" customHeight="1">
      <c r="A5062" s="446">
        <v>84024</v>
      </c>
      <c r="B5062" s="447" t="s">
        <v>5168</v>
      </c>
      <c r="C5062" s="448" t="s">
        <v>2573</v>
      </c>
      <c r="D5062" s="449">
        <v>12.73</v>
      </c>
      <c r="E5062" s="449">
        <v>26.09</v>
      </c>
      <c r="F5062" s="449" t="s">
        <v>13768</v>
      </c>
    </row>
    <row r="5063" spans="1:6" ht="30" customHeight="1">
      <c r="A5063" s="446">
        <v>84023</v>
      </c>
      <c r="B5063" s="447" t="s">
        <v>5169</v>
      </c>
      <c r="C5063" s="448" t="s">
        <v>2573</v>
      </c>
      <c r="D5063" s="449">
        <v>14.219999999999999</v>
      </c>
      <c r="E5063" s="449">
        <v>26.57</v>
      </c>
      <c r="F5063" s="449" t="s">
        <v>20441</v>
      </c>
    </row>
    <row r="5064" spans="1:6" ht="30" customHeight="1">
      <c r="A5064" s="446">
        <v>84026</v>
      </c>
      <c r="B5064" s="447" t="s">
        <v>5170</v>
      </c>
      <c r="C5064" s="448" t="s">
        <v>2573</v>
      </c>
      <c r="D5064" s="449">
        <v>17.589999999999996</v>
      </c>
      <c r="E5064" s="449">
        <v>30.35</v>
      </c>
      <c r="F5064" s="449" t="s">
        <v>12836</v>
      </c>
    </row>
    <row r="5065" spans="1:6" ht="30" customHeight="1">
      <c r="A5065" s="446">
        <v>84028</v>
      </c>
      <c r="B5065" s="447" t="s">
        <v>5171</v>
      </c>
      <c r="C5065" s="448" t="s">
        <v>2573</v>
      </c>
      <c r="D5065" s="449">
        <v>22.849999999999998</v>
      </c>
      <c r="E5065" s="449">
        <v>30.34</v>
      </c>
      <c r="F5065" s="449" t="s">
        <v>20442</v>
      </c>
    </row>
    <row r="5066" spans="1:6" ht="30" customHeight="1">
      <c r="A5066" s="446">
        <v>5991</v>
      </c>
      <c r="B5066" s="447" t="s">
        <v>5172</v>
      </c>
      <c r="C5066" s="448" t="s">
        <v>2573</v>
      </c>
      <c r="D5066" s="449">
        <v>16.149999999999999</v>
      </c>
      <c r="E5066" s="449">
        <v>26.54</v>
      </c>
      <c r="F5066" s="449" t="s">
        <v>18086</v>
      </c>
    </row>
    <row r="5067" spans="1:6">
      <c r="A5067" s="441"/>
      <c r="B5067" s="445" t="s">
        <v>99</v>
      </c>
      <c r="C5067" s="443"/>
      <c r="D5067" s="444" t="s">
        <v>2587</v>
      </c>
      <c r="E5067" s="444" t="s">
        <v>2587</v>
      </c>
      <c r="F5067" s="444"/>
    </row>
    <row r="5068" spans="1:6">
      <c r="A5068" s="441"/>
      <c r="B5068" s="445" t="s">
        <v>100</v>
      </c>
      <c r="C5068" s="443"/>
      <c r="D5068" s="444" t="s">
        <v>2587</v>
      </c>
      <c r="E5068" s="444" t="s">
        <v>2587</v>
      </c>
      <c r="F5068" s="444"/>
    </row>
    <row r="5069" spans="1:6">
      <c r="A5069" s="441"/>
      <c r="B5069" s="445" t="s">
        <v>1102</v>
      </c>
      <c r="C5069" s="443"/>
      <c r="D5069" s="444" t="s">
        <v>2587</v>
      </c>
      <c r="E5069" s="444" t="s">
        <v>2587</v>
      </c>
      <c r="F5069" s="444"/>
    </row>
    <row r="5070" spans="1:6" ht="30" customHeight="1">
      <c r="A5070" s="446">
        <v>87242</v>
      </c>
      <c r="B5070" s="447" t="s">
        <v>232</v>
      </c>
      <c r="C5070" s="448" t="s">
        <v>2573</v>
      </c>
      <c r="D5070" s="449">
        <v>158.6</v>
      </c>
      <c r="E5070" s="449">
        <v>28.25</v>
      </c>
      <c r="F5070" s="449" t="s">
        <v>20514</v>
      </c>
    </row>
    <row r="5071" spans="1:6" ht="30" customHeight="1">
      <c r="A5071" s="446">
        <v>87243</v>
      </c>
      <c r="B5071" s="447" t="s">
        <v>233</v>
      </c>
      <c r="C5071" s="448" t="s">
        <v>2573</v>
      </c>
      <c r="D5071" s="449">
        <v>148.56</v>
      </c>
      <c r="E5071" s="449">
        <v>22.43</v>
      </c>
      <c r="F5071" s="449" t="s">
        <v>20515</v>
      </c>
    </row>
    <row r="5072" spans="1:6" ht="45" customHeight="1">
      <c r="A5072" s="446">
        <v>87244</v>
      </c>
      <c r="B5072" s="447" t="s">
        <v>234</v>
      </c>
      <c r="C5072" s="448" t="s">
        <v>2573</v>
      </c>
      <c r="D5072" s="449">
        <v>151.35</v>
      </c>
      <c r="E5072" s="449">
        <v>30.16</v>
      </c>
      <c r="F5072" s="449" t="s">
        <v>20516</v>
      </c>
    </row>
    <row r="5073" spans="1:6" ht="45" customHeight="1">
      <c r="A5073" s="446">
        <v>87245</v>
      </c>
      <c r="B5073" s="447" t="s">
        <v>235</v>
      </c>
      <c r="C5073" s="448" t="s">
        <v>2573</v>
      </c>
      <c r="D5073" s="449">
        <v>181.13</v>
      </c>
      <c r="E5073" s="449">
        <v>37.15</v>
      </c>
      <c r="F5073" s="449" t="s">
        <v>20517</v>
      </c>
    </row>
    <row r="5074" spans="1:6" ht="45" customHeight="1">
      <c r="A5074" s="446">
        <v>88786</v>
      </c>
      <c r="B5074" s="447" t="s">
        <v>168</v>
      </c>
      <c r="C5074" s="448" t="s">
        <v>2573</v>
      </c>
      <c r="D5074" s="449">
        <v>178.96</v>
      </c>
      <c r="E5074" s="449">
        <v>28.25</v>
      </c>
      <c r="F5074" s="449" t="s">
        <v>20537</v>
      </c>
    </row>
    <row r="5075" spans="1:6" ht="45" customHeight="1">
      <c r="A5075" s="446">
        <v>88787</v>
      </c>
      <c r="B5075" s="447" t="s">
        <v>169</v>
      </c>
      <c r="C5075" s="448" t="s">
        <v>2573</v>
      </c>
      <c r="D5075" s="449">
        <v>167.97</v>
      </c>
      <c r="E5075" s="449">
        <v>22.43</v>
      </c>
      <c r="F5075" s="449" t="s">
        <v>20538</v>
      </c>
    </row>
    <row r="5076" spans="1:6" ht="45" customHeight="1">
      <c r="A5076" s="446">
        <v>88788</v>
      </c>
      <c r="B5076" s="447" t="s">
        <v>170</v>
      </c>
      <c r="C5076" s="448" t="s">
        <v>2573</v>
      </c>
      <c r="D5076" s="449">
        <v>170.76</v>
      </c>
      <c r="E5076" s="449">
        <v>30.16</v>
      </c>
      <c r="F5076" s="449" t="s">
        <v>20539</v>
      </c>
    </row>
    <row r="5077" spans="1:6" ht="45" customHeight="1">
      <c r="A5077" s="446">
        <v>88789</v>
      </c>
      <c r="B5077" s="447" t="s">
        <v>171</v>
      </c>
      <c r="C5077" s="448" t="s">
        <v>2573</v>
      </c>
      <c r="D5077" s="449">
        <v>203.79</v>
      </c>
      <c r="E5077" s="449">
        <v>37.15</v>
      </c>
      <c r="F5077" s="449" t="s">
        <v>20540</v>
      </c>
    </row>
    <row r="5078" spans="1:6">
      <c r="A5078" s="441"/>
      <c r="B5078" s="445" t="s">
        <v>1103</v>
      </c>
      <c r="C5078" s="443"/>
      <c r="D5078" s="444" t="s">
        <v>2587</v>
      </c>
      <c r="E5078" s="444" t="s">
        <v>2587</v>
      </c>
      <c r="F5078" s="444"/>
    </row>
    <row r="5079" spans="1:6" ht="60" customHeight="1">
      <c r="A5079" s="446">
        <v>89170</v>
      </c>
      <c r="B5079" s="447" t="s">
        <v>173</v>
      </c>
      <c r="C5079" s="448" t="s">
        <v>2573</v>
      </c>
      <c r="D5079" s="449">
        <v>29.04</v>
      </c>
      <c r="E5079" s="449">
        <v>14.92</v>
      </c>
      <c r="F5079" s="449" t="s">
        <v>15596</v>
      </c>
    </row>
    <row r="5080" spans="1:6" ht="60" customHeight="1">
      <c r="A5080" s="446">
        <v>89045</v>
      </c>
      <c r="B5080" s="447" t="s">
        <v>172</v>
      </c>
      <c r="C5080" s="448" t="s">
        <v>2573</v>
      </c>
      <c r="D5080" s="449">
        <v>29.529999999999998</v>
      </c>
      <c r="E5080" s="449">
        <v>16.09</v>
      </c>
      <c r="F5080" s="449" t="s">
        <v>20541</v>
      </c>
    </row>
    <row r="5081" spans="1:6" ht="45" customHeight="1">
      <c r="A5081" s="446">
        <v>87267</v>
      </c>
      <c r="B5081" s="447" t="s">
        <v>20523</v>
      </c>
      <c r="C5081" s="448" t="s">
        <v>2573</v>
      </c>
      <c r="D5081" s="449">
        <v>29.610000000000003</v>
      </c>
      <c r="E5081" s="449">
        <v>15.59</v>
      </c>
      <c r="F5081" s="449" t="s">
        <v>14519</v>
      </c>
    </row>
    <row r="5082" spans="1:6" ht="45" customHeight="1">
      <c r="A5082" s="446">
        <v>87265</v>
      </c>
      <c r="B5082" s="447" t="s">
        <v>20520</v>
      </c>
      <c r="C5082" s="448" t="s">
        <v>2573</v>
      </c>
      <c r="D5082" s="449">
        <v>27.89</v>
      </c>
      <c r="E5082" s="449">
        <v>11.28</v>
      </c>
      <c r="F5082" s="449" t="s">
        <v>15986</v>
      </c>
    </row>
    <row r="5083" spans="1:6" ht="45" customHeight="1">
      <c r="A5083" s="446">
        <v>87266</v>
      </c>
      <c r="B5083" s="447" t="s">
        <v>20521</v>
      </c>
      <c r="C5083" s="448" t="s">
        <v>2573</v>
      </c>
      <c r="D5083" s="449">
        <v>30.43</v>
      </c>
      <c r="E5083" s="449">
        <v>17.75</v>
      </c>
      <c r="F5083" s="449" t="s">
        <v>20522</v>
      </c>
    </row>
    <row r="5084" spans="1:6" ht="45" customHeight="1">
      <c r="A5084" s="446">
        <v>87264</v>
      </c>
      <c r="B5084" s="447" t="s">
        <v>20518</v>
      </c>
      <c r="C5084" s="448" t="s">
        <v>2573</v>
      </c>
      <c r="D5084" s="449">
        <v>29.759999999999998</v>
      </c>
      <c r="E5084" s="449">
        <v>16.03</v>
      </c>
      <c r="F5084" s="449" t="s">
        <v>20519</v>
      </c>
    </row>
    <row r="5085" spans="1:6" ht="45" customHeight="1">
      <c r="A5085" s="446">
        <v>87271</v>
      </c>
      <c r="B5085" s="447" t="s">
        <v>20528</v>
      </c>
      <c r="C5085" s="448" t="s">
        <v>2573</v>
      </c>
      <c r="D5085" s="449">
        <v>30.31</v>
      </c>
      <c r="E5085" s="449">
        <v>18.09</v>
      </c>
      <c r="F5085" s="449" t="s">
        <v>20529</v>
      </c>
    </row>
    <row r="5086" spans="1:6" ht="45" customHeight="1">
      <c r="A5086" s="446">
        <v>87269</v>
      </c>
      <c r="B5086" s="447" t="s">
        <v>20525</v>
      </c>
      <c r="C5086" s="448" t="s">
        <v>2573</v>
      </c>
      <c r="D5086" s="449">
        <v>28.779999999999998</v>
      </c>
      <c r="E5086" s="449">
        <v>13.77</v>
      </c>
      <c r="F5086" s="449" t="s">
        <v>20526</v>
      </c>
    </row>
    <row r="5087" spans="1:6" ht="45" customHeight="1">
      <c r="A5087" s="446">
        <v>87270</v>
      </c>
      <c r="B5087" s="447" t="s">
        <v>20527</v>
      </c>
      <c r="C5087" s="448" t="s">
        <v>2573</v>
      </c>
      <c r="D5087" s="449">
        <v>31.32</v>
      </c>
      <c r="E5087" s="449">
        <v>20.46</v>
      </c>
      <c r="F5087" s="449" t="s">
        <v>13515</v>
      </c>
    </row>
    <row r="5088" spans="1:6" ht="45" customHeight="1">
      <c r="A5088" s="446">
        <v>87268</v>
      </c>
      <c r="B5088" s="447" t="s">
        <v>20524</v>
      </c>
      <c r="C5088" s="448" t="s">
        <v>2573</v>
      </c>
      <c r="D5088" s="449">
        <v>30.8</v>
      </c>
      <c r="E5088" s="449">
        <v>18.98</v>
      </c>
      <c r="F5088" s="449" t="s">
        <v>13610</v>
      </c>
    </row>
    <row r="5089" spans="1:6" ht="45" customHeight="1">
      <c r="A5089" s="446">
        <v>87273</v>
      </c>
      <c r="B5089" s="447" t="s">
        <v>20532</v>
      </c>
      <c r="C5089" s="448" t="s">
        <v>2573</v>
      </c>
      <c r="D5089" s="449">
        <v>29.740000000000002</v>
      </c>
      <c r="E5089" s="449">
        <v>14.82</v>
      </c>
      <c r="F5089" s="449" t="s">
        <v>20533</v>
      </c>
    </row>
    <row r="5090" spans="1:6" ht="45" customHeight="1">
      <c r="A5090" s="446">
        <v>87274</v>
      </c>
      <c r="B5090" s="447" t="s">
        <v>20534</v>
      </c>
      <c r="C5090" s="448" t="s">
        <v>2573</v>
      </c>
      <c r="D5090" s="449">
        <v>32.629999999999995</v>
      </c>
      <c r="E5090" s="449">
        <v>22.19</v>
      </c>
      <c r="F5090" s="449" t="s">
        <v>17720</v>
      </c>
    </row>
    <row r="5091" spans="1:6" ht="45" customHeight="1">
      <c r="A5091" s="446">
        <v>87272</v>
      </c>
      <c r="B5091" s="447" t="s">
        <v>20530</v>
      </c>
      <c r="C5091" s="448" t="s">
        <v>2573</v>
      </c>
      <c r="D5091" s="449">
        <v>32.17</v>
      </c>
      <c r="E5091" s="449">
        <v>21.24</v>
      </c>
      <c r="F5091" s="449" t="s">
        <v>20531</v>
      </c>
    </row>
    <row r="5092" spans="1:6" ht="45" customHeight="1">
      <c r="A5092" s="446">
        <v>87275</v>
      </c>
      <c r="B5092" s="447" t="s">
        <v>20535</v>
      </c>
      <c r="C5092" s="448" t="s">
        <v>2573</v>
      </c>
      <c r="D5092" s="449">
        <v>31.759999999999998</v>
      </c>
      <c r="E5092" s="449">
        <v>20.03</v>
      </c>
      <c r="F5092" s="449" t="s">
        <v>20536</v>
      </c>
    </row>
    <row r="5093" spans="1:6" ht="45" customHeight="1">
      <c r="A5093" s="446">
        <v>93392</v>
      </c>
      <c r="B5093" s="447" t="s">
        <v>20542</v>
      </c>
      <c r="C5093" s="448" t="s">
        <v>2573</v>
      </c>
      <c r="D5093" s="449">
        <v>21.38</v>
      </c>
      <c r="E5093" s="449">
        <v>16.05</v>
      </c>
      <c r="F5093" s="449" t="s">
        <v>20543</v>
      </c>
    </row>
    <row r="5094" spans="1:6" ht="45" customHeight="1">
      <c r="A5094" s="446">
        <v>93393</v>
      </c>
      <c r="B5094" s="447" t="s">
        <v>20544</v>
      </c>
      <c r="C5094" s="448" t="s">
        <v>2573</v>
      </c>
      <c r="D5094" s="449">
        <v>19.579999999999998</v>
      </c>
      <c r="E5094" s="449">
        <v>11.3</v>
      </c>
      <c r="F5094" s="449" t="s">
        <v>14616</v>
      </c>
    </row>
    <row r="5095" spans="1:6" ht="45" customHeight="1">
      <c r="A5095" s="446">
        <v>93394</v>
      </c>
      <c r="B5095" s="447" t="s">
        <v>20545</v>
      </c>
      <c r="C5095" s="448" t="s">
        <v>2573</v>
      </c>
      <c r="D5095" s="449">
        <v>22.05</v>
      </c>
      <c r="E5095" s="449">
        <v>17.77</v>
      </c>
      <c r="F5095" s="449" t="s">
        <v>12736</v>
      </c>
    </row>
    <row r="5096" spans="1:6" ht="45" customHeight="1">
      <c r="A5096" s="446">
        <v>93395</v>
      </c>
      <c r="B5096" s="447" t="s">
        <v>20546</v>
      </c>
      <c r="C5096" s="448" t="s">
        <v>2573</v>
      </c>
      <c r="D5096" s="449">
        <v>21.230000000000004</v>
      </c>
      <c r="E5096" s="449">
        <v>15.61</v>
      </c>
      <c r="F5096" s="449" t="s">
        <v>20547</v>
      </c>
    </row>
    <row r="5097" spans="1:6" ht="45" customHeight="1">
      <c r="A5097" s="446">
        <v>99194</v>
      </c>
      <c r="B5097" s="447" t="s">
        <v>20548</v>
      </c>
      <c r="C5097" s="448" t="s">
        <v>2573</v>
      </c>
      <c r="D5097" s="449">
        <v>26.15</v>
      </c>
      <c r="E5097" s="449">
        <v>16.04</v>
      </c>
      <c r="F5097" s="449" t="s">
        <v>20549</v>
      </c>
    </row>
    <row r="5098" spans="1:6" ht="45" customHeight="1">
      <c r="A5098" s="446">
        <v>99195</v>
      </c>
      <c r="B5098" s="447" t="s">
        <v>20550</v>
      </c>
      <c r="C5098" s="448" t="s">
        <v>2573</v>
      </c>
      <c r="D5098" s="449">
        <v>24.36</v>
      </c>
      <c r="E5098" s="449">
        <v>11.28</v>
      </c>
      <c r="F5098" s="449" t="s">
        <v>17908</v>
      </c>
    </row>
    <row r="5099" spans="1:6" ht="45" customHeight="1">
      <c r="A5099" s="446">
        <v>99196</v>
      </c>
      <c r="B5099" s="447" t="s">
        <v>20551</v>
      </c>
      <c r="C5099" s="448" t="s">
        <v>2573</v>
      </c>
      <c r="D5099" s="449">
        <v>26.819999999999997</v>
      </c>
      <c r="E5099" s="449">
        <v>17.760000000000002</v>
      </c>
      <c r="F5099" s="449" t="s">
        <v>20552</v>
      </c>
    </row>
    <row r="5100" spans="1:6" ht="45" customHeight="1">
      <c r="A5100" s="446">
        <v>99198</v>
      </c>
      <c r="B5100" s="447" t="s">
        <v>20553</v>
      </c>
      <c r="C5100" s="448" t="s">
        <v>2573</v>
      </c>
      <c r="D5100" s="449">
        <v>26</v>
      </c>
      <c r="E5100" s="449">
        <v>15.6</v>
      </c>
      <c r="F5100" s="449" t="s">
        <v>20554</v>
      </c>
    </row>
    <row r="5101" spans="1:6">
      <c r="A5101" s="441"/>
      <c r="B5101" s="445" t="s">
        <v>101</v>
      </c>
      <c r="C5101" s="443"/>
      <c r="D5101" s="444" t="s">
        <v>2587</v>
      </c>
      <c r="E5101" s="444" t="s">
        <v>2587</v>
      </c>
      <c r="F5101" s="444"/>
    </row>
    <row r="5102" spans="1:6" ht="45" customHeight="1">
      <c r="A5102" s="446">
        <v>87834</v>
      </c>
      <c r="B5102" s="447" t="s">
        <v>812</v>
      </c>
      <c r="C5102" s="448" t="s">
        <v>2573</v>
      </c>
      <c r="D5102" s="449">
        <v>114.07</v>
      </c>
      <c r="E5102" s="449">
        <v>13.37</v>
      </c>
      <c r="F5102" s="449" t="s">
        <v>20489</v>
      </c>
    </row>
    <row r="5103" spans="1:6" ht="45" customHeight="1">
      <c r="A5103" s="446">
        <v>87835</v>
      </c>
      <c r="B5103" s="447" t="s">
        <v>5321</v>
      </c>
      <c r="C5103" s="448" t="s">
        <v>2573</v>
      </c>
      <c r="D5103" s="449">
        <v>76</v>
      </c>
      <c r="E5103" s="449">
        <v>10.93</v>
      </c>
      <c r="F5103" s="449" t="s">
        <v>18395</v>
      </c>
    </row>
    <row r="5104" spans="1:6" ht="45" customHeight="1">
      <c r="A5104" s="446">
        <v>87836</v>
      </c>
      <c r="B5104" s="447" t="s">
        <v>5322</v>
      </c>
      <c r="C5104" s="448" t="s">
        <v>2573</v>
      </c>
      <c r="D5104" s="449">
        <v>111.58000000000001</v>
      </c>
      <c r="E5104" s="449">
        <v>8.85</v>
      </c>
      <c r="F5104" s="449" t="s">
        <v>20490</v>
      </c>
    </row>
    <row r="5105" spans="1:6" ht="45" customHeight="1">
      <c r="A5105" s="446">
        <v>87837</v>
      </c>
      <c r="B5105" s="447" t="s">
        <v>5323</v>
      </c>
      <c r="C5105" s="448" t="s">
        <v>2573</v>
      </c>
      <c r="D5105" s="449">
        <v>73.98</v>
      </c>
      <c r="E5105" s="449">
        <v>6.8</v>
      </c>
      <c r="F5105" s="449" t="s">
        <v>19358</v>
      </c>
    </row>
    <row r="5106" spans="1:6" ht="45" customHeight="1">
      <c r="A5106" s="446">
        <v>87838</v>
      </c>
      <c r="B5106" s="447" t="s">
        <v>5324</v>
      </c>
      <c r="C5106" s="448" t="s">
        <v>2573</v>
      </c>
      <c r="D5106" s="449">
        <v>118.03</v>
      </c>
      <c r="E5106" s="449">
        <v>16.46</v>
      </c>
      <c r="F5106" s="449" t="s">
        <v>20491</v>
      </c>
    </row>
    <row r="5107" spans="1:6" ht="45" customHeight="1">
      <c r="A5107" s="446">
        <v>87839</v>
      </c>
      <c r="B5107" s="447" t="s">
        <v>5325</v>
      </c>
      <c r="C5107" s="448" t="s">
        <v>2573</v>
      </c>
      <c r="D5107" s="449">
        <v>77.75</v>
      </c>
      <c r="E5107" s="449">
        <v>14.02</v>
      </c>
      <c r="F5107" s="449" t="s">
        <v>20492</v>
      </c>
    </row>
    <row r="5108" spans="1:6" ht="45" customHeight="1">
      <c r="A5108" s="446">
        <v>87840</v>
      </c>
      <c r="B5108" s="447" t="s">
        <v>5326</v>
      </c>
      <c r="C5108" s="448" t="s">
        <v>2573</v>
      </c>
      <c r="D5108" s="449">
        <v>115.07000000000001</v>
      </c>
      <c r="E5108" s="449">
        <v>10.88</v>
      </c>
      <c r="F5108" s="449" t="s">
        <v>20493</v>
      </c>
    </row>
    <row r="5109" spans="1:6" ht="45" customHeight="1">
      <c r="A5109" s="446">
        <v>87841</v>
      </c>
      <c r="B5109" s="447" t="s">
        <v>5327</v>
      </c>
      <c r="C5109" s="448" t="s">
        <v>2573</v>
      </c>
      <c r="D5109" s="449">
        <v>75.239999999999995</v>
      </c>
      <c r="E5109" s="449">
        <v>8.83</v>
      </c>
      <c r="F5109" s="449" t="s">
        <v>20494</v>
      </c>
    </row>
    <row r="5110" spans="1:6" ht="45" customHeight="1">
      <c r="A5110" s="446">
        <v>87842</v>
      </c>
      <c r="B5110" s="447" t="s">
        <v>5328</v>
      </c>
      <c r="C5110" s="448" t="s">
        <v>2573</v>
      </c>
      <c r="D5110" s="449">
        <v>108.24</v>
      </c>
      <c r="E5110" s="449">
        <v>24.48</v>
      </c>
      <c r="F5110" s="449" t="s">
        <v>20495</v>
      </c>
    </row>
    <row r="5111" spans="1:6" ht="45" customHeight="1">
      <c r="A5111" s="446">
        <v>87843</v>
      </c>
      <c r="B5111" s="447" t="s">
        <v>5329</v>
      </c>
      <c r="C5111" s="448" t="s">
        <v>2573</v>
      </c>
      <c r="D5111" s="449">
        <v>77.319999999999993</v>
      </c>
      <c r="E5111" s="449">
        <v>22.01</v>
      </c>
      <c r="F5111" s="449" t="s">
        <v>20496</v>
      </c>
    </row>
    <row r="5112" spans="1:6" ht="45" customHeight="1">
      <c r="A5112" s="446">
        <v>87844</v>
      </c>
      <c r="B5112" s="447" t="s">
        <v>5330</v>
      </c>
      <c r="C5112" s="448" t="s">
        <v>2573</v>
      </c>
      <c r="D5112" s="449">
        <v>104.00999999999999</v>
      </c>
      <c r="E5112" s="449">
        <v>16.09</v>
      </c>
      <c r="F5112" s="449" t="s">
        <v>20497</v>
      </c>
    </row>
    <row r="5113" spans="1:6" ht="45" customHeight="1">
      <c r="A5113" s="446">
        <v>87845</v>
      </c>
      <c r="B5113" s="447" t="s">
        <v>5331</v>
      </c>
      <c r="C5113" s="448" t="s">
        <v>2573</v>
      </c>
      <c r="D5113" s="449">
        <v>73.53</v>
      </c>
      <c r="E5113" s="449">
        <v>14.07</v>
      </c>
      <c r="F5113" s="449" t="s">
        <v>20498</v>
      </c>
    </row>
    <row r="5114" spans="1:6" ht="45" customHeight="1">
      <c r="A5114" s="446">
        <v>87846</v>
      </c>
      <c r="B5114" s="447" t="s">
        <v>5332</v>
      </c>
      <c r="C5114" s="448" t="s">
        <v>2573</v>
      </c>
      <c r="D5114" s="449">
        <v>122.03999999999999</v>
      </c>
      <c r="E5114" s="449">
        <v>16.399999999999999</v>
      </c>
      <c r="F5114" s="449" t="s">
        <v>20499</v>
      </c>
    </row>
    <row r="5115" spans="1:6" ht="45" customHeight="1">
      <c r="A5115" s="446">
        <v>87847</v>
      </c>
      <c r="B5115" s="447" t="s">
        <v>5333</v>
      </c>
      <c r="C5115" s="448" t="s">
        <v>2573</v>
      </c>
      <c r="D5115" s="449">
        <v>83.97</v>
      </c>
      <c r="E5115" s="449">
        <v>13.95</v>
      </c>
      <c r="F5115" s="449" t="s">
        <v>20500</v>
      </c>
    </row>
    <row r="5116" spans="1:6" ht="45" customHeight="1">
      <c r="A5116" s="446">
        <v>87848</v>
      </c>
      <c r="B5116" s="447" t="s">
        <v>5032</v>
      </c>
      <c r="C5116" s="448" t="s">
        <v>2573</v>
      </c>
      <c r="D5116" s="449">
        <v>119.29999999999998</v>
      </c>
      <c r="E5116" s="449">
        <v>10.93</v>
      </c>
      <c r="F5116" s="449" t="s">
        <v>20501</v>
      </c>
    </row>
    <row r="5117" spans="1:6" ht="45" customHeight="1">
      <c r="A5117" s="446">
        <v>87849</v>
      </c>
      <c r="B5117" s="447" t="s">
        <v>4639</v>
      </c>
      <c r="C5117" s="448" t="s">
        <v>2573</v>
      </c>
      <c r="D5117" s="449">
        <v>81.669999999999987</v>
      </c>
      <c r="E5117" s="449">
        <v>8.9</v>
      </c>
      <c r="F5117" s="449" t="s">
        <v>20502</v>
      </c>
    </row>
    <row r="5118" spans="1:6" ht="45" customHeight="1">
      <c r="A5118" s="446">
        <v>87850</v>
      </c>
      <c r="B5118" s="447" t="s">
        <v>4640</v>
      </c>
      <c r="C5118" s="448" t="s">
        <v>2573</v>
      </c>
      <c r="D5118" s="449">
        <v>126.00999999999999</v>
      </c>
      <c r="E5118" s="449">
        <v>19.5</v>
      </c>
      <c r="F5118" s="449" t="s">
        <v>20503</v>
      </c>
    </row>
    <row r="5119" spans="1:6" ht="45" customHeight="1">
      <c r="A5119" s="446">
        <v>87851</v>
      </c>
      <c r="B5119" s="447" t="s">
        <v>4641</v>
      </c>
      <c r="C5119" s="448" t="s">
        <v>2573</v>
      </c>
      <c r="D5119" s="449">
        <v>85.73</v>
      </c>
      <c r="E5119" s="449">
        <v>17.059999999999999</v>
      </c>
      <c r="F5119" s="449" t="s">
        <v>20504</v>
      </c>
    </row>
    <row r="5120" spans="1:6" ht="45" customHeight="1">
      <c r="A5120" s="446">
        <v>87852</v>
      </c>
      <c r="B5120" s="447" t="s">
        <v>4642</v>
      </c>
      <c r="C5120" s="448" t="s">
        <v>2573</v>
      </c>
      <c r="D5120" s="449">
        <v>122.75999999999999</v>
      </c>
      <c r="E5120" s="449">
        <v>12.96</v>
      </c>
      <c r="F5120" s="449" t="s">
        <v>20505</v>
      </c>
    </row>
    <row r="5121" spans="1:6" ht="45" customHeight="1">
      <c r="A5121" s="446">
        <v>87853</v>
      </c>
      <c r="B5121" s="447" t="s">
        <v>4643</v>
      </c>
      <c r="C5121" s="448" t="s">
        <v>2573</v>
      </c>
      <c r="D5121" s="449">
        <v>82.93</v>
      </c>
      <c r="E5121" s="449">
        <v>10.91</v>
      </c>
      <c r="F5121" s="449" t="s">
        <v>16933</v>
      </c>
    </row>
    <row r="5122" spans="1:6" ht="45" customHeight="1">
      <c r="A5122" s="446">
        <v>87854</v>
      </c>
      <c r="B5122" s="447" t="s">
        <v>4644</v>
      </c>
      <c r="C5122" s="448" t="s">
        <v>2573</v>
      </c>
      <c r="D5122" s="449">
        <v>116.23</v>
      </c>
      <c r="E5122" s="449">
        <v>27.48</v>
      </c>
      <c r="F5122" s="449" t="s">
        <v>20506</v>
      </c>
    </row>
    <row r="5123" spans="1:6" ht="45" customHeight="1">
      <c r="A5123" s="446">
        <v>87855</v>
      </c>
      <c r="B5123" s="447" t="s">
        <v>4645</v>
      </c>
      <c r="C5123" s="448" t="s">
        <v>2573</v>
      </c>
      <c r="D5123" s="449">
        <v>85.3</v>
      </c>
      <c r="E5123" s="449">
        <v>25.05</v>
      </c>
      <c r="F5123" s="449" t="s">
        <v>20507</v>
      </c>
    </row>
    <row r="5124" spans="1:6" ht="45" customHeight="1">
      <c r="A5124" s="446">
        <v>87856</v>
      </c>
      <c r="B5124" s="447" t="s">
        <v>4646</v>
      </c>
      <c r="C5124" s="448" t="s">
        <v>2573</v>
      </c>
      <c r="D5124" s="449">
        <v>111.69999999999999</v>
      </c>
      <c r="E5124" s="449">
        <v>18.190000000000001</v>
      </c>
      <c r="F5124" s="449" t="s">
        <v>20508</v>
      </c>
    </row>
    <row r="5125" spans="1:6" ht="45" customHeight="1">
      <c r="A5125" s="446">
        <v>87857</v>
      </c>
      <c r="B5125" s="447" t="s">
        <v>4647</v>
      </c>
      <c r="C5125" s="448" t="s">
        <v>2573</v>
      </c>
      <c r="D5125" s="449">
        <v>81.22</v>
      </c>
      <c r="E5125" s="449">
        <v>16.149999999999999</v>
      </c>
      <c r="F5125" s="449" t="s">
        <v>20509</v>
      </c>
    </row>
    <row r="5126" spans="1:6" ht="30" customHeight="1">
      <c r="A5126" s="446">
        <v>87858</v>
      </c>
      <c r="B5126" s="447" t="s">
        <v>4648</v>
      </c>
      <c r="C5126" s="448" t="s">
        <v>2573</v>
      </c>
      <c r="D5126" s="449">
        <v>77.150000000000006</v>
      </c>
      <c r="E5126" s="449">
        <v>17.96</v>
      </c>
      <c r="F5126" s="449" t="s">
        <v>20510</v>
      </c>
    </row>
    <row r="5127" spans="1:6" ht="30" customHeight="1">
      <c r="A5127" s="446">
        <v>87859</v>
      </c>
      <c r="B5127" s="447" t="s">
        <v>4649</v>
      </c>
      <c r="C5127" s="448" t="s">
        <v>2573</v>
      </c>
      <c r="D5127" s="449">
        <v>86.47</v>
      </c>
      <c r="E5127" s="449">
        <v>24.64</v>
      </c>
      <c r="F5127" s="449" t="s">
        <v>20511</v>
      </c>
    </row>
    <row r="5128" spans="1:6" ht="15" customHeight="1">
      <c r="A5128" s="446">
        <v>95305</v>
      </c>
      <c r="B5128" s="447" t="s">
        <v>4650</v>
      </c>
      <c r="C5128" s="448" t="s">
        <v>2573</v>
      </c>
      <c r="D5128" s="449">
        <v>7.36</v>
      </c>
      <c r="E5128" s="449">
        <v>3.88</v>
      </c>
      <c r="F5128" s="449" t="s">
        <v>13560</v>
      </c>
    </row>
    <row r="5129" spans="1:6" ht="15" customHeight="1">
      <c r="A5129" s="446">
        <v>95306</v>
      </c>
      <c r="B5129" s="447" t="s">
        <v>4651</v>
      </c>
      <c r="C5129" s="448" t="s">
        <v>2573</v>
      </c>
      <c r="D5129" s="449">
        <v>7.870000000000001</v>
      </c>
      <c r="E5129" s="449">
        <v>5.34</v>
      </c>
      <c r="F5129" s="449" t="s">
        <v>15715</v>
      </c>
    </row>
    <row r="5130" spans="1:6">
      <c r="A5130" s="441"/>
      <c r="B5130" s="445" t="s">
        <v>1104</v>
      </c>
      <c r="C5130" s="443"/>
      <c r="D5130" s="444" t="s">
        <v>2587</v>
      </c>
      <c r="E5130" s="444" t="s">
        <v>2587</v>
      </c>
      <c r="F5130" s="444"/>
    </row>
    <row r="5131" spans="1:6" ht="30" customHeight="1">
      <c r="A5131" s="446">
        <v>87261</v>
      </c>
      <c r="B5131" s="447" t="s">
        <v>400</v>
      </c>
      <c r="C5131" s="448" t="s">
        <v>2573</v>
      </c>
      <c r="D5131" s="449">
        <v>76.259999999999991</v>
      </c>
      <c r="E5131" s="449">
        <v>21.35</v>
      </c>
      <c r="F5131" s="449" t="s">
        <v>20326</v>
      </c>
    </row>
    <row r="5132" spans="1:6" ht="30" customHeight="1">
      <c r="A5132" s="446">
        <v>87262</v>
      </c>
      <c r="B5132" s="447" t="s">
        <v>401</v>
      </c>
      <c r="C5132" s="448" t="s">
        <v>2573</v>
      </c>
      <c r="D5132" s="449">
        <v>71.84</v>
      </c>
      <c r="E5132" s="449">
        <v>14.38</v>
      </c>
      <c r="F5132" s="449" t="s">
        <v>20327</v>
      </c>
    </row>
    <row r="5133" spans="1:6" ht="30" customHeight="1">
      <c r="A5133" s="446">
        <v>87263</v>
      </c>
      <c r="B5133" s="447" t="s">
        <v>402</v>
      </c>
      <c r="C5133" s="448" t="s">
        <v>2573</v>
      </c>
      <c r="D5133" s="449">
        <v>69.61</v>
      </c>
      <c r="E5133" s="449">
        <v>9.3800000000000008</v>
      </c>
      <c r="F5133" s="449" t="s">
        <v>20328</v>
      </c>
    </row>
    <row r="5134" spans="1:6" ht="15" customHeight="1">
      <c r="A5134" s="446" t="s">
        <v>1105</v>
      </c>
      <c r="B5134" s="447" t="s">
        <v>5498</v>
      </c>
      <c r="C5134" s="448" t="s">
        <v>2572</v>
      </c>
      <c r="D5134" s="449">
        <v>32.350000000000009</v>
      </c>
      <c r="E5134" s="449">
        <v>69.33</v>
      </c>
      <c r="F5134" s="449" t="s">
        <v>20573</v>
      </c>
    </row>
    <row r="5135" spans="1:6">
      <c r="A5135" s="441"/>
      <c r="B5135" s="445" t="s">
        <v>102</v>
      </c>
      <c r="C5135" s="443"/>
      <c r="D5135" s="444" t="s">
        <v>2587</v>
      </c>
      <c r="E5135" s="444" t="s">
        <v>2587</v>
      </c>
      <c r="F5135" s="444"/>
    </row>
    <row r="5136" spans="1:6" ht="30" customHeight="1">
      <c r="A5136" s="446">
        <v>91514</v>
      </c>
      <c r="B5136" s="447" t="s">
        <v>177</v>
      </c>
      <c r="C5136" s="448" t="s">
        <v>2573</v>
      </c>
      <c r="D5136" s="449">
        <v>1.3600000000000003</v>
      </c>
      <c r="E5136" s="449">
        <v>4.25</v>
      </c>
      <c r="F5136" s="449" t="s">
        <v>12800</v>
      </c>
    </row>
    <row r="5137" spans="1:6" ht="30" customHeight="1">
      <c r="A5137" s="446">
        <v>91515</v>
      </c>
      <c r="B5137" s="447" t="s">
        <v>178</v>
      </c>
      <c r="C5137" s="448" t="s">
        <v>2573</v>
      </c>
      <c r="D5137" s="449">
        <v>1.8099999999999996</v>
      </c>
      <c r="E5137" s="449">
        <v>5.61</v>
      </c>
      <c r="F5137" s="449" t="s">
        <v>12538</v>
      </c>
    </row>
    <row r="5138" spans="1:6" ht="30" customHeight="1">
      <c r="A5138" s="446">
        <v>91516</v>
      </c>
      <c r="B5138" s="447" t="s">
        <v>179</v>
      </c>
      <c r="C5138" s="448" t="s">
        <v>2573</v>
      </c>
      <c r="D5138" s="449">
        <v>2.6899999999999995</v>
      </c>
      <c r="E5138" s="449">
        <v>8.17</v>
      </c>
      <c r="F5138" s="449" t="s">
        <v>20587</v>
      </c>
    </row>
    <row r="5139" spans="1:6" ht="30" customHeight="1">
      <c r="A5139" s="446">
        <v>91517</v>
      </c>
      <c r="B5139" s="447" t="s">
        <v>180</v>
      </c>
      <c r="C5139" s="448" t="s">
        <v>2573</v>
      </c>
      <c r="D5139" s="449">
        <v>2.99</v>
      </c>
      <c r="E5139" s="449">
        <v>9.1</v>
      </c>
      <c r="F5139" s="449" t="s">
        <v>11654</v>
      </c>
    </row>
    <row r="5140" spans="1:6" ht="30" customHeight="1">
      <c r="A5140" s="446">
        <v>91519</v>
      </c>
      <c r="B5140" s="447" t="s">
        <v>181</v>
      </c>
      <c r="C5140" s="448" t="s">
        <v>2573</v>
      </c>
      <c r="D5140" s="449">
        <v>3.4800000000000004</v>
      </c>
      <c r="E5140" s="449">
        <v>10.41</v>
      </c>
      <c r="F5140" s="449" t="s">
        <v>20588</v>
      </c>
    </row>
    <row r="5141" spans="1:6" ht="30" customHeight="1">
      <c r="A5141" s="446">
        <v>91520</v>
      </c>
      <c r="B5141" s="447" t="s">
        <v>182</v>
      </c>
      <c r="C5141" s="448" t="s">
        <v>2573</v>
      </c>
      <c r="D5141" s="449">
        <v>0.47999999999999976</v>
      </c>
      <c r="E5141" s="449">
        <v>1.53</v>
      </c>
      <c r="F5141" s="449" t="s">
        <v>14749</v>
      </c>
    </row>
    <row r="5142" spans="1:6" ht="30" customHeight="1">
      <c r="A5142" s="446">
        <v>91522</v>
      </c>
      <c r="B5142" s="447" t="s">
        <v>183</v>
      </c>
      <c r="C5142" s="448" t="s">
        <v>2573</v>
      </c>
      <c r="D5142" s="449">
        <v>0.57000000000000006</v>
      </c>
      <c r="E5142" s="449">
        <v>1.86</v>
      </c>
      <c r="F5142" s="449" t="s">
        <v>13398</v>
      </c>
    </row>
    <row r="5143" spans="1:6" ht="30" customHeight="1">
      <c r="A5143" s="446">
        <v>91525</v>
      </c>
      <c r="B5143" s="447" t="s">
        <v>184</v>
      </c>
      <c r="C5143" s="448" t="s">
        <v>2573</v>
      </c>
      <c r="D5143" s="449">
        <v>1.38</v>
      </c>
      <c r="E5143" s="449">
        <v>3</v>
      </c>
      <c r="F5143" s="449" t="s">
        <v>11330</v>
      </c>
    </row>
    <row r="5144" spans="1:6">
      <c r="A5144" s="441"/>
      <c r="B5144" s="445" t="s">
        <v>103</v>
      </c>
      <c r="C5144" s="443"/>
      <c r="D5144" s="444" t="s">
        <v>2587</v>
      </c>
      <c r="E5144" s="444" t="s">
        <v>2587</v>
      </c>
      <c r="F5144" s="444"/>
    </row>
    <row r="5145" spans="1:6" ht="45" customHeight="1">
      <c r="A5145" s="446">
        <v>89049</v>
      </c>
      <c r="B5145" s="447" t="s">
        <v>453</v>
      </c>
      <c r="C5145" s="448" t="s">
        <v>2573</v>
      </c>
      <c r="D5145" s="449">
        <v>8.7800000000000011</v>
      </c>
      <c r="E5145" s="449">
        <v>9.6999999999999993</v>
      </c>
      <c r="F5145" s="449" t="s">
        <v>20512</v>
      </c>
    </row>
    <row r="5146" spans="1:6" ht="30" customHeight="1">
      <c r="A5146" s="446">
        <v>87418</v>
      </c>
      <c r="B5146" s="447" t="s">
        <v>774</v>
      </c>
      <c r="C5146" s="448" t="s">
        <v>2573</v>
      </c>
      <c r="D5146" s="449">
        <v>7.9599999999999991</v>
      </c>
      <c r="E5146" s="449">
        <v>6.49</v>
      </c>
      <c r="F5146" s="449" t="s">
        <v>12671</v>
      </c>
    </row>
    <row r="5147" spans="1:6" ht="30" customHeight="1">
      <c r="A5147" s="446">
        <v>87421</v>
      </c>
      <c r="B5147" s="447" t="s">
        <v>777</v>
      </c>
      <c r="C5147" s="448" t="s">
        <v>2573</v>
      </c>
      <c r="D5147" s="449">
        <v>13.069999999999999</v>
      </c>
      <c r="E5147" s="449">
        <v>8.33</v>
      </c>
      <c r="F5147" s="449" t="s">
        <v>13491</v>
      </c>
    </row>
    <row r="5148" spans="1:6" ht="30" customHeight="1">
      <c r="A5148" s="446">
        <v>87417</v>
      </c>
      <c r="B5148" s="447" t="s">
        <v>773</v>
      </c>
      <c r="C5148" s="448" t="s">
        <v>2573</v>
      </c>
      <c r="D5148" s="449">
        <v>7.8299999999999992</v>
      </c>
      <c r="E5148" s="449">
        <v>6.19</v>
      </c>
      <c r="F5148" s="449" t="s">
        <v>20446</v>
      </c>
    </row>
    <row r="5149" spans="1:6" ht="30" customHeight="1">
      <c r="A5149" s="446">
        <v>87420</v>
      </c>
      <c r="B5149" s="447" t="s">
        <v>776</v>
      </c>
      <c r="C5149" s="448" t="s">
        <v>2573</v>
      </c>
      <c r="D5149" s="449">
        <v>12.959999999999999</v>
      </c>
      <c r="E5149" s="449">
        <v>8.01</v>
      </c>
      <c r="F5149" s="449" t="s">
        <v>20448</v>
      </c>
    </row>
    <row r="5150" spans="1:6" ht="30" customHeight="1">
      <c r="A5150" s="446">
        <v>87419</v>
      </c>
      <c r="B5150" s="447" t="s">
        <v>775</v>
      </c>
      <c r="C5150" s="448" t="s">
        <v>2573</v>
      </c>
      <c r="D5150" s="449">
        <v>8.27</v>
      </c>
      <c r="E5150" s="449">
        <v>7.42</v>
      </c>
      <c r="F5150" s="449" t="s">
        <v>20447</v>
      </c>
    </row>
    <row r="5151" spans="1:6" ht="30" customHeight="1">
      <c r="A5151" s="446">
        <v>87422</v>
      </c>
      <c r="B5151" s="447" t="s">
        <v>778</v>
      </c>
      <c r="C5151" s="448" t="s">
        <v>2573</v>
      </c>
      <c r="D5151" s="449">
        <v>13.4</v>
      </c>
      <c r="E5151" s="449">
        <v>9.24</v>
      </c>
      <c r="F5151" s="449" t="s">
        <v>20449</v>
      </c>
    </row>
    <row r="5152" spans="1:6" ht="30" customHeight="1">
      <c r="A5152" s="446">
        <v>87412</v>
      </c>
      <c r="B5152" s="447" t="s">
        <v>768</v>
      </c>
      <c r="C5152" s="448" t="s">
        <v>2573</v>
      </c>
      <c r="D5152" s="449">
        <v>9.0699999999999985</v>
      </c>
      <c r="E5152" s="449">
        <v>9.9</v>
      </c>
      <c r="F5152" s="449" t="s">
        <v>20443</v>
      </c>
    </row>
    <row r="5153" spans="1:6" ht="30" customHeight="1">
      <c r="A5153" s="446">
        <v>87415</v>
      </c>
      <c r="B5153" s="447" t="s">
        <v>771</v>
      </c>
      <c r="C5153" s="448" t="s">
        <v>2573</v>
      </c>
      <c r="D5153" s="449">
        <v>14.040000000000001</v>
      </c>
      <c r="E5153" s="449">
        <v>11.08</v>
      </c>
      <c r="F5153" s="449" t="s">
        <v>20445</v>
      </c>
    </row>
    <row r="5154" spans="1:6" ht="30" customHeight="1">
      <c r="A5154" s="446">
        <v>87411</v>
      </c>
      <c r="B5154" s="447" t="s">
        <v>767</v>
      </c>
      <c r="C5154" s="448" t="s">
        <v>2573</v>
      </c>
      <c r="D5154" s="449">
        <v>7.6300000000000008</v>
      </c>
      <c r="E5154" s="449">
        <v>5.58</v>
      </c>
      <c r="F5154" s="449" t="s">
        <v>15715</v>
      </c>
    </row>
    <row r="5155" spans="1:6" ht="30" customHeight="1">
      <c r="A5155" s="446">
        <v>87414</v>
      </c>
      <c r="B5155" s="447" t="s">
        <v>770</v>
      </c>
      <c r="C5155" s="448" t="s">
        <v>2573</v>
      </c>
      <c r="D5155" s="449">
        <v>12.59</v>
      </c>
      <c r="E5155" s="449">
        <v>6.93</v>
      </c>
      <c r="F5155" s="449" t="s">
        <v>16025</v>
      </c>
    </row>
    <row r="5156" spans="1:6" ht="30" customHeight="1">
      <c r="A5156" s="446">
        <v>87413</v>
      </c>
      <c r="B5156" s="447" t="s">
        <v>769</v>
      </c>
      <c r="C5156" s="448" t="s">
        <v>2573</v>
      </c>
      <c r="D5156" s="449">
        <v>9.91</v>
      </c>
      <c r="E5156" s="449">
        <v>12.34</v>
      </c>
      <c r="F5156" s="449" t="s">
        <v>20444</v>
      </c>
    </row>
    <row r="5157" spans="1:6" ht="30" customHeight="1">
      <c r="A5157" s="446">
        <v>87416</v>
      </c>
      <c r="B5157" s="447" t="s">
        <v>772</v>
      </c>
      <c r="C5157" s="448" t="s">
        <v>2573</v>
      </c>
      <c r="D5157" s="449">
        <v>14.91</v>
      </c>
      <c r="E5157" s="449">
        <v>13.7</v>
      </c>
      <c r="F5157" s="449" t="s">
        <v>19754</v>
      </c>
    </row>
    <row r="5158" spans="1:6" ht="30" customHeight="1">
      <c r="A5158" s="446">
        <v>87424</v>
      </c>
      <c r="B5158" s="447" t="s">
        <v>780</v>
      </c>
      <c r="C5158" s="448" t="s">
        <v>2573</v>
      </c>
      <c r="D5158" s="449">
        <v>14.91</v>
      </c>
      <c r="E5158" s="449">
        <v>13.7</v>
      </c>
      <c r="F5158" s="449" t="s">
        <v>19754</v>
      </c>
    </row>
    <row r="5159" spans="1:6" ht="30" customHeight="1">
      <c r="A5159" s="446">
        <v>87427</v>
      </c>
      <c r="B5159" s="447" t="s">
        <v>783</v>
      </c>
      <c r="C5159" s="448" t="s">
        <v>2573</v>
      </c>
      <c r="D5159" s="449">
        <v>18.520000000000003</v>
      </c>
      <c r="E5159" s="449">
        <v>14.94</v>
      </c>
      <c r="F5159" s="449" t="s">
        <v>13741</v>
      </c>
    </row>
    <row r="5160" spans="1:6" ht="30" customHeight="1">
      <c r="A5160" s="446">
        <v>87423</v>
      </c>
      <c r="B5160" s="447" t="s">
        <v>779</v>
      </c>
      <c r="C5160" s="448" t="s">
        <v>2573</v>
      </c>
      <c r="D5160" s="449">
        <v>14.759999999999998</v>
      </c>
      <c r="E5160" s="449">
        <v>13.21</v>
      </c>
      <c r="F5160" s="449" t="s">
        <v>13081</v>
      </c>
    </row>
    <row r="5161" spans="1:6" ht="30" customHeight="1">
      <c r="A5161" s="446">
        <v>87426</v>
      </c>
      <c r="B5161" s="447" t="s">
        <v>782</v>
      </c>
      <c r="C5161" s="448" t="s">
        <v>2573</v>
      </c>
      <c r="D5161" s="449">
        <v>18.350000000000001</v>
      </c>
      <c r="E5161" s="449">
        <v>14.47</v>
      </c>
      <c r="F5161" s="449" t="s">
        <v>20451</v>
      </c>
    </row>
    <row r="5162" spans="1:6" ht="30" customHeight="1">
      <c r="A5162" s="446">
        <v>87425</v>
      </c>
      <c r="B5162" s="447" t="s">
        <v>781</v>
      </c>
      <c r="C5162" s="448" t="s">
        <v>2573</v>
      </c>
      <c r="D5162" s="449">
        <v>15.16</v>
      </c>
      <c r="E5162" s="449">
        <v>14.48</v>
      </c>
      <c r="F5162" s="449" t="s">
        <v>20450</v>
      </c>
    </row>
    <row r="5163" spans="1:6" ht="30" customHeight="1">
      <c r="A5163" s="446">
        <v>87428</v>
      </c>
      <c r="B5163" s="447" t="s">
        <v>784</v>
      </c>
      <c r="C5163" s="448" t="s">
        <v>2573</v>
      </c>
      <c r="D5163" s="449">
        <v>18.759999999999998</v>
      </c>
      <c r="E5163" s="449">
        <v>15.72</v>
      </c>
      <c r="F5163" s="449" t="s">
        <v>15594</v>
      </c>
    </row>
    <row r="5164" spans="1:6" ht="45" customHeight="1">
      <c r="A5164" s="446">
        <v>87429</v>
      </c>
      <c r="B5164" s="447" t="s">
        <v>785</v>
      </c>
      <c r="C5164" s="448" t="s">
        <v>2573</v>
      </c>
      <c r="D5164" s="449">
        <v>8.94</v>
      </c>
      <c r="E5164" s="449">
        <v>6.9</v>
      </c>
      <c r="F5164" s="449" t="s">
        <v>20452</v>
      </c>
    </row>
    <row r="5165" spans="1:6" ht="45" customHeight="1">
      <c r="A5165" s="446">
        <v>87430</v>
      </c>
      <c r="B5165" s="447" t="s">
        <v>786</v>
      </c>
      <c r="C5165" s="448" t="s">
        <v>2573</v>
      </c>
      <c r="D5165" s="449">
        <v>9.0599999999999987</v>
      </c>
      <c r="E5165" s="449">
        <v>7.21</v>
      </c>
      <c r="F5165" s="449" t="s">
        <v>13767</v>
      </c>
    </row>
    <row r="5166" spans="1:6" ht="45" customHeight="1">
      <c r="A5166" s="446">
        <v>87431</v>
      </c>
      <c r="B5166" s="447" t="s">
        <v>787</v>
      </c>
      <c r="C5166" s="448" t="s">
        <v>2573</v>
      </c>
      <c r="D5166" s="449">
        <v>9.11</v>
      </c>
      <c r="E5166" s="449">
        <v>7.37</v>
      </c>
      <c r="F5166" s="449" t="s">
        <v>11324</v>
      </c>
    </row>
    <row r="5167" spans="1:6" ht="45" customHeight="1">
      <c r="A5167" s="446">
        <v>87432</v>
      </c>
      <c r="B5167" s="447" t="s">
        <v>788</v>
      </c>
      <c r="C5167" s="448" t="s">
        <v>2573</v>
      </c>
      <c r="D5167" s="449">
        <v>14.59</v>
      </c>
      <c r="E5167" s="449">
        <v>8.16</v>
      </c>
      <c r="F5167" s="449" t="s">
        <v>13939</v>
      </c>
    </row>
    <row r="5168" spans="1:6" ht="45" customHeight="1">
      <c r="A5168" s="446">
        <v>87433</v>
      </c>
      <c r="B5168" s="447" t="s">
        <v>789</v>
      </c>
      <c r="C5168" s="448" t="s">
        <v>2573</v>
      </c>
      <c r="D5168" s="449">
        <v>14.809999999999999</v>
      </c>
      <c r="E5168" s="449">
        <v>8.8000000000000007</v>
      </c>
      <c r="F5168" s="449" t="s">
        <v>11860</v>
      </c>
    </row>
    <row r="5169" spans="1:6" ht="45" customHeight="1">
      <c r="A5169" s="446">
        <v>87434</v>
      </c>
      <c r="B5169" s="447" t="s">
        <v>790</v>
      </c>
      <c r="C5169" s="448" t="s">
        <v>2573</v>
      </c>
      <c r="D5169" s="449">
        <v>14.959999999999999</v>
      </c>
      <c r="E5169" s="449">
        <v>9.24</v>
      </c>
      <c r="F5169" s="449" t="s">
        <v>18820</v>
      </c>
    </row>
    <row r="5170" spans="1:6" ht="45" customHeight="1">
      <c r="A5170" s="446">
        <v>87435</v>
      </c>
      <c r="B5170" s="447" t="s">
        <v>791</v>
      </c>
      <c r="C5170" s="448" t="s">
        <v>2573</v>
      </c>
      <c r="D5170" s="449">
        <v>15.270000000000001</v>
      </c>
      <c r="E5170" s="449">
        <v>10.17</v>
      </c>
      <c r="F5170" s="449" t="s">
        <v>14459</v>
      </c>
    </row>
    <row r="5171" spans="1:6" ht="45" customHeight="1">
      <c r="A5171" s="446">
        <v>87436</v>
      </c>
      <c r="B5171" s="447" t="s">
        <v>792</v>
      </c>
      <c r="C5171" s="448" t="s">
        <v>2573</v>
      </c>
      <c r="D5171" s="449">
        <v>15.63</v>
      </c>
      <c r="E5171" s="449">
        <v>11.26</v>
      </c>
      <c r="F5171" s="449" t="s">
        <v>13426</v>
      </c>
    </row>
    <row r="5172" spans="1:6" ht="45" customHeight="1">
      <c r="A5172" s="446">
        <v>87437</v>
      </c>
      <c r="B5172" s="447" t="s">
        <v>793</v>
      </c>
      <c r="C5172" s="448" t="s">
        <v>2573</v>
      </c>
      <c r="D5172" s="449">
        <v>15.890000000000002</v>
      </c>
      <c r="E5172" s="449">
        <v>12.03</v>
      </c>
      <c r="F5172" s="449" t="s">
        <v>20453</v>
      </c>
    </row>
    <row r="5173" spans="1:6" ht="45" customHeight="1">
      <c r="A5173" s="446">
        <v>87438</v>
      </c>
      <c r="B5173" s="447" t="s">
        <v>794</v>
      </c>
      <c r="C5173" s="448" t="s">
        <v>2573</v>
      </c>
      <c r="D5173" s="449">
        <v>19.580000000000002</v>
      </c>
      <c r="E5173" s="449">
        <v>11.77</v>
      </c>
      <c r="F5173" s="449" t="s">
        <v>14808</v>
      </c>
    </row>
    <row r="5174" spans="1:6" ht="45" customHeight="1">
      <c r="A5174" s="446">
        <v>87439</v>
      </c>
      <c r="B5174" s="447" t="s">
        <v>795</v>
      </c>
      <c r="C5174" s="448" t="s">
        <v>2573</v>
      </c>
      <c r="D5174" s="449">
        <v>20.050000000000004</v>
      </c>
      <c r="E5174" s="449">
        <v>13.12</v>
      </c>
      <c r="F5174" s="449" t="s">
        <v>20454</v>
      </c>
    </row>
    <row r="5175" spans="1:6" ht="45" customHeight="1">
      <c r="A5175" s="446">
        <v>87440</v>
      </c>
      <c r="B5175" s="447" t="s">
        <v>796</v>
      </c>
      <c r="C5175" s="448" t="s">
        <v>2573</v>
      </c>
      <c r="D5175" s="449">
        <v>20.240000000000002</v>
      </c>
      <c r="E5175" s="449">
        <v>13.79</v>
      </c>
      <c r="F5175" s="449" t="s">
        <v>20455</v>
      </c>
    </row>
    <row r="5176" spans="1:6">
      <c r="A5176" s="441"/>
      <c r="B5176" s="445" t="s">
        <v>2149</v>
      </c>
      <c r="C5176" s="443"/>
      <c r="D5176" s="444" t="s">
        <v>2587</v>
      </c>
      <c r="E5176" s="444" t="s">
        <v>2587</v>
      </c>
      <c r="F5176" s="444"/>
    </row>
    <row r="5177" spans="1:6" ht="15" customHeight="1">
      <c r="A5177" s="446">
        <v>84093</v>
      </c>
      <c r="B5177" s="447" t="s">
        <v>175</v>
      </c>
      <c r="C5177" s="448" t="s">
        <v>2572</v>
      </c>
      <c r="D5177" s="449">
        <v>23.67</v>
      </c>
      <c r="E5177" s="449">
        <v>7.52</v>
      </c>
      <c r="F5177" s="449" t="s">
        <v>13377</v>
      </c>
    </row>
    <row r="5178" spans="1:6" ht="30" customHeight="1">
      <c r="A5178" s="446">
        <v>96112</v>
      </c>
      <c r="B5178" s="447" t="s">
        <v>20557</v>
      </c>
      <c r="C5178" s="448" t="s">
        <v>2573</v>
      </c>
      <c r="D5178" s="449">
        <v>52.969999999999992</v>
      </c>
      <c r="E5178" s="449">
        <v>41.24</v>
      </c>
      <c r="F5178" s="449" t="s">
        <v>20558</v>
      </c>
    </row>
    <row r="5179" spans="1:6" ht="30" customHeight="1">
      <c r="A5179" s="446">
        <v>96117</v>
      </c>
      <c r="B5179" s="447" t="s">
        <v>20559</v>
      </c>
      <c r="C5179" s="448" t="s">
        <v>2573</v>
      </c>
      <c r="D5179" s="449">
        <v>76.66</v>
      </c>
      <c r="E5179" s="449">
        <v>32.65</v>
      </c>
      <c r="F5179" s="449" t="s">
        <v>20560</v>
      </c>
    </row>
    <row r="5180" spans="1:6" ht="15" customHeight="1">
      <c r="A5180" s="446">
        <v>96122</v>
      </c>
      <c r="B5180" s="447" t="s">
        <v>20561</v>
      </c>
      <c r="C5180" s="448" t="s">
        <v>2572</v>
      </c>
      <c r="D5180" s="449">
        <v>18.709999999999997</v>
      </c>
      <c r="E5180" s="449">
        <v>7.19</v>
      </c>
      <c r="F5180" s="449" t="s">
        <v>11705</v>
      </c>
    </row>
    <row r="5181" spans="1:6">
      <c r="A5181" s="441"/>
      <c r="B5181" s="445" t="s">
        <v>2896</v>
      </c>
      <c r="C5181" s="443"/>
      <c r="D5181" s="444" t="s">
        <v>2587</v>
      </c>
      <c r="E5181" s="444" t="s">
        <v>2587</v>
      </c>
      <c r="F5181" s="444"/>
    </row>
    <row r="5182" spans="1:6" ht="15" customHeight="1">
      <c r="A5182" s="446">
        <v>96109</v>
      </c>
      <c r="B5182" s="447" t="s">
        <v>20562</v>
      </c>
      <c r="C5182" s="448" t="s">
        <v>2573</v>
      </c>
      <c r="D5182" s="449">
        <v>21.859999999999996</v>
      </c>
      <c r="E5182" s="449">
        <v>17.510000000000002</v>
      </c>
      <c r="F5182" s="449" t="s">
        <v>20563</v>
      </c>
    </row>
    <row r="5183" spans="1:6" ht="15" customHeight="1">
      <c r="A5183" s="446">
        <v>96113</v>
      </c>
      <c r="B5183" s="447" t="s">
        <v>20566</v>
      </c>
      <c r="C5183" s="448" t="s">
        <v>2573</v>
      </c>
      <c r="D5183" s="449">
        <v>21.190000000000005</v>
      </c>
      <c r="E5183" s="449">
        <v>13.83</v>
      </c>
      <c r="F5183" s="449" t="s">
        <v>17741</v>
      </c>
    </row>
    <row r="5184" spans="1:6" ht="15" customHeight="1">
      <c r="A5184" s="446">
        <v>96120</v>
      </c>
      <c r="B5184" s="447" t="s">
        <v>20568</v>
      </c>
      <c r="C5184" s="448" t="s">
        <v>2572</v>
      </c>
      <c r="D5184" s="449">
        <v>1.7000000000000002</v>
      </c>
      <c r="E5184" s="449">
        <v>1</v>
      </c>
      <c r="F5184" s="449" t="s">
        <v>13615</v>
      </c>
    </row>
    <row r="5185" spans="1:6" ht="15" customHeight="1">
      <c r="A5185" s="446">
        <v>99054</v>
      </c>
      <c r="B5185" s="447" t="s">
        <v>20570</v>
      </c>
      <c r="C5185" s="448" t="s">
        <v>2573</v>
      </c>
      <c r="D5185" s="449">
        <v>24.749999999999996</v>
      </c>
      <c r="E5185" s="449">
        <v>23.51</v>
      </c>
      <c r="F5185" s="449" t="s">
        <v>20571</v>
      </c>
    </row>
    <row r="5186" spans="1:6">
      <c r="A5186" s="441"/>
      <c r="B5186" s="445" t="s">
        <v>2897</v>
      </c>
      <c r="C5186" s="443"/>
      <c r="D5186" s="444" t="s">
        <v>2587</v>
      </c>
      <c r="E5186" s="444" t="s">
        <v>2587</v>
      </c>
      <c r="F5186" s="444"/>
    </row>
    <row r="5187" spans="1:6" ht="30" customHeight="1">
      <c r="A5187" s="446">
        <v>96111</v>
      </c>
      <c r="B5187" s="447" t="s">
        <v>20575</v>
      </c>
      <c r="C5187" s="448" t="s">
        <v>2573</v>
      </c>
      <c r="D5187" s="449">
        <v>28.35</v>
      </c>
      <c r="E5187" s="449">
        <v>8.61</v>
      </c>
      <c r="F5187" s="449" t="s">
        <v>20576</v>
      </c>
    </row>
    <row r="5188" spans="1:6" ht="30" customHeight="1">
      <c r="A5188" s="446">
        <v>96116</v>
      </c>
      <c r="B5188" s="447" t="s">
        <v>20577</v>
      </c>
      <c r="C5188" s="448" t="s">
        <v>2573</v>
      </c>
      <c r="D5188" s="449">
        <v>32.33</v>
      </c>
      <c r="E5188" s="449">
        <v>7.59</v>
      </c>
      <c r="F5188" s="449" t="s">
        <v>12759</v>
      </c>
    </row>
    <row r="5189" spans="1:6" ht="15" customHeight="1">
      <c r="A5189" s="446">
        <v>96121</v>
      </c>
      <c r="B5189" s="447" t="s">
        <v>20578</v>
      </c>
      <c r="C5189" s="448" t="s">
        <v>2572</v>
      </c>
      <c r="D5189" s="449">
        <v>5.56</v>
      </c>
      <c r="E5189" s="449">
        <v>2.2400000000000002</v>
      </c>
      <c r="F5189" s="449" t="s">
        <v>12211</v>
      </c>
    </row>
    <row r="5190" spans="1:6" ht="30" customHeight="1">
      <c r="A5190" s="446">
        <v>96485</v>
      </c>
      <c r="B5190" s="447" t="s">
        <v>20579</v>
      </c>
      <c r="C5190" s="448" t="s">
        <v>2573</v>
      </c>
      <c r="D5190" s="449">
        <v>33.21</v>
      </c>
      <c r="E5190" s="449">
        <v>8.6</v>
      </c>
      <c r="F5190" s="449" t="s">
        <v>20580</v>
      </c>
    </row>
    <row r="5191" spans="1:6" ht="30" customHeight="1">
      <c r="A5191" s="446">
        <v>96486</v>
      </c>
      <c r="B5191" s="447" t="s">
        <v>20581</v>
      </c>
      <c r="C5191" s="448" t="s">
        <v>2573</v>
      </c>
      <c r="D5191" s="449">
        <v>37.47</v>
      </c>
      <c r="E5191" s="449">
        <v>7.58</v>
      </c>
      <c r="F5191" s="449" t="s">
        <v>20582</v>
      </c>
    </row>
    <row r="5192" spans="1:6">
      <c r="A5192" s="441"/>
      <c r="B5192" s="528" t="s">
        <v>20996</v>
      </c>
      <c r="C5192" s="443"/>
      <c r="D5192" s="444" t="s">
        <v>2587</v>
      </c>
      <c r="E5192" s="444" t="s">
        <v>2587</v>
      </c>
      <c r="F5192" s="444"/>
    </row>
    <row r="5193" spans="1:6" ht="30" customHeight="1">
      <c r="A5193" s="446">
        <v>96110</v>
      </c>
      <c r="B5193" s="447" t="s">
        <v>20564</v>
      </c>
      <c r="C5193" s="448" t="s">
        <v>2573</v>
      </c>
      <c r="D5193" s="449">
        <v>46.089999999999996</v>
      </c>
      <c r="E5193" s="449">
        <v>12.17</v>
      </c>
      <c r="F5193" s="449" t="s">
        <v>20565</v>
      </c>
    </row>
    <row r="5194" spans="1:6" ht="30" customHeight="1">
      <c r="A5194" s="446">
        <v>96114</v>
      </c>
      <c r="B5194" s="447" t="s">
        <v>20567</v>
      </c>
      <c r="C5194" s="448" t="s">
        <v>2573</v>
      </c>
      <c r="D5194" s="449">
        <v>49.349999999999994</v>
      </c>
      <c r="E5194" s="449">
        <v>9.66</v>
      </c>
      <c r="F5194" s="449" t="s">
        <v>19955</v>
      </c>
    </row>
    <row r="5195" spans="1:6" ht="30" customHeight="1">
      <c r="A5195" s="446">
        <v>96123</v>
      </c>
      <c r="B5195" s="447" t="s">
        <v>20569</v>
      </c>
      <c r="C5195" s="448" t="s">
        <v>2572</v>
      </c>
      <c r="D5195" s="449">
        <v>18.38</v>
      </c>
      <c r="E5195" s="449">
        <v>5.59</v>
      </c>
      <c r="F5195" s="449" t="s">
        <v>16037</v>
      </c>
    </row>
    <row r="5196" spans="1:6">
      <c r="A5196" s="441"/>
      <c r="B5196" s="445" t="s">
        <v>2898</v>
      </c>
      <c r="C5196" s="443"/>
      <c r="D5196" s="444" t="s">
        <v>2587</v>
      </c>
      <c r="E5196" s="444" t="s">
        <v>2587</v>
      </c>
      <c r="F5196" s="444"/>
    </row>
    <row r="5197" spans="1:6">
      <c r="A5197" s="441"/>
      <c r="B5197" s="445" t="s">
        <v>2899</v>
      </c>
      <c r="C5197" s="443"/>
      <c r="D5197" s="444" t="s">
        <v>2587</v>
      </c>
      <c r="E5197" s="444" t="s">
        <v>2587</v>
      </c>
      <c r="F5197" s="444"/>
    </row>
    <row r="5198" spans="1:6">
      <c r="A5198" s="441"/>
      <c r="B5198" s="445" t="s">
        <v>104</v>
      </c>
      <c r="C5198" s="443"/>
      <c r="D5198" s="444" t="s">
        <v>2587</v>
      </c>
      <c r="E5198" s="444" t="s">
        <v>2587</v>
      </c>
      <c r="F5198" s="444"/>
    </row>
    <row r="5199" spans="1:6" ht="45" customHeight="1">
      <c r="A5199" s="446">
        <v>72198</v>
      </c>
      <c r="B5199" s="447" t="s">
        <v>5500</v>
      </c>
      <c r="C5199" s="448" t="s">
        <v>2573</v>
      </c>
      <c r="D5199" s="449">
        <v>64.16</v>
      </c>
      <c r="E5199" s="449">
        <v>44.59</v>
      </c>
      <c r="F5199" s="449" t="s">
        <v>20583</v>
      </c>
    </row>
    <row r="5200" spans="1:6" ht="15" customHeight="1">
      <c r="A5200" s="446" t="s">
        <v>2900</v>
      </c>
      <c r="B5200" s="447" t="s">
        <v>5501</v>
      </c>
      <c r="C5200" s="448" t="s">
        <v>2573</v>
      </c>
      <c r="D5200" s="449">
        <v>42.61</v>
      </c>
      <c r="E5200" s="449">
        <v>16.850000000000001</v>
      </c>
      <c r="F5200" s="449" t="s">
        <v>20584</v>
      </c>
    </row>
    <row r="5201" spans="1:6">
      <c r="A5201" s="441"/>
      <c r="B5201" s="442" t="s">
        <v>2901</v>
      </c>
      <c r="C5201" s="443"/>
      <c r="D5201" s="444" t="s">
        <v>2587</v>
      </c>
      <c r="E5201" s="444" t="s">
        <v>2587</v>
      </c>
      <c r="F5201" s="444"/>
    </row>
    <row r="5202" spans="1:6">
      <c r="A5202" s="441"/>
      <c r="B5202" s="445" t="s">
        <v>105</v>
      </c>
      <c r="C5202" s="443"/>
      <c r="D5202" s="444" t="s">
        <v>2587</v>
      </c>
      <c r="E5202" s="444" t="s">
        <v>2587</v>
      </c>
      <c r="F5202" s="444"/>
    </row>
    <row r="5203" spans="1:6" ht="30" customHeight="1">
      <c r="A5203" s="446">
        <v>97643</v>
      </c>
      <c r="B5203" s="447" t="s">
        <v>20813</v>
      </c>
      <c r="C5203" s="448" t="s">
        <v>2573</v>
      </c>
      <c r="D5203" s="449">
        <v>5.3500000000000014</v>
      </c>
      <c r="E5203" s="449">
        <v>13.66</v>
      </c>
      <c r="F5203" s="449" t="s">
        <v>14684</v>
      </c>
    </row>
    <row r="5204" spans="1:6" ht="30" customHeight="1">
      <c r="A5204" s="446">
        <v>72192</v>
      </c>
      <c r="B5204" s="447" t="s">
        <v>5503</v>
      </c>
      <c r="C5204" s="448" t="s">
        <v>2573</v>
      </c>
      <c r="D5204" s="449">
        <v>7.759999999999998</v>
      </c>
      <c r="E5204" s="449">
        <v>12.55</v>
      </c>
      <c r="F5204" s="449" t="s">
        <v>19269</v>
      </c>
    </row>
    <row r="5205" spans="1:6" ht="30" customHeight="1">
      <c r="A5205" s="446">
        <v>72193</v>
      </c>
      <c r="B5205" s="447" t="s">
        <v>5183</v>
      </c>
      <c r="C5205" s="448" t="s">
        <v>2573</v>
      </c>
      <c r="D5205" s="449">
        <v>18.39</v>
      </c>
      <c r="E5205" s="449">
        <v>37.46</v>
      </c>
      <c r="F5205" s="449" t="s">
        <v>20304</v>
      </c>
    </row>
    <row r="5206" spans="1:6" ht="15" customHeight="1">
      <c r="A5206" s="446">
        <v>84117</v>
      </c>
      <c r="B5206" s="447" t="s">
        <v>5184</v>
      </c>
      <c r="C5206" s="448" t="s">
        <v>2573</v>
      </c>
      <c r="D5206" s="449">
        <v>5.9</v>
      </c>
      <c r="E5206" s="449">
        <v>14.63</v>
      </c>
      <c r="F5206" s="449" t="s">
        <v>14468</v>
      </c>
    </row>
    <row r="5207" spans="1:6" ht="15" customHeight="1">
      <c r="A5207" s="446">
        <v>84120</v>
      </c>
      <c r="B5207" s="447" t="s">
        <v>5185</v>
      </c>
      <c r="C5207" s="448" t="s">
        <v>2573</v>
      </c>
      <c r="D5207" s="449">
        <v>7.61</v>
      </c>
      <c r="E5207" s="449">
        <v>4.4400000000000004</v>
      </c>
      <c r="F5207" s="449" t="s">
        <v>13559</v>
      </c>
    </row>
    <row r="5208" spans="1:6" ht="30" customHeight="1">
      <c r="A5208" s="446">
        <v>84663</v>
      </c>
      <c r="B5208" s="447" t="s">
        <v>5186</v>
      </c>
      <c r="C5208" s="448" t="s">
        <v>2573</v>
      </c>
      <c r="D5208" s="449">
        <v>10.48</v>
      </c>
      <c r="E5208" s="449">
        <v>10.89</v>
      </c>
      <c r="F5208" s="449" t="s">
        <v>20302</v>
      </c>
    </row>
    <row r="5209" spans="1:6" ht="15" customHeight="1">
      <c r="A5209" s="446">
        <v>84084</v>
      </c>
      <c r="B5209" s="447" t="s">
        <v>3286</v>
      </c>
      <c r="C5209" s="448" t="s">
        <v>2573</v>
      </c>
      <c r="D5209" s="449">
        <v>2.0600000000000005</v>
      </c>
      <c r="E5209" s="449">
        <v>4.6399999999999997</v>
      </c>
      <c r="F5209" s="449" t="s">
        <v>15834</v>
      </c>
    </row>
    <row r="5210" spans="1:6">
      <c r="A5210" s="441"/>
      <c r="B5210" s="445" t="s">
        <v>106</v>
      </c>
      <c r="C5210" s="443"/>
      <c r="D5210" s="444" t="s">
        <v>2587</v>
      </c>
      <c r="E5210" s="444" t="s">
        <v>2587</v>
      </c>
      <c r="F5210" s="444"/>
    </row>
    <row r="5211" spans="1:6" ht="60" customHeight="1">
      <c r="A5211" s="446">
        <v>94438</v>
      </c>
      <c r="B5211" s="447" t="s">
        <v>5187</v>
      </c>
      <c r="C5211" s="448" t="s">
        <v>2573</v>
      </c>
      <c r="D5211" s="449">
        <v>18.87</v>
      </c>
      <c r="E5211" s="449">
        <v>12.64</v>
      </c>
      <c r="F5211" s="449" t="s">
        <v>19279</v>
      </c>
    </row>
    <row r="5212" spans="1:6" ht="60" customHeight="1">
      <c r="A5212" s="446">
        <v>94439</v>
      </c>
      <c r="B5212" s="447" t="s">
        <v>20434</v>
      </c>
      <c r="C5212" s="448" t="s">
        <v>2573</v>
      </c>
      <c r="D5212" s="449">
        <v>21.449999999999996</v>
      </c>
      <c r="E5212" s="449">
        <v>13.63</v>
      </c>
      <c r="F5212" s="449" t="s">
        <v>15029</v>
      </c>
    </row>
    <row r="5213" spans="1:6" ht="60" customHeight="1">
      <c r="A5213" s="446">
        <v>94782</v>
      </c>
      <c r="B5213" s="447" t="s">
        <v>5188</v>
      </c>
      <c r="C5213" s="448" t="s">
        <v>2573</v>
      </c>
      <c r="D5213" s="449">
        <v>21.61</v>
      </c>
      <c r="E5213" s="449">
        <v>12.74</v>
      </c>
      <c r="F5213" s="449" t="s">
        <v>20436</v>
      </c>
    </row>
    <row r="5214" spans="1:6" ht="45" customHeight="1">
      <c r="A5214" s="446">
        <v>94779</v>
      </c>
      <c r="B5214" s="447" t="s">
        <v>5189</v>
      </c>
      <c r="C5214" s="448" t="s">
        <v>2573</v>
      </c>
      <c r="D5214" s="449">
        <v>18.759999999999998</v>
      </c>
      <c r="E5214" s="449">
        <v>11.63</v>
      </c>
      <c r="F5214" s="449" t="s">
        <v>20435</v>
      </c>
    </row>
    <row r="5215" spans="1:6" ht="45" customHeight="1">
      <c r="A5215" s="446">
        <v>87620</v>
      </c>
      <c r="B5215" s="447" t="s">
        <v>5190</v>
      </c>
      <c r="C5215" s="448" t="s">
        <v>2573</v>
      </c>
      <c r="D5215" s="449">
        <v>14.8</v>
      </c>
      <c r="E5215" s="449">
        <v>8.2899999999999991</v>
      </c>
      <c r="F5215" s="449" t="s">
        <v>20381</v>
      </c>
    </row>
    <row r="5216" spans="1:6" ht="30" customHeight="1">
      <c r="A5216" s="446">
        <v>87622</v>
      </c>
      <c r="B5216" s="447" t="s">
        <v>5191</v>
      </c>
      <c r="C5216" s="448" t="s">
        <v>2573</v>
      </c>
      <c r="D5216" s="449">
        <v>15.689999999999998</v>
      </c>
      <c r="E5216" s="449">
        <v>10.55</v>
      </c>
      <c r="F5216" s="449" t="s">
        <v>15122</v>
      </c>
    </row>
    <row r="5217" spans="1:6" ht="45" customHeight="1">
      <c r="A5217" s="446">
        <v>87630</v>
      </c>
      <c r="B5217" s="447" t="s">
        <v>5192</v>
      </c>
      <c r="C5217" s="448" t="s">
        <v>2573</v>
      </c>
      <c r="D5217" s="449">
        <v>18.75</v>
      </c>
      <c r="E5217" s="449">
        <v>9.8800000000000008</v>
      </c>
      <c r="F5217" s="449" t="s">
        <v>20384</v>
      </c>
    </row>
    <row r="5218" spans="1:6" ht="30" customHeight="1">
      <c r="A5218" s="446">
        <v>87632</v>
      </c>
      <c r="B5218" s="447" t="s">
        <v>5193</v>
      </c>
      <c r="C5218" s="448" t="s">
        <v>2573</v>
      </c>
      <c r="D5218" s="449">
        <v>19.97</v>
      </c>
      <c r="E5218" s="449">
        <v>13.04</v>
      </c>
      <c r="F5218" s="449" t="s">
        <v>16167</v>
      </c>
    </row>
    <row r="5219" spans="1:6" ht="45" customHeight="1">
      <c r="A5219" s="446">
        <v>87640</v>
      </c>
      <c r="B5219" s="447" t="s">
        <v>5194</v>
      </c>
      <c r="C5219" s="448" t="s">
        <v>2573</v>
      </c>
      <c r="D5219" s="449">
        <v>21.970000000000006</v>
      </c>
      <c r="E5219" s="449">
        <v>11.12</v>
      </c>
      <c r="F5219" s="449" t="s">
        <v>20386</v>
      </c>
    </row>
    <row r="5220" spans="1:6" ht="30" customHeight="1">
      <c r="A5220" s="446">
        <v>87642</v>
      </c>
      <c r="B5220" s="447" t="s">
        <v>5195</v>
      </c>
      <c r="C5220" s="448" t="s">
        <v>2573</v>
      </c>
      <c r="D5220" s="449">
        <v>23.509999999999998</v>
      </c>
      <c r="E5220" s="449">
        <v>14.97</v>
      </c>
      <c r="F5220" s="449" t="s">
        <v>18179</v>
      </c>
    </row>
    <row r="5221" spans="1:6" ht="45" customHeight="1">
      <c r="A5221" s="446">
        <v>87680</v>
      </c>
      <c r="B5221" s="447" t="s">
        <v>5196</v>
      </c>
      <c r="C5221" s="448" t="s">
        <v>2573</v>
      </c>
      <c r="D5221" s="449">
        <v>18.13</v>
      </c>
      <c r="E5221" s="449">
        <v>9.59</v>
      </c>
      <c r="F5221" s="449" t="s">
        <v>16812</v>
      </c>
    </row>
    <row r="5222" spans="1:6" ht="30" customHeight="1">
      <c r="A5222" s="446">
        <v>87682</v>
      </c>
      <c r="B5222" s="447" t="s">
        <v>5197</v>
      </c>
      <c r="C5222" s="448" t="s">
        <v>2573</v>
      </c>
      <c r="D5222" s="449">
        <v>19.670000000000002</v>
      </c>
      <c r="E5222" s="449">
        <v>13.44</v>
      </c>
      <c r="F5222" s="449" t="s">
        <v>20389</v>
      </c>
    </row>
    <row r="5223" spans="1:6" ht="45" customHeight="1">
      <c r="A5223" s="446">
        <v>87690</v>
      </c>
      <c r="B5223" s="447" t="s">
        <v>5198</v>
      </c>
      <c r="C5223" s="448" t="s">
        <v>2573</v>
      </c>
      <c r="D5223" s="449">
        <v>20.910000000000004</v>
      </c>
      <c r="E5223" s="449">
        <v>11.37</v>
      </c>
      <c r="F5223" s="449" t="s">
        <v>20392</v>
      </c>
    </row>
    <row r="5224" spans="1:6" ht="30" customHeight="1">
      <c r="A5224" s="446">
        <v>87692</v>
      </c>
      <c r="B5224" s="447" t="s">
        <v>5199</v>
      </c>
      <c r="C5224" s="448" t="s">
        <v>2573</v>
      </c>
      <c r="D5224" s="449">
        <v>22.660000000000004</v>
      </c>
      <c r="E5224" s="449">
        <v>15.79</v>
      </c>
      <c r="F5224" s="449" t="s">
        <v>14632</v>
      </c>
    </row>
    <row r="5225" spans="1:6" ht="45" customHeight="1">
      <c r="A5225" s="446">
        <v>87700</v>
      </c>
      <c r="B5225" s="447" t="s">
        <v>5200</v>
      </c>
      <c r="C5225" s="448" t="s">
        <v>2573</v>
      </c>
      <c r="D5225" s="449">
        <v>22.689999999999998</v>
      </c>
      <c r="E5225" s="449">
        <v>12.14</v>
      </c>
      <c r="F5225" s="449" t="s">
        <v>13382</v>
      </c>
    </row>
    <row r="5226" spans="1:6" ht="30" customHeight="1">
      <c r="A5226" s="446">
        <v>87702</v>
      </c>
      <c r="B5226" s="447" t="s">
        <v>5201</v>
      </c>
      <c r="C5226" s="448" t="s">
        <v>2573</v>
      </c>
      <c r="D5226" s="449">
        <v>24.57</v>
      </c>
      <c r="E5226" s="449">
        <v>16.97</v>
      </c>
      <c r="F5226" s="449" t="s">
        <v>20395</v>
      </c>
    </row>
    <row r="5227" spans="1:6" ht="45" customHeight="1">
      <c r="A5227" s="446">
        <v>87735</v>
      </c>
      <c r="B5227" s="447" t="s">
        <v>5202</v>
      </c>
      <c r="C5227" s="448" t="s">
        <v>2573</v>
      </c>
      <c r="D5227" s="449">
        <v>17.160000000000004</v>
      </c>
      <c r="E5227" s="449">
        <v>14.9</v>
      </c>
      <c r="F5227" s="449" t="s">
        <v>20398</v>
      </c>
    </row>
    <row r="5228" spans="1:6" ht="30" customHeight="1">
      <c r="A5228" s="446">
        <v>87737</v>
      </c>
      <c r="B5228" s="447" t="s">
        <v>5203</v>
      </c>
      <c r="C5228" s="448" t="s">
        <v>2573</v>
      </c>
      <c r="D5228" s="449">
        <v>18.05</v>
      </c>
      <c r="E5228" s="449">
        <v>17.16</v>
      </c>
      <c r="F5228" s="449" t="s">
        <v>19400</v>
      </c>
    </row>
    <row r="5229" spans="1:6" ht="45" customHeight="1">
      <c r="A5229" s="446">
        <v>87745</v>
      </c>
      <c r="B5229" s="447" t="s">
        <v>5204</v>
      </c>
      <c r="C5229" s="448" t="s">
        <v>2573</v>
      </c>
      <c r="D5229" s="449">
        <v>21.12</v>
      </c>
      <c r="E5229" s="449">
        <v>16.48</v>
      </c>
      <c r="F5229" s="449" t="s">
        <v>20400</v>
      </c>
    </row>
    <row r="5230" spans="1:6" ht="30" customHeight="1">
      <c r="A5230" s="446">
        <v>87747</v>
      </c>
      <c r="B5230" s="447" t="s">
        <v>4468</v>
      </c>
      <c r="C5230" s="448" t="s">
        <v>2573</v>
      </c>
      <c r="D5230" s="449">
        <v>22.339999999999996</v>
      </c>
      <c r="E5230" s="449">
        <v>19.64</v>
      </c>
      <c r="F5230" s="449" t="s">
        <v>20401</v>
      </c>
    </row>
    <row r="5231" spans="1:6" ht="45" customHeight="1">
      <c r="A5231" s="446">
        <v>87755</v>
      </c>
      <c r="B5231" s="447" t="s">
        <v>4469</v>
      </c>
      <c r="C5231" s="448" t="s">
        <v>2573</v>
      </c>
      <c r="D5231" s="449">
        <v>18.25</v>
      </c>
      <c r="E5231" s="449">
        <v>17.18</v>
      </c>
      <c r="F5231" s="449" t="s">
        <v>20404</v>
      </c>
    </row>
    <row r="5232" spans="1:6" ht="30" customHeight="1">
      <c r="A5232" s="446">
        <v>87757</v>
      </c>
      <c r="B5232" s="447" t="s">
        <v>4470</v>
      </c>
      <c r="C5232" s="448" t="s">
        <v>2573</v>
      </c>
      <c r="D5232" s="449">
        <v>19.450000000000003</v>
      </c>
      <c r="E5232" s="449">
        <v>20.36</v>
      </c>
      <c r="F5232" s="449" t="s">
        <v>20405</v>
      </c>
    </row>
    <row r="5233" spans="1:6" ht="45" customHeight="1">
      <c r="A5233" s="446">
        <v>87765</v>
      </c>
      <c r="B5233" s="447" t="s">
        <v>4471</v>
      </c>
      <c r="C5233" s="448" t="s">
        <v>2573</v>
      </c>
      <c r="D5233" s="449">
        <v>21.490000000000002</v>
      </c>
      <c r="E5233" s="449">
        <v>18.399999999999999</v>
      </c>
      <c r="F5233" s="449" t="s">
        <v>20408</v>
      </c>
    </row>
    <row r="5234" spans="1:6" ht="30" customHeight="1">
      <c r="A5234" s="446">
        <v>87767</v>
      </c>
      <c r="B5234" s="447" t="s">
        <v>4472</v>
      </c>
      <c r="C5234" s="448" t="s">
        <v>2573</v>
      </c>
      <c r="D5234" s="449">
        <v>23.040000000000003</v>
      </c>
      <c r="E5234" s="449">
        <v>22.24</v>
      </c>
      <c r="F5234" s="449" t="s">
        <v>20409</v>
      </c>
    </row>
    <row r="5235" spans="1:6">
      <c r="A5235" s="441"/>
      <c r="B5235" s="445" t="s">
        <v>107</v>
      </c>
      <c r="C5235" s="443"/>
      <c r="D5235" s="444" t="s">
        <v>2587</v>
      </c>
      <c r="E5235" s="444" t="s">
        <v>2587</v>
      </c>
      <c r="F5235" s="444"/>
    </row>
    <row r="5236" spans="1:6" ht="30" customHeight="1">
      <c r="A5236" s="446">
        <v>87623</v>
      </c>
      <c r="B5236" s="447" t="s">
        <v>4473</v>
      </c>
      <c r="C5236" s="448" t="s">
        <v>2573</v>
      </c>
      <c r="D5236" s="449">
        <v>42.48</v>
      </c>
      <c r="E5236" s="449">
        <v>7.96</v>
      </c>
      <c r="F5236" s="449" t="s">
        <v>20382</v>
      </c>
    </row>
    <row r="5237" spans="1:6" ht="30" customHeight="1">
      <c r="A5237" s="446">
        <v>87624</v>
      </c>
      <c r="B5237" s="447" t="s">
        <v>4474</v>
      </c>
      <c r="C5237" s="448" t="s">
        <v>2573</v>
      </c>
      <c r="D5237" s="449">
        <v>44.5</v>
      </c>
      <c r="E5237" s="449">
        <v>11.66</v>
      </c>
      <c r="F5237" s="449" t="s">
        <v>20383</v>
      </c>
    </row>
    <row r="5238" spans="1:6" ht="30" customHeight="1">
      <c r="A5238" s="446">
        <v>87633</v>
      </c>
      <c r="B5238" s="447" t="s">
        <v>4475</v>
      </c>
      <c r="C5238" s="448" t="s">
        <v>2573</v>
      </c>
      <c r="D5238" s="449">
        <v>57.19</v>
      </c>
      <c r="E5238" s="449">
        <v>9.4700000000000006</v>
      </c>
      <c r="F5238" s="449" t="s">
        <v>20385</v>
      </c>
    </row>
    <row r="5239" spans="1:6" ht="30" customHeight="1">
      <c r="A5239" s="446">
        <v>87634</v>
      </c>
      <c r="B5239" s="447" t="s">
        <v>4476</v>
      </c>
      <c r="C5239" s="448" t="s">
        <v>2573</v>
      </c>
      <c r="D5239" s="449">
        <v>60.01</v>
      </c>
      <c r="E5239" s="449">
        <v>14.6</v>
      </c>
      <c r="F5239" s="449" t="s">
        <v>19788</v>
      </c>
    </row>
    <row r="5240" spans="1:6" ht="30" customHeight="1">
      <c r="A5240" s="446">
        <v>87643</v>
      </c>
      <c r="B5240" s="447" t="s">
        <v>4477</v>
      </c>
      <c r="C5240" s="448" t="s">
        <v>2573</v>
      </c>
      <c r="D5240" s="449">
        <v>69.239999999999995</v>
      </c>
      <c r="E5240" s="449">
        <v>10.61</v>
      </c>
      <c r="F5240" s="449" t="s">
        <v>20387</v>
      </c>
    </row>
    <row r="5241" spans="1:6" ht="30" customHeight="1">
      <c r="A5241" s="446">
        <v>87644</v>
      </c>
      <c r="B5241" s="447" t="s">
        <v>4478</v>
      </c>
      <c r="C5241" s="448" t="s">
        <v>2573</v>
      </c>
      <c r="D5241" s="449">
        <v>72.72</v>
      </c>
      <c r="E5241" s="449">
        <v>16.91</v>
      </c>
      <c r="F5241" s="449" t="s">
        <v>20388</v>
      </c>
    </row>
    <row r="5242" spans="1:6" ht="30" customHeight="1">
      <c r="A5242" s="446">
        <v>87683</v>
      </c>
      <c r="B5242" s="447" t="s">
        <v>4479</v>
      </c>
      <c r="C5242" s="448" t="s">
        <v>2573</v>
      </c>
      <c r="D5242" s="449">
        <v>65.400000000000006</v>
      </c>
      <c r="E5242" s="449">
        <v>9.08</v>
      </c>
      <c r="F5242" s="449" t="s">
        <v>20390</v>
      </c>
    </row>
    <row r="5243" spans="1:6" ht="30" customHeight="1">
      <c r="A5243" s="446">
        <v>87684</v>
      </c>
      <c r="B5243" s="447" t="s">
        <v>4480</v>
      </c>
      <c r="C5243" s="448" t="s">
        <v>2573</v>
      </c>
      <c r="D5243" s="449">
        <v>68.88000000000001</v>
      </c>
      <c r="E5243" s="449">
        <v>15.38</v>
      </c>
      <c r="F5243" s="449" t="s">
        <v>20391</v>
      </c>
    </row>
    <row r="5244" spans="1:6" ht="30" customHeight="1">
      <c r="A5244" s="446">
        <v>87693</v>
      </c>
      <c r="B5244" s="447" t="s">
        <v>4481</v>
      </c>
      <c r="C5244" s="448" t="s">
        <v>2573</v>
      </c>
      <c r="D5244" s="449">
        <v>75.06</v>
      </c>
      <c r="E5244" s="449">
        <v>10.78</v>
      </c>
      <c r="F5244" s="449" t="s">
        <v>20393</v>
      </c>
    </row>
    <row r="5245" spans="1:6" ht="30" customHeight="1">
      <c r="A5245" s="446">
        <v>87694</v>
      </c>
      <c r="B5245" s="447" t="s">
        <v>4482</v>
      </c>
      <c r="C5245" s="448" t="s">
        <v>2573</v>
      </c>
      <c r="D5245" s="449">
        <v>79.03</v>
      </c>
      <c r="E5245" s="449">
        <v>18</v>
      </c>
      <c r="F5245" s="449" t="s">
        <v>20394</v>
      </c>
    </row>
    <row r="5246" spans="1:6" ht="30" customHeight="1">
      <c r="A5246" s="446">
        <v>87703</v>
      </c>
      <c r="B5246" s="447" t="s">
        <v>4483</v>
      </c>
      <c r="C5246" s="448" t="s">
        <v>2573</v>
      </c>
      <c r="D5246" s="449">
        <v>81.64</v>
      </c>
      <c r="E5246" s="449">
        <v>11.5</v>
      </c>
      <c r="F5246" s="449" t="s">
        <v>20396</v>
      </c>
    </row>
    <row r="5247" spans="1:6" ht="30" customHeight="1">
      <c r="A5247" s="446">
        <v>87704</v>
      </c>
      <c r="B5247" s="447" t="s">
        <v>4484</v>
      </c>
      <c r="C5247" s="448" t="s">
        <v>2573</v>
      </c>
      <c r="D5247" s="449">
        <v>85.96</v>
      </c>
      <c r="E5247" s="449">
        <v>19.37</v>
      </c>
      <c r="F5247" s="449" t="s">
        <v>20397</v>
      </c>
    </row>
    <row r="5248" spans="1:6" ht="30" customHeight="1">
      <c r="A5248" s="446">
        <v>87738</v>
      </c>
      <c r="B5248" s="447" t="s">
        <v>4485</v>
      </c>
      <c r="C5248" s="448" t="s">
        <v>2573</v>
      </c>
      <c r="D5248" s="449">
        <v>44.839999999999996</v>
      </c>
      <c r="E5248" s="449">
        <v>14.57</v>
      </c>
      <c r="F5248" s="449" t="s">
        <v>20399</v>
      </c>
    </row>
    <row r="5249" spans="1:6" ht="30" customHeight="1">
      <c r="A5249" s="446">
        <v>87739</v>
      </c>
      <c r="B5249" s="447" t="s">
        <v>4486</v>
      </c>
      <c r="C5249" s="448" t="s">
        <v>2573</v>
      </c>
      <c r="D5249" s="449">
        <v>46.86999999999999</v>
      </c>
      <c r="E5249" s="449">
        <v>18.260000000000002</v>
      </c>
      <c r="F5249" s="449" t="s">
        <v>20072</v>
      </c>
    </row>
    <row r="5250" spans="1:6" ht="30" customHeight="1">
      <c r="A5250" s="446">
        <v>87748</v>
      </c>
      <c r="B5250" s="447" t="s">
        <v>4487</v>
      </c>
      <c r="C5250" s="448" t="s">
        <v>2573</v>
      </c>
      <c r="D5250" s="449">
        <v>59.559999999999995</v>
      </c>
      <c r="E5250" s="449">
        <v>16.07</v>
      </c>
      <c r="F5250" s="449" t="s">
        <v>20402</v>
      </c>
    </row>
    <row r="5251" spans="1:6" ht="30" customHeight="1">
      <c r="A5251" s="446">
        <v>87749</v>
      </c>
      <c r="B5251" s="447" t="s">
        <v>4488</v>
      </c>
      <c r="C5251" s="448" t="s">
        <v>2573</v>
      </c>
      <c r="D5251" s="449">
        <v>62.39</v>
      </c>
      <c r="E5251" s="449">
        <v>21.19</v>
      </c>
      <c r="F5251" s="449" t="s">
        <v>20403</v>
      </c>
    </row>
    <row r="5252" spans="1:6" ht="30" customHeight="1">
      <c r="A5252" s="446">
        <v>87758</v>
      </c>
      <c r="B5252" s="447" t="s">
        <v>4489</v>
      </c>
      <c r="C5252" s="448" t="s">
        <v>2573</v>
      </c>
      <c r="D5252" s="449">
        <v>56.709999999999994</v>
      </c>
      <c r="E5252" s="449">
        <v>16.75</v>
      </c>
      <c r="F5252" s="449" t="s">
        <v>20406</v>
      </c>
    </row>
    <row r="5253" spans="1:6" ht="30" customHeight="1">
      <c r="A5253" s="446">
        <v>87759</v>
      </c>
      <c r="B5253" s="447" t="s">
        <v>4490</v>
      </c>
      <c r="C5253" s="448" t="s">
        <v>2573</v>
      </c>
      <c r="D5253" s="449">
        <v>59.539999999999992</v>
      </c>
      <c r="E5253" s="449">
        <v>21.87</v>
      </c>
      <c r="F5253" s="449" t="s">
        <v>20407</v>
      </c>
    </row>
    <row r="5254" spans="1:6" ht="30" customHeight="1">
      <c r="A5254" s="446">
        <v>87768</v>
      </c>
      <c r="B5254" s="447" t="s">
        <v>5224</v>
      </c>
      <c r="C5254" s="448" t="s">
        <v>2573</v>
      </c>
      <c r="D5254" s="449">
        <v>68.77000000000001</v>
      </c>
      <c r="E5254" s="449">
        <v>17.88</v>
      </c>
      <c r="F5254" s="449" t="s">
        <v>20410</v>
      </c>
    </row>
    <row r="5255" spans="1:6" ht="30" customHeight="1">
      <c r="A5255" s="446">
        <v>87769</v>
      </c>
      <c r="B5255" s="447" t="s">
        <v>5225</v>
      </c>
      <c r="C5255" s="448" t="s">
        <v>2573</v>
      </c>
      <c r="D5255" s="449">
        <v>72.25</v>
      </c>
      <c r="E5255" s="449">
        <v>24.18</v>
      </c>
      <c r="F5255" s="449" t="s">
        <v>20411</v>
      </c>
    </row>
    <row r="5256" spans="1:6">
      <c r="A5256" s="441"/>
      <c r="B5256" s="445" t="s">
        <v>108</v>
      </c>
      <c r="C5256" s="443"/>
      <c r="D5256" s="444" t="s">
        <v>2587</v>
      </c>
      <c r="E5256" s="444" t="s">
        <v>2587</v>
      </c>
      <c r="F5256" s="444"/>
    </row>
    <row r="5257" spans="1:6" ht="30" customHeight="1">
      <c r="A5257" s="446">
        <v>88470</v>
      </c>
      <c r="B5257" s="447" t="s">
        <v>5226</v>
      </c>
      <c r="C5257" s="448" t="s">
        <v>2573</v>
      </c>
      <c r="D5257" s="449">
        <v>13.36</v>
      </c>
      <c r="E5257" s="449">
        <v>3.05</v>
      </c>
      <c r="F5257" s="449" t="s">
        <v>13986</v>
      </c>
    </row>
    <row r="5258" spans="1:6" ht="30" customHeight="1">
      <c r="A5258" s="446">
        <v>88471</v>
      </c>
      <c r="B5258" s="447" t="s">
        <v>5227</v>
      </c>
      <c r="C5258" s="448" t="s">
        <v>2573</v>
      </c>
      <c r="D5258" s="449">
        <v>16.46</v>
      </c>
      <c r="E5258" s="449">
        <v>3.88</v>
      </c>
      <c r="F5258" s="449" t="s">
        <v>20303</v>
      </c>
    </row>
    <row r="5259" spans="1:6" ht="30" customHeight="1">
      <c r="A5259" s="446">
        <v>88472</v>
      </c>
      <c r="B5259" s="447" t="s">
        <v>5228</v>
      </c>
      <c r="C5259" s="448" t="s">
        <v>2573</v>
      </c>
      <c r="D5259" s="449">
        <v>18.909999999999997</v>
      </c>
      <c r="E5259" s="449">
        <v>4.49</v>
      </c>
      <c r="F5259" s="449" t="s">
        <v>20412</v>
      </c>
    </row>
    <row r="5260" spans="1:6" ht="15" customHeight="1">
      <c r="A5260" s="446">
        <v>88476</v>
      </c>
      <c r="B5260" s="447" t="s">
        <v>5229</v>
      </c>
      <c r="C5260" s="448" t="s">
        <v>2573</v>
      </c>
      <c r="D5260" s="449">
        <v>11.03</v>
      </c>
      <c r="E5260" s="449">
        <v>2.2599999999999998</v>
      </c>
      <c r="F5260" s="449" t="s">
        <v>11408</v>
      </c>
    </row>
    <row r="5261" spans="1:6" ht="15" customHeight="1">
      <c r="A5261" s="446">
        <v>88477</v>
      </c>
      <c r="B5261" s="447" t="s">
        <v>5230</v>
      </c>
      <c r="C5261" s="448" t="s">
        <v>2573</v>
      </c>
      <c r="D5261" s="449">
        <v>14.919999999999998</v>
      </c>
      <c r="E5261" s="449">
        <v>3.48</v>
      </c>
      <c r="F5261" s="449" t="s">
        <v>11787</v>
      </c>
    </row>
    <row r="5262" spans="1:6" ht="15" customHeight="1">
      <c r="A5262" s="446">
        <v>88478</v>
      </c>
      <c r="B5262" s="447" t="s">
        <v>5231</v>
      </c>
      <c r="C5262" s="448" t="s">
        <v>2573</v>
      </c>
      <c r="D5262" s="449">
        <v>18.100000000000001</v>
      </c>
      <c r="E5262" s="449">
        <v>4.45</v>
      </c>
      <c r="F5262" s="449" t="s">
        <v>13112</v>
      </c>
    </row>
    <row r="5263" spans="1:6">
      <c r="A5263" s="441"/>
      <c r="B5263" s="445" t="s">
        <v>109</v>
      </c>
      <c r="C5263" s="443"/>
      <c r="D5263" s="444" t="s">
        <v>2587</v>
      </c>
      <c r="E5263" s="444" t="s">
        <v>2587</v>
      </c>
      <c r="F5263" s="444"/>
    </row>
    <row r="5264" spans="1:6" ht="45" customHeight="1">
      <c r="A5264" s="446">
        <v>90900</v>
      </c>
      <c r="B5264" s="447" t="s">
        <v>5232</v>
      </c>
      <c r="C5264" s="448" t="s">
        <v>2573</v>
      </c>
      <c r="D5264" s="449">
        <v>38.629999999999995</v>
      </c>
      <c r="E5264" s="449">
        <v>17.41</v>
      </c>
      <c r="F5264" s="449" t="s">
        <v>20413</v>
      </c>
    </row>
    <row r="5265" spans="1:6" ht="30" customHeight="1">
      <c r="A5265" s="446">
        <v>90902</v>
      </c>
      <c r="B5265" s="447" t="s">
        <v>5233</v>
      </c>
      <c r="C5265" s="448" t="s">
        <v>2573</v>
      </c>
      <c r="D5265" s="449">
        <v>40.380000000000003</v>
      </c>
      <c r="E5265" s="449">
        <v>21.83</v>
      </c>
      <c r="F5265" s="449" t="s">
        <v>11957</v>
      </c>
    </row>
    <row r="5266" spans="1:6" ht="30" customHeight="1">
      <c r="A5266" s="446">
        <v>90903</v>
      </c>
      <c r="B5266" s="447" t="s">
        <v>5234</v>
      </c>
      <c r="C5266" s="448" t="s">
        <v>2573</v>
      </c>
      <c r="D5266" s="449">
        <v>92.74</v>
      </c>
      <c r="E5266" s="449">
        <v>16.86</v>
      </c>
      <c r="F5266" s="449" t="s">
        <v>20414</v>
      </c>
    </row>
    <row r="5267" spans="1:6" ht="30" customHeight="1">
      <c r="A5267" s="446">
        <v>90904</v>
      </c>
      <c r="B5267" s="447" t="s">
        <v>5235</v>
      </c>
      <c r="C5267" s="448" t="s">
        <v>2573</v>
      </c>
      <c r="D5267" s="449">
        <v>96.72</v>
      </c>
      <c r="E5267" s="449">
        <v>24.07</v>
      </c>
      <c r="F5267" s="449" t="s">
        <v>20415</v>
      </c>
    </row>
    <row r="5268" spans="1:6" ht="45" customHeight="1">
      <c r="A5268" s="446">
        <v>90910</v>
      </c>
      <c r="B5268" s="447" t="s">
        <v>5236</v>
      </c>
      <c r="C5268" s="448" t="s">
        <v>2573</v>
      </c>
      <c r="D5268" s="449">
        <v>40.619999999999997</v>
      </c>
      <c r="E5268" s="449">
        <v>18.78</v>
      </c>
      <c r="F5268" s="449" t="s">
        <v>20416</v>
      </c>
    </row>
    <row r="5269" spans="1:6" ht="30" customHeight="1">
      <c r="A5269" s="446">
        <v>90912</v>
      </c>
      <c r="B5269" s="447" t="s">
        <v>5237</v>
      </c>
      <c r="C5269" s="448" t="s">
        <v>2573</v>
      </c>
      <c r="D5269" s="449">
        <v>42.519999999999996</v>
      </c>
      <c r="E5269" s="449">
        <v>23.59</v>
      </c>
      <c r="F5269" s="449" t="s">
        <v>20417</v>
      </c>
    </row>
    <row r="5270" spans="1:6" ht="30" customHeight="1">
      <c r="A5270" s="446">
        <v>90913</v>
      </c>
      <c r="B5270" s="447" t="s">
        <v>5238</v>
      </c>
      <c r="C5270" s="448" t="s">
        <v>2573</v>
      </c>
      <c r="D5270" s="449">
        <v>99.539999999999992</v>
      </c>
      <c r="E5270" s="449">
        <v>18.170000000000002</v>
      </c>
      <c r="F5270" s="449" t="s">
        <v>20418</v>
      </c>
    </row>
    <row r="5271" spans="1:6" ht="30" customHeight="1">
      <c r="A5271" s="446">
        <v>90914</v>
      </c>
      <c r="B5271" s="447" t="s">
        <v>5239</v>
      </c>
      <c r="C5271" s="448" t="s">
        <v>2573</v>
      </c>
      <c r="D5271" s="449">
        <v>103.86000000000001</v>
      </c>
      <c r="E5271" s="449">
        <v>26.04</v>
      </c>
      <c r="F5271" s="449" t="s">
        <v>20419</v>
      </c>
    </row>
    <row r="5272" spans="1:6" ht="45" customHeight="1">
      <c r="A5272" s="446">
        <v>90920</v>
      </c>
      <c r="B5272" s="447" t="s">
        <v>5240</v>
      </c>
      <c r="C5272" s="448" t="s">
        <v>2573</v>
      </c>
      <c r="D5272" s="449">
        <v>44.28</v>
      </c>
      <c r="E5272" s="449">
        <v>21.31</v>
      </c>
      <c r="F5272" s="449" t="s">
        <v>20420</v>
      </c>
    </row>
    <row r="5273" spans="1:6" ht="30" customHeight="1">
      <c r="A5273" s="446">
        <v>90922</v>
      </c>
      <c r="B5273" s="447" t="s">
        <v>5241</v>
      </c>
      <c r="C5273" s="448" t="s">
        <v>2573</v>
      </c>
      <c r="D5273" s="449">
        <v>46.459999999999994</v>
      </c>
      <c r="E5273" s="449">
        <v>26.84</v>
      </c>
      <c r="F5273" s="449" t="s">
        <v>20421</v>
      </c>
    </row>
    <row r="5274" spans="1:6" ht="30" customHeight="1">
      <c r="A5274" s="446">
        <v>90923</v>
      </c>
      <c r="B5274" s="447" t="s">
        <v>5242</v>
      </c>
      <c r="C5274" s="448" t="s">
        <v>2573</v>
      </c>
      <c r="D5274" s="449">
        <v>112.00999999999999</v>
      </c>
      <c r="E5274" s="449">
        <v>20.63</v>
      </c>
      <c r="F5274" s="449" t="s">
        <v>20422</v>
      </c>
    </row>
    <row r="5275" spans="1:6" ht="30" customHeight="1">
      <c r="A5275" s="446">
        <v>90924</v>
      </c>
      <c r="B5275" s="447" t="s">
        <v>5243</v>
      </c>
      <c r="C5275" s="448" t="s">
        <v>2573</v>
      </c>
      <c r="D5275" s="449">
        <v>117.01</v>
      </c>
      <c r="E5275" s="449">
        <v>29.64</v>
      </c>
      <c r="F5275" s="449" t="s">
        <v>20423</v>
      </c>
    </row>
    <row r="5276" spans="1:6" ht="45" customHeight="1">
      <c r="A5276" s="446">
        <v>90930</v>
      </c>
      <c r="B5276" s="447" t="s">
        <v>5244</v>
      </c>
      <c r="C5276" s="448" t="s">
        <v>2573</v>
      </c>
      <c r="D5276" s="449">
        <v>36.840000000000003</v>
      </c>
      <c r="E5276" s="449">
        <v>13.62</v>
      </c>
      <c r="F5276" s="449" t="s">
        <v>20424</v>
      </c>
    </row>
    <row r="5277" spans="1:6" ht="30" customHeight="1">
      <c r="A5277" s="446">
        <v>90932</v>
      </c>
      <c r="B5277" s="447" t="s">
        <v>5245</v>
      </c>
      <c r="C5277" s="448" t="s">
        <v>2573</v>
      </c>
      <c r="D5277" s="449">
        <v>38.6</v>
      </c>
      <c r="E5277" s="449">
        <v>18.03</v>
      </c>
      <c r="F5277" s="449" t="s">
        <v>20425</v>
      </c>
    </row>
    <row r="5278" spans="1:6" ht="30" customHeight="1">
      <c r="A5278" s="446">
        <v>90933</v>
      </c>
      <c r="B5278" s="447" t="s">
        <v>5246</v>
      </c>
      <c r="C5278" s="448" t="s">
        <v>2573</v>
      </c>
      <c r="D5278" s="449">
        <v>90.949999999999989</v>
      </c>
      <c r="E5278" s="449">
        <v>13.07</v>
      </c>
      <c r="F5278" s="449" t="s">
        <v>20426</v>
      </c>
    </row>
    <row r="5279" spans="1:6" ht="30" customHeight="1">
      <c r="A5279" s="446">
        <v>90934</v>
      </c>
      <c r="B5279" s="447" t="s">
        <v>5247</v>
      </c>
      <c r="C5279" s="448" t="s">
        <v>2573</v>
      </c>
      <c r="D5279" s="449">
        <v>94.929999999999993</v>
      </c>
      <c r="E5279" s="449">
        <v>20.28</v>
      </c>
      <c r="F5279" s="449" t="s">
        <v>20427</v>
      </c>
    </row>
    <row r="5280" spans="1:6" ht="45" customHeight="1">
      <c r="A5280" s="446">
        <v>90940</v>
      </c>
      <c r="B5280" s="447" t="s">
        <v>5248</v>
      </c>
      <c r="C5280" s="448" t="s">
        <v>2573</v>
      </c>
      <c r="D5280" s="449">
        <v>38.85</v>
      </c>
      <c r="E5280" s="449">
        <v>14.99</v>
      </c>
      <c r="F5280" s="449" t="s">
        <v>15924</v>
      </c>
    </row>
    <row r="5281" spans="1:6" ht="30" customHeight="1">
      <c r="A5281" s="446">
        <v>90942</v>
      </c>
      <c r="B5281" s="447" t="s">
        <v>4513</v>
      </c>
      <c r="C5281" s="448" t="s">
        <v>2573</v>
      </c>
      <c r="D5281" s="449">
        <v>40.76</v>
      </c>
      <c r="E5281" s="449">
        <v>19.79</v>
      </c>
      <c r="F5281" s="449" t="s">
        <v>14975</v>
      </c>
    </row>
    <row r="5282" spans="1:6" ht="30" customHeight="1">
      <c r="A5282" s="446">
        <v>90943</v>
      </c>
      <c r="B5282" s="447" t="s">
        <v>4514</v>
      </c>
      <c r="C5282" s="448" t="s">
        <v>2573</v>
      </c>
      <c r="D5282" s="449">
        <v>97.77000000000001</v>
      </c>
      <c r="E5282" s="449">
        <v>14.38</v>
      </c>
      <c r="F5282" s="449" t="s">
        <v>20428</v>
      </c>
    </row>
    <row r="5283" spans="1:6" ht="30" customHeight="1">
      <c r="A5283" s="446">
        <v>90944</v>
      </c>
      <c r="B5283" s="447" t="s">
        <v>4515</v>
      </c>
      <c r="C5283" s="448" t="s">
        <v>2573</v>
      </c>
      <c r="D5283" s="449">
        <v>102.09</v>
      </c>
      <c r="E5283" s="449">
        <v>22.25</v>
      </c>
      <c r="F5283" s="449" t="s">
        <v>20429</v>
      </c>
    </row>
    <row r="5284" spans="1:6" ht="45" customHeight="1">
      <c r="A5284" s="446">
        <v>90950</v>
      </c>
      <c r="B5284" s="447" t="s">
        <v>4516</v>
      </c>
      <c r="C5284" s="448" t="s">
        <v>2573</v>
      </c>
      <c r="D5284" s="449">
        <v>42.519999999999996</v>
      </c>
      <c r="E5284" s="449">
        <v>17.489999999999998</v>
      </c>
      <c r="F5284" s="449" t="s">
        <v>20430</v>
      </c>
    </row>
    <row r="5285" spans="1:6" ht="30" customHeight="1">
      <c r="A5285" s="446">
        <v>90952</v>
      </c>
      <c r="B5285" s="447" t="s">
        <v>4517</v>
      </c>
      <c r="C5285" s="448" t="s">
        <v>2573</v>
      </c>
      <c r="D5285" s="449">
        <v>44.709999999999994</v>
      </c>
      <c r="E5285" s="449">
        <v>23.01</v>
      </c>
      <c r="F5285" s="449" t="s">
        <v>20431</v>
      </c>
    </row>
    <row r="5286" spans="1:6" ht="30" customHeight="1">
      <c r="A5286" s="446">
        <v>90953</v>
      </c>
      <c r="B5286" s="447" t="s">
        <v>4518</v>
      </c>
      <c r="C5286" s="448" t="s">
        <v>2573</v>
      </c>
      <c r="D5286" s="449">
        <v>110.24000000000001</v>
      </c>
      <c r="E5286" s="449">
        <v>16.82</v>
      </c>
      <c r="F5286" s="449" t="s">
        <v>20432</v>
      </c>
    </row>
    <row r="5287" spans="1:6" ht="30" customHeight="1">
      <c r="A5287" s="446">
        <v>90954</v>
      </c>
      <c r="B5287" s="447" t="s">
        <v>4519</v>
      </c>
      <c r="C5287" s="448" t="s">
        <v>2573</v>
      </c>
      <c r="D5287" s="449">
        <v>115.25</v>
      </c>
      <c r="E5287" s="449">
        <v>25.82</v>
      </c>
      <c r="F5287" s="449" t="s">
        <v>20433</v>
      </c>
    </row>
    <row r="5288" spans="1:6">
      <c r="A5288" s="441"/>
      <c r="B5288" s="445" t="s">
        <v>110</v>
      </c>
      <c r="C5288" s="443"/>
      <c r="D5288" s="444" t="s">
        <v>2587</v>
      </c>
      <c r="E5288" s="444" t="s">
        <v>2587</v>
      </c>
      <c r="F5288" s="444"/>
    </row>
    <row r="5289" spans="1:6">
      <c r="A5289" s="441"/>
      <c r="B5289" s="445" t="s">
        <v>2182</v>
      </c>
      <c r="C5289" s="443"/>
      <c r="D5289" s="444" t="s">
        <v>2587</v>
      </c>
      <c r="E5289" s="444" t="s">
        <v>2587</v>
      </c>
      <c r="F5289" s="444"/>
    </row>
    <row r="5290" spans="1:6" ht="30" customHeight="1">
      <c r="A5290" s="446">
        <v>98679</v>
      </c>
      <c r="B5290" s="447" t="s">
        <v>20341</v>
      </c>
      <c r="C5290" s="448" t="s">
        <v>2573</v>
      </c>
      <c r="D5290" s="449">
        <v>16.77</v>
      </c>
      <c r="E5290" s="449">
        <v>9.73</v>
      </c>
      <c r="F5290" s="449" t="s">
        <v>16181</v>
      </c>
    </row>
    <row r="5291" spans="1:6" ht="30" customHeight="1">
      <c r="A5291" s="446">
        <v>98680</v>
      </c>
      <c r="B5291" s="447" t="s">
        <v>20342</v>
      </c>
      <c r="C5291" s="448" t="s">
        <v>2573</v>
      </c>
      <c r="D5291" s="449">
        <v>21.179999999999996</v>
      </c>
      <c r="E5291" s="449">
        <v>11.23</v>
      </c>
      <c r="F5291" s="449" t="s">
        <v>14598</v>
      </c>
    </row>
    <row r="5292" spans="1:6" ht="30" customHeight="1">
      <c r="A5292" s="446">
        <v>98681</v>
      </c>
      <c r="B5292" s="447" t="s">
        <v>20343</v>
      </c>
      <c r="C5292" s="448" t="s">
        <v>2573</v>
      </c>
      <c r="D5292" s="449">
        <v>16.119999999999997</v>
      </c>
      <c r="E5292" s="449">
        <v>8.49</v>
      </c>
      <c r="F5292" s="449" t="s">
        <v>13968</v>
      </c>
    </row>
    <row r="5293" spans="1:6" ht="30" customHeight="1">
      <c r="A5293" s="446">
        <v>98682</v>
      </c>
      <c r="B5293" s="447" t="s">
        <v>20344</v>
      </c>
      <c r="C5293" s="448" t="s">
        <v>2573</v>
      </c>
      <c r="D5293" s="449">
        <v>20.54</v>
      </c>
      <c r="E5293" s="449">
        <v>9.98</v>
      </c>
      <c r="F5293" s="449" t="s">
        <v>20345</v>
      </c>
    </row>
    <row r="5294" spans="1:6">
      <c r="A5294" s="441"/>
      <c r="B5294" s="445" t="s">
        <v>2892</v>
      </c>
      <c r="C5294" s="443"/>
      <c r="D5294" s="444" t="s">
        <v>2587</v>
      </c>
      <c r="E5294" s="444" t="s">
        <v>2587</v>
      </c>
      <c r="F5294" s="444"/>
    </row>
    <row r="5295" spans="1:6" ht="30" customHeight="1">
      <c r="A5295" s="446">
        <v>73655</v>
      </c>
      <c r="B5295" s="447" t="s">
        <v>4520</v>
      </c>
      <c r="C5295" s="448" t="s">
        <v>2573</v>
      </c>
      <c r="D5295" s="449">
        <v>117.85</v>
      </c>
      <c r="E5295" s="449">
        <v>52.87</v>
      </c>
      <c r="F5295" s="449" t="s">
        <v>20305</v>
      </c>
    </row>
    <row r="5296" spans="1:6" ht="30" customHeight="1">
      <c r="A5296" s="446" t="s">
        <v>2893</v>
      </c>
      <c r="B5296" s="447" t="s">
        <v>4521</v>
      </c>
      <c r="C5296" s="448" t="s">
        <v>2573</v>
      </c>
      <c r="D5296" s="449">
        <v>96.69</v>
      </c>
      <c r="E5296" s="449">
        <v>28.85</v>
      </c>
      <c r="F5296" s="449" t="s">
        <v>20306</v>
      </c>
    </row>
    <row r="5297" spans="1:6" ht="15" customHeight="1">
      <c r="A5297" s="446">
        <v>84181</v>
      </c>
      <c r="B5297" s="447" t="s">
        <v>396</v>
      </c>
      <c r="C5297" s="448" t="s">
        <v>2573</v>
      </c>
      <c r="D5297" s="449">
        <v>87.75</v>
      </c>
      <c r="E5297" s="449">
        <v>12.63</v>
      </c>
      <c r="F5297" s="449" t="s">
        <v>20307</v>
      </c>
    </row>
    <row r="5298" spans="1:6">
      <c r="A5298" s="441"/>
      <c r="B5298" s="445" t="s">
        <v>111</v>
      </c>
      <c r="C5298" s="443"/>
      <c r="D5298" s="444" t="s">
        <v>2587</v>
      </c>
      <c r="E5298" s="444" t="s">
        <v>2587</v>
      </c>
      <c r="F5298" s="444"/>
    </row>
    <row r="5299" spans="1:6" ht="45" customHeight="1">
      <c r="A5299" s="446">
        <v>89171</v>
      </c>
      <c r="B5299" s="447" t="s">
        <v>404</v>
      </c>
      <c r="C5299" s="448" t="s">
        <v>2573</v>
      </c>
      <c r="D5299" s="449">
        <v>22.05</v>
      </c>
      <c r="E5299" s="449">
        <v>7.32</v>
      </c>
      <c r="F5299" s="449" t="s">
        <v>17993</v>
      </c>
    </row>
    <row r="5300" spans="1:6" ht="45" customHeight="1">
      <c r="A5300" s="446">
        <v>89046</v>
      </c>
      <c r="B5300" s="447" t="s">
        <v>403</v>
      </c>
      <c r="C5300" s="448" t="s">
        <v>2573</v>
      </c>
      <c r="D5300" s="449">
        <v>22.64</v>
      </c>
      <c r="E5300" s="449">
        <v>9.1</v>
      </c>
      <c r="F5300" s="449" t="s">
        <v>12435</v>
      </c>
    </row>
    <row r="5301" spans="1:6" ht="30" customHeight="1">
      <c r="A5301" s="446">
        <v>87246</v>
      </c>
      <c r="B5301" s="447" t="s">
        <v>20308</v>
      </c>
      <c r="C5301" s="448" t="s">
        <v>2573</v>
      </c>
      <c r="D5301" s="449">
        <v>24.509999999999998</v>
      </c>
      <c r="E5301" s="449">
        <v>13.36</v>
      </c>
      <c r="F5301" s="449" t="s">
        <v>18872</v>
      </c>
    </row>
    <row r="5302" spans="1:6" ht="30" customHeight="1">
      <c r="A5302" s="446">
        <v>87247</v>
      </c>
      <c r="B5302" s="447" t="s">
        <v>20309</v>
      </c>
      <c r="C5302" s="448" t="s">
        <v>2573</v>
      </c>
      <c r="D5302" s="449">
        <v>22.79</v>
      </c>
      <c r="E5302" s="449">
        <v>9.26</v>
      </c>
      <c r="F5302" s="449" t="s">
        <v>16850</v>
      </c>
    </row>
    <row r="5303" spans="1:6" ht="30" customHeight="1">
      <c r="A5303" s="446">
        <v>87248</v>
      </c>
      <c r="B5303" s="447" t="s">
        <v>20310</v>
      </c>
      <c r="C5303" s="448" t="s">
        <v>2573</v>
      </c>
      <c r="D5303" s="449">
        <v>21.54</v>
      </c>
      <c r="E5303" s="449">
        <v>5.6</v>
      </c>
      <c r="F5303" s="449" t="s">
        <v>13087</v>
      </c>
    </row>
    <row r="5304" spans="1:6" ht="30" customHeight="1">
      <c r="A5304" s="446">
        <v>87249</v>
      </c>
      <c r="B5304" s="447" t="s">
        <v>20311</v>
      </c>
      <c r="C5304" s="448" t="s">
        <v>2573</v>
      </c>
      <c r="D5304" s="449">
        <v>26.49</v>
      </c>
      <c r="E5304" s="449">
        <v>16.84</v>
      </c>
      <c r="F5304" s="449" t="s">
        <v>20312</v>
      </c>
    </row>
    <row r="5305" spans="1:6" ht="30" customHeight="1">
      <c r="A5305" s="446">
        <v>87250</v>
      </c>
      <c r="B5305" s="447" t="s">
        <v>20313</v>
      </c>
      <c r="C5305" s="448" t="s">
        <v>2573</v>
      </c>
      <c r="D5305" s="449">
        <v>23.75</v>
      </c>
      <c r="E5305" s="449">
        <v>10.35</v>
      </c>
      <c r="F5305" s="449" t="s">
        <v>20314</v>
      </c>
    </row>
    <row r="5306" spans="1:6" ht="30" customHeight="1">
      <c r="A5306" s="446">
        <v>87251</v>
      </c>
      <c r="B5306" s="447" t="s">
        <v>20315</v>
      </c>
      <c r="C5306" s="448" t="s">
        <v>2573</v>
      </c>
      <c r="D5306" s="449">
        <v>22.09</v>
      </c>
      <c r="E5306" s="449">
        <v>5.93</v>
      </c>
      <c r="F5306" s="449" t="s">
        <v>20316</v>
      </c>
    </row>
    <row r="5307" spans="1:6" ht="30" customHeight="1">
      <c r="A5307" s="446">
        <v>87255</v>
      </c>
      <c r="B5307" s="447" t="s">
        <v>20317</v>
      </c>
      <c r="C5307" s="448" t="s">
        <v>2573</v>
      </c>
      <c r="D5307" s="449">
        <v>46.61</v>
      </c>
      <c r="E5307" s="449">
        <v>18.940000000000001</v>
      </c>
      <c r="F5307" s="449" t="s">
        <v>20318</v>
      </c>
    </row>
    <row r="5308" spans="1:6" ht="30" customHeight="1">
      <c r="A5308" s="446">
        <v>87256</v>
      </c>
      <c r="B5308" s="447" t="s">
        <v>20319</v>
      </c>
      <c r="C5308" s="448" t="s">
        <v>2573</v>
      </c>
      <c r="D5308" s="449">
        <v>42.93</v>
      </c>
      <c r="E5308" s="449">
        <v>11.97</v>
      </c>
      <c r="F5308" s="449" t="s">
        <v>20320</v>
      </c>
    </row>
    <row r="5309" spans="1:6" ht="30" customHeight="1">
      <c r="A5309" s="446">
        <v>87257</v>
      </c>
      <c r="B5309" s="447" t="s">
        <v>20321</v>
      </c>
      <c r="C5309" s="448" t="s">
        <v>2573</v>
      </c>
      <c r="D5309" s="449">
        <v>40.869999999999997</v>
      </c>
      <c r="E5309" s="449">
        <v>6.96</v>
      </c>
      <c r="F5309" s="449" t="s">
        <v>20322</v>
      </c>
    </row>
    <row r="5310" spans="1:6" ht="30" customHeight="1">
      <c r="A5310" s="446">
        <v>87258</v>
      </c>
      <c r="B5310" s="447" t="s">
        <v>397</v>
      </c>
      <c r="C5310" s="448" t="s">
        <v>2573</v>
      </c>
      <c r="D5310" s="449">
        <v>66.430000000000007</v>
      </c>
      <c r="E5310" s="449">
        <v>19.25</v>
      </c>
      <c r="F5310" s="449" t="s">
        <v>20323</v>
      </c>
    </row>
    <row r="5311" spans="1:6" ht="30" customHeight="1">
      <c r="A5311" s="446">
        <v>87259</v>
      </c>
      <c r="B5311" s="447" t="s">
        <v>398</v>
      </c>
      <c r="C5311" s="448" t="s">
        <v>2573</v>
      </c>
      <c r="D5311" s="449">
        <v>62.92</v>
      </c>
      <c r="E5311" s="449">
        <v>12.7</v>
      </c>
      <c r="F5311" s="449" t="s">
        <v>20324</v>
      </c>
    </row>
    <row r="5312" spans="1:6" ht="30" customHeight="1">
      <c r="A5312" s="446">
        <v>87260</v>
      </c>
      <c r="B5312" s="447" t="s">
        <v>399</v>
      </c>
      <c r="C5312" s="448" t="s">
        <v>2573</v>
      </c>
      <c r="D5312" s="449">
        <v>61.010000000000005</v>
      </c>
      <c r="E5312" s="449">
        <v>8.4700000000000006</v>
      </c>
      <c r="F5312" s="449" t="s">
        <v>20325</v>
      </c>
    </row>
    <row r="5313" spans="1:6" ht="30" customHeight="1">
      <c r="A5313" s="446">
        <v>93389</v>
      </c>
      <c r="B5313" s="447" t="s">
        <v>20329</v>
      </c>
      <c r="C5313" s="448" t="s">
        <v>2573</v>
      </c>
      <c r="D5313" s="449">
        <v>21.630000000000003</v>
      </c>
      <c r="E5313" s="449">
        <v>13.37</v>
      </c>
      <c r="F5313" s="449" t="s">
        <v>13543</v>
      </c>
    </row>
    <row r="5314" spans="1:6" ht="30" customHeight="1">
      <c r="A5314" s="446">
        <v>93390</v>
      </c>
      <c r="B5314" s="447" t="s">
        <v>20330</v>
      </c>
      <c r="C5314" s="448" t="s">
        <v>2573</v>
      </c>
      <c r="D5314" s="449">
        <v>19.979999999999997</v>
      </c>
      <c r="E5314" s="449">
        <v>9.26</v>
      </c>
      <c r="F5314" s="449" t="s">
        <v>13404</v>
      </c>
    </row>
    <row r="5315" spans="1:6" ht="30" customHeight="1">
      <c r="A5315" s="446">
        <v>93391</v>
      </c>
      <c r="B5315" s="447" t="s">
        <v>20331</v>
      </c>
      <c r="C5315" s="448" t="s">
        <v>2573</v>
      </c>
      <c r="D5315" s="449">
        <v>18.729999999999997</v>
      </c>
      <c r="E5315" s="449">
        <v>5.6</v>
      </c>
      <c r="F5315" s="449" t="s">
        <v>13104</v>
      </c>
    </row>
    <row r="5316" spans="1:6">
      <c r="A5316" s="441"/>
      <c r="B5316" s="445" t="s">
        <v>2894</v>
      </c>
      <c r="C5316" s="443"/>
      <c r="D5316" s="444" t="s">
        <v>2587</v>
      </c>
      <c r="E5316" s="444" t="s">
        <v>2587</v>
      </c>
      <c r="F5316" s="444"/>
    </row>
    <row r="5317" spans="1:6" ht="30" customHeight="1">
      <c r="A5317" s="446">
        <v>84191</v>
      </c>
      <c r="B5317" s="447" t="s">
        <v>4522</v>
      </c>
      <c r="C5317" s="448" t="s">
        <v>2573</v>
      </c>
      <c r="D5317" s="449">
        <v>93.3</v>
      </c>
      <c r="E5317" s="449">
        <v>15.8</v>
      </c>
      <c r="F5317" s="449" t="s">
        <v>20359</v>
      </c>
    </row>
    <row r="5318" spans="1:6" ht="30" customHeight="1">
      <c r="A5318" s="446" t="s">
        <v>2895</v>
      </c>
      <c r="B5318" s="447" t="s">
        <v>405</v>
      </c>
      <c r="C5318" s="448" t="s">
        <v>2573</v>
      </c>
      <c r="D5318" s="449">
        <v>117.53</v>
      </c>
      <c r="E5318" s="449">
        <v>20.47</v>
      </c>
      <c r="F5318" s="449" t="s">
        <v>20332</v>
      </c>
    </row>
    <row r="5319" spans="1:6" ht="30" customHeight="1">
      <c r="A5319" s="446" t="s">
        <v>1193</v>
      </c>
      <c r="B5319" s="447" t="s">
        <v>4523</v>
      </c>
      <c r="C5319" s="448" t="s">
        <v>2573</v>
      </c>
      <c r="D5319" s="449">
        <v>23.66</v>
      </c>
      <c r="E5319" s="449">
        <v>7.18</v>
      </c>
      <c r="F5319" s="449" t="s">
        <v>14078</v>
      </c>
    </row>
    <row r="5320" spans="1:6" ht="30" customHeight="1">
      <c r="A5320" s="446">
        <v>84183</v>
      </c>
      <c r="B5320" s="447" t="s">
        <v>20333</v>
      </c>
      <c r="C5320" s="448" t="s">
        <v>2573</v>
      </c>
      <c r="D5320" s="449">
        <v>77.669999999999987</v>
      </c>
      <c r="E5320" s="449">
        <v>25.21</v>
      </c>
      <c r="F5320" s="449" t="s">
        <v>16164</v>
      </c>
    </row>
    <row r="5321" spans="1:6" ht="30" customHeight="1">
      <c r="A5321" s="446">
        <v>98670</v>
      </c>
      <c r="B5321" s="447" t="s">
        <v>20334</v>
      </c>
      <c r="C5321" s="448" t="s">
        <v>2573</v>
      </c>
      <c r="D5321" s="449">
        <v>72</v>
      </c>
      <c r="E5321" s="449">
        <v>48.11</v>
      </c>
      <c r="F5321" s="449" t="s">
        <v>14489</v>
      </c>
    </row>
    <row r="5322" spans="1:6" ht="15" customHeight="1">
      <c r="A5322" s="446">
        <v>98671</v>
      </c>
      <c r="B5322" s="447" t="s">
        <v>20335</v>
      </c>
      <c r="C5322" s="448" t="s">
        <v>2573</v>
      </c>
      <c r="D5322" s="449">
        <v>206.25</v>
      </c>
      <c r="E5322" s="449">
        <v>30</v>
      </c>
      <c r="F5322" s="449" t="s">
        <v>20336</v>
      </c>
    </row>
    <row r="5323" spans="1:6" ht="15" customHeight="1">
      <c r="A5323" s="446">
        <v>98672</v>
      </c>
      <c r="B5323" s="447" t="s">
        <v>20337</v>
      </c>
      <c r="C5323" s="448" t="s">
        <v>2573</v>
      </c>
      <c r="D5323" s="449">
        <v>231.20999999999998</v>
      </c>
      <c r="E5323" s="449">
        <v>30</v>
      </c>
      <c r="F5323" s="449" t="s">
        <v>20338</v>
      </c>
    </row>
    <row r="5324" spans="1:6">
      <c r="A5324" s="441"/>
      <c r="B5324" s="445" t="s">
        <v>112</v>
      </c>
      <c r="C5324" s="443"/>
      <c r="D5324" s="444" t="s">
        <v>2587</v>
      </c>
      <c r="E5324" s="444" t="s">
        <v>2587</v>
      </c>
      <c r="F5324" s="444"/>
    </row>
    <row r="5325" spans="1:6" ht="30" customHeight="1">
      <c r="A5325" s="446">
        <v>98673</v>
      </c>
      <c r="B5325" s="447" t="s">
        <v>20339</v>
      </c>
      <c r="C5325" s="448" t="s">
        <v>2573</v>
      </c>
      <c r="D5325" s="449">
        <v>168.5</v>
      </c>
      <c r="E5325" s="449">
        <v>5.71</v>
      </c>
      <c r="F5325" s="449" t="s">
        <v>20340</v>
      </c>
    </row>
    <row r="5326" spans="1:6" ht="30" customHeight="1">
      <c r="A5326" s="446">
        <v>72200</v>
      </c>
      <c r="B5326" s="447" t="s">
        <v>4524</v>
      </c>
      <c r="C5326" s="448" t="s">
        <v>2573</v>
      </c>
      <c r="D5326" s="449">
        <v>65.63</v>
      </c>
      <c r="E5326" s="449">
        <v>22.6</v>
      </c>
      <c r="F5326" s="449" t="s">
        <v>20572</v>
      </c>
    </row>
    <row r="5327" spans="1:6" ht="30" customHeight="1">
      <c r="A5327" s="446">
        <v>72187</v>
      </c>
      <c r="B5327" s="447" t="s">
        <v>4525</v>
      </c>
      <c r="C5327" s="448" t="s">
        <v>2573</v>
      </c>
      <c r="D5327" s="449">
        <v>209.99</v>
      </c>
      <c r="E5327" s="449">
        <v>13.39</v>
      </c>
      <c r="F5327" s="449" t="s">
        <v>20353</v>
      </c>
    </row>
    <row r="5328" spans="1:6" ht="15" customHeight="1">
      <c r="A5328" s="446">
        <v>84186</v>
      </c>
      <c r="B5328" s="447" t="s">
        <v>407</v>
      </c>
      <c r="C5328" s="448" t="s">
        <v>2573</v>
      </c>
      <c r="D5328" s="449">
        <v>82.72</v>
      </c>
      <c r="E5328" s="449">
        <v>4.6900000000000004</v>
      </c>
      <c r="F5328" s="449" t="s">
        <v>20355</v>
      </c>
    </row>
    <row r="5329" spans="1:6" ht="30" customHeight="1">
      <c r="A5329" s="446">
        <v>72188</v>
      </c>
      <c r="B5329" s="447" t="s">
        <v>4526</v>
      </c>
      <c r="C5329" s="448" t="s">
        <v>2573</v>
      </c>
      <c r="D5329" s="449">
        <v>209.99</v>
      </c>
      <c r="E5329" s="449">
        <v>13.39</v>
      </c>
      <c r="F5329" s="449" t="s">
        <v>20353</v>
      </c>
    </row>
    <row r="5330" spans="1:6" ht="15" customHeight="1">
      <c r="A5330" s="446">
        <v>84187</v>
      </c>
      <c r="B5330" s="447" t="s">
        <v>408</v>
      </c>
      <c r="C5330" s="448" t="s">
        <v>2573</v>
      </c>
      <c r="D5330" s="449">
        <v>9.9500000000000011</v>
      </c>
      <c r="E5330" s="449">
        <v>4.7699999999999996</v>
      </c>
      <c r="F5330" s="449" t="s">
        <v>11710</v>
      </c>
    </row>
    <row r="5331" spans="1:6" ht="15" customHeight="1">
      <c r="A5331" s="446" t="s">
        <v>1194</v>
      </c>
      <c r="B5331" s="447" t="s">
        <v>406</v>
      </c>
      <c r="C5331" s="448" t="s">
        <v>2573</v>
      </c>
      <c r="D5331" s="449">
        <v>200.95999999999998</v>
      </c>
      <c r="E5331" s="449">
        <v>4.68</v>
      </c>
      <c r="F5331" s="449" t="s">
        <v>20354</v>
      </c>
    </row>
    <row r="5332" spans="1:6">
      <c r="A5332" s="441"/>
      <c r="B5332" s="445" t="s">
        <v>113</v>
      </c>
      <c r="C5332" s="443"/>
      <c r="D5332" s="444" t="s">
        <v>2587</v>
      </c>
      <c r="E5332" s="444" t="s">
        <v>2587</v>
      </c>
      <c r="F5332" s="444"/>
    </row>
    <row r="5333" spans="1:6" ht="30" customHeight="1">
      <c r="A5333" s="446">
        <v>72136</v>
      </c>
      <c r="B5333" s="447" t="s">
        <v>4527</v>
      </c>
      <c r="C5333" s="448" t="s">
        <v>2573</v>
      </c>
      <c r="D5333" s="449">
        <v>38.289999999999992</v>
      </c>
      <c r="E5333" s="449">
        <v>44.09</v>
      </c>
      <c r="F5333" s="449" t="s">
        <v>20356</v>
      </c>
    </row>
    <row r="5334" spans="1:6" ht="30" customHeight="1">
      <c r="A5334" s="446">
        <v>72137</v>
      </c>
      <c r="B5334" s="447" t="s">
        <v>4528</v>
      </c>
      <c r="C5334" s="448" t="s">
        <v>2573</v>
      </c>
      <c r="D5334" s="449">
        <v>45.800000000000004</v>
      </c>
      <c r="E5334" s="449">
        <v>50.04</v>
      </c>
      <c r="F5334" s="449" t="s">
        <v>20357</v>
      </c>
    </row>
    <row r="5335" spans="1:6" ht="15" customHeight="1">
      <c r="A5335" s="446">
        <v>72815</v>
      </c>
      <c r="B5335" s="447" t="s">
        <v>4529</v>
      </c>
      <c r="C5335" s="448" t="s">
        <v>2573</v>
      </c>
      <c r="D5335" s="449">
        <v>33.809999999999995</v>
      </c>
      <c r="E5335" s="449">
        <v>13.85</v>
      </c>
      <c r="F5335" s="449" t="s">
        <v>20358</v>
      </c>
    </row>
    <row r="5336" spans="1:6">
      <c r="A5336" s="441"/>
      <c r="B5336" s="445" t="s">
        <v>4530</v>
      </c>
      <c r="C5336" s="443"/>
      <c r="D5336" s="444" t="s">
        <v>2587</v>
      </c>
      <c r="E5336" s="444" t="s">
        <v>2587</v>
      </c>
      <c r="F5336" s="444"/>
    </row>
    <row r="5337" spans="1:6" ht="30" customHeight="1">
      <c r="A5337" s="446">
        <v>92391</v>
      </c>
      <c r="B5337" s="447" t="s">
        <v>4531</v>
      </c>
      <c r="C5337" s="448" t="s">
        <v>2573</v>
      </c>
      <c r="D5337" s="449">
        <v>47.64</v>
      </c>
      <c r="E5337" s="449">
        <v>2.44</v>
      </c>
      <c r="F5337" s="449" t="s">
        <v>20197</v>
      </c>
    </row>
    <row r="5338" spans="1:6" ht="30" customHeight="1">
      <c r="A5338" s="446">
        <v>92392</v>
      </c>
      <c r="B5338" s="447" t="s">
        <v>4532</v>
      </c>
      <c r="C5338" s="448" t="s">
        <v>2573</v>
      </c>
      <c r="D5338" s="449">
        <v>49.88</v>
      </c>
      <c r="E5338" s="449">
        <v>2.72</v>
      </c>
      <c r="F5338" s="449" t="s">
        <v>20198</v>
      </c>
    </row>
    <row r="5339" spans="1:6" ht="30" customHeight="1">
      <c r="A5339" s="446">
        <v>92393</v>
      </c>
      <c r="B5339" s="447" t="s">
        <v>4533</v>
      </c>
      <c r="C5339" s="448" t="s">
        <v>2573</v>
      </c>
      <c r="D5339" s="449">
        <v>41.959999999999994</v>
      </c>
      <c r="E5339" s="449">
        <v>3.16</v>
      </c>
      <c r="F5339" s="449" t="s">
        <v>20199</v>
      </c>
    </row>
    <row r="5340" spans="1:6" ht="30" customHeight="1">
      <c r="A5340" s="446">
        <v>92394</v>
      </c>
      <c r="B5340" s="447" t="s">
        <v>4534</v>
      </c>
      <c r="C5340" s="448" t="s">
        <v>2573</v>
      </c>
      <c r="D5340" s="449">
        <v>44.19</v>
      </c>
      <c r="E5340" s="449">
        <v>4.68</v>
      </c>
      <c r="F5340" s="449" t="s">
        <v>20200</v>
      </c>
    </row>
    <row r="5341" spans="1:6" ht="30" customHeight="1">
      <c r="A5341" s="446">
        <v>92395</v>
      </c>
      <c r="B5341" s="447" t="s">
        <v>4535</v>
      </c>
      <c r="C5341" s="448" t="s">
        <v>2573</v>
      </c>
      <c r="D5341" s="449">
        <v>55.18</v>
      </c>
      <c r="E5341" s="449">
        <v>7.04</v>
      </c>
      <c r="F5341" s="449" t="s">
        <v>20201</v>
      </c>
    </row>
    <row r="5342" spans="1:6" ht="30" customHeight="1">
      <c r="A5342" s="446">
        <v>92396</v>
      </c>
      <c r="B5342" s="447" t="s">
        <v>4536</v>
      </c>
      <c r="C5342" s="448" t="s">
        <v>2573</v>
      </c>
      <c r="D5342" s="449">
        <v>45.39</v>
      </c>
      <c r="E5342" s="449">
        <v>10.06</v>
      </c>
      <c r="F5342" s="449" t="s">
        <v>20202</v>
      </c>
    </row>
    <row r="5343" spans="1:6" ht="30" customHeight="1">
      <c r="A5343" s="446">
        <v>92397</v>
      </c>
      <c r="B5343" s="447" t="s">
        <v>4537</v>
      </c>
      <c r="C5343" s="448" t="s">
        <v>2573</v>
      </c>
      <c r="D5343" s="449">
        <v>40.730000000000004</v>
      </c>
      <c r="E5343" s="449">
        <v>4.0199999999999996</v>
      </c>
      <c r="F5343" s="449" t="s">
        <v>20203</v>
      </c>
    </row>
    <row r="5344" spans="1:6" ht="30" customHeight="1">
      <c r="A5344" s="446">
        <v>92398</v>
      </c>
      <c r="B5344" s="447" t="s">
        <v>4538</v>
      </c>
      <c r="C5344" s="448" t="s">
        <v>2573</v>
      </c>
      <c r="D5344" s="449">
        <v>44.42</v>
      </c>
      <c r="E5344" s="449">
        <v>6.39</v>
      </c>
      <c r="F5344" s="449" t="s">
        <v>15977</v>
      </c>
    </row>
    <row r="5345" spans="1:6" ht="30" customHeight="1">
      <c r="A5345" s="446">
        <v>92399</v>
      </c>
      <c r="B5345" s="447" t="s">
        <v>5560</v>
      </c>
      <c r="C5345" s="448" t="s">
        <v>2573</v>
      </c>
      <c r="D5345" s="449">
        <v>45.08</v>
      </c>
      <c r="E5345" s="449">
        <v>6.83</v>
      </c>
      <c r="F5345" s="449" t="s">
        <v>20204</v>
      </c>
    </row>
    <row r="5346" spans="1:6" ht="30" customHeight="1">
      <c r="A5346" s="446">
        <v>92400</v>
      </c>
      <c r="B5346" s="447" t="s">
        <v>5561</v>
      </c>
      <c r="C5346" s="448" t="s">
        <v>2573</v>
      </c>
      <c r="D5346" s="449">
        <v>53.800000000000004</v>
      </c>
      <c r="E5346" s="449">
        <v>8.76</v>
      </c>
      <c r="F5346" s="449" t="s">
        <v>20205</v>
      </c>
    </row>
    <row r="5347" spans="1:6" ht="30" customHeight="1">
      <c r="A5347" s="446">
        <v>92401</v>
      </c>
      <c r="B5347" s="447" t="s">
        <v>5562</v>
      </c>
      <c r="C5347" s="448" t="s">
        <v>2573</v>
      </c>
      <c r="D5347" s="449">
        <v>54.54</v>
      </c>
      <c r="E5347" s="449">
        <v>9.19</v>
      </c>
      <c r="F5347" s="449" t="s">
        <v>20206</v>
      </c>
    </row>
    <row r="5348" spans="1:6" ht="30" customHeight="1">
      <c r="A5348" s="446">
        <v>92402</v>
      </c>
      <c r="B5348" s="447" t="s">
        <v>5563</v>
      </c>
      <c r="C5348" s="448" t="s">
        <v>2573</v>
      </c>
      <c r="D5348" s="449">
        <v>45.980000000000004</v>
      </c>
      <c r="E5348" s="449">
        <v>11.01</v>
      </c>
      <c r="F5348" s="449" t="s">
        <v>12614</v>
      </c>
    </row>
    <row r="5349" spans="1:6" ht="30" customHeight="1">
      <c r="A5349" s="446">
        <v>92403</v>
      </c>
      <c r="B5349" s="447" t="s">
        <v>5564</v>
      </c>
      <c r="C5349" s="448" t="s">
        <v>2573</v>
      </c>
      <c r="D5349" s="449">
        <v>41.209999999999994</v>
      </c>
      <c r="E5349" s="449">
        <v>4.9800000000000004</v>
      </c>
      <c r="F5349" s="449" t="s">
        <v>20060</v>
      </c>
    </row>
    <row r="5350" spans="1:6" ht="30" customHeight="1">
      <c r="A5350" s="446">
        <v>92404</v>
      </c>
      <c r="B5350" s="447" t="s">
        <v>5565</v>
      </c>
      <c r="C5350" s="448" t="s">
        <v>2573</v>
      </c>
      <c r="D5350" s="449">
        <v>44.9</v>
      </c>
      <c r="E5350" s="449">
        <v>7.35</v>
      </c>
      <c r="F5350" s="449" t="s">
        <v>20207</v>
      </c>
    </row>
    <row r="5351" spans="1:6" ht="30" customHeight="1">
      <c r="A5351" s="446">
        <v>92405</v>
      </c>
      <c r="B5351" s="447" t="s">
        <v>5566</v>
      </c>
      <c r="C5351" s="448" t="s">
        <v>2573</v>
      </c>
      <c r="D5351" s="449">
        <v>45.54</v>
      </c>
      <c r="E5351" s="449">
        <v>7.78</v>
      </c>
      <c r="F5351" s="449" t="s">
        <v>20208</v>
      </c>
    </row>
    <row r="5352" spans="1:6" ht="30" customHeight="1">
      <c r="A5352" s="446">
        <v>92406</v>
      </c>
      <c r="B5352" s="447" t="s">
        <v>5567</v>
      </c>
      <c r="C5352" s="448" t="s">
        <v>2573</v>
      </c>
      <c r="D5352" s="449">
        <v>54.290000000000006</v>
      </c>
      <c r="E5352" s="449">
        <v>9.7200000000000006</v>
      </c>
      <c r="F5352" s="449" t="s">
        <v>20009</v>
      </c>
    </row>
    <row r="5353" spans="1:6" ht="30" customHeight="1">
      <c r="A5353" s="446">
        <v>92407</v>
      </c>
      <c r="B5353" s="447" t="s">
        <v>5568</v>
      </c>
      <c r="C5353" s="448" t="s">
        <v>2573</v>
      </c>
      <c r="D5353" s="449">
        <v>55.019999999999996</v>
      </c>
      <c r="E5353" s="449">
        <v>10.14</v>
      </c>
      <c r="F5353" s="449" t="s">
        <v>20209</v>
      </c>
    </row>
    <row r="5354" spans="1:6" ht="30" customHeight="1">
      <c r="A5354" s="446">
        <v>93679</v>
      </c>
      <c r="B5354" s="447" t="s">
        <v>5569</v>
      </c>
      <c r="C5354" s="448" t="s">
        <v>2573</v>
      </c>
      <c r="D5354" s="449">
        <v>50.19</v>
      </c>
      <c r="E5354" s="449">
        <v>10.06</v>
      </c>
      <c r="F5354" s="449" t="s">
        <v>20210</v>
      </c>
    </row>
    <row r="5355" spans="1:6" ht="30" customHeight="1">
      <c r="A5355" s="446">
        <v>93680</v>
      </c>
      <c r="B5355" s="447" t="s">
        <v>5570</v>
      </c>
      <c r="C5355" s="448" t="s">
        <v>2573</v>
      </c>
      <c r="D5355" s="449">
        <v>45.320000000000007</v>
      </c>
      <c r="E5355" s="449">
        <v>4.0199999999999996</v>
      </c>
      <c r="F5355" s="449" t="s">
        <v>20211</v>
      </c>
    </row>
    <row r="5356" spans="1:6" ht="30" customHeight="1">
      <c r="A5356" s="446">
        <v>93681</v>
      </c>
      <c r="B5356" s="447" t="s">
        <v>5571</v>
      </c>
      <c r="C5356" s="448" t="s">
        <v>2573</v>
      </c>
      <c r="D5356" s="449">
        <v>53.589999999999996</v>
      </c>
      <c r="E5356" s="449">
        <v>6.39</v>
      </c>
      <c r="F5356" s="449" t="s">
        <v>20212</v>
      </c>
    </row>
    <row r="5357" spans="1:6" ht="30" customHeight="1">
      <c r="A5357" s="446">
        <v>93682</v>
      </c>
      <c r="B5357" s="447" t="s">
        <v>5572</v>
      </c>
      <c r="C5357" s="448" t="s">
        <v>2573</v>
      </c>
      <c r="D5357" s="449">
        <v>54.35</v>
      </c>
      <c r="E5357" s="449">
        <v>6.82</v>
      </c>
      <c r="F5357" s="449" t="s">
        <v>12697</v>
      </c>
    </row>
    <row r="5358" spans="1:6" ht="30" customHeight="1">
      <c r="A5358" s="446">
        <v>94294</v>
      </c>
      <c r="B5358" s="447" t="s">
        <v>5573</v>
      </c>
      <c r="C5358" s="448" t="s">
        <v>2572</v>
      </c>
      <c r="D5358" s="449">
        <v>3.7800000000000002</v>
      </c>
      <c r="E5358" s="449">
        <v>2.0099999999999998</v>
      </c>
      <c r="F5358" s="449" t="s">
        <v>16803</v>
      </c>
    </row>
    <row r="5359" spans="1:6">
      <c r="A5359" s="441"/>
      <c r="B5359" s="445" t="s">
        <v>1195</v>
      </c>
      <c r="C5359" s="443"/>
      <c r="D5359" s="444" t="s">
        <v>2587</v>
      </c>
      <c r="E5359" s="444" t="s">
        <v>2587</v>
      </c>
      <c r="F5359" s="444"/>
    </row>
    <row r="5360" spans="1:6" ht="30" customHeight="1">
      <c r="A5360" s="446">
        <v>68325</v>
      </c>
      <c r="B5360" s="447" t="s">
        <v>5574</v>
      </c>
      <c r="C5360" s="448" t="s">
        <v>2573</v>
      </c>
      <c r="D5360" s="449">
        <v>24.819999999999997</v>
      </c>
      <c r="E5360" s="449">
        <v>17.12</v>
      </c>
      <c r="F5360" s="449" t="s">
        <v>20370</v>
      </c>
    </row>
    <row r="5361" spans="1:6" ht="30" customHeight="1">
      <c r="A5361" s="446">
        <v>68333</v>
      </c>
      <c r="B5361" s="447" t="s">
        <v>5575</v>
      </c>
      <c r="C5361" s="448" t="s">
        <v>2573</v>
      </c>
      <c r="D5361" s="449">
        <v>25.560000000000002</v>
      </c>
      <c r="E5361" s="449">
        <v>18.29</v>
      </c>
      <c r="F5361" s="449" t="s">
        <v>20371</v>
      </c>
    </row>
    <row r="5362" spans="1:6" ht="30" customHeight="1">
      <c r="A5362" s="446">
        <v>72183</v>
      </c>
      <c r="B5362" s="447" t="s">
        <v>5576</v>
      </c>
      <c r="C5362" s="448" t="s">
        <v>2573</v>
      </c>
      <c r="D5362" s="449">
        <v>50.510000000000005</v>
      </c>
      <c r="E5362" s="449">
        <v>29.58</v>
      </c>
      <c r="F5362" s="449" t="s">
        <v>20372</v>
      </c>
    </row>
    <row r="5363" spans="1:6" ht="30" customHeight="1">
      <c r="A5363" s="446">
        <v>94990</v>
      </c>
      <c r="B5363" s="447" t="s">
        <v>5577</v>
      </c>
      <c r="C5363" s="448" t="s">
        <v>2568</v>
      </c>
      <c r="D5363" s="449">
        <v>343.42</v>
      </c>
      <c r="E5363" s="449">
        <v>175.18</v>
      </c>
      <c r="F5363" s="449" t="s">
        <v>20374</v>
      </c>
    </row>
    <row r="5364" spans="1:6" ht="30" customHeight="1">
      <c r="A5364" s="446">
        <v>94991</v>
      </c>
      <c r="B5364" s="447" t="s">
        <v>5578</v>
      </c>
      <c r="C5364" s="448" t="s">
        <v>2568</v>
      </c>
      <c r="D5364" s="449">
        <v>296.23</v>
      </c>
      <c r="E5364" s="449">
        <v>69.31</v>
      </c>
      <c r="F5364" s="449" t="s">
        <v>20375</v>
      </c>
    </row>
    <row r="5365" spans="1:6" ht="45" customHeight="1">
      <c r="A5365" s="446">
        <v>94992</v>
      </c>
      <c r="B5365" s="447" t="s">
        <v>5579</v>
      </c>
      <c r="C5365" s="448" t="s">
        <v>2573</v>
      </c>
      <c r="D5365" s="449">
        <v>46.4</v>
      </c>
      <c r="E5365" s="449">
        <v>13.4</v>
      </c>
      <c r="F5365" s="449" t="s">
        <v>18341</v>
      </c>
    </row>
    <row r="5366" spans="1:6" ht="30" customHeight="1">
      <c r="A5366" s="446">
        <v>94993</v>
      </c>
      <c r="B5366" s="447" t="s">
        <v>5580</v>
      </c>
      <c r="C5366" s="448" t="s">
        <v>2573</v>
      </c>
      <c r="D5366" s="449">
        <v>43.61</v>
      </c>
      <c r="E5366" s="449">
        <v>7</v>
      </c>
      <c r="F5366" s="449" t="s">
        <v>11707</v>
      </c>
    </row>
    <row r="5367" spans="1:6" ht="45" customHeight="1">
      <c r="A5367" s="446">
        <v>94994</v>
      </c>
      <c r="B5367" s="447" t="s">
        <v>5581</v>
      </c>
      <c r="C5367" s="448" t="s">
        <v>2573</v>
      </c>
      <c r="D5367" s="449">
        <v>54.45</v>
      </c>
      <c r="E5367" s="449">
        <v>17.36</v>
      </c>
      <c r="F5367" s="449" t="s">
        <v>20376</v>
      </c>
    </row>
    <row r="5368" spans="1:6" ht="30" customHeight="1">
      <c r="A5368" s="446">
        <v>94995</v>
      </c>
      <c r="B5368" s="447" t="s">
        <v>5582</v>
      </c>
      <c r="C5368" s="448" t="s">
        <v>2573</v>
      </c>
      <c r="D5368" s="449">
        <v>50.74</v>
      </c>
      <c r="E5368" s="449">
        <v>8.83</v>
      </c>
      <c r="F5368" s="449" t="s">
        <v>20011</v>
      </c>
    </row>
    <row r="5369" spans="1:6" ht="45" customHeight="1">
      <c r="A5369" s="446">
        <v>94996</v>
      </c>
      <c r="B5369" s="447" t="s">
        <v>5583</v>
      </c>
      <c r="C5369" s="448" t="s">
        <v>2573</v>
      </c>
      <c r="D5369" s="449">
        <v>61.110000000000007</v>
      </c>
      <c r="E5369" s="449">
        <v>21.29</v>
      </c>
      <c r="F5369" s="449" t="s">
        <v>20377</v>
      </c>
    </row>
    <row r="5370" spans="1:6" ht="30" customHeight="1">
      <c r="A5370" s="446">
        <v>94997</v>
      </c>
      <c r="B5370" s="447" t="s">
        <v>5584</v>
      </c>
      <c r="C5370" s="448" t="s">
        <v>2573</v>
      </c>
      <c r="D5370" s="449">
        <v>56.440000000000005</v>
      </c>
      <c r="E5370" s="449">
        <v>10.65</v>
      </c>
      <c r="F5370" s="449" t="s">
        <v>20378</v>
      </c>
    </row>
    <row r="5371" spans="1:6" ht="45" customHeight="1">
      <c r="A5371" s="446">
        <v>94998</v>
      </c>
      <c r="B5371" s="447" t="s">
        <v>5585</v>
      </c>
      <c r="C5371" s="448" t="s">
        <v>2573</v>
      </c>
      <c r="D5371" s="449">
        <v>67.44</v>
      </c>
      <c r="E5371" s="449">
        <v>25.22</v>
      </c>
      <c r="F5371" s="449" t="s">
        <v>20379</v>
      </c>
    </row>
    <row r="5372" spans="1:6" ht="30" customHeight="1">
      <c r="A5372" s="446">
        <v>94999</v>
      </c>
      <c r="B5372" s="447" t="s">
        <v>5586</v>
      </c>
      <c r="C5372" s="448" t="s">
        <v>2573</v>
      </c>
      <c r="D5372" s="449">
        <v>61.86</v>
      </c>
      <c r="E5372" s="449">
        <v>12.44</v>
      </c>
      <c r="F5372" s="449" t="s">
        <v>20380</v>
      </c>
    </row>
    <row r="5373" spans="1:6">
      <c r="A5373" s="441"/>
      <c r="B5373" s="445" t="s">
        <v>114</v>
      </c>
      <c r="C5373" s="443"/>
      <c r="D5373" s="444" t="s">
        <v>2587</v>
      </c>
      <c r="E5373" s="444" t="s">
        <v>2587</v>
      </c>
      <c r="F5373" s="444"/>
    </row>
    <row r="5374" spans="1:6" ht="30" customHeight="1">
      <c r="A5374" s="446" t="s">
        <v>2902</v>
      </c>
      <c r="B5374" s="447" t="s">
        <v>5303</v>
      </c>
      <c r="C5374" s="448" t="s">
        <v>2572</v>
      </c>
      <c r="D5374" s="449">
        <v>18.87</v>
      </c>
      <c r="E5374" s="449">
        <v>3.59</v>
      </c>
      <c r="F5374" s="449" t="s">
        <v>19822</v>
      </c>
    </row>
    <row r="5375" spans="1:6" ht="15" customHeight="1">
      <c r="A5375" s="446">
        <v>98695</v>
      </c>
      <c r="B5375" s="447" t="s">
        <v>20360</v>
      </c>
      <c r="C5375" s="448" t="s">
        <v>2572</v>
      </c>
      <c r="D5375" s="449">
        <v>38.17</v>
      </c>
      <c r="E5375" s="449">
        <v>13.84</v>
      </c>
      <c r="F5375" s="449" t="s">
        <v>19453</v>
      </c>
    </row>
    <row r="5376" spans="1:6" ht="15" customHeight="1">
      <c r="A5376" s="446">
        <v>98689</v>
      </c>
      <c r="B5376" s="447" t="s">
        <v>20351</v>
      </c>
      <c r="C5376" s="448" t="s">
        <v>2572</v>
      </c>
      <c r="D5376" s="449">
        <v>50.44</v>
      </c>
      <c r="E5376" s="449">
        <v>13.83</v>
      </c>
      <c r="F5376" s="449" t="s">
        <v>20352</v>
      </c>
    </row>
    <row r="5377" spans="1:6" ht="15" customHeight="1">
      <c r="A5377" s="446">
        <v>84162</v>
      </c>
      <c r="B5377" s="447" t="s">
        <v>5304</v>
      </c>
      <c r="C5377" s="448" t="s">
        <v>2572</v>
      </c>
      <c r="D5377" s="449">
        <v>9.64</v>
      </c>
      <c r="E5377" s="449">
        <v>4.26</v>
      </c>
      <c r="F5377" s="449" t="s">
        <v>19494</v>
      </c>
    </row>
    <row r="5378" spans="1:6" ht="15" customHeight="1">
      <c r="A5378" s="446" t="s">
        <v>1251</v>
      </c>
      <c r="B5378" s="447" t="s">
        <v>5305</v>
      </c>
      <c r="C5378" s="448" t="s">
        <v>2572</v>
      </c>
      <c r="D5378" s="449">
        <v>9.66</v>
      </c>
      <c r="E5378" s="449">
        <v>4.17</v>
      </c>
      <c r="F5378" s="449" t="s">
        <v>20362</v>
      </c>
    </row>
    <row r="5379" spans="1:6" ht="15" customHeight="1">
      <c r="A5379" s="446">
        <v>98697</v>
      </c>
      <c r="B5379" s="447" t="s">
        <v>20361</v>
      </c>
      <c r="C5379" s="448" t="s">
        <v>2572</v>
      </c>
      <c r="D5379" s="449">
        <v>25.740000000000002</v>
      </c>
      <c r="E5379" s="449">
        <v>7.58</v>
      </c>
      <c r="F5379" s="449" t="s">
        <v>12505</v>
      </c>
    </row>
    <row r="5380" spans="1:6" ht="15" customHeight="1">
      <c r="A5380" s="446" t="s">
        <v>1298</v>
      </c>
      <c r="B5380" s="447" t="s">
        <v>5306</v>
      </c>
      <c r="C5380" s="448" t="s">
        <v>2572</v>
      </c>
      <c r="D5380" s="449">
        <v>9.0899999999999981</v>
      </c>
      <c r="E5380" s="449">
        <v>15.72</v>
      </c>
      <c r="F5380" s="449" t="s">
        <v>20368</v>
      </c>
    </row>
    <row r="5381" spans="1:6" ht="15" customHeight="1">
      <c r="A5381" s="446">
        <v>98685</v>
      </c>
      <c r="B5381" s="447" t="s">
        <v>20346</v>
      </c>
      <c r="C5381" s="448" t="s">
        <v>2572</v>
      </c>
      <c r="D5381" s="449">
        <v>36.449999999999996</v>
      </c>
      <c r="E5381" s="449">
        <v>7.56</v>
      </c>
      <c r="F5381" s="449" t="s">
        <v>20347</v>
      </c>
    </row>
    <row r="5382" spans="1:6" ht="15" customHeight="1">
      <c r="A5382" s="446">
        <v>98686</v>
      </c>
      <c r="B5382" s="447" t="s">
        <v>20348</v>
      </c>
      <c r="C5382" s="448" t="s">
        <v>2572</v>
      </c>
      <c r="D5382" s="449">
        <v>12.670000000000002</v>
      </c>
      <c r="E5382" s="449">
        <v>18.059999999999999</v>
      </c>
      <c r="F5382" s="449" t="s">
        <v>14815</v>
      </c>
    </row>
    <row r="5383" spans="1:6" ht="15" customHeight="1">
      <c r="A5383" s="446">
        <v>98688</v>
      </c>
      <c r="B5383" s="447" t="s">
        <v>20349</v>
      </c>
      <c r="C5383" s="448" t="s">
        <v>2572</v>
      </c>
      <c r="D5383" s="449">
        <v>33.07</v>
      </c>
      <c r="E5383" s="449">
        <v>2.25</v>
      </c>
      <c r="F5383" s="449" t="s">
        <v>20350</v>
      </c>
    </row>
    <row r="5384" spans="1:6" ht="30" customHeight="1">
      <c r="A5384" s="446">
        <v>84168</v>
      </c>
      <c r="B5384" s="447" t="s">
        <v>5307</v>
      </c>
      <c r="C5384" s="448" t="s">
        <v>2572</v>
      </c>
      <c r="D5384" s="449">
        <v>9.61</v>
      </c>
      <c r="E5384" s="449">
        <v>5.31</v>
      </c>
      <c r="F5384" s="449" t="s">
        <v>20369</v>
      </c>
    </row>
    <row r="5385" spans="1:6" ht="15" customHeight="1">
      <c r="A5385" s="446">
        <v>72190</v>
      </c>
      <c r="B5385" s="447" t="s">
        <v>5308</v>
      </c>
      <c r="C5385" s="448" t="s">
        <v>2572</v>
      </c>
      <c r="D5385" s="449">
        <v>32.690000000000005</v>
      </c>
      <c r="E5385" s="449">
        <v>5.05</v>
      </c>
      <c r="F5385" s="449" t="s">
        <v>14394</v>
      </c>
    </row>
    <row r="5386" spans="1:6" ht="30" customHeight="1">
      <c r="A5386" s="446">
        <v>96467</v>
      </c>
      <c r="B5386" s="447" t="s">
        <v>20367</v>
      </c>
      <c r="C5386" s="448" t="s">
        <v>2572</v>
      </c>
      <c r="D5386" s="449">
        <v>2.6100000000000003</v>
      </c>
      <c r="E5386" s="449">
        <v>1.51</v>
      </c>
      <c r="F5386" s="449" t="s">
        <v>12653</v>
      </c>
    </row>
    <row r="5387" spans="1:6" ht="30" customHeight="1">
      <c r="A5387" s="446">
        <v>88648</v>
      </c>
      <c r="B5387" s="447" t="s">
        <v>20363</v>
      </c>
      <c r="C5387" s="448" t="s">
        <v>2572</v>
      </c>
      <c r="D5387" s="449">
        <v>2.9300000000000006</v>
      </c>
      <c r="E5387" s="449">
        <v>1.51</v>
      </c>
      <c r="F5387" s="449" t="s">
        <v>13043</v>
      </c>
    </row>
    <row r="5388" spans="1:6" ht="30" customHeight="1">
      <c r="A5388" s="446">
        <v>88649</v>
      </c>
      <c r="B5388" s="447" t="s">
        <v>20364</v>
      </c>
      <c r="C5388" s="448" t="s">
        <v>2572</v>
      </c>
      <c r="D5388" s="449">
        <v>3.37</v>
      </c>
      <c r="E5388" s="449">
        <v>1.57</v>
      </c>
      <c r="F5388" s="449" t="s">
        <v>13847</v>
      </c>
    </row>
    <row r="5389" spans="1:6" ht="30" customHeight="1">
      <c r="A5389" s="446">
        <v>88650</v>
      </c>
      <c r="B5389" s="447" t="s">
        <v>20365</v>
      </c>
      <c r="C5389" s="448" t="s">
        <v>2572</v>
      </c>
      <c r="D5389" s="449">
        <v>7.0599999999999987</v>
      </c>
      <c r="E5389" s="449">
        <v>1.73</v>
      </c>
      <c r="F5389" s="449" t="s">
        <v>20366</v>
      </c>
    </row>
    <row r="5390" spans="1:6">
      <c r="A5390" s="441"/>
      <c r="B5390" s="445" t="s">
        <v>1252</v>
      </c>
      <c r="C5390" s="443"/>
      <c r="D5390" s="444" t="s">
        <v>2587</v>
      </c>
      <c r="E5390" s="444" t="s">
        <v>2587</v>
      </c>
      <c r="F5390" s="444"/>
    </row>
    <row r="5391" spans="1:6" ht="15" customHeight="1">
      <c r="A5391" s="446">
        <v>84175</v>
      </c>
      <c r="B5391" s="447" t="s">
        <v>5309</v>
      </c>
      <c r="C5391" s="448" t="s">
        <v>2572</v>
      </c>
      <c r="D5391" s="449">
        <v>3.8600000000000012</v>
      </c>
      <c r="E5391" s="449">
        <v>8.61</v>
      </c>
      <c r="F5391" s="449" t="s">
        <v>14067</v>
      </c>
    </row>
    <row r="5392" spans="1:6" ht="30" customHeight="1">
      <c r="A5392" s="446">
        <v>84176</v>
      </c>
      <c r="B5392" s="447" t="s">
        <v>1521</v>
      </c>
      <c r="C5392" s="448" t="s">
        <v>2572</v>
      </c>
      <c r="D5392" s="449">
        <v>9.5899999999999981</v>
      </c>
      <c r="E5392" s="449">
        <v>12.31</v>
      </c>
      <c r="F5392" s="449" t="s">
        <v>20373</v>
      </c>
    </row>
    <row r="5393" spans="1:6">
      <c r="A5393" s="441"/>
      <c r="B5393" s="445" t="s">
        <v>1253</v>
      </c>
      <c r="C5393" s="443"/>
      <c r="D5393" s="444" t="s">
        <v>2587</v>
      </c>
      <c r="E5393" s="444" t="s">
        <v>2587</v>
      </c>
      <c r="F5393" s="444"/>
    </row>
    <row r="5394" spans="1:6">
      <c r="A5394" s="441"/>
      <c r="B5394" s="442" t="s">
        <v>1254</v>
      </c>
      <c r="C5394" s="443"/>
      <c r="D5394" s="444" t="s">
        <v>2587</v>
      </c>
      <c r="E5394" s="444" t="s">
        <v>2587</v>
      </c>
      <c r="F5394" s="444"/>
    </row>
    <row r="5395" spans="1:6">
      <c r="A5395" s="441"/>
      <c r="B5395" s="445" t="s">
        <v>115</v>
      </c>
      <c r="C5395" s="443"/>
      <c r="D5395" s="444" t="s">
        <v>2587</v>
      </c>
      <c r="E5395" s="444" t="s">
        <v>2587</v>
      </c>
      <c r="F5395" s="444"/>
    </row>
    <row r="5396" spans="1:6" ht="15" customHeight="1">
      <c r="A5396" s="446">
        <v>73656</v>
      </c>
      <c r="B5396" s="447" t="s">
        <v>5310</v>
      </c>
      <c r="C5396" s="448" t="s">
        <v>2573</v>
      </c>
      <c r="D5396" s="449">
        <v>9.43</v>
      </c>
      <c r="E5396" s="449">
        <v>5.15</v>
      </c>
      <c r="F5396" s="449" t="s">
        <v>17837</v>
      </c>
    </row>
    <row r="5397" spans="1:6">
      <c r="A5397" s="441"/>
      <c r="B5397" s="445" t="s">
        <v>2993</v>
      </c>
      <c r="C5397" s="443"/>
      <c r="D5397" s="444" t="s">
        <v>2587</v>
      </c>
      <c r="E5397" s="444" t="s">
        <v>2587</v>
      </c>
      <c r="F5397" s="444"/>
    </row>
    <row r="5398" spans="1:6" ht="15" customHeight="1">
      <c r="A5398" s="446" t="s">
        <v>2994</v>
      </c>
      <c r="B5398" s="447" t="s">
        <v>5311</v>
      </c>
      <c r="C5398" s="448" t="s">
        <v>2573</v>
      </c>
      <c r="D5398" s="449">
        <v>11.04</v>
      </c>
      <c r="E5398" s="449">
        <v>7.18</v>
      </c>
      <c r="F5398" s="449" t="s">
        <v>20269</v>
      </c>
    </row>
    <row r="5399" spans="1:6" ht="15" customHeight="1">
      <c r="A5399" s="446" t="s">
        <v>2995</v>
      </c>
      <c r="B5399" s="447" t="s">
        <v>5312</v>
      </c>
      <c r="C5399" s="448" t="s">
        <v>2573</v>
      </c>
      <c r="D5399" s="449">
        <v>14.360000000000001</v>
      </c>
      <c r="E5399" s="449">
        <v>8.56</v>
      </c>
      <c r="F5399" s="449" t="s">
        <v>11945</v>
      </c>
    </row>
    <row r="5400" spans="1:6" ht="15" customHeight="1">
      <c r="A5400" s="446">
        <v>79462</v>
      </c>
      <c r="B5400" s="447" t="s">
        <v>5313</v>
      </c>
      <c r="C5400" s="448" t="s">
        <v>2573</v>
      </c>
      <c r="D5400" s="449">
        <v>50</v>
      </c>
      <c r="E5400" s="449">
        <v>11.04</v>
      </c>
      <c r="F5400" s="449" t="s">
        <v>20064</v>
      </c>
    </row>
    <row r="5401" spans="1:6" ht="15" customHeight="1">
      <c r="A5401" s="446">
        <v>88497</v>
      </c>
      <c r="B5401" s="447" t="s">
        <v>1372</v>
      </c>
      <c r="C5401" s="448" t="s">
        <v>2573</v>
      </c>
      <c r="D5401" s="449">
        <v>6.5699999999999994</v>
      </c>
      <c r="E5401" s="449">
        <v>6.44</v>
      </c>
      <c r="F5401" s="449" t="s">
        <v>18588</v>
      </c>
    </row>
    <row r="5402" spans="1:6" ht="15" customHeight="1">
      <c r="A5402" s="446">
        <v>88495</v>
      </c>
      <c r="B5402" s="447" t="s">
        <v>1370</v>
      </c>
      <c r="C5402" s="448" t="s">
        <v>2573</v>
      </c>
      <c r="D5402" s="449">
        <v>4.5500000000000007</v>
      </c>
      <c r="E5402" s="449">
        <v>4.8499999999999996</v>
      </c>
      <c r="F5402" s="449" t="s">
        <v>14038</v>
      </c>
    </row>
    <row r="5403" spans="1:6" ht="15" customHeight="1">
      <c r="A5403" s="446">
        <v>88496</v>
      </c>
      <c r="B5403" s="447" t="s">
        <v>1371</v>
      </c>
      <c r="C5403" s="448" t="s">
        <v>2573</v>
      </c>
      <c r="D5403" s="449">
        <v>9.18</v>
      </c>
      <c r="E5403" s="449">
        <v>13.77</v>
      </c>
      <c r="F5403" s="449" t="s">
        <v>18302</v>
      </c>
    </row>
    <row r="5404" spans="1:6" ht="15" customHeight="1">
      <c r="A5404" s="446">
        <v>88494</v>
      </c>
      <c r="B5404" s="447" t="s">
        <v>1369</v>
      </c>
      <c r="C5404" s="448" t="s">
        <v>2573</v>
      </c>
      <c r="D5404" s="449">
        <v>6.4700000000000006</v>
      </c>
      <c r="E5404" s="449">
        <v>10.38</v>
      </c>
      <c r="F5404" s="449" t="s">
        <v>18998</v>
      </c>
    </row>
    <row r="5405" spans="1:6" ht="30" customHeight="1">
      <c r="A5405" s="446">
        <v>96126</v>
      </c>
      <c r="B5405" s="447" t="s">
        <v>20280</v>
      </c>
      <c r="C5405" s="448" t="s">
        <v>2573</v>
      </c>
      <c r="D5405" s="449">
        <v>8.34</v>
      </c>
      <c r="E5405" s="449">
        <v>7.43</v>
      </c>
      <c r="F5405" s="449" t="s">
        <v>15034</v>
      </c>
    </row>
    <row r="5406" spans="1:6" ht="30" customHeight="1">
      <c r="A5406" s="446">
        <v>96127</v>
      </c>
      <c r="B5406" s="447" t="s">
        <v>20281</v>
      </c>
      <c r="C5406" s="448" t="s">
        <v>2573</v>
      </c>
      <c r="D5406" s="449">
        <v>7.49</v>
      </c>
      <c r="E5406" s="449">
        <v>4.82</v>
      </c>
      <c r="F5406" s="449" t="s">
        <v>11583</v>
      </c>
    </row>
    <row r="5407" spans="1:6" ht="30" customHeight="1">
      <c r="A5407" s="446">
        <v>96128</v>
      </c>
      <c r="B5407" s="447" t="s">
        <v>20282</v>
      </c>
      <c r="C5407" s="448" t="s">
        <v>2573</v>
      </c>
      <c r="D5407" s="449">
        <v>10.119999999999999</v>
      </c>
      <c r="E5407" s="449">
        <v>12.67</v>
      </c>
      <c r="F5407" s="449" t="s">
        <v>13623</v>
      </c>
    </row>
    <row r="5408" spans="1:6" ht="30" customHeight="1">
      <c r="A5408" s="446">
        <v>96129</v>
      </c>
      <c r="B5408" s="447" t="s">
        <v>20283</v>
      </c>
      <c r="C5408" s="448" t="s">
        <v>2573</v>
      </c>
      <c r="D5408" s="449">
        <v>10.69</v>
      </c>
      <c r="E5408" s="449">
        <v>14.33</v>
      </c>
      <c r="F5408" s="449" t="s">
        <v>20284</v>
      </c>
    </row>
    <row r="5409" spans="1:6" ht="30" customHeight="1">
      <c r="A5409" s="446">
        <v>96130</v>
      </c>
      <c r="B5409" s="447" t="s">
        <v>20285</v>
      </c>
      <c r="C5409" s="448" t="s">
        <v>2573</v>
      </c>
      <c r="D5409" s="449">
        <v>8.629999999999999</v>
      </c>
      <c r="E5409" s="449">
        <v>8.23</v>
      </c>
      <c r="F5409" s="449" t="s">
        <v>11485</v>
      </c>
    </row>
    <row r="5410" spans="1:6" ht="30" customHeight="1">
      <c r="A5410" s="446">
        <v>96131</v>
      </c>
      <c r="B5410" s="447" t="s">
        <v>20286</v>
      </c>
      <c r="C5410" s="448" t="s">
        <v>2573</v>
      </c>
      <c r="D5410" s="449">
        <v>12.080000000000002</v>
      </c>
      <c r="E5410" s="449">
        <v>9.84</v>
      </c>
      <c r="F5410" s="449" t="s">
        <v>15955</v>
      </c>
    </row>
    <row r="5411" spans="1:6" ht="30" customHeight="1">
      <c r="A5411" s="446">
        <v>96132</v>
      </c>
      <c r="B5411" s="447" t="s">
        <v>20287</v>
      </c>
      <c r="C5411" s="448" t="s">
        <v>2573</v>
      </c>
      <c r="D5411" s="449">
        <v>10.919999999999998</v>
      </c>
      <c r="E5411" s="449">
        <v>6.39</v>
      </c>
      <c r="F5411" s="449" t="s">
        <v>17221</v>
      </c>
    </row>
    <row r="5412" spans="1:6" ht="30" customHeight="1">
      <c r="A5412" s="446">
        <v>96133</v>
      </c>
      <c r="B5412" s="447" t="s">
        <v>20288</v>
      </c>
      <c r="C5412" s="448" t="s">
        <v>2573</v>
      </c>
      <c r="D5412" s="449">
        <v>14.45</v>
      </c>
      <c r="E5412" s="449">
        <v>16.8</v>
      </c>
      <c r="F5412" s="449" t="s">
        <v>14435</v>
      </c>
    </row>
    <row r="5413" spans="1:6" ht="30" customHeight="1">
      <c r="A5413" s="446">
        <v>96134</v>
      </c>
      <c r="B5413" s="447" t="s">
        <v>20289</v>
      </c>
      <c r="C5413" s="448" t="s">
        <v>2573</v>
      </c>
      <c r="D5413" s="449">
        <v>15.169999999999998</v>
      </c>
      <c r="E5413" s="449">
        <v>19.05</v>
      </c>
      <c r="F5413" s="449" t="s">
        <v>20290</v>
      </c>
    </row>
    <row r="5414" spans="1:6" ht="30" customHeight="1">
      <c r="A5414" s="446">
        <v>96135</v>
      </c>
      <c r="B5414" s="447" t="s">
        <v>20291</v>
      </c>
      <c r="C5414" s="448" t="s">
        <v>2573</v>
      </c>
      <c r="D5414" s="449">
        <v>12.46</v>
      </c>
      <c r="E5414" s="449">
        <v>10.93</v>
      </c>
      <c r="F5414" s="449" t="s">
        <v>18691</v>
      </c>
    </row>
    <row r="5415" spans="1:6">
      <c r="A5415" s="441"/>
      <c r="B5415" s="445" t="s">
        <v>98</v>
      </c>
      <c r="C5415" s="443"/>
      <c r="D5415" s="444" t="s">
        <v>2587</v>
      </c>
      <c r="E5415" s="444" t="s">
        <v>2587</v>
      </c>
      <c r="F5415" s="444"/>
    </row>
    <row r="5416" spans="1:6" ht="45" customHeight="1">
      <c r="A5416" s="446">
        <v>87529</v>
      </c>
      <c r="B5416" s="447" t="s">
        <v>5314</v>
      </c>
      <c r="C5416" s="448" t="s">
        <v>2573</v>
      </c>
      <c r="D5416" s="449">
        <v>11.91</v>
      </c>
      <c r="E5416" s="449">
        <v>11.86</v>
      </c>
      <c r="F5416" s="449" t="s">
        <v>12365</v>
      </c>
    </row>
    <row r="5417" spans="1:6" ht="45" customHeight="1">
      <c r="A5417" s="446">
        <v>87530</v>
      </c>
      <c r="B5417" s="447" t="s">
        <v>5315</v>
      </c>
      <c r="C5417" s="448" t="s">
        <v>2573</v>
      </c>
      <c r="D5417" s="449">
        <v>13.01</v>
      </c>
      <c r="E5417" s="449">
        <v>14.67</v>
      </c>
      <c r="F5417" s="449" t="s">
        <v>13820</v>
      </c>
    </row>
    <row r="5418" spans="1:6" ht="60" customHeight="1">
      <c r="A5418" s="446">
        <v>87538</v>
      </c>
      <c r="B5418" s="447" t="s">
        <v>5316</v>
      </c>
      <c r="C5418" s="448" t="s">
        <v>2573</v>
      </c>
      <c r="D5418" s="449">
        <v>34.159999999999997</v>
      </c>
      <c r="E5418" s="449">
        <v>9.5</v>
      </c>
      <c r="F5418" s="449" t="s">
        <v>18225</v>
      </c>
    </row>
    <row r="5419" spans="1:6" ht="60" customHeight="1">
      <c r="A5419" s="446">
        <v>87543</v>
      </c>
      <c r="B5419" s="447" t="s">
        <v>20459</v>
      </c>
      <c r="C5419" s="448" t="s">
        <v>2573</v>
      </c>
      <c r="D5419" s="449">
        <v>10.649999999999999</v>
      </c>
      <c r="E5419" s="449">
        <v>4.13</v>
      </c>
      <c r="F5419" s="449" t="s">
        <v>18313</v>
      </c>
    </row>
    <row r="5420" spans="1:6" ht="45" customHeight="1">
      <c r="A5420" s="446">
        <v>87547</v>
      </c>
      <c r="B5420" s="447" t="s">
        <v>5317</v>
      </c>
      <c r="C5420" s="448" t="s">
        <v>2573</v>
      </c>
      <c r="D5420" s="449">
        <v>7.2999999999999989</v>
      </c>
      <c r="E5420" s="449">
        <v>8.49</v>
      </c>
      <c r="F5420" s="449" t="s">
        <v>20460</v>
      </c>
    </row>
    <row r="5421" spans="1:6" ht="45" customHeight="1">
      <c r="A5421" s="446">
        <v>87548</v>
      </c>
      <c r="B5421" s="447" t="s">
        <v>5318</v>
      </c>
      <c r="C5421" s="448" t="s">
        <v>2573</v>
      </c>
      <c r="D5421" s="449">
        <v>7.91</v>
      </c>
      <c r="E5421" s="449">
        <v>10.09</v>
      </c>
      <c r="F5421" s="449" t="s">
        <v>13978</v>
      </c>
    </row>
    <row r="5422" spans="1:6" ht="60" customHeight="1">
      <c r="A5422" s="446">
        <v>87556</v>
      </c>
      <c r="B5422" s="447" t="s">
        <v>5319</v>
      </c>
      <c r="C5422" s="448" t="s">
        <v>2573</v>
      </c>
      <c r="D5422" s="449">
        <v>19.740000000000002</v>
      </c>
      <c r="E5422" s="449">
        <v>6.58</v>
      </c>
      <c r="F5422" s="449" t="s">
        <v>17892</v>
      </c>
    </row>
    <row r="5423" spans="1:6" ht="60" customHeight="1">
      <c r="A5423" s="446">
        <v>87561</v>
      </c>
      <c r="B5423" s="447" t="s">
        <v>5320</v>
      </c>
      <c r="C5423" s="448" t="s">
        <v>2573</v>
      </c>
      <c r="D5423" s="449">
        <v>19.560000000000002</v>
      </c>
      <c r="E5423" s="449">
        <v>6.04</v>
      </c>
      <c r="F5423" s="449" t="s">
        <v>20464</v>
      </c>
    </row>
    <row r="5424" spans="1:6" ht="45" customHeight="1">
      <c r="A5424" s="446">
        <v>90406</v>
      </c>
      <c r="B5424" s="447" t="s">
        <v>455</v>
      </c>
      <c r="C5424" s="448" t="s">
        <v>2573</v>
      </c>
      <c r="D5424" s="449">
        <v>14.21</v>
      </c>
      <c r="E5424" s="449">
        <v>18.43</v>
      </c>
      <c r="F5424" s="449" t="s">
        <v>15215</v>
      </c>
    </row>
    <row r="5425" spans="1:6" ht="45" customHeight="1">
      <c r="A5425" s="446">
        <v>90407</v>
      </c>
      <c r="B5425" s="447" t="s">
        <v>456</v>
      </c>
      <c r="C5425" s="448" t="s">
        <v>2573</v>
      </c>
      <c r="D5425" s="449">
        <v>15.309999999999999</v>
      </c>
      <c r="E5425" s="449">
        <v>21.24</v>
      </c>
      <c r="F5425" s="449" t="s">
        <v>11974</v>
      </c>
    </row>
    <row r="5426" spans="1:6" ht="45" customHeight="1">
      <c r="A5426" s="446">
        <v>90408</v>
      </c>
      <c r="B5426" s="447" t="s">
        <v>457</v>
      </c>
      <c r="C5426" s="448" t="s">
        <v>2573</v>
      </c>
      <c r="D5426" s="449">
        <v>9.5200000000000014</v>
      </c>
      <c r="E5426" s="449">
        <v>14.87</v>
      </c>
      <c r="F5426" s="449" t="s">
        <v>20513</v>
      </c>
    </row>
    <row r="5427" spans="1:6" ht="45" customHeight="1">
      <c r="A5427" s="446">
        <v>90409</v>
      </c>
      <c r="B5427" s="447" t="s">
        <v>230</v>
      </c>
      <c r="C5427" s="448" t="s">
        <v>2573</v>
      </c>
      <c r="D5427" s="449">
        <v>10.130000000000003</v>
      </c>
      <c r="E5427" s="449">
        <v>16.47</v>
      </c>
      <c r="F5427" s="449" t="s">
        <v>19313</v>
      </c>
    </row>
    <row r="5428" spans="1:6">
      <c r="A5428" s="441"/>
      <c r="B5428" s="445" t="s">
        <v>2309</v>
      </c>
      <c r="C5428" s="443"/>
      <c r="D5428" s="444" t="s">
        <v>2587</v>
      </c>
      <c r="E5428" s="444" t="s">
        <v>2587</v>
      </c>
      <c r="F5428" s="444"/>
    </row>
    <row r="5429" spans="1:6" ht="15" customHeight="1">
      <c r="A5429" s="446">
        <v>88485</v>
      </c>
      <c r="B5429" s="447" t="s">
        <v>1364</v>
      </c>
      <c r="C5429" s="448" t="s">
        <v>2573</v>
      </c>
      <c r="D5429" s="449">
        <v>1.27</v>
      </c>
      <c r="E5429" s="449">
        <v>0.81</v>
      </c>
      <c r="F5429" s="449" t="s">
        <v>11597</v>
      </c>
    </row>
    <row r="5430" spans="1:6" ht="15" customHeight="1">
      <c r="A5430" s="446">
        <v>88484</v>
      </c>
      <c r="B5430" s="447" t="s">
        <v>1363</v>
      </c>
      <c r="C5430" s="448" t="s">
        <v>2573</v>
      </c>
      <c r="D5430" s="449">
        <v>1.3499999999999999</v>
      </c>
      <c r="E5430" s="449">
        <v>1.07</v>
      </c>
      <c r="F5430" s="449" t="s">
        <v>11745</v>
      </c>
    </row>
    <row r="5431" spans="1:6" ht="15" customHeight="1">
      <c r="A5431" s="446">
        <v>88483</v>
      </c>
      <c r="B5431" s="447" t="s">
        <v>1362</v>
      </c>
      <c r="C5431" s="448" t="s">
        <v>2573</v>
      </c>
      <c r="D5431" s="449">
        <v>2.12</v>
      </c>
      <c r="E5431" s="449">
        <v>0.55000000000000004</v>
      </c>
      <c r="F5431" s="449" t="s">
        <v>20273</v>
      </c>
    </row>
    <row r="5432" spans="1:6" ht="15" customHeight="1">
      <c r="A5432" s="446">
        <v>88482</v>
      </c>
      <c r="B5432" s="447" t="s">
        <v>1361</v>
      </c>
      <c r="C5432" s="448" t="s">
        <v>2573</v>
      </c>
      <c r="D5432" s="449">
        <v>2.19</v>
      </c>
      <c r="E5432" s="449">
        <v>0.73</v>
      </c>
      <c r="F5432" s="449" t="s">
        <v>11746</v>
      </c>
    </row>
    <row r="5433" spans="1:6" ht="30" customHeight="1">
      <c r="A5433" s="446">
        <v>88412</v>
      </c>
      <c r="B5433" s="447" t="s">
        <v>323</v>
      </c>
      <c r="C5433" s="448" t="s">
        <v>2573</v>
      </c>
      <c r="D5433" s="449">
        <v>1.18</v>
      </c>
      <c r="E5433" s="449">
        <v>0.47</v>
      </c>
      <c r="F5433" s="449" t="s">
        <v>12188</v>
      </c>
    </row>
    <row r="5434" spans="1:6" ht="30" customHeight="1">
      <c r="A5434" s="446">
        <v>88411</v>
      </c>
      <c r="B5434" s="447" t="s">
        <v>322</v>
      </c>
      <c r="C5434" s="448" t="s">
        <v>2573</v>
      </c>
      <c r="D5434" s="449">
        <v>1.31</v>
      </c>
      <c r="E5434" s="449">
        <v>0.91</v>
      </c>
      <c r="F5434" s="449" t="s">
        <v>13406</v>
      </c>
    </row>
    <row r="5435" spans="1:6" ht="30" customHeight="1">
      <c r="A5435" s="446">
        <v>88415</v>
      </c>
      <c r="B5435" s="447" t="s">
        <v>326</v>
      </c>
      <c r="C5435" s="448" t="s">
        <v>2573</v>
      </c>
      <c r="D5435" s="449">
        <v>1.3299999999999998</v>
      </c>
      <c r="E5435" s="449">
        <v>1.07</v>
      </c>
      <c r="F5435" s="449" t="s">
        <v>16138</v>
      </c>
    </row>
    <row r="5436" spans="1:6" ht="30" customHeight="1">
      <c r="A5436" s="446">
        <v>88413</v>
      </c>
      <c r="B5436" s="447" t="s">
        <v>324</v>
      </c>
      <c r="C5436" s="448" t="s">
        <v>2573</v>
      </c>
      <c r="D5436" s="449">
        <v>1.55</v>
      </c>
      <c r="E5436" s="449">
        <v>1.82</v>
      </c>
      <c r="F5436" s="449" t="s">
        <v>12026</v>
      </c>
    </row>
    <row r="5437" spans="1:6" ht="30" customHeight="1">
      <c r="A5437" s="446">
        <v>88414</v>
      </c>
      <c r="B5437" s="447" t="s">
        <v>325</v>
      </c>
      <c r="C5437" s="448" t="s">
        <v>2573</v>
      </c>
      <c r="D5437" s="449">
        <v>1.6300000000000003</v>
      </c>
      <c r="E5437" s="449">
        <v>2.11</v>
      </c>
      <c r="F5437" s="449" t="s">
        <v>15828</v>
      </c>
    </row>
    <row r="5438" spans="1:6" ht="30" customHeight="1">
      <c r="A5438" s="446" t="s">
        <v>2310</v>
      </c>
      <c r="B5438" s="447" t="s">
        <v>5340</v>
      </c>
      <c r="C5438" s="448" t="s">
        <v>2573</v>
      </c>
      <c r="D5438" s="449">
        <v>6.83</v>
      </c>
      <c r="E5438" s="449">
        <v>1.76</v>
      </c>
      <c r="F5438" s="449" t="s">
        <v>17857</v>
      </c>
    </row>
    <row r="5439" spans="1:6" ht="15" customHeight="1">
      <c r="A5439" s="446" t="s">
        <v>2311</v>
      </c>
      <c r="B5439" s="447" t="s">
        <v>5341</v>
      </c>
      <c r="C5439" s="448" t="s">
        <v>2573</v>
      </c>
      <c r="D5439" s="449">
        <v>9.31</v>
      </c>
      <c r="E5439" s="449">
        <v>9.9700000000000006</v>
      </c>
      <c r="F5439" s="449" t="s">
        <v>20298</v>
      </c>
    </row>
    <row r="5440" spans="1:6" ht="15" customHeight="1">
      <c r="A5440" s="446">
        <v>98397</v>
      </c>
      <c r="B5440" s="447" t="s">
        <v>18273</v>
      </c>
      <c r="C5440" s="448" t="s">
        <v>2573</v>
      </c>
      <c r="D5440" s="449">
        <v>4.8199999999999994</v>
      </c>
      <c r="E5440" s="449">
        <v>4.03</v>
      </c>
      <c r="F5440" s="449" t="s">
        <v>14185</v>
      </c>
    </row>
    <row r="5441" spans="1:6" ht="15" customHeight="1">
      <c r="A5441" s="446" t="s">
        <v>2312</v>
      </c>
      <c r="B5441" s="447" t="s">
        <v>5342</v>
      </c>
      <c r="C5441" s="448" t="s">
        <v>2573</v>
      </c>
      <c r="D5441" s="449">
        <v>5.3899999999999988</v>
      </c>
      <c r="E5441" s="449">
        <v>7.23</v>
      </c>
      <c r="F5441" s="449" t="s">
        <v>13697</v>
      </c>
    </row>
    <row r="5442" spans="1:6" ht="30" customHeight="1">
      <c r="A5442" s="446">
        <v>84660</v>
      </c>
      <c r="B5442" s="447" t="s">
        <v>5343</v>
      </c>
      <c r="C5442" s="448" t="s">
        <v>2573</v>
      </c>
      <c r="D5442" s="449">
        <v>4.4499999999999993</v>
      </c>
      <c r="E5442" s="449">
        <v>1.77</v>
      </c>
      <c r="F5442" s="449" t="s">
        <v>11452</v>
      </c>
    </row>
    <row r="5443" spans="1:6" ht="15" customHeight="1">
      <c r="A5443" s="446">
        <v>84657</v>
      </c>
      <c r="B5443" s="447" t="s">
        <v>5344</v>
      </c>
      <c r="C5443" s="448" t="s">
        <v>2573</v>
      </c>
      <c r="D5443" s="449">
        <v>6.9300000000000015</v>
      </c>
      <c r="E5443" s="449">
        <v>3.53</v>
      </c>
      <c r="F5443" s="449" t="s">
        <v>12265</v>
      </c>
    </row>
    <row r="5444" spans="1:6">
      <c r="A5444" s="441"/>
      <c r="B5444" s="445" t="s">
        <v>2313</v>
      </c>
      <c r="C5444" s="443"/>
      <c r="D5444" s="444" t="s">
        <v>2587</v>
      </c>
      <c r="E5444" s="444" t="s">
        <v>2587</v>
      </c>
      <c r="F5444" s="444"/>
    </row>
    <row r="5445" spans="1:6" ht="15" customHeight="1">
      <c r="A5445" s="446">
        <v>95464</v>
      </c>
      <c r="B5445" s="447" t="s">
        <v>5345</v>
      </c>
      <c r="C5445" s="448" t="s">
        <v>2573</v>
      </c>
      <c r="D5445" s="449">
        <v>11.129999999999999</v>
      </c>
      <c r="E5445" s="449">
        <v>9.9499999999999993</v>
      </c>
      <c r="F5445" s="449" t="s">
        <v>20296</v>
      </c>
    </row>
    <row r="5446" spans="1:6" ht="15" customHeight="1">
      <c r="A5446" s="446">
        <v>6082</v>
      </c>
      <c r="B5446" s="447" t="s">
        <v>5346</v>
      </c>
      <c r="C5446" s="448" t="s">
        <v>2573</v>
      </c>
      <c r="D5446" s="449">
        <v>6.7700000000000014</v>
      </c>
      <c r="E5446" s="449">
        <v>9.99</v>
      </c>
      <c r="F5446" s="449" t="s">
        <v>18414</v>
      </c>
    </row>
    <row r="5447" spans="1:6" ht="15" customHeight="1">
      <c r="A5447" s="446">
        <v>84645</v>
      </c>
      <c r="B5447" s="447" t="s">
        <v>5347</v>
      </c>
      <c r="C5447" s="448" t="s">
        <v>2573</v>
      </c>
      <c r="D5447" s="449">
        <v>9.1999999999999993</v>
      </c>
      <c r="E5447" s="449">
        <v>8.59</v>
      </c>
      <c r="F5447" s="449" t="s">
        <v>12703</v>
      </c>
    </row>
    <row r="5448" spans="1:6" ht="15" customHeight="1">
      <c r="A5448" s="446">
        <v>40905</v>
      </c>
      <c r="B5448" s="447" t="s">
        <v>5348</v>
      </c>
      <c r="C5448" s="448" t="s">
        <v>2573</v>
      </c>
      <c r="D5448" s="449">
        <v>11.060000000000002</v>
      </c>
      <c r="E5448" s="449">
        <v>9.9499999999999993</v>
      </c>
      <c r="F5448" s="449" t="s">
        <v>11284</v>
      </c>
    </row>
    <row r="5449" spans="1:6" ht="15" customHeight="1">
      <c r="A5449" s="446">
        <v>79466</v>
      </c>
      <c r="B5449" s="447" t="s">
        <v>5349</v>
      </c>
      <c r="C5449" s="448" t="s">
        <v>2573</v>
      </c>
      <c r="D5449" s="449">
        <v>9.4500000000000011</v>
      </c>
      <c r="E5449" s="449">
        <v>8.58</v>
      </c>
      <c r="F5449" s="449" t="s">
        <v>18702</v>
      </c>
    </row>
    <row r="5450" spans="1:6" ht="15" customHeight="1">
      <c r="A5450" s="446" t="s">
        <v>2314</v>
      </c>
      <c r="B5450" s="447" t="s">
        <v>5350</v>
      </c>
      <c r="C5450" s="448" t="s">
        <v>2573</v>
      </c>
      <c r="D5450" s="449">
        <v>7.5900000000000016</v>
      </c>
      <c r="E5450" s="449">
        <v>8.83</v>
      </c>
      <c r="F5450" s="449" t="s">
        <v>20294</v>
      </c>
    </row>
    <row r="5451" spans="1:6" ht="30" customHeight="1">
      <c r="A5451" s="446" t="s">
        <v>2316</v>
      </c>
      <c r="B5451" s="447" t="s">
        <v>5351</v>
      </c>
      <c r="C5451" s="448" t="s">
        <v>2573</v>
      </c>
      <c r="D5451" s="449">
        <v>13.330000000000002</v>
      </c>
      <c r="E5451" s="449">
        <v>10.52</v>
      </c>
      <c r="F5451" s="449" t="s">
        <v>16804</v>
      </c>
    </row>
    <row r="5452" spans="1:6" ht="15" customHeight="1">
      <c r="A5452" s="446">
        <v>84659</v>
      </c>
      <c r="B5452" s="447" t="s">
        <v>5352</v>
      </c>
      <c r="C5452" s="448" t="s">
        <v>2573</v>
      </c>
      <c r="D5452" s="449">
        <v>7.39</v>
      </c>
      <c r="E5452" s="449">
        <v>7.8</v>
      </c>
      <c r="F5452" s="449" t="s">
        <v>14062</v>
      </c>
    </row>
    <row r="5453" spans="1:6" ht="30" customHeight="1">
      <c r="A5453" s="446" t="s">
        <v>2315</v>
      </c>
      <c r="B5453" s="447" t="s">
        <v>5353</v>
      </c>
      <c r="C5453" s="448" t="s">
        <v>2573</v>
      </c>
      <c r="D5453" s="449">
        <v>13.71</v>
      </c>
      <c r="E5453" s="449">
        <v>10.52</v>
      </c>
      <c r="F5453" s="449" t="s">
        <v>16264</v>
      </c>
    </row>
    <row r="5454" spans="1:6" ht="30" customHeight="1">
      <c r="A5454" s="446" t="s">
        <v>2317</v>
      </c>
      <c r="B5454" s="447" t="s">
        <v>5354</v>
      </c>
      <c r="C5454" s="448" t="s">
        <v>2573</v>
      </c>
      <c r="D5454" s="449">
        <v>13.219999999999999</v>
      </c>
      <c r="E5454" s="449">
        <v>10.52</v>
      </c>
      <c r="F5454" s="449" t="s">
        <v>12761</v>
      </c>
    </row>
    <row r="5455" spans="1:6" ht="15" customHeight="1">
      <c r="A5455" s="446">
        <v>79463</v>
      </c>
      <c r="B5455" s="447" t="s">
        <v>5355</v>
      </c>
      <c r="C5455" s="448" t="s">
        <v>2573</v>
      </c>
      <c r="D5455" s="449">
        <v>5.6</v>
      </c>
      <c r="E5455" s="449">
        <v>8.39</v>
      </c>
      <c r="F5455" s="449" t="s">
        <v>18620</v>
      </c>
    </row>
    <row r="5456" spans="1:6" ht="15" customHeight="1">
      <c r="A5456" s="446">
        <v>79464</v>
      </c>
      <c r="B5456" s="447" t="s">
        <v>5356</v>
      </c>
      <c r="C5456" s="448" t="s">
        <v>2573</v>
      </c>
      <c r="D5456" s="449">
        <v>8.1300000000000008</v>
      </c>
      <c r="E5456" s="449">
        <v>10.56</v>
      </c>
      <c r="F5456" s="449" t="s">
        <v>12790</v>
      </c>
    </row>
    <row r="5457" spans="1:6" ht="15" customHeight="1">
      <c r="A5457" s="446" t="s">
        <v>2318</v>
      </c>
      <c r="B5457" s="447" t="s">
        <v>5357</v>
      </c>
      <c r="C5457" s="448" t="s">
        <v>2573</v>
      </c>
      <c r="D5457" s="449">
        <v>10.41</v>
      </c>
      <c r="E5457" s="449">
        <v>12.73</v>
      </c>
      <c r="F5457" s="449" t="s">
        <v>20295</v>
      </c>
    </row>
    <row r="5458" spans="1:6" ht="15" customHeight="1">
      <c r="A5458" s="446">
        <v>84679</v>
      </c>
      <c r="B5458" s="447" t="s">
        <v>5358</v>
      </c>
      <c r="C5458" s="448" t="s">
        <v>2573</v>
      </c>
      <c r="D5458" s="449">
        <v>7.0300000000000011</v>
      </c>
      <c r="E5458" s="449">
        <v>10.57</v>
      </c>
      <c r="F5458" s="449" t="s">
        <v>16814</v>
      </c>
    </row>
    <row r="5459" spans="1:6" ht="30" customHeight="1">
      <c r="A5459" s="446" t="s">
        <v>2319</v>
      </c>
      <c r="B5459" s="447" t="s">
        <v>5359</v>
      </c>
      <c r="C5459" s="448" t="s">
        <v>2573</v>
      </c>
      <c r="D5459" s="449">
        <v>7.65</v>
      </c>
      <c r="E5459" s="449">
        <v>4.41</v>
      </c>
      <c r="F5459" s="449" t="s">
        <v>12136</v>
      </c>
    </row>
    <row r="5460" spans="1:6">
      <c r="A5460" s="441"/>
      <c r="B5460" s="445" t="s">
        <v>116</v>
      </c>
      <c r="C5460" s="443"/>
      <c r="D5460" s="444" t="s">
        <v>2587</v>
      </c>
      <c r="E5460" s="444" t="s">
        <v>2587</v>
      </c>
      <c r="F5460" s="444"/>
    </row>
    <row r="5461" spans="1:6" ht="30" customHeight="1">
      <c r="A5461" s="446" t="s">
        <v>2320</v>
      </c>
      <c r="B5461" s="447" t="s">
        <v>5360</v>
      </c>
      <c r="C5461" s="448" t="s">
        <v>2573</v>
      </c>
      <c r="D5461" s="449">
        <v>12.840000000000003</v>
      </c>
      <c r="E5461" s="449">
        <v>22.15</v>
      </c>
      <c r="F5461" s="449" t="s">
        <v>13893</v>
      </c>
    </row>
    <row r="5462" spans="1:6" ht="15" customHeight="1">
      <c r="A5462" s="446">
        <v>73446</v>
      </c>
      <c r="B5462" s="447" t="s">
        <v>5361</v>
      </c>
      <c r="C5462" s="448" t="s">
        <v>2573</v>
      </c>
      <c r="D5462" s="449">
        <v>7.7100000000000009</v>
      </c>
      <c r="E5462" s="449">
        <v>12.05</v>
      </c>
      <c r="F5462" s="449" t="s">
        <v>20268</v>
      </c>
    </row>
    <row r="5463" spans="1:6" ht="15" customHeight="1">
      <c r="A5463" s="446" t="s">
        <v>2167</v>
      </c>
      <c r="B5463" s="447" t="s">
        <v>5362</v>
      </c>
      <c r="C5463" s="448" t="s">
        <v>2573</v>
      </c>
      <c r="D5463" s="449">
        <v>11.6</v>
      </c>
      <c r="E5463" s="449">
        <v>13.87</v>
      </c>
      <c r="F5463" s="449" t="s">
        <v>16128</v>
      </c>
    </row>
    <row r="5464" spans="1:6" ht="15" customHeight="1">
      <c r="A5464" s="446" t="s">
        <v>2168</v>
      </c>
      <c r="B5464" s="447" t="s">
        <v>5363</v>
      </c>
      <c r="C5464" s="448" t="s">
        <v>2573</v>
      </c>
      <c r="D5464" s="449">
        <v>11.709999999999999</v>
      </c>
      <c r="E5464" s="449">
        <v>13.87</v>
      </c>
      <c r="F5464" s="449" t="s">
        <v>20297</v>
      </c>
    </row>
    <row r="5465" spans="1:6" ht="15" customHeight="1">
      <c r="A5465" s="446" t="s">
        <v>2169</v>
      </c>
      <c r="B5465" s="447" t="s">
        <v>5364</v>
      </c>
      <c r="C5465" s="448" t="s">
        <v>2573</v>
      </c>
      <c r="D5465" s="449">
        <v>12.090000000000002</v>
      </c>
      <c r="E5465" s="449">
        <v>13.87</v>
      </c>
      <c r="F5465" s="449" t="s">
        <v>16174</v>
      </c>
    </row>
    <row r="5466" spans="1:6" ht="30" customHeight="1">
      <c r="A5466" s="446">
        <v>95468</v>
      </c>
      <c r="B5466" s="447" t="s">
        <v>5365</v>
      </c>
      <c r="C5466" s="448" t="s">
        <v>2573</v>
      </c>
      <c r="D5466" s="449">
        <v>15.839999999999996</v>
      </c>
      <c r="E5466" s="449">
        <v>22.14</v>
      </c>
      <c r="F5466" s="449" t="s">
        <v>20301</v>
      </c>
    </row>
    <row r="5467" spans="1:6" ht="30" customHeight="1">
      <c r="A5467" s="446" t="s">
        <v>2170</v>
      </c>
      <c r="B5467" s="447" t="s">
        <v>5366</v>
      </c>
      <c r="C5467" s="448" t="s">
        <v>2573</v>
      </c>
      <c r="D5467" s="449">
        <v>12.420000000000002</v>
      </c>
      <c r="E5467" s="449">
        <v>4.68</v>
      </c>
      <c r="F5467" s="449" t="s">
        <v>18015</v>
      </c>
    </row>
    <row r="5468" spans="1:6" ht="30" customHeight="1">
      <c r="A5468" s="446" t="s">
        <v>1255</v>
      </c>
      <c r="B5468" s="447" t="s">
        <v>5367</v>
      </c>
      <c r="C5468" s="448" t="s">
        <v>2573</v>
      </c>
      <c r="D5468" s="449">
        <v>8.8600000000000012</v>
      </c>
      <c r="E5468" s="449">
        <v>7.26</v>
      </c>
      <c r="F5468" s="449" t="s">
        <v>11580</v>
      </c>
    </row>
    <row r="5469" spans="1:6" ht="30" customHeight="1">
      <c r="A5469" s="446" t="s">
        <v>2171</v>
      </c>
      <c r="B5469" s="447" t="s">
        <v>5368</v>
      </c>
      <c r="C5469" s="448" t="s">
        <v>2570</v>
      </c>
      <c r="D5469" s="449">
        <v>12.520000000000001</v>
      </c>
      <c r="E5469" s="449">
        <v>8.33</v>
      </c>
      <c r="F5469" s="449" t="s">
        <v>17816</v>
      </c>
    </row>
    <row r="5470" spans="1:6" ht="30" customHeight="1">
      <c r="A5470" s="446">
        <v>84661</v>
      </c>
      <c r="B5470" s="447" t="s">
        <v>5369</v>
      </c>
      <c r="C5470" s="448" t="s">
        <v>2573</v>
      </c>
      <c r="D5470" s="449">
        <v>7.9599999999999991</v>
      </c>
      <c r="E5470" s="449">
        <v>8.3699999999999992</v>
      </c>
      <c r="F5470" s="449" t="s">
        <v>13299</v>
      </c>
    </row>
    <row r="5471" spans="1:6" ht="30" customHeight="1">
      <c r="A5471" s="446">
        <v>84662</v>
      </c>
      <c r="B5471" s="447" t="s">
        <v>5370</v>
      </c>
      <c r="C5471" s="448" t="s">
        <v>2573</v>
      </c>
      <c r="D5471" s="449">
        <v>11.99</v>
      </c>
      <c r="E5471" s="449">
        <v>13.87</v>
      </c>
      <c r="F5471" s="449" t="s">
        <v>20300</v>
      </c>
    </row>
    <row r="5472" spans="1:6" ht="15" customHeight="1">
      <c r="A5472" s="446" t="s">
        <v>2172</v>
      </c>
      <c r="B5472" s="447" t="s">
        <v>5371</v>
      </c>
      <c r="C5472" s="448" t="s">
        <v>2573</v>
      </c>
      <c r="D5472" s="449">
        <v>15.769999999999996</v>
      </c>
      <c r="E5472" s="449">
        <v>16.600000000000001</v>
      </c>
      <c r="F5472" s="449" t="s">
        <v>20299</v>
      </c>
    </row>
    <row r="5473" spans="1:6" ht="15" customHeight="1">
      <c r="A5473" s="446">
        <v>79460</v>
      </c>
      <c r="B5473" s="447" t="s">
        <v>5372</v>
      </c>
      <c r="C5473" s="448" t="s">
        <v>2573</v>
      </c>
      <c r="D5473" s="449">
        <v>31.63</v>
      </c>
      <c r="E5473" s="449">
        <v>10.48</v>
      </c>
      <c r="F5473" s="449" t="s">
        <v>14146</v>
      </c>
    </row>
    <row r="5474" spans="1:6" ht="15" customHeight="1">
      <c r="A5474" s="446" t="s">
        <v>2177</v>
      </c>
      <c r="B5474" s="447" t="s">
        <v>5373</v>
      </c>
      <c r="C5474" s="448" t="s">
        <v>2573</v>
      </c>
      <c r="D5474" s="449">
        <v>46.120000000000005</v>
      </c>
      <c r="E5474" s="449">
        <v>12.66</v>
      </c>
      <c r="F5474" s="449" t="s">
        <v>20047</v>
      </c>
    </row>
    <row r="5475" spans="1:6" ht="15" customHeight="1">
      <c r="A5475" s="446">
        <v>84647</v>
      </c>
      <c r="B5475" s="447" t="s">
        <v>5374</v>
      </c>
      <c r="C5475" s="448" t="s">
        <v>2573</v>
      </c>
      <c r="D5475" s="449">
        <v>85.59</v>
      </c>
      <c r="E5475" s="449">
        <v>52.44</v>
      </c>
      <c r="F5475" s="449" t="s">
        <v>20293</v>
      </c>
    </row>
    <row r="5476" spans="1:6">
      <c r="A5476" s="441"/>
      <c r="B5476" s="445" t="s">
        <v>117</v>
      </c>
      <c r="C5476" s="443"/>
      <c r="D5476" s="444" t="s">
        <v>2587</v>
      </c>
      <c r="E5476" s="444" t="s">
        <v>2587</v>
      </c>
      <c r="F5476" s="444"/>
    </row>
    <row r="5477" spans="1:6" ht="15" customHeight="1">
      <c r="A5477" s="446">
        <v>83693</v>
      </c>
      <c r="B5477" s="447" t="s">
        <v>5375</v>
      </c>
      <c r="C5477" s="448" t="s">
        <v>2573</v>
      </c>
      <c r="D5477" s="449">
        <v>0.83000000000000007</v>
      </c>
      <c r="E5477" s="449">
        <v>2.59</v>
      </c>
      <c r="F5477" s="449" t="s">
        <v>11831</v>
      </c>
    </row>
    <row r="5478" spans="1:6" ht="15" customHeight="1">
      <c r="A5478" s="446">
        <v>84656</v>
      </c>
      <c r="B5478" s="447" t="s">
        <v>5376</v>
      </c>
      <c r="C5478" s="448" t="s">
        <v>2573</v>
      </c>
      <c r="D5478" s="449">
        <v>11.16</v>
      </c>
      <c r="E5478" s="449">
        <v>21.99</v>
      </c>
      <c r="F5478" s="449" t="s">
        <v>12805</v>
      </c>
    </row>
    <row r="5479" spans="1:6" ht="30" customHeight="1">
      <c r="A5479" s="446" t="s">
        <v>2173</v>
      </c>
      <c r="B5479" s="447" t="s">
        <v>5377</v>
      </c>
      <c r="C5479" s="448" t="s">
        <v>2573</v>
      </c>
      <c r="D5479" s="449">
        <v>1.8200000000000003</v>
      </c>
      <c r="E5479" s="449">
        <v>3.5</v>
      </c>
      <c r="F5479" s="449" t="s">
        <v>11905</v>
      </c>
    </row>
    <row r="5480" spans="1:6" ht="30" customHeight="1">
      <c r="A5480" s="446">
        <v>88491</v>
      </c>
      <c r="B5480" s="447" t="s">
        <v>5378</v>
      </c>
      <c r="C5480" s="448" t="s">
        <v>2573</v>
      </c>
      <c r="D5480" s="449">
        <v>5.75</v>
      </c>
      <c r="E5480" s="449">
        <v>0.64</v>
      </c>
      <c r="F5480" s="449" t="s">
        <v>11634</v>
      </c>
    </row>
    <row r="5481" spans="1:6" ht="30" customHeight="1">
      <c r="A5481" s="446">
        <v>88493</v>
      </c>
      <c r="B5481" s="447" t="s">
        <v>5379</v>
      </c>
      <c r="C5481" s="448" t="s">
        <v>2573</v>
      </c>
      <c r="D5481" s="449">
        <v>6.73</v>
      </c>
      <c r="E5481" s="449">
        <v>0.92</v>
      </c>
      <c r="F5481" s="449" t="s">
        <v>13407</v>
      </c>
    </row>
    <row r="5482" spans="1:6" ht="30" customHeight="1">
      <c r="A5482" s="446">
        <v>95622</v>
      </c>
      <c r="B5482" s="447" t="s">
        <v>5380</v>
      </c>
      <c r="C5482" s="448" t="s">
        <v>2573</v>
      </c>
      <c r="D5482" s="449">
        <v>5.3999999999999995</v>
      </c>
      <c r="E5482" s="449">
        <v>5.96</v>
      </c>
      <c r="F5482" s="449" t="s">
        <v>16112</v>
      </c>
    </row>
    <row r="5483" spans="1:6" ht="30" customHeight="1">
      <c r="A5483" s="446">
        <v>95623</v>
      </c>
      <c r="B5483" s="447" t="s">
        <v>4675</v>
      </c>
      <c r="C5483" s="448" t="s">
        <v>2573</v>
      </c>
      <c r="D5483" s="449">
        <v>4.7200000000000006</v>
      </c>
      <c r="E5483" s="449">
        <v>3.86</v>
      </c>
      <c r="F5483" s="449" t="s">
        <v>20277</v>
      </c>
    </row>
    <row r="5484" spans="1:6" ht="30" customHeight="1">
      <c r="A5484" s="446">
        <v>95625</v>
      </c>
      <c r="B5484" s="447" t="s">
        <v>4676</v>
      </c>
      <c r="C5484" s="448" t="s">
        <v>2573</v>
      </c>
      <c r="D5484" s="449">
        <v>7.2900000000000009</v>
      </c>
      <c r="E5484" s="449">
        <v>11.49</v>
      </c>
      <c r="F5484" s="449" t="s">
        <v>20279</v>
      </c>
    </row>
    <row r="5485" spans="1:6" ht="30" customHeight="1">
      <c r="A5485" s="446">
        <v>88489</v>
      </c>
      <c r="B5485" s="447" t="s">
        <v>1368</v>
      </c>
      <c r="C5485" s="448" t="s">
        <v>2573</v>
      </c>
      <c r="D5485" s="449">
        <v>6.99</v>
      </c>
      <c r="E5485" s="449">
        <v>3.86</v>
      </c>
      <c r="F5485" s="449" t="s">
        <v>20276</v>
      </c>
    </row>
    <row r="5486" spans="1:6" ht="30" customHeight="1">
      <c r="A5486" s="446">
        <v>88487</v>
      </c>
      <c r="B5486" s="447" t="s">
        <v>1366</v>
      </c>
      <c r="C5486" s="448" t="s">
        <v>2573</v>
      </c>
      <c r="D5486" s="449">
        <v>5.82</v>
      </c>
      <c r="E5486" s="449">
        <v>2.69</v>
      </c>
      <c r="F5486" s="449" t="s">
        <v>20274</v>
      </c>
    </row>
    <row r="5487" spans="1:6" ht="30" customHeight="1">
      <c r="A5487" s="446">
        <v>88431</v>
      </c>
      <c r="B5487" s="447" t="s">
        <v>764</v>
      </c>
      <c r="C5487" s="448" t="s">
        <v>2573</v>
      </c>
      <c r="D5487" s="449">
        <v>12.27</v>
      </c>
      <c r="E5487" s="449">
        <v>5.8</v>
      </c>
      <c r="F5487" s="449" t="s">
        <v>20272</v>
      </c>
    </row>
    <row r="5488" spans="1:6" ht="30" customHeight="1">
      <c r="A5488" s="446">
        <v>88423</v>
      </c>
      <c r="B5488" s="447" t="s">
        <v>550</v>
      </c>
      <c r="C5488" s="448" t="s">
        <v>2573</v>
      </c>
      <c r="D5488" s="449">
        <v>11.440000000000001</v>
      </c>
      <c r="E5488" s="449">
        <v>3.37</v>
      </c>
      <c r="F5488" s="449" t="s">
        <v>20271</v>
      </c>
    </row>
    <row r="5489" spans="1:6" ht="30" customHeight="1">
      <c r="A5489" s="446">
        <v>88428</v>
      </c>
      <c r="B5489" s="447" t="s">
        <v>762</v>
      </c>
      <c r="C5489" s="448" t="s">
        <v>2573</v>
      </c>
      <c r="D5489" s="449">
        <v>13.79</v>
      </c>
      <c r="E5489" s="449">
        <v>10.23</v>
      </c>
      <c r="F5489" s="449" t="s">
        <v>12332</v>
      </c>
    </row>
    <row r="5490" spans="1:6" ht="30" customHeight="1">
      <c r="A5490" s="446">
        <v>88420</v>
      </c>
      <c r="B5490" s="447" t="s">
        <v>329</v>
      </c>
      <c r="C5490" s="448" t="s">
        <v>2573</v>
      </c>
      <c r="D5490" s="449">
        <v>12.32</v>
      </c>
      <c r="E5490" s="449">
        <v>5.95</v>
      </c>
      <c r="F5490" s="449" t="s">
        <v>18765</v>
      </c>
    </row>
    <row r="5491" spans="1:6" ht="30" customHeight="1">
      <c r="A5491" s="446">
        <v>88429</v>
      </c>
      <c r="B5491" s="447" t="s">
        <v>763</v>
      </c>
      <c r="C5491" s="448" t="s">
        <v>2573</v>
      </c>
      <c r="D5491" s="449">
        <v>14.37</v>
      </c>
      <c r="E5491" s="449">
        <v>11.9</v>
      </c>
      <c r="F5491" s="449" t="s">
        <v>14119</v>
      </c>
    </row>
    <row r="5492" spans="1:6" ht="30" customHeight="1">
      <c r="A5492" s="446">
        <v>88421</v>
      </c>
      <c r="B5492" s="447" t="s">
        <v>330</v>
      </c>
      <c r="C5492" s="448" t="s">
        <v>2573</v>
      </c>
      <c r="D5492" s="449">
        <v>12.65</v>
      </c>
      <c r="E5492" s="449">
        <v>6.92</v>
      </c>
      <c r="F5492" s="449" t="s">
        <v>20270</v>
      </c>
    </row>
    <row r="5493" spans="1:6" ht="30" customHeight="1">
      <c r="A5493" s="446">
        <v>73445</v>
      </c>
      <c r="B5493" s="447" t="s">
        <v>4677</v>
      </c>
      <c r="C5493" s="448" t="s">
        <v>2573</v>
      </c>
      <c r="D5493" s="449">
        <v>2.2000000000000002</v>
      </c>
      <c r="E5493" s="449">
        <v>6.44</v>
      </c>
      <c r="F5493" s="449" t="s">
        <v>13554</v>
      </c>
    </row>
    <row r="5494" spans="1:6" ht="15" customHeight="1">
      <c r="A5494" s="446">
        <v>84651</v>
      </c>
      <c r="B5494" s="447" t="s">
        <v>4678</v>
      </c>
      <c r="C5494" s="448" t="s">
        <v>2573</v>
      </c>
      <c r="D5494" s="449">
        <v>2.66</v>
      </c>
      <c r="E5494" s="449">
        <v>6.93</v>
      </c>
      <c r="F5494" s="449" t="s">
        <v>13179</v>
      </c>
    </row>
    <row r="5495" spans="1:6" ht="30" customHeight="1">
      <c r="A5495" s="446">
        <v>95626</v>
      </c>
      <c r="B5495" s="447" t="s">
        <v>4679</v>
      </c>
      <c r="C5495" s="448" t="s">
        <v>2573</v>
      </c>
      <c r="D5495" s="449">
        <v>5.63</v>
      </c>
      <c r="E5495" s="449">
        <v>6.63</v>
      </c>
      <c r="F5495" s="449" t="s">
        <v>13762</v>
      </c>
    </row>
    <row r="5496" spans="1:6" ht="30" customHeight="1">
      <c r="A5496" s="446">
        <v>95624</v>
      </c>
      <c r="B5496" s="447" t="s">
        <v>4680</v>
      </c>
      <c r="C5496" s="448" t="s">
        <v>2573</v>
      </c>
      <c r="D5496" s="449">
        <v>6.8100000000000005</v>
      </c>
      <c r="E5496" s="449">
        <v>10.19</v>
      </c>
      <c r="F5496" s="449" t="s">
        <v>20278</v>
      </c>
    </row>
    <row r="5497" spans="1:6" ht="45" customHeight="1">
      <c r="A5497" s="446">
        <v>88426</v>
      </c>
      <c r="B5497" s="447" t="s">
        <v>761</v>
      </c>
      <c r="C5497" s="448" t="s">
        <v>2573</v>
      </c>
      <c r="D5497" s="449">
        <v>11.11</v>
      </c>
      <c r="E5497" s="449">
        <v>2.34</v>
      </c>
      <c r="F5497" s="449" t="s">
        <v>12704</v>
      </c>
    </row>
    <row r="5498" spans="1:6" ht="45" customHeight="1">
      <c r="A5498" s="446">
        <v>88417</v>
      </c>
      <c r="B5498" s="447" t="s">
        <v>328</v>
      </c>
      <c r="C5498" s="448" t="s">
        <v>2573</v>
      </c>
      <c r="D5498" s="449">
        <v>10.790000000000001</v>
      </c>
      <c r="E5498" s="449">
        <v>1.36</v>
      </c>
      <c r="F5498" s="449" t="s">
        <v>13980</v>
      </c>
    </row>
    <row r="5499" spans="1:6" ht="30" customHeight="1">
      <c r="A5499" s="446">
        <v>88424</v>
      </c>
      <c r="B5499" s="447" t="s">
        <v>551</v>
      </c>
      <c r="C5499" s="448" t="s">
        <v>2573</v>
      </c>
      <c r="D5499" s="449">
        <v>11.98</v>
      </c>
      <c r="E5499" s="449">
        <v>4.9800000000000004</v>
      </c>
      <c r="F5499" s="449" t="s">
        <v>13612</v>
      </c>
    </row>
    <row r="5500" spans="1:6" ht="30" customHeight="1">
      <c r="A5500" s="446">
        <v>88416</v>
      </c>
      <c r="B5500" s="447" t="s">
        <v>327</v>
      </c>
      <c r="C5500" s="448" t="s">
        <v>2573</v>
      </c>
      <c r="D5500" s="449">
        <v>11.3</v>
      </c>
      <c r="E5500" s="449">
        <v>2.87</v>
      </c>
      <c r="F5500" s="449" t="s">
        <v>12483</v>
      </c>
    </row>
    <row r="5501" spans="1:6">
      <c r="A5501" s="441"/>
      <c r="B5501" s="445" t="s">
        <v>2364</v>
      </c>
      <c r="C5501" s="443"/>
      <c r="D5501" s="444" t="s">
        <v>2587</v>
      </c>
      <c r="E5501" s="444" t="s">
        <v>2587</v>
      </c>
      <c r="F5501" s="444"/>
    </row>
    <row r="5502" spans="1:6" ht="30" customHeight="1">
      <c r="A5502" s="446">
        <v>88488</v>
      </c>
      <c r="B5502" s="447" t="s">
        <v>1367</v>
      </c>
      <c r="C5502" s="448" t="s">
        <v>2573</v>
      </c>
      <c r="D5502" s="449">
        <v>7.4</v>
      </c>
      <c r="E5502" s="449">
        <v>5.0199999999999996</v>
      </c>
      <c r="F5502" s="449" t="s">
        <v>20275</v>
      </c>
    </row>
    <row r="5503" spans="1:6" ht="30" customHeight="1">
      <c r="A5503" s="446">
        <v>88486</v>
      </c>
      <c r="B5503" s="447" t="s">
        <v>1365</v>
      </c>
      <c r="C5503" s="448" t="s">
        <v>2573</v>
      </c>
      <c r="D5503" s="449">
        <v>6.09</v>
      </c>
      <c r="E5503" s="449">
        <v>3.51</v>
      </c>
      <c r="F5503" s="449" t="s">
        <v>17824</v>
      </c>
    </row>
    <row r="5504" spans="1:6" ht="30" customHeight="1">
      <c r="A5504" s="446">
        <v>88490</v>
      </c>
      <c r="B5504" s="447" t="s">
        <v>4681</v>
      </c>
      <c r="C5504" s="448" t="s">
        <v>2573</v>
      </c>
      <c r="D5504" s="449">
        <v>5.83</v>
      </c>
      <c r="E5504" s="449">
        <v>0.82</v>
      </c>
      <c r="F5504" s="449" t="s">
        <v>17503</v>
      </c>
    </row>
    <row r="5505" spans="1:6" ht="30" customHeight="1">
      <c r="A5505" s="446">
        <v>88492</v>
      </c>
      <c r="B5505" s="447" t="s">
        <v>4682</v>
      </c>
      <c r="C5505" s="448" t="s">
        <v>2573</v>
      </c>
      <c r="D5505" s="449">
        <v>6.83</v>
      </c>
      <c r="E5505" s="449">
        <v>1.19</v>
      </c>
      <c r="F5505" s="449" t="s">
        <v>11934</v>
      </c>
    </row>
    <row r="5506" spans="1:6">
      <c r="A5506" s="441"/>
      <c r="B5506" s="445" t="s">
        <v>2889</v>
      </c>
      <c r="C5506" s="443"/>
      <c r="D5506" s="444" t="s">
        <v>2587</v>
      </c>
      <c r="E5506" s="444" t="s">
        <v>2587</v>
      </c>
      <c r="F5506" s="444"/>
    </row>
    <row r="5507" spans="1:6" ht="30" customHeight="1">
      <c r="A5507" s="446">
        <v>88432</v>
      </c>
      <c r="B5507" s="447" t="s">
        <v>1360</v>
      </c>
      <c r="C5507" s="448" t="s">
        <v>2573</v>
      </c>
      <c r="D5507" s="449">
        <v>6.5200000000000005</v>
      </c>
      <c r="E5507" s="449">
        <v>7.2</v>
      </c>
      <c r="F5507" s="449" t="s">
        <v>13784</v>
      </c>
    </row>
    <row r="5508" spans="1:6">
      <c r="A5508" s="441"/>
      <c r="B5508" s="445" t="s">
        <v>1198</v>
      </c>
      <c r="C5508" s="443"/>
      <c r="D5508" s="444" t="s">
        <v>2587</v>
      </c>
      <c r="E5508" s="444" t="s">
        <v>2587</v>
      </c>
      <c r="F5508" s="444"/>
    </row>
    <row r="5509" spans="1:6" ht="15" customHeight="1">
      <c r="A5509" s="446">
        <v>75889</v>
      </c>
      <c r="B5509" s="447" t="s">
        <v>4683</v>
      </c>
      <c r="C5509" s="448" t="s">
        <v>2573</v>
      </c>
      <c r="D5509" s="449">
        <v>9.8600000000000012</v>
      </c>
      <c r="E5509" s="449">
        <v>8.35</v>
      </c>
      <c r="F5509" s="449" t="s">
        <v>12199</v>
      </c>
    </row>
    <row r="5510" spans="1:6">
      <c r="A5510" s="441"/>
      <c r="B5510" s="445" t="s">
        <v>1199</v>
      </c>
      <c r="C5510" s="443"/>
      <c r="D5510" s="444" t="s">
        <v>2587</v>
      </c>
      <c r="E5510" s="444" t="s">
        <v>2587</v>
      </c>
      <c r="F5510" s="444"/>
    </row>
    <row r="5511" spans="1:6" ht="30" customHeight="1">
      <c r="A5511" s="446">
        <v>79467</v>
      </c>
      <c r="B5511" s="447" t="s">
        <v>4684</v>
      </c>
      <c r="C5511" s="448" t="s">
        <v>1373</v>
      </c>
      <c r="D5511" s="449">
        <v>5.93</v>
      </c>
      <c r="E5511" s="449">
        <v>7.43</v>
      </c>
      <c r="F5511" s="449" t="s">
        <v>15645</v>
      </c>
    </row>
    <row r="5512" spans="1:6" ht="30" customHeight="1">
      <c r="A5512" s="446">
        <v>41595</v>
      </c>
      <c r="B5512" s="447" t="s">
        <v>4685</v>
      </c>
      <c r="C5512" s="448" t="s">
        <v>2572</v>
      </c>
      <c r="D5512" s="449">
        <v>3.54</v>
      </c>
      <c r="E5512" s="449">
        <v>7.45</v>
      </c>
      <c r="F5512" s="449" t="s">
        <v>13276</v>
      </c>
    </row>
    <row r="5513" spans="1:6" ht="15" customHeight="1">
      <c r="A5513" s="446" t="s">
        <v>2175</v>
      </c>
      <c r="B5513" s="447" t="s">
        <v>4686</v>
      </c>
      <c r="C5513" s="448" t="s">
        <v>2573</v>
      </c>
      <c r="D5513" s="449">
        <v>5.0199999999999996</v>
      </c>
      <c r="E5513" s="449">
        <v>8.6300000000000008</v>
      </c>
      <c r="F5513" s="449" t="s">
        <v>12145</v>
      </c>
    </row>
    <row r="5514" spans="1:6" ht="15" customHeight="1">
      <c r="A5514" s="446" t="s">
        <v>2176</v>
      </c>
      <c r="B5514" s="447" t="s">
        <v>4687</v>
      </c>
      <c r="C5514" s="448" t="s">
        <v>2573</v>
      </c>
      <c r="D5514" s="449">
        <v>7.35</v>
      </c>
      <c r="E5514" s="449">
        <v>11.6</v>
      </c>
      <c r="F5514" s="449" t="s">
        <v>18677</v>
      </c>
    </row>
    <row r="5515" spans="1:6" ht="15" customHeight="1">
      <c r="A5515" s="446" t="s">
        <v>2174</v>
      </c>
      <c r="B5515" s="447" t="s">
        <v>4688</v>
      </c>
      <c r="C5515" s="448" t="s">
        <v>2573</v>
      </c>
      <c r="D5515" s="449">
        <v>8.1</v>
      </c>
      <c r="E5515" s="449">
        <v>8.3699999999999992</v>
      </c>
      <c r="F5515" s="449" t="s">
        <v>18321</v>
      </c>
    </row>
    <row r="5516" spans="1:6" ht="15" customHeight="1">
      <c r="A5516" s="446">
        <v>79465</v>
      </c>
      <c r="B5516" s="447" t="s">
        <v>4689</v>
      </c>
      <c r="C5516" s="448" t="s">
        <v>2573</v>
      </c>
      <c r="D5516" s="449">
        <v>26.9</v>
      </c>
      <c r="E5516" s="449">
        <v>12.68</v>
      </c>
      <c r="F5516" s="449" t="s">
        <v>20292</v>
      </c>
    </row>
    <row r="5517" spans="1:6" ht="15" customHeight="1">
      <c r="A5517" s="446">
        <v>84665</v>
      </c>
      <c r="B5517" s="447" t="s">
        <v>4690</v>
      </c>
      <c r="C5517" s="448" t="s">
        <v>2573</v>
      </c>
      <c r="D5517" s="449">
        <v>8.3699999999999992</v>
      </c>
      <c r="E5517" s="449">
        <v>11.97</v>
      </c>
      <c r="F5517" s="449" t="s">
        <v>20303</v>
      </c>
    </row>
    <row r="5518" spans="1:6">
      <c r="A5518" s="441"/>
      <c r="B5518" s="442" t="s">
        <v>118</v>
      </c>
      <c r="C5518" s="443"/>
      <c r="D5518" s="444" t="s">
        <v>2587</v>
      </c>
      <c r="E5518" s="444" t="s">
        <v>2587</v>
      </c>
      <c r="F5518" s="444"/>
    </row>
    <row r="5519" spans="1:6">
      <c r="A5519" s="441"/>
      <c r="B5519" s="445" t="s">
        <v>119</v>
      </c>
      <c r="C5519" s="443"/>
      <c r="D5519" s="444" t="s">
        <v>2587</v>
      </c>
      <c r="E5519" s="444" t="s">
        <v>2587</v>
      </c>
      <c r="F5519" s="444"/>
    </row>
    <row r="5520" spans="1:6" ht="30" customHeight="1">
      <c r="A5520" s="446">
        <v>92970</v>
      </c>
      <c r="B5520" s="447" t="s">
        <v>4691</v>
      </c>
      <c r="C5520" s="448" t="s">
        <v>2573</v>
      </c>
      <c r="D5520" s="449">
        <v>7.11</v>
      </c>
      <c r="E5520" s="449">
        <v>5.1100000000000003</v>
      </c>
      <c r="F5520" s="449" t="s">
        <v>13161</v>
      </c>
    </row>
    <row r="5521" spans="1:6" ht="30" customHeight="1">
      <c r="A5521" s="446">
        <v>97636</v>
      </c>
      <c r="B5521" s="447" t="s">
        <v>20806</v>
      </c>
      <c r="C5521" s="448" t="s">
        <v>2573</v>
      </c>
      <c r="D5521" s="449">
        <v>7.4400000000000013</v>
      </c>
      <c r="E5521" s="449">
        <v>2.0299999999999998</v>
      </c>
      <c r="F5521" s="449" t="s">
        <v>12060</v>
      </c>
    </row>
    <row r="5522" spans="1:6" ht="30" customHeight="1">
      <c r="A5522" s="446">
        <v>97635</v>
      </c>
      <c r="B5522" s="447" t="s">
        <v>20805</v>
      </c>
      <c r="C5522" s="448" t="s">
        <v>2573</v>
      </c>
      <c r="D5522" s="449">
        <v>3.0999999999999996</v>
      </c>
      <c r="E5522" s="449">
        <v>8.31</v>
      </c>
      <c r="F5522" s="449" t="s">
        <v>14767</v>
      </c>
    </row>
    <row r="5523" spans="1:6" ht="30" customHeight="1">
      <c r="A5523" s="446">
        <v>83694</v>
      </c>
      <c r="B5523" s="447" t="s">
        <v>4694</v>
      </c>
      <c r="C5523" s="448" t="s">
        <v>2573</v>
      </c>
      <c r="D5523" s="449">
        <v>7.5699999999999994</v>
      </c>
      <c r="E5523" s="449">
        <v>6.29</v>
      </c>
      <c r="F5523" s="449" t="s">
        <v>18646</v>
      </c>
    </row>
    <row r="5524" spans="1:6" ht="15" customHeight="1">
      <c r="A5524" s="446" t="s">
        <v>2328</v>
      </c>
      <c r="B5524" s="447" t="s">
        <v>4695</v>
      </c>
      <c r="C5524" s="448" t="s">
        <v>2573</v>
      </c>
      <c r="D5524" s="449">
        <v>20.450000000000003</v>
      </c>
      <c r="E5524" s="449">
        <v>5.72</v>
      </c>
      <c r="F5524" s="449" t="s">
        <v>15041</v>
      </c>
    </row>
    <row r="5525" spans="1:6" ht="15" customHeight="1">
      <c r="A5525" s="446">
        <v>83771</v>
      </c>
      <c r="B5525" s="447" t="s">
        <v>4696</v>
      </c>
      <c r="C5525" s="448" t="s">
        <v>2568</v>
      </c>
      <c r="D5525" s="449">
        <v>5.5</v>
      </c>
      <c r="E5525" s="449">
        <v>1.89</v>
      </c>
      <c r="F5525" s="449" t="s">
        <v>16009</v>
      </c>
    </row>
    <row r="5526" spans="1:6" ht="30" customHeight="1">
      <c r="A5526" s="446">
        <v>96001</v>
      </c>
      <c r="B5526" s="447" t="s">
        <v>20260</v>
      </c>
      <c r="C5526" s="448" t="s">
        <v>2573</v>
      </c>
      <c r="D5526" s="449">
        <v>4.17</v>
      </c>
      <c r="E5526" s="449">
        <v>0.72</v>
      </c>
      <c r="F5526" s="449" t="s">
        <v>13752</v>
      </c>
    </row>
    <row r="5527" spans="1:6" ht="30" customHeight="1">
      <c r="A5527" s="446">
        <v>96002</v>
      </c>
      <c r="B5527" s="447" t="s">
        <v>20261</v>
      </c>
      <c r="C5527" s="448" t="s">
        <v>2573</v>
      </c>
      <c r="D5527" s="449">
        <v>4.6999999999999993</v>
      </c>
      <c r="E5527" s="449">
        <v>0.98</v>
      </c>
      <c r="F5527" s="449" t="s">
        <v>12202</v>
      </c>
    </row>
    <row r="5528" spans="1:6">
      <c r="A5528" s="441"/>
      <c r="B5528" s="445" t="s">
        <v>120</v>
      </c>
      <c r="C5528" s="443"/>
      <c r="D5528" s="444" t="s">
        <v>2587</v>
      </c>
      <c r="E5528" s="444" t="s">
        <v>2587</v>
      </c>
      <c r="F5528" s="444"/>
    </row>
    <row r="5529" spans="1:6" ht="15" customHeight="1">
      <c r="A5529" s="446">
        <v>72961</v>
      </c>
      <c r="B5529" s="447" t="s">
        <v>4697</v>
      </c>
      <c r="C5529" s="448" t="s">
        <v>2573</v>
      </c>
      <c r="D5529" s="449">
        <v>0.97</v>
      </c>
      <c r="E5529" s="449">
        <v>0.3</v>
      </c>
      <c r="F5529" s="449" t="s">
        <v>13126</v>
      </c>
    </row>
    <row r="5530" spans="1:6" ht="15" customHeight="1">
      <c r="A5530" s="446">
        <v>79472</v>
      </c>
      <c r="B5530" s="447" t="s">
        <v>4698</v>
      </c>
      <c r="C5530" s="448" t="s">
        <v>2573</v>
      </c>
      <c r="D5530" s="449">
        <v>0.45</v>
      </c>
      <c r="E5530" s="449">
        <v>0.05</v>
      </c>
      <c r="F5530" s="449" t="s">
        <v>14814</v>
      </c>
    </row>
    <row r="5531" spans="1:6" ht="45" customHeight="1">
      <c r="A5531" s="446">
        <v>96387</v>
      </c>
      <c r="B5531" s="447" t="s">
        <v>20174</v>
      </c>
      <c r="C5531" s="448" t="s">
        <v>2568</v>
      </c>
      <c r="D5531" s="449">
        <v>4.63</v>
      </c>
      <c r="E5531" s="449">
        <v>2.17</v>
      </c>
      <c r="F5531" s="449" t="s">
        <v>13476</v>
      </c>
    </row>
    <row r="5532" spans="1:6" ht="30" customHeight="1">
      <c r="A5532" s="446">
        <v>96388</v>
      </c>
      <c r="B5532" s="447" t="s">
        <v>20175</v>
      </c>
      <c r="C5532" s="448" t="s">
        <v>2568</v>
      </c>
      <c r="D5532" s="449">
        <v>4.5</v>
      </c>
      <c r="E5532" s="449">
        <v>1.97</v>
      </c>
      <c r="F5532" s="449" t="s">
        <v>11375</v>
      </c>
    </row>
    <row r="5533" spans="1:6" ht="30" customHeight="1">
      <c r="A5533" s="446">
        <v>96389</v>
      </c>
      <c r="B5533" s="447" t="s">
        <v>20176</v>
      </c>
      <c r="C5533" s="448" t="s">
        <v>2568</v>
      </c>
      <c r="D5533" s="449">
        <v>26.14</v>
      </c>
      <c r="E5533" s="449">
        <v>3.12</v>
      </c>
      <c r="F5533" s="449" t="s">
        <v>20177</v>
      </c>
    </row>
    <row r="5534" spans="1:6" ht="30" customHeight="1">
      <c r="A5534" s="446">
        <v>96390</v>
      </c>
      <c r="B5534" s="447" t="s">
        <v>20178</v>
      </c>
      <c r="C5534" s="448" t="s">
        <v>2568</v>
      </c>
      <c r="D5534" s="449">
        <v>45.49</v>
      </c>
      <c r="E5534" s="449">
        <v>3.11</v>
      </c>
      <c r="F5534" s="449" t="s">
        <v>20179</v>
      </c>
    </row>
    <row r="5535" spans="1:6" ht="30" customHeight="1">
      <c r="A5535" s="446">
        <v>96391</v>
      </c>
      <c r="B5535" s="447" t="s">
        <v>20180</v>
      </c>
      <c r="C5535" s="448" t="s">
        <v>2568</v>
      </c>
      <c r="D5535" s="449">
        <v>64.460000000000008</v>
      </c>
      <c r="E5535" s="449">
        <v>3.22</v>
      </c>
      <c r="F5535" s="449" t="s">
        <v>15599</v>
      </c>
    </row>
    <row r="5536" spans="1:6" ht="30" customHeight="1">
      <c r="A5536" s="446">
        <v>96392</v>
      </c>
      <c r="B5536" s="447" t="s">
        <v>20181</v>
      </c>
      <c r="C5536" s="448" t="s">
        <v>2568</v>
      </c>
      <c r="D5536" s="449">
        <v>86.86</v>
      </c>
      <c r="E5536" s="449">
        <v>3.42</v>
      </c>
      <c r="F5536" s="449" t="s">
        <v>20182</v>
      </c>
    </row>
    <row r="5537" spans="1:6" ht="30" customHeight="1">
      <c r="A5537" s="446">
        <v>96396</v>
      </c>
      <c r="B5537" s="447" t="s">
        <v>20183</v>
      </c>
      <c r="C5537" s="448" t="s">
        <v>2568</v>
      </c>
      <c r="D5537" s="449">
        <v>79.66</v>
      </c>
      <c r="E5537" s="449">
        <v>2.68</v>
      </c>
      <c r="F5537" s="449" t="s">
        <v>11504</v>
      </c>
    </row>
    <row r="5538" spans="1:6" ht="30" customHeight="1">
      <c r="A5538" s="446">
        <v>96397</v>
      </c>
      <c r="B5538" s="447" t="s">
        <v>20184</v>
      </c>
      <c r="C5538" s="448" t="s">
        <v>2568</v>
      </c>
      <c r="D5538" s="449">
        <v>115.04</v>
      </c>
      <c r="E5538" s="449">
        <v>2.94</v>
      </c>
      <c r="F5538" s="449" t="s">
        <v>19017</v>
      </c>
    </row>
    <row r="5539" spans="1:6" ht="30" customHeight="1">
      <c r="A5539" s="446">
        <v>96398</v>
      </c>
      <c r="B5539" s="447" t="s">
        <v>20185</v>
      </c>
      <c r="C5539" s="448" t="s">
        <v>2568</v>
      </c>
      <c r="D5539" s="449">
        <v>129.09</v>
      </c>
      <c r="E5539" s="449">
        <v>2.4500000000000002</v>
      </c>
      <c r="F5539" s="449" t="s">
        <v>20186</v>
      </c>
    </row>
    <row r="5540" spans="1:6" ht="30" customHeight="1">
      <c r="A5540" s="446">
        <v>96399</v>
      </c>
      <c r="B5540" s="447" t="s">
        <v>20187</v>
      </c>
      <c r="C5540" s="448" t="s">
        <v>2568</v>
      </c>
      <c r="D5540" s="449">
        <v>64.710000000000008</v>
      </c>
      <c r="E5540" s="449">
        <v>2.02</v>
      </c>
      <c r="F5540" s="449" t="s">
        <v>20188</v>
      </c>
    </row>
    <row r="5541" spans="1:6" ht="30" customHeight="1">
      <c r="A5541" s="446">
        <v>96400</v>
      </c>
      <c r="B5541" s="447" t="s">
        <v>20189</v>
      </c>
      <c r="C5541" s="448" t="s">
        <v>2568</v>
      </c>
      <c r="D5541" s="449">
        <v>71.449999999999989</v>
      </c>
      <c r="E5541" s="449">
        <v>2.54</v>
      </c>
      <c r="F5541" s="449" t="s">
        <v>20190</v>
      </c>
    </row>
    <row r="5542" spans="1:6">
      <c r="A5542" s="441"/>
      <c r="B5542" s="445" t="s">
        <v>121</v>
      </c>
      <c r="C5542" s="443"/>
      <c r="D5542" s="444" t="s">
        <v>2587</v>
      </c>
      <c r="E5542" s="444" t="s">
        <v>2587</v>
      </c>
      <c r="F5542" s="444"/>
    </row>
    <row r="5543" spans="1:6">
      <c r="A5543" s="441"/>
      <c r="B5543" s="445" t="s">
        <v>2329</v>
      </c>
      <c r="C5543" s="443"/>
      <c r="D5543" s="444" t="s">
        <v>2587</v>
      </c>
      <c r="E5543" s="444" t="s">
        <v>2587</v>
      </c>
      <c r="F5543" s="444"/>
    </row>
    <row r="5544" spans="1:6" ht="30" customHeight="1">
      <c r="A5544" s="446">
        <v>72916</v>
      </c>
      <c r="B5544" s="447" t="s">
        <v>4637</v>
      </c>
      <c r="C5544" s="448" t="s">
        <v>2568</v>
      </c>
      <c r="D5544" s="449">
        <v>25.04</v>
      </c>
      <c r="E5544" s="449">
        <v>3.09</v>
      </c>
      <c r="F5544" s="449" t="s">
        <v>20170</v>
      </c>
    </row>
    <row r="5545" spans="1:6" ht="30" customHeight="1">
      <c r="A5545" s="446">
        <v>72919</v>
      </c>
      <c r="B5545" s="447" t="s">
        <v>4638</v>
      </c>
      <c r="C5545" s="448" t="s">
        <v>2568</v>
      </c>
      <c r="D5545" s="449">
        <v>38.019999999999996</v>
      </c>
      <c r="E5545" s="449">
        <v>2.17</v>
      </c>
      <c r="F5545" s="449" t="s">
        <v>20171</v>
      </c>
    </row>
    <row r="5546" spans="1:6" ht="30" customHeight="1">
      <c r="A5546" s="446">
        <v>72922</v>
      </c>
      <c r="B5546" s="447" t="s">
        <v>4306</v>
      </c>
      <c r="C5546" s="448" t="s">
        <v>2568</v>
      </c>
      <c r="D5546" s="449">
        <v>52.64</v>
      </c>
      <c r="E5546" s="449">
        <v>2.17</v>
      </c>
      <c r="F5546" s="449" t="s">
        <v>20172</v>
      </c>
    </row>
    <row r="5547" spans="1:6" ht="30" customHeight="1">
      <c r="A5547" s="446">
        <v>72923</v>
      </c>
      <c r="B5547" s="447" t="s">
        <v>4307</v>
      </c>
      <c r="C5547" s="448" t="s">
        <v>2568</v>
      </c>
      <c r="D5547" s="449">
        <v>47.05</v>
      </c>
      <c r="E5547" s="449">
        <v>2.16</v>
      </c>
      <c r="F5547" s="449" t="s">
        <v>14306</v>
      </c>
    </row>
    <row r="5548" spans="1:6" ht="30" customHeight="1">
      <c r="A5548" s="446">
        <v>72924</v>
      </c>
      <c r="B5548" s="447" t="s">
        <v>4308</v>
      </c>
      <c r="C5548" s="448" t="s">
        <v>2568</v>
      </c>
      <c r="D5548" s="449">
        <v>40.409999999999997</v>
      </c>
      <c r="E5548" s="449">
        <v>2.16</v>
      </c>
      <c r="F5548" s="449" t="s">
        <v>20173</v>
      </c>
    </row>
    <row r="5549" spans="1:6">
      <c r="A5549" s="441"/>
      <c r="B5549" s="445" t="s">
        <v>2178</v>
      </c>
      <c r="C5549" s="443"/>
      <c r="D5549" s="444" t="s">
        <v>2587</v>
      </c>
      <c r="E5549" s="444" t="s">
        <v>2587</v>
      </c>
      <c r="F5549" s="444"/>
    </row>
    <row r="5550" spans="1:6" ht="15" customHeight="1">
      <c r="A5550" s="446" t="s">
        <v>2179</v>
      </c>
      <c r="B5550" s="447" t="s">
        <v>4309</v>
      </c>
      <c r="C5550" s="448" t="s">
        <v>2568</v>
      </c>
      <c r="D5550" s="449">
        <v>56.29</v>
      </c>
      <c r="E5550" s="449">
        <v>14.88</v>
      </c>
      <c r="F5550" s="449" t="s">
        <v>17609</v>
      </c>
    </row>
    <row r="5551" spans="1:6" ht="15" customHeight="1">
      <c r="A5551" s="446" t="s">
        <v>2180</v>
      </c>
      <c r="B5551" s="447" t="s">
        <v>4310</v>
      </c>
      <c r="C5551" s="448" t="s">
        <v>2568</v>
      </c>
      <c r="D5551" s="449">
        <v>69.75</v>
      </c>
      <c r="E5551" s="449">
        <v>28.61</v>
      </c>
      <c r="F5551" s="449" t="s">
        <v>17610</v>
      </c>
    </row>
    <row r="5552" spans="1:6" ht="15" customHeight="1">
      <c r="A5552" s="446" t="s">
        <v>2181</v>
      </c>
      <c r="B5552" s="447" t="s">
        <v>4311</v>
      </c>
      <c r="C5552" s="448" t="s">
        <v>2573</v>
      </c>
      <c r="D5552" s="449">
        <v>12.629999999999999</v>
      </c>
      <c r="E5552" s="449">
        <v>17.21</v>
      </c>
      <c r="F5552" s="449" t="s">
        <v>17611</v>
      </c>
    </row>
    <row r="5553" spans="1:6">
      <c r="A5553" s="441"/>
      <c r="B5553" s="445" t="s">
        <v>122</v>
      </c>
      <c r="C5553" s="443"/>
      <c r="D5553" s="444" t="s">
        <v>2587</v>
      </c>
      <c r="E5553" s="444" t="s">
        <v>2587</v>
      </c>
      <c r="F5553" s="444"/>
    </row>
    <row r="5554" spans="1:6" ht="30" customHeight="1">
      <c r="A5554" s="446">
        <v>72799</v>
      </c>
      <c r="B5554" s="447" t="s">
        <v>4312</v>
      </c>
      <c r="C5554" s="448" t="s">
        <v>2573</v>
      </c>
      <c r="D5554" s="449">
        <v>59.519999999999996</v>
      </c>
      <c r="E5554" s="449">
        <v>15.95</v>
      </c>
      <c r="F5554" s="449" t="s">
        <v>20193</v>
      </c>
    </row>
    <row r="5555" spans="1:6" ht="15" customHeight="1">
      <c r="A5555" s="446">
        <v>72972</v>
      </c>
      <c r="B5555" s="447" t="s">
        <v>4313</v>
      </c>
      <c r="C5555" s="448" t="s">
        <v>2573</v>
      </c>
      <c r="D5555" s="449">
        <v>0.20999999999999996</v>
      </c>
      <c r="E5555" s="449">
        <v>0.68</v>
      </c>
      <c r="F5555" s="449" t="s">
        <v>11298</v>
      </c>
    </row>
    <row r="5556" spans="1:6" ht="15" customHeight="1">
      <c r="A5556" s="446">
        <v>72973</v>
      </c>
      <c r="B5556" s="447" t="s">
        <v>4314</v>
      </c>
      <c r="C5556" s="448" t="s">
        <v>2572</v>
      </c>
      <c r="D5556" s="449">
        <v>0.45999999999999996</v>
      </c>
      <c r="E5556" s="449">
        <v>1.21</v>
      </c>
      <c r="F5556" s="449" t="s">
        <v>11753</v>
      </c>
    </row>
    <row r="5557" spans="1:6" ht="15" customHeight="1">
      <c r="A5557" s="446">
        <v>72974</v>
      </c>
      <c r="B5557" s="447" t="s">
        <v>4315</v>
      </c>
      <c r="C5557" s="448" t="s">
        <v>2573</v>
      </c>
      <c r="D5557" s="449">
        <v>1.6600000000000001</v>
      </c>
      <c r="E5557" s="449">
        <v>3.92</v>
      </c>
      <c r="F5557" s="449" t="s">
        <v>11911</v>
      </c>
    </row>
    <row r="5558" spans="1:6" ht="15" customHeight="1">
      <c r="A5558" s="446">
        <v>72975</v>
      </c>
      <c r="B5558" s="447" t="s">
        <v>4316</v>
      </c>
      <c r="C5558" s="448" t="s">
        <v>2573</v>
      </c>
      <c r="D5558" s="449">
        <v>0.14000000000000001</v>
      </c>
      <c r="E5558" s="449">
        <v>0.48</v>
      </c>
      <c r="F5558" s="449" t="s">
        <v>11737</v>
      </c>
    </row>
    <row r="5559" spans="1:6">
      <c r="A5559" s="441"/>
      <c r="B5559" s="445" t="s">
        <v>123</v>
      </c>
      <c r="C5559" s="443"/>
      <c r="D5559" s="444" t="s">
        <v>2587</v>
      </c>
      <c r="E5559" s="444" t="s">
        <v>2587</v>
      </c>
      <c r="F5559" s="444"/>
    </row>
    <row r="5560" spans="1:6" ht="15" customHeight="1">
      <c r="A5560" s="446">
        <v>72942</v>
      </c>
      <c r="B5560" s="447" t="s">
        <v>4319</v>
      </c>
      <c r="C5560" s="448" t="s">
        <v>2573</v>
      </c>
      <c r="D5560" s="449">
        <v>1.54</v>
      </c>
      <c r="E5560" s="449">
        <v>0.17</v>
      </c>
      <c r="F5560" s="449" t="s">
        <v>12498</v>
      </c>
    </row>
    <row r="5561" spans="1:6" ht="15" customHeight="1">
      <c r="A5561" s="446">
        <v>72943</v>
      </c>
      <c r="B5561" s="447" t="s">
        <v>4320</v>
      </c>
      <c r="C5561" s="448" t="s">
        <v>2573</v>
      </c>
      <c r="D5561" s="449">
        <v>1.58</v>
      </c>
      <c r="E5561" s="449">
        <v>0.17</v>
      </c>
      <c r="F5561" s="449" t="s">
        <v>14734</v>
      </c>
    </row>
    <row r="5562" spans="1:6" ht="15" customHeight="1">
      <c r="A5562" s="446">
        <v>96401</v>
      </c>
      <c r="B5562" s="447" t="s">
        <v>20191</v>
      </c>
      <c r="C5562" s="448" t="s">
        <v>2573</v>
      </c>
      <c r="D5562" s="449">
        <v>6.76</v>
      </c>
      <c r="E5562" s="449">
        <v>0.08</v>
      </c>
      <c r="F5562" s="449" t="s">
        <v>12376</v>
      </c>
    </row>
    <row r="5563" spans="1:6" ht="30" customHeight="1">
      <c r="A5563" s="446">
        <v>96402</v>
      </c>
      <c r="B5563" s="447" t="s">
        <v>20192</v>
      </c>
      <c r="C5563" s="448" t="s">
        <v>2573</v>
      </c>
      <c r="D5563" s="449">
        <v>1.25</v>
      </c>
      <c r="E5563" s="449">
        <v>0.04</v>
      </c>
      <c r="F5563" s="449" t="s">
        <v>13396</v>
      </c>
    </row>
    <row r="5564" spans="1:6">
      <c r="A5564" s="441"/>
      <c r="B5564" s="445" t="s">
        <v>2996</v>
      </c>
      <c r="C5564" s="443"/>
      <c r="D5564" s="444" t="s">
        <v>2587</v>
      </c>
      <c r="E5564" s="444" t="s">
        <v>2587</v>
      </c>
      <c r="F5564" s="444"/>
    </row>
    <row r="5565" spans="1:6" ht="45" customHeight="1">
      <c r="A5565" s="446" t="s">
        <v>2997</v>
      </c>
      <c r="B5565" s="447" t="s">
        <v>4321</v>
      </c>
      <c r="C5565" s="448" t="s">
        <v>2573</v>
      </c>
      <c r="D5565" s="449">
        <v>3.76</v>
      </c>
      <c r="E5565" s="449">
        <v>0.06</v>
      </c>
      <c r="F5565" s="449" t="s">
        <v>15946</v>
      </c>
    </row>
    <row r="5566" spans="1:6" ht="30" customHeight="1">
      <c r="A5566" s="446" t="s">
        <v>2998</v>
      </c>
      <c r="B5566" s="447" t="s">
        <v>4322</v>
      </c>
      <c r="C5566" s="448" t="s">
        <v>2568</v>
      </c>
      <c r="D5566" s="449">
        <v>754.98</v>
      </c>
      <c r="E5566" s="449">
        <v>22.73</v>
      </c>
      <c r="F5566" s="449" t="s">
        <v>20195</v>
      </c>
    </row>
    <row r="5567" spans="1:6" ht="30" customHeight="1">
      <c r="A5567" s="446" t="s">
        <v>2999</v>
      </c>
      <c r="B5567" s="447" t="s">
        <v>4323</v>
      </c>
      <c r="C5567" s="448" t="s">
        <v>2568</v>
      </c>
      <c r="D5567" s="449">
        <v>544.82000000000005</v>
      </c>
      <c r="E5567" s="449">
        <v>21.37</v>
      </c>
      <c r="F5567" s="449" t="s">
        <v>20196</v>
      </c>
    </row>
    <row r="5568" spans="1:6" ht="30" customHeight="1">
      <c r="A5568" s="531" t="s">
        <v>1304</v>
      </c>
      <c r="B5568" s="447" t="s">
        <v>20238</v>
      </c>
      <c r="C5568" s="448" t="s">
        <v>2568</v>
      </c>
      <c r="D5568" s="449">
        <v>403.99</v>
      </c>
      <c r="E5568" s="449">
        <v>14.8</v>
      </c>
      <c r="F5568" s="449" t="s">
        <v>20239</v>
      </c>
    </row>
    <row r="5569" spans="1:6" ht="30" customHeight="1">
      <c r="A5569" s="446">
        <v>97802</v>
      </c>
      <c r="B5569" s="447" t="s">
        <v>20217</v>
      </c>
      <c r="C5569" s="448" t="s">
        <v>2573</v>
      </c>
      <c r="D5569" s="449">
        <v>3.36</v>
      </c>
      <c r="E5569" s="449">
        <v>0.06</v>
      </c>
      <c r="F5569" s="449" t="s">
        <v>11831</v>
      </c>
    </row>
    <row r="5570" spans="1:6" ht="30" customHeight="1">
      <c r="A5570" s="446">
        <v>97803</v>
      </c>
      <c r="B5570" s="447" t="s">
        <v>20218</v>
      </c>
      <c r="C5570" s="448" t="s">
        <v>2573</v>
      </c>
      <c r="D5570" s="449">
        <v>4.08</v>
      </c>
      <c r="E5570" s="449">
        <v>0.06</v>
      </c>
      <c r="F5570" s="449" t="s">
        <v>11873</v>
      </c>
    </row>
    <row r="5571" spans="1:6" ht="30" customHeight="1">
      <c r="A5571" s="446">
        <v>97805</v>
      </c>
      <c r="B5571" s="447" t="s">
        <v>20219</v>
      </c>
      <c r="C5571" s="448" t="s">
        <v>2573</v>
      </c>
      <c r="D5571" s="449">
        <v>7.04</v>
      </c>
      <c r="E5571" s="449">
        <v>0.32</v>
      </c>
      <c r="F5571" s="449" t="s">
        <v>11665</v>
      </c>
    </row>
    <row r="5572" spans="1:6" ht="30" customHeight="1">
      <c r="A5572" s="446">
        <v>97806</v>
      </c>
      <c r="B5572" s="447" t="s">
        <v>20220</v>
      </c>
      <c r="C5572" s="448" t="s">
        <v>2573</v>
      </c>
      <c r="D5572" s="449">
        <v>8.75</v>
      </c>
      <c r="E5572" s="449">
        <v>0.31</v>
      </c>
      <c r="F5572" s="449" t="s">
        <v>11704</v>
      </c>
    </row>
    <row r="5573" spans="1:6" ht="30" customHeight="1">
      <c r="A5573" s="446">
        <v>97807</v>
      </c>
      <c r="B5573" s="447" t="s">
        <v>20221</v>
      </c>
      <c r="C5573" s="448" t="s">
        <v>2573</v>
      </c>
      <c r="D5573" s="449">
        <v>10.050000000000001</v>
      </c>
      <c r="E5573" s="449">
        <v>0.43</v>
      </c>
      <c r="F5573" s="449" t="s">
        <v>12932</v>
      </c>
    </row>
    <row r="5574" spans="1:6" ht="30" customHeight="1">
      <c r="A5574" s="446">
        <v>97809</v>
      </c>
      <c r="B5574" s="447" t="s">
        <v>20222</v>
      </c>
      <c r="C5574" s="448" t="s">
        <v>2573</v>
      </c>
      <c r="D5574" s="449">
        <v>12.47</v>
      </c>
      <c r="E5574" s="449">
        <v>0.66</v>
      </c>
      <c r="F5574" s="449" t="s">
        <v>12695</v>
      </c>
    </row>
    <row r="5575" spans="1:6" ht="30" customHeight="1">
      <c r="A5575" s="446">
        <v>97810</v>
      </c>
      <c r="B5575" s="447" t="s">
        <v>20223</v>
      </c>
      <c r="C5575" s="448" t="s">
        <v>2573</v>
      </c>
      <c r="D5575" s="449">
        <v>14.14</v>
      </c>
      <c r="E5575" s="449">
        <v>0.66</v>
      </c>
      <c r="F5575" s="449" t="s">
        <v>11868</v>
      </c>
    </row>
    <row r="5576" spans="1:6" ht="30" customHeight="1">
      <c r="A5576" s="446">
        <v>97811</v>
      </c>
      <c r="B5576" s="447" t="s">
        <v>20224</v>
      </c>
      <c r="C5576" s="448" t="s">
        <v>2573</v>
      </c>
      <c r="D5576" s="449">
        <v>15.49</v>
      </c>
      <c r="E5576" s="449">
        <v>0.78</v>
      </c>
      <c r="F5576" s="449" t="s">
        <v>13767</v>
      </c>
    </row>
    <row r="5577" spans="1:6" ht="30" customHeight="1">
      <c r="A5577" s="446">
        <v>97813</v>
      </c>
      <c r="B5577" s="447" t="s">
        <v>20225</v>
      </c>
      <c r="C5577" s="448" t="s">
        <v>2573</v>
      </c>
      <c r="D5577" s="449">
        <v>3.44</v>
      </c>
      <c r="E5577" s="449">
        <v>0.13</v>
      </c>
      <c r="F5577" s="449" t="s">
        <v>19152</v>
      </c>
    </row>
    <row r="5578" spans="1:6" ht="30" customHeight="1">
      <c r="A5578" s="446">
        <v>97814</v>
      </c>
      <c r="B5578" s="447" t="s">
        <v>20226</v>
      </c>
      <c r="C5578" s="448" t="s">
        <v>2573</v>
      </c>
      <c r="D5578" s="449">
        <v>4.16</v>
      </c>
      <c r="E5578" s="449">
        <v>0.13</v>
      </c>
      <c r="F5578" s="449" t="s">
        <v>13428</v>
      </c>
    </row>
    <row r="5579" spans="1:6" ht="30" customHeight="1">
      <c r="A5579" s="446">
        <v>97816</v>
      </c>
      <c r="B5579" s="447" t="s">
        <v>20227</v>
      </c>
      <c r="C5579" s="448" t="s">
        <v>2573</v>
      </c>
      <c r="D5579" s="449">
        <v>7.41</v>
      </c>
      <c r="E5579" s="449">
        <v>0.43</v>
      </c>
      <c r="F5579" s="449" t="s">
        <v>11912</v>
      </c>
    </row>
    <row r="5580" spans="1:6" ht="30" customHeight="1">
      <c r="A5580" s="446">
        <v>97817</v>
      </c>
      <c r="B5580" s="447" t="s">
        <v>20228</v>
      </c>
      <c r="C5580" s="448" t="s">
        <v>2573</v>
      </c>
      <c r="D5580" s="449">
        <v>9.11</v>
      </c>
      <c r="E5580" s="449">
        <v>0.43</v>
      </c>
      <c r="F5580" s="449" t="s">
        <v>17879</v>
      </c>
    </row>
    <row r="5581" spans="1:6" ht="30" customHeight="1">
      <c r="A5581" s="446">
        <v>97818</v>
      </c>
      <c r="B5581" s="447" t="s">
        <v>20229</v>
      </c>
      <c r="C5581" s="448" t="s">
        <v>2573</v>
      </c>
      <c r="D5581" s="449">
        <v>10.53</v>
      </c>
      <c r="E5581" s="449">
        <v>0.59</v>
      </c>
      <c r="F5581" s="449" t="s">
        <v>19970</v>
      </c>
    </row>
    <row r="5582" spans="1:6" ht="30" customHeight="1">
      <c r="A5582" s="446">
        <v>97820</v>
      </c>
      <c r="B5582" s="447" t="s">
        <v>20230</v>
      </c>
      <c r="C5582" s="448" t="s">
        <v>2573</v>
      </c>
      <c r="D5582" s="449">
        <v>13.19</v>
      </c>
      <c r="E5582" s="449">
        <v>0.91</v>
      </c>
      <c r="F5582" s="449" t="s">
        <v>18574</v>
      </c>
    </row>
    <row r="5583" spans="1:6" ht="30" customHeight="1">
      <c r="A5583" s="446">
        <v>97821</v>
      </c>
      <c r="B5583" s="447" t="s">
        <v>20231</v>
      </c>
      <c r="C5583" s="448" t="s">
        <v>2573</v>
      </c>
      <c r="D5583" s="449">
        <v>14.87</v>
      </c>
      <c r="E5583" s="449">
        <v>0.91</v>
      </c>
      <c r="F5583" s="449" t="s">
        <v>13866</v>
      </c>
    </row>
    <row r="5584" spans="1:6" ht="30" customHeight="1">
      <c r="A5584" s="446">
        <v>97822</v>
      </c>
      <c r="B5584" s="447" t="s">
        <v>20232</v>
      </c>
      <c r="C5584" s="448" t="s">
        <v>2573</v>
      </c>
      <c r="D5584" s="449">
        <v>16.299999999999997</v>
      </c>
      <c r="E5584" s="449">
        <v>1.08</v>
      </c>
      <c r="F5584" s="449" t="s">
        <v>20233</v>
      </c>
    </row>
    <row r="5585" spans="1:6" ht="45" customHeight="1">
      <c r="A5585" s="446">
        <v>95990</v>
      </c>
      <c r="B5585" s="447" t="s">
        <v>20240</v>
      </c>
      <c r="C5585" s="448" t="s">
        <v>2568</v>
      </c>
      <c r="D5585" s="449">
        <v>881.43</v>
      </c>
      <c r="E5585" s="449">
        <v>38.590000000000003</v>
      </c>
      <c r="F5585" s="449" t="s">
        <v>20241</v>
      </c>
    </row>
    <row r="5586" spans="1:6" ht="30" customHeight="1">
      <c r="A5586" s="446">
        <v>95992</v>
      </c>
      <c r="B5586" s="447" t="s">
        <v>20242</v>
      </c>
      <c r="C5586" s="448" t="s">
        <v>2568</v>
      </c>
      <c r="D5586" s="449">
        <v>830.99</v>
      </c>
      <c r="E5586" s="449">
        <v>27.55</v>
      </c>
      <c r="F5586" s="449" t="s">
        <v>20243</v>
      </c>
    </row>
    <row r="5587" spans="1:6" ht="45" customHeight="1">
      <c r="A5587" s="446">
        <v>95993</v>
      </c>
      <c r="B5587" s="447" t="s">
        <v>20244</v>
      </c>
      <c r="C5587" s="448" t="s">
        <v>2568</v>
      </c>
      <c r="D5587" s="449">
        <v>859.58</v>
      </c>
      <c r="E5587" s="449">
        <v>28.91</v>
      </c>
      <c r="F5587" s="449" t="s">
        <v>20245</v>
      </c>
    </row>
    <row r="5588" spans="1:6" ht="30" customHeight="1">
      <c r="A5588" s="446">
        <v>95994</v>
      </c>
      <c r="B5588" s="447" t="s">
        <v>20246</v>
      </c>
      <c r="C5588" s="448" t="s">
        <v>2568</v>
      </c>
      <c r="D5588" s="449">
        <v>815.19</v>
      </c>
      <c r="E5588" s="449">
        <v>20.64</v>
      </c>
      <c r="F5588" s="449" t="s">
        <v>20247</v>
      </c>
    </row>
    <row r="5589" spans="1:6" ht="45" customHeight="1">
      <c r="A5589" s="446">
        <v>95995</v>
      </c>
      <c r="B5589" s="447" t="s">
        <v>20248</v>
      </c>
      <c r="C5589" s="448" t="s">
        <v>2568</v>
      </c>
      <c r="D5589" s="449">
        <v>845.86</v>
      </c>
      <c r="E5589" s="449">
        <v>23.11</v>
      </c>
      <c r="F5589" s="449" t="s">
        <v>20249</v>
      </c>
    </row>
    <row r="5590" spans="1:6" ht="30" customHeight="1">
      <c r="A5590" s="446">
        <v>95996</v>
      </c>
      <c r="B5590" s="447" t="s">
        <v>20250</v>
      </c>
      <c r="C5590" s="448" t="s">
        <v>2568</v>
      </c>
      <c r="D5590" s="449">
        <v>805.26</v>
      </c>
      <c r="E5590" s="449">
        <v>16.489999999999998</v>
      </c>
      <c r="F5590" s="449" t="s">
        <v>20251</v>
      </c>
    </row>
    <row r="5591" spans="1:6" ht="45" customHeight="1">
      <c r="A5591" s="446">
        <v>95997</v>
      </c>
      <c r="B5591" s="447" t="s">
        <v>20252</v>
      </c>
      <c r="C5591" s="448" t="s">
        <v>2568</v>
      </c>
      <c r="D5591" s="449">
        <v>837.63</v>
      </c>
      <c r="E5591" s="449">
        <v>19.25</v>
      </c>
      <c r="F5591" s="449" t="s">
        <v>20253</v>
      </c>
    </row>
    <row r="5592" spans="1:6" ht="30" customHeight="1">
      <c r="A5592" s="446">
        <v>95998</v>
      </c>
      <c r="B5592" s="447" t="s">
        <v>20254</v>
      </c>
      <c r="C5592" s="448" t="s">
        <v>2568</v>
      </c>
      <c r="D5592" s="449">
        <v>799.32999999999993</v>
      </c>
      <c r="E5592" s="449">
        <v>13.73</v>
      </c>
      <c r="F5592" s="449" t="s">
        <v>20255</v>
      </c>
    </row>
    <row r="5593" spans="1:6" ht="45" customHeight="1">
      <c r="A5593" s="446">
        <v>95999</v>
      </c>
      <c r="B5593" s="447" t="s">
        <v>20256</v>
      </c>
      <c r="C5593" s="448" t="s">
        <v>2568</v>
      </c>
      <c r="D5593" s="449">
        <v>831.76</v>
      </c>
      <c r="E5593" s="449">
        <v>16.510000000000002</v>
      </c>
      <c r="F5593" s="449" t="s">
        <v>20257</v>
      </c>
    </row>
    <row r="5594" spans="1:6" ht="30" customHeight="1">
      <c r="A5594" s="446">
        <v>96000</v>
      </c>
      <c r="B5594" s="447" t="s">
        <v>20258</v>
      </c>
      <c r="C5594" s="448" t="s">
        <v>2568</v>
      </c>
      <c r="D5594" s="449">
        <v>795.07</v>
      </c>
      <c r="E5594" s="449">
        <v>11.78</v>
      </c>
      <c r="F5594" s="449" t="s">
        <v>20259</v>
      </c>
    </row>
    <row r="5595" spans="1:6">
      <c r="A5595" s="441"/>
      <c r="B5595" s="528" t="s">
        <v>21001</v>
      </c>
      <c r="C5595" s="443"/>
      <c r="D5595" s="444" t="s">
        <v>2587</v>
      </c>
      <c r="E5595" s="444" t="s">
        <v>2587</v>
      </c>
      <c r="F5595" s="444"/>
    </row>
    <row r="5596" spans="1:6" ht="15" customHeight="1">
      <c r="A5596" s="446">
        <v>97114</v>
      </c>
      <c r="B5596" s="447" t="s">
        <v>20213</v>
      </c>
      <c r="C5596" s="448" t="s">
        <v>2572</v>
      </c>
      <c r="D5596" s="449">
        <v>9.9999999999999978E-2</v>
      </c>
      <c r="E5596" s="449">
        <v>0.25</v>
      </c>
      <c r="F5596" s="449" t="s">
        <v>11317</v>
      </c>
    </row>
    <row r="5597" spans="1:6" ht="30" customHeight="1">
      <c r="A5597" s="446">
        <v>97115</v>
      </c>
      <c r="B5597" s="447" t="s">
        <v>20214</v>
      </c>
      <c r="C5597" s="448" t="s">
        <v>2569</v>
      </c>
      <c r="D5597" s="449">
        <v>29.569999999999997</v>
      </c>
      <c r="E5597" s="449">
        <v>6.84</v>
      </c>
      <c r="F5597" s="449" t="s">
        <v>20215</v>
      </c>
    </row>
    <row r="5598" spans="1:6" ht="30" customHeight="1">
      <c r="A5598" s="446">
        <v>97120</v>
      </c>
      <c r="B5598" s="447" t="s">
        <v>20216</v>
      </c>
      <c r="C5598" s="448" t="s">
        <v>2569</v>
      </c>
      <c r="D5598" s="449">
        <v>5.33</v>
      </c>
      <c r="E5598" s="449">
        <v>1.17</v>
      </c>
      <c r="F5598" s="449" t="s">
        <v>11476</v>
      </c>
    </row>
    <row r="5599" spans="1:6">
      <c r="A5599" s="441"/>
      <c r="B5599" s="528" t="s">
        <v>21002</v>
      </c>
      <c r="C5599" s="443"/>
      <c r="D5599" s="444" t="s">
        <v>2587</v>
      </c>
      <c r="E5599" s="444" t="s">
        <v>2587</v>
      </c>
      <c r="F5599" s="444"/>
    </row>
    <row r="5600" spans="1:6" ht="30" customHeight="1">
      <c r="A5600" s="446">
        <v>96393</v>
      </c>
      <c r="B5600" s="447" t="s">
        <v>20262</v>
      </c>
      <c r="C5600" s="448" t="s">
        <v>2568</v>
      </c>
      <c r="D5600" s="449">
        <v>75.16</v>
      </c>
      <c r="E5600" s="449">
        <v>1.1100000000000001</v>
      </c>
      <c r="F5600" s="449" t="s">
        <v>20263</v>
      </c>
    </row>
    <row r="5601" spans="1:6" ht="30" customHeight="1">
      <c r="A5601" s="446">
        <v>96394</v>
      </c>
      <c r="B5601" s="447" t="s">
        <v>20264</v>
      </c>
      <c r="C5601" s="448" t="s">
        <v>2568</v>
      </c>
      <c r="D5601" s="449">
        <v>110.09</v>
      </c>
      <c r="E5601" s="449">
        <v>1.1100000000000001</v>
      </c>
      <c r="F5601" s="449" t="s">
        <v>20265</v>
      </c>
    </row>
    <row r="5602" spans="1:6" ht="30" customHeight="1">
      <c r="A5602" s="446">
        <v>96395</v>
      </c>
      <c r="B5602" s="447" t="s">
        <v>20266</v>
      </c>
      <c r="C5602" s="448" t="s">
        <v>2568</v>
      </c>
      <c r="D5602" s="449">
        <v>124.61</v>
      </c>
      <c r="E5602" s="449">
        <v>0.88</v>
      </c>
      <c r="F5602" s="449" t="s">
        <v>20267</v>
      </c>
    </row>
    <row r="5603" spans="1:6">
      <c r="A5603" s="441"/>
      <c r="B5603" s="445" t="s">
        <v>1305</v>
      </c>
      <c r="C5603" s="443"/>
      <c r="D5603" s="444" t="s">
        <v>2587</v>
      </c>
      <c r="E5603" s="444" t="s">
        <v>2587</v>
      </c>
      <c r="F5603" s="444"/>
    </row>
    <row r="5604" spans="1:6" ht="45" customHeight="1">
      <c r="A5604" s="446">
        <v>94276</v>
      </c>
      <c r="B5604" s="447" t="s">
        <v>4716</v>
      </c>
      <c r="C5604" s="448" t="s">
        <v>2572</v>
      </c>
      <c r="D5604" s="449">
        <v>24.58</v>
      </c>
      <c r="E5604" s="449">
        <v>12.58</v>
      </c>
      <c r="F5604" s="449" t="s">
        <v>13988</v>
      </c>
    </row>
    <row r="5605" spans="1:6" ht="45" customHeight="1">
      <c r="A5605" s="446">
        <v>94274</v>
      </c>
      <c r="B5605" s="447" t="s">
        <v>4325</v>
      </c>
      <c r="C5605" s="448" t="s">
        <v>2572</v>
      </c>
      <c r="D5605" s="449">
        <v>25.22</v>
      </c>
      <c r="E5605" s="449">
        <v>13.63</v>
      </c>
      <c r="F5605" s="449" t="s">
        <v>15185</v>
      </c>
    </row>
    <row r="5606" spans="1:6" ht="45" customHeight="1">
      <c r="A5606" s="446">
        <v>94275</v>
      </c>
      <c r="B5606" s="447" t="s">
        <v>4326</v>
      </c>
      <c r="C5606" s="448" t="s">
        <v>2572</v>
      </c>
      <c r="D5606" s="449">
        <v>23.659999999999997</v>
      </c>
      <c r="E5606" s="449">
        <v>10.1</v>
      </c>
      <c r="F5606" s="449" t="s">
        <v>16793</v>
      </c>
    </row>
    <row r="5607" spans="1:6" ht="45" customHeight="1">
      <c r="A5607" s="446">
        <v>94273</v>
      </c>
      <c r="B5607" s="447" t="s">
        <v>4324</v>
      </c>
      <c r="C5607" s="448" t="s">
        <v>2572</v>
      </c>
      <c r="D5607" s="449">
        <v>24.270000000000003</v>
      </c>
      <c r="E5607" s="449">
        <v>11.18</v>
      </c>
      <c r="F5607" s="449" t="s">
        <v>16792</v>
      </c>
    </row>
    <row r="5608" spans="1:6" ht="30" customHeight="1">
      <c r="A5608" s="446">
        <v>94263</v>
      </c>
      <c r="B5608" s="447" t="s">
        <v>16773</v>
      </c>
      <c r="C5608" s="448" t="s">
        <v>2572</v>
      </c>
      <c r="D5608" s="449">
        <v>11.56</v>
      </c>
      <c r="E5608" s="449">
        <v>10.28</v>
      </c>
      <c r="F5608" s="449" t="s">
        <v>16774</v>
      </c>
    </row>
    <row r="5609" spans="1:6" ht="30" customHeight="1">
      <c r="A5609" s="446">
        <v>94264</v>
      </c>
      <c r="B5609" s="447" t="s">
        <v>16775</v>
      </c>
      <c r="C5609" s="448" t="s">
        <v>2572</v>
      </c>
      <c r="D5609" s="449">
        <v>12.660000000000002</v>
      </c>
      <c r="E5609" s="449">
        <v>12.28</v>
      </c>
      <c r="F5609" s="449" t="s">
        <v>16776</v>
      </c>
    </row>
    <row r="5610" spans="1:6" ht="30" customHeight="1">
      <c r="A5610" s="446">
        <v>94265</v>
      </c>
      <c r="B5610" s="447" t="s">
        <v>16777</v>
      </c>
      <c r="C5610" s="448" t="s">
        <v>2572</v>
      </c>
      <c r="D5610" s="449">
        <v>16.11</v>
      </c>
      <c r="E5610" s="449">
        <v>10.92</v>
      </c>
      <c r="F5610" s="449" t="s">
        <v>16778</v>
      </c>
    </row>
    <row r="5611" spans="1:6" ht="30" customHeight="1">
      <c r="A5611" s="446">
        <v>94266</v>
      </c>
      <c r="B5611" s="447" t="s">
        <v>16779</v>
      </c>
      <c r="C5611" s="448" t="s">
        <v>2572</v>
      </c>
      <c r="D5611" s="449">
        <v>17.34</v>
      </c>
      <c r="E5611" s="449">
        <v>13.23</v>
      </c>
      <c r="F5611" s="449" t="s">
        <v>16780</v>
      </c>
    </row>
    <row r="5612" spans="1:6" ht="30" customHeight="1">
      <c r="A5612" s="446">
        <v>94281</v>
      </c>
      <c r="B5612" s="447" t="s">
        <v>4717</v>
      </c>
      <c r="C5612" s="448" t="s">
        <v>2572</v>
      </c>
      <c r="D5612" s="449">
        <v>18.899999999999999</v>
      </c>
      <c r="E5612" s="449">
        <v>13.88</v>
      </c>
      <c r="F5612" s="449" t="s">
        <v>12089</v>
      </c>
    </row>
    <row r="5613" spans="1:6" ht="30" customHeight="1">
      <c r="A5613" s="446">
        <v>94282</v>
      </c>
      <c r="B5613" s="447" t="s">
        <v>4718</v>
      </c>
      <c r="C5613" s="448" t="s">
        <v>2572</v>
      </c>
      <c r="D5613" s="449">
        <v>21.77</v>
      </c>
      <c r="E5613" s="449">
        <v>21.38</v>
      </c>
      <c r="F5613" s="449" t="s">
        <v>16794</v>
      </c>
    </row>
    <row r="5614" spans="1:6" ht="30" customHeight="1">
      <c r="A5614" s="446">
        <v>94283</v>
      </c>
      <c r="B5614" s="447" t="s">
        <v>4719</v>
      </c>
      <c r="C5614" s="448" t="s">
        <v>2572</v>
      </c>
      <c r="D5614" s="449">
        <v>25.490000000000002</v>
      </c>
      <c r="E5614" s="449">
        <v>15.07</v>
      </c>
      <c r="F5614" s="449" t="s">
        <v>16795</v>
      </c>
    </row>
    <row r="5615" spans="1:6" ht="30" customHeight="1">
      <c r="A5615" s="446">
        <v>94284</v>
      </c>
      <c r="B5615" s="447" t="s">
        <v>4720</v>
      </c>
      <c r="C5615" s="448" t="s">
        <v>2572</v>
      </c>
      <c r="D5615" s="449">
        <v>28.35</v>
      </c>
      <c r="E5615" s="449">
        <v>22.58</v>
      </c>
      <c r="F5615" s="449" t="s">
        <v>12221</v>
      </c>
    </row>
    <row r="5616" spans="1:6" ht="30" customHeight="1">
      <c r="A5616" s="446">
        <v>94285</v>
      </c>
      <c r="B5616" s="447" t="s">
        <v>4721</v>
      </c>
      <c r="C5616" s="448" t="s">
        <v>2572</v>
      </c>
      <c r="D5616" s="449">
        <v>31.85</v>
      </c>
      <c r="E5616" s="449">
        <v>15.96</v>
      </c>
      <c r="F5616" s="449" t="s">
        <v>14631</v>
      </c>
    </row>
    <row r="5617" spans="1:6" ht="30" customHeight="1">
      <c r="A5617" s="446">
        <v>94286</v>
      </c>
      <c r="B5617" s="447" t="s">
        <v>4722</v>
      </c>
      <c r="C5617" s="448" t="s">
        <v>2572</v>
      </c>
      <c r="D5617" s="449">
        <v>34.700000000000003</v>
      </c>
      <c r="E5617" s="449">
        <v>23.49</v>
      </c>
      <c r="F5617" s="449" t="s">
        <v>16796</v>
      </c>
    </row>
    <row r="5618" spans="1:6" ht="30" customHeight="1">
      <c r="A5618" s="446">
        <v>94287</v>
      </c>
      <c r="B5618" s="447" t="s">
        <v>4723</v>
      </c>
      <c r="C5618" s="448" t="s">
        <v>2572</v>
      </c>
      <c r="D5618" s="449">
        <v>14.040000000000001</v>
      </c>
      <c r="E5618" s="449">
        <v>12.65</v>
      </c>
      <c r="F5618" s="449" t="s">
        <v>16797</v>
      </c>
    </row>
    <row r="5619" spans="1:6" ht="30" customHeight="1">
      <c r="A5619" s="446">
        <v>94288</v>
      </c>
      <c r="B5619" s="447" t="s">
        <v>4724</v>
      </c>
      <c r="C5619" s="448" t="s">
        <v>2572</v>
      </c>
      <c r="D5619" s="449">
        <v>16.530000000000005</v>
      </c>
      <c r="E5619" s="449">
        <v>19.239999999999998</v>
      </c>
      <c r="F5619" s="449" t="s">
        <v>16798</v>
      </c>
    </row>
    <row r="5620" spans="1:6" ht="30" customHeight="1">
      <c r="A5620" s="446">
        <v>94289</v>
      </c>
      <c r="B5620" s="447" t="s">
        <v>4725</v>
      </c>
      <c r="C5620" s="448" t="s">
        <v>2572</v>
      </c>
      <c r="D5620" s="449">
        <v>18.649999999999999</v>
      </c>
      <c r="E5620" s="449">
        <v>13.76</v>
      </c>
      <c r="F5620" s="449" t="s">
        <v>14598</v>
      </c>
    </row>
    <row r="5621" spans="1:6" ht="30" customHeight="1">
      <c r="A5621" s="446">
        <v>94290</v>
      </c>
      <c r="B5621" s="447" t="s">
        <v>4726</v>
      </c>
      <c r="C5621" s="448" t="s">
        <v>2572</v>
      </c>
      <c r="D5621" s="449">
        <v>21.150000000000002</v>
      </c>
      <c r="E5621" s="449">
        <v>20.34</v>
      </c>
      <c r="F5621" s="449" t="s">
        <v>16799</v>
      </c>
    </row>
    <row r="5622" spans="1:6" ht="30" customHeight="1">
      <c r="A5622" s="446">
        <v>94291</v>
      </c>
      <c r="B5622" s="447" t="s">
        <v>4727</v>
      </c>
      <c r="C5622" s="448" t="s">
        <v>2572</v>
      </c>
      <c r="D5622" s="449">
        <v>23.160000000000004</v>
      </c>
      <c r="E5622" s="449">
        <v>14.51</v>
      </c>
      <c r="F5622" s="449" t="s">
        <v>16800</v>
      </c>
    </row>
    <row r="5623" spans="1:6" ht="30" customHeight="1">
      <c r="A5623" s="446">
        <v>94292</v>
      </c>
      <c r="B5623" s="447" t="s">
        <v>5428</v>
      </c>
      <c r="C5623" s="448" t="s">
        <v>2572</v>
      </c>
      <c r="D5623" s="449">
        <v>25.659999999999997</v>
      </c>
      <c r="E5623" s="449">
        <v>21.1</v>
      </c>
      <c r="F5623" s="449" t="s">
        <v>16801</v>
      </c>
    </row>
    <row r="5624" spans="1:6" ht="30" customHeight="1">
      <c r="A5624" s="446">
        <v>94293</v>
      </c>
      <c r="B5624" s="447" t="s">
        <v>5429</v>
      </c>
      <c r="C5624" s="448" t="s">
        <v>2572</v>
      </c>
      <c r="D5624" s="449">
        <v>66.44</v>
      </c>
      <c r="E5624" s="449">
        <v>23.05</v>
      </c>
      <c r="F5624" s="449" t="s">
        <v>16802</v>
      </c>
    </row>
    <row r="5625" spans="1:6" ht="45" customHeight="1">
      <c r="A5625" s="446">
        <v>94267</v>
      </c>
      <c r="B5625" s="447" t="s">
        <v>16781</v>
      </c>
      <c r="C5625" s="448" t="s">
        <v>2572</v>
      </c>
      <c r="D5625" s="449">
        <v>19.779999999999998</v>
      </c>
      <c r="E5625" s="449">
        <v>11.55</v>
      </c>
      <c r="F5625" s="449" t="s">
        <v>16782</v>
      </c>
    </row>
    <row r="5626" spans="1:6" ht="45" customHeight="1">
      <c r="A5626" s="446">
        <v>94268</v>
      </c>
      <c r="B5626" s="447" t="s">
        <v>16783</v>
      </c>
      <c r="C5626" s="448" t="s">
        <v>2572</v>
      </c>
      <c r="D5626" s="449">
        <v>21.14</v>
      </c>
      <c r="E5626" s="449">
        <v>14.08</v>
      </c>
      <c r="F5626" s="449" t="s">
        <v>16784</v>
      </c>
    </row>
    <row r="5627" spans="1:6" ht="45" customHeight="1">
      <c r="A5627" s="446">
        <v>94269</v>
      </c>
      <c r="B5627" s="447" t="s">
        <v>16785</v>
      </c>
      <c r="C5627" s="448" t="s">
        <v>2572</v>
      </c>
      <c r="D5627" s="449">
        <v>29.249999999999996</v>
      </c>
      <c r="E5627" s="449">
        <v>13.91</v>
      </c>
      <c r="F5627" s="449" t="s">
        <v>16786</v>
      </c>
    </row>
    <row r="5628" spans="1:6" ht="45" customHeight="1">
      <c r="A5628" s="446">
        <v>94270</v>
      </c>
      <c r="B5628" s="447" t="s">
        <v>16787</v>
      </c>
      <c r="C5628" s="448" t="s">
        <v>2572</v>
      </c>
      <c r="D5628" s="449">
        <v>31.13</v>
      </c>
      <c r="E5628" s="449">
        <v>17.45</v>
      </c>
      <c r="F5628" s="449" t="s">
        <v>13573</v>
      </c>
    </row>
    <row r="5629" spans="1:6" ht="45" customHeight="1">
      <c r="A5629" s="446">
        <v>94271</v>
      </c>
      <c r="B5629" s="447" t="s">
        <v>16788</v>
      </c>
      <c r="C5629" s="448" t="s">
        <v>2572</v>
      </c>
      <c r="D5629" s="449">
        <v>35.799999999999997</v>
      </c>
      <c r="E5629" s="449">
        <v>16.760000000000002</v>
      </c>
      <c r="F5629" s="449" t="s">
        <v>16789</v>
      </c>
    </row>
    <row r="5630" spans="1:6" ht="45" customHeight="1">
      <c r="A5630" s="446">
        <v>94272</v>
      </c>
      <c r="B5630" s="447" t="s">
        <v>16790</v>
      </c>
      <c r="C5630" s="448" t="s">
        <v>2572</v>
      </c>
      <c r="D5630" s="449">
        <v>38.31</v>
      </c>
      <c r="E5630" s="449">
        <v>21.48</v>
      </c>
      <c r="F5630" s="449" t="s">
        <v>16791</v>
      </c>
    </row>
    <row r="5631" spans="1:6" ht="30" customHeight="1">
      <c r="A5631" s="446">
        <v>92960</v>
      </c>
      <c r="B5631" s="447" t="s">
        <v>5430</v>
      </c>
      <c r="C5631" s="448" t="s">
        <v>1077</v>
      </c>
      <c r="D5631" s="449">
        <v>17.77</v>
      </c>
      <c r="E5631" s="449">
        <v>0</v>
      </c>
      <c r="F5631" s="449" t="s">
        <v>11825</v>
      </c>
    </row>
    <row r="5632" spans="1:6" ht="30" customHeight="1">
      <c r="A5632" s="446">
        <v>92961</v>
      </c>
      <c r="B5632" s="447" t="s">
        <v>5431</v>
      </c>
      <c r="C5632" s="448" t="s">
        <v>703</v>
      </c>
      <c r="D5632" s="449">
        <v>6.13</v>
      </c>
      <c r="E5632" s="449">
        <v>0</v>
      </c>
      <c r="F5632" s="449" t="s">
        <v>15962</v>
      </c>
    </row>
    <row r="5633" spans="1:6" ht="30" customHeight="1">
      <c r="A5633" s="446">
        <v>92956</v>
      </c>
      <c r="B5633" s="447" t="s">
        <v>5432</v>
      </c>
      <c r="C5633" s="448" t="s">
        <v>2672</v>
      </c>
      <c r="D5633" s="449">
        <v>5.01</v>
      </c>
      <c r="E5633" s="449">
        <v>0</v>
      </c>
      <c r="F5633" s="449" t="s">
        <v>11338</v>
      </c>
    </row>
    <row r="5634" spans="1:6" ht="30" customHeight="1">
      <c r="A5634" s="446">
        <v>92957</v>
      </c>
      <c r="B5634" s="447" t="s">
        <v>5433</v>
      </c>
      <c r="C5634" s="448" t="s">
        <v>2672</v>
      </c>
      <c r="D5634" s="449">
        <v>1.1200000000000001</v>
      </c>
      <c r="E5634" s="449">
        <v>0</v>
      </c>
      <c r="F5634" s="449" t="s">
        <v>16146</v>
      </c>
    </row>
    <row r="5635" spans="1:6" ht="30" customHeight="1">
      <c r="A5635" s="446">
        <v>92958</v>
      </c>
      <c r="B5635" s="447" t="s">
        <v>5434</v>
      </c>
      <c r="C5635" s="448" t="s">
        <v>2672</v>
      </c>
      <c r="D5635" s="449">
        <v>5.48</v>
      </c>
      <c r="E5635" s="449">
        <v>0</v>
      </c>
      <c r="F5635" s="449" t="s">
        <v>16147</v>
      </c>
    </row>
    <row r="5636" spans="1:6" ht="30" customHeight="1">
      <c r="A5636" s="446">
        <v>92959</v>
      </c>
      <c r="B5636" s="447" t="s">
        <v>5435</v>
      </c>
      <c r="C5636" s="448" t="s">
        <v>2672</v>
      </c>
      <c r="D5636" s="449">
        <v>6.16</v>
      </c>
      <c r="E5636" s="449">
        <v>0</v>
      </c>
      <c r="F5636" s="449" t="s">
        <v>12692</v>
      </c>
    </row>
    <row r="5637" spans="1:6">
      <c r="A5637" s="441"/>
      <c r="B5637" s="445" t="s">
        <v>188</v>
      </c>
      <c r="C5637" s="443"/>
      <c r="D5637" s="444" t="s">
        <v>2587</v>
      </c>
      <c r="E5637" s="444" t="s">
        <v>2587</v>
      </c>
      <c r="F5637" s="444"/>
    </row>
    <row r="5638" spans="1:6" ht="30" customHeight="1">
      <c r="A5638" s="446">
        <v>72947</v>
      </c>
      <c r="B5638" s="447" t="s">
        <v>5436</v>
      </c>
      <c r="C5638" s="448" t="s">
        <v>2573</v>
      </c>
      <c r="D5638" s="449">
        <v>28.61</v>
      </c>
      <c r="E5638" s="449">
        <v>0.45</v>
      </c>
      <c r="F5638" s="449" t="s">
        <v>14102</v>
      </c>
    </row>
    <row r="5639" spans="1:6">
      <c r="A5639" s="441"/>
      <c r="B5639" s="445" t="s">
        <v>2338</v>
      </c>
      <c r="C5639" s="443"/>
      <c r="D5639" s="444" t="s">
        <v>2587</v>
      </c>
      <c r="E5639" s="444" t="s">
        <v>2587</v>
      </c>
      <c r="F5639" s="444"/>
    </row>
    <row r="5640" spans="1:6" ht="30" customHeight="1">
      <c r="A5640" s="446" t="s">
        <v>2339</v>
      </c>
      <c r="B5640" s="447" t="s">
        <v>5437</v>
      </c>
      <c r="C5640" s="448" t="s">
        <v>2572</v>
      </c>
      <c r="D5640" s="449">
        <v>344.15</v>
      </c>
      <c r="E5640" s="449">
        <v>134.61000000000001</v>
      </c>
      <c r="F5640" s="449" t="s">
        <v>20234</v>
      </c>
    </row>
    <row r="5641" spans="1:6" ht="30" customHeight="1">
      <c r="A5641" s="446" t="s">
        <v>2340</v>
      </c>
      <c r="B5641" s="447" t="s">
        <v>5438</v>
      </c>
      <c r="C5641" s="448" t="s">
        <v>2572</v>
      </c>
      <c r="D5641" s="449">
        <v>285.82</v>
      </c>
      <c r="E5641" s="449">
        <v>126.17</v>
      </c>
      <c r="F5641" s="449" t="s">
        <v>20235</v>
      </c>
    </row>
    <row r="5642" spans="1:6">
      <c r="A5642" s="441"/>
      <c r="B5642" s="442" t="s">
        <v>2341</v>
      </c>
      <c r="C5642" s="443"/>
      <c r="D5642" s="444" t="s">
        <v>2587</v>
      </c>
      <c r="E5642" s="444" t="s">
        <v>2587</v>
      </c>
      <c r="F5642" s="444"/>
    </row>
    <row r="5643" spans="1:6">
      <c r="A5643" s="441"/>
      <c r="B5643" s="453" t="s">
        <v>124</v>
      </c>
      <c r="C5643" s="443"/>
      <c r="D5643" s="444" t="s">
        <v>2587</v>
      </c>
      <c r="E5643" s="444" t="s">
        <v>2587</v>
      </c>
      <c r="F5643" s="444"/>
    </row>
    <row r="5644" spans="1:6" ht="30" customHeight="1">
      <c r="A5644" s="446">
        <v>85171</v>
      </c>
      <c r="B5644" s="447" t="s">
        <v>5444</v>
      </c>
      <c r="C5644" s="448" t="s">
        <v>2572</v>
      </c>
      <c r="D5644" s="449">
        <v>1.9700000000000002</v>
      </c>
      <c r="E5644" s="449">
        <v>1.96</v>
      </c>
      <c r="F5644" s="449" t="s">
        <v>11353</v>
      </c>
    </row>
    <row r="5645" spans="1:6">
      <c r="A5645" s="441"/>
      <c r="B5645" s="445" t="s">
        <v>125</v>
      </c>
      <c r="C5645" s="443"/>
      <c r="D5645" s="444" t="s">
        <v>2587</v>
      </c>
      <c r="E5645" s="444" t="s">
        <v>2587</v>
      </c>
      <c r="F5645" s="444"/>
    </row>
    <row r="5646" spans="1:6" ht="15" customHeight="1">
      <c r="A5646" s="446">
        <v>68054</v>
      </c>
      <c r="B5646" s="447" t="s">
        <v>2480</v>
      </c>
      <c r="C5646" s="448" t="s">
        <v>2573</v>
      </c>
      <c r="D5646" s="449">
        <v>204.03</v>
      </c>
      <c r="E5646" s="449">
        <v>41.48</v>
      </c>
      <c r="F5646" s="449" t="s">
        <v>16993</v>
      </c>
    </row>
    <row r="5647" spans="1:6" ht="15" customHeight="1">
      <c r="A5647" s="446" t="s">
        <v>2226</v>
      </c>
      <c r="B5647" s="447" t="s">
        <v>2481</v>
      </c>
      <c r="C5647" s="448" t="s">
        <v>2573</v>
      </c>
      <c r="D5647" s="449">
        <v>332.61</v>
      </c>
      <c r="E5647" s="449">
        <v>41.47</v>
      </c>
      <c r="F5647" s="449" t="s">
        <v>16994</v>
      </c>
    </row>
    <row r="5648" spans="1:6" ht="30" customHeight="1">
      <c r="A5648" s="446">
        <v>85188</v>
      </c>
      <c r="B5648" s="447" t="s">
        <v>2482</v>
      </c>
      <c r="C5648" s="448" t="s">
        <v>2570</v>
      </c>
      <c r="D5648" s="449">
        <v>462.77</v>
      </c>
      <c r="E5648" s="449">
        <v>173.63</v>
      </c>
      <c r="F5648" s="449" t="s">
        <v>16996</v>
      </c>
    </row>
    <row r="5649" spans="1:6" ht="30" customHeight="1">
      <c r="A5649" s="446">
        <v>85189</v>
      </c>
      <c r="B5649" s="447" t="s">
        <v>2483</v>
      </c>
      <c r="C5649" s="448" t="s">
        <v>2570</v>
      </c>
      <c r="D5649" s="449">
        <v>1010.5999999999999</v>
      </c>
      <c r="E5649" s="449">
        <v>280</v>
      </c>
      <c r="F5649" s="449" t="s">
        <v>16997</v>
      </c>
    </row>
    <row r="5650" spans="1:6" ht="30" customHeight="1">
      <c r="A5650" s="446" t="s">
        <v>2227</v>
      </c>
      <c r="B5650" s="447" t="s">
        <v>2484</v>
      </c>
      <c r="C5650" s="448" t="s">
        <v>2573</v>
      </c>
      <c r="D5650" s="449">
        <v>409.99000000000007</v>
      </c>
      <c r="E5650" s="449">
        <v>318.7</v>
      </c>
      <c r="F5650" s="449" t="s">
        <v>16995</v>
      </c>
    </row>
    <row r="5651" spans="1:6">
      <c r="A5651" s="441"/>
      <c r="B5651" s="445" t="s">
        <v>4</v>
      </c>
      <c r="C5651" s="443"/>
      <c r="D5651" s="444" t="s">
        <v>2587</v>
      </c>
      <c r="E5651" s="444" t="s">
        <v>2587</v>
      </c>
      <c r="F5651" s="444"/>
    </row>
    <row r="5652" spans="1:6" ht="30" customHeight="1">
      <c r="A5652" s="446" t="s">
        <v>2342</v>
      </c>
      <c r="B5652" s="447" t="s">
        <v>5439</v>
      </c>
      <c r="C5652" s="448" t="s">
        <v>2572</v>
      </c>
      <c r="D5652" s="449">
        <v>15.740000000000002</v>
      </c>
      <c r="E5652" s="449">
        <v>13.36</v>
      </c>
      <c r="F5652" s="449" t="s">
        <v>13445</v>
      </c>
    </row>
    <row r="5653" spans="1:6">
      <c r="A5653" s="441"/>
      <c r="B5653" s="445" t="s">
        <v>5</v>
      </c>
      <c r="C5653" s="443"/>
      <c r="D5653" s="444" t="s">
        <v>2587</v>
      </c>
      <c r="E5653" s="444" t="s">
        <v>2587</v>
      </c>
      <c r="F5653" s="444"/>
    </row>
    <row r="5654" spans="1:6" ht="30" customHeight="1">
      <c r="A5654" s="446" t="s">
        <v>2343</v>
      </c>
      <c r="B5654" s="447" t="s">
        <v>5440</v>
      </c>
      <c r="C5654" s="448" t="s">
        <v>2572</v>
      </c>
      <c r="D5654" s="449">
        <v>25.71</v>
      </c>
      <c r="E5654" s="449">
        <v>14.78</v>
      </c>
      <c r="F5654" s="449" t="s">
        <v>20878</v>
      </c>
    </row>
    <row r="5655" spans="1:6" ht="30" customHeight="1">
      <c r="A5655" s="446" t="s">
        <v>2344</v>
      </c>
      <c r="B5655" s="447" t="s">
        <v>5441</v>
      </c>
      <c r="C5655" s="448" t="s">
        <v>2572</v>
      </c>
      <c r="D5655" s="449">
        <v>36</v>
      </c>
      <c r="E5655" s="449">
        <v>13.13</v>
      </c>
      <c r="F5655" s="449" t="s">
        <v>20881</v>
      </c>
    </row>
    <row r="5656" spans="1:6" ht="30" customHeight="1">
      <c r="A5656" s="446" t="s">
        <v>2345</v>
      </c>
      <c r="B5656" s="447" t="s">
        <v>5442</v>
      </c>
      <c r="C5656" s="448" t="s">
        <v>2572</v>
      </c>
      <c r="D5656" s="449">
        <v>33.480000000000004</v>
      </c>
      <c r="E5656" s="449">
        <v>14.52</v>
      </c>
      <c r="F5656" s="449" t="s">
        <v>20882</v>
      </c>
    </row>
    <row r="5657" spans="1:6" ht="30" customHeight="1">
      <c r="A5657" s="446" t="s">
        <v>2346</v>
      </c>
      <c r="B5657" s="447" t="s">
        <v>5443</v>
      </c>
      <c r="C5657" s="448" t="s">
        <v>2572</v>
      </c>
      <c r="D5657" s="449">
        <v>31.360000000000003</v>
      </c>
      <c r="E5657" s="449">
        <v>14.52</v>
      </c>
      <c r="F5657" s="449" t="s">
        <v>15935</v>
      </c>
    </row>
    <row r="5658" spans="1:6">
      <c r="A5658" s="441"/>
      <c r="B5658" s="445" t="s">
        <v>6</v>
      </c>
      <c r="C5658" s="443"/>
      <c r="D5658" s="444" t="s">
        <v>2587</v>
      </c>
      <c r="E5658" s="444" t="s">
        <v>2587</v>
      </c>
      <c r="F5658" s="444"/>
    </row>
    <row r="5659" spans="1:6" ht="30" customHeight="1">
      <c r="A5659" s="446" t="s">
        <v>2348</v>
      </c>
      <c r="B5659" s="447" t="s">
        <v>5446</v>
      </c>
      <c r="C5659" s="448" t="s">
        <v>2572</v>
      </c>
      <c r="D5659" s="449">
        <v>15.740000000000002</v>
      </c>
      <c r="E5659" s="449">
        <v>13.36</v>
      </c>
      <c r="F5659" s="449" t="s">
        <v>13445</v>
      </c>
    </row>
    <row r="5660" spans="1:6" ht="30" customHeight="1">
      <c r="A5660" s="446" t="s">
        <v>2349</v>
      </c>
      <c r="B5660" s="447" t="s">
        <v>5447</v>
      </c>
      <c r="C5660" s="448" t="s">
        <v>2572</v>
      </c>
      <c r="D5660" s="449">
        <v>14.43</v>
      </c>
      <c r="E5660" s="449">
        <v>6.68</v>
      </c>
      <c r="F5660" s="449" t="s">
        <v>20879</v>
      </c>
    </row>
    <row r="5661" spans="1:6" ht="30" customHeight="1">
      <c r="A5661" s="446" t="s">
        <v>2347</v>
      </c>
      <c r="B5661" s="447" t="s">
        <v>5445</v>
      </c>
      <c r="C5661" s="448" t="s">
        <v>2572</v>
      </c>
      <c r="D5661" s="449">
        <v>19.809999999999995</v>
      </c>
      <c r="E5661" s="449">
        <v>13.35</v>
      </c>
      <c r="F5661" s="449" t="s">
        <v>20880</v>
      </c>
    </row>
    <row r="5662" spans="1:6">
      <c r="A5662" s="441"/>
      <c r="B5662" s="445" t="s">
        <v>2350</v>
      </c>
      <c r="C5662" s="443"/>
      <c r="D5662" s="444" t="s">
        <v>2587</v>
      </c>
      <c r="E5662" s="444" t="s">
        <v>2587</v>
      </c>
      <c r="F5662" s="444"/>
    </row>
    <row r="5663" spans="1:6" ht="45" customHeight="1">
      <c r="A5663" s="446" t="s">
        <v>2351</v>
      </c>
      <c r="B5663" s="447" t="s">
        <v>5448</v>
      </c>
      <c r="C5663" s="448" t="s">
        <v>2573</v>
      </c>
      <c r="D5663" s="449">
        <v>117.18999999999998</v>
      </c>
      <c r="E5663" s="449">
        <v>77.2</v>
      </c>
      <c r="F5663" s="449" t="s">
        <v>20883</v>
      </c>
    </row>
    <row r="5664" spans="1:6" ht="45" customHeight="1">
      <c r="A5664" s="446" t="s">
        <v>2352</v>
      </c>
      <c r="B5664" s="447" t="s">
        <v>5449</v>
      </c>
      <c r="C5664" s="448" t="s">
        <v>2573</v>
      </c>
      <c r="D5664" s="449">
        <v>99.08</v>
      </c>
      <c r="E5664" s="449">
        <v>19.489999999999998</v>
      </c>
      <c r="F5664" s="449" t="s">
        <v>15094</v>
      </c>
    </row>
    <row r="5665" spans="1:6" ht="30" customHeight="1">
      <c r="A5665" s="446">
        <v>98522</v>
      </c>
      <c r="B5665" s="447" t="s">
        <v>20894</v>
      </c>
      <c r="C5665" s="448" t="s">
        <v>2572</v>
      </c>
      <c r="D5665" s="449">
        <v>83.210000000000008</v>
      </c>
      <c r="E5665" s="449">
        <v>32.799999999999997</v>
      </c>
      <c r="F5665" s="449" t="s">
        <v>20895</v>
      </c>
    </row>
    <row r="5666" spans="1:6">
      <c r="A5666" s="441"/>
      <c r="B5666" s="445" t="s">
        <v>40</v>
      </c>
      <c r="C5666" s="443"/>
      <c r="D5666" s="444" t="s">
        <v>2587</v>
      </c>
      <c r="E5666" s="444" t="s">
        <v>2587</v>
      </c>
      <c r="F5666" s="444"/>
    </row>
    <row r="5667" spans="1:6">
      <c r="A5667" s="441"/>
      <c r="B5667" s="445" t="s">
        <v>41</v>
      </c>
      <c r="C5667" s="443"/>
      <c r="D5667" s="444" t="s">
        <v>2587</v>
      </c>
      <c r="E5667" s="444" t="s">
        <v>2587</v>
      </c>
      <c r="F5667" s="444"/>
    </row>
    <row r="5668" spans="1:6">
      <c r="A5668" s="441"/>
      <c r="B5668" s="442" t="s">
        <v>42</v>
      </c>
      <c r="C5668" s="443"/>
      <c r="D5668" s="444" t="s">
        <v>2587</v>
      </c>
      <c r="E5668" s="444" t="s">
        <v>2587</v>
      </c>
      <c r="F5668" s="444"/>
    </row>
    <row r="5669" spans="1:6">
      <c r="A5669" s="441"/>
      <c r="B5669" s="445" t="s">
        <v>2353</v>
      </c>
      <c r="C5669" s="443"/>
      <c r="D5669" s="444" t="s">
        <v>2587</v>
      </c>
      <c r="E5669" s="444" t="s">
        <v>2587</v>
      </c>
      <c r="F5669" s="444"/>
    </row>
    <row r="5670" spans="1:6" ht="15" customHeight="1">
      <c r="A5670" s="446" t="s">
        <v>2354</v>
      </c>
      <c r="B5670" s="447" t="s">
        <v>5450</v>
      </c>
      <c r="C5670" s="448" t="s">
        <v>2568</v>
      </c>
      <c r="D5670" s="449">
        <v>198.42000000000002</v>
      </c>
      <c r="E5670" s="449">
        <v>123.94</v>
      </c>
      <c r="F5670" s="449" t="s">
        <v>16392</v>
      </c>
    </row>
    <row r="5671" spans="1:6" ht="15" customHeight="1">
      <c r="A5671" s="446" t="s">
        <v>2355</v>
      </c>
      <c r="B5671" s="447" t="s">
        <v>1967</v>
      </c>
      <c r="C5671" s="448" t="s">
        <v>2568</v>
      </c>
      <c r="D5671" s="449">
        <v>228.92000000000002</v>
      </c>
      <c r="E5671" s="449">
        <v>270.27999999999997</v>
      </c>
      <c r="F5671" s="449" t="s">
        <v>16393</v>
      </c>
    </row>
    <row r="5672" spans="1:6" ht="15" customHeight="1">
      <c r="A5672" s="446" t="s">
        <v>2356</v>
      </c>
      <c r="B5672" s="447" t="s">
        <v>1968</v>
      </c>
      <c r="C5672" s="448" t="s">
        <v>2568</v>
      </c>
      <c r="D5672" s="449">
        <v>255.32999999999998</v>
      </c>
      <c r="E5672" s="449">
        <v>193.8</v>
      </c>
      <c r="F5672" s="449" t="s">
        <v>16394</v>
      </c>
    </row>
    <row r="5673" spans="1:6" ht="30" customHeight="1">
      <c r="A5673" s="446" t="s">
        <v>2357</v>
      </c>
      <c r="B5673" s="447" t="s">
        <v>5451</v>
      </c>
      <c r="C5673" s="448" t="s">
        <v>2568</v>
      </c>
      <c r="D5673" s="449">
        <v>176.44</v>
      </c>
      <c r="E5673" s="449">
        <v>100.3</v>
      </c>
      <c r="F5673" s="449" t="s">
        <v>16395</v>
      </c>
    </row>
    <row r="5674" spans="1:6" ht="30" customHeight="1">
      <c r="A5674" s="446" t="s">
        <v>2358</v>
      </c>
      <c r="B5674" s="447" t="s">
        <v>5452</v>
      </c>
      <c r="C5674" s="448" t="s">
        <v>2568</v>
      </c>
      <c r="D5674" s="449">
        <v>37.789999999999992</v>
      </c>
      <c r="E5674" s="449">
        <v>95.78</v>
      </c>
      <c r="F5674" s="449" t="s">
        <v>16396</v>
      </c>
    </row>
    <row r="5675" spans="1:6">
      <c r="A5675" s="441"/>
      <c r="B5675" s="528" t="s">
        <v>20994</v>
      </c>
      <c r="C5675" s="443"/>
      <c r="D5675" s="444" t="s">
        <v>2587</v>
      </c>
      <c r="E5675" s="444" t="s">
        <v>2587</v>
      </c>
      <c r="F5675" s="444"/>
    </row>
    <row r="5676" spans="1:6" ht="30" customHeight="1">
      <c r="A5676" s="446">
        <v>98615</v>
      </c>
      <c r="B5676" s="447" t="s">
        <v>17670</v>
      </c>
      <c r="C5676" s="448" t="s">
        <v>2573</v>
      </c>
      <c r="D5676" s="449">
        <v>63.620000000000005</v>
      </c>
      <c r="E5676" s="449">
        <v>11.27</v>
      </c>
      <c r="F5676" s="449" t="s">
        <v>17671</v>
      </c>
    </row>
    <row r="5677" spans="1:6" ht="30" customHeight="1">
      <c r="A5677" s="446">
        <v>98616</v>
      </c>
      <c r="B5677" s="447" t="s">
        <v>17672</v>
      </c>
      <c r="C5677" s="448" t="s">
        <v>2573</v>
      </c>
      <c r="D5677" s="449">
        <v>49.42</v>
      </c>
      <c r="E5677" s="449">
        <v>7.12</v>
      </c>
      <c r="F5677" s="449" t="s">
        <v>17673</v>
      </c>
    </row>
    <row r="5678" spans="1:6" ht="30" customHeight="1">
      <c r="A5678" s="446">
        <v>98617</v>
      </c>
      <c r="B5678" s="447" t="s">
        <v>17674</v>
      </c>
      <c r="C5678" s="448" t="s">
        <v>2573</v>
      </c>
      <c r="D5678" s="449">
        <v>45.6</v>
      </c>
      <c r="E5678" s="449">
        <v>5.55</v>
      </c>
      <c r="F5678" s="449" t="s">
        <v>17675</v>
      </c>
    </row>
    <row r="5679" spans="1:6" ht="30" customHeight="1">
      <c r="A5679" s="446">
        <v>98618</v>
      </c>
      <c r="B5679" s="447" t="s">
        <v>17676</v>
      </c>
      <c r="C5679" s="448" t="s">
        <v>2573</v>
      </c>
      <c r="D5679" s="449">
        <v>62.609999999999992</v>
      </c>
      <c r="E5679" s="449">
        <v>8.2100000000000009</v>
      </c>
      <c r="F5679" s="449" t="s">
        <v>17677</v>
      </c>
    </row>
    <row r="5680" spans="1:6" ht="30" customHeight="1">
      <c r="A5680" s="446">
        <v>98619</v>
      </c>
      <c r="B5680" s="447" t="s">
        <v>17678</v>
      </c>
      <c r="C5680" s="448" t="s">
        <v>2573</v>
      </c>
      <c r="D5680" s="449">
        <v>56.82</v>
      </c>
      <c r="E5680" s="449">
        <v>5.86</v>
      </c>
      <c r="F5680" s="449" t="s">
        <v>17679</v>
      </c>
    </row>
    <row r="5681" spans="1:6" ht="30" customHeight="1">
      <c r="A5681" s="446">
        <v>98620</v>
      </c>
      <c r="B5681" s="447" t="s">
        <v>17680</v>
      </c>
      <c r="C5681" s="448" t="s">
        <v>2573</v>
      </c>
      <c r="D5681" s="449">
        <v>53.879999999999995</v>
      </c>
      <c r="E5681" s="449">
        <v>4.7</v>
      </c>
      <c r="F5681" s="449" t="s">
        <v>17681</v>
      </c>
    </row>
    <row r="5682" spans="1:6" ht="30" customHeight="1">
      <c r="A5682" s="446">
        <v>98621</v>
      </c>
      <c r="B5682" s="447" t="s">
        <v>17682</v>
      </c>
      <c r="C5682" s="448" t="s">
        <v>2573</v>
      </c>
      <c r="D5682" s="449">
        <v>70.78</v>
      </c>
      <c r="E5682" s="449">
        <v>7.12</v>
      </c>
      <c r="F5682" s="449" t="s">
        <v>17683</v>
      </c>
    </row>
    <row r="5683" spans="1:6" ht="30" customHeight="1">
      <c r="A5683" s="446">
        <v>98622</v>
      </c>
      <c r="B5683" s="447" t="s">
        <v>17684</v>
      </c>
      <c r="C5683" s="448" t="s">
        <v>2573</v>
      </c>
      <c r="D5683" s="449">
        <v>66.11</v>
      </c>
      <c r="E5683" s="449">
        <v>5.23</v>
      </c>
      <c r="F5683" s="449" t="s">
        <v>17685</v>
      </c>
    </row>
    <row r="5684" spans="1:6" ht="30" customHeight="1">
      <c r="A5684" s="446">
        <v>98623</v>
      </c>
      <c r="B5684" s="447" t="s">
        <v>17686</v>
      </c>
      <c r="C5684" s="448" t="s">
        <v>2573</v>
      </c>
      <c r="D5684" s="449">
        <v>63.740000000000009</v>
      </c>
      <c r="E5684" s="449">
        <v>4.3</v>
      </c>
      <c r="F5684" s="449" t="s">
        <v>17687</v>
      </c>
    </row>
    <row r="5685" spans="1:6" ht="30" customHeight="1">
      <c r="A5685" s="446">
        <v>98624</v>
      </c>
      <c r="B5685" s="447" t="s">
        <v>17688</v>
      </c>
      <c r="C5685" s="448" t="s">
        <v>2573</v>
      </c>
      <c r="D5685" s="449">
        <v>79.69</v>
      </c>
      <c r="E5685" s="449">
        <v>6.48</v>
      </c>
      <c r="F5685" s="449" t="s">
        <v>17689</v>
      </c>
    </row>
    <row r="5686" spans="1:6" ht="30" customHeight="1">
      <c r="A5686" s="446">
        <v>98625</v>
      </c>
      <c r="B5686" s="447" t="s">
        <v>17690</v>
      </c>
      <c r="C5686" s="448" t="s">
        <v>2573</v>
      </c>
      <c r="D5686" s="449">
        <v>75.75</v>
      </c>
      <c r="E5686" s="449">
        <v>4.93</v>
      </c>
      <c r="F5686" s="449" t="s">
        <v>17691</v>
      </c>
    </row>
    <row r="5687" spans="1:6" ht="30" customHeight="1">
      <c r="A5687" s="446">
        <v>98626</v>
      </c>
      <c r="B5687" s="447" t="s">
        <v>17692</v>
      </c>
      <c r="C5687" s="448" t="s">
        <v>2573</v>
      </c>
      <c r="D5687" s="449">
        <v>73.73</v>
      </c>
      <c r="E5687" s="449">
        <v>4.1399999999999997</v>
      </c>
      <c r="F5687" s="449" t="s">
        <v>17693</v>
      </c>
    </row>
    <row r="5688" spans="1:6">
      <c r="A5688" s="441"/>
      <c r="B5688" s="528" t="s">
        <v>20995</v>
      </c>
      <c r="C5688" s="443"/>
      <c r="D5688" s="444" t="s">
        <v>2587</v>
      </c>
      <c r="E5688" s="444" t="s">
        <v>2587</v>
      </c>
      <c r="F5688" s="444"/>
    </row>
    <row r="5689" spans="1:6" ht="30" customHeight="1">
      <c r="A5689" s="446">
        <v>98655</v>
      </c>
      <c r="B5689" s="447" t="s">
        <v>17694</v>
      </c>
      <c r="C5689" s="448" t="s">
        <v>2572</v>
      </c>
      <c r="D5689" s="449">
        <v>270.23</v>
      </c>
      <c r="E5689" s="449">
        <v>124.18</v>
      </c>
      <c r="F5689" s="449" t="s">
        <v>17695</v>
      </c>
    </row>
    <row r="5690" spans="1:6" ht="30" customHeight="1">
      <c r="A5690" s="446">
        <v>98656</v>
      </c>
      <c r="B5690" s="447" t="s">
        <v>17696</v>
      </c>
      <c r="C5690" s="448" t="s">
        <v>2572</v>
      </c>
      <c r="D5690" s="449">
        <v>274.57</v>
      </c>
      <c r="E5690" s="449">
        <v>125.23</v>
      </c>
      <c r="F5690" s="449" t="s">
        <v>17697</v>
      </c>
    </row>
    <row r="5691" spans="1:6" ht="30" customHeight="1">
      <c r="A5691" s="446">
        <v>98657</v>
      </c>
      <c r="B5691" s="447" t="s">
        <v>17698</v>
      </c>
      <c r="C5691" s="448" t="s">
        <v>2572</v>
      </c>
      <c r="D5691" s="449">
        <v>278.88</v>
      </c>
      <c r="E5691" s="449">
        <v>126.3</v>
      </c>
      <c r="F5691" s="449" t="s">
        <v>17699</v>
      </c>
    </row>
    <row r="5692" spans="1:6" ht="30" customHeight="1">
      <c r="A5692" s="446">
        <v>98658</v>
      </c>
      <c r="B5692" s="447" t="s">
        <v>17700</v>
      </c>
      <c r="C5692" s="448" t="s">
        <v>2572</v>
      </c>
      <c r="D5692" s="449">
        <v>283.26</v>
      </c>
      <c r="E5692" s="449">
        <v>127.31</v>
      </c>
      <c r="F5692" s="449" t="s">
        <v>14256</v>
      </c>
    </row>
    <row r="5693" spans="1:6" ht="30" customHeight="1">
      <c r="A5693" s="446">
        <v>98659</v>
      </c>
      <c r="B5693" s="447" t="s">
        <v>17701</v>
      </c>
      <c r="C5693" s="448" t="s">
        <v>2572</v>
      </c>
      <c r="D5693" s="449">
        <v>291.89</v>
      </c>
      <c r="E5693" s="449">
        <v>129.46</v>
      </c>
      <c r="F5693" s="449" t="s">
        <v>17702</v>
      </c>
    </row>
    <row r="5694" spans="1:6">
      <c r="A5694" s="441"/>
      <c r="B5694" s="445" t="s">
        <v>2359</v>
      </c>
      <c r="C5694" s="443"/>
      <c r="D5694" s="444" t="s">
        <v>2587</v>
      </c>
      <c r="E5694" s="444" t="s">
        <v>2587</v>
      </c>
      <c r="F5694" s="444"/>
    </row>
    <row r="5695" spans="1:6" ht="15" customHeight="1">
      <c r="A5695" s="446">
        <v>6454</v>
      </c>
      <c r="B5695" s="447" t="s">
        <v>5453</v>
      </c>
      <c r="C5695" s="448" t="s">
        <v>2568</v>
      </c>
      <c r="D5695" s="449">
        <v>83.67</v>
      </c>
      <c r="E5695" s="449">
        <v>68.64</v>
      </c>
      <c r="F5695" s="449" t="s">
        <v>16358</v>
      </c>
    </row>
    <row r="5696" spans="1:6" ht="15" customHeight="1">
      <c r="A5696" s="446">
        <v>73611</v>
      </c>
      <c r="B5696" s="447" t="s">
        <v>1964</v>
      </c>
      <c r="C5696" s="448" t="s">
        <v>2568</v>
      </c>
      <c r="D5696" s="449">
        <v>186.95</v>
      </c>
      <c r="E5696" s="449">
        <v>168.64</v>
      </c>
      <c r="F5696" s="449" t="s">
        <v>16359</v>
      </c>
    </row>
    <row r="5697" spans="1:6" ht="15" customHeight="1">
      <c r="A5697" s="446">
        <v>73697</v>
      </c>
      <c r="B5697" s="447" t="s">
        <v>5454</v>
      </c>
      <c r="C5697" s="448" t="s">
        <v>2568</v>
      </c>
      <c r="D5697" s="449">
        <v>80.98</v>
      </c>
      <c r="E5697" s="449">
        <v>70.02</v>
      </c>
      <c r="F5697" s="449" t="s">
        <v>16360</v>
      </c>
    </row>
    <row r="5698" spans="1:6" ht="15" customHeight="1">
      <c r="A5698" s="446">
        <v>73698</v>
      </c>
      <c r="B5698" s="447" t="s">
        <v>5455</v>
      </c>
      <c r="C5698" s="448" t="s">
        <v>2568</v>
      </c>
      <c r="D5698" s="449">
        <v>96.929999999999993</v>
      </c>
      <c r="E5698" s="449">
        <v>111.48</v>
      </c>
      <c r="F5698" s="449" t="s">
        <v>16361</v>
      </c>
    </row>
    <row r="5699" spans="1:6">
      <c r="A5699" s="441"/>
      <c r="B5699" s="445" t="s">
        <v>43</v>
      </c>
      <c r="C5699" s="443"/>
      <c r="D5699" s="444" t="s">
        <v>2587</v>
      </c>
      <c r="E5699" s="444" t="s">
        <v>2587</v>
      </c>
      <c r="F5699" s="444"/>
    </row>
    <row r="5700" spans="1:6" ht="45" customHeight="1">
      <c r="A5700" s="446">
        <v>92743</v>
      </c>
      <c r="B5700" s="447" t="s">
        <v>16364</v>
      </c>
      <c r="C5700" s="448" t="s">
        <v>2568</v>
      </c>
      <c r="D5700" s="449">
        <v>400.74</v>
      </c>
      <c r="E5700" s="449">
        <v>85.21</v>
      </c>
      <c r="F5700" s="449" t="s">
        <v>16365</v>
      </c>
    </row>
    <row r="5701" spans="1:6" ht="45" customHeight="1">
      <c r="A5701" s="446">
        <v>92744</v>
      </c>
      <c r="B5701" s="447" t="s">
        <v>16366</v>
      </c>
      <c r="C5701" s="448" t="s">
        <v>2568</v>
      </c>
      <c r="D5701" s="449">
        <v>429.75</v>
      </c>
      <c r="E5701" s="449">
        <v>41.13</v>
      </c>
      <c r="F5701" s="449" t="s">
        <v>16367</v>
      </c>
    </row>
    <row r="5702" spans="1:6" ht="45" customHeight="1">
      <c r="A5702" s="446">
        <v>92745</v>
      </c>
      <c r="B5702" s="447" t="s">
        <v>16368</v>
      </c>
      <c r="C5702" s="448" t="s">
        <v>2568</v>
      </c>
      <c r="D5702" s="449">
        <v>511.39000000000004</v>
      </c>
      <c r="E5702" s="449">
        <v>102.55</v>
      </c>
      <c r="F5702" s="449" t="s">
        <v>16369</v>
      </c>
    </row>
    <row r="5703" spans="1:6" ht="45" customHeight="1">
      <c r="A5703" s="446">
        <v>92746</v>
      </c>
      <c r="B5703" s="447" t="s">
        <v>16370</v>
      </c>
      <c r="C5703" s="448" t="s">
        <v>2568</v>
      </c>
      <c r="D5703" s="449">
        <v>506.96000000000004</v>
      </c>
      <c r="E5703" s="449">
        <v>57.86</v>
      </c>
      <c r="F5703" s="449" t="s">
        <v>16371</v>
      </c>
    </row>
    <row r="5704" spans="1:6" ht="45" customHeight="1">
      <c r="A5704" s="446">
        <v>92747</v>
      </c>
      <c r="B5704" s="447" t="s">
        <v>16372</v>
      </c>
      <c r="C5704" s="448" t="s">
        <v>2568</v>
      </c>
      <c r="D5704" s="449">
        <v>574.46</v>
      </c>
      <c r="E5704" s="449">
        <v>112.53</v>
      </c>
      <c r="F5704" s="449" t="s">
        <v>16373</v>
      </c>
    </row>
    <row r="5705" spans="1:6" ht="45" customHeight="1">
      <c r="A5705" s="446">
        <v>92748</v>
      </c>
      <c r="B5705" s="447" t="s">
        <v>16374</v>
      </c>
      <c r="C5705" s="448" t="s">
        <v>2568</v>
      </c>
      <c r="D5705" s="449">
        <v>551.02</v>
      </c>
      <c r="E5705" s="449">
        <v>67.790000000000006</v>
      </c>
      <c r="F5705" s="449" t="s">
        <v>16375</v>
      </c>
    </row>
    <row r="5706" spans="1:6" ht="45" customHeight="1">
      <c r="A5706" s="446">
        <v>92749</v>
      </c>
      <c r="B5706" s="447" t="s">
        <v>16376</v>
      </c>
      <c r="C5706" s="448" t="s">
        <v>2568</v>
      </c>
      <c r="D5706" s="449">
        <v>630.52</v>
      </c>
      <c r="E5706" s="449">
        <v>84.23</v>
      </c>
      <c r="F5706" s="449" t="s">
        <v>16377</v>
      </c>
    </row>
    <row r="5707" spans="1:6" ht="45" customHeight="1">
      <c r="A5707" s="446">
        <v>92750</v>
      </c>
      <c r="B5707" s="447" t="s">
        <v>16378</v>
      </c>
      <c r="C5707" s="448" t="s">
        <v>2568</v>
      </c>
      <c r="D5707" s="449">
        <v>1148.81</v>
      </c>
      <c r="E5707" s="449">
        <v>115.76</v>
      </c>
      <c r="F5707" s="449" t="s">
        <v>16379</v>
      </c>
    </row>
    <row r="5708" spans="1:6" ht="45" customHeight="1">
      <c r="A5708" s="446">
        <v>92751</v>
      </c>
      <c r="B5708" s="447" t="s">
        <v>16380</v>
      </c>
      <c r="C5708" s="448" t="s">
        <v>2568</v>
      </c>
      <c r="D5708" s="449">
        <v>1451.0700000000002</v>
      </c>
      <c r="E5708" s="449">
        <v>133.56</v>
      </c>
      <c r="F5708" s="449" t="s">
        <v>16381</v>
      </c>
    </row>
    <row r="5709" spans="1:6" ht="45" customHeight="1">
      <c r="A5709" s="446">
        <v>92752</v>
      </c>
      <c r="B5709" s="447" t="s">
        <v>16382</v>
      </c>
      <c r="C5709" s="448" t="s">
        <v>2568</v>
      </c>
      <c r="D5709" s="449">
        <v>1752.81</v>
      </c>
      <c r="E5709" s="449">
        <v>150.72</v>
      </c>
      <c r="F5709" s="449" t="s">
        <v>16383</v>
      </c>
    </row>
    <row r="5710" spans="1:6" ht="45" customHeight="1">
      <c r="A5710" s="446">
        <v>92753</v>
      </c>
      <c r="B5710" s="447" t="s">
        <v>16384</v>
      </c>
      <c r="C5710" s="448" t="s">
        <v>2568</v>
      </c>
      <c r="D5710" s="449">
        <v>418.55</v>
      </c>
      <c r="E5710" s="449">
        <v>59.4</v>
      </c>
      <c r="F5710" s="449" t="s">
        <v>16385</v>
      </c>
    </row>
    <row r="5711" spans="1:6" ht="45" customHeight="1">
      <c r="A5711" s="446">
        <v>92754</v>
      </c>
      <c r="B5711" s="447" t="s">
        <v>16386</v>
      </c>
      <c r="C5711" s="448" t="s">
        <v>2568</v>
      </c>
      <c r="D5711" s="449">
        <v>382.27000000000004</v>
      </c>
      <c r="E5711" s="449">
        <v>54.7</v>
      </c>
      <c r="F5711" s="449" t="s">
        <v>16387</v>
      </c>
    </row>
    <row r="5712" spans="1:6" ht="30" customHeight="1">
      <c r="A5712" s="446">
        <v>92755</v>
      </c>
      <c r="B5712" s="447" t="s">
        <v>5254</v>
      </c>
      <c r="C5712" s="448" t="s">
        <v>2573</v>
      </c>
      <c r="D5712" s="449">
        <v>155.77000000000001</v>
      </c>
      <c r="E5712" s="449">
        <v>28.1</v>
      </c>
      <c r="F5712" s="449" t="s">
        <v>16388</v>
      </c>
    </row>
    <row r="5713" spans="1:6" ht="30" customHeight="1">
      <c r="A5713" s="446">
        <v>92756</v>
      </c>
      <c r="B5713" s="447" t="s">
        <v>5255</v>
      </c>
      <c r="C5713" s="448" t="s">
        <v>2573</v>
      </c>
      <c r="D5713" s="449">
        <v>174</v>
      </c>
      <c r="E5713" s="449">
        <v>33.340000000000003</v>
      </c>
      <c r="F5713" s="449" t="s">
        <v>16389</v>
      </c>
    </row>
    <row r="5714" spans="1:6" ht="30" customHeight="1">
      <c r="A5714" s="446">
        <v>92757</v>
      </c>
      <c r="B5714" s="447" t="s">
        <v>4856</v>
      </c>
      <c r="C5714" s="448" t="s">
        <v>2573</v>
      </c>
      <c r="D5714" s="449">
        <v>196.48</v>
      </c>
      <c r="E5714" s="449">
        <v>39.49</v>
      </c>
      <c r="F5714" s="449" t="s">
        <v>16390</v>
      </c>
    </row>
    <row r="5715" spans="1:6" ht="45" customHeight="1">
      <c r="A5715" s="446">
        <v>92758</v>
      </c>
      <c r="B5715" s="447" t="s">
        <v>4857</v>
      </c>
      <c r="C5715" s="448" t="s">
        <v>2568</v>
      </c>
      <c r="D5715" s="449">
        <v>509.27000000000004</v>
      </c>
      <c r="E5715" s="449">
        <v>63.69</v>
      </c>
      <c r="F5715" s="449" t="s">
        <v>16391</v>
      </c>
    </row>
    <row r="5716" spans="1:6">
      <c r="A5716" s="441"/>
      <c r="B5716" s="445" t="s">
        <v>1223</v>
      </c>
      <c r="C5716" s="443"/>
      <c r="D5716" s="444" t="s">
        <v>2587</v>
      </c>
      <c r="E5716" s="444" t="s">
        <v>2587</v>
      </c>
      <c r="F5716" s="444"/>
    </row>
    <row r="5717" spans="1:6">
      <c r="A5717" s="441"/>
      <c r="B5717" s="445" t="s">
        <v>2245</v>
      </c>
      <c r="C5717" s="443"/>
      <c r="D5717" s="444" t="s">
        <v>2587</v>
      </c>
      <c r="E5717" s="444" t="s">
        <v>2587</v>
      </c>
      <c r="F5717" s="444"/>
    </row>
    <row r="5718" spans="1:6" ht="15" customHeight="1">
      <c r="A5718" s="446" t="s">
        <v>2246</v>
      </c>
      <c r="B5718" s="447" t="s">
        <v>1965</v>
      </c>
      <c r="C5718" s="448" t="s">
        <v>2573</v>
      </c>
      <c r="D5718" s="449">
        <v>72.199999999999989</v>
      </c>
      <c r="E5718" s="449">
        <v>55.04</v>
      </c>
      <c r="F5718" s="449" t="s">
        <v>16362</v>
      </c>
    </row>
    <row r="5719" spans="1:6" ht="15" customHeight="1">
      <c r="A5719" s="446" t="s">
        <v>2247</v>
      </c>
      <c r="B5719" s="447" t="s">
        <v>1966</v>
      </c>
      <c r="C5719" s="448" t="s">
        <v>2573</v>
      </c>
      <c r="D5719" s="449">
        <v>183.28</v>
      </c>
      <c r="E5719" s="449">
        <v>137.6</v>
      </c>
      <c r="F5719" s="449" t="s">
        <v>16363</v>
      </c>
    </row>
    <row r="5720" spans="1:6">
      <c r="A5720" s="441"/>
      <c r="B5720" s="445" t="s">
        <v>4858</v>
      </c>
      <c r="C5720" s="443"/>
      <c r="D5720" s="444" t="s">
        <v>2587</v>
      </c>
      <c r="E5720" s="444" t="s">
        <v>2587</v>
      </c>
      <c r="F5720" s="444"/>
    </row>
    <row r="5721" spans="1:6" ht="45" customHeight="1">
      <c r="A5721" s="446">
        <v>93952</v>
      </c>
      <c r="B5721" s="447" t="s">
        <v>4859</v>
      </c>
      <c r="C5721" s="448" t="s">
        <v>2572</v>
      </c>
      <c r="D5721" s="449">
        <v>87.96</v>
      </c>
      <c r="E5721" s="449">
        <v>71.040000000000006</v>
      </c>
      <c r="F5721" s="449" t="s">
        <v>16425</v>
      </c>
    </row>
    <row r="5722" spans="1:6" ht="45" customHeight="1">
      <c r="A5722" s="446">
        <v>93953</v>
      </c>
      <c r="B5722" s="447" t="s">
        <v>4860</v>
      </c>
      <c r="C5722" s="448" t="s">
        <v>2572</v>
      </c>
      <c r="D5722" s="449">
        <v>83.9</v>
      </c>
      <c r="E5722" s="449">
        <v>63.37</v>
      </c>
      <c r="F5722" s="449" t="s">
        <v>16426</v>
      </c>
    </row>
    <row r="5723" spans="1:6" ht="45" customHeight="1">
      <c r="A5723" s="446">
        <v>93954</v>
      </c>
      <c r="B5723" s="447" t="s">
        <v>4861</v>
      </c>
      <c r="C5723" s="448" t="s">
        <v>2572</v>
      </c>
      <c r="D5723" s="449">
        <v>81.400000000000006</v>
      </c>
      <c r="E5723" s="449">
        <v>58.88</v>
      </c>
      <c r="F5723" s="449" t="s">
        <v>16427</v>
      </c>
    </row>
    <row r="5724" spans="1:6" ht="45" customHeight="1">
      <c r="A5724" s="446">
        <v>93955</v>
      </c>
      <c r="B5724" s="447" t="s">
        <v>4862</v>
      </c>
      <c r="C5724" s="448" t="s">
        <v>2572</v>
      </c>
      <c r="D5724" s="449">
        <v>79.650000000000006</v>
      </c>
      <c r="E5724" s="449">
        <v>55.72</v>
      </c>
      <c r="F5724" s="449" t="s">
        <v>16428</v>
      </c>
    </row>
    <row r="5725" spans="1:6" ht="45" customHeight="1">
      <c r="A5725" s="446">
        <v>93956</v>
      </c>
      <c r="B5725" s="447" t="s">
        <v>5472</v>
      </c>
      <c r="C5725" s="448" t="s">
        <v>2572</v>
      </c>
      <c r="D5725" s="449">
        <v>78.22</v>
      </c>
      <c r="E5725" s="449">
        <v>53.29</v>
      </c>
      <c r="F5725" s="449" t="s">
        <v>16429</v>
      </c>
    </row>
    <row r="5726" spans="1:6" ht="45" customHeight="1">
      <c r="A5726" s="446">
        <v>93957</v>
      </c>
      <c r="B5726" s="447" t="s">
        <v>5473</v>
      </c>
      <c r="C5726" s="448" t="s">
        <v>2572</v>
      </c>
      <c r="D5726" s="449">
        <v>92.44</v>
      </c>
      <c r="E5726" s="449">
        <v>72.47</v>
      </c>
      <c r="F5726" s="449" t="s">
        <v>16430</v>
      </c>
    </row>
    <row r="5727" spans="1:6" ht="45" customHeight="1">
      <c r="A5727" s="446">
        <v>93958</v>
      </c>
      <c r="B5727" s="447" t="s">
        <v>5474</v>
      </c>
      <c r="C5727" s="448" t="s">
        <v>2572</v>
      </c>
      <c r="D5727" s="449">
        <v>88.15</v>
      </c>
      <c r="E5727" s="449">
        <v>64.41</v>
      </c>
      <c r="F5727" s="449" t="s">
        <v>16431</v>
      </c>
    </row>
    <row r="5728" spans="1:6" ht="45" customHeight="1">
      <c r="A5728" s="446">
        <v>93959</v>
      </c>
      <c r="B5728" s="447" t="s">
        <v>5475</v>
      </c>
      <c r="C5728" s="448" t="s">
        <v>2572</v>
      </c>
      <c r="D5728" s="449">
        <v>85.57</v>
      </c>
      <c r="E5728" s="449">
        <v>59.71</v>
      </c>
      <c r="F5728" s="449" t="s">
        <v>16432</v>
      </c>
    </row>
    <row r="5729" spans="1:6" ht="45" customHeight="1">
      <c r="A5729" s="446">
        <v>93960</v>
      </c>
      <c r="B5729" s="447" t="s">
        <v>5476</v>
      </c>
      <c r="C5729" s="448" t="s">
        <v>2572</v>
      </c>
      <c r="D5729" s="449">
        <v>83.70999999999998</v>
      </c>
      <c r="E5729" s="449">
        <v>56.46</v>
      </c>
      <c r="F5729" s="449" t="s">
        <v>16433</v>
      </c>
    </row>
    <row r="5730" spans="1:6" ht="45" customHeight="1">
      <c r="A5730" s="446">
        <v>93961</v>
      </c>
      <c r="B5730" s="447" t="s">
        <v>5477</v>
      </c>
      <c r="C5730" s="448" t="s">
        <v>2572</v>
      </c>
      <c r="D5730" s="449">
        <v>82.199999999999989</v>
      </c>
      <c r="E5730" s="449">
        <v>53.96</v>
      </c>
      <c r="F5730" s="449" t="s">
        <v>16434</v>
      </c>
    </row>
    <row r="5731" spans="1:6" ht="45" customHeight="1">
      <c r="A5731" s="446">
        <v>93962</v>
      </c>
      <c r="B5731" s="447" t="s">
        <v>5478</v>
      </c>
      <c r="C5731" s="448" t="s">
        <v>2572</v>
      </c>
      <c r="D5731" s="449">
        <v>81.740000000000009</v>
      </c>
      <c r="E5731" s="449">
        <v>68.569999999999993</v>
      </c>
      <c r="F5731" s="449" t="s">
        <v>16435</v>
      </c>
    </row>
    <row r="5732" spans="1:6" ht="45" customHeight="1">
      <c r="A5732" s="446">
        <v>93963</v>
      </c>
      <c r="B5732" s="447" t="s">
        <v>5479</v>
      </c>
      <c r="C5732" s="448" t="s">
        <v>2572</v>
      </c>
      <c r="D5732" s="449">
        <v>77.66</v>
      </c>
      <c r="E5732" s="449">
        <v>60.96</v>
      </c>
      <c r="F5732" s="449" t="s">
        <v>14986</v>
      </c>
    </row>
    <row r="5733" spans="1:6" ht="45" customHeight="1">
      <c r="A5733" s="446">
        <v>93964</v>
      </c>
      <c r="B5733" s="447" t="s">
        <v>5480</v>
      </c>
      <c r="C5733" s="448" t="s">
        <v>2572</v>
      </c>
      <c r="D5733" s="449">
        <v>75.210000000000008</v>
      </c>
      <c r="E5733" s="449">
        <v>56.47</v>
      </c>
      <c r="F5733" s="449" t="s">
        <v>16436</v>
      </c>
    </row>
    <row r="5734" spans="1:6" ht="45" customHeight="1">
      <c r="A5734" s="446">
        <v>93965</v>
      </c>
      <c r="B5734" s="447" t="s">
        <v>5481</v>
      </c>
      <c r="C5734" s="448" t="s">
        <v>2572</v>
      </c>
      <c r="D5734" s="449">
        <v>72.98</v>
      </c>
      <c r="E5734" s="449">
        <v>51.66</v>
      </c>
      <c r="F5734" s="449" t="s">
        <v>16437</v>
      </c>
    </row>
    <row r="5735" spans="1:6" ht="45" customHeight="1">
      <c r="A5735" s="446">
        <v>93966</v>
      </c>
      <c r="B5735" s="447" t="s">
        <v>5482</v>
      </c>
      <c r="C5735" s="448" t="s">
        <v>2572</v>
      </c>
      <c r="D5735" s="449">
        <v>72.010000000000005</v>
      </c>
      <c r="E5735" s="449">
        <v>50.92</v>
      </c>
      <c r="F5735" s="449" t="s">
        <v>16036</v>
      </c>
    </row>
    <row r="5736" spans="1:6" ht="45" customHeight="1">
      <c r="A5736" s="446">
        <v>93967</v>
      </c>
      <c r="B5736" s="447" t="s">
        <v>5483</v>
      </c>
      <c r="C5736" s="448" t="s">
        <v>2572</v>
      </c>
      <c r="D5736" s="449">
        <v>86.2</v>
      </c>
      <c r="E5736" s="449">
        <v>70.02</v>
      </c>
      <c r="F5736" s="449" t="s">
        <v>16438</v>
      </c>
    </row>
    <row r="5737" spans="1:6" ht="45" customHeight="1">
      <c r="A5737" s="446">
        <v>93968</v>
      </c>
      <c r="B5737" s="447" t="s">
        <v>5484</v>
      </c>
      <c r="C5737" s="448" t="s">
        <v>2572</v>
      </c>
      <c r="D5737" s="449">
        <v>81.94</v>
      </c>
      <c r="E5737" s="449">
        <v>61.99</v>
      </c>
      <c r="F5737" s="449" t="s">
        <v>16439</v>
      </c>
    </row>
    <row r="5738" spans="1:6" ht="45" customHeight="1">
      <c r="A5738" s="446">
        <v>93969</v>
      </c>
      <c r="B5738" s="447" t="s">
        <v>5485</v>
      </c>
      <c r="C5738" s="448" t="s">
        <v>2572</v>
      </c>
      <c r="D5738" s="449">
        <v>79.320000000000007</v>
      </c>
      <c r="E5738" s="449">
        <v>57.33</v>
      </c>
      <c r="F5738" s="449" t="s">
        <v>16440</v>
      </c>
    </row>
    <row r="5739" spans="1:6" ht="45" customHeight="1">
      <c r="A5739" s="446">
        <v>93970</v>
      </c>
      <c r="B5739" s="447" t="s">
        <v>5486</v>
      </c>
      <c r="C5739" s="448" t="s">
        <v>2572</v>
      </c>
      <c r="D5739" s="449">
        <v>77.510000000000019</v>
      </c>
      <c r="E5739" s="449">
        <v>54.07</v>
      </c>
      <c r="F5739" s="449" t="s">
        <v>16441</v>
      </c>
    </row>
    <row r="5740" spans="1:6" ht="45" customHeight="1">
      <c r="A5740" s="446">
        <v>93971</v>
      </c>
      <c r="B5740" s="447" t="s">
        <v>5487</v>
      </c>
      <c r="C5740" s="448" t="s">
        <v>2572</v>
      </c>
      <c r="D5740" s="449">
        <v>73.300000000000011</v>
      </c>
      <c r="E5740" s="449">
        <v>50.54</v>
      </c>
      <c r="F5740" s="449" t="s">
        <v>16442</v>
      </c>
    </row>
    <row r="5741" spans="1:6">
      <c r="A5741" s="441"/>
      <c r="B5741" s="442" t="s">
        <v>2248</v>
      </c>
      <c r="C5741" s="443"/>
      <c r="D5741" s="444" t="s">
        <v>2587</v>
      </c>
      <c r="E5741" s="444" t="s">
        <v>2587</v>
      </c>
      <c r="F5741" s="444"/>
    </row>
    <row r="5742" spans="1:6">
      <c r="A5742" s="441"/>
      <c r="B5742" s="445" t="s">
        <v>44</v>
      </c>
      <c r="C5742" s="443"/>
      <c r="D5742" s="444" t="s">
        <v>2587</v>
      </c>
      <c r="E5742" s="444" t="s">
        <v>2587</v>
      </c>
      <c r="F5742" s="444"/>
    </row>
    <row r="5743" spans="1:6" ht="15" customHeight="1">
      <c r="A5743" s="446">
        <v>85184</v>
      </c>
      <c r="B5743" s="447" t="s">
        <v>451</v>
      </c>
      <c r="C5743" s="448" t="s">
        <v>2573</v>
      </c>
      <c r="D5743" s="449">
        <v>1.2600000000000002</v>
      </c>
      <c r="E5743" s="449">
        <v>2.93</v>
      </c>
      <c r="F5743" s="449" t="s">
        <v>15602</v>
      </c>
    </row>
    <row r="5744" spans="1:6">
      <c r="A5744" s="441"/>
      <c r="B5744" s="445" t="s">
        <v>2249</v>
      </c>
      <c r="C5744" s="443"/>
      <c r="D5744" s="444" t="s">
        <v>2587</v>
      </c>
      <c r="E5744" s="444" t="s">
        <v>2587</v>
      </c>
      <c r="F5744" s="444"/>
    </row>
    <row r="5745" spans="1:6" ht="15" customHeight="1">
      <c r="A5745" s="446">
        <v>98509</v>
      </c>
      <c r="B5745" s="447" t="s">
        <v>20885</v>
      </c>
      <c r="C5745" s="448" t="s">
        <v>2570</v>
      </c>
      <c r="D5745" s="449">
        <v>19.739999999999998</v>
      </c>
      <c r="E5745" s="449">
        <v>1.55</v>
      </c>
      <c r="F5745" s="449" t="s">
        <v>15863</v>
      </c>
    </row>
    <row r="5746" spans="1:6" ht="30" customHeight="1">
      <c r="A5746" s="446">
        <v>98510</v>
      </c>
      <c r="B5746" s="447" t="s">
        <v>20886</v>
      </c>
      <c r="C5746" s="448" t="s">
        <v>2570</v>
      </c>
      <c r="D5746" s="449">
        <v>27.500000000000004</v>
      </c>
      <c r="E5746" s="449">
        <v>11.2</v>
      </c>
      <c r="F5746" s="449" t="s">
        <v>20887</v>
      </c>
    </row>
    <row r="5747" spans="1:6" ht="30" customHeight="1">
      <c r="A5747" s="446">
        <v>98511</v>
      </c>
      <c r="B5747" s="447" t="s">
        <v>20888</v>
      </c>
      <c r="C5747" s="448" t="s">
        <v>2570</v>
      </c>
      <c r="D5747" s="449">
        <v>53.620000000000005</v>
      </c>
      <c r="E5747" s="449">
        <v>15.94</v>
      </c>
      <c r="F5747" s="449" t="s">
        <v>14085</v>
      </c>
    </row>
    <row r="5748" spans="1:6" ht="15" customHeight="1">
      <c r="A5748" s="446">
        <v>98516</v>
      </c>
      <c r="B5748" s="447" t="s">
        <v>20889</v>
      </c>
      <c r="C5748" s="448" t="s">
        <v>2570</v>
      </c>
      <c r="D5748" s="449">
        <v>126.31000000000002</v>
      </c>
      <c r="E5748" s="449">
        <v>91.05</v>
      </c>
      <c r="F5748" s="449" t="s">
        <v>20890</v>
      </c>
    </row>
    <row r="5749" spans="1:6" ht="15" customHeight="1">
      <c r="A5749" s="446" t="s">
        <v>2250</v>
      </c>
      <c r="B5749" s="447" t="s">
        <v>5488</v>
      </c>
      <c r="C5749" s="448" t="s">
        <v>2570</v>
      </c>
      <c r="D5749" s="449">
        <v>64.55</v>
      </c>
      <c r="E5749" s="449">
        <v>26.92</v>
      </c>
      <c r="F5749" s="449" t="s">
        <v>20884</v>
      </c>
    </row>
    <row r="5750" spans="1:6" ht="15" customHeight="1">
      <c r="A5750" s="446">
        <v>85180</v>
      </c>
      <c r="B5750" s="447" t="s">
        <v>450</v>
      </c>
      <c r="C5750" s="448" t="s">
        <v>2573</v>
      </c>
      <c r="D5750" s="449">
        <v>9.2800000000000011</v>
      </c>
      <c r="E5750" s="449">
        <v>2.71</v>
      </c>
      <c r="F5750" s="449" t="s">
        <v>20897</v>
      </c>
    </row>
    <row r="5751" spans="1:6" ht="15" customHeight="1">
      <c r="A5751" s="446">
        <v>98503</v>
      </c>
      <c r="B5751" s="447" t="s">
        <v>20898</v>
      </c>
      <c r="C5751" s="448" t="s">
        <v>2573</v>
      </c>
      <c r="D5751" s="449">
        <v>11.42</v>
      </c>
      <c r="E5751" s="449">
        <v>2.97</v>
      </c>
      <c r="F5751" s="449" t="s">
        <v>13681</v>
      </c>
    </row>
    <row r="5752" spans="1:6" ht="15" customHeight="1">
      <c r="A5752" s="446">
        <v>98504</v>
      </c>
      <c r="B5752" s="447" t="s">
        <v>20899</v>
      </c>
      <c r="C5752" s="448" t="s">
        <v>2573</v>
      </c>
      <c r="D5752" s="449">
        <v>3.8400000000000003</v>
      </c>
      <c r="E5752" s="449">
        <v>2.44</v>
      </c>
      <c r="F5752" s="449" t="s">
        <v>11841</v>
      </c>
    </row>
    <row r="5753" spans="1:6" ht="15" customHeight="1">
      <c r="A5753" s="446">
        <v>98505</v>
      </c>
      <c r="B5753" s="447" t="s">
        <v>20900</v>
      </c>
      <c r="C5753" s="448" t="s">
        <v>2573</v>
      </c>
      <c r="D5753" s="449">
        <v>28.14</v>
      </c>
      <c r="E5753" s="449">
        <v>3.23</v>
      </c>
      <c r="F5753" s="449" t="s">
        <v>12206</v>
      </c>
    </row>
    <row r="5754" spans="1:6" ht="15" customHeight="1">
      <c r="A5754" s="446">
        <v>85179</v>
      </c>
      <c r="B5754" s="447" t="s">
        <v>5489</v>
      </c>
      <c r="C5754" s="448" t="s">
        <v>2573</v>
      </c>
      <c r="D5754" s="449">
        <v>9.2800000000000011</v>
      </c>
      <c r="E5754" s="449">
        <v>2.71</v>
      </c>
      <c r="F5754" s="449" t="s">
        <v>20897</v>
      </c>
    </row>
    <row r="5755" spans="1:6" ht="15" customHeight="1">
      <c r="A5755" s="446">
        <v>85185</v>
      </c>
      <c r="B5755" s="447" t="s">
        <v>452</v>
      </c>
      <c r="C5755" s="448" t="s">
        <v>2573</v>
      </c>
      <c r="D5755" s="449">
        <v>1.2500000000000004</v>
      </c>
      <c r="E5755" s="449">
        <v>3.94</v>
      </c>
      <c r="F5755" s="449" t="s">
        <v>12595</v>
      </c>
    </row>
    <row r="5756" spans="1:6" ht="30" customHeight="1">
      <c r="A5756" s="446">
        <v>98529</v>
      </c>
      <c r="B5756" s="447" t="s">
        <v>20907</v>
      </c>
      <c r="C5756" s="448" t="s">
        <v>2570</v>
      </c>
      <c r="D5756" s="449">
        <v>16.259999999999998</v>
      </c>
      <c r="E5756" s="449">
        <v>41.72</v>
      </c>
      <c r="F5756" s="449" t="s">
        <v>20908</v>
      </c>
    </row>
    <row r="5757" spans="1:6" ht="30" customHeight="1">
      <c r="A5757" s="446">
        <v>98530</v>
      </c>
      <c r="B5757" s="447" t="s">
        <v>20909</v>
      </c>
      <c r="C5757" s="448" t="s">
        <v>2570</v>
      </c>
      <c r="D5757" s="449">
        <v>29.090000000000003</v>
      </c>
      <c r="E5757" s="449">
        <v>74.2</v>
      </c>
      <c r="F5757" s="449" t="s">
        <v>20910</v>
      </c>
    </row>
    <row r="5758" spans="1:6" ht="30" customHeight="1">
      <c r="A5758" s="446">
        <v>98531</v>
      </c>
      <c r="B5758" s="447" t="s">
        <v>20911</v>
      </c>
      <c r="C5758" s="448" t="s">
        <v>2570</v>
      </c>
      <c r="D5758" s="449">
        <v>97.360000000000014</v>
      </c>
      <c r="E5758" s="449">
        <v>136.1</v>
      </c>
      <c r="F5758" s="449" t="s">
        <v>20912</v>
      </c>
    </row>
    <row r="5759" spans="1:6" ht="15" customHeight="1">
      <c r="A5759" s="446">
        <v>98532</v>
      </c>
      <c r="B5759" s="447" t="s">
        <v>20913</v>
      </c>
      <c r="C5759" s="448" t="s">
        <v>2570</v>
      </c>
      <c r="D5759" s="449">
        <v>40.019999999999996</v>
      </c>
      <c r="E5759" s="449">
        <v>29.75</v>
      </c>
      <c r="F5759" s="449" t="s">
        <v>20914</v>
      </c>
    </row>
    <row r="5760" spans="1:6" ht="30" customHeight="1">
      <c r="A5760" s="446">
        <v>98533</v>
      </c>
      <c r="B5760" s="447" t="s">
        <v>20915</v>
      </c>
      <c r="C5760" s="448" t="s">
        <v>2570</v>
      </c>
      <c r="D5760" s="449">
        <v>102.14</v>
      </c>
      <c r="E5760" s="449">
        <v>92.52</v>
      </c>
      <c r="F5760" s="449" t="s">
        <v>20916</v>
      </c>
    </row>
    <row r="5761" spans="1:6" ht="30" customHeight="1">
      <c r="A5761" s="446">
        <v>98534</v>
      </c>
      <c r="B5761" s="447" t="s">
        <v>20917</v>
      </c>
      <c r="C5761" s="448" t="s">
        <v>2570</v>
      </c>
      <c r="D5761" s="449">
        <v>271.15999999999997</v>
      </c>
      <c r="E5761" s="449">
        <v>223.36</v>
      </c>
      <c r="F5761" s="449" t="s">
        <v>20918</v>
      </c>
    </row>
    <row r="5762" spans="1:6" ht="30" customHeight="1">
      <c r="A5762" s="446">
        <v>98535</v>
      </c>
      <c r="B5762" s="447" t="s">
        <v>20919</v>
      </c>
      <c r="C5762" s="448" t="s">
        <v>2570</v>
      </c>
      <c r="D5762" s="449">
        <v>413.47</v>
      </c>
      <c r="E5762" s="449">
        <v>376.4</v>
      </c>
      <c r="F5762" s="449" t="s">
        <v>20920</v>
      </c>
    </row>
    <row r="5763" spans="1:6">
      <c r="A5763" s="441"/>
      <c r="B5763" s="445" t="s">
        <v>45</v>
      </c>
      <c r="C5763" s="443"/>
      <c r="D5763" s="444" t="s">
        <v>2587</v>
      </c>
      <c r="E5763" s="444" t="s">
        <v>2587</v>
      </c>
      <c r="F5763" s="444"/>
    </row>
    <row r="5764" spans="1:6" ht="15" customHeight="1">
      <c r="A5764" s="452">
        <v>98520</v>
      </c>
      <c r="B5764" s="447" t="s">
        <v>20892</v>
      </c>
      <c r="C5764" s="448" t="s">
        <v>2573</v>
      </c>
      <c r="D5764" s="449">
        <v>3.95</v>
      </c>
      <c r="E5764" s="449">
        <v>0.97</v>
      </c>
      <c r="F5764" s="449" t="s">
        <v>11343</v>
      </c>
    </row>
    <row r="5765" spans="1:6" ht="15" customHeight="1">
      <c r="A5765" s="452">
        <v>98521</v>
      </c>
      <c r="B5765" s="447" t="s">
        <v>20893</v>
      </c>
      <c r="C5765" s="448" t="s">
        <v>2573</v>
      </c>
      <c r="D5765" s="449">
        <v>3.0000000000000027E-2</v>
      </c>
      <c r="E5765" s="449">
        <v>0.25</v>
      </c>
      <c r="F5765" s="449" t="s">
        <v>11852</v>
      </c>
    </row>
    <row r="5766" spans="1:6">
      <c r="A5766" s="441"/>
      <c r="B5766" s="445" t="s">
        <v>2252</v>
      </c>
      <c r="C5766" s="443"/>
      <c r="D5766" s="444" t="s">
        <v>2587</v>
      </c>
      <c r="E5766" s="444" t="s">
        <v>2587</v>
      </c>
      <c r="F5766" s="444"/>
    </row>
    <row r="5767" spans="1:6">
      <c r="A5767" s="441"/>
      <c r="B5767" s="445" t="s">
        <v>2251</v>
      </c>
      <c r="C5767" s="443"/>
      <c r="D5767" s="444" t="s">
        <v>2587</v>
      </c>
      <c r="E5767" s="444" t="s">
        <v>2587</v>
      </c>
      <c r="F5767" s="444"/>
    </row>
    <row r="5768" spans="1:6">
      <c r="A5768" s="441"/>
      <c r="B5768" s="445" t="s">
        <v>46</v>
      </c>
      <c r="C5768" s="443"/>
      <c r="D5768" s="444" t="s">
        <v>2587</v>
      </c>
      <c r="E5768" s="444" t="s">
        <v>2587</v>
      </c>
      <c r="F5768" s="444"/>
    </row>
    <row r="5769" spans="1:6">
      <c r="A5769" s="441"/>
      <c r="B5769" s="445" t="s">
        <v>47</v>
      </c>
      <c r="C5769" s="443"/>
      <c r="D5769" s="444" t="s">
        <v>2587</v>
      </c>
      <c r="E5769" s="444" t="s">
        <v>2587</v>
      </c>
      <c r="F5769" s="444"/>
    </row>
    <row r="5770" spans="1:6">
      <c r="A5770" s="441"/>
      <c r="B5770" s="445" t="s">
        <v>48</v>
      </c>
      <c r="C5770" s="443"/>
      <c r="D5770" s="444" t="s">
        <v>2587</v>
      </c>
      <c r="E5770" s="444" t="s">
        <v>2587</v>
      </c>
      <c r="F5770" s="444"/>
    </row>
    <row r="5771" spans="1:6">
      <c r="A5771" s="441"/>
      <c r="B5771" s="445" t="s">
        <v>49</v>
      </c>
      <c r="C5771" s="443"/>
      <c r="D5771" s="444" t="s">
        <v>2587</v>
      </c>
      <c r="E5771" s="444" t="s">
        <v>2587</v>
      </c>
      <c r="F5771" s="444"/>
    </row>
    <row r="5772" spans="1:6">
      <c r="A5772" s="441"/>
      <c r="B5772" s="445" t="s">
        <v>50</v>
      </c>
      <c r="C5772" s="443"/>
      <c r="D5772" s="444" t="s">
        <v>2587</v>
      </c>
      <c r="E5772" s="444" t="s">
        <v>2587</v>
      </c>
      <c r="F5772" s="444"/>
    </row>
    <row r="5773" spans="1:6">
      <c r="A5773" s="441"/>
      <c r="B5773" s="445" t="s">
        <v>51</v>
      </c>
      <c r="C5773" s="443"/>
      <c r="D5773" s="444" t="s">
        <v>2587</v>
      </c>
      <c r="E5773" s="444" t="s">
        <v>2587</v>
      </c>
      <c r="F5773" s="444"/>
    </row>
    <row r="5774" spans="1:6">
      <c r="A5774" s="441"/>
      <c r="B5774" s="445" t="s">
        <v>52</v>
      </c>
      <c r="C5774" s="443"/>
      <c r="D5774" s="444" t="s">
        <v>2587</v>
      </c>
      <c r="E5774" s="444" t="s">
        <v>2587</v>
      </c>
      <c r="F5774" s="444"/>
    </row>
    <row r="5775" spans="1:6">
      <c r="A5775" s="441"/>
      <c r="B5775" s="445" t="s">
        <v>53</v>
      </c>
      <c r="C5775" s="443"/>
      <c r="D5775" s="444" t="s">
        <v>2587</v>
      </c>
      <c r="E5775" s="444" t="s">
        <v>2587</v>
      </c>
      <c r="F5775" s="444"/>
    </row>
    <row r="5776" spans="1:6">
      <c r="A5776" s="441"/>
      <c r="B5776" s="445" t="s">
        <v>54</v>
      </c>
      <c r="C5776" s="443"/>
      <c r="D5776" s="444" t="s">
        <v>2587</v>
      </c>
      <c r="E5776" s="444" t="s">
        <v>2587</v>
      </c>
      <c r="F5776" s="444"/>
    </row>
    <row r="5777" spans="1:6">
      <c r="A5777" s="441"/>
      <c r="B5777" s="445" t="s">
        <v>55</v>
      </c>
      <c r="C5777" s="443"/>
      <c r="D5777" s="444" t="s">
        <v>2587</v>
      </c>
      <c r="E5777" s="444" t="s">
        <v>2587</v>
      </c>
      <c r="F5777" s="444"/>
    </row>
    <row r="5778" spans="1:6">
      <c r="A5778" s="441"/>
      <c r="B5778" s="445" t="s">
        <v>56</v>
      </c>
      <c r="C5778" s="443"/>
      <c r="D5778" s="444" t="s">
        <v>2587</v>
      </c>
      <c r="E5778" s="444" t="s">
        <v>2587</v>
      </c>
      <c r="F5778" s="444"/>
    </row>
    <row r="5779" spans="1:6">
      <c r="A5779" s="441"/>
      <c r="B5779" s="442" t="s">
        <v>2253</v>
      </c>
      <c r="C5779" s="443"/>
      <c r="D5779" s="444" t="s">
        <v>2587</v>
      </c>
      <c r="E5779" s="444" t="s">
        <v>2587</v>
      </c>
      <c r="F5779" s="444"/>
    </row>
    <row r="5780" spans="1:6">
      <c r="A5780" s="441"/>
      <c r="B5780" s="445" t="s">
        <v>2254</v>
      </c>
      <c r="C5780" s="443"/>
      <c r="D5780" s="444" t="s">
        <v>2587</v>
      </c>
      <c r="E5780" s="444" t="s">
        <v>2587</v>
      </c>
      <c r="F5780" s="444"/>
    </row>
    <row r="5781" spans="1:6">
      <c r="A5781" s="441"/>
      <c r="B5781" s="445" t="s">
        <v>2255</v>
      </c>
      <c r="C5781" s="443"/>
      <c r="D5781" s="444" t="s">
        <v>2587</v>
      </c>
      <c r="E5781" s="444" t="s">
        <v>2587</v>
      </c>
      <c r="F5781" s="444"/>
    </row>
    <row r="5782" spans="1:6" ht="15" customHeight="1">
      <c r="A5782" s="446" t="s">
        <v>2256</v>
      </c>
      <c r="B5782" s="447" t="s">
        <v>5490</v>
      </c>
      <c r="C5782" s="448" t="s">
        <v>2573</v>
      </c>
      <c r="D5782" s="449">
        <v>7.8600000000000012</v>
      </c>
      <c r="E5782" s="449">
        <v>13.78</v>
      </c>
      <c r="F5782" s="449" t="s">
        <v>12432</v>
      </c>
    </row>
    <row r="5783" spans="1:6" ht="15" customHeight="1">
      <c r="A5783" s="446" t="s">
        <v>2257</v>
      </c>
      <c r="B5783" s="447" t="s">
        <v>1055</v>
      </c>
      <c r="C5783" s="448" t="s">
        <v>2573</v>
      </c>
      <c r="D5783" s="449">
        <v>5.84</v>
      </c>
      <c r="E5783" s="449">
        <v>8.08</v>
      </c>
      <c r="F5783" s="449" t="s">
        <v>15614</v>
      </c>
    </row>
    <row r="5784" spans="1:6">
      <c r="A5784" s="441"/>
      <c r="B5784" s="445" t="s">
        <v>2258</v>
      </c>
      <c r="C5784" s="443"/>
      <c r="D5784" s="444" t="s">
        <v>2587</v>
      </c>
      <c r="E5784" s="444" t="s">
        <v>2587</v>
      </c>
      <c r="F5784" s="444"/>
    </row>
    <row r="5785" spans="1:6" ht="15" customHeight="1">
      <c r="A5785" s="446">
        <v>84125</v>
      </c>
      <c r="B5785" s="447" t="s">
        <v>5491</v>
      </c>
      <c r="C5785" s="448" t="s">
        <v>2573</v>
      </c>
      <c r="D5785" s="449">
        <v>3.29</v>
      </c>
      <c r="E5785" s="449">
        <v>4.63</v>
      </c>
      <c r="F5785" s="449" t="s">
        <v>17777</v>
      </c>
    </row>
    <row r="5786" spans="1:6" ht="15" customHeight="1">
      <c r="A5786" s="446" t="s">
        <v>2259</v>
      </c>
      <c r="B5786" s="447" t="s">
        <v>5492</v>
      </c>
      <c r="C5786" s="448" t="s">
        <v>2573</v>
      </c>
      <c r="D5786" s="449">
        <v>0.5</v>
      </c>
      <c r="E5786" s="449">
        <v>1.22</v>
      </c>
      <c r="F5786" s="449" t="s">
        <v>12951</v>
      </c>
    </row>
    <row r="5787" spans="1:6" ht="15" customHeight="1">
      <c r="A5787" s="446" t="s">
        <v>2260</v>
      </c>
      <c r="B5787" s="447" t="s">
        <v>5493</v>
      </c>
      <c r="C5787" s="448" t="s">
        <v>2573</v>
      </c>
      <c r="D5787" s="449">
        <v>3.0199999999999996</v>
      </c>
      <c r="E5787" s="449">
        <v>5.77</v>
      </c>
      <c r="F5787" s="449" t="s">
        <v>20366</v>
      </c>
    </row>
    <row r="5788" spans="1:6" ht="15" customHeight="1">
      <c r="A5788" s="446" t="s">
        <v>2261</v>
      </c>
      <c r="B5788" s="447" t="s">
        <v>1052</v>
      </c>
      <c r="C5788" s="448" t="s">
        <v>2573</v>
      </c>
      <c r="D5788" s="449">
        <v>2.6799999999999997</v>
      </c>
      <c r="E5788" s="449">
        <v>3.49</v>
      </c>
      <c r="F5788" s="449" t="s">
        <v>16179</v>
      </c>
    </row>
    <row r="5789" spans="1:6" ht="15" customHeight="1">
      <c r="A5789" s="446" t="s">
        <v>2262</v>
      </c>
      <c r="B5789" s="447" t="s">
        <v>1053</v>
      </c>
      <c r="C5789" s="448" t="s">
        <v>2573</v>
      </c>
      <c r="D5789" s="449">
        <v>5</v>
      </c>
      <c r="E5789" s="449">
        <v>6.91</v>
      </c>
      <c r="F5789" s="449" t="s">
        <v>11447</v>
      </c>
    </row>
    <row r="5790" spans="1:6" ht="15" customHeight="1">
      <c r="A5790" s="446" t="s">
        <v>2263</v>
      </c>
      <c r="B5790" s="447" t="s">
        <v>1054</v>
      </c>
      <c r="C5790" s="448" t="s">
        <v>2573</v>
      </c>
      <c r="D5790" s="449">
        <v>8.3300000000000018</v>
      </c>
      <c r="E5790" s="449">
        <v>17.22</v>
      </c>
      <c r="F5790" s="449" t="s">
        <v>20728</v>
      </c>
    </row>
    <row r="5791" spans="1:6" ht="15" customHeight="1">
      <c r="A5791" s="446" t="s">
        <v>2264</v>
      </c>
      <c r="B5791" s="447" t="s">
        <v>5494</v>
      </c>
      <c r="C5791" s="448" t="s">
        <v>2570</v>
      </c>
      <c r="D5791" s="449">
        <v>11.23</v>
      </c>
      <c r="E5791" s="449">
        <v>14.93</v>
      </c>
      <c r="F5791" s="449" t="s">
        <v>14188</v>
      </c>
    </row>
    <row r="5792" spans="1:6">
      <c r="A5792" s="441"/>
      <c r="B5792" s="442" t="s">
        <v>57</v>
      </c>
      <c r="C5792" s="443"/>
      <c r="D5792" s="444" t="s">
        <v>2587</v>
      </c>
      <c r="E5792" s="444" t="s">
        <v>2587</v>
      </c>
      <c r="F5792" s="444"/>
    </row>
    <row r="5793" spans="1:6">
      <c r="A5793" s="441"/>
      <c r="B5793" s="445" t="s">
        <v>58</v>
      </c>
      <c r="C5793" s="443"/>
      <c r="D5793" s="444" t="s">
        <v>2587</v>
      </c>
      <c r="E5793" s="444" t="s">
        <v>2587</v>
      </c>
      <c r="F5793" s="444"/>
    </row>
    <row r="5794" spans="1:6">
      <c r="A5794" s="441"/>
      <c r="B5794" s="445" t="s">
        <v>59</v>
      </c>
      <c r="C5794" s="443"/>
      <c r="D5794" s="444" t="s">
        <v>2587</v>
      </c>
      <c r="E5794" s="444" t="s">
        <v>2587</v>
      </c>
      <c r="F5794" s="444"/>
    </row>
    <row r="5795" spans="1:6">
      <c r="A5795" s="441"/>
      <c r="B5795" s="442" t="s">
        <v>2265</v>
      </c>
      <c r="C5795" s="443"/>
      <c r="D5795" s="444" t="s">
        <v>2587</v>
      </c>
      <c r="E5795" s="444" t="s">
        <v>2587</v>
      </c>
      <c r="F5795" s="444"/>
    </row>
    <row r="5796" spans="1:6" ht="30" customHeight="1">
      <c r="A5796" s="446">
        <v>87382</v>
      </c>
      <c r="B5796" s="447" t="s">
        <v>1339</v>
      </c>
      <c r="C5796" s="448" t="s">
        <v>2568</v>
      </c>
      <c r="D5796" s="449">
        <v>822.41</v>
      </c>
      <c r="E5796" s="449">
        <v>57.74</v>
      </c>
      <c r="F5796" s="449" t="s">
        <v>20677</v>
      </c>
    </row>
    <row r="5797" spans="1:6" ht="30" customHeight="1">
      <c r="A5797" s="446">
        <v>87383</v>
      </c>
      <c r="B5797" s="447" t="s">
        <v>1340</v>
      </c>
      <c r="C5797" s="448" t="s">
        <v>2568</v>
      </c>
      <c r="D5797" s="449">
        <v>826.56000000000006</v>
      </c>
      <c r="E5797" s="449">
        <v>46.29</v>
      </c>
      <c r="F5797" s="449" t="s">
        <v>20678</v>
      </c>
    </row>
    <row r="5798" spans="1:6" ht="30" customHeight="1">
      <c r="A5798" s="446">
        <v>87384</v>
      </c>
      <c r="B5798" s="447" t="s">
        <v>1341</v>
      </c>
      <c r="C5798" s="448" t="s">
        <v>2568</v>
      </c>
      <c r="D5798" s="449">
        <v>827.21999999999991</v>
      </c>
      <c r="E5798" s="449">
        <v>39.07</v>
      </c>
      <c r="F5798" s="449" t="s">
        <v>20679</v>
      </c>
    </row>
    <row r="5799" spans="1:6" ht="30" customHeight="1">
      <c r="A5799" s="446">
        <v>87398</v>
      </c>
      <c r="B5799" s="447" t="s">
        <v>968</v>
      </c>
      <c r="C5799" s="448" t="s">
        <v>2568</v>
      </c>
      <c r="D5799" s="449">
        <v>885.25</v>
      </c>
      <c r="E5799" s="449">
        <v>156.05000000000001</v>
      </c>
      <c r="F5799" s="449" t="s">
        <v>20692</v>
      </c>
    </row>
    <row r="5800" spans="1:6" ht="30" customHeight="1">
      <c r="A5800" s="446">
        <v>88627</v>
      </c>
      <c r="B5800" s="447" t="s">
        <v>978</v>
      </c>
      <c r="C5800" s="448" t="s">
        <v>2568</v>
      </c>
      <c r="D5800" s="449">
        <v>266.41000000000003</v>
      </c>
      <c r="E5800" s="449">
        <v>99.19</v>
      </c>
      <c r="F5800" s="449" t="s">
        <v>20702</v>
      </c>
    </row>
    <row r="5801" spans="1:6" ht="30" customHeight="1">
      <c r="A5801" s="446">
        <v>87368</v>
      </c>
      <c r="B5801" s="447" t="s">
        <v>295</v>
      </c>
      <c r="C5801" s="448" t="s">
        <v>2568</v>
      </c>
      <c r="D5801" s="449">
        <v>259.13</v>
      </c>
      <c r="E5801" s="449">
        <v>131.58000000000001</v>
      </c>
      <c r="F5801" s="449" t="s">
        <v>20663</v>
      </c>
    </row>
    <row r="5802" spans="1:6" ht="45" customHeight="1">
      <c r="A5802" s="446">
        <v>87289</v>
      </c>
      <c r="B5802" s="447" t="s">
        <v>814</v>
      </c>
      <c r="C5802" s="448" t="s">
        <v>2568</v>
      </c>
      <c r="D5802" s="449">
        <v>227.22</v>
      </c>
      <c r="E5802" s="449">
        <v>56.22</v>
      </c>
      <c r="F5802" s="449" t="s">
        <v>20597</v>
      </c>
    </row>
    <row r="5803" spans="1:6" ht="45" customHeight="1">
      <c r="A5803" s="446">
        <v>87290</v>
      </c>
      <c r="B5803" s="447" t="s">
        <v>815</v>
      </c>
      <c r="C5803" s="448" t="s">
        <v>2568</v>
      </c>
      <c r="D5803" s="449">
        <v>229.51999999999998</v>
      </c>
      <c r="E5803" s="449">
        <v>50</v>
      </c>
      <c r="F5803" s="449" t="s">
        <v>20598</v>
      </c>
    </row>
    <row r="5804" spans="1:6" ht="45" customHeight="1">
      <c r="A5804" s="446">
        <v>87333</v>
      </c>
      <c r="B5804" s="447" t="s">
        <v>260</v>
      </c>
      <c r="C5804" s="448" t="s">
        <v>2568</v>
      </c>
      <c r="D5804" s="449">
        <v>229.17</v>
      </c>
      <c r="E5804" s="449">
        <v>62.48</v>
      </c>
      <c r="F5804" s="449" t="s">
        <v>20628</v>
      </c>
    </row>
    <row r="5805" spans="1:6" ht="45" customHeight="1">
      <c r="A5805" s="446">
        <v>87334</v>
      </c>
      <c r="B5805" s="447" t="s">
        <v>261</v>
      </c>
      <c r="C5805" s="448" t="s">
        <v>2568</v>
      </c>
      <c r="D5805" s="449">
        <v>220.76000000000002</v>
      </c>
      <c r="E5805" s="449">
        <v>43.59</v>
      </c>
      <c r="F5805" s="449" t="s">
        <v>20629</v>
      </c>
    </row>
    <row r="5806" spans="1:6" ht="30" customHeight="1">
      <c r="A5806" s="446">
        <v>87367</v>
      </c>
      <c r="B5806" s="447" t="s">
        <v>294</v>
      </c>
      <c r="C5806" s="448" t="s">
        <v>2568</v>
      </c>
      <c r="D5806" s="449">
        <v>272.54999999999995</v>
      </c>
      <c r="E5806" s="449">
        <v>126.65</v>
      </c>
      <c r="F5806" s="449" t="s">
        <v>20662</v>
      </c>
    </row>
    <row r="5807" spans="1:6" ht="45" customHeight="1">
      <c r="A5807" s="446">
        <v>87286</v>
      </c>
      <c r="B5807" s="447" t="s">
        <v>964</v>
      </c>
      <c r="C5807" s="448" t="s">
        <v>2568</v>
      </c>
      <c r="D5807" s="449">
        <v>223.07</v>
      </c>
      <c r="E5807" s="449">
        <v>11.81</v>
      </c>
      <c r="F5807" s="449" t="s">
        <v>20595</v>
      </c>
    </row>
    <row r="5808" spans="1:6" ht="45" customHeight="1">
      <c r="A5808" s="446">
        <v>87287</v>
      </c>
      <c r="B5808" s="447" t="s">
        <v>965</v>
      </c>
      <c r="C5808" s="448" t="s">
        <v>2568</v>
      </c>
      <c r="D5808" s="449">
        <v>246.07999999999998</v>
      </c>
      <c r="E5808" s="449">
        <v>54.26</v>
      </c>
      <c r="F5808" s="449" t="s">
        <v>20596</v>
      </c>
    </row>
    <row r="5809" spans="1:6" ht="45" customHeight="1">
      <c r="A5809" s="446">
        <v>87331</v>
      </c>
      <c r="B5809" s="447" t="s">
        <v>258</v>
      </c>
      <c r="C5809" s="448" t="s">
        <v>2568</v>
      </c>
      <c r="D5809" s="449">
        <v>249.76</v>
      </c>
      <c r="E5809" s="449">
        <v>72.75</v>
      </c>
      <c r="F5809" s="449" t="s">
        <v>20626</v>
      </c>
    </row>
    <row r="5810" spans="1:6" ht="45" customHeight="1">
      <c r="A5810" s="446">
        <v>87332</v>
      </c>
      <c r="B5810" s="447" t="s">
        <v>259</v>
      </c>
      <c r="C5810" s="448" t="s">
        <v>2568</v>
      </c>
      <c r="D5810" s="449">
        <v>237.87000000000003</v>
      </c>
      <c r="E5810" s="449">
        <v>47.48</v>
      </c>
      <c r="F5810" s="449" t="s">
        <v>20627</v>
      </c>
    </row>
    <row r="5811" spans="1:6" ht="30" customHeight="1">
      <c r="A5811" s="446">
        <v>87369</v>
      </c>
      <c r="B5811" s="447" t="s">
        <v>296</v>
      </c>
      <c r="C5811" s="448" t="s">
        <v>2568</v>
      </c>
      <c r="D5811" s="449">
        <v>261.14</v>
      </c>
      <c r="E5811" s="449">
        <v>130.11000000000001</v>
      </c>
      <c r="F5811" s="449" t="s">
        <v>20664</v>
      </c>
    </row>
    <row r="5812" spans="1:6" ht="45" customHeight="1">
      <c r="A5812" s="446">
        <v>87292</v>
      </c>
      <c r="B5812" s="447" t="s">
        <v>489</v>
      </c>
      <c r="C5812" s="448" t="s">
        <v>2568</v>
      </c>
      <c r="D5812" s="449">
        <v>231.23</v>
      </c>
      <c r="E5812" s="449">
        <v>56.1</v>
      </c>
      <c r="F5812" s="449" t="s">
        <v>20599</v>
      </c>
    </row>
    <row r="5813" spans="1:6" ht="45" customHeight="1">
      <c r="A5813" s="446">
        <v>87335</v>
      </c>
      <c r="B5813" s="447" t="s">
        <v>262</v>
      </c>
      <c r="C5813" s="448" t="s">
        <v>2568</v>
      </c>
      <c r="D5813" s="449">
        <v>229.28</v>
      </c>
      <c r="E5813" s="449">
        <v>57.65</v>
      </c>
      <c r="F5813" s="449" t="s">
        <v>20630</v>
      </c>
    </row>
    <row r="5814" spans="1:6" ht="45" customHeight="1">
      <c r="A5814" s="446">
        <v>87336</v>
      </c>
      <c r="B5814" s="447" t="s">
        <v>263</v>
      </c>
      <c r="C5814" s="448" t="s">
        <v>2568</v>
      </c>
      <c r="D5814" s="449">
        <v>223.82999999999998</v>
      </c>
      <c r="E5814" s="449">
        <v>42.74</v>
      </c>
      <c r="F5814" s="449" t="s">
        <v>20631</v>
      </c>
    </row>
    <row r="5815" spans="1:6" ht="30" customHeight="1">
      <c r="A5815" s="446">
        <v>87370</v>
      </c>
      <c r="B5815" s="447" t="s">
        <v>297</v>
      </c>
      <c r="C5815" s="448" t="s">
        <v>2568</v>
      </c>
      <c r="D5815" s="449">
        <v>251.14</v>
      </c>
      <c r="E5815" s="449">
        <v>130.44</v>
      </c>
      <c r="F5815" s="449" t="s">
        <v>20665</v>
      </c>
    </row>
    <row r="5816" spans="1:6" ht="45" customHeight="1">
      <c r="A5816" s="446">
        <v>88715</v>
      </c>
      <c r="B5816" s="447" t="s">
        <v>983</v>
      </c>
      <c r="C5816" s="448" t="s">
        <v>2568</v>
      </c>
      <c r="D5816" s="449">
        <v>220.62</v>
      </c>
      <c r="E5816" s="449">
        <v>53.61</v>
      </c>
      <c r="F5816" s="449" t="s">
        <v>20707</v>
      </c>
    </row>
    <row r="5817" spans="1:6" ht="45" customHeight="1">
      <c r="A5817" s="446">
        <v>87294</v>
      </c>
      <c r="B5817" s="447" t="s">
        <v>490</v>
      </c>
      <c r="C5817" s="448" t="s">
        <v>2568</v>
      </c>
      <c r="D5817" s="449">
        <v>222.72000000000003</v>
      </c>
      <c r="E5817" s="449">
        <v>54.51</v>
      </c>
      <c r="F5817" s="449" t="s">
        <v>20600</v>
      </c>
    </row>
    <row r="5818" spans="1:6" ht="45" customHeight="1">
      <c r="A5818" s="446">
        <v>87337</v>
      </c>
      <c r="B5818" s="447" t="s">
        <v>264</v>
      </c>
      <c r="C5818" s="448" t="s">
        <v>2568</v>
      </c>
      <c r="D5818" s="449">
        <v>219.04000000000002</v>
      </c>
      <c r="E5818" s="449">
        <v>56.57</v>
      </c>
      <c r="F5818" s="449" t="s">
        <v>20632</v>
      </c>
    </row>
    <row r="5819" spans="1:6" ht="30" customHeight="1">
      <c r="A5819" s="446">
        <v>87371</v>
      </c>
      <c r="B5819" s="447" t="s">
        <v>298</v>
      </c>
      <c r="C5819" s="448" t="s">
        <v>2568</v>
      </c>
      <c r="D5819" s="449">
        <v>241.23999999999998</v>
      </c>
      <c r="E5819" s="449">
        <v>128.72</v>
      </c>
      <c r="F5819" s="449" t="s">
        <v>20666</v>
      </c>
    </row>
    <row r="5820" spans="1:6" ht="45" customHeight="1">
      <c r="A5820" s="446">
        <v>87295</v>
      </c>
      <c r="B5820" s="447" t="s">
        <v>491</v>
      </c>
      <c r="C5820" s="448" t="s">
        <v>2568</v>
      </c>
      <c r="D5820" s="449">
        <v>213.17000000000002</v>
      </c>
      <c r="E5820" s="449">
        <v>65.2</v>
      </c>
      <c r="F5820" s="449" t="s">
        <v>20601</v>
      </c>
    </row>
    <row r="5821" spans="1:6" ht="45" customHeight="1">
      <c r="A5821" s="446">
        <v>87296</v>
      </c>
      <c r="B5821" s="447" t="s">
        <v>492</v>
      </c>
      <c r="C5821" s="448" t="s">
        <v>2568</v>
      </c>
      <c r="D5821" s="449">
        <v>211.56</v>
      </c>
      <c r="E5821" s="449">
        <v>48.11</v>
      </c>
      <c r="F5821" s="449" t="s">
        <v>20602</v>
      </c>
    </row>
    <row r="5822" spans="1:6" ht="45" customHeight="1">
      <c r="A5822" s="446">
        <v>87338</v>
      </c>
      <c r="B5822" s="447" t="s">
        <v>265</v>
      </c>
      <c r="C5822" s="448" t="s">
        <v>2568</v>
      </c>
      <c r="D5822" s="449">
        <v>208.01999999999998</v>
      </c>
      <c r="E5822" s="449">
        <v>51.01</v>
      </c>
      <c r="F5822" s="449" t="s">
        <v>20633</v>
      </c>
    </row>
    <row r="5823" spans="1:6" ht="45" customHeight="1">
      <c r="A5823" s="446">
        <v>87366</v>
      </c>
      <c r="B5823" s="447" t="s">
        <v>293</v>
      </c>
      <c r="C5823" s="448" t="s">
        <v>2568</v>
      </c>
      <c r="D5823" s="449">
        <v>256.16000000000003</v>
      </c>
      <c r="E5823" s="449">
        <v>125.95</v>
      </c>
      <c r="F5823" s="449" t="s">
        <v>20661</v>
      </c>
    </row>
    <row r="5824" spans="1:6" ht="45" customHeight="1">
      <c r="A5824" s="446">
        <v>87283</v>
      </c>
      <c r="B5824" s="447" t="s">
        <v>962</v>
      </c>
      <c r="C5824" s="448" t="s">
        <v>2568</v>
      </c>
      <c r="D5824" s="449">
        <v>227.17000000000002</v>
      </c>
      <c r="E5824" s="449">
        <v>61.88</v>
      </c>
      <c r="F5824" s="449" t="s">
        <v>20593</v>
      </c>
    </row>
    <row r="5825" spans="1:6" ht="45" customHeight="1">
      <c r="A5825" s="446">
        <v>87284</v>
      </c>
      <c r="B5825" s="447" t="s">
        <v>963</v>
      </c>
      <c r="C5825" s="448" t="s">
        <v>2568</v>
      </c>
      <c r="D5825" s="449">
        <v>225.37</v>
      </c>
      <c r="E5825" s="449">
        <v>45.67</v>
      </c>
      <c r="F5825" s="449" t="s">
        <v>20594</v>
      </c>
    </row>
    <row r="5826" spans="1:6" ht="45" customHeight="1">
      <c r="A5826" s="446">
        <v>87329</v>
      </c>
      <c r="B5826" s="447" t="s">
        <v>515</v>
      </c>
      <c r="C5826" s="448" t="s">
        <v>2568</v>
      </c>
      <c r="D5826" s="449">
        <v>234.26999999999998</v>
      </c>
      <c r="E5826" s="449">
        <v>74.989999999999995</v>
      </c>
      <c r="F5826" s="449" t="s">
        <v>20624</v>
      </c>
    </row>
    <row r="5827" spans="1:6" ht="45" customHeight="1">
      <c r="A5827" s="446">
        <v>87330</v>
      </c>
      <c r="B5827" s="447" t="s">
        <v>257</v>
      </c>
      <c r="C5827" s="448" t="s">
        <v>2568</v>
      </c>
      <c r="D5827" s="449">
        <v>222.33999999999997</v>
      </c>
      <c r="E5827" s="449">
        <v>49.49</v>
      </c>
      <c r="F5827" s="449" t="s">
        <v>20625</v>
      </c>
    </row>
    <row r="5828" spans="1:6" ht="45" customHeight="1">
      <c r="A5828" s="446">
        <v>87280</v>
      </c>
      <c r="B5828" s="447" t="s">
        <v>960</v>
      </c>
      <c r="C5828" s="448" t="s">
        <v>2568</v>
      </c>
      <c r="D5828" s="449">
        <v>211.51999999999998</v>
      </c>
      <c r="E5828" s="449">
        <v>56.69</v>
      </c>
      <c r="F5828" s="449" t="s">
        <v>20591</v>
      </c>
    </row>
    <row r="5829" spans="1:6" ht="45" customHeight="1">
      <c r="A5829" s="446">
        <v>87281</v>
      </c>
      <c r="B5829" s="447" t="s">
        <v>961</v>
      </c>
      <c r="C5829" s="448" t="s">
        <v>2568</v>
      </c>
      <c r="D5829" s="449">
        <v>214.20000000000002</v>
      </c>
      <c r="E5829" s="449">
        <v>50.85</v>
      </c>
      <c r="F5829" s="449" t="s">
        <v>20592</v>
      </c>
    </row>
    <row r="5830" spans="1:6" ht="45" customHeight="1">
      <c r="A5830" s="446">
        <v>87327</v>
      </c>
      <c r="B5830" s="447" t="s">
        <v>513</v>
      </c>
      <c r="C5830" s="448" t="s">
        <v>2568</v>
      </c>
      <c r="D5830" s="449">
        <v>218.07999999999998</v>
      </c>
      <c r="E5830" s="449">
        <v>68.98</v>
      </c>
      <c r="F5830" s="449" t="s">
        <v>20622</v>
      </c>
    </row>
    <row r="5831" spans="1:6" ht="45" customHeight="1">
      <c r="A5831" s="446">
        <v>87328</v>
      </c>
      <c r="B5831" s="447" t="s">
        <v>514</v>
      </c>
      <c r="C5831" s="448" t="s">
        <v>2568</v>
      </c>
      <c r="D5831" s="449">
        <v>207.29000000000002</v>
      </c>
      <c r="E5831" s="449">
        <v>45.01</v>
      </c>
      <c r="F5831" s="449" t="s">
        <v>20623</v>
      </c>
    </row>
    <row r="5832" spans="1:6">
      <c r="A5832" s="441"/>
      <c r="B5832" s="445" t="s">
        <v>1144</v>
      </c>
      <c r="C5832" s="443"/>
      <c r="D5832" s="444" t="s">
        <v>2587</v>
      </c>
      <c r="E5832" s="444" t="s">
        <v>2587</v>
      </c>
      <c r="F5832" s="444"/>
    </row>
    <row r="5833" spans="1:6" ht="30" customHeight="1">
      <c r="A5833" s="446">
        <v>87410</v>
      </c>
      <c r="B5833" s="447" t="s">
        <v>976</v>
      </c>
      <c r="C5833" s="448" t="s">
        <v>2568</v>
      </c>
      <c r="D5833" s="449">
        <v>715.32</v>
      </c>
      <c r="E5833" s="449">
        <v>69.790000000000006</v>
      </c>
      <c r="F5833" s="449" t="s">
        <v>20700</v>
      </c>
    </row>
    <row r="5834" spans="1:6">
      <c r="A5834" s="441"/>
      <c r="B5834" s="445" t="s">
        <v>1143</v>
      </c>
      <c r="C5834" s="443"/>
      <c r="D5834" s="444" t="s">
        <v>2587</v>
      </c>
      <c r="E5834" s="444" t="s">
        <v>2587</v>
      </c>
      <c r="F5834" s="444"/>
    </row>
    <row r="5835" spans="1:6" ht="30" customHeight="1">
      <c r="A5835" s="446">
        <v>87388</v>
      </c>
      <c r="B5835" s="447" t="s">
        <v>308</v>
      </c>
      <c r="C5835" s="448" t="s">
        <v>2568</v>
      </c>
      <c r="D5835" s="449">
        <v>2851.83</v>
      </c>
      <c r="E5835" s="449">
        <v>59.28</v>
      </c>
      <c r="F5835" s="449" t="s">
        <v>20683</v>
      </c>
    </row>
    <row r="5836" spans="1:6" ht="30" customHeight="1">
      <c r="A5836" s="446">
        <v>87389</v>
      </c>
      <c r="B5836" s="447" t="s">
        <v>309</v>
      </c>
      <c r="C5836" s="448" t="s">
        <v>2568</v>
      </c>
      <c r="D5836" s="449">
        <v>2873.63</v>
      </c>
      <c r="E5836" s="449">
        <v>46.29</v>
      </c>
      <c r="F5836" s="449" t="s">
        <v>20684</v>
      </c>
    </row>
    <row r="5837" spans="1:6" ht="30" customHeight="1">
      <c r="A5837" s="446">
        <v>87390</v>
      </c>
      <c r="B5837" s="447" t="s">
        <v>310</v>
      </c>
      <c r="C5837" s="448" t="s">
        <v>2568</v>
      </c>
      <c r="D5837" s="449">
        <v>2887.28</v>
      </c>
      <c r="E5837" s="449">
        <v>38.020000000000003</v>
      </c>
      <c r="F5837" s="449" t="s">
        <v>20685</v>
      </c>
    </row>
    <row r="5838" spans="1:6" ht="30" customHeight="1">
      <c r="A5838" s="446">
        <v>87404</v>
      </c>
      <c r="B5838" s="447" t="s">
        <v>972</v>
      </c>
      <c r="C5838" s="448" t="s">
        <v>2568</v>
      </c>
      <c r="D5838" s="449">
        <v>2945.49</v>
      </c>
      <c r="E5838" s="449">
        <v>74.150000000000006</v>
      </c>
      <c r="F5838" s="449" t="s">
        <v>20696</v>
      </c>
    </row>
    <row r="5839" spans="1:6" ht="30" customHeight="1">
      <c r="A5839" s="446">
        <v>87405</v>
      </c>
      <c r="B5839" s="447" t="s">
        <v>973</v>
      </c>
      <c r="C5839" s="448" t="s">
        <v>2568</v>
      </c>
      <c r="D5839" s="449">
        <v>2963.5</v>
      </c>
      <c r="E5839" s="449">
        <v>55.61</v>
      </c>
      <c r="F5839" s="449" t="s">
        <v>20697</v>
      </c>
    </row>
    <row r="5840" spans="1:6">
      <c r="A5840" s="441"/>
      <c r="B5840" s="445" t="s">
        <v>2879</v>
      </c>
      <c r="C5840" s="443"/>
      <c r="D5840" s="444" t="s">
        <v>2587</v>
      </c>
      <c r="E5840" s="444" t="s">
        <v>2587</v>
      </c>
      <c r="F5840" s="444"/>
    </row>
    <row r="5841" spans="1:6" ht="30" customHeight="1">
      <c r="A5841" s="446">
        <v>87391</v>
      </c>
      <c r="B5841" s="447" t="s">
        <v>311</v>
      </c>
      <c r="C5841" s="448" t="s">
        <v>2568</v>
      </c>
      <c r="D5841" s="449">
        <v>4121.1900000000005</v>
      </c>
      <c r="E5841" s="449">
        <v>77.94</v>
      </c>
      <c r="F5841" s="449" t="s">
        <v>20686</v>
      </c>
    </row>
    <row r="5842" spans="1:6" ht="30" customHeight="1">
      <c r="A5842" s="446">
        <v>87393</v>
      </c>
      <c r="B5842" s="447" t="s">
        <v>312</v>
      </c>
      <c r="C5842" s="448" t="s">
        <v>2568</v>
      </c>
      <c r="D5842" s="449">
        <v>4180.5200000000004</v>
      </c>
      <c r="E5842" s="449">
        <v>64.12</v>
      </c>
      <c r="F5842" s="449" t="s">
        <v>20687</v>
      </c>
    </row>
    <row r="5843" spans="1:6" ht="30" customHeight="1">
      <c r="A5843" s="446">
        <v>87394</v>
      </c>
      <c r="B5843" s="447" t="s">
        <v>313</v>
      </c>
      <c r="C5843" s="448" t="s">
        <v>2568</v>
      </c>
      <c r="D5843" s="449">
        <v>4207.8100000000004</v>
      </c>
      <c r="E5843" s="449">
        <v>54.74</v>
      </c>
      <c r="F5843" s="449" t="s">
        <v>20688</v>
      </c>
    </row>
    <row r="5844" spans="1:6" ht="30" customHeight="1">
      <c r="A5844" s="446">
        <v>87395</v>
      </c>
      <c r="B5844" s="447" t="s">
        <v>314</v>
      </c>
      <c r="C5844" s="448" t="s">
        <v>2568</v>
      </c>
      <c r="D5844" s="449">
        <v>3232.58</v>
      </c>
      <c r="E5844" s="449">
        <v>74.87</v>
      </c>
      <c r="F5844" s="449" t="s">
        <v>20689</v>
      </c>
    </row>
    <row r="5845" spans="1:6" ht="30" customHeight="1">
      <c r="A5845" s="446">
        <v>87396</v>
      </c>
      <c r="B5845" s="447" t="s">
        <v>966</v>
      </c>
      <c r="C5845" s="448" t="s">
        <v>2568</v>
      </c>
      <c r="D5845" s="449">
        <v>3278.5</v>
      </c>
      <c r="E5845" s="449">
        <v>62.47</v>
      </c>
      <c r="F5845" s="449" t="s">
        <v>20690</v>
      </c>
    </row>
    <row r="5846" spans="1:6" ht="30" customHeight="1">
      <c r="A5846" s="446">
        <v>87397</v>
      </c>
      <c r="B5846" s="447" t="s">
        <v>967</v>
      </c>
      <c r="C5846" s="448" t="s">
        <v>2568</v>
      </c>
      <c r="D5846" s="449">
        <v>3297.18</v>
      </c>
      <c r="E5846" s="449">
        <v>52.88</v>
      </c>
      <c r="F5846" s="449" t="s">
        <v>20691</v>
      </c>
    </row>
    <row r="5847" spans="1:6" ht="15" customHeight="1">
      <c r="A5847" s="446">
        <v>87401</v>
      </c>
      <c r="B5847" s="447" t="s">
        <v>970</v>
      </c>
      <c r="C5847" s="448" t="s">
        <v>2568</v>
      </c>
      <c r="D5847" s="449">
        <v>4245.3099999999995</v>
      </c>
      <c r="E5847" s="449">
        <v>205.8</v>
      </c>
      <c r="F5847" s="449" t="s">
        <v>20694</v>
      </c>
    </row>
    <row r="5848" spans="1:6" ht="15" customHeight="1">
      <c r="A5848" s="446">
        <v>87402</v>
      </c>
      <c r="B5848" s="447" t="s">
        <v>971</v>
      </c>
      <c r="C5848" s="448" t="s">
        <v>2568</v>
      </c>
      <c r="D5848" s="449">
        <v>3347.56</v>
      </c>
      <c r="E5848" s="449">
        <v>205.8</v>
      </c>
      <c r="F5848" s="449" t="s">
        <v>20695</v>
      </c>
    </row>
    <row r="5849" spans="1:6" ht="30" customHeight="1">
      <c r="A5849" s="446">
        <v>87407</v>
      </c>
      <c r="B5849" s="447" t="s">
        <v>974</v>
      </c>
      <c r="C5849" s="448" t="s">
        <v>2568</v>
      </c>
      <c r="D5849" s="449">
        <v>841.96</v>
      </c>
      <c r="E5849" s="449">
        <v>50.06</v>
      </c>
      <c r="F5849" s="449" t="s">
        <v>20698</v>
      </c>
    </row>
    <row r="5850" spans="1:6" ht="30" customHeight="1">
      <c r="A5850" s="446">
        <v>87408</v>
      </c>
      <c r="B5850" s="447" t="s">
        <v>975</v>
      </c>
      <c r="C5850" s="448" t="s">
        <v>2568</v>
      </c>
      <c r="D5850" s="449">
        <v>841.07</v>
      </c>
      <c r="E5850" s="449">
        <v>37.549999999999997</v>
      </c>
      <c r="F5850" s="449" t="s">
        <v>20699</v>
      </c>
    </row>
    <row r="5851" spans="1:6" ht="30" customHeight="1">
      <c r="A5851" s="446">
        <v>87385</v>
      </c>
      <c r="B5851" s="447" t="s">
        <v>1342</v>
      </c>
      <c r="C5851" s="448" t="s">
        <v>2568</v>
      </c>
      <c r="D5851" s="449">
        <v>1184.1500000000001</v>
      </c>
      <c r="E5851" s="449">
        <v>66.25</v>
      </c>
      <c r="F5851" s="449" t="s">
        <v>20680</v>
      </c>
    </row>
    <row r="5852" spans="1:6" ht="30" customHeight="1">
      <c r="A5852" s="446">
        <v>87386</v>
      </c>
      <c r="B5852" s="447" t="s">
        <v>306</v>
      </c>
      <c r="C5852" s="448" t="s">
        <v>2568</v>
      </c>
      <c r="D5852" s="449">
        <v>1190.7299999999998</v>
      </c>
      <c r="E5852" s="449">
        <v>51.13</v>
      </c>
      <c r="F5852" s="449" t="s">
        <v>20681</v>
      </c>
    </row>
    <row r="5853" spans="1:6" ht="30" customHeight="1">
      <c r="A5853" s="446">
        <v>87387</v>
      </c>
      <c r="B5853" s="447" t="s">
        <v>307</v>
      </c>
      <c r="C5853" s="448" t="s">
        <v>2568</v>
      </c>
      <c r="D5853" s="449">
        <v>1194.4399999999998</v>
      </c>
      <c r="E5853" s="449">
        <v>43.64</v>
      </c>
      <c r="F5853" s="449" t="s">
        <v>20682</v>
      </c>
    </row>
    <row r="5854" spans="1:6" ht="15" customHeight="1">
      <c r="A5854" s="446">
        <v>87399</v>
      </c>
      <c r="B5854" s="447" t="s">
        <v>969</v>
      </c>
      <c r="C5854" s="448" t="s">
        <v>2568</v>
      </c>
      <c r="D5854" s="449">
        <v>1256.8799999999999</v>
      </c>
      <c r="E5854" s="449">
        <v>169.43</v>
      </c>
      <c r="F5854" s="449" t="s">
        <v>20693</v>
      </c>
    </row>
    <row r="5855" spans="1:6">
      <c r="A5855" s="441"/>
      <c r="B5855" s="445" t="s">
        <v>2266</v>
      </c>
      <c r="C5855" s="443"/>
      <c r="D5855" s="444" t="s">
        <v>2587</v>
      </c>
      <c r="E5855" s="444" t="s">
        <v>2587</v>
      </c>
      <c r="F5855" s="444"/>
    </row>
    <row r="5856" spans="1:6" ht="30" customHeight="1">
      <c r="A5856" s="446">
        <v>95563</v>
      </c>
      <c r="B5856" s="447" t="s">
        <v>5495</v>
      </c>
      <c r="C5856" s="448" t="s">
        <v>2568</v>
      </c>
      <c r="D5856" s="449">
        <v>407.93</v>
      </c>
      <c r="E5856" s="449">
        <v>97.88</v>
      </c>
      <c r="F5856" s="449" t="s">
        <v>20708</v>
      </c>
    </row>
    <row r="5857" spans="1:6" ht="30" customHeight="1">
      <c r="A5857" s="446">
        <v>73548</v>
      </c>
      <c r="B5857" s="447" t="s">
        <v>5496</v>
      </c>
      <c r="C5857" s="448" t="s">
        <v>2568</v>
      </c>
      <c r="D5857" s="449">
        <v>375.15</v>
      </c>
      <c r="E5857" s="449">
        <v>97.03</v>
      </c>
      <c r="F5857" s="449" t="s">
        <v>20589</v>
      </c>
    </row>
    <row r="5858" spans="1:6" ht="30" customHeight="1">
      <c r="A5858" s="446">
        <v>87299</v>
      </c>
      <c r="B5858" s="447" t="s">
        <v>494</v>
      </c>
      <c r="C5858" s="448" t="s">
        <v>2568</v>
      </c>
      <c r="D5858" s="449">
        <v>340.93</v>
      </c>
      <c r="E5858" s="449">
        <v>48.24</v>
      </c>
      <c r="F5858" s="449" t="s">
        <v>20604</v>
      </c>
    </row>
    <row r="5859" spans="1:6" ht="30" customHeight="1">
      <c r="A5859" s="446">
        <v>87298</v>
      </c>
      <c r="B5859" s="447" t="s">
        <v>493</v>
      </c>
      <c r="C5859" s="448" t="s">
        <v>2568</v>
      </c>
      <c r="D5859" s="449">
        <v>341.91999999999996</v>
      </c>
      <c r="E5859" s="449">
        <v>60.11</v>
      </c>
      <c r="F5859" s="449" t="s">
        <v>20603</v>
      </c>
    </row>
    <row r="5860" spans="1:6" ht="30" customHeight="1">
      <c r="A5860" s="446">
        <v>87313</v>
      </c>
      <c r="B5860" s="447" t="s">
        <v>503</v>
      </c>
      <c r="C5860" s="448" t="s">
        <v>2568</v>
      </c>
      <c r="D5860" s="449">
        <v>256.35999999999996</v>
      </c>
      <c r="E5860" s="449">
        <v>50.54</v>
      </c>
      <c r="F5860" s="449" t="s">
        <v>20612</v>
      </c>
    </row>
    <row r="5861" spans="1:6" ht="30" customHeight="1">
      <c r="A5861" s="446">
        <v>87314</v>
      </c>
      <c r="B5861" s="447" t="s">
        <v>504</v>
      </c>
      <c r="C5861" s="448" t="s">
        <v>2568</v>
      </c>
      <c r="D5861" s="449">
        <v>257.70000000000005</v>
      </c>
      <c r="E5861" s="449">
        <v>44.15</v>
      </c>
      <c r="F5861" s="449" t="s">
        <v>20613</v>
      </c>
    </row>
    <row r="5862" spans="1:6" ht="30" customHeight="1">
      <c r="A5862" s="446">
        <v>87322</v>
      </c>
      <c r="B5862" s="447" t="s">
        <v>509</v>
      </c>
      <c r="C5862" s="448" t="s">
        <v>2568</v>
      </c>
      <c r="D5862" s="449">
        <v>1538.8799999999999</v>
      </c>
      <c r="E5862" s="449">
        <v>51.13</v>
      </c>
      <c r="F5862" s="449" t="s">
        <v>20618</v>
      </c>
    </row>
    <row r="5863" spans="1:6" ht="30" customHeight="1">
      <c r="A5863" s="446">
        <v>87323</v>
      </c>
      <c r="B5863" s="447" t="s">
        <v>510</v>
      </c>
      <c r="C5863" s="448" t="s">
        <v>2568</v>
      </c>
      <c r="D5863" s="449">
        <v>1535.53</v>
      </c>
      <c r="E5863" s="449">
        <v>44.03</v>
      </c>
      <c r="F5863" s="449" t="s">
        <v>20619</v>
      </c>
    </row>
    <row r="5864" spans="1:6" ht="30" customHeight="1">
      <c r="A5864" s="446">
        <v>87339</v>
      </c>
      <c r="B5864" s="447" t="s">
        <v>266</v>
      </c>
      <c r="C5864" s="448" t="s">
        <v>2568</v>
      </c>
      <c r="D5864" s="449">
        <v>361.40999999999997</v>
      </c>
      <c r="E5864" s="449">
        <v>117.28</v>
      </c>
      <c r="F5864" s="449" t="s">
        <v>20634</v>
      </c>
    </row>
    <row r="5865" spans="1:6" ht="30" customHeight="1">
      <c r="A5865" s="446">
        <v>87340</v>
      </c>
      <c r="B5865" s="447" t="s">
        <v>267</v>
      </c>
      <c r="C5865" s="448" t="s">
        <v>2568</v>
      </c>
      <c r="D5865" s="449">
        <v>335.82</v>
      </c>
      <c r="E5865" s="449">
        <v>56.8</v>
      </c>
      <c r="F5865" s="449" t="s">
        <v>20635</v>
      </c>
    </row>
    <row r="5866" spans="1:6" ht="30" customHeight="1">
      <c r="A5866" s="446">
        <v>87341</v>
      </c>
      <c r="B5866" s="447" t="s">
        <v>268</v>
      </c>
      <c r="C5866" s="448" t="s">
        <v>2568</v>
      </c>
      <c r="D5866" s="449">
        <v>331.76</v>
      </c>
      <c r="E5866" s="449">
        <v>45.57</v>
      </c>
      <c r="F5866" s="449" t="s">
        <v>20636</v>
      </c>
    </row>
    <row r="5867" spans="1:6" ht="30" customHeight="1">
      <c r="A5867" s="446">
        <v>87352</v>
      </c>
      <c r="B5867" s="447" t="s">
        <v>279</v>
      </c>
      <c r="C5867" s="448" t="s">
        <v>2568</v>
      </c>
      <c r="D5867" s="449">
        <v>271.64</v>
      </c>
      <c r="E5867" s="449">
        <v>91.18</v>
      </c>
      <c r="F5867" s="449" t="s">
        <v>20647</v>
      </c>
    </row>
    <row r="5868" spans="1:6" ht="30" customHeight="1">
      <c r="A5868" s="446">
        <v>87353</v>
      </c>
      <c r="B5868" s="447" t="s">
        <v>280</v>
      </c>
      <c r="C5868" s="448" t="s">
        <v>2568</v>
      </c>
      <c r="D5868" s="449">
        <v>256.78999999999996</v>
      </c>
      <c r="E5868" s="449">
        <v>56.1</v>
      </c>
      <c r="F5868" s="449" t="s">
        <v>20648</v>
      </c>
    </row>
    <row r="5869" spans="1:6" ht="30" customHeight="1">
      <c r="A5869" s="446">
        <v>87354</v>
      </c>
      <c r="B5869" s="447" t="s">
        <v>281</v>
      </c>
      <c r="C5869" s="448" t="s">
        <v>2568</v>
      </c>
      <c r="D5869" s="449">
        <v>250.62</v>
      </c>
      <c r="E5869" s="449">
        <v>39.83</v>
      </c>
      <c r="F5869" s="449" t="s">
        <v>20649</v>
      </c>
    </row>
    <row r="5870" spans="1:6" ht="45" customHeight="1">
      <c r="A5870" s="446">
        <v>87360</v>
      </c>
      <c r="B5870" s="447" t="s">
        <v>287</v>
      </c>
      <c r="C5870" s="448" t="s">
        <v>2568</v>
      </c>
      <c r="D5870" s="449">
        <v>1511.73</v>
      </c>
      <c r="E5870" s="449">
        <v>77.22</v>
      </c>
      <c r="F5870" s="449" t="s">
        <v>20655</v>
      </c>
    </row>
    <row r="5871" spans="1:6" ht="45" customHeight="1">
      <c r="A5871" s="446">
        <v>87361</v>
      </c>
      <c r="B5871" s="447" t="s">
        <v>288</v>
      </c>
      <c r="C5871" s="448" t="s">
        <v>2568</v>
      </c>
      <c r="D5871" s="449">
        <v>1508.99</v>
      </c>
      <c r="E5871" s="449">
        <v>48.41</v>
      </c>
      <c r="F5871" s="449" t="s">
        <v>20656</v>
      </c>
    </row>
    <row r="5872" spans="1:6" ht="45" customHeight="1">
      <c r="A5872" s="446">
        <v>87362</v>
      </c>
      <c r="B5872" s="447" t="s">
        <v>289</v>
      </c>
      <c r="C5872" s="448" t="s">
        <v>2568</v>
      </c>
      <c r="D5872" s="449">
        <v>1510.24</v>
      </c>
      <c r="E5872" s="449">
        <v>41.45</v>
      </c>
      <c r="F5872" s="449" t="s">
        <v>20657</v>
      </c>
    </row>
    <row r="5873" spans="1:6" ht="30" customHeight="1">
      <c r="A5873" s="446">
        <v>87372</v>
      </c>
      <c r="B5873" s="447" t="s">
        <v>299</v>
      </c>
      <c r="C5873" s="448" t="s">
        <v>2568</v>
      </c>
      <c r="D5873" s="449">
        <v>370.02</v>
      </c>
      <c r="E5873" s="449">
        <v>131.81</v>
      </c>
      <c r="F5873" s="449" t="s">
        <v>20667</v>
      </c>
    </row>
    <row r="5874" spans="1:6" ht="30" customHeight="1">
      <c r="A5874" s="446">
        <v>87377</v>
      </c>
      <c r="B5874" s="447" t="s">
        <v>304</v>
      </c>
      <c r="C5874" s="448" t="s">
        <v>2568</v>
      </c>
      <c r="D5874" s="449">
        <v>288.64</v>
      </c>
      <c r="E5874" s="449">
        <v>124.6</v>
      </c>
      <c r="F5874" s="449" t="s">
        <v>20672</v>
      </c>
    </row>
    <row r="5875" spans="1:6" ht="30" customHeight="1">
      <c r="A5875" s="446">
        <v>87380</v>
      </c>
      <c r="B5875" s="447" t="s">
        <v>1337</v>
      </c>
      <c r="C5875" s="448" t="s">
        <v>2568</v>
      </c>
      <c r="D5875" s="449">
        <v>1557.01</v>
      </c>
      <c r="E5875" s="449">
        <v>122.86</v>
      </c>
      <c r="F5875" s="449" t="s">
        <v>20675</v>
      </c>
    </row>
    <row r="5876" spans="1:6" ht="30" customHeight="1">
      <c r="A5876" s="446">
        <v>88628</v>
      </c>
      <c r="B5876" s="447" t="s">
        <v>979</v>
      </c>
      <c r="C5876" s="448" t="s">
        <v>2568</v>
      </c>
      <c r="D5876" s="449">
        <v>270.29000000000002</v>
      </c>
      <c r="E5876" s="449">
        <v>40.26</v>
      </c>
      <c r="F5876" s="449" t="s">
        <v>20703</v>
      </c>
    </row>
    <row r="5877" spans="1:6" ht="15" customHeight="1">
      <c r="A5877" s="446">
        <v>88629</v>
      </c>
      <c r="B5877" s="447" t="s">
        <v>980</v>
      </c>
      <c r="C5877" s="448" t="s">
        <v>2568</v>
      </c>
      <c r="D5877" s="449">
        <v>297.02999999999997</v>
      </c>
      <c r="E5877" s="449">
        <v>97.03</v>
      </c>
      <c r="F5877" s="449" t="s">
        <v>20704</v>
      </c>
    </row>
    <row r="5878" spans="1:6" ht="30" customHeight="1">
      <c r="A5878" s="446">
        <v>96920</v>
      </c>
      <c r="B5878" s="447" t="s">
        <v>20709</v>
      </c>
      <c r="C5878" s="448" t="s">
        <v>2568</v>
      </c>
      <c r="D5878" s="449">
        <v>348.41</v>
      </c>
      <c r="E5878" s="449">
        <v>40.26</v>
      </c>
      <c r="F5878" s="449" t="s">
        <v>19803</v>
      </c>
    </row>
    <row r="5879" spans="1:6" ht="30" customHeight="1">
      <c r="A5879" s="446">
        <v>73549</v>
      </c>
      <c r="B5879" s="447" t="s">
        <v>5497</v>
      </c>
      <c r="C5879" s="448" t="s">
        <v>2568</v>
      </c>
      <c r="D5879" s="449">
        <v>355.15999999999997</v>
      </c>
      <c r="E5879" s="449">
        <v>98.28</v>
      </c>
      <c r="F5879" s="449" t="s">
        <v>20590</v>
      </c>
    </row>
    <row r="5880" spans="1:6" ht="30" customHeight="1">
      <c r="A5880" s="446">
        <v>87301</v>
      </c>
      <c r="B5880" s="447" t="s">
        <v>495</v>
      </c>
      <c r="C5880" s="448" t="s">
        <v>2568</v>
      </c>
      <c r="D5880" s="449">
        <v>300.34000000000003</v>
      </c>
      <c r="E5880" s="449">
        <v>59.28</v>
      </c>
      <c r="F5880" s="449" t="s">
        <v>20605</v>
      </c>
    </row>
    <row r="5881" spans="1:6" ht="30" customHeight="1">
      <c r="A5881" s="446">
        <v>87302</v>
      </c>
      <c r="B5881" s="447" t="s">
        <v>496</v>
      </c>
      <c r="C5881" s="448" t="s">
        <v>2568</v>
      </c>
      <c r="D5881" s="449">
        <v>300.01</v>
      </c>
      <c r="E5881" s="449">
        <v>49.42</v>
      </c>
      <c r="F5881" s="449" t="s">
        <v>20606</v>
      </c>
    </row>
    <row r="5882" spans="1:6" ht="30" customHeight="1">
      <c r="A5882" s="446">
        <v>87316</v>
      </c>
      <c r="B5882" s="447" t="s">
        <v>505</v>
      </c>
      <c r="C5882" s="448" t="s">
        <v>2568</v>
      </c>
      <c r="D5882" s="449">
        <v>227.29999999999998</v>
      </c>
      <c r="E5882" s="449">
        <v>53.97</v>
      </c>
      <c r="F5882" s="449" t="s">
        <v>20614</v>
      </c>
    </row>
    <row r="5883" spans="1:6" ht="30" customHeight="1">
      <c r="A5883" s="446">
        <v>87317</v>
      </c>
      <c r="B5883" s="447" t="s">
        <v>506</v>
      </c>
      <c r="C5883" s="448" t="s">
        <v>2568</v>
      </c>
      <c r="D5883" s="449">
        <v>227.61999999999998</v>
      </c>
      <c r="E5883" s="449">
        <v>43.91</v>
      </c>
      <c r="F5883" s="449" t="s">
        <v>20615</v>
      </c>
    </row>
    <row r="5884" spans="1:6" ht="30" customHeight="1">
      <c r="A5884" s="446">
        <v>87325</v>
      </c>
      <c r="B5884" s="447" t="s">
        <v>511</v>
      </c>
      <c r="C5884" s="448" t="s">
        <v>2568</v>
      </c>
      <c r="D5884" s="449">
        <v>1504.38</v>
      </c>
      <c r="E5884" s="449">
        <v>56.32</v>
      </c>
      <c r="F5884" s="449" t="s">
        <v>20620</v>
      </c>
    </row>
    <row r="5885" spans="1:6" ht="30" customHeight="1">
      <c r="A5885" s="446">
        <v>87326</v>
      </c>
      <c r="B5885" s="447" t="s">
        <v>512</v>
      </c>
      <c r="C5885" s="448" t="s">
        <v>2568</v>
      </c>
      <c r="D5885" s="449">
        <v>1507.5</v>
      </c>
      <c r="E5885" s="449">
        <v>47.2</v>
      </c>
      <c r="F5885" s="449" t="s">
        <v>20621</v>
      </c>
    </row>
    <row r="5886" spans="1:6" ht="30" customHeight="1">
      <c r="A5886" s="446">
        <v>87342</v>
      </c>
      <c r="B5886" s="447" t="s">
        <v>269</v>
      </c>
      <c r="C5886" s="448" t="s">
        <v>2568</v>
      </c>
      <c r="D5886" s="449">
        <v>314</v>
      </c>
      <c r="E5886" s="449">
        <v>100.39</v>
      </c>
      <c r="F5886" s="449" t="s">
        <v>20637</v>
      </c>
    </row>
    <row r="5887" spans="1:6" ht="30" customHeight="1">
      <c r="A5887" s="446">
        <v>87343</v>
      </c>
      <c r="B5887" s="447" t="s">
        <v>270</v>
      </c>
      <c r="C5887" s="448" t="s">
        <v>2568</v>
      </c>
      <c r="D5887" s="449">
        <v>297.48</v>
      </c>
      <c r="E5887" s="449">
        <v>61.65</v>
      </c>
      <c r="F5887" s="449" t="s">
        <v>20638</v>
      </c>
    </row>
    <row r="5888" spans="1:6" ht="30" customHeight="1">
      <c r="A5888" s="446">
        <v>87344</v>
      </c>
      <c r="B5888" s="447" t="s">
        <v>271</v>
      </c>
      <c r="C5888" s="448" t="s">
        <v>2568</v>
      </c>
      <c r="D5888" s="449">
        <v>291.74</v>
      </c>
      <c r="E5888" s="449">
        <v>45.34</v>
      </c>
      <c r="F5888" s="449" t="s">
        <v>20639</v>
      </c>
    </row>
    <row r="5889" spans="1:6" ht="30" customHeight="1">
      <c r="A5889" s="446">
        <v>87355</v>
      </c>
      <c r="B5889" s="447" t="s">
        <v>282</v>
      </c>
      <c r="C5889" s="448" t="s">
        <v>2568</v>
      </c>
      <c r="D5889" s="449">
        <v>236.13000000000002</v>
      </c>
      <c r="E5889" s="449">
        <v>77.72</v>
      </c>
      <c r="F5889" s="449" t="s">
        <v>20650</v>
      </c>
    </row>
    <row r="5890" spans="1:6" ht="30" customHeight="1">
      <c r="A5890" s="446">
        <v>87356</v>
      </c>
      <c r="B5890" s="447" t="s">
        <v>283</v>
      </c>
      <c r="C5890" s="448" t="s">
        <v>2568</v>
      </c>
      <c r="D5890" s="449">
        <v>224.29</v>
      </c>
      <c r="E5890" s="449">
        <v>49.02</v>
      </c>
      <c r="F5890" s="449" t="s">
        <v>20651</v>
      </c>
    </row>
    <row r="5891" spans="1:6" ht="30" customHeight="1">
      <c r="A5891" s="446">
        <v>87357</v>
      </c>
      <c r="B5891" s="447" t="s">
        <v>284</v>
      </c>
      <c r="C5891" s="448" t="s">
        <v>2568</v>
      </c>
      <c r="D5891" s="449">
        <v>222.19000000000003</v>
      </c>
      <c r="E5891" s="449">
        <v>42.53</v>
      </c>
      <c r="F5891" s="449" t="s">
        <v>20652</v>
      </c>
    </row>
    <row r="5892" spans="1:6" ht="45" customHeight="1">
      <c r="A5892" s="446">
        <v>87363</v>
      </c>
      <c r="B5892" s="447" t="s">
        <v>290</v>
      </c>
      <c r="C5892" s="448" t="s">
        <v>2568</v>
      </c>
      <c r="D5892" s="449">
        <v>1488.55</v>
      </c>
      <c r="E5892" s="449">
        <v>71.56</v>
      </c>
      <c r="F5892" s="449" t="s">
        <v>20658</v>
      </c>
    </row>
    <row r="5893" spans="1:6" ht="45" customHeight="1">
      <c r="A5893" s="446">
        <v>87364</v>
      </c>
      <c r="B5893" s="447" t="s">
        <v>291</v>
      </c>
      <c r="C5893" s="448" t="s">
        <v>2568</v>
      </c>
      <c r="D5893" s="449">
        <v>1478.49</v>
      </c>
      <c r="E5893" s="449">
        <v>44.77</v>
      </c>
      <c r="F5893" s="449" t="s">
        <v>20659</v>
      </c>
    </row>
    <row r="5894" spans="1:6" ht="30" customHeight="1">
      <c r="A5894" s="446">
        <v>87373</v>
      </c>
      <c r="B5894" s="447" t="s">
        <v>300</v>
      </c>
      <c r="C5894" s="448" t="s">
        <v>2568</v>
      </c>
      <c r="D5894" s="449">
        <v>329.69000000000005</v>
      </c>
      <c r="E5894" s="449">
        <v>131.47999999999999</v>
      </c>
      <c r="F5894" s="449" t="s">
        <v>20668</v>
      </c>
    </row>
    <row r="5895" spans="1:6" ht="30" customHeight="1">
      <c r="A5895" s="446">
        <v>87378</v>
      </c>
      <c r="B5895" s="447" t="s">
        <v>305</v>
      </c>
      <c r="C5895" s="448" t="s">
        <v>2568</v>
      </c>
      <c r="D5895" s="449">
        <v>258.84999999999997</v>
      </c>
      <c r="E5895" s="449">
        <v>125.55</v>
      </c>
      <c r="F5895" s="449" t="s">
        <v>20673</v>
      </c>
    </row>
    <row r="5896" spans="1:6" ht="30" customHeight="1">
      <c r="A5896" s="446">
        <v>87381</v>
      </c>
      <c r="B5896" s="447" t="s">
        <v>1338</v>
      </c>
      <c r="C5896" s="448" t="s">
        <v>2568</v>
      </c>
      <c r="D5896" s="449">
        <v>1528.6100000000001</v>
      </c>
      <c r="E5896" s="449">
        <v>123.88</v>
      </c>
      <c r="F5896" s="449" t="s">
        <v>20676</v>
      </c>
    </row>
    <row r="5897" spans="1:6" ht="30" customHeight="1">
      <c r="A5897" s="446">
        <v>88630</v>
      </c>
      <c r="B5897" s="447" t="s">
        <v>981</v>
      </c>
      <c r="C5897" s="448" t="s">
        <v>2568</v>
      </c>
      <c r="D5897" s="449">
        <v>237.16999999999996</v>
      </c>
      <c r="E5897" s="449">
        <v>39.67</v>
      </c>
      <c r="F5897" s="449" t="s">
        <v>20705</v>
      </c>
    </row>
    <row r="5898" spans="1:6" ht="15" customHeight="1">
      <c r="A5898" s="446">
        <v>88631</v>
      </c>
      <c r="B5898" s="447" t="s">
        <v>982</v>
      </c>
      <c r="C5898" s="448" t="s">
        <v>2568</v>
      </c>
      <c r="D5898" s="449">
        <v>264.75</v>
      </c>
      <c r="E5898" s="449">
        <v>98.29</v>
      </c>
      <c r="F5898" s="449" t="s">
        <v>20706</v>
      </c>
    </row>
    <row r="5899" spans="1:6" ht="30" customHeight="1">
      <c r="A5899" s="446">
        <v>87302</v>
      </c>
      <c r="B5899" s="447" t="s">
        <v>496</v>
      </c>
      <c r="C5899" s="448" t="s">
        <v>2568</v>
      </c>
      <c r="D5899" s="449">
        <v>300.01</v>
      </c>
      <c r="E5899" s="449">
        <v>49.42</v>
      </c>
      <c r="F5899" s="449" t="s">
        <v>20606</v>
      </c>
    </row>
    <row r="5900" spans="1:6" ht="30" customHeight="1">
      <c r="A5900" s="446">
        <v>87304</v>
      </c>
      <c r="B5900" s="447" t="s">
        <v>497</v>
      </c>
      <c r="C5900" s="448" t="s">
        <v>2568</v>
      </c>
      <c r="D5900" s="449">
        <v>273.26</v>
      </c>
      <c r="E5900" s="449">
        <v>62.35</v>
      </c>
      <c r="F5900" s="449" t="s">
        <v>20607</v>
      </c>
    </row>
    <row r="5901" spans="1:6" ht="30" customHeight="1">
      <c r="A5901" s="446">
        <v>87305</v>
      </c>
      <c r="B5901" s="447" t="s">
        <v>498</v>
      </c>
      <c r="C5901" s="448" t="s">
        <v>2568</v>
      </c>
      <c r="D5901" s="449">
        <v>273.75</v>
      </c>
      <c r="E5901" s="449">
        <v>51.08</v>
      </c>
      <c r="F5901" s="449" t="s">
        <v>20608</v>
      </c>
    </row>
    <row r="5902" spans="1:6" ht="30" customHeight="1">
      <c r="A5902" s="446">
        <v>87308</v>
      </c>
      <c r="B5902" s="447" t="s">
        <v>500</v>
      </c>
      <c r="C5902" s="448" t="s">
        <v>2568</v>
      </c>
      <c r="D5902" s="449">
        <v>253.27</v>
      </c>
      <c r="E5902" s="449">
        <v>50.73</v>
      </c>
      <c r="F5902" s="449" t="s">
        <v>20610</v>
      </c>
    </row>
    <row r="5903" spans="1:6" ht="30" customHeight="1">
      <c r="A5903" s="446">
        <v>87310</v>
      </c>
      <c r="B5903" s="447" t="s">
        <v>501</v>
      </c>
      <c r="C5903" s="448" t="s">
        <v>2568</v>
      </c>
      <c r="D5903" s="449">
        <v>206.35999999999999</v>
      </c>
      <c r="E5903" s="449">
        <v>49.84</v>
      </c>
      <c r="F5903" s="449" t="s">
        <v>20611</v>
      </c>
    </row>
    <row r="5904" spans="1:6" ht="30" customHeight="1">
      <c r="A5904" s="446">
        <v>87311</v>
      </c>
      <c r="B5904" s="447" t="s">
        <v>502</v>
      </c>
      <c r="C5904" s="448" t="s">
        <v>2568</v>
      </c>
      <c r="D5904" s="449">
        <v>206.75</v>
      </c>
      <c r="E5904" s="449">
        <v>43.68</v>
      </c>
      <c r="F5904" s="449" t="s">
        <v>16283</v>
      </c>
    </row>
    <row r="5905" spans="1:6" ht="30" customHeight="1">
      <c r="A5905" s="446">
        <v>87319</v>
      </c>
      <c r="B5905" s="447" t="s">
        <v>507</v>
      </c>
      <c r="C5905" s="448" t="s">
        <v>2568</v>
      </c>
      <c r="D5905" s="449">
        <v>1487.39</v>
      </c>
      <c r="E5905" s="449">
        <v>50.3</v>
      </c>
      <c r="F5905" s="449" t="s">
        <v>20616</v>
      </c>
    </row>
    <row r="5906" spans="1:6" ht="30" customHeight="1">
      <c r="A5906" s="446">
        <v>87320</v>
      </c>
      <c r="B5906" s="447" t="s">
        <v>508</v>
      </c>
      <c r="C5906" s="448" t="s">
        <v>2568</v>
      </c>
      <c r="D5906" s="449">
        <v>1494.09</v>
      </c>
      <c r="E5906" s="449">
        <v>43.78</v>
      </c>
      <c r="F5906" s="449" t="s">
        <v>20617</v>
      </c>
    </row>
    <row r="5907" spans="1:6" ht="30" customHeight="1">
      <c r="A5907" s="446">
        <v>87345</v>
      </c>
      <c r="B5907" s="447" t="s">
        <v>272</v>
      </c>
      <c r="C5907" s="448" t="s">
        <v>2568</v>
      </c>
      <c r="D5907" s="449">
        <v>279.45</v>
      </c>
      <c r="E5907" s="449">
        <v>83.98</v>
      </c>
      <c r="F5907" s="449" t="s">
        <v>20640</v>
      </c>
    </row>
    <row r="5908" spans="1:6" ht="30" customHeight="1">
      <c r="A5908" s="446">
        <v>87346</v>
      </c>
      <c r="B5908" s="447" t="s">
        <v>273</v>
      </c>
      <c r="C5908" s="448" t="s">
        <v>2568</v>
      </c>
      <c r="D5908" s="449">
        <v>268.88</v>
      </c>
      <c r="E5908" s="449">
        <v>56.57</v>
      </c>
      <c r="F5908" s="449" t="s">
        <v>20641</v>
      </c>
    </row>
    <row r="5909" spans="1:6" ht="30" customHeight="1">
      <c r="A5909" s="446">
        <v>87347</v>
      </c>
      <c r="B5909" s="447" t="s">
        <v>274</v>
      </c>
      <c r="C5909" s="448" t="s">
        <v>2568</v>
      </c>
      <c r="D5909" s="449">
        <v>266.06</v>
      </c>
      <c r="E5909" s="449">
        <v>47.7</v>
      </c>
      <c r="F5909" s="449" t="s">
        <v>20642</v>
      </c>
    </row>
    <row r="5910" spans="1:6" ht="30" customHeight="1">
      <c r="A5910" s="446">
        <v>87350</v>
      </c>
      <c r="B5910" s="447" t="s">
        <v>277</v>
      </c>
      <c r="C5910" s="448" t="s">
        <v>2568</v>
      </c>
      <c r="D5910" s="449">
        <v>215.3</v>
      </c>
      <c r="E5910" s="449">
        <v>71.45</v>
      </c>
      <c r="F5910" s="449" t="s">
        <v>20645</v>
      </c>
    </row>
    <row r="5911" spans="1:6" ht="30" customHeight="1">
      <c r="A5911" s="446">
        <v>87351</v>
      </c>
      <c r="B5911" s="447" t="s">
        <v>278</v>
      </c>
      <c r="C5911" s="448" t="s">
        <v>2568</v>
      </c>
      <c r="D5911" s="449">
        <v>204.22</v>
      </c>
      <c r="E5911" s="449">
        <v>47.62</v>
      </c>
      <c r="F5911" s="449" t="s">
        <v>20646</v>
      </c>
    </row>
    <row r="5912" spans="1:6" ht="45" customHeight="1">
      <c r="A5912" s="446">
        <v>87358</v>
      </c>
      <c r="B5912" s="447" t="s">
        <v>285</v>
      </c>
      <c r="C5912" s="448" t="s">
        <v>2568</v>
      </c>
      <c r="D5912" s="449">
        <v>1462.69</v>
      </c>
      <c r="E5912" s="449">
        <v>59.75</v>
      </c>
      <c r="F5912" s="449" t="s">
        <v>20653</v>
      </c>
    </row>
    <row r="5913" spans="1:6" ht="45" customHeight="1">
      <c r="A5913" s="446">
        <v>87359</v>
      </c>
      <c r="B5913" s="447" t="s">
        <v>286</v>
      </c>
      <c r="C5913" s="448" t="s">
        <v>2568</v>
      </c>
      <c r="D5913" s="449">
        <v>1461.91</v>
      </c>
      <c r="E5913" s="449">
        <v>41.34</v>
      </c>
      <c r="F5913" s="449" t="s">
        <v>20654</v>
      </c>
    </row>
    <row r="5914" spans="1:6" ht="30" customHeight="1">
      <c r="A5914" s="446">
        <v>87374</v>
      </c>
      <c r="B5914" s="447" t="s">
        <v>301</v>
      </c>
      <c r="C5914" s="448" t="s">
        <v>2568</v>
      </c>
      <c r="D5914" s="449">
        <v>302.67</v>
      </c>
      <c r="E5914" s="449">
        <v>131.13</v>
      </c>
      <c r="F5914" s="449" t="s">
        <v>20669</v>
      </c>
    </row>
    <row r="5915" spans="1:6" ht="30" customHeight="1">
      <c r="A5915" s="446">
        <v>87376</v>
      </c>
      <c r="B5915" s="447" t="s">
        <v>303</v>
      </c>
      <c r="C5915" s="448" t="s">
        <v>2568</v>
      </c>
      <c r="D5915" s="449">
        <v>239.11</v>
      </c>
      <c r="E5915" s="449">
        <v>126.07</v>
      </c>
      <c r="F5915" s="449" t="s">
        <v>20671</v>
      </c>
    </row>
    <row r="5916" spans="1:6" ht="30" customHeight="1">
      <c r="A5916" s="446">
        <v>87379</v>
      </c>
      <c r="B5916" s="447" t="s">
        <v>1336</v>
      </c>
      <c r="C5916" s="448" t="s">
        <v>2568</v>
      </c>
      <c r="D5916" s="449">
        <v>1509.13</v>
      </c>
      <c r="E5916" s="449">
        <v>123.55</v>
      </c>
      <c r="F5916" s="449" t="s">
        <v>20674</v>
      </c>
    </row>
    <row r="5917" spans="1:6" ht="30" customHeight="1">
      <c r="A5917" s="446">
        <v>87307</v>
      </c>
      <c r="B5917" s="447" t="s">
        <v>499</v>
      </c>
      <c r="C5917" s="448" t="s">
        <v>2568</v>
      </c>
      <c r="D5917" s="449">
        <v>253.51999999999998</v>
      </c>
      <c r="E5917" s="449">
        <v>59.05</v>
      </c>
      <c r="F5917" s="449" t="s">
        <v>20609</v>
      </c>
    </row>
    <row r="5918" spans="1:6" ht="30" customHeight="1">
      <c r="A5918" s="446">
        <v>87348</v>
      </c>
      <c r="B5918" s="447" t="s">
        <v>275</v>
      </c>
      <c r="C5918" s="448" t="s">
        <v>2568</v>
      </c>
      <c r="D5918" s="449">
        <v>258.88</v>
      </c>
      <c r="E5918" s="449">
        <v>79.849999999999994</v>
      </c>
      <c r="F5918" s="449" t="s">
        <v>20643</v>
      </c>
    </row>
    <row r="5919" spans="1:6" ht="30" customHeight="1">
      <c r="A5919" s="446">
        <v>87349</v>
      </c>
      <c r="B5919" s="447" t="s">
        <v>276</v>
      </c>
      <c r="C5919" s="448" t="s">
        <v>2568</v>
      </c>
      <c r="D5919" s="449">
        <v>245.83999999999997</v>
      </c>
      <c r="E5919" s="449">
        <v>44.99</v>
      </c>
      <c r="F5919" s="449" t="s">
        <v>20644</v>
      </c>
    </row>
    <row r="5920" spans="1:6" ht="30" customHeight="1">
      <c r="A5920" s="446">
        <v>87375</v>
      </c>
      <c r="B5920" s="447" t="s">
        <v>302</v>
      </c>
      <c r="C5920" s="448" t="s">
        <v>2568</v>
      </c>
      <c r="D5920" s="449">
        <v>281.8</v>
      </c>
      <c r="E5920" s="449">
        <v>127.82</v>
      </c>
      <c r="F5920" s="449" t="s">
        <v>20670</v>
      </c>
    </row>
    <row r="5921" spans="1:6" ht="30" customHeight="1">
      <c r="A5921" s="446">
        <v>87365</v>
      </c>
      <c r="B5921" s="447" t="s">
        <v>292</v>
      </c>
      <c r="C5921" s="448" t="s">
        <v>2568</v>
      </c>
      <c r="D5921" s="449">
        <v>242.67999999999998</v>
      </c>
      <c r="E5921" s="449">
        <v>125.84</v>
      </c>
      <c r="F5921" s="449" t="s">
        <v>20660</v>
      </c>
    </row>
    <row r="5922" spans="1:6">
      <c r="A5922" s="441"/>
      <c r="B5922" s="445" t="s">
        <v>2267</v>
      </c>
      <c r="C5922" s="443"/>
      <c r="D5922" s="444" t="s">
        <v>2587</v>
      </c>
      <c r="E5922" s="444" t="s">
        <v>2587</v>
      </c>
      <c r="F5922" s="444"/>
    </row>
    <row r="5923" spans="1:6">
      <c r="A5923" s="441"/>
      <c r="B5923" s="445" t="s">
        <v>2268</v>
      </c>
      <c r="C5923" s="443"/>
      <c r="D5923" s="444" t="s">
        <v>2587</v>
      </c>
      <c r="E5923" s="444" t="s">
        <v>2587</v>
      </c>
      <c r="F5923" s="444"/>
    </row>
    <row r="5924" spans="1:6">
      <c r="A5924" s="441"/>
      <c r="B5924" s="445" t="s">
        <v>2911</v>
      </c>
      <c r="C5924" s="443"/>
      <c r="D5924" s="444" t="s">
        <v>2587</v>
      </c>
      <c r="E5924" s="444" t="s">
        <v>2587</v>
      </c>
      <c r="F5924" s="444"/>
    </row>
    <row r="5925" spans="1:6">
      <c r="A5925" s="441"/>
      <c r="B5925" s="445" t="s">
        <v>2912</v>
      </c>
      <c r="C5925" s="443"/>
      <c r="D5925" s="444" t="s">
        <v>2587</v>
      </c>
      <c r="E5925" s="444" t="s">
        <v>2587</v>
      </c>
      <c r="F5925" s="444"/>
    </row>
    <row r="5926" spans="1:6">
      <c r="A5926" s="441"/>
      <c r="B5926" s="445" t="s">
        <v>2913</v>
      </c>
      <c r="C5926" s="443"/>
      <c r="D5926" s="444" t="s">
        <v>2587</v>
      </c>
      <c r="E5926" s="444" t="s">
        <v>2587</v>
      </c>
      <c r="F5926" s="444"/>
    </row>
    <row r="5927" spans="1:6" ht="15" customHeight="1">
      <c r="A5927" s="446">
        <v>6514</v>
      </c>
      <c r="B5927" s="447" t="s">
        <v>4889</v>
      </c>
      <c r="C5927" s="448" t="s">
        <v>2568</v>
      </c>
      <c r="D5927" s="449">
        <v>62.180000000000007</v>
      </c>
      <c r="E5927" s="449">
        <v>22.88</v>
      </c>
      <c r="F5927" s="449" t="s">
        <v>20008</v>
      </c>
    </row>
    <row r="5928" spans="1:6" ht="45" customHeight="1">
      <c r="A5928" s="446">
        <v>90700</v>
      </c>
      <c r="B5928" s="447" t="s">
        <v>2430</v>
      </c>
      <c r="C5928" s="448" t="s">
        <v>2572</v>
      </c>
      <c r="D5928" s="449">
        <v>288.75</v>
      </c>
      <c r="E5928" s="449">
        <v>4.87</v>
      </c>
      <c r="F5928" s="449" t="s">
        <v>15573</v>
      </c>
    </row>
    <row r="5929" spans="1:6">
      <c r="A5929" s="441"/>
      <c r="B5929" s="442" t="s">
        <v>60</v>
      </c>
      <c r="C5929" s="443"/>
      <c r="D5929" s="444" t="s">
        <v>2587</v>
      </c>
      <c r="E5929" s="444" t="s">
        <v>2587</v>
      </c>
      <c r="F5929" s="444"/>
    </row>
    <row r="5930" spans="1:6">
      <c r="A5930" s="441"/>
      <c r="B5930" s="445" t="s">
        <v>61</v>
      </c>
      <c r="C5930" s="443"/>
      <c r="D5930" s="444" t="s">
        <v>2587</v>
      </c>
      <c r="E5930" s="444" t="s">
        <v>2587</v>
      </c>
      <c r="F5930" s="444"/>
    </row>
    <row r="5931" spans="1:6">
      <c r="A5931" s="441"/>
      <c r="B5931" s="445" t="s">
        <v>62</v>
      </c>
      <c r="C5931" s="443"/>
      <c r="D5931" s="444" t="s">
        <v>2587</v>
      </c>
      <c r="E5931" s="444" t="s">
        <v>2587</v>
      </c>
      <c r="F5931" s="444"/>
    </row>
    <row r="5932" spans="1:6">
      <c r="A5932" s="441"/>
      <c r="B5932" s="445" t="s">
        <v>63</v>
      </c>
      <c r="C5932" s="443"/>
      <c r="D5932" s="444" t="s">
        <v>2587</v>
      </c>
      <c r="E5932" s="444" t="s">
        <v>2587</v>
      </c>
      <c r="F5932" s="444"/>
    </row>
    <row r="5933" spans="1:6">
      <c r="A5933" s="441"/>
      <c r="B5933" s="445" t="s">
        <v>64</v>
      </c>
      <c r="C5933" s="443"/>
      <c r="D5933" s="444" t="s">
        <v>2587</v>
      </c>
      <c r="E5933" s="444" t="s">
        <v>2587</v>
      </c>
      <c r="F5933" s="444"/>
    </row>
    <row r="5934" spans="1:6">
      <c r="A5934" s="441"/>
      <c r="B5934" s="445" t="s">
        <v>2914</v>
      </c>
      <c r="C5934" s="443"/>
      <c r="D5934" s="444" t="s">
        <v>2587</v>
      </c>
      <c r="E5934" s="444" t="s">
        <v>2587</v>
      </c>
      <c r="F5934" s="444"/>
    </row>
    <row r="5935" spans="1:6" ht="15" customHeight="1">
      <c r="A5935" s="446" t="s">
        <v>2915</v>
      </c>
      <c r="B5935" s="447" t="s">
        <v>4891</v>
      </c>
      <c r="C5935" s="448" t="s">
        <v>2570</v>
      </c>
      <c r="D5935" s="449">
        <v>28.599999999999994</v>
      </c>
      <c r="E5935" s="449">
        <v>116.81</v>
      </c>
      <c r="F5935" s="449" t="s">
        <v>20853</v>
      </c>
    </row>
    <row r="5936" spans="1:6" ht="15" customHeight="1">
      <c r="A5936" s="446" t="s">
        <v>2916</v>
      </c>
      <c r="B5936" s="447" t="s">
        <v>4892</v>
      </c>
      <c r="C5936" s="448" t="s">
        <v>2570</v>
      </c>
      <c r="D5936" s="449">
        <v>31.920000000000016</v>
      </c>
      <c r="E5936" s="449">
        <v>129.66</v>
      </c>
      <c r="F5936" s="449" t="s">
        <v>20846</v>
      </c>
    </row>
    <row r="5937" spans="1:6" ht="15" customHeight="1">
      <c r="A5937" s="446" t="s">
        <v>2917</v>
      </c>
      <c r="B5937" s="447" t="s">
        <v>810</v>
      </c>
      <c r="C5937" s="448" t="s">
        <v>2570</v>
      </c>
      <c r="D5937" s="449">
        <v>10.64</v>
      </c>
      <c r="E5937" s="449">
        <v>44.76</v>
      </c>
      <c r="F5937" s="449" t="s">
        <v>20854</v>
      </c>
    </row>
    <row r="5938" spans="1:6">
      <c r="A5938" s="441"/>
      <c r="B5938" s="445" t="s">
        <v>2918</v>
      </c>
      <c r="C5938" s="443"/>
      <c r="D5938" s="444" t="s">
        <v>2587</v>
      </c>
      <c r="E5938" s="444" t="s">
        <v>2587</v>
      </c>
      <c r="F5938" s="444"/>
    </row>
    <row r="5939" spans="1:6" ht="15" customHeight="1">
      <c r="A5939" s="446">
        <v>72742</v>
      </c>
      <c r="B5939" s="447" t="s">
        <v>4893</v>
      </c>
      <c r="C5939" s="448" t="s">
        <v>2570</v>
      </c>
      <c r="D5939" s="449">
        <v>127.68000000000006</v>
      </c>
      <c r="E5939" s="449">
        <v>518.64</v>
      </c>
      <c r="F5939" s="449" t="s">
        <v>20843</v>
      </c>
    </row>
    <row r="5940" spans="1:6">
      <c r="A5940" s="441"/>
      <c r="B5940" s="445" t="s">
        <v>2919</v>
      </c>
      <c r="C5940" s="443"/>
      <c r="D5940" s="444" t="s">
        <v>2587</v>
      </c>
      <c r="E5940" s="444" t="s">
        <v>2587</v>
      </c>
      <c r="F5940" s="444"/>
    </row>
    <row r="5941" spans="1:6" ht="15" customHeight="1">
      <c r="A5941" s="446">
        <v>72743</v>
      </c>
      <c r="B5941" s="447" t="s">
        <v>4894</v>
      </c>
      <c r="C5941" s="448" t="s">
        <v>2570</v>
      </c>
      <c r="D5941" s="449">
        <v>63.840000000000032</v>
      </c>
      <c r="E5941" s="449">
        <v>259.32</v>
      </c>
      <c r="F5941" s="449" t="s">
        <v>20844</v>
      </c>
    </row>
    <row r="5942" spans="1:6">
      <c r="A5942" s="441"/>
      <c r="B5942" s="445" t="s">
        <v>2920</v>
      </c>
      <c r="C5942" s="443"/>
      <c r="D5942" s="444" t="s">
        <v>2587</v>
      </c>
      <c r="E5942" s="444" t="s">
        <v>2587</v>
      </c>
      <c r="F5942" s="444"/>
    </row>
    <row r="5943" spans="1:6" ht="15" customHeight="1">
      <c r="A5943" s="446" t="s">
        <v>2365</v>
      </c>
      <c r="B5943" s="447" t="s">
        <v>806</v>
      </c>
      <c r="C5943" s="448" t="s">
        <v>2570</v>
      </c>
      <c r="D5943" s="449">
        <v>25.409999999999997</v>
      </c>
      <c r="E5943" s="449">
        <v>103.84</v>
      </c>
      <c r="F5943" s="449" t="s">
        <v>18064</v>
      </c>
    </row>
    <row r="5944" spans="1:6" ht="15" customHeight="1">
      <c r="A5944" s="446" t="s">
        <v>2366</v>
      </c>
      <c r="B5944" s="447" t="s">
        <v>5504</v>
      </c>
      <c r="C5944" s="448" t="s">
        <v>2570</v>
      </c>
      <c r="D5944" s="449">
        <v>15.960000000000008</v>
      </c>
      <c r="E5944" s="449">
        <v>64.83</v>
      </c>
      <c r="F5944" s="449" t="s">
        <v>20847</v>
      </c>
    </row>
    <row r="5945" spans="1:6" ht="15" customHeight="1">
      <c r="A5945" s="446" t="s">
        <v>2367</v>
      </c>
      <c r="B5945" s="447" t="s">
        <v>807</v>
      </c>
      <c r="C5945" s="448" t="s">
        <v>2570</v>
      </c>
      <c r="D5945" s="449">
        <v>14.190000000000005</v>
      </c>
      <c r="E5945" s="449">
        <v>58.51</v>
      </c>
      <c r="F5945" s="449" t="s">
        <v>20848</v>
      </c>
    </row>
    <row r="5946" spans="1:6" ht="15" customHeight="1">
      <c r="A5946" s="446" t="s">
        <v>2368</v>
      </c>
      <c r="B5946" s="447" t="s">
        <v>5505</v>
      </c>
      <c r="C5946" s="448" t="s">
        <v>2570</v>
      </c>
      <c r="D5946" s="449">
        <v>30.150000000000006</v>
      </c>
      <c r="E5946" s="449">
        <v>123.34</v>
      </c>
      <c r="F5946" s="449" t="s">
        <v>20849</v>
      </c>
    </row>
    <row r="5947" spans="1:6" ht="15" customHeight="1">
      <c r="A5947" s="446" t="s">
        <v>2369</v>
      </c>
      <c r="B5947" s="447" t="s">
        <v>5506</v>
      </c>
      <c r="C5947" s="448" t="s">
        <v>2570</v>
      </c>
      <c r="D5947" s="449">
        <v>12.640000000000008</v>
      </c>
      <c r="E5947" s="449">
        <v>51.98</v>
      </c>
      <c r="F5947" s="449" t="s">
        <v>20850</v>
      </c>
    </row>
    <row r="5948" spans="1:6" ht="30" customHeight="1">
      <c r="A5948" s="446" t="s">
        <v>2370</v>
      </c>
      <c r="B5948" s="447" t="s">
        <v>5507</v>
      </c>
      <c r="C5948" s="448" t="s">
        <v>2570</v>
      </c>
      <c r="D5948" s="449">
        <v>36.56</v>
      </c>
      <c r="E5948" s="449">
        <v>149.25</v>
      </c>
      <c r="F5948" s="449" t="s">
        <v>20851</v>
      </c>
    </row>
    <row r="5949" spans="1:6" ht="15" customHeight="1">
      <c r="A5949" s="446" t="s">
        <v>2371</v>
      </c>
      <c r="B5949" s="447" t="s">
        <v>5508</v>
      </c>
      <c r="C5949" s="448" t="s">
        <v>2570</v>
      </c>
      <c r="D5949" s="449">
        <v>9.4500000000000028</v>
      </c>
      <c r="E5949" s="449">
        <v>39.01</v>
      </c>
      <c r="F5949" s="449" t="s">
        <v>20852</v>
      </c>
    </row>
    <row r="5950" spans="1:6" ht="15" customHeight="1">
      <c r="A5950" s="446" t="s">
        <v>2372</v>
      </c>
      <c r="B5950" s="447" t="s">
        <v>809</v>
      </c>
      <c r="C5950" s="448" t="s">
        <v>2570</v>
      </c>
      <c r="D5950" s="449">
        <v>14.190000000000005</v>
      </c>
      <c r="E5950" s="449">
        <v>58.51</v>
      </c>
      <c r="F5950" s="449" t="s">
        <v>20848</v>
      </c>
    </row>
    <row r="5951" spans="1:6">
      <c r="A5951" s="441"/>
      <c r="B5951" s="445" t="s">
        <v>2373</v>
      </c>
      <c r="C5951" s="443"/>
      <c r="D5951" s="444" t="s">
        <v>2587</v>
      </c>
      <c r="E5951" s="444" t="s">
        <v>2587</v>
      </c>
      <c r="F5951" s="444"/>
    </row>
    <row r="5952" spans="1:6">
      <c r="A5952" s="441"/>
      <c r="B5952" s="445" t="s">
        <v>17</v>
      </c>
      <c r="C5952" s="443"/>
      <c r="D5952" s="444" t="s">
        <v>2587</v>
      </c>
      <c r="E5952" s="444" t="s">
        <v>2587</v>
      </c>
      <c r="F5952" s="444"/>
    </row>
    <row r="5953" spans="1:6" ht="15" customHeight="1">
      <c r="A5953" s="446" t="s">
        <v>2374</v>
      </c>
      <c r="B5953" s="447" t="s">
        <v>5509</v>
      </c>
      <c r="C5953" s="448" t="s">
        <v>2573</v>
      </c>
      <c r="D5953" s="449">
        <v>3.0000000000000027E-2</v>
      </c>
      <c r="E5953" s="449">
        <v>0.84</v>
      </c>
      <c r="F5953" s="449" t="s">
        <v>16126</v>
      </c>
    </row>
    <row r="5954" spans="1:6" ht="15" customHeight="1">
      <c r="A5954" s="446" t="s">
        <v>2888</v>
      </c>
      <c r="B5954" s="447" t="s">
        <v>805</v>
      </c>
      <c r="C5954" s="448" t="s">
        <v>2568</v>
      </c>
      <c r="D5954" s="449">
        <v>0.10999999999999988</v>
      </c>
      <c r="E5954" s="449">
        <v>1.6</v>
      </c>
      <c r="F5954" s="449" t="s">
        <v>12498</v>
      </c>
    </row>
    <row r="5955" spans="1:6">
      <c r="A5955" s="441"/>
      <c r="B5955" s="445" t="s">
        <v>18</v>
      </c>
      <c r="C5955" s="443"/>
      <c r="D5955" s="444" t="s">
        <v>2587</v>
      </c>
      <c r="E5955" s="444" t="s">
        <v>2587</v>
      </c>
      <c r="F5955" s="444"/>
    </row>
    <row r="5956" spans="1:6" ht="15" customHeight="1">
      <c r="A5956" s="446" t="s">
        <v>1220</v>
      </c>
      <c r="B5956" s="447" t="s">
        <v>4854</v>
      </c>
      <c r="C5956" s="448" t="s">
        <v>2570</v>
      </c>
      <c r="D5956" s="449">
        <v>31.920000000000016</v>
      </c>
      <c r="E5956" s="449">
        <v>129.66</v>
      </c>
      <c r="F5956" s="449" t="s">
        <v>20846</v>
      </c>
    </row>
    <row r="5957" spans="1:6" ht="15" customHeight="1">
      <c r="A5957" s="446" t="s">
        <v>1221</v>
      </c>
      <c r="B5957" s="447" t="s">
        <v>808</v>
      </c>
      <c r="C5957" s="448" t="s">
        <v>2570</v>
      </c>
      <c r="D5957" s="449">
        <v>25.409999999999997</v>
      </c>
      <c r="E5957" s="449">
        <v>103.84</v>
      </c>
      <c r="F5957" s="449" t="s">
        <v>18064</v>
      </c>
    </row>
    <row r="5958" spans="1:6" ht="15" customHeight="1">
      <c r="A5958" s="446" t="s">
        <v>1222</v>
      </c>
      <c r="B5958" s="447" t="s">
        <v>4855</v>
      </c>
      <c r="C5958" s="448" t="s">
        <v>2570</v>
      </c>
      <c r="D5958" s="449">
        <v>10.990000000000002</v>
      </c>
      <c r="E5958" s="449">
        <v>45.55</v>
      </c>
      <c r="F5958" s="449" t="s">
        <v>17673</v>
      </c>
    </row>
    <row r="5959" spans="1:6" ht="15" customHeight="1">
      <c r="A5959" s="446" t="s">
        <v>2987</v>
      </c>
      <c r="B5959" s="447" t="s">
        <v>4467</v>
      </c>
      <c r="C5959" s="448" t="s">
        <v>2570</v>
      </c>
      <c r="D5959" s="449">
        <v>15.960000000000008</v>
      </c>
      <c r="E5959" s="449">
        <v>64.83</v>
      </c>
      <c r="F5959" s="449" t="s">
        <v>20847</v>
      </c>
    </row>
    <row r="5960" spans="1:6">
      <c r="A5960" s="441"/>
      <c r="B5960" s="445" t="s">
        <v>19</v>
      </c>
      <c r="C5960" s="443"/>
      <c r="D5960" s="444" t="s">
        <v>2587</v>
      </c>
      <c r="E5960" s="444" t="s">
        <v>2587</v>
      </c>
      <c r="F5960" s="444"/>
    </row>
    <row r="5961" spans="1:6" ht="15" customHeight="1">
      <c r="A5961" s="446" t="s">
        <v>2988</v>
      </c>
      <c r="B5961" s="447" t="s">
        <v>804</v>
      </c>
      <c r="C5961" s="448" t="s">
        <v>2568</v>
      </c>
      <c r="D5961" s="449">
        <v>4.1499999999999986</v>
      </c>
      <c r="E5961" s="449">
        <v>19.98</v>
      </c>
      <c r="F5961" s="449" t="s">
        <v>20845</v>
      </c>
    </row>
    <row r="5962" spans="1:6">
      <c r="A5962" s="441"/>
      <c r="B5962" s="442" t="s">
        <v>2989</v>
      </c>
      <c r="C5962" s="443"/>
      <c r="D5962" s="444" t="s">
        <v>2587</v>
      </c>
      <c r="E5962" s="444" t="s">
        <v>2587</v>
      </c>
      <c r="F5962" s="444"/>
    </row>
    <row r="5963" spans="1:6">
      <c r="A5963" s="441"/>
      <c r="B5963" s="445" t="s">
        <v>2990</v>
      </c>
      <c r="C5963" s="443"/>
      <c r="D5963" s="444" t="s">
        <v>2587</v>
      </c>
      <c r="E5963" s="444" t="s">
        <v>2587</v>
      </c>
      <c r="F5963" s="444"/>
    </row>
    <row r="5964" spans="1:6">
      <c r="A5964" s="441"/>
      <c r="B5964" s="528" t="s">
        <v>20992</v>
      </c>
      <c r="C5964" s="443"/>
      <c r="D5964" s="444" t="s">
        <v>2587</v>
      </c>
      <c r="E5964" s="444" t="s">
        <v>2587</v>
      </c>
      <c r="F5964" s="444"/>
    </row>
    <row r="5965" spans="1:6" ht="30" customHeight="1">
      <c r="A5965" s="446">
        <v>98760</v>
      </c>
      <c r="B5965" s="447" t="s">
        <v>16234</v>
      </c>
      <c r="C5965" s="448" t="s">
        <v>2672</v>
      </c>
      <c r="D5965" s="449">
        <v>0.08</v>
      </c>
      <c r="E5965" s="449">
        <v>0</v>
      </c>
      <c r="F5965" s="449" t="s">
        <v>13137</v>
      </c>
    </row>
    <row r="5966" spans="1:6" ht="30" customHeight="1">
      <c r="A5966" s="446">
        <v>98761</v>
      </c>
      <c r="B5966" s="447" t="s">
        <v>16235</v>
      </c>
      <c r="C5966" s="448" t="s">
        <v>2672</v>
      </c>
      <c r="D5966" s="449">
        <v>0.01</v>
      </c>
      <c r="E5966" s="449">
        <v>0</v>
      </c>
      <c r="F5966" s="449" t="s">
        <v>16137</v>
      </c>
    </row>
    <row r="5967" spans="1:6" ht="30" customHeight="1">
      <c r="A5967" s="446">
        <v>98762</v>
      </c>
      <c r="B5967" s="447" t="s">
        <v>16236</v>
      </c>
      <c r="C5967" s="448" t="s">
        <v>2672</v>
      </c>
      <c r="D5967" s="449">
        <v>0.1</v>
      </c>
      <c r="E5967" s="449">
        <v>0</v>
      </c>
      <c r="F5967" s="449" t="s">
        <v>14028</v>
      </c>
    </row>
    <row r="5968" spans="1:6" ht="45" customHeight="1">
      <c r="A5968" s="446">
        <v>98763</v>
      </c>
      <c r="B5968" s="447" t="s">
        <v>16237</v>
      </c>
      <c r="C5968" s="448" t="s">
        <v>2672</v>
      </c>
      <c r="D5968" s="449">
        <v>3.48</v>
      </c>
      <c r="E5968" s="449">
        <v>0</v>
      </c>
      <c r="F5968" s="449" t="s">
        <v>14664</v>
      </c>
    </row>
    <row r="5969" spans="1:6" ht="30" customHeight="1">
      <c r="A5969" s="446">
        <v>98764</v>
      </c>
      <c r="B5969" s="447" t="s">
        <v>15903</v>
      </c>
      <c r="C5969" s="448" t="s">
        <v>1077</v>
      </c>
      <c r="D5969" s="449">
        <v>3.67</v>
      </c>
      <c r="E5969" s="449">
        <v>0</v>
      </c>
      <c r="F5969" s="449" t="s">
        <v>12227</v>
      </c>
    </row>
    <row r="5970" spans="1:6" ht="30" customHeight="1">
      <c r="A5970" s="446">
        <v>98765</v>
      </c>
      <c r="B5970" s="447" t="s">
        <v>15999</v>
      </c>
      <c r="C5970" s="448" t="s">
        <v>703</v>
      </c>
      <c r="D5970" s="449">
        <v>0.09</v>
      </c>
      <c r="E5970" s="449">
        <v>0</v>
      </c>
      <c r="F5970" s="449" t="s">
        <v>11828</v>
      </c>
    </row>
    <row r="5971" spans="1:6">
      <c r="A5971" s="441"/>
      <c r="B5971" s="445" t="s">
        <v>2689</v>
      </c>
      <c r="C5971" s="443"/>
      <c r="D5971" s="444" t="s">
        <v>2587</v>
      </c>
      <c r="E5971" s="444" t="s">
        <v>2587</v>
      </c>
      <c r="F5971" s="444"/>
    </row>
    <row r="5972" spans="1:6" ht="30" customHeight="1">
      <c r="A5972" s="446">
        <v>87441</v>
      </c>
      <c r="B5972" s="447" t="s">
        <v>864</v>
      </c>
      <c r="C5972" s="448" t="s">
        <v>2672</v>
      </c>
      <c r="D5972" s="449">
        <v>0.28000000000000003</v>
      </c>
      <c r="E5972" s="449">
        <v>0</v>
      </c>
      <c r="F5972" s="449" t="s">
        <v>11852</v>
      </c>
    </row>
    <row r="5973" spans="1:6" ht="30" customHeight="1">
      <c r="A5973" s="446">
        <v>87442</v>
      </c>
      <c r="B5973" s="447" t="s">
        <v>865</v>
      </c>
      <c r="C5973" s="448" t="s">
        <v>2672</v>
      </c>
      <c r="D5973" s="449">
        <v>0.06</v>
      </c>
      <c r="E5973" s="449">
        <v>0</v>
      </c>
      <c r="F5973" s="449" t="s">
        <v>11827</v>
      </c>
    </row>
    <row r="5974" spans="1:6" ht="30" customHeight="1">
      <c r="A5974" s="446">
        <v>87443</v>
      </c>
      <c r="B5974" s="447" t="s">
        <v>866</v>
      </c>
      <c r="C5974" s="448" t="s">
        <v>2672</v>
      </c>
      <c r="D5974" s="449">
        <v>0.27</v>
      </c>
      <c r="E5974" s="449">
        <v>0</v>
      </c>
      <c r="F5974" s="449" t="s">
        <v>16044</v>
      </c>
    </row>
    <row r="5975" spans="1:6" ht="30" customHeight="1">
      <c r="A5975" s="446">
        <v>87444</v>
      </c>
      <c r="B5975" s="447" t="s">
        <v>867</v>
      </c>
      <c r="C5975" s="448" t="s">
        <v>2672</v>
      </c>
      <c r="D5975" s="449">
        <v>2.23</v>
      </c>
      <c r="E5975" s="449">
        <v>0</v>
      </c>
      <c r="F5975" s="449" t="s">
        <v>14462</v>
      </c>
    </row>
    <row r="5976" spans="1:6" ht="30" customHeight="1">
      <c r="A5976" s="446">
        <v>87445</v>
      </c>
      <c r="B5976" s="447" t="s">
        <v>1986</v>
      </c>
      <c r="C5976" s="448" t="s">
        <v>1077</v>
      </c>
      <c r="D5976" s="449">
        <v>2.84</v>
      </c>
      <c r="E5976" s="449">
        <v>0</v>
      </c>
      <c r="F5976" s="449" t="s">
        <v>15820</v>
      </c>
    </row>
    <row r="5977" spans="1:6" ht="30" customHeight="1">
      <c r="A5977" s="446">
        <v>87446</v>
      </c>
      <c r="B5977" s="447" t="s">
        <v>914</v>
      </c>
      <c r="C5977" s="448" t="s">
        <v>703</v>
      </c>
      <c r="D5977" s="449">
        <v>0.34</v>
      </c>
      <c r="E5977" s="449">
        <v>0</v>
      </c>
      <c r="F5977" s="449" t="s">
        <v>13060</v>
      </c>
    </row>
    <row r="5978" spans="1:6" ht="30" customHeight="1">
      <c r="A5978" s="446">
        <v>88826</v>
      </c>
      <c r="B5978" s="447" t="s">
        <v>16050</v>
      </c>
      <c r="C5978" s="448" t="s">
        <v>2672</v>
      </c>
      <c r="D5978" s="449">
        <v>0.21</v>
      </c>
      <c r="E5978" s="449">
        <v>0</v>
      </c>
      <c r="F5978" s="449" t="s">
        <v>14209</v>
      </c>
    </row>
    <row r="5979" spans="1:6" ht="30" customHeight="1">
      <c r="A5979" s="446">
        <v>88827</v>
      </c>
      <c r="B5979" s="447" t="s">
        <v>16051</v>
      </c>
      <c r="C5979" s="448" t="s">
        <v>2672</v>
      </c>
      <c r="D5979" s="449">
        <v>0.04</v>
      </c>
      <c r="E5979" s="449">
        <v>0</v>
      </c>
      <c r="F5979" s="449" t="s">
        <v>14041</v>
      </c>
    </row>
    <row r="5980" spans="1:6" ht="30" customHeight="1">
      <c r="A5980" s="446">
        <v>88828</v>
      </c>
      <c r="B5980" s="447" t="s">
        <v>16052</v>
      </c>
      <c r="C5980" s="448" t="s">
        <v>2672</v>
      </c>
      <c r="D5980" s="449">
        <v>0.19</v>
      </c>
      <c r="E5980" s="449">
        <v>0</v>
      </c>
      <c r="F5980" s="449" t="s">
        <v>16053</v>
      </c>
    </row>
    <row r="5981" spans="1:6" ht="45" customHeight="1">
      <c r="A5981" s="446">
        <v>88829</v>
      </c>
      <c r="B5981" s="447" t="s">
        <v>16054</v>
      </c>
      <c r="C5981" s="448" t="s">
        <v>2672</v>
      </c>
      <c r="D5981" s="449">
        <v>0.95</v>
      </c>
      <c r="E5981" s="449">
        <v>0</v>
      </c>
      <c r="F5981" s="449" t="s">
        <v>11494</v>
      </c>
    </row>
    <row r="5982" spans="1:6" ht="30" customHeight="1">
      <c r="A5982" s="446">
        <v>88830</v>
      </c>
      <c r="B5982" s="447" t="s">
        <v>15822</v>
      </c>
      <c r="C5982" s="448" t="s">
        <v>1077</v>
      </c>
      <c r="D5982" s="449">
        <v>1.39</v>
      </c>
      <c r="E5982" s="449">
        <v>0</v>
      </c>
      <c r="F5982" s="449" t="s">
        <v>13231</v>
      </c>
    </row>
    <row r="5983" spans="1:6" ht="30" customHeight="1">
      <c r="A5983" s="446">
        <v>88831</v>
      </c>
      <c r="B5983" s="447" t="s">
        <v>15932</v>
      </c>
      <c r="C5983" s="448" t="s">
        <v>703</v>
      </c>
      <c r="D5983" s="449">
        <v>0.25</v>
      </c>
      <c r="E5983" s="449">
        <v>0</v>
      </c>
      <c r="F5983" s="449" t="s">
        <v>13229</v>
      </c>
    </row>
    <row r="5984" spans="1:6" ht="30" customHeight="1">
      <c r="A5984" s="446">
        <v>89274</v>
      </c>
      <c r="B5984" s="447" t="s">
        <v>896</v>
      </c>
      <c r="C5984" s="448" t="s">
        <v>2672</v>
      </c>
      <c r="D5984" s="449">
        <v>1.04</v>
      </c>
      <c r="E5984" s="449">
        <v>0</v>
      </c>
      <c r="F5984" s="449" t="s">
        <v>13864</v>
      </c>
    </row>
    <row r="5985" spans="1:6" ht="30" customHeight="1">
      <c r="A5985" s="446">
        <v>89275</v>
      </c>
      <c r="B5985" s="447" t="s">
        <v>897</v>
      </c>
      <c r="C5985" s="448" t="s">
        <v>2672</v>
      </c>
      <c r="D5985" s="449">
        <v>0.23</v>
      </c>
      <c r="E5985" s="449">
        <v>0</v>
      </c>
      <c r="F5985" s="449" t="s">
        <v>11318</v>
      </c>
    </row>
    <row r="5986" spans="1:6" ht="30" customHeight="1">
      <c r="A5986" s="446">
        <v>89276</v>
      </c>
      <c r="B5986" s="447" t="s">
        <v>898</v>
      </c>
      <c r="C5986" s="448" t="s">
        <v>2672</v>
      </c>
      <c r="D5986" s="449">
        <v>0.97</v>
      </c>
      <c r="E5986" s="449">
        <v>0</v>
      </c>
      <c r="F5986" s="449" t="s">
        <v>13865</v>
      </c>
    </row>
    <row r="5987" spans="1:6" ht="30" customHeight="1">
      <c r="A5987" s="446">
        <v>89278</v>
      </c>
      <c r="B5987" s="447" t="s">
        <v>1069</v>
      </c>
      <c r="C5987" s="448" t="s">
        <v>1077</v>
      </c>
      <c r="D5987" s="449">
        <v>6.7</v>
      </c>
      <c r="E5987" s="449">
        <v>0</v>
      </c>
      <c r="F5987" s="449" t="s">
        <v>15834</v>
      </c>
    </row>
    <row r="5988" spans="1:6" ht="30" customHeight="1">
      <c r="A5988" s="446">
        <v>89279</v>
      </c>
      <c r="B5988" s="447" t="s">
        <v>932</v>
      </c>
      <c r="C5988" s="448" t="s">
        <v>703</v>
      </c>
      <c r="D5988" s="449">
        <v>1.27</v>
      </c>
      <c r="E5988" s="449">
        <v>0</v>
      </c>
      <c r="F5988" s="449" t="s">
        <v>13126</v>
      </c>
    </row>
    <row r="5989" spans="1:6" ht="30" customHeight="1">
      <c r="A5989" s="446">
        <v>89221</v>
      </c>
      <c r="B5989" s="447" t="s">
        <v>590</v>
      </c>
      <c r="C5989" s="448" t="s">
        <v>2672</v>
      </c>
      <c r="D5989" s="449">
        <v>0.85</v>
      </c>
      <c r="E5989" s="449">
        <v>0</v>
      </c>
      <c r="F5989" s="449" t="s">
        <v>11573</v>
      </c>
    </row>
    <row r="5990" spans="1:6" ht="30" customHeight="1">
      <c r="A5990" s="446">
        <v>89222</v>
      </c>
      <c r="B5990" s="447" t="s">
        <v>591</v>
      </c>
      <c r="C5990" s="448" t="s">
        <v>2672</v>
      </c>
      <c r="D5990" s="449">
        <v>0.19</v>
      </c>
      <c r="E5990" s="449">
        <v>0</v>
      </c>
      <c r="F5990" s="449" t="s">
        <v>16053</v>
      </c>
    </row>
    <row r="5991" spans="1:6" ht="30" customHeight="1">
      <c r="A5991" s="446">
        <v>89223</v>
      </c>
      <c r="B5991" s="447" t="s">
        <v>592</v>
      </c>
      <c r="C5991" s="448" t="s">
        <v>2672</v>
      </c>
      <c r="D5991" s="449">
        <v>0.8</v>
      </c>
      <c r="E5991" s="449">
        <v>0</v>
      </c>
      <c r="F5991" s="449" t="s">
        <v>13036</v>
      </c>
    </row>
    <row r="5992" spans="1:6" ht="45" customHeight="1">
      <c r="A5992" s="446">
        <v>89224</v>
      </c>
      <c r="B5992" s="447" t="s">
        <v>593</v>
      </c>
      <c r="C5992" s="448" t="s">
        <v>2672</v>
      </c>
      <c r="D5992" s="449">
        <v>1.9</v>
      </c>
      <c r="E5992" s="449">
        <v>0</v>
      </c>
      <c r="F5992" s="449" t="s">
        <v>15229</v>
      </c>
    </row>
    <row r="5993" spans="1:6" ht="30" customHeight="1">
      <c r="A5993" s="446">
        <v>89225</v>
      </c>
      <c r="B5993" s="447" t="s">
        <v>1064</v>
      </c>
      <c r="C5993" s="448" t="s">
        <v>1077</v>
      </c>
      <c r="D5993" s="449">
        <v>3.74</v>
      </c>
      <c r="E5993" s="449">
        <v>0</v>
      </c>
      <c r="F5993" s="449" t="s">
        <v>15828</v>
      </c>
    </row>
    <row r="5994" spans="1:6" ht="30" customHeight="1">
      <c r="A5994" s="446">
        <v>89226</v>
      </c>
      <c r="B5994" s="447" t="s">
        <v>927</v>
      </c>
      <c r="C5994" s="448" t="s">
        <v>703</v>
      </c>
      <c r="D5994" s="449">
        <v>1.04</v>
      </c>
      <c r="E5994" s="449">
        <v>0</v>
      </c>
      <c r="F5994" s="449" t="s">
        <v>13864</v>
      </c>
    </row>
    <row r="5995" spans="1:6" ht="30" customHeight="1">
      <c r="A5995" s="446">
        <v>89277</v>
      </c>
      <c r="B5995" s="447" t="s">
        <v>899</v>
      </c>
      <c r="C5995" s="448" t="s">
        <v>2672</v>
      </c>
      <c r="D5995" s="449">
        <v>4.46</v>
      </c>
      <c r="E5995" s="449">
        <v>0</v>
      </c>
      <c r="F5995" s="449" t="s">
        <v>15608</v>
      </c>
    </row>
    <row r="5996" spans="1:6" ht="30" customHeight="1">
      <c r="A5996" s="446">
        <v>93233</v>
      </c>
      <c r="B5996" s="447" t="s">
        <v>4925</v>
      </c>
      <c r="C5996" s="448" t="s">
        <v>1077</v>
      </c>
      <c r="D5996" s="449">
        <v>3.97</v>
      </c>
      <c r="E5996" s="449">
        <v>0</v>
      </c>
      <c r="F5996" s="449" t="s">
        <v>11403</v>
      </c>
    </row>
    <row r="5997" spans="1:6" ht="30" customHeight="1">
      <c r="A5997" s="446">
        <v>93234</v>
      </c>
      <c r="B5997" s="447" t="s">
        <v>4926</v>
      </c>
      <c r="C5997" s="448" t="s">
        <v>703</v>
      </c>
      <c r="D5997" s="449">
        <v>0.31</v>
      </c>
      <c r="E5997" s="449">
        <v>0</v>
      </c>
      <c r="F5997" s="449" t="s">
        <v>14026</v>
      </c>
    </row>
    <row r="5998" spans="1:6" ht="30" customHeight="1">
      <c r="A5998" s="446">
        <v>93229</v>
      </c>
      <c r="B5998" s="447" t="s">
        <v>4927</v>
      </c>
      <c r="C5998" s="448" t="s">
        <v>2672</v>
      </c>
      <c r="D5998" s="449">
        <v>0.26</v>
      </c>
      <c r="E5998" s="449">
        <v>0</v>
      </c>
      <c r="F5998" s="449" t="s">
        <v>16019</v>
      </c>
    </row>
    <row r="5999" spans="1:6" ht="30" customHeight="1">
      <c r="A5999" s="446">
        <v>93230</v>
      </c>
      <c r="B5999" s="447" t="s">
        <v>4928</v>
      </c>
      <c r="C5999" s="448" t="s">
        <v>2672</v>
      </c>
      <c r="D5999" s="449">
        <v>0.05</v>
      </c>
      <c r="E5999" s="449">
        <v>0</v>
      </c>
      <c r="F5999" s="449" t="s">
        <v>11288</v>
      </c>
    </row>
    <row r="6000" spans="1:6" ht="30" customHeight="1">
      <c r="A6000" s="446">
        <v>93231</v>
      </c>
      <c r="B6000" s="447" t="s">
        <v>4929</v>
      </c>
      <c r="C6000" s="448" t="s">
        <v>2672</v>
      </c>
      <c r="D6000" s="449">
        <v>0.24</v>
      </c>
      <c r="E6000" s="449">
        <v>0</v>
      </c>
      <c r="F6000" s="449" t="s">
        <v>13132</v>
      </c>
    </row>
    <row r="6001" spans="1:6" ht="30" customHeight="1">
      <c r="A6001" s="446">
        <v>93232</v>
      </c>
      <c r="B6001" s="447" t="s">
        <v>4930</v>
      </c>
      <c r="C6001" s="448" t="s">
        <v>2672</v>
      </c>
      <c r="D6001" s="449">
        <v>3.42</v>
      </c>
      <c r="E6001" s="449">
        <v>0</v>
      </c>
      <c r="F6001" s="449" t="s">
        <v>11831</v>
      </c>
    </row>
    <row r="6002" spans="1:6" ht="30" customHeight="1">
      <c r="A6002" s="446">
        <v>88386</v>
      </c>
      <c r="B6002" s="447" t="s">
        <v>1987</v>
      </c>
      <c r="C6002" s="448" t="s">
        <v>1077</v>
      </c>
      <c r="D6002" s="449">
        <v>3.73</v>
      </c>
      <c r="E6002" s="449">
        <v>0</v>
      </c>
      <c r="F6002" s="449" t="s">
        <v>11308</v>
      </c>
    </row>
    <row r="6003" spans="1:6" ht="30" customHeight="1">
      <c r="A6003" s="446">
        <v>88387</v>
      </c>
      <c r="B6003" s="447" t="s">
        <v>868</v>
      </c>
      <c r="C6003" s="448" t="s">
        <v>2672</v>
      </c>
      <c r="D6003" s="449">
        <v>0.55000000000000004</v>
      </c>
      <c r="E6003" s="449">
        <v>0</v>
      </c>
      <c r="F6003" s="449" t="s">
        <v>11738</v>
      </c>
    </row>
    <row r="6004" spans="1:6" ht="30" customHeight="1">
      <c r="A6004" s="446">
        <v>88389</v>
      </c>
      <c r="B6004" s="447" t="s">
        <v>869</v>
      </c>
      <c r="C6004" s="448" t="s">
        <v>2672</v>
      </c>
      <c r="D6004" s="449">
        <v>0.12</v>
      </c>
      <c r="E6004" s="449">
        <v>0</v>
      </c>
      <c r="F6004" s="449" t="s">
        <v>11289</v>
      </c>
    </row>
    <row r="6005" spans="1:6" ht="30" customHeight="1">
      <c r="A6005" s="446">
        <v>88390</v>
      </c>
      <c r="B6005" s="447" t="s">
        <v>870</v>
      </c>
      <c r="C6005" s="448" t="s">
        <v>2672</v>
      </c>
      <c r="D6005" s="449">
        <v>0.69</v>
      </c>
      <c r="E6005" s="449">
        <v>0</v>
      </c>
      <c r="F6005" s="449" t="s">
        <v>11908</v>
      </c>
    </row>
    <row r="6006" spans="1:6" ht="30" customHeight="1">
      <c r="A6006" s="446">
        <v>88391</v>
      </c>
      <c r="B6006" s="447" t="s">
        <v>871</v>
      </c>
      <c r="C6006" s="448" t="s">
        <v>2672</v>
      </c>
      <c r="D6006" s="449">
        <v>2.37</v>
      </c>
      <c r="E6006" s="449">
        <v>0</v>
      </c>
      <c r="F6006" s="449" t="s">
        <v>16045</v>
      </c>
    </row>
    <row r="6007" spans="1:6" ht="30" customHeight="1">
      <c r="A6007" s="446">
        <v>88392</v>
      </c>
      <c r="B6007" s="447" t="s">
        <v>915</v>
      </c>
      <c r="C6007" s="448" t="s">
        <v>703</v>
      </c>
      <c r="D6007" s="449">
        <v>0.67</v>
      </c>
      <c r="E6007" s="449">
        <v>0</v>
      </c>
      <c r="F6007" s="449" t="s">
        <v>11627</v>
      </c>
    </row>
    <row r="6008" spans="1:6" ht="30" customHeight="1">
      <c r="A6008" s="446">
        <v>88393</v>
      </c>
      <c r="B6008" s="447" t="s">
        <v>1988</v>
      </c>
      <c r="C6008" s="448" t="s">
        <v>1077</v>
      </c>
      <c r="D6008" s="449">
        <v>5.19</v>
      </c>
      <c r="E6008" s="449">
        <v>0</v>
      </c>
      <c r="F6008" s="449" t="s">
        <v>12595</v>
      </c>
    </row>
    <row r="6009" spans="1:6" ht="30" customHeight="1">
      <c r="A6009" s="446">
        <v>88394</v>
      </c>
      <c r="B6009" s="447" t="s">
        <v>872</v>
      </c>
      <c r="C6009" s="448" t="s">
        <v>2672</v>
      </c>
      <c r="D6009" s="449">
        <v>0.66</v>
      </c>
      <c r="E6009" s="449">
        <v>0</v>
      </c>
      <c r="F6009" s="449" t="s">
        <v>16046</v>
      </c>
    </row>
    <row r="6010" spans="1:6" ht="30" customHeight="1">
      <c r="A6010" s="446">
        <v>88395</v>
      </c>
      <c r="B6010" s="447" t="s">
        <v>873</v>
      </c>
      <c r="C6010" s="448" t="s">
        <v>2672</v>
      </c>
      <c r="D6010" s="449">
        <v>0.14000000000000001</v>
      </c>
      <c r="E6010" s="449">
        <v>0</v>
      </c>
      <c r="F6010" s="449" t="s">
        <v>14031</v>
      </c>
    </row>
    <row r="6011" spans="1:6" ht="30" customHeight="1">
      <c r="A6011" s="446">
        <v>88396</v>
      </c>
      <c r="B6011" s="447" t="s">
        <v>874</v>
      </c>
      <c r="C6011" s="448" t="s">
        <v>2672</v>
      </c>
      <c r="D6011" s="449">
        <v>0.83</v>
      </c>
      <c r="E6011" s="449">
        <v>0</v>
      </c>
      <c r="F6011" s="449" t="s">
        <v>11304</v>
      </c>
    </row>
    <row r="6012" spans="1:6" ht="30" customHeight="1">
      <c r="A6012" s="446">
        <v>88397</v>
      </c>
      <c r="B6012" s="447" t="s">
        <v>875</v>
      </c>
      <c r="C6012" s="448" t="s">
        <v>2672</v>
      </c>
      <c r="D6012" s="449">
        <v>3.56</v>
      </c>
      <c r="E6012" s="449">
        <v>0</v>
      </c>
      <c r="F6012" s="449" t="s">
        <v>13764</v>
      </c>
    </row>
    <row r="6013" spans="1:6" ht="30" customHeight="1">
      <c r="A6013" s="446">
        <v>88398</v>
      </c>
      <c r="B6013" s="447" t="s">
        <v>916</v>
      </c>
      <c r="C6013" s="448" t="s">
        <v>703</v>
      </c>
      <c r="D6013" s="449">
        <v>0.8</v>
      </c>
      <c r="E6013" s="449">
        <v>0</v>
      </c>
      <c r="F6013" s="449" t="s">
        <v>13036</v>
      </c>
    </row>
    <row r="6014" spans="1:6" ht="30" customHeight="1">
      <c r="A6014" s="446">
        <v>88399</v>
      </c>
      <c r="B6014" s="447" t="s">
        <v>1989</v>
      </c>
      <c r="C6014" s="448" t="s">
        <v>1077</v>
      </c>
      <c r="D6014" s="449">
        <v>2.71</v>
      </c>
      <c r="E6014" s="449">
        <v>0</v>
      </c>
      <c r="F6014" s="449" t="s">
        <v>13385</v>
      </c>
    </row>
    <row r="6015" spans="1:6" ht="30" customHeight="1">
      <c r="A6015" s="446">
        <v>88400</v>
      </c>
      <c r="B6015" s="447" t="s">
        <v>876</v>
      </c>
      <c r="C6015" s="448" t="s">
        <v>2672</v>
      </c>
      <c r="D6015" s="449">
        <v>0.52</v>
      </c>
      <c r="E6015" s="449">
        <v>0</v>
      </c>
      <c r="F6015" s="449" t="s">
        <v>13748</v>
      </c>
    </row>
    <row r="6016" spans="1:6" ht="30" customHeight="1">
      <c r="A6016" s="446">
        <v>88401</v>
      </c>
      <c r="B6016" s="447" t="s">
        <v>877</v>
      </c>
      <c r="C6016" s="448" t="s">
        <v>2672</v>
      </c>
      <c r="D6016" s="449">
        <v>0.11</v>
      </c>
      <c r="E6016" s="449">
        <v>0</v>
      </c>
      <c r="F6016" s="449" t="s">
        <v>13033</v>
      </c>
    </row>
    <row r="6017" spans="1:6" ht="30" customHeight="1">
      <c r="A6017" s="446">
        <v>88402</v>
      </c>
      <c r="B6017" s="447" t="s">
        <v>878</v>
      </c>
      <c r="C6017" s="448" t="s">
        <v>2672</v>
      </c>
      <c r="D6017" s="449">
        <v>0.66</v>
      </c>
      <c r="E6017" s="449">
        <v>0</v>
      </c>
      <c r="F6017" s="449" t="s">
        <v>16046</v>
      </c>
    </row>
    <row r="6018" spans="1:6" ht="30" customHeight="1">
      <c r="A6018" s="446">
        <v>88403</v>
      </c>
      <c r="B6018" s="447" t="s">
        <v>879</v>
      </c>
      <c r="C6018" s="448" t="s">
        <v>2672</v>
      </c>
      <c r="D6018" s="449">
        <v>1.42</v>
      </c>
      <c r="E6018" s="449">
        <v>0</v>
      </c>
      <c r="F6018" s="449" t="s">
        <v>12967</v>
      </c>
    </row>
    <row r="6019" spans="1:6" ht="30" customHeight="1">
      <c r="A6019" s="446">
        <v>88404</v>
      </c>
      <c r="B6019" s="447" t="s">
        <v>917</v>
      </c>
      <c r="C6019" s="448" t="s">
        <v>703</v>
      </c>
      <c r="D6019" s="449">
        <v>0.63</v>
      </c>
      <c r="E6019" s="449">
        <v>0</v>
      </c>
      <c r="F6019" s="449" t="s">
        <v>11632</v>
      </c>
    </row>
    <row r="6020" spans="1:6" ht="45" customHeight="1">
      <c r="A6020" s="446">
        <v>90633</v>
      </c>
      <c r="B6020" s="447" t="s">
        <v>1290</v>
      </c>
      <c r="C6020" s="448" t="s">
        <v>2672</v>
      </c>
      <c r="D6020" s="449">
        <v>2.64</v>
      </c>
      <c r="E6020" s="449">
        <v>0</v>
      </c>
      <c r="F6020" s="449" t="s">
        <v>12573</v>
      </c>
    </row>
    <row r="6021" spans="1:6" ht="45" customHeight="1">
      <c r="A6021" s="446">
        <v>90634</v>
      </c>
      <c r="B6021" s="447" t="s">
        <v>1291</v>
      </c>
      <c r="C6021" s="448" t="s">
        <v>2672</v>
      </c>
      <c r="D6021" s="449">
        <v>0.59</v>
      </c>
      <c r="E6021" s="449">
        <v>0</v>
      </c>
      <c r="F6021" s="449" t="s">
        <v>13459</v>
      </c>
    </row>
    <row r="6022" spans="1:6" ht="45" customHeight="1">
      <c r="A6022" s="446">
        <v>90635</v>
      </c>
      <c r="B6022" s="447" t="s">
        <v>1292</v>
      </c>
      <c r="C6022" s="448" t="s">
        <v>2672</v>
      </c>
      <c r="D6022" s="449">
        <v>2.89</v>
      </c>
      <c r="E6022" s="449">
        <v>0</v>
      </c>
      <c r="F6022" s="449" t="s">
        <v>13461</v>
      </c>
    </row>
    <row r="6023" spans="1:6" ht="45" customHeight="1">
      <c r="A6023" s="446">
        <v>90636</v>
      </c>
      <c r="B6023" s="447" t="s">
        <v>1293</v>
      </c>
      <c r="C6023" s="448" t="s">
        <v>2672</v>
      </c>
      <c r="D6023" s="449">
        <v>4.75</v>
      </c>
      <c r="E6023" s="449">
        <v>0</v>
      </c>
      <c r="F6023" s="449" t="s">
        <v>12646</v>
      </c>
    </row>
    <row r="6024" spans="1:6" ht="45" customHeight="1">
      <c r="A6024" s="446">
        <v>90637</v>
      </c>
      <c r="B6024" s="447" t="s">
        <v>686</v>
      </c>
      <c r="C6024" s="448" t="s">
        <v>1077</v>
      </c>
      <c r="D6024" s="449">
        <v>10.87</v>
      </c>
      <c r="E6024" s="449">
        <v>0</v>
      </c>
      <c r="F6024" s="449" t="s">
        <v>15839</v>
      </c>
    </row>
    <row r="6025" spans="1:6" ht="45" customHeight="1">
      <c r="A6025" s="446">
        <v>90638</v>
      </c>
      <c r="B6025" s="447" t="s">
        <v>938</v>
      </c>
      <c r="C6025" s="448" t="s">
        <v>703</v>
      </c>
      <c r="D6025" s="449">
        <v>3.23</v>
      </c>
      <c r="E6025" s="449">
        <v>0</v>
      </c>
      <c r="F6025" s="449" t="s">
        <v>15945</v>
      </c>
    </row>
    <row r="6026" spans="1:6">
      <c r="A6026" s="441"/>
      <c r="B6026" s="445" t="s">
        <v>20</v>
      </c>
      <c r="C6026" s="443"/>
      <c r="D6026" s="444" t="s">
        <v>2587</v>
      </c>
      <c r="E6026" s="444" t="s">
        <v>2587</v>
      </c>
      <c r="F6026" s="444"/>
    </row>
    <row r="6027" spans="1:6" ht="30" customHeight="1">
      <c r="A6027" s="446">
        <v>88418</v>
      </c>
      <c r="B6027" s="447" t="s">
        <v>1990</v>
      </c>
      <c r="C6027" s="448" t="s">
        <v>1077</v>
      </c>
      <c r="D6027" s="449">
        <v>11.58</v>
      </c>
      <c r="E6027" s="449">
        <v>0</v>
      </c>
      <c r="F6027" s="449" t="s">
        <v>15821</v>
      </c>
    </row>
    <row r="6028" spans="1:6" ht="30" customHeight="1">
      <c r="A6028" s="446">
        <v>88419</v>
      </c>
      <c r="B6028" s="447" t="s">
        <v>880</v>
      </c>
      <c r="C6028" s="448" t="s">
        <v>2672</v>
      </c>
      <c r="D6028" s="449">
        <v>3.44</v>
      </c>
      <c r="E6028" s="449">
        <v>0</v>
      </c>
      <c r="F6028" s="449" t="s">
        <v>16047</v>
      </c>
    </row>
    <row r="6029" spans="1:6" ht="30" customHeight="1">
      <c r="A6029" s="446">
        <v>88422</v>
      </c>
      <c r="B6029" s="447" t="s">
        <v>881</v>
      </c>
      <c r="C6029" s="448" t="s">
        <v>2672</v>
      </c>
      <c r="D6029" s="449">
        <v>0.77</v>
      </c>
      <c r="E6029" s="449">
        <v>0</v>
      </c>
      <c r="F6029" s="449" t="s">
        <v>11362</v>
      </c>
    </row>
    <row r="6030" spans="1:6" ht="30" customHeight="1">
      <c r="A6030" s="446">
        <v>88425</v>
      </c>
      <c r="B6030" s="447" t="s">
        <v>882</v>
      </c>
      <c r="C6030" s="448" t="s">
        <v>2672</v>
      </c>
      <c r="D6030" s="449">
        <v>3.76</v>
      </c>
      <c r="E6030" s="449">
        <v>0</v>
      </c>
      <c r="F6030" s="449" t="s">
        <v>16048</v>
      </c>
    </row>
    <row r="6031" spans="1:6" ht="30" customHeight="1">
      <c r="A6031" s="446">
        <v>88427</v>
      </c>
      <c r="B6031" s="447" t="s">
        <v>883</v>
      </c>
      <c r="C6031" s="448" t="s">
        <v>2672</v>
      </c>
      <c r="D6031" s="449">
        <v>3.61</v>
      </c>
      <c r="E6031" s="449">
        <v>0</v>
      </c>
      <c r="F6031" s="449" t="s">
        <v>11897</v>
      </c>
    </row>
    <row r="6032" spans="1:6" ht="30" customHeight="1">
      <c r="A6032" s="446">
        <v>88430</v>
      </c>
      <c r="B6032" s="447" t="s">
        <v>918</v>
      </c>
      <c r="C6032" s="448" t="s">
        <v>703</v>
      </c>
      <c r="D6032" s="449">
        <v>4.21</v>
      </c>
      <c r="E6032" s="449">
        <v>0</v>
      </c>
      <c r="F6032" s="449" t="s">
        <v>15154</v>
      </c>
    </row>
    <row r="6033" spans="1:6" ht="30" customHeight="1">
      <c r="A6033" s="446">
        <v>88433</v>
      </c>
      <c r="B6033" s="447" t="s">
        <v>1594</v>
      </c>
      <c r="C6033" s="448" t="s">
        <v>1077</v>
      </c>
      <c r="D6033" s="449">
        <v>14.18</v>
      </c>
      <c r="E6033" s="449">
        <v>0</v>
      </c>
      <c r="F6033" s="449" t="s">
        <v>12662</v>
      </c>
    </row>
    <row r="6034" spans="1:6" ht="30" customHeight="1">
      <c r="A6034" s="446">
        <v>88434</v>
      </c>
      <c r="B6034" s="447" t="s">
        <v>884</v>
      </c>
      <c r="C6034" s="448" t="s">
        <v>2672</v>
      </c>
      <c r="D6034" s="449">
        <v>4.5599999999999996</v>
      </c>
      <c r="E6034" s="449">
        <v>0</v>
      </c>
      <c r="F6034" s="449" t="s">
        <v>16049</v>
      </c>
    </row>
    <row r="6035" spans="1:6" ht="30" customHeight="1">
      <c r="A6035" s="446">
        <v>88435</v>
      </c>
      <c r="B6035" s="447" t="s">
        <v>885</v>
      </c>
      <c r="C6035" s="448" t="s">
        <v>2672</v>
      </c>
      <c r="D6035" s="449">
        <v>1.02</v>
      </c>
      <c r="E6035" s="449">
        <v>0</v>
      </c>
      <c r="F6035" s="449" t="s">
        <v>12016</v>
      </c>
    </row>
    <row r="6036" spans="1:6" ht="30" customHeight="1">
      <c r="A6036" s="446">
        <v>88436</v>
      </c>
      <c r="B6036" s="447" t="s">
        <v>886</v>
      </c>
      <c r="C6036" s="448" t="s">
        <v>2672</v>
      </c>
      <c r="D6036" s="449">
        <v>4.99</v>
      </c>
      <c r="E6036" s="449">
        <v>0</v>
      </c>
      <c r="F6036" s="449" t="s">
        <v>12030</v>
      </c>
    </row>
    <row r="6037" spans="1:6" ht="30" customHeight="1">
      <c r="A6037" s="446">
        <v>88437</v>
      </c>
      <c r="B6037" s="447" t="s">
        <v>887</v>
      </c>
      <c r="C6037" s="448" t="s">
        <v>2672</v>
      </c>
      <c r="D6037" s="449">
        <v>3.61</v>
      </c>
      <c r="E6037" s="449">
        <v>0</v>
      </c>
      <c r="F6037" s="449" t="s">
        <v>11897</v>
      </c>
    </row>
    <row r="6038" spans="1:6" ht="30" customHeight="1">
      <c r="A6038" s="446">
        <v>88438</v>
      </c>
      <c r="B6038" s="447" t="s">
        <v>919</v>
      </c>
      <c r="C6038" s="448" t="s">
        <v>703</v>
      </c>
      <c r="D6038" s="449">
        <v>5.58</v>
      </c>
      <c r="E6038" s="449">
        <v>0</v>
      </c>
      <c r="F6038" s="449" t="s">
        <v>11911</v>
      </c>
    </row>
    <row r="6039" spans="1:6" ht="45" customHeight="1">
      <c r="A6039" s="446">
        <v>90664</v>
      </c>
      <c r="B6039" s="447" t="s">
        <v>738</v>
      </c>
      <c r="C6039" s="448" t="s">
        <v>2672</v>
      </c>
      <c r="D6039" s="449">
        <v>3.13</v>
      </c>
      <c r="E6039" s="449">
        <v>0</v>
      </c>
      <c r="F6039" s="449" t="s">
        <v>14308</v>
      </c>
    </row>
    <row r="6040" spans="1:6" ht="45" customHeight="1">
      <c r="A6040" s="446">
        <v>90665</v>
      </c>
      <c r="B6040" s="447" t="s">
        <v>739</v>
      </c>
      <c r="C6040" s="448" t="s">
        <v>2672</v>
      </c>
      <c r="D6040" s="449">
        <v>0.69</v>
      </c>
      <c r="E6040" s="449">
        <v>0</v>
      </c>
      <c r="F6040" s="449" t="s">
        <v>11908</v>
      </c>
    </row>
    <row r="6041" spans="1:6" ht="45" customHeight="1">
      <c r="A6041" s="446">
        <v>90666</v>
      </c>
      <c r="B6041" s="447" t="s">
        <v>740</v>
      </c>
      <c r="C6041" s="448" t="s">
        <v>2672</v>
      </c>
      <c r="D6041" s="449">
        <v>3.42</v>
      </c>
      <c r="E6041" s="449">
        <v>0</v>
      </c>
      <c r="F6041" s="449" t="s">
        <v>11831</v>
      </c>
    </row>
    <row r="6042" spans="1:6" ht="45" customHeight="1">
      <c r="A6042" s="446">
        <v>90667</v>
      </c>
      <c r="B6042" s="447" t="s">
        <v>741</v>
      </c>
      <c r="C6042" s="448" t="s">
        <v>2672</v>
      </c>
      <c r="D6042" s="449">
        <v>8.82</v>
      </c>
      <c r="E6042" s="449">
        <v>0</v>
      </c>
      <c r="F6042" s="449" t="s">
        <v>11964</v>
      </c>
    </row>
    <row r="6043" spans="1:6" ht="45" customHeight="1">
      <c r="A6043" s="446">
        <v>90668</v>
      </c>
      <c r="B6043" s="447" t="s">
        <v>691</v>
      </c>
      <c r="C6043" s="448" t="s">
        <v>1077</v>
      </c>
      <c r="D6043" s="449">
        <v>16.059999999999999</v>
      </c>
      <c r="E6043" s="449">
        <v>0</v>
      </c>
      <c r="F6043" s="449" t="s">
        <v>15841</v>
      </c>
    </row>
    <row r="6044" spans="1:6" ht="45" customHeight="1">
      <c r="A6044" s="446">
        <v>90669</v>
      </c>
      <c r="B6044" s="447" t="s">
        <v>943</v>
      </c>
      <c r="C6044" s="448" t="s">
        <v>703</v>
      </c>
      <c r="D6044" s="449">
        <v>3.82</v>
      </c>
      <c r="E6044" s="449">
        <v>0</v>
      </c>
      <c r="F6044" s="449" t="s">
        <v>15946</v>
      </c>
    </row>
    <row r="6045" spans="1:6" ht="45" customHeight="1">
      <c r="A6045" s="446">
        <v>91069</v>
      </c>
      <c r="B6045" s="447" t="s">
        <v>4504</v>
      </c>
      <c r="C6045" s="448" t="s">
        <v>2573</v>
      </c>
      <c r="D6045" s="449">
        <v>61.97</v>
      </c>
      <c r="E6045" s="449">
        <v>16.579999999999998</v>
      </c>
      <c r="F6045" s="449" t="s">
        <v>16397</v>
      </c>
    </row>
    <row r="6046" spans="1:6" ht="45" customHeight="1">
      <c r="A6046" s="446">
        <v>91070</v>
      </c>
      <c r="B6046" s="447" t="s">
        <v>4505</v>
      </c>
      <c r="C6046" s="448" t="s">
        <v>2573</v>
      </c>
      <c r="D6046" s="449">
        <v>68.73</v>
      </c>
      <c r="E6046" s="449">
        <v>17.579999999999998</v>
      </c>
      <c r="F6046" s="449" t="s">
        <v>16398</v>
      </c>
    </row>
    <row r="6047" spans="1:6" ht="45" customHeight="1">
      <c r="A6047" s="446">
        <v>91071</v>
      </c>
      <c r="B6047" s="447" t="s">
        <v>4506</v>
      </c>
      <c r="C6047" s="448" t="s">
        <v>2573</v>
      </c>
      <c r="D6047" s="449">
        <v>73.27000000000001</v>
      </c>
      <c r="E6047" s="449">
        <v>39.49</v>
      </c>
      <c r="F6047" s="449" t="s">
        <v>16399</v>
      </c>
    </row>
    <row r="6048" spans="1:6" ht="45" customHeight="1">
      <c r="A6048" s="446">
        <v>91072</v>
      </c>
      <c r="B6048" s="447" t="s">
        <v>4507</v>
      </c>
      <c r="C6048" s="448" t="s">
        <v>2573</v>
      </c>
      <c r="D6048" s="449">
        <v>80.02000000000001</v>
      </c>
      <c r="E6048" s="449">
        <v>40.520000000000003</v>
      </c>
      <c r="F6048" s="449" t="s">
        <v>16400</v>
      </c>
    </row>
    <row r="6049" spans="1:6" ht="45" customHeight="1">
      <c r="A6049" s="446">
        <v>91073</v>
      </c>
      <c r="B6049" s="447" t="s">
        <v>4508</v>
      </c>
      <c r="C6049" s="448" t="s">
        <v>2573</v>
      </c>
      <c r="D6049" s="449">
        <v>65.69</v>
      </c>
      <c r="E6049" s="449">
        <v>25.33</v>
      </c>
      <c r="F6049" s="449" t="s">
        <v>16401</v>
      </c>
    </row>
    <row r="6050" spans="1:6" ht="45" customHeight="1">
      <c r="A6050" s="446">
        <v>91074</v>
      </c>
      <c r="B6050" s="447" t="s">
        <v>4509</v>
      </c>
      <c r="C6050" s="448" t="s">
        <v>2573</v>
      </c>
      <c r="D6050" s="449">
        <v>72.919999999999987</v>
      </c>
      <c r="E6050" s="449">
        <v>27.15</v>
      </c>
      <c r="F6050" s="449" t="s">
        <v>13488</v>
      </c>
    </row>
    <row r="6051" spans="1:6" ht="45" customHeight="1">
      <c r="A6051" s="446">
        <v>91075</v>
      </c>
      <c r="B6051" s="447" t="s">
        <v>4510</v>
      </c>
      <c r="C6051" s="448" t="s">
        <v>2573</v>
      </c>
      <c r="D6051" s="449">
        <v>77.010000000000005</v>
      </c>
      <c r="E6051" s="449">
        <v>50.78</v>
      </c>
      <c r="F6051" s="449" t="s">
        <v>16402</v>
      </c>
    </row>
    <row r="6052" spans="1:6" ht="45" customHeight="1">
      <c r="A6052" s="446">
        <v>91076</v>
      </c>
      <c r="B6052" s="447" t="s">
        <v>4511</v>
      </c>
      <c r="C6052" s="448" t="s">
        <v>2573</v>
      </c>
      <c r="D6052" s="449">
        <v>84.139999999999986</v>
      </c>
      <c r="E6052" s="449">
        <v>52.75</v>
      </c>
      <c r="F6052" s="449" t="s">
        <v>16403</v>
      </c>
    </row>
    <row r="6053" spans="1:6" ht="45" customHeight="1">
      <c r="A6053" s="446">
        <v>91077</v>
      </c>
      <c r="B6053" s="447" t="s">
        <v>4512</v>
      </c>
      <c r="C6053" s="448" t="s">
        <v>2573</v>
      </c>
      <c r="D6053" s="449">
        <v>97.47999999999999</v>
      </c>
      <c r="E6053" s="449">
        <v>11.4</v>
      </c>
      <c r="F6053" s="449" t="s">
        <v>16404</v>
      </c>
    </row>
    <row r="6054" spans="1:6" ht="45" customHeight="1">
      <c r="A6054" s="446">
        <v>91078</v>
      </c>
      <c r="B6054" s="447" t="s">
        <v>5519</v>
      </c>
      <c r="C6054" s="448" t="s">
        <v>2573</v>
      </c>
      <c r="D6054" s="449">
        <v>115.99000000000001</v>
      </c>
      <c r="E6054" s="449">
        <v>12.29</v>
      </c>
      <c r="F6054" s="449" t="s">
        <v>13191</v>
      </c>
    </row>
    <row r="6055" spans="1:6" ht="45" customHeight="1">
      <c r="A6055" s="446">
        <v>91079</v>
      </c>
      <c r="B6055" s="447" t="s">
        <v>5520</v>
      </c>
      <c r="C6055" s="448" t="s">
        <v>2573</v>
      </c>
      <c r="D6055" s="449">
        <v>99.15</v>
      </c>
      <c r="E6055" s="449">
        <v>14.63</v>
      </c>
      <c r="F6055" s="449" t="s">
        <v>15193</v>
      </c>
    </row>
    <row r="6056" spans="1:6" ht="45" customHeight="1">
      <c r="A6056" s="446">
        <v>91080</v>
      </c>
      <c r="B6056" s="447" t="s">
        <v>5521</v>
      </c>
      <c r="C6056" s="448" t="s">
        <v>2573</v>
      </c>
      <c r="D6056" s="449">
        <v>117.52</v>
      </c>
      <c r="E6056" s="449">
        <v>15.49</v>
      </c>
      <c r="F6056" s="449" t="s">
        <v>16405</v>
      </c>
    </row>
    <row r="6057" spans="1:6" ht="45" customHeight="1">
      <c r="A6057" s="446">
        <v>91081</v>
      </c>
      <c r="B6057" s="447" t="s">
        <v>5522</v>
      </c>
      <c r="C6057" s="448" t="s">
        <v>2573</v>
      </c>
      <c r="D6057" s="449">
        <v>101.89</v>
      </c>
      <c r="E6057" s="449">
        <v>20.76</v>
      </c>
      <c r="F6057" s="449" t="s">
        <v>16406</v>
      </c>
    </row>
    <row r="6058" spans="1:6" ht="45" customHeight="1">
      <c r="A6058" s="446">
        <v>91082</v>
      </c>
      <c r="B6058" s="447" t="s">
        <v>5523</v>
      </c>
      <c r="C6058" s="448" t="s">
        <v>2573</v>
      </c>
      <c r="D6058" s="449">
        <v>120.73999999999998</v>
      </c>
      <c r="E6058" s="449">
        <v>22.4</v>
      </c>
      <c r="F6058" s="449" t="s">
        <v>16407</v>
      </c>
    </row>
    <row r="6059" spans="1:6" ht="45" customHeight="1">
      <c r="A6059" s="446">
        <v>91083</v>
      </c>
      <c r="B6059" s="447" t="s">
        <v>5524</v>
      </c>
      <c r="C6059" s="448" t="s">
        <v>2573</v>
      </c>
      <c r="D6059" s="449">
        <v>104.53999999999999</v>
      </c>
      <c r="E6059" s="449">
        <v>26.81</v>
      </c>
      <c r="F6059" s="449" t="s">
        <v>16408</v>
      </c>
    </row>
    <row r="6060" spans="1:6" ht="45" customHeight="1">
      <c r="A6060" s="446">
        <v>91084</v>
      </c>
      <c r="B6060" s="447" t="s">
        <v>5525</v>
      </c>
      <c r="C6060" s="448" t="s">
        <v>2573</v>
      </c>
      <c r="D6060" s="449">
        <v>123.22999999999999</v>
      </c>
      <c r="E6060" s="449">
        <v>28.41</v>
      </c>
      <c r="F6060" s="449" t="s">
        <v>16409</v>
      </c>
    </row>
    <row r="6061" spans="1:6" ht="45" customHeight="1">
      <c r="A6061" s="446">
        <v>91086</v>
      </c>
      <c r="B6061" s="447" t="s">
        <v>5526</v>
      </c>
      <c r="C6061" s="448" t="s">
        <v>2573</v>
      </c>
      <c r="D6061" s="449">
        <v>65.13</v>
      </c>
      <c r="E6061" s="449">
        <v>22.32</v>
      </c>
      <c r="F6061" s="449" t="s">
        <v>16410</v>
      </c>
    </row>
    <row r="6062" spans="1:6" ht="45" customHeight="1">
      <c r="A6062" s="446">
        <v>91087</v>
      </c>
      <c r="B6062" s="447" t="s">
        <v>5527</v>
      </c>
      <c r="C6062" s="448" t="s">
        <v>2573</v>
      </c>
      <c r="D6062" s="449">
        <v>72.03</v>
      </c>
      <c r="E6062" s="449">
        <v>23.47</v>
      </c>
      <c r="F6062" s="449" t="s">
        <v>16411</v>
      </c>
    </row>
    <row r="6063" spans="1:6" ht="45" customHeight="1">
      <c r="A6063" s="446">
        <v>91088</v>
      </c>
      <c r="B6063" s="447" t="s">
        <v>5528</v>
      </c>
      <c r="C6063" s="448" t="s">
        <v>2573</v>
      </c>
      <c r="D6063" s="449">
        <v>76.7</v>
      </c>
      <c r="E6063" s="449">
        <v>46.25</v>
      </c>
      <c r="F6063" s="449" t="s">
        <v>16412</v>
      </c>
    </row>
    <row r="6064" spans="1:6" ht="45" customHeight="1">
      <c r="A6064" s="446">
        <v>91089</v>
      </c>
      <c r="B6064" s="447" t="s">
        <v>5529</v>
      </c>
      <c r="C6064" s="448" t="s">
        <v>2573</v>
      </c>
      <c r="D6064" s="449">
        <v>83.57</v>
      </c>
      <c r="E6064" s="449">
        <v>47.53</v>
      </c>
      <c r="F6064" s="449" t="s">
        <v>16413</v>
      </c>
    </row>
    <row r="6065" spans="1:6" ht="45" customHeight="1">
      <c r="A6065" s="446">
        <v>91090</v>
      </c>
      <c r="B6065" s="447" t="s">
        <v>5530</v>
      </c>
      <c r="C6065" s="448" t="s">
        <v>2573</v>
      </c>
      <c r="D6065" s="449">
        <v>68.11</v>
      </c>
      <c r="E6065" s="449">
        <v>30.26</v>
      </c>
      <c r="F6065" s="449" t="s">
        <v>16414</v>
      </c>
    </row>
    <row r="6066" spans="1:6" ht="45" customHeight="1">
      <c r="A6066" s="446">
        <v>91091</v>
      </c>
      <c r="B6066" s="447" t="s">
        <v>5531</v>
      </c>
      <c r="C6066" s="448" t="s">
        <v>2573</v>
      </c>
      <c r="D6066" s="449">
        <v>75.52000000000001</v>
      </c>
      <c r="E6066" s="449">
        <v>32.32</v>
      </c>
      <c r="F6066" s="449" t="s">
        <v>16415</v>
      </c>
    </row>
    <row r="6067" spans="1:6" ht="45" customHeight="1">
      <c r="A6067" s="446">
        <v>91092</v>
      </c>
      <c r="B6067" s="447" t="s">
        <v>5532</v>
      </c>
      <c r="C6067" s="448" t="s">
        <v>2573</v>
      </c>
      <c r="D6067" s="449">
        <v>79.540000000000006</v>
      </c>
      <c r="E6067" s="449">
        <v>56.45</v>
      </c>
      <c r="F6067" s="449" t="s">
        <v>16416</v>
      </c>
    </row>
    <row r="6068" spans="1:6" ht="45" customHeight="1">
      <c r="A6068" s="446">
        <v>91093</v>
      </c>
      <c r="B6068" s="447" t="s">
        <v>5533</v>
      </c>
      <c r="C6068" s="448" t="s">
        <v>2573</v>
      </c>
      <c r="D6068" s="449">
        <v>87</v>
      </c>
      <c r="E6068" s="449">
        <v>58.78</v>
      </c>
      <c r="F6068" s="449" t="s">
        <v>16417</v>
      </c>
    </row>
    <row r="6069" spans="1:6" ht="45" customHeight="1">
      <c r="A6069" s="446">
        <v>91094</v>
      </c>
      <c r="B6069" s="447" t="s">
        <v>5534</v>
      </c>
      <c r="C6069" s="448" t="s">
        <v>2573</v>
      </c>
      <c r="D6069" s="449">
        <v>99.04</v>
      </c>
      <c r="E6069" s="449">
        <v>15.3</v>
      </c>
      <c r="F6069" s="449" t="s">
        <v>16418</v>
      </c>
    </row>
    <row r="6070" spans="1:6" ht="45" customHeight="1">
      <c r="A6070" s="446">
        <v>91095</v>
      </c>
      <c r="B6070" s="447" t="s">
        <v>5535</v>
      </c>
      <c r="C6070" s="448" t="s">
        <v>2573</v>
      </c>
      <c r="D6070" s="449">
        <v>117.70000000000002</v>
      </c>
      <c r="E6070" s="449">
        <v>16.32</v>
      </c>
      <c r="F6070" s="449" t="s">
        <v>16419</v>
      </c>
    </row>
    <row r="6071" spans="1:6" ht="45" customHeight="1">
      <c r="A6071" s="446">
        <v>91096</v>
      </c>
      <c r="B6071" s="447" t="s">
        <v>5536</v>
      </c>
      <c r="C6071" s="448" t="s">
        <v>2573</v>
      </c>
      <c r="D6071" s="449">
        <v>99.72999999999999</v>
      </c>
      <c r="E6071" s="449">
        <v>17.09</v>
      </c>
      <c r="F6071" s="449" t="s">
        <v>12921</v>
      </c>
    </row>
    <row r="6072" spans="1:6" ht="45" customHeight="1">
      <c r="A6072" s="446">
        <v>91097</v>
      </c>
      <c r="B6072" s="447" t="s">
        <v>5537</v>
      </c>
      <c r="C6072" s="448" t="s">
        <v>2573</v>
      </c>
      <c r="D6072" s="449">
        <v>118.28999999999999</v>
      </c>
      <c r="E6072" s="449">
        <v>18.09</v>
      </c>
      <c r="F6072" s="449" t="s">
        <v>16420</v>
      </c>
    </row>
    <row r="6073" spans="1:6" ht="45" customHeight="1">
      <c r="A6073" s="446">
        <v>91098</v>
      </c>
      <c r="B6073" s="447" t="s">
        <v>5538</v>
      </c>
      <c r="C6073" s="448" t="s">
        <v>2573</v>
      </c>
      <c r="D6073" s="449">
        <v>103.2</v>
      </c>
      <c r="E6073" s="449">
        <v>24.83</v>
      </c>
      <c r="F6073" s="449" t="s">
        <v>16421</v>
      </c>
    </row>
    <row r="6074" spans="1:6" ht="45" customHeight="1">
      <c r="A6074" s="446">
        <v>91099</v>
      </c>
      <c r="B6074" s="447" t="s">
        <v>5539</v>
      </c>
      <c r="C6074" s="448" t="s">
        <v>2573</v>
      </c>
      <c r="D6074" s="449">
        <v>122.27000000000001</v>
      </c>
      <c r="E6074" s="449">
        <v>26.66</v>
      </c>
      <c r="F6074" s="449" t="s">
        <v>16422</v>
      </c>
    </row>
    <row r="6075" spans="1:6" ht="45" customHeight="1">
      <c r="A6075" s="446">
        <v>91100</v>
      </c>
      <c r="B6075" s="447" t="s">
        <v>5540</v>
      </c>
      <c r="C6075" s="448" t="s">
        <v>2573</v>
      </c>
      <c r="D6075" s="449">
        <v>105.17000000000002</v>
      </c>
      <c r="E6075" s="449">
        <v>29.79</v>
      </c>
      <c r="F6075" s="449" t="s">
        <v>16423</v>
      </c>
    </row>
    <row r="6076" spans="1:6" ht="45" customHeight="1">
      <c r="A6076" s="446">
        <v>91101</v>
      </c>
      <c r="B6076" s="447" t="s">
        <v>5541</v>
      </c>
      <c r="C6076" s="448" t="s">
        <v>2573</v>
      </c>
      <c r="D6076" s="449">
        <v>124.13999999999999</v>
      </c>
      <c r="E6076" s="449">
        <v>31.65</v>
      </c>
      <c r="F6076" s="449" t="s">
        <v>16424</v>
      </c>
    </row>
    <row r="6077" spans="1:6">
      <c r="A6077" s="441"/>
      <c r="B6077" s="445" t="s">
        <v>2991</v>
      </c>
      <c r="C6077" s="443"/>
      <c r="D6077" s="444" t="s">
        <v>2587</v>
      </c>
      <c r="E6077" s="444" t="s">
        <v>2587</v>
      </c>
      <c r="F6077" s="444"/>
    </row>
    <row r="6078" spans="1:6" ht="30" customHeight="1">
      <c r="A6078" s="446">
        <v>90582</v>
      </c>
      <c r="B6078" s="447" t="s">
        <v>628</v>
      </c>
      <c r="C6078" s="448" t="s">
        <v>2672</v>
      </c>
      <c r="D6078" s="449">
        <v>0.25</v>
      </c>
      <c r="E6078" s="449">
        <v>0</v>
      </c>
      <c r="F6078" s="449" t="s">
        <v>13229</v>
      </c>
    </row>
    <row r="6079" spans="1:6" ht="30" customHeight="1">
      <c r="A6079" s="446">
        <v>90583</v>
      </c>
      <c r="B6079" s="447" t="s">
        <v>629</v>
      </c>
      <c r="C6079" s="448" t="s">
        <v>2672</v>
      </c>
      <c r="D6079" s="449">
        <v>0.05</v>
      </c>
      <c r="E6079" s="449">
        <v>0</v>
      </c>
      <c r="F6079" s="449" t="s">
        <v>11288</v>
      </c>
    </row>
    <row r="6080" spans="1:6" ht="30" customHeight="1">
      <c r="A6080" s="446">
        <v>90584</v>
      </c>
      <c r="B6080" s="447" t="s">
        <v>630</v>
      </c>
      <c r="C6080" s="448" t="s">
        <v>2672</v>
      </c>
      <c r="D6080" s="449">
        <v>0.19</v>
      </c>
      <c r="E6080" s="449">
        <v>0</v>
      </c>
      <c r="F6080" s="449" t="s">
        <v>16053</v>
      </c>
    </row>
    <row r="6081" spans="1:6" ht="30" customHeight="1">
      <c r="A6081" s="446">
        <v>90585</v>
      </c>
      <c r="B6081" s="447" t="s">
        <v>631</v>
      </c>
      <c r="C6081" s="448" t="s">
        <v>2672</v>
      </c>
      <c r="D6081" s="449">
        <v>0.95</v>
      </c>
      <c r="E6081" s="449">
        <v>0</v>
      </c>
      <c r="F6081" s="449" t="s">
        <v>11494</v>
      </c>
    </row>
    <row r="6082" spans="1:6" ht="30" customHeight="1">
      <c r="A6082" s="446">
        <v>90586</v>
      </c>
      <c r="B6082" s="447" t="s">
        <v>683</v>
      </c>
      <c r="C6082" s="448" t="s">
        <v>1077</v>
      </c>
      <c r="D6082" s="449">
        <v>1.44</v>
      </c>
      <c r="E6082" s="449">
        <v>0</v>
      </c>
      <c r="F6082" s="449" t="s">
        <v>11294</v>
      </c>
    </row>
    <row r="6083" spans="1:6" ht="30" customHeight="1">
      <c r="A6083" s="446">
        <v>90587</v>
      </c>
      <c r="B6083" s="447" t="s">
        <v>935</v>
      </c>
      <c r="C6083" s="448" t="s">
        <v>703</v>
      </c>
      <c r="D6083" s="449">
        <v>0.3</v>
      </c>
      <c r="E6083" s="449">
        <v>0</v>
      </c>
      <c r="F6083" s="449" t="s">
        <v>11735</v>
      </c>
    </row>
    <row r="6084" spans="1:6">
      <c r="A6084" s="441"/>
      <c r="B6084" s="445" t="s">
        <v>4491</v>
      </c>
      <c r="C6084" s="443"/>
      <c r="D6084" s="444" t="s">
        <v>2587</v>
      </c>
      <c r="E6084" s="444" t="s">
        <v>2587</v>
      </c>
      <c r="F6084" s="444"/>
    </row>
    <row r="6085" spans="1:6" ht="30" customHeight="1">
      <c r="A6085" s="446">
        <v>91692</v>
      </c>
      <c r="B6085" s="447" t="s">
        <v>4492</v>
      </c>
      <c r="C6085" s="448" t="s">
        <v>1077</v>
      </c>
      <c r="D6085" s="449">
        <v>7.3999999999999986</v>
      </c>
      <c r="E6085" s="449">
        <v>16.28</v>
      </c>
      <c r="F6085" s="449" t="s">
        <v>15856</v>
      </c>
    </row>
    <row r="6086" spans="1:6" ht="30" customHeight="1">
      <c r="A6086" s="446">
        <v>91693</v>
      </c>
      <c r="B6086" s="447" t="s">
        <v>4493</v>
      </c>
      <c r="C6086" s="448" t="s">
        <v>703</v>
      </c>
      <c r="D6086" s="449">
        <v>4.9499999999999993</v>
      </c>
      <c r="E6086" s="449">
        <v>16.28</v>
      </c>
      <c r="F6086" s="449" t="s">
        <v>15080</v>
      </c>
    </row>
    <row r="6087" spans="1:6" ht="30" customHeight="1">
      <c r="A6087" s="446">
        <v>91688</v>
      </c>
      <c r="B6087" s="447" t="s">
        <v>4494</v>
      </c>
      <c r="C6087" s="448" t="s">
        <v>2672</v>
      </c>
      <c r="D6087" s="449">
        <v>7.0000000000000007E-2</v>
      </c>
      <c r="E6087" s="449">
        <v>0</v>
      </c>
      <c r="F6087" s="449" t="s">
        <v>14029</v>
      </c>
    </row>
    <row r="6088" spans="1:6" ht="30" customHeight="1">
      <c r="A6088" s="446">
        <v>91689</v>
      </c>
      <c r="B6088" s="447" t="s">
        <v>4495</v>
      </c>
      <c r="C6088" s="448" t="s">
        <v>2672</v>
      </c>
      <c r="D6088" s="449">
        <v>0.01</v>
      </c>
      <c r="E6088" s="449">
        <v>0</v>
      </c>
      <c r="F6088" s="449" t="s">
        <v>16137</v>
      </c>
    </row>
    <row r="6089" spans="1:6" ht="30" customHeight="1">
      <c r="A6089" s="446">
        <v>91690</v>
      </c>
      <c r="B6089" s="447" t="s">
        <v>4496</v>
      </c>
      <c r="C6089" s="448" t="s">
        <v>2672</v>
      </c>
      <c r="D6089" s="449">
        <v>0.05</v>
      </c>
      <c r="E6089" s="449">
        <v>0</v>
      </c>
      <c r="F6089" s="449" t="s">
        <v>11288</v>
      </c>
    </row>
    <row r="6090" spans="1:6" ht="30" customHeight="1">
      <c r="A6090" s="446">
        <v>91691</v>
      </c>
      <c r="B6090" s="447" t="s">
        <v>4497</v>
      </c>
      <c r="C6090" s="448" t="s">
        <v>2672</v>
      </c>
      <c r="D6090" s="449">
        <v>2.4</v>
      </c>
      <c r="E6090" s="449">
        <v>0</v>
      </c>
      <c r="F6090" s="449" t="s">
        <v>16138</v>
      </c>
    </row>
    <row r="6091" spans="1:6">
      <c r="A6091" s="441"/>
      <c r="B6091" s="445" t="s">
        <v>21</v>
      </c>
      <c r="C6091" s="443"/>
      <c r="D6091" s="444" t="s">
        <v>2587</v>
      </c>
      <c r="E6091" s="444" t="s">
        <v>2587</v>
      </c>
      <c r="F6091" s="444"/>
    </row>
    <row r="6092" spans="1:6">
      <c r="A6092" s="441"/>
      <c r="B6092" s="445" t="s">
        <v>1226</v>
      </c>
      <c r="C6092" s="443"/>
      <c r="D6092" s="444" t="s">
        <v>2587</v>
      </c>
      <c r="E6092" s="444" t="s">
        <v>2587</v>
      </c>
      <c r="F6092" s="444"/>
    </row>
    <row r="6093" spans="1:6">
      <c r="A6093" s="441"/>
      <c r="B6093" s="445" t="s">
        <v>4931</v>
      </c>
      <c r="C6093" s="443"/>
      <c r="D6093" s="444" t="s">
        <v>2587</v>
      </c>
      <c r="E6093" s="444" t="s">
        <v>2587</v>
      </c>
      <c r="F6093" s="444"/>
    </row>
    <row r="6094" spans="1:6" ht="30" customHeight="1">
      <c r="A6094" s="446">
        <v>93281</v>
      </c>
      <c r="B6094" s="447" t="s">
        <v>4932</v>
      </c>
      <c r="C6094" s="448" t="s">
        <v>1077</v>
      </c>
      <c r="D6094" s="449">
        <v>6.0399999999999991</v>
      </c>
      <c r="E6094" s="449">
        <v>15.25</v>
      </c>
      <c r="F6094" s="449" t="s">
        <v>15863</v>
      </c>
    </row>
    <row r="6095" spans="1:6" ht="30" customHeight="1">
      <c r="A6095" s="446">
        <v>93282</v>
      </c>
      <c r="B6095" s="447" t="s">
        <v>4933</v>
      </c>
      <c r="C6095" s="448" t="s">
        <v>703</v>
      </c>
      <c r="D6095" s="449">
        <v>5.1999999999999993</v>
      </c>
      <c r="E6095" s="449">
        <v>15.25</v>
      </c>
      <c r="F6095" s="449" t="s">
        <v>15965</v>
      </c>
    </row>
    <row r="6096" spans="1:6" ht="30" customHeight="1">
      <c r="A6096" s="446">
        <v>93277</v>
      </c>
      <c r="B6096" s="447" t="s">
        <v>4934</v>
      </c>
      <c r="C6096" s="448" t="s">
        <v>2672</v>
      </c>
      <c r="D6096" s="449">
        <v>0.27</v>
      </c>
      <c r="E6096" s="449">
        <v>0</v>
      </c>
      <c r="F6096" s="449" t="s">
        <v>16044</v>
      </c>
    </row>
    <row r="6097" spans="1:6" ht="30" customHeight="1">
      <c r="A6097" s="446">
        <v>93278</v>
      </c>
      <c r="B6097" s="447" t="s">
        <v>4935</v>
      </c>
      <c r="C6097" s="448" t="s">
        <v>2672</v>
      </c>
      <c r="D6097" s="449">
        <v>0.06</v>
      </c>
      <c r="E6097" s="449">
        <v>0</v>
      </c>
      <c r="F6097" s="449" t="s">
        <v>11827</v>
      </c>
    </row>
    <row r="6098" spans="1:6" ht="30" customHeight="1">
      <c r="A6098" s="446">
        <v>93279</v>
      </c>
      <c r="B6098" s="447" t="s">
        <v>4936</v>
      </c>
      <c r="C6098" s="448" t="s">
        <v>2672</v>
      </c>
      <c r="D6098" s="449">
        <v>0.25</v>
      </c>
      <c r="E6098" s="449">
        <v>0</v>
      </c>
      <c r="F6098" s="449" t="s">
        <v>13229</v>
      </c>
    </row>
    <row r="6099" spans="1:6" ht="30" customHeight="1">
      <c r="A6099" s="446">
        <v>93280</v>
      </c>
      <c r="B6099" s="447" t="s">
        <v>4937</v>
      </c>
      <c r="C6099" s="448" t="s">
        <v>2672</v>
      </c>
      <c r="D6099" s="449">
        <v>0.59</v>
      </c>
      <c r="E6099" s="449">
        <v>0</v>
      </c>
      <c r="F6099" s="449" t="s">
        <v>13459</v>
      </c>
    </row>
    <row r="6100" spans="1:6" ht="30" customHeight="1">
      <c r="A6100" s="446">
        <v>93272</v>
      </c>
      <c r="B6100" s="447" t="s">
        <v>4938</v>
      </c>
      <c r="C6100" s="448" t="s">
        <v>1077</v>
      </c>
      <c r="D6100" s="449">
        <v>65.099999999999994</v>
      </c>
      <c r="E6100" s="449">
        <v>37.65</v>
      </c>
      <c r="F6100" s="449" t="s">
        <v>15862</v>
      </c>
    </row>
    <row r="6101" spans="1:6" ht="30" customHeight="1">
      <c r="A6101" s="446">
        <v>95212</v>
      </c>
      <c r="B6101" s="447" t="s">
        <v>4939</v>
      </c>
      <c r="C6101" s="448" t="s">
        <v>1077</v>
      </c>
      <c r="D6101" s="449">
        <v>72.169999999999987</v>
      </c>
      <c r="E6101" s="449">
        <v>37.65</v>
      </c>
      <c r="F6101" s="449" t="s">
        <v>15874</v>
      </c>
    </row>
    <row r="6102" spans="1:6" ht="30" customHeight="1">
      <c r="A6102" s="446">
        <v>93274</v>
      </c>
      <c r="B6102" s="447" t="s">
        <v>4940</v>
      </c>
      <c r="C6102" s="448" t="s">
        <v>703</v>
      </c>
      <c r="D6102" s="449">
        <v>32.940000000000005</v>
      </c>
      <c r="E6102" s="449">
        <v>37.65</v>
      </c>
      <c r="F6102" s="449" t="s">
        <v>15964</v>
      </c>
    </row>
    <row r="6103" spans="1:6" ht="30" customHeight="1">
      <c r="A6103" s="446">
        <v>95213</v>
      </c>
      <c r="B6103" s="447" t="s">
        <v>4941</v>
      </c>
      <c r="C6103" s="448" t="s">
        <v>703</v>
      </c>
      <c r="D6103" s="449">
        <v>36.669999999999995</v>
      </c>
      <c r="E6103" s="449">
        <v>37.65</v>
      </c>
      <c r="F6103" s="449" t="s">
        <v>12608</v>
      </c>
    </row>
    <row r="6104" spans="1:6" ht="30" customHeight="1">
      <c r="A6104" s="446">
        <v>93267</v>
      </c>
      <c r="B6104" s="447" t="s">
        <v>4942</v>
      </c>
      <c r="C6104" s="448" t="s">
        <v>2672</v>
      </c>
      <c r="D6104" s="449">
        <v>22.92</v>
      </c>
      <c r="E6104" s="449">
        <v>0</v>
      </c>
      <c r="F6104" s="449" t="s">
        <v>11945</v>
      </c>
    </row>
    <row r="6105" spans="1:6" ht="30" customHeight="1">
      <c r="A6105" s="446">
        <v>93269</v>
      </c>
      <c r="B6105" s="447" t="s">
        <v>4943</v>
      </c>
      <c r="C6105" s="448" t="s">
        <v>2672</v>
      </c>
      <c r="D6105" s="449">
        <v>5.15</v>
      </c>
      <c r="E6105" s="449">
        <v>0</v>
      </c>
      <c r="F6105" s="449" t="s">
        <v>13664</v>
      </c>
    </row>
    <row r="6106" spans="1:6" ht="30" customHeight="1">
      <c r="A6106" s="446">
        <v>93270</v>
      </c>
      <c r="B6106" s="447" t="s">
        <v>4944</v>
      </c>
      <c r="C6106" s="448" t="s">
        <v>2672</v>
      </c>
      <c r="D6106" s="449">
        <v>25.06</v>
      </c>
      <c r="E6106" s="449">
        <v>0</v>
      </c>
      <c r="F6106" s="449" t="s">
        <v>16152</v>
      </c>
    </row>
    <row r="6107" spans="1:6" ht="30" customHeight="1">
      <c r="A6107" s="446">
        <v>93271</v>
      </c>
      <c r="B6107" s="447" t="s">
        <v>4945</v>
      </c>
      <c r="C6107" s="448" t="s">
        <v>2672</v>
      </c>
      <c r="D6107" s="449">
        <v>7.1</v>
      </c>
      <c r="E6107" s="449">
        <v>0</v>
      </c>
      <c r="F6107" s="449" t="s">
        <v>16153</v>
      </c>
    </row>
    <row r="6108" spans="1:6" ht="30" customHeight="1">
      <c r="A6108" s="446">
        <v>95208</v>
      </c>
      <c r="B6108" s="447" t="s">
        <v>4946</v>
      </c>
      <c r="C6108" s="448" t="s">
        <v>2672</v>
      </c>
      <c r="D6108" s="449">
        <v>25.96</v>
      </c>
      <c r="E6108" s="449">
        <v>0</v>
      </c>
      <c r="F6108" s="449" t="s">
        <v>16174</v>
      </c>
    </row>
    <row r="6109" spans="1:6" ht="30" customHeight="1">
      <c r="A6109" s="446">
        <v>95209</v>
      </c>
      <c r="B6109" s="447" t="s">
        <v>4947</v>
      </c>
      <c r="C6109" s="448" t="s">
        <v>2672</v>
      </c>
      <c r="D6109" s="449">
        <v>5.84</v>
      </c>
      <c r="E6109" s="449">
        <v>0</v>
      </c>
      <c r="F6109" s="449" t="s">
        <v>16175</v>
      </c>
    </row>
    <row r="6110" spans="1:6" ht="30" customHeight="1">
      <c r="A6110" s="446">
        <v>95210</v>
      </c>
      <c r="B6110" s="447" t="s">
        <v>4948</v>
      </c>
      <c r="C6110" s="448" t="s">
        <v>2672</v>
      </c>
      <c r="D6110" s="449">
        <v>28.4</v>
      </c>
      <c r="E6110" s="449">
        <v>0</v>
      </c>
      <c r="F6110" s="449" t="s">
        <v>16176</v>
      </c>
    </row>
    <row r="6111" spans="1:6" ht="30" customHeight="1">
      <c r="A6111" s="446">
        <v>95211</v>
      </c>
      <c r="B6111" s="447" t="s">
        <v>4949</v>
      </c>
      <c r="C6111" s="448" t="s">
        <v>2672</v>
      </c>
      <c r="D6111" s="449">
        <v>7.1</v>
      </c>
      <c r="E6111" s="449">
        <v>0</v>
      </c>
      <c r="F6111" s="449" t="s">
        <v>16153</v>
      </c>
    </row>
    <row r="6112" spans="1:6">
      <c r="A6112" s="441"/>
      <c r="B6112" s="445" t="s">
        <v>1230</v>
      </c>
      <c r="C6112" s="443"/>
      <c r="D6112" s="444" t="s">
        <v>2587</v>
      </c>
      <c r="E6112" s="444" t="s">
        <v>2587</v>
      </c>
      <c r="F6112" s="444"/>
    </row>
    <row r="6113" spans="1:6">
      <c r="A6113" s="441"/>
      <c r="B6113" s="445" t="s">
        <v>1227</v>
      </c>
      <c r="C6113" s="443"/>
      <c r="D6113" s="444" t="s">
        <v>2587</v>
      </c>
      <c r="E6113" s="444" t="s">
        <v>2587</v>
      </c>
      <c r="F6113" s="444"/>
    </row>
    <row r="6114" spans="1:6" ht="30" customHeight="1">
      <c r="A6114" s="446">
        <v>95133</v>
      </c>
      <c r="B6114" s="447" t="s">
        <v>4498</v>
      </c>
      <c r="C6114" s="448" t="s">
        <v>1077</v>
      </c>
      <c r="D6114" s="449">
        <v>87.1</v>
      </c>
      <c r="E6114" s="449">
        <v>15.06</v>
      </c>
      <c r="F6114" s="449" t="s">
        <v>15873</v>
      </c>
    </row>
    <row r="6115" spans="1:6" ht="30" customHeight="1">
      <c r="A6115" s="446">
        <v>96159</v>
      </c>
      <c r="B6115" s="447" t="s">
        <v>4499</v>
      </c>
      <c r="C6115" s="448" t="s">
        <v>703</v>
      </c>
      <c r="D6115" s="449">
        <v>32.18</v>
      </c>
      <c r="E6115" s="449">
        <v>15.06</v>
      </c>
      <c r="F6115" s="449" t="s">
        <v>15991</v>
      </c>
    </row>
    <row r="6116" spans="1:6" ht="30" customHeight="1">
      <c r="A6116" s="446">
        <v>95129</v>
      </c>
      <c r="B6116" s="447" t="s">
        <v>4500</v>
      </c>
      <c r="C6116" s="448" t="s">
        <v>2672</v>
      </c>
      <c r="D6116" s="449">
        <v>20.23</v>
      </c>
      <c r="E6116" s="449">
        <v>0</v>
      </c>
      <c r="F6116" s="449" t="s">
        <v>16172</v>
      </c>
    </row>
    <row r="6117" spans="1:6" ht="30" customHeight="1">
      <c r="A6117" s="446">
        <v>95130</v>
      </c>
      <c r="B6117" s="447" t="s">
        <v>4501</v>
      </c>
      <c r="C6117" s="448" t="s">
        <v>2672</v>
      </c>
      <c r="D6117" s="449">
        <v>7.08</v>
      </c>
      <c r="E6117" s="449">
        <v>0</v>
      </c>
      <c r="F6117" s="449" t="s">
        <v>11424</v>
      </c>
    </row>
    <row r="6118" spans="1:6" ht="30" customHeight="1">
      <c r="A6118" s="446">
        <v>95131</v>
      </c>
      <c r="B6118" s="447" t="s">
        <v>4502</v>
      </c>
      <c r="C6118" s="448" t="s">
        <v>2672</v>
      </c>
      <c r="D6118" s="449">
        <v>37.94</v>
      </c>
      <c r="E6118" s="449">
        <v>0</v>
      </c>
      <c r="F6118" s="449" t="s">
        <v>14403</v>
      </c>
    </row>
    <row r="6119" spans="1:6" ht="30" customHeight="1">
      <c r="A6119" s="446">
        <v>95132</v>
      </c>
      <c r="B6119" s="447" t="s">
        <v>4503</v>
      </c>
      <c r="C6119" s="448" t="s">
        <v>2672</v>
      </c>
      <c r="D6119" s="449">
        <v>16.98</v>
      </c>
      <c r="E6119" s="449">
        <v>0</v>
      </c>
      <c r="F6119" s="449" t="s">
        <v>16173</v>
      </c>
    </row>
    <row r="6120" spans="1:6">
      <c r="A6120" s="441"/>
      <c r="B6120" s="445" t="s">
        <v>5542</v>
      </c>
      <c r="C6120" s="443"/>
      <c r="D6120" s="444" t="s">
        <v>2587</v>
      </c>
      <c r="E6120" s="444" t="s">
        <v>2587</v>
      </c>
      <c r="F6120" s="444"/>
    </row>
    <row r="6121" spans="1:6" ht="30" customHeight="1">
      <c r="A6121" s="446">
        <v>95218</v>
      </c>
      <c r="B6121" s="447" t="s">
        <v>5543</v>
      </c>
      <c r="C6121" s="448" t="s">
        <v>1077</v>
      </c>
      <c r="D6121" s="449">
        <v>6.23</v>
      </c>
      <c r="E6121" s="449">
        <v>16.12</v>
      </c>
      <c r="F6121" s="449" t="s">
        <v>15875</v>
      </c>
    </row>
    <row r="6122" spans="1:6" ht="30" customHeight="1">
      <c r="A6122" s="446">
        <v>95219</v>
      </c>
      <c r="B6122" s="447" t="s">
        <v>5544</v>
      </c>
      <c r="C6122" s="448" t="s">
        <v>703</v>
      </c>
      <c r="D6122" s="449">
        <v>5.5999999999999979</v>
      </c>
      <c r="E6122" s="449">
        <v>16.12</v>
      </c>
      <c r="F6122" s="449" t="s">
        <v>15972</v>
      </c>
    </row>
    <row r="6123" spans="1:6" ht="30" customHeight="1">
      <c r="A6123" s="446">
        <v>95214</v>
      </c>
      <c r="B6123" s="447" t="s">
        <v>5545</v>
      </c>
      <c r="C6123" s="448" t="s">
        <v>2672</v>
      </c>
      <c r="D6123" s="449">
        <v>0.24</v>
      </c>
      <c r="E6123" s="449">
        <v>0</v>
      </c>
      <c r="F6123" s="449" t="s">
        <v>13132</v>
      </c>
    </row>
    <row r="6124" spans="1:6" ht="30" customHeight="1">
      <c r="A6124" s="446">
        <v>95215</v>
      </c>
      <c r="B6124" s="447" t="s">
        <v>5546</v>
      </c>
      <c r="C6124" s="448" t="s">
        <v>2672</v>
      </c>
      <c r="D6124" s="449">
        <v>0.04</v>
      </c>
      <c r="E6124" s="449">
        <v>0</v>
      </c>
      <c r="F6124" s="449" t="s">
        <v>14041</v>
      </c>
    </row>
    <row r="6125" spans="1:6" ht="30" customHeight="1">
      <c r="A6125" s="446">
        <v>95216</v>
      </c>
      <c r="B6125" s="447" t="s">
        <v>5547</v>
      </c>
      <c r="C6125" s="448" t="s">
        <v>2672</v>
      </c>
      <c r="D6125" s="449">
        <v>0.16</v>
      </c>
      <c r="E6125" s="449">
        <v>0</v>
      </c>
      <c r="F6125" s="449" t="s">
        <v>11290</v>
      </c>
    </row>
    <row r="6126" spans="1:6" ht="30" customHeight="1">
      <c r="A6126" s="446">
        <v>95217</v>
      </c>
      <c r="B6126" s="447" t="s">
        <v>5548</v>
      </c>
      <c r="C6126" s="448" t="s">
        <v>2672</v>
      </c>
      <c r="D6126" s="449">
        <v>0.47</v>
      </c>
      <c r="E6126" s="449">
        <v>0</v>
      </c>
      <c r="F6126" s="449" t="s">
        <v>11367</v>
      </c>
    </row>
    <row r="6127" spans="1:6">
      <c r="A6127" s="441"/>
      <c r="B6127" s="445" t="s">
        <v>1228</v>
      </c>
      <c r="C6127" s="443"/>
      <c r="D6127" s="444" t="s">
        <v>2587</v>
      </c>
      <c r="E6127" s="444" t="s">
        <v>2587</v>
      </c>
      <c r="F6127" s="444"/>
    </row>
    <row r="6128" spans="1:6" ht="30" customHeight="1">
      <c r="A6128" s="446">
        <v>95276</v>
      </c>
      <c r="B6128" s="447" t="s">
        <v>5549</v>
      </c>
      <c r="C6128" s="448" t="s">
        <v>1077</v>
      </c>
      <c r="D6128" s="449">
        <v>2.75</v>
      </c>
      <c r="E6128" s="449">
        <v>0</v>
      </c>
      <c r="F6128" s="449" t="s">
        <v>14412</v>
      </c>
    </row>
    <row r="6129" spans="1:6" ht="30" customHeight="1">
      <c r="A6129" s="446">
        <v>95277</v>
      </c>
      <c r="B6129" s="447" t="s">
        <v>5550</v>
      </c>
      <c r="C6129" s="448" t="s">
        <v>703</v>
      </c>
      <c r="D6129" s="449">
        <v>0.5</v>
      </c>
      <c r="E6129" s="449">
        <v>0</v>
      </c>
      <c r="F6129" s="449" t="s">
        <v>14814</v>
      </c>
    </row>
    <row r="6130" spans="1:6" ht="30" customHeight="1">
      <c r="A6130" s="446">
        <v>95272</v>
      </c>
      <c r="B6130" s="447" t="s">
        <v>5551</v>
      </c>
      <c r="C6130" s="448" t="s">
        <v>2672</v>
      </c>
      <c r="D6130" s="449">
        <v>0.41</v>
      </c>
      <c r="E6130" s="449">
        <v>0</v>
      </c>
      <c r="F6130" s="449" t="s">
        <v>16123</v>
      </c>
    </row>
    <row r="6131" spans="1:6" ht="30" customHeight="1">
      <c r="A6131" s="446">
        <v>95273</v>
      </c>
      <c r="B6131" s="447" t="s">
        <v>5552</v>
      </c>
      <c r="C6131" s="448" t="s">
        <v>2672</v>
      </c>
      <c r="D6131" s="449">
        <v>0.09</v>
      </c>
      <c r="E6131" s="449">
        <v>0</v>
      </c>
      <c r="F6131" s="449" t="s">
        <v>11828</v>
      </c>
    </row>
    <row r="6132" spans="1:6" ht="30" customHeight="1">
      <c r="A6132" s="446">
        <v>95274</v>
      </c>
      <c r="B6132" s="447" t="s">
        <v>5553</v>
      </c>
      <c r="C6132" s="448" t="s">
        <v>2672</v>
      </c>
      <c r="D6132" s="449">
        <v>0.32</v>
      </c>
      <c r="E6132" s="449">
        <v>0</v>
      </c>
      <c r="F6132" s="449" t="s">
        <v>11401</v>
      </c>
    </row>
    <row r="6133" spans="1:6" ht="30" customHeight="1">
      <c r="A6133" s="446">
        <v>95275</v>
      </c>
      <c r="B6133" s="447" t="s">
        <v>5554</v>
      </c>
      <c r="C6133" s="448" t="s">
        <v>2672</v>
      </c>
      <c r="D6133" s="449">
        <v>1.93</v>
      </c>
      <c r="E6133" s="449">
        <v>0</v>
      </c>
      <c r="F6133" s="449" t="s">
        <v>12005</v>
      </c>
    </row>
    <row r="6134" spans="1:6">
      <c r="A6134" s="441"/>
      <c r="B6134" s="445" t="s">
        <v>1229</v>
      </c>
      <c r="C6134" s="443"/>
      <c r="D6134" s="444" t="s">
        <v>2587</v>
      </c>
      <c r="E6134" s="444" t="s">
        <v>2587</v>
      </c>
      <c r="F6134" s="444"/>
    </row>
    <row r="6135" spans="1:6" ht="30" customHeight="1">
      <c r="A6135" s="446">
        <v>95114</v>
      </c>
      <c r="B6135" s="447" t="s">
        <v>5555</v>
      </c>
      <c r="C6135" s="448" t="s">
        <v>2672</v>
      </c>
      <c r="D6135" s="449">
        <v>1.25</v>
      </c>
      <c r="E6135" s="449">
        <v>0</v>
      </c>
      <c r="F6135" s="449" t="s">
        <v>15048</v>
      </c>
    </row>
    <row r="6136" spans="1:6" ht="30" customHeight="1">
      <c r="A6136" s="446">
        <v>95115</v>
      </c>
      <c r="B6136" s="447" t="s">
        <v>5556</v>
      </c>
      <c r="C6136" s="448" t="s">
        <v>2672</v>
      </c>
      <c r="D6136" s="449">
        <v>0.28000000000000003</v>
      </c>
      <c r="E6136" s="449">
        <v>0</v>
      </c>
      <c r="F6136" s="449" t="s">
        <v>11852</v>
      </c>
    </row>
    <row r="6137" spans="1:6" ht="30" customHeight="1">
      <c r="A6137" s="446">
        <v>5952</v>
      </c>
      <c r="B6137" s="447" t="s">
        <v>5557</v>
      </c>
      <c r="C6137" s="448" t="s">
        <v>703</v>
      </c>
      <c r="D6137" s="449">
        <v>6.4</v>
      </c>
      <c r="E6137" s="449">
        <v>13.06</v>
      </c>
      <c r="F6137" s="449" t="s">
        <v>15925</v>
      </c>
    </row>
    <row r="6138" spans="1:6" ht="30" customHeight="1">
      <c r="A6138" s="446">
        <v>5795</v>
      </c>
      <c r="B6138" s="447" t="s">
        <v>5558</v>
      </c>
      <c r="C6138" s="448" t="s">
        <v>1077</v>
      </c>
      <c r="D6138" s="449">
        <v>7.9599999999999991</v>
      </c>
      <c r="E6138" s="449">
        <v>13.06</v>
      </c>
      <c r="F6138" s="449" t="s">
        <v>12523</v>
      </c>
    </row>
    <row r="6139" spans="1:6" ht="30" customHeight="1">
      <c r="A6139" s="446">
        <v>53863</v>
      </c>
      <c r="B6139" s="447" t="s">
        <v>5559</v>
      </c>
      <c r="C6139" s="448" t="s">
        <v>2672</v>
      </c>
      <c r="D6139" s="449">
        <v>1.56</v>
      </c>
      <c r="E6139" s="449">
        <v>0</v>
      </c>
      <c r="F6139" s="449" t="s">
        <v>12110</v>
      </c>
    </row>
    <row r="6140" spans="1:6">
      <c r="A6140" s="441"/>
      <c r="B6140" s="445" t="s">
        <v>2200</v>
      </c>
      <c r="C6140" s="443"/>
      <c r="D6140" s="444" t="s">
        <v>2587</v>
      </c>
      <c r="E6140" s="444" t="s">
        <v>2587</v>
      </c>
      <c r="F6140" s="444"/>
    </row>
    <row r="6141" spans="1:6">
      <c r="A6141" s="441"/>
      <c r="B6141" s="445" t="s">
        <v>2201</v>
      </c>
      <c r="C6141" s="443"/>
      <c r="D6141" s="444" t="s">
        <v>2587</v>
      </c>
      <c r="E6141" s="444" t="s">
        <v>2587</v>
      </c>
      <c r="F6141" s="444"/>
    </row>
    <row r="6142" spans="1:6" ht="15" customHeight="1">
      <c r="A6142" s="446">
        <v>98746</v>
      </c>
      <c r="B6142" s="447" t="s">
        <v>17703</v>
      </c>
      <c r="C6142" s="448" t="s">
        <v>2572</v>
      </c>
      <c r="D6142" s="449">
        <v>24.15</v>
      </c>
      <c r="E6142" s="449">
        <v>25.89</v>
      </c>
      <c r="F6142" s="449" t="s">
        <v>17704</v>
      </c>
    </row>
    <row r="6143" spans="1:6" ht="15" customHeight="1">
      <c r="A6143" s="446">
        <v>98749</v>
      </c>
      <c r="B6143" s="447" t="s">
        <v>17705</v>
      </c>
      <c r="C6143" s="448" t="s">
        <v>2572</v>
      </c>
      <c r="D6143" s="449">
        <v>32.590000000000003</v>
      </c>
      <c r="E6143" s="449">
        <v>26.86</v>
      </c>
      <c r="F6143" s="449" t="s">
        <v>17706</v>
      </c>
    </row>
    <row r="6144" spans="1:6" ht="15" customHeight="1">
      <c r="A6144" s="446">
        <v>98750</v>
      </c>
      <c r="B6144" s="447" t="s">
        <v>17707</v>
      </c>
      <c r="C6144" s="448" t="s">
        <v>2572</v>
      </c>
      <c r="D6144" s="449">
        <v>43.110000000000007</v>
      </c>
      <c r="E6144" s="449">
        <v>27.68</v>
      </c>
      <c r="F6144" s="449" t="s">
        <v>17708</v>
      </c>
    </row>
    <row r="6145" spans="1:6" ht="15" customHeight="1">
      <c r="A6145" s="446">
        <v>98751</v>
      </c>
      <c r="B6145" s="447" t="s">
        <v>17709</v>
      </c>
      <c r="C6145" s="448" t="s">
        <v>2572</v>
      </c>
      <c r="D6145" s="449">
        <v>70.73</v>
      </c>
      <c r="E6145" s="449">
        <v>29.67</v>
      </c>
      <c r="F6145" s="449" t="s">
        <v>17710</v>
      </c>
    </row>
    <row r="6146" spans="1:6" ht="15" customHeight="1">
      <c r="A6146" s="446">
        <v>98752</v>
      </c>
      <c r="B6146" s="447" t="s">
        <v>17711</v>
      </c>
      <c r="C6146" s="448" t="s">
        <v>2572</v>
      </c>
      <c r="D6146" s="449">
        <v>104.52</v>
      </c>
      <c r="E6146" s="449">
        <v>31.48</v>
      </c>
      <c r="F6146" s="449" t="s">
        <v>17712</v>
      </c>
    </row>
    <row r="6147" spans="1:6" ht="15" customHeight="1">
      <c r="A6147" s="446">
        <v>98753</v>
      </c>
      <c r="B6147" s="447" t="s">
        <v>17713</v>
      </c>
      <c r="C6147" s="448" t="s">
        <v>2572</v>
      </c>
      <c r="D6147" s="449">
        <v>146.93</v>
      </c>
      <c r="E6147" s="449">
        <v>33.28</v>
      </c>
      <c r="F6147" s="449" t="s">
        <v>17714</v>
      </c>
    </row>
    <row r="6148" spans="1:6" ht="30" customHeight="1">
      <c r="A6148" s="446">
        <v>83761</v>
      </c>
      <c r="B6148" s="447" t="s">
        <v>5048</v>
      </c>
      <c r="C6148" s="448" t="s">
        <v>2672</v>
      </c>
      <c r="D6148" s="449">
        <v>7.6</v>
      </c>
      <c r="E6148" s="449">
        <v>0</v>
      </c>
      <c r="F6148" s="449" t="s">
        <v>12033</v>
      </c>
    </row>
    <row r="6149" spans="1:6" ht="30" customHeight="1">
      <c r="A6149" s="446">
        <v>83762</v>
      </c>
      <c r="B6149" s="447" t="s">
        <v>5049</v>
      </c>
      <c r="C6149" s="448" t="s">
        <v>2672</v>
      </c>
      <c r="D6149" s="449">
        <v>9.51</v>
      </c>
      <c r="E6149" s="449">
        <v>0</v>
      </c>
      <c r="F6149" s="449" t="s">
        <v>13818</v>
      </c>
    </row>
    <row r="6150" spans="1:6" ht="30" customHeight="1">
      <c r="A6150" s="446">
        <v>83763</v>
      </c>
      <c r="B6150" s="447" t="s">
        <v>5050</v>
      </c>
      <c r="C6150" s="448" t="s">
        <v>2672</v>
      </c>
      <c r="D6150" s="449">
        <v>26.47</v>
      </c>
      <c r="E6150" s="449">
        <v>0</v>
      </c>
      <c r="F6150" s="449" t="s">
        <v>16043</v>
      </c>
    </row>
    <row r="6151" spans="1:6" ht="30" customHeight="1">
      <c r="A6151" s="446">
        <v>83764</v>
      </c>
      <c r="B6151" s="447" t="s">
        <v>5051</v>
      </c>
      <c r="C6151" s="448" t="s">
        <v>2672</v>
      </c>
      <c r="D6151" s="449">
        <v>1.71</v>
      </c>
      <c r="E6151" s="449">
        <v>0</v>
      </c>
      <c r="F6151" s="449" t="s">
        <v>12498</v>
      </c>
    </row>
    <row r="6152" spans="1:6" ht="30" customHeight="1">
      <c r="A6152" s="446">
        <v>83765</v>
      </c>
      <c r="B6152" s="447" t="s">
        <v>5052</v>
      </c>
      <c r="C6152" s="448" t="s">
        <v>1077</v>
      </c>
      <c r="D6152" s="449">
        <v>50.61</v>
      </c>
      <c r="E6152" s="449">
        <v>16.559999999999999</v>
      </c>
      <c r="F6152" s="449" t="s">
        <v>15819</v>
      </c>
    </row>
    <row r="6153" spans="1:6" ht="30" customHeight="1">
      <c r="A6153" s="446">
        <v>83766</v>
      </c>
      <c r="B6153" s="447" t="s">
        <v>5053</v>
      </c>
      <c r="C6153" s="448" t="s">
        <v>703</v>
      </c>
      <c r="D6153" s="449">
        <v>14.630000000000003</v>
      </c>
      <c r="E6153" s="449">
        <v>16.559999999999999</v>
      </c>
      <c r="F6153" s="449" t="s">
        <v>13377</v>
      </c>
    </row>
    <row r="6154" spans="1:6" ht="30" customHeight="1">
      <c r="A6154" s="446">
        <v>92716</v>
      </c>
      <c r="B6154" s="447" t="s">
        <v>5054</v>
      </c>
      <c r="C6154" s="448" t="s">
        <v>1077</v>
      </c>
      <c r="D6154" s="449">
        <v>18.809999999999999</v>
      </c>
      <c r="E6154" s="449">
        <v>0</v>
      </c>
      <c r="F6154" s="449" t="s">
        <v>13108</v>
      </c>
    </row>
    <row r="6155" spans="1:6" ht="30" customHeight="1">
      <c r="A6155" s="446">
        <v>92717</v>
      </c>
      <c r="B6155" s="447" t="s">
        <v>5055</v>
      </c>
      <c r="C6155" s="448" t="s">
        <v>703</v>
      </c>
      <c r="D6155" s="449">
        <v>0.28000000000000003</v>
      </c>
      <c r="E6155" s="449">
        <v>0</v>
      </c>
      <c r="F6155" s="449" t="s">
        <v>11852</v>
      </c>
    </row>
    <row r="6156" spans="1:6" ht="30" customHeight="1">
      <c r="A6156" s="446">
        <v>92712</v>
      </c>
      <c r="B6156" s="447" t="s">
        <v>5056</v>
      </c>
      <c r="C6156" s="448" t="s">
        <v>2672</v>
      </c>
      <c r="D6156" s="449">
        <v>0.23</v>
      </c>
      <c r="E6156" s="449">
        <v>0</v>
      </c>
      <c r="F6156" s="449" t="s">
        <v>11318</v>
      </c>
    </row>
    <row r="6157" spans="1:6" ht="30" customHeight="1">
      <c r="A6157" s="446">
        <v>92713</v>
      </c>
      <c r="B6157" s="447" t="s">
        <v>5057</v>
      </c>
      <c r="C6157" s="448" t="s">
        <v>2672</v>
      </c>
      <c r="D6157" s="449">
        <v>0.05</v>
      </c>
      <c r="E6157" s="449">
        <v>0</v>
      </c>
      <c r="F6157" s="449" t="s">
        <v>11288</v>
      </c>
    </row>
    <row r="6158" spans="1:6" ht="30" customHeight="1">
      <c r="A6158" s="446">
        <v>92714</v>
      </c>
      <c r="B6158" s="447" t="s">
        <v>5058</v>
      </c>
      <c r="C6158" s="448" t="s">
        <v>2672</v>
      </c>
      <c r="D6158" s="449">
        <v>0.28999999999999998</v>
      </c>
      <c r="E6158" s="449">
        <v>0</v>
      </c>
      <c r="F6158" s="449" t="s">
        <v>12142</v>
      </c>
    </row>
    <row r="6159" spans="1:6" ht="30" customHeight="1">
      <c r="A6159" s="446">
        <v>92715</v>
      </c>
      <c r="B6159" s="447" t="s">
        <v>5059</v>
      </c>
      <c r="C6159" s="448" t="s">
        <v>2672</v>
      </c>
      <c r="D6159" s="449">
        <v>18.239999999999998</v>
      </c>
      <c r="E6159" s="449">
        <v>0</v>
      </c>
      <c r="F6159" s="449" t="s">
        <v>16145</v>
      </c>
    </row>
    <row r="6160" spans="1:6">
      <c r="A6160" s="441"/>
      <c r="B6160" s="445" t="s">
        <v>1196</v>
      </c>
      <c r="C6160" s="443"/>
      <c r="D6160" s="444" t="s">
        <v>2587</v>
      </c>
      <c r="E6160" s="444" t="s">
        <v>2587</v>
      </c>
      <c r="F6160" s="444"/>
    </row>
    <row r="6161" spans="1:6">
      <c r="A6161" s="441"/>
      <c r="B6161" s="445" t="s">
        <v>1200</v>
      </c>
      <c r="C6161" s="443"/>
      <c r="D6161" s="444" t="s">
        <v>2587</v>
      </c>
      <c r="E6161" s="444" t="s">
        <v>2587</v>
      </c>
      <c r="F6161" s="444"/>
    </row>
    <row r="6162" spans="1:6" ht="15" customHeight="1">
      <c r="A6162" s="446">
        <v>85120</v>
      </c>
      <c r="B6162" s="447" t="s">
        <v>5060</v>
      </c>
      <c r="C6162" s="448" t="s">
        <v>2570</v>
      </c>
      <c r="D6162" s="449">
        <v>107.31</v>
      </c>
      <c r="E6162" s="449">
        <v>17.96</v>
      </c>
      <c r="F6162" s="449" t="s">
        <v>18275</v>
      </c>
    </row>
    <row r="6163" spans="1:6">
      <c r="A6163" s="441"/>
      <c r="B6163" s="445" t="s">
        <v>5061</v>
      </c>
      <c r="C6163" s="443"/>
      <c r="D6163" s="444" t="s">
        <v>2587</v>
      </c>
      <c r="E6163" s="444" t="s">
        <v>2587</v>
      </c>
      <c r="F6163" s="444"/>
    </row>
    <row r="6164" spans="1:6" ht="60" customHeight="1">
      <c r="A6164" s="446">
        <v>93404</v>
      </c>
      <c r="B6164" s="447" t="s">
        <v>16156</v>
      </c>
      <c r="C6164" s="448" t="s">
        <v>2672</v>
      </c>
      <c r="D6164" s="449">
        <v>3.65</v>
      </c>
      <c r="E6164" s="449">
        <v>0</v>
      </c>
      <c r="F6164" s="449" t="s">
        <v>12798</v>
      </c>
    </row>
    <row r="6165" spans="1:6" ht="60" customHeight="1">
      <c r="A6165" s="446">
        <v>93405</v>
      </c>
      <c r="B6165" s="447" t="s">
        <v>16157</v>
      </c>
      <c r="C6165" s="448" t="s">
        <v>2672</v>
      </c>
      <c r="D6165" s="449">
        <v>0.72</v>
      </c>
      <c r="E6165" s="449">
        <v>0</v>
      </c>
      <c r="F6165" s="449" t="s">
        <v>11625</v>
      </c>
    </row>
    <row r="6166" spans="1:6" ht="60" customHeight="1">
      <c r="A6166" s="446">
        <v>93406</v>
      </c>
      <c r="B6166" s="447" t="s">
        <v>16158</v>
      </c>
      <c r="C6166" s="448" t="s">
        <v>2672</v>
      </c>
      <c r="D6166" s="449">
        <v>4.5599999999999996</v>
      </c>
      <c r="E6166" s="449">
        <v>0</v>
      </c>
      <c r="F6166" s="449" t="s">
        <v>16049</v>
      </c>
    </row>
    <row r="6167" spans="1:6" ht="60" customHeight="1">
      <c r="A6167" s="446">
        <v>93407</v>
      </c>
      <c r="B6167" s="447" t="s">
        <v>16159</v>
      </c>
      <c r="C6167" s="448" t="s">
        <v>2672</v>
      </c>
      <c r="D6167" s="449">
        <v>27.8</v>
      </c>
      <c r="E6167" s="449">
        <v>0</v>
      </c>
      <c r="F6167" s="449" t="s">
        <v>16040</v>
      </c>
    </row>
    <row r="6168" spans="1:6" ht="60" customHeight="1">
      <c r="A6168" s="446">
        <v>93408</v>
      </c>
      <c r="B6168" s="447" t="s">
        <v>15866</v>
      </c>
      <c r="C6168" s="448" t="s">
        <v>1077</v>
      </c>
      <c r="D6168" s="449">
        <v>41.599999999999994</v>
      </c>
      <c r="E6168" s="449">
        <v>18.809999999999999</v>
      </c>
      <c r="F6168" s="449" t="s">
        <v>15867</v>
      </c>
    </row>
    <row r="6169" spans="1:6" ht="60" customHeight="1">
      <c r="A6169" s="446">
        <v>93409</v>
      </c>
      <c r="B6169" s="447" t="s">
        <v>15967</v>
      </c>
      <c r="C6169" s="448" t="s">
        <v>703</v>
      </c>
      <c r="D6169" s="449">
        <v>9.240000000000002</v>
      </c>
      <c r="E6169" s="449">
        <v>18.809999999999999</v>
      </c>
      <c r="F6169" s="449" t="s">
        <v>11842</v>
      </c>
    </row>
    <row r="6170" spans="1:6">
      <c r="A6170" s="441"/>
      <c r="B6170" s="445" t="s">
        <v>1197</v>
      </c>
      <c r="C6170" s="443"/>
      <c r="D6170" s="444" t="s">
        <v>2587</v>
      </c>
      <c r="E6170" s="444" t="s">
        <v>2587</v>
      </c>
      <c r="F6170" s="444"/>
    </row>
    <row r="6171" spans="1:6" ht="15" customHeight="1">
      <c r="A6171" s="446">
        <v>83486</v>
      </c>
      <c r="B6171" s="447" t="s">
        <v>5062</v>
      </c>
      <c r="C6171" s="448" t="s">
        <v>2570</v>
      </c>
      <c r="D6171" s="449">
        <v>875.86999999999989</v>
      </c>
      <c r="E6171" s="449">
        <v>220.96</v>
      </c>
      <c r="F6171" s="449" t="s">
        <v>18276</v>
      </c>
    </row>
    <row r="6172" spans="1:6" ht="45" customHeight="1">
      <c r="A6172" s="446">
        <v>5692</v>
      </c>
      <c r="B6172" s="447" t="s">
        <v>2633</v>
      </c>
      <c r="C6172" s="448" t="s">
        <v>2672</v>
      </c>
      <c r="D6172" s="449">
        <v>0.13</v>
      </c>
      <c r="E6172" s="449">
        <v>0</v>
      </c>
      <c r="F6172" s="449" t="s">
        <v>16005</v>
      </c>
    </row>
    <row r="6173" spans="1:6" ht="45" customHeight="1">
      <c r="A6173" s="446">
        <v>89022</v>
      </c>
      <c r="B6173" s="447" t="s">
        <v>922</v>
      </c>
      <c r="C6173" s="448" t="s">
        <v>703</v>
      </c>
      <c r="D6173" s="449">
        <v>0.28000000000000003</v>
      </c>
      <c r="E6173" s="449">
        <v>0</v>
      </c>
      <c r="F6173" s="449" t="s">
        <v>11852</v>
      </c>
    </row>
    <row r="6174" spans="1:6" ht="45" customHeight="1">
      <c r="A6174" s="446">
        <v>90650</v>
      </c>
      <c r="B6174" s="447" t="s">
        <v>688</v>
      </c>
      <c r="C6174" s="448" t="s">
        <v>1077</v>
      </c>
      <c r="D6174" s="449">
        <v>8.43</v>
      </c>
      <c r="E6174" s="449">
        <v>0</v>
      </c>
      <c r="F6174" s="449" t="s">
        <v>12471</v>
      </c>
    </row>
    <row r="6175" spans="1:6" ht="45" customHeight="1">
      <c r="A6175" s="446">
        <v>90651</v>
      </c>
      <c r="B6175" s="447" t="s">
        <v>940</v>
      </c>
      <c r="C6175" s="448" t="s">
        <v>703</v>
      </c>
      <c r="D6175" s="449">
        <v>0.54</v>
      </c>
      <c r="E6175" s="449">
        <v>0</v>
      </c>
      <c r="F6175" s="449" t="s">
        <v>14044</v>
      </c>
    </row>
    <row r="6176" spans="1:6" ht="45" customHeight="1">
      <c r="A6176" s="446">
        <v>5800</v>
      </c>
      <c r="B6176" s="447" t="s">
        <v>1527</v>
      </c>
      <c r="C6176" s="448" t="s">
        <v>2672</v>
      </c>
      <c r="D6176" s="449">
        <v>0.26</v>
      </c>
      <c r="E6176" s="449">
        <v>0</v>
      </c>
      <c r="F6176" s="449" t="s">
        <v>16019</v>
      </c>
    </row>
    <row r="6177" spans="1:6" ht="45" customHeight="1">
      <c r="A6177" s="446">
        <v>53866</v>
      </c>
      <c r="B6177" s="447" t="s">
        <v>1956</v>
      </c>
      <c r="C6177" s="448" t="s">
        <v>2672</v>
      </c>
      <c r="D6177" s="449">
        <v>1.46</v>
      </c>
      <c r="E6177" s="449">
        <v>0</v>
      </c>
      <c r="F6177" s="449" t="s">
        <v>11593</v>
      </c>
    </row>
    <row r="6178" spans="1:6" ht="45" customHeight="1">
      <c r="A6178" s="446">
        <v>83643</v>
      </c>
      <c r="B6178" s="447" t="s">
        <v>5587</v>
      </c>
      <c r="C6178" s="448" t="s">
        <v>2570</v>
      </c>
      <c r="D6178" s="449">
        <v>3230.1000000000004</v>
      </c>
      <c r="E6178" s="449">
        <v>196.68</v>
      </c>
      <c r="F6178" s="449" t="s">
        <v>18277</v>
      </c>
    </row>
    <row r="6179" spans="1:6" ht="45" customHeight="1">
      <c r="A6179" s="446">
        <v>89019</v>
      </c>
      <c r="B6179" s="447" t="s">
        <v>570</v>
      </c>
      <c r="C6179" s="448" t="s">
        <v>2672</v>
      </c>
      <c r="D6179" s="449">
        <v>0.23</v>
      </c>
      <c r="E6179" s="449">
        <v>0</v>
      </c>
      <c r="F6179" s="449" t="s">
        <v>11318</v>
      </c>
    </row>
    <row r="6180" spans="1:6" ht="45" customHeight="1">
      <c r="A6180" s="446">
        <v>89020</v>
      </c>
      <c r="B6180" s="447" t="s">
        <v>571</v>
      </c>
      <c r="C6180" s="448" t="s">
        <v>2672</v>
      </c>
      <c r="D6180" s="449">
        <v>0.05</v>
      </c>
      <c r="E6180" s="449">
        <v>0</v>
      </c>
      <c r="F6180" s="449" t="s">
        <v>11288</v>
      </c>
    </row>
    <row r="6181" spans="1:6" ht="45" customHeight="1">
      <c r="A6181" s="446">
        <v>89021</v>
      </c>
      <c r="B6181" s="447" t="s">
        <v>1060</v>
      </c>
      <c r="C6181" s="448" t="s">
        <v>1077</v>
      </c>
      <c r="D6181" s="449">
        <v>2</v>
      </c>
      <c r="E6181" s="449">
        <v>0</v>
      </c>
      <c r="F6181" s="449" t="s">
        <v>11325</v>
      </c>
    </row>
    <row r="6182" spans="1:6" ht="15" customHeight="1">
      <c r="A6182" s="446">
        <v>83644</v>
      </c>
      <c r="B6182" s="447" t="s">
        <v>5588</v>
      </c>
      <c r="C6182" s="448" t="s">
        <v>2570</v>
      </c>
      <c r="D6182" s="449">
        <v>4236.4399999999996</v>
      </c>
      <c r="E6182" s="449">
        <v>204.52</v>
      </c>
      <c r="F6182" s="449" t="s">
        <v>18278</v>
      </c>
    </row>
    <row r="6183" spans="1:6" ht="15" customHeight="1">
      <c r="A6183" s="446">
        <v>83645</v>
      </c>
      <c r="B6183" s="447" t="s">
        <v>5589</v>
      </c>
      <c r="C6183" s="448" t="s">
        <v>2570</v>
      </c>
      <c r="D6183" s="449">
        <v>1247.68</v>
      </c>
      <c r="E6183" s="449">
        <v>204.54</v>
      </c>
      <c r="F6183" s="449" t="s">
        <v>18279</v>
      </c>
    </row>
    <row r="6184" spans="1:6" ht="15" customHeight="1">
      <c r="A6184" s="446">
        <v>83646</v>
      </c>
      <c r="B6184" s="447" t="s">
        <v>5590</v>
      </c>
      <c r="C6184" s="448" t="s">
        <v>2570</v>
      </c>
      <c r="D6184" s="449">
        <v>1471.6100000000001</v>
      </c>
      <c r="E6184" s="449">
        <v>204.53</v>
      </c>
      <c r="F6184" s="449" t="s">
        <v>18280</v>
      </c>
    </row>
    <row r="6185" spans="1:6" ht="15" customHeight="1">
      <c r="A6185" s="446">
        <v>83647</v>
      </c>
      <c r="B6185" s="447" t="s">
        <v>5591</v>
      </c>
      <c r="C6185" s="448" t="s">
        <v>2570</v>
      </c>
      <c r="D6185" s="449">
        <v>912.56</v>
      </c>
      <c r="E6185" s="449">
        <v>204.55</v>
      </c>
      <c r="F6185" s="449" t="s">
        <v>18281</v>
      </c>
    </row>
    <row r="6186" spans="1:6" ht="15" customHeight="1">
      <c r="A6186" s="446">
        <v>83648</v>
      </c>
      <c r="B6186" s="447" t="s">
        <v>5592</v>
      </c>
      <c r="C6186" s="448" t="s">
        <v>2570</v>
      </c>
      <c r="D6186" s="449">
        <v>533.96</v>
      </c>
      <c r="E6186" s="449">
        <v>204.57</v>
      </c>
      <c r="F6186" s="449" t="s">
        <v>18282</v>
      </c>
    </row>
    <row r="6187" spans="1:6" ht="15" customHeight="1">
      <c r="A6187" s="446">
        <v>83649</v>
      </c>
      <c r="B6187" s="447" t="s">
        <v>5593</v>
      </c>
      <c r="C6187" s="448" t="s">
        <v>2570</v>
      </c>
      <c r="D6187" s="449">
        <v>3408.3600000000006</v>
      </c>
      <c r="E6187" s="449">
        <v>867.53</v>
      </c>
      <c r="F6187" s="449" t="s">
        <v>18283</v>
      </c>
    </row>
    <row r="6188" spans="1:6" ht="15" customHeight="1">
      <c r="A6188" s="446">
        <v>83650</v>
      </c>
      <c r="B6188" s="447" t="s">
        <v>5594</v>
      </c>
      <c r="C6188" s="448" t="s">
        <v>2570</v>
      </c>
      <c r="D6188" s="449">
        <v>2738.13</v>
      </c>
      <c r="E6188" s="449">
        <v>867.54</v>
      </c>
      <c r="F6188" s="449" t="s">
        <v>18284</v>
      </c>
    </row>
    <row r="6189" spans="1:6" ht="45" customHeight="1">
      <c r="A6189" s="446">
        <v>7042</v>
      </c>
      <c r="B6189" s="447" t="s">
        <v>1982</v>
      </c>
      <c r="C6189" s="448" t="s">
        <v>1077</v>
      </c>
      <c r="D6189" s="449">
        <v>4.3600000000000003</v>
      </c>
      <c r="E6189" s="449">
        <v>0</v>
      </c>
      <c r="F6189" s="449" t="s">
        <v>13743</v>
      </c>
    </row>
    <row r="6190" spans="1:6" ht="45" customHeight="1">
      <c r="A6190" s="446">
        <v>7043</v>
      </c>
      <c r="B6190" s="447" t="s">
        <v>911</v>
      </c>
      <c r="C6190" s="448" t="s">
        <v>703</v>
      </c>
      <c r="D6190" s="449">
        <v>0.18</v>
      </c>
      <c r="E6190" s="449">
        <v>0</v>
      </c>
      <c r="F6190" s="449" t="s">
        <v>11829</v>
      </c>
    </row>
    <row r="6191" spans="1:6" ht="45" customHeight="1">
      <c r="A6191" s="446">
        <v>7044</v>
      </c>
      <c r="B6191" s="447" t="s">
        <v>1535</v>
      </c>
      <c r="C6191" s="448" t="s">
        <v>2672</v>
      </c>
      <c r="D6191" s="449">
        <v>0.15</v>
      </c>
      <c r="E6191" s="449">
        <v>0</v>
      </c>
      <c r="F6191" s="449" t="s">
        <v>14030</v>
      </c>
    </row>
    <row r="6192" spans="1:6" ht="45" customHeight="1">
      <c r="A6192" s="446">
        <v>7045</v>
      </c>
      <c r="B6192" s="447" t="s">
        <v>1536</v>
      </c>
      <c r="C6192" s="448" t="s">
        <v>2672</v>
      </c>
      <c r="D6192" s="449">
        <v>0.03</v>
      </c>
      <c r="E6192" s="449">
        <v>0</v>
      </c>
      <c r="F6192" s="449" t="s">
        <v>14025</v>
      </c>
    </row>
    <row r="6193" spans="1:6" ht="45" customHeight="1">
      <c r="A6193" s="446">
        <v>7046</v>
      </c>
      <c r="B6193" s="447" t="s">
        <v>1537</v>
      </c>
      <c r="C6193" s="448" t="s">
        <v>2672</v>
      </c>
      <c r="D6193" s="449">
        <v>0.17</v>
      </c>
      <c r="E6193" s="449">
        <v>0</v>
      </c>
      <c r="F6193" s="449" t="s">
        <v>11830</v>
      </c>
    </row>
    <row r="6194" spans="1:6" ht="45" customHeight="1">
      <c r="A6194" s="446">
        <v>7047</v>
      </c>
      <c r="B6194" s="447" t="s">
        <v>1538</v>
      </c>
      <c r="C6194" s="448" t="s">
        <v>2672</v>
      </c>
      <c r="D6194" s="449">
        <v>4.01</v>
      </c>
      <c r="E6194" s="449">
        <v>0</v>
      </c>
      <c r="F6194" s="449" t="s">
        <v>16024</v>
      </c>
    </row>
    <row r="6195" spans="1:6" ht="45" customHeight="1">
      <c r="A6195" s="446">
        <v>5693</v>
      </c>
      <c r="B6195" s="447" t="s">
        <v>1872</v>
      </c>
      <c r="C6195" s="448" t="s">
        <v>2672</v>
      </c>
      <c r="D6195" s="449">
        <v>3.38</v>
      </c>
      <c r="E6195" s="449">
        <v>0</v>
      </c>
      <c r="F6195" s="449" t="s">
        <v>13113</v>
      </c>
    </row>
    <row r="6196" spans="1:6" ht="45" customHeight="1">
      <c r="A6196" s="446">
        <v>5806</v>
      </c>
      <c r="B6196" s="447" t="s">
        <v>708</v>
      </c>
      <c r="C6196" s="448" t="s">
        <v>703</v>
      </c>
      <c r="D6196" s="449">
        <v>0.14000000000000001</v>
      </c>
      <c r="E6196" s="449">
        <v>0</v>
      </c>
      <c r="F6196" s="449" t="s">
        <v>14031</v>
      </c>
    </row>
    <row r="6197" spans="1:6" ht="45" customHeight="1">
      <c r="A6197" s="446">
        <v>73536</v>
      </c>
      <c r="B6197" s="447" t="s">
        <v>1985</v>
      </c>
      <c r="C6197" s="448" t="s">
        <v>1077</v>
      </c>
      <c r="D6197" s="449">
        <v>3.65</v>
      </c>
      <c r="E6197" s="449">
        <v>0</v>
      </c>
      <c r="F6197" s="449" t="s">
        <v>12798</v>
      </c>
    </row>
    <row r="6198" spans="1:6" ht="45" customHeight="1">
      <c r="A6198" s="446">
        <v>88853</v>
      </c>
      <c r="B6198" s="447" t="s">
        <v>1579</v>
      </c>
      <c r="C6198" s="448" t="s">
        <v>2672</v>
      </c>
      <c r="D6198" s="449">
        <v>0.12</v>
      </c>
      <c r="E6198" s="449">
        <v>0</v>
      </c>
      <c r="F6198" s="449" t="s">
        <v>11289</v>
      </c>
    </row>
    <row r="6199" spans="1:6" ht="45" customHeight="1">
      <c r="A6199" s="446">
        <v>88854</v>
      </c>
      <c r="B6199" s="447" t="s">
        <v>1580</v>
      </c>
      <c r="C6199" s="448" t="s">
        <v>2672</v>
      </c>
      <c r="D6199" s="449">
        <v>0.02</v>
      </c>
      <c r="E6199" s="449">
        <v>0</v>
      </c>
      <c r="F6199" s="449" t="s">
        <v>14040</v>
      </c>
    </row>
    <row r="6200" spans="1:6" ht="30" customHeight="1">
      <c r="A6200" s="446">
        <v>90639</v>
      </c>
      <c r="B6200" s="447" t="s">
        <v>1294</v>
      </c>
      <c r="C6200" s="448" t="s">
        <v>2672</v>
      </c>
      <c r="D6200" s="449">
        <v>3.95</v>
      </c>
      <c r="E6200" s="449">
        <v>0</v>
      </c>
      <c r="F6200" s="449" t="s">
        <v>12677</v>
      </c>
    </row>
    <row r="6201" spans="1:6" ht="30" customHeight="1">
      <c r="A6201" s="446">
        <v>90640</v>
      </c>
      <c r="B6201" s="447" t="s">
        <v>1295</v>
      </c>
      <c r="C6201" s="448" t="s">
        <v>2672</v>
      </c>
      <c r="D6201" s="449">
        <v>0.88</v>
      </c>
      <c r="E6201" s="449">
        <v>0</v>
      </c>
      <c r="F6201" s="449" t="s">
        <v>14043</v>
      </c>
    </row>
    <row r="6202" spans="1:6" ht="30" customHeight="1">
      <c r="A6202" s="446">
        <v>90641</v>
      </c>
      <c r="B6202" s="447" t="s">
        <v>1296</v>
      </c>
      <c r="C6202" s="448" t="s">
        <v>2672</v>
      </c>
      <c r="D6202" s="449">
        <v>4.32</v>
      </c>
      <c r="E6202" s="449">
        <v>0</v>
      </c>
      <c r="F6202" s="449" t="s">
        <v>13961</v>
      </c>
    </row>
    <row r="6203" spans="1:6" ht="30" customHeight="1">
      <c r="A6203" s="446">
        <v>90642</v>
      </c>
      <c r="B6203" s="447" t="s">
        <v>725</v>
      </c>
      <c r="C6203" s="448" t="s">
        <v>2672</v>
      </c>
      <c r="D6203" s="449">
        <v>4.8600000000000003</v>
      </c>
      <c r="E6203" s="449">
        <v>0</v>
      </c>
      <c r="F6203" s="449" t="s">
        <v>14187</v>
      </c>
    </row>
    <row r="6204" spans="1:6" ht="30" customHeight="1">
      <c r="A6204" s="446">
        <v>90643</v>
      </c>
      <c r="B6204" s="447" t="s">
        <v>687</v>
      </c>
      <c r="C6204" s="448" t="s">
        <v>1077</v>
      </c>
      <c r="D6204" s="449">
        <v>14.01</v>
      </c>
      <c r="E6204" s="449">
        <v>0</v>
      </c>
      <c r="F6204" s="449" t="s">
        <v>11870</v>
      </c>
    </row>
    <row r="6205" spans="1:6" ht="30" customHeight="1">
      <c r="A6205" s="446">
        <v>90644</v>
      </c>
      <c r="B6205" s="447" t="s">
        <v>939</v>
      </c>
      <c r="C6205" s="448" t="s">
        <v>703</v>
      </c>
      <c r="D6205" s="449">
        <v>4.83</v>
      </c>
      <c r="E6205" s="449">
        <v>0</v>
      </c>
      <c r="F6205" s="449" t="s">
        <v>11341</v>
      </c>
    </row>
    <row r="6206" spans="1:6" ht="45" customHeight="1">
      <c r="A6206" s="446">
        <v>90646</v>
      </c>
      <c r="B6206" s="447" t="s">
        <v>726</v>
      </c>
      <c r="C6206" s="448" t="s">
        <v>2672</v>
      </c>
      <c r="D6206" s="449">
        <v>0.44</v>
      </c>
      <c r="E6206" s="449">
        <v>0</v>
      </c>
      <c r="F6206" s="449" t="s">
        <v>11736</v>
      </c>
    </row>
    <row r="6207" spans="1:6" ht="45" customHeight="1">
      <c r="A6207" s="446">
        <v>90647</v>
      </c>
      <c r="B6207" s="447" t="s">
        <v>727</v>
      </c>
      <c r="C6207" s="448" t="s">
        <v>2672</v>
      </c>
      <c r="D6207" s="449">
        <v>0.1</v>
      </c>
      <c r="E6207" s="449">
        <v>0</v>
      </c>
      <c r="F6207" s="449" t="s">
        <v>14028</v>
      </c>
    </row>
    <row r="6208" spans="1:6" ht="45" customHeight="1">
      <c r="A6208" s="446">
        <v>90648</v>
      </c>
      <c r="B6208" s="447" t="s">
        <v>728</v>
      </c>
      <c r="C6208" s="448" t="s">
        <v>2672</v>
      </c>
      <c r="D6208" s="449">
        <v>0.48</v>
      </c>
      <c r="E6208" s="449">
        <v>0</v>
      </c>
      <c r="F6208" s="449" t="s">
        <v>11314</v>
      </c>
    </row>
    <row r="6209" spans="1:6" ht="45" customHeight="1">
      <c r="A6209" s="446">
        <v>90649</v>
      </c>
      <c r="B6209" s="447" t="s">
        <v>729</v>
      </c>
      <c r="C6209" s="448" t="s">
        <v>2672</v>
      </c>
      <c r="D6209" s="449">
        <v>7.41</v>
      </c>
      <c r="E6209" s="449">
        <v>0</v>
      </c>
      <c r="F6209" s="449" t="s">
        <v>12493</v>
      </c>
    </row>
    <row r="6210" spans="1:6" ht="30" customHeight="1">
      <c r="A6210" s="446">
        <v>90652</v>
      </c>
      <c r="B6210" s="447" t="s">
        <v>730</v>
      </c>
      <c r="C6210" s="448" t="s">
        <v>2672</v>
      </c>
      <c r="D6210" s="449">
        <v>2.57</v>
      </c>
      <c r="E6210" s="449">
        <v>0</v>
      </c>
      <c r="F6210" s="449" t="s">
        <v>12358</v>
      </c>
    </row>
    <row r="6211" spans="1:6" ht="30" customHeight="1">
      <c r="A6211" s="446">
        <v>90653</v>
      </c>
      <c r="B6211" s="447" t="s">
        <v>731</v>
      </c>
      <c r="C6211" s="448" t="s">
        <v>2672</v>
      </c>
      <c r="D6211" s="449">
        <v>0.56999999999999995</v>
      </c>
      <c r="E6211" s="449">
        <v>0</v>
      </c>
      <c r="F6211" s="449" t="s">
        <v>14801</v>
      </c>
    </row>
    <row r="6212" spans="1:6" ht="30" customHeight="1">
      <c r="A6212" s="446">
        <v>90654</v>
      </c>
      <c r="B6212" s="447" t="s">
        <v>732</v>
      </c>
      <c r="C6212" s="448" t="s">
        <v>2672</v>
      </c>
      <c r="D6212" s="449">
        <v>2.81</v>
      </c>
      <c r="E6212" s="449">
        <v>0</v>
      </c>
      <c r="F6212" s="449" t="s">
        <v>12020</v>
      </c>
    </row>
    <row r="6213" spans="1:6" ht="30" customHeight="1">
      <c r="A6213" s="446">
        <v>90655</v>
      </c>
      <c r="B6213" s="447" t="s">
        <v>733</v>
      </c>
      <c r="C6213" s="448" t="s">
        <v>2672</v>
      </c>
      <c r="D6213" s="449">
        <v>4.88</v>
      </c>
      <c r="E6213" s="449">
        <v>0</v>
      </c>
      <c r="F6213" s="449" t="s">
        <v>11345</v>
      </c>
    </row>
    <row r="6214" spans="1:6" ht="30" customHeight="1">
      <c r="A6214" s="446">
        <v>90658</v>
      </c>
      <c r="B6214" s="447" t="s">
        <v>734</v>
      </c>
      <c r="C6214" s="448" t="s">
        <v>2672</v>
      </c>
      <c r="D6214" s="449">
        <v>2.75</v>
      </c>
      <c r="E6214" s="449">
        <v>0</v>
      </c>
      <c r="F6214" s="449" t="s">
        <v>14412</v>
      </c>
    </row>
    <row r="6215" spans="1:6" ht="30" customHeight="1">
      <c r="A6215" s="446">
        <v>90659</v>
      </c>
      <c r="B6215" s="447" t="s">
        <v>735</v>
      </c>
      <c r="C6215" s="448" t="s">
        <v>2672</v>
      </c>
      <c r="D6215" s="449">
        <v>0.62</v>
      </c>
      <c r="E6215" s="449">
        <v>0</v>
      </c>
      <c r="F6215" s="449" t="s">
        <v>11737</v>
      </c>
    </row>
    <row r="6216" spans="1:6" ht="30" customHeight="1">
      <c r="A6216" s="446">
        <v>90660</v>
      </c>
      <c r="B6216" s="447" t="s">
        <v>736</v>
      </c>
      <c r="C6216" s="448" t="s">
        <v>2672</v>
      </c>
      <c r="D6216" s="449">
        <v>3.01</v>
      </c>
      <c r="E6216" s="449">
        <v>0</v>
      </c>
      <c r="F6216" s="449" t="s">
        <v>15090</v>
      </c>
    </row>
    <row r="6217" spans="1:6" ht="30" customHeight="1">
      <c r="A6217" s="446">
        <v>90661</v>
      </c>
      <c r="B6217" s="447" t="s">
        <v>737</v>
      </c>
      <c r="C6217" s="448" t="s">
        <v>2672</v>
      </c>
      <c r="D6217" s="449">
        <v>4.88</v>
      </c>
      <c r="E6217" s="449">
        <v>0</v>
      </c>
      <c r="F6217" s="449" t="s">
        <v>11345</v>
      </c>
    </row>
    <row r="6218" spans="1:6" ht="30" customHeight="1">
      <c r="A6218" s="446">
        <v>90656</v>
      </c>
      <c r="B6218" s="447" t="s">
        <v>689</v>
      </c>
      <c r="C6218" s="448" t="s">
        <v>1077</v>
      </c>
      <c r="D6218" s="449">
        <v>10.83</v>
      </c>
      <c r="E6218" s="449">
        <v>0</v>
      </c>
      <c r="F6218" s="449" t="s">
        <v>14769</v>
      </c>
    </row>
    <row r="6219" spans="1:6" ht="30" customHeight="1">
      <c r="A6219" s="446">
        <v>90657</v>
      </c>
      <c r="B6219" s="447" t="s">
        <v>941</v>
      </c>
      <c r="C6219" s="448" t="s">
        <v>703</v>
      </c>
      <c r="D6219" s="449">
        <v>3.14</v>
      </c>
      <c r="E6219" s="449">
        <v>0</v>
      </c>
      <c r="F6219" s="449" t="s">
        <v>14529</v>
      </c>
    </row>
    <row r="6220" spans="1:6" ht="30" customHeight="1">
      <c r="A6220" s="446">
        <v>90662</v>
      </c>
      <c r="B6220" s="447" t="s">
        <v>690</v>
      </c>
      <c r="C6220" s="448" t="s">
        <v>1077</v>
      </c>
      <c r="D6220" s="449">
        <v>11.26</v>
      </c>
      <c r="E6220" s="449">
        <v>0</v>
      </c>
      <c r="F6220" s="449" t="s">
        <v>15840</v>
      </c>
    </row>
    <row r="6221" spans="1:6" ht="30" customHeight="1">
      <c r="A6221" s="446">
        <v>90663</v>
      </c>
      <c r="B6221" s="447" t="s">
        <v>942</v>
      </c>
      <c r="C6221" s="448" t="s">
        <v>703</v>
      </c>
      <c r="D6221" s="449">
        <v>3.37</v>
      </c>
      <c r="E6221" s="449">
        <v>0</v>
      </c>
      <c r="F6221" s="449" t="s">
        <v>12026</v>
      </c>
    </row>
    <row r="6222" spans="1:6" ht="45" customHeight="1">
      <c r="A6222" s="446">
        <v>94480</v>
      </c>
      <c r="B6222" s="447" t="s">
        <v>5595</v>
      </c>
      <c r="C6222" s="448" t="s">
        <v>2570</v>
      </c>
      <c r="D6222" s="449">
        <v>1332.6100000000001</v>
      </c>
      <c r="E6222" s="449">
        <v>489.06</v>
      </c>
      <c r="F6222" s="449" t="s">
        <v>19842</v>
      </c>
    </row>
    <row r="6223" spans="1:6" ht="45" customHeight="1">
      <c r="A6223" s="446">
        <v>94481</v>
      </c>
      <c r="B6223" s="447" t="s">
        <v>5596</v>
      </c>
      <c r="C6223" s="448" t="s">
        <v>2570</v>
      </c>
      <c r="D6223" s="449">
        <v>877.26</v>
      </c>
      <c r="E6223" s="449">
        <v>434.91</v>
      </c>
      <c r="F6223" s="449" t="s">
        <v>19843</v>
      </c>
    </row>
    <row r="6224" spans="1:6" ht="45" customHeight="1">
      <c r="A6224" s="446">
        <v>94482</v>
      </c>
      <c r="B6224" s="447" t="s">
        <v>5597</v>
      </c>
      <c r="C6224" s="448" t="s">
        <v>2570</v>
      </c>
      <c r="D6224" s="449">
        <v>657.38999999999987</v>
      </c>
      <c r="E6224" s="449">
        <v>395.98</v>
      </c>
      <c r="F6224" s="449" t="s">
        <v>19844</v>
      </c>
    </row>
    <row r="6225" spans="1:6" ht="45" customHeight="1">
      <c r="A6225" s="446">
        <v>94483</v>
      </c>
      <c r="B6225" s="447" t="s">
        <v>5598</v>
      </c>
      <c r="C6225" s="448" t="s">
        <v>2570</v>
      </c>
      <c r="D6225" s="449">
        <v>533.06000000000006</v>
      </c>
      <c r="E6225" s="449">
        <v>364.02</v>
      </c>
      <c r="F6225" s="449" t="s">
        <v>19845</v>
      </c>
    </row>
    <row r="6226" spans="1:6">
      <c r="A6226" s="441"/>
      <c r="B6226" s="445" t="s">
        <v>2205</v>
      </c>
      <c r="C6226" s="443"/>
      <c r="D6226" s="444" t="s">
        <v>2587</v>
      </c>
      <c r="E6226" s="444" t="s">
        <v>2587</v>
      </c>
      <c r="F6226" s="444"/>
    </row>
    <row r="6227" spans="1:6" ht="30" customHeight="1">
      <c r="A6227" s="446">
        <v>96304</v>
      </c>
      <c r="B6227" s="447" t="s">
        <v>16225</v>
      </c>
      <c r="C6227" s="448" t="s">
        <v>2672</v>
      </c>
      <c r="D6227" s="449">
        <v>0.09</v>
      </c>
      <c r="E6227" s="449">
        <v>0</v>
      </c>
      <c r="F6227" s="449" t="s">
        <v>11828</v>
      </c>
    </row>
    <row r="6228" spans="1:6" ht="30" customHeight="1">
      <c r="A6228" s="446">
        <v>96305</v>
      </c>
      <c r="B6228" s="447" t="s">
        <v>16226</v>
      </c>
      <c r="C6228" s="448" t="s">
        <v>2672</v>
      </c>
      <c r="D6228" s="449">
        <v>0.02</v>
      </c>
      <c r="E6228" s="449">
        <v>0</v>
      </c>
      <c r="F6228" s="449" t="s">
        <v>14040</v>
      </c>
    </row>
    <row r="6229" spans="1:6" ht="30" customHeight="1">
      <c r="A6229" s="446">
        <v>96306</v>
      </c>
      <c r="B6229" s="447" t="s">
        <v>16227</v>
      </c>
      <c r="C6229" s="448" t="s">
        <v>2672</v>
      </c>
      <c r="D6229" s="449">
        <v>0.12</v>
      </c>
      <c r="E6229" s="449">
        <v>0</v>
      </c>
      <c r="F6229" s="449" t="s">
        <v>11289</v>
      </c>
    </row>
    <row r="6230" spans="1:6" ht="30" customHeight="1">
      <c r="A6230" s="446">
        <v>96307</v>
      </c>
      <c r="B6230" s="447" t="s">
        <v>16228</v>
      </c>
      <c r="C6230" s="448" t="s">
        <v>2672</v>
      </c>
      <c r="D6230" s="449">
        <v>0.96</v>
      </c>
      <c r="E6230" s="449">
        <v>0</v>
      </c>
      <c r="F6230" s="449" t="s">
        <v>11592</v>
      </c>
    </row>
    <row r="6231" spans="1:6" ht="30" customHeight="1">
      <c r="A6231" s="446">
        <v>96308</v>
      </c>
      <c r="B6231" s="447" t="s">
        <v>15996</v>
      </c>
      <c r="C6231" s="448" t="s">
        <v>703</v>
      </c>
      <c r="D6231" s="449">
        <v>0.11</v>
      </c>
      <c r="E6231" s="449">
        <v>0</v>
      </c>
      <c r="F6231" s="449" t="s">
        <v>13033</v>
      </c>
    </row>
    <row r="6232" spans="1:6" ht="30" customHeight="1">
      <c r="A6232" s="446">
        <v>96309</v>
      </c>
      <c r="B6232" s="447" t="s">
        <v>15900</v>
      </c>
      <c r="C6232" s="448" t="s">
        <v>1077</v>
      </c>
      <c r="D6232" s="449">
        <v>1.19</v>
      </c>
      <c r="E6232" s="449">
        <v>0</v>
      </c>
      <c r="F6232" s="449" t="s">
        <v>11762</v>
      </c>
    </row>
    <row r="6233" spans="1:6" ht="30" customHeight="1">
      <c r="A6233" s="446">
        <v>90961</v>
      </c>
      <c r="B6233" s="447" t="s">
        <v>1666</v>
      </c>
      <c r="C6233" s="448" t="s">
        <v>2672</v>
      </c>
      <c r="D6233" s="449">
        <v>0.68</v>
      </c>
      <c r="E6233" s="449">
        <v>0</v>
      </c>
      <c r="F6233" s="449" t="s">
        <v>12039</v>
      </c>
    </row>
    <row r="6234" spans="1:6" ht="30" customHeight="1">
      <c r="A6234" s="446">
        <v>90962</v>
      </c>
      <c r="B6234" s="447" t="s">
        <v>1667</v>
      </c>
      <c r="C6234" s="448" t="s">
        <v>2672</v>
      </c>
      <c r="D6234" s="449">
        <v>3.24</v>
      </c>
      <c r="E6234" s="449">
        <v>0</v>
      </c>
      <c r="F6234" s="449" t="s">
        <v>12626</v>
      </c>
    </row>
    <row r="6235" spans="1:6" ht="30" customHeight="1">
      <c r="A6235" s="446">
        <v>90963</v>
      </c>
      <c r="B6235" s="447" t="s">
        <v>1668</v>
      </c>
      <c r="C6235" s="448" t="s">
        <v>2672</v>
      </c>
      <c r="D6235" s="449">
        <v>8.82</v>
      </c>
      <c r="E6235" s="449">
        <v>0</v>
      </c>
      <c r="F6235" s="449" t="s">
        <v>11964</v>
      </c>
    </row>
    <row r="6236" spans="1:6" ht="30" customHeight="1">
      <c r="A6236" s="446">
        <v>90964</v>
      </c>
      <c r="B6236" s="447" t="s">
        <v>696</v>
      </c>
      <c r="C6236" s="448" t="s">
        <v>1077</v>
      </c>
      <c r="D6236" s="449">
        <v>15.33</v>
      </c>
      <c r="E6236" s="449">
        <v>0</v>
      </c>
      <c r="F6236" s="449" t="s">
        <v>15846</v>
      </c>
    </row>
    <row r="6237" spans="1:6" ht="30" customHeight="1">
      <c r="A6237" s="446">
        <v>90965</v>
      </c>
      <c r="B6237" s="447" t="s">
        <v>1860</v>
      </c>
      <c r="C6237" s="448" t="s">
        <v>703</v>
      </c>
      <c r="D6237" s="449">
        <v>3.27</v>
      </c>
      <c r="E6237" s="449">
        <v>0</v>
      </c>
      <c r="F6237" s="449" t="s">
        <v>13598</v>
      </c>
    </row>
    <row r="6238" spans="1:6" ht="30" customHeight="1">
      <c r="A6238" s="446">
        <v>5797</v>
      </c>
      <c r="B6238" s="447" t="s">
        <v>1526</v>
      </c>
      <c r="C6238" s="448" t="s">
        <v>2672</v>
      </c>
      <c r="D6238" s="449">
        <v>2.42</v>
      </c>
      <c r="E6238" s="449">
        <v>0</v>
      </c>
      <c r="F6238" s="449" t="s">
        <v>11745</v>
      </c>
    </row>
    <row r="6239" spans="1:6" ht="30" customHeight="1">
      <c r="A6239" s="446">
        <v>5953</v>
      </c>
      <c r="B6239" s="447" t="s">
        <v>2562</v>
      </c>
      <c r="C6239" s="448" t="s">
        <v>1077</v>
      </c>
      <c r="D6239" s="449">
        <v>32.65</v>
      </c>
      <c r="E6239" s="449">
        <v>0</v>
      </c>
      <c r="F6239" s="449" t="s">
        <v>13640</v>
      </c>
    </row>
    <row r="6240" spans="1:6" ht="30" customHeight="1">
      <c r="A6240" s="446">
        <v>5954</v>
      </c>
      <c r="B6240" s="447" t="s">
        <v>2589</v>
      </c>
      <c r="C6240" s="448" t="s">
        <v>703</v>
      </c>
      <c r="D6240" s="449">
        <v>2.4300000000000002</v>
      </c>
      <c r="E6240" s="449">
        <v>0</v>
      </c>
      <c r="F6240" s="449" t="s">
        <v>13398</v>
      </c>
    </row>
    <row r="6241" spans="1:6" ht="30" customHeight="1">
      <c r="A6241" s="446">
        <v>53865</v>
      </c>
      <c r="B6241" s="447" t="s">
        <v>1955</v>
      </c>
      <c r="C6241" s="448" t="s">
        <v>2672</v>
      </c>
      <c r="D6241" s="449">
        <v>27.8</v>
      </c>
      <c r="E6241" s="449">
        <v>0</v>
      </c>
      <c r="F6241" s="449" t="s">
        <v>16040</v>
      </c>
    </row>
    <row r="6242" spans="1:6" ht="30" customHeight="1">
      <c r="A6242" s="446">
        <v>90957</v>
      </c>
      <c r="B6242" s="447" t="s">
        <v>1663</v>
      </c>
      <c r="C6242" s="448" t="s">
        <v>2672</v>
      </c>
      <c r="D6242" s="449">
        <v>1.93</v>
      </c>
      <c r="E6242" s="449">
        <v>0</v>
      </c>
      <c r="F6242" s="449" t="s">
        <v>12005</v>
      </c>
    </row>
    <row r="6243" spans="1:6" ht="30" customHeight="1">
      <c r="A6243" s="446">
        <v>90958</v>
      </c>
      <c r="B6243" s="447" t="s">
        <v>1664</v>
      </c>
      <c r="C6243" s="448" t="s">
        <v>2672</v>
      </c>
      <c r="D6243" s="449">
        <v>0.5</v>
      </c>
      <c r="E6243" s="449">
        <v>0</v>
      </c>
      <c r="F6243" s="449" t="s">
        <v>14814</v>
      </c>
    </row>
    <row r="6244" spans="1:6" ht="30" customHeight="1">
      <c r="A6244" s="446">
        <v>90960</v>
      </c>
      <c r="B6244" s="447" t="s">
        <v>1665</v>
      </c>
      <c r="C6244" s="448" t="s">
        <v>2672</v>
      </c>
      <c r="D6244" s="449">
        <v>2.59</v>
      </c>
      <c r="E6244" s="449">
        <v>0</v>
      </c>
      <c r="F6244" s="449" t="s">
        <v>12061</v>
      </c>
    </row>
    <row r="6245" spans="1:6" ht="30" customHeight="1">
      <c r="A6245" s="446">
        <v>90968</v>
      </c>
      <c r="B6245" s="447" t="s">
        <v>5599</v>
      </c>
      <c r="C6245" s="448" t="s">
        <v>2672</v>
      </c>
      <c r="D6245" s="449">
        <v>2.59</v>
      </c>
      <c r="E6245" s="449">
        <v>0</v>
      </c>
      <c r="F6245" s="449" t="s">
        <v>12061</v>
      </c>
    </row>
    <row r="6246" spans="1:6" ht="30" customHeight="1">
      <c r="A6246" s="446">
        <v>90969</v>
      </c>
      <c r="B6246" s="447" t="s">
        <v>5600</v>
      </c>
      <c r="C6246" s="448" t="s">
        <v>2672</v>
      </c>
      <c r="D6246" s="449">
        <v>0.68</v>
      </c>
      <c r="E6246" s="449">
        <v>0</v>
      </c>
      <c r="F6246" s="449" t="s">
        <v>12039</v>
      </c>
    </row>
    <row r="6247" spans="1:6" ht="30" customHeight="1">
      <c r="A6247" s="446">
        <v>90970</v>
      </c>
      <c r="B6247" s="447" t="s">
        <v>5601</v>
      </c>
      <c r="C6247" s="448" t="s">
        <v>2672</v>
      </c>
      <c r="D6247" s="449">
        <v>3.25</v>
      </c>
      <c r="E6247" s="449">
        <v>0</v>
      </c>
      <c r="F6247" s="449" t="s">
        <v>13258</v>
      </c>
    </row>
    <row r="6248" spans="1:6" ht="30" customHeight="1">
      <c r="A6248" s="446">
        <v>90971</v>
      </c>
      <c r="B6248" s="447" t="s">
        <v>5602</v>
      </c>
      <c r="C6248" s="448" t="s">
        <v>2672</v>
      </c>
      <c r="D6248" s="449">
        <v>35.729999999999997</v>
      </c>
      <c r="E6248" s="449">
        <v>0</v>
      </c>
      <c r="F6248" s="449" t="s">
        <v>16115</v>
      </c>
    </row>
    <row r="6249" spans="1:6" ht="30" customHeight="1">
      <c r="A6249" s="446">
        <v>90972</v>
      </c>
      <c r="B6249" s="447" t="s">
        <v>5603</v>
      </c>
      <c r="C6249" s="448" t="s">
        <v>1077</v>
      </c>
      <c r="D6249" s="449">
        <v>42.25</v>
      </c>
      <c r="E6249" s="449">
        <v>0</v>
      </c>
      <c r="F6249" s="449" t="s">
        <v>15847</v>
      </c>
    </row>
    <row r="6250" spans="1:6" ht="30" customHeight="1">
      <c r="A6250" s="446">
        <v>90973</v>
      </c>
      <c r="B6250" s="447" t="s">
        <v>5604</v>
      </c>
      <c r="C6250" s="448" t="s">
        <v>703</v>
      </c>
      <c r="D6250" s="449">
        <v>3.27</v>
      </c>
      <c r="E6250" s="449">
        <v>0</v>
      </c>
      <c r="F6250" s="449" t="s">
        <v>13598</v>
      </c>
    </row>
    <row r="6251" spans="1:6" ht="30" customHeight="1">
      <c r="A6251" s="446">
        <v>90992</v>
      </c>
      <c r="B6251" s="447" t="s">
        <v>5605</v>
      </c>
      <c r="C6251" s="448" t="s">
        <v>2672</v>
      </c>
      <c r="D6251" s="449">
        <v>3.08</v>
      </c>
      <c r="E6251" s="449">
        <v>0</v>
      </c>
      <c r="F6251" s="449" t="s">
        <v>11988</v>
      </c>
    </row>
    <row r="6252" spans="1:6" ht="30" customHeight="1">
      <c r="A6252" s="446">
        <v>90993</v>
      </c>
      <c r="B6252" s="447" t="s">
        <v>5606</v>
      </c>
      <c r="C6252" s="448" t="s">
        <v>2672</v>
      </c>
      <c r="D6252" s="449">
        <v>0.8</v>
      </c>
      <c r="E6252" s="449">
        <v>0</v>
      </c>
      <c r="F6252" s="449" t="s">
        <v>13036</v>
      </c>
    </row>
    <row r="6253" spans="1:6" ht="30" customHeight="1">
      <c r="A6253" s="446">
        <v>90994</v>
      </c>
      <c r="B6253" s="447" t="s">
        <v>5607</v>
      </c>
      <c r="C6253" s="448" t="s">
        <v>2672</v>
      </c>
      <c r="D6253" s="449">
        <v>3.85</v>
      </c>
      <c r="E6253" s="449">
        <v>0</v>
      </c>
      <c r="F6253" s="449" t="s">
        <v>16118</v>
      </c>
    </row>
    <row r="6254" spans="1:6" ht="30" customHeight="1">
      <c r="A6254" s="446">
        <v>90995</v>
      </c>
      <c r="B6254" s="447" t="s">
        <v>5608</v>
      </c>
      <c r="C6254" s="448" t="s">
        <v>2672</v>
      </c>
      <c r="D6254" s="449">
        <v>48.51</v>
      </c>
      <c r="E6254" s="449">
        <v>0</v>
      </c>
      <c r="F6254" s="449" t="s">
        <v>16119</v>
      </c>
    </row>
    <row r="6255" spans="1:6" ht="30" customHeight="1">
      <c r="A6255" s="446">
        <v>90999</v>
      </c>
      <c r="B6255" s="447" t="s">
        <v>5609</v>
      </c>
      <c r="C6255" s="448" t="s">
        <v>1077</v>
      </c>
      <c r="D6255" s="449">
        <v>56.24</v>
      </c>
      <c r="E6255" s="449">
        <v>0</v>
      </c>
      <c r="F6255" s="449" t="s">
        <v>15850</v>
      </c>
    </row>
    <row r="6256" spans="1:6" ht="30" customHeight="1">
      <c r="A6256" s="446">
        <v>91001</v>
      </c>
      <c r="B6256" s="447" t="s">
        <v>5610</v>
      </c>
      <c r="C6256" s="448" t="s">
        <v>703</v>
      </c>
      <c r="D6256" s="449">
        <v>3.88</v>
      </c>
      <c r="E6256" s="449">
        <v>0</v>
      </c>
      <c r="F6256" s="449" t="s">
        <v>11749</v>
      </c>
    </row>
    <row r="6257" spans="1:6" ht="30" customHeight="1">
      <c r="A6257" s="446">
        <v>90975</v>
      </c>
      <c r="B6257" s="447" t="s">
        <v>1669</v>
      </c>
      <c r="C6257" s="448" t="s">
        <v>2672</v>
      </c>
      <c r="D6257" s="449">
        <v>6.59</v>
      </c>
      <c r="E6257" s="449">
        <v>0</v>
      </c>
      <c r="F6257" s="449" t="s">
        <v>13262</v>
      </c>
    </row>
    <row r="6258" spans="1:6" ht="30" customHeight="1">
      <c r="A6258" s="446">
        <v>90976</v>
      </c>
      <c r="B6258" s="447" t="s">
        <v>1670</v>
      </c>
      <c r="C6258" s="448" t="s">
        <v>2672</v>
      </c>
      <c r="D6258" s="449">
        <v>1.73</v>
      </c>
      <c r="E6258" s="449">
        <v>0</v>
      </c>
      <c r="F6258" s="449" t="s">
        <v>11774</v>
      </c>
    </row>
    <row r="6259" spans="1:6" ht="30" customHeight="1">
      <c r="A6259" s="446">
        <v>90977</v>
      </c>
      <c r="B6259" s="447" t="s">
        <v>1671</v>
      </c>
      <c r="C6259" s="448" t="s">
        <v>2672</v>
      </c>
      <c r="D6259" s="449">
        <v>8.25</v>
      </c>
      <c r="E6259" s="449">
        <v>0</v>
      </c>
      <c r="F6259" s="449" t="s">
        <v>16116</v>
      </c>
    </row>
    <row r="6260" spans="1:6" ht="30" customHeight="1">
      <c r="A6260" s="446">
        <v>90978</v>
      </c>
      <c r="B6260" s="447" t="s">
        <v>1672</v>
      </c>
      <c r="C6260" s="448" t="s">
        <v>2672</v>
      </c>
      <c r="D6260" s="449">
        <v>92.64</v>
      </c>
      <c r="E6260" s="449">
        <v>0</v>
      </c>
      <c r="F6260" s="449" t="s">
        <v>16117</v>
      </c>
    </row>
    <row r="6261" spans="1:6" ht="30" customHeight="1">
      <c r="A6261" s="446">
        <v>90979</v>
      </c>
      <c r="B6261" s="447" t="s">
        <v>697</v>
      </c>
      <c r="C6261" s="448" t="s">
        <v>1077</v>
      </c>
      <c r="D6261" s="449">
        <v>109.21</v>
      </c>
      <c r="E6261" s="449">
        <v>0</v>
      </c>
      <c r="F6261" s="449" t="s">
        <v>15848</v>
      </c>
    </row>
    <row r="6262" spans="1:6" ht="30" customHeight="1">
      <c r="A6262" s="446">
        <v>90982</v>
      </c>
      <c r="B6262" s="447" t="s">
        <v>1861</v>
      </c>
      <c r="C6262" s="448" t="s">
        <v>703</v>
      </c>
      <c r="D6262" s="449">
        <v>8.32</v>
      </c>
      <c r="E6262" s="449">
        <v>0</v>
      </c>
      <c r="F6262" s="449" t="s">
        <v>15951</v>
      </c>
    </row>
    <row r="6263" spans="1:6">
      <c r="A6263" s="441"/>
      <c r="B6263" s="445" t="s">
        <v>2148</v>
      </c>
      <c r="C6263" s="443"/>
      <c r="D6263" s="444" t="s">
        <v>2587</v>
      </c>
      <c r="E6263" s="444" t="s">
        <v>2587</v>
      </c>
      <c r="F6263" s="444"/>
    </row>
    <row r="6264" spans="1:6" ht="30" customHeight="1">
      <c r="A6264" s="446">
        <v>73303</v>
      </c>
      <c r="B6264" s="447" t="s">
        <v>5611</v>
      </c>
      <c r="C6264" s="448" t="s">
        <v>2672</v>
      </c>
      <c r="D6264" s="449">
        <v>3.56</v>
      </c>
      <c r="E6264" s="449">
        <v>0</v>
      </c>
      <c r="F6264" s="449" t="s">
        <v>13764</v>
      </c>
    </row>
    <row r="6265" spans="1:6" ht="30" customHeight="1">
      <c r="A6265" s="446">
        <v>73307</v>
      </c>
      <c r="B6265" s="447" t="s">
        <v>5612</v>
      </c>
      <c r="C6265" s="448" t="s">
        <v>2672</v>
      </c>
      <c r="D6265" s="449">
        <v>3.18</v>
      </c>
      <c r="E6265" s="449">
        <v>0</v>
      </c>
      <c r="F6265" s="449" t="s">
        <v>14665</v>
      </c>
    </row>
    <row r="6266" spans="1:6" ht="30" customHeight="1">
      <c r="A6266" s="446">
        <v>73311</v>
      </c>
      <c r="B6266" s="447" t="s">
        <v>5613</v>
      </c>
      <c r="C6266" s="448" t="s">
        <v>2672</v>
      </c>
      <c r="D6266" s="449">
        <v>93.9</v>
      </c>
      <c r="E6266" s="449">
        <v>0</v>
      </c>
      <c r="F6266" s="449" t="s">
        <v>16041</v>
      </c>
    </row>
    <row r="6267" spans="1:6" ht="30" customHeight="1">
      <c r="A6267" s="446">
        <v>93416</v>
      </c>
      <c r="B6267" s="447" t="s">
        <v>5614</v>
      </c>
      <c r="C6267" s="448" t="s">
        <v>703</v>
      </c>
      <c r="D6267" s="449">
        <v>0.22</v>
      </c>
      <c r="E6267" s="449">
        <v>0</v>
      </c>
      <c r="F6267" s="449" t="s">
        <v>15968</v>
      </c>
    </row>
    <row r="6268" spans="1:6" ht="30" customHeight="1">
      <c r="A6268" s="446">
        <v>93411</v>
      </c>
      <c r="B6268" s="447" t="s">
        <v>5615</v>
      </c>
      <c r="C6268" s="448" t="s">
        <v>2672</v>
      </c>
      <c r="D6268" s="449">
        <v>0.17</v>
      </c>
      <c r="E6268" s="449">
        <v>0</v>
      </c>
      <c r="F6268" s="449" t="s">
        <v>11830</v>
      </c>
    </row>
    <row r="6269" spans="1:6" ht="30" customHeight="1">
      <c r="A6269" s="446">
        <v>93412</v>
      </c>
      <c r="B6269" s="447" t="s">
        <v>5616</v>
      </c>
      <c r="C6269" s="448" t="s">
        <v>2672</v>
      </c>
      <c r="D6269" s="449">
        <v>0.05</v>
      </c>
      <c r="E6269" s="449">
        <v>0</v>
      </c>
      <c r="F6269" s="449" t="s">
        <v>11288</v>
      </c>
    </row>
    <row r="6270" spans="1:6" ht="30" customHeight="1">
      <c r="A6270" s="446">
        <v>93413</v>
      </c>
      <c r="B6270" s="447" t="s">
        <v>5617</v>
      </c>
      <c r="C6270" s="448" t="s">
        <v>2672</v>
      </c>
      <c r="D6270" s="449">
        <v>0.15</v>
      </c>
      <c r="E6270" s="449">
        <v>0</v>
      </c>
      <c r="F6270" s="449" t="s">
        <v>14030</v>
      </c>
    </row>
    <row r="6271" spans="1:6" ht="30" customHeight="1">
      <c r="A6271" s="446">
        <v>93414</v>
      </c>
      <c r="B6271" s="447" t="s">
        <v>5381</v>
      </c>
      <c r="C6271" s="448" t="s">
        <v>2672</v>
      </c>
      <c r="D6271" s="449">
        <v>7.98</v>
      </c>
      <c r="E6271" s="449">
        <v>0</v>
      </c>
      <c r="F6271" s="449" t="s">
        <v>16160</v>
      </c>
    </row>
    <row r="6272" spans="1:6" ht="30" customHeight="1">
      <c r="A6272" s="446">
        <v>73395</v>
      </c>
      <c r="B6272" s="447" t="s">
        <v>5382</v>
      </c>
      <c r="C6272" s="448" t="s">
        <v>703</v>
      </c>
      <c r="D6272" s="449">
        <v>4.78</v>
      </c>
      <c r="E6272" s="449">
        <v>0</v>
      </c>
      <c r="F6272" s="449" t="s">
        <v>14036</v>
      </c>
    </row>
    <row r="6273" spans="1:6" ht="30" customHeight="1">
      <c r="A6273" s="446">
        <v>73417</v>
      </c>
      <c r="B6273" s="447" t="s">
        <v>5028</v>
      </c>
      <c r="C6273" s="448" t="s">
        <v>1077</v>
      </c>
      <c r="D6273" s="449">
        <v>100.64</v>
      </c>
      <c r="E6273" s="449">
        <v>0</v>
      </c>
      <c r="F6273" s="449" t="s">
        <v>15815</v>
      </c>
    </row>
    <row r="6274" spans="1:6" ht="30" customHeight="1">
      <c r="A6274" s="446">
        <v>93415</v>
      </c>
      <c r="B6274" s="447" t="s">
        <v>5029</v>
      </c>
      <c r="C6274" s="448" t="s">
        <v>1077</v>
      </c>
      <c r="D6274" s="449">
        <v>8.35</v>
      </c>
      <c r="E6274" s="449">
        <v>0</v>
      </c>
      <c r="F6274" s="449" t="s">
        <v>15088</v>
      </c>
    </row>
    <row r="6275" spans="1:6" ht="15" customHeight="1">
      <c r="A6275" s="446">
        <v>93421</v>
      </c>
      <c r="B6275" s="447" t="s">
        <v>5030</v>
      </c>
      <c r="C6275" s="448" t="s">
        <v>1077</v>
      </c>
      <c r="D6275" s="449">
        <v>40.36</v>
      </c>
      <c r="E6275" s="449">
        <v>0</v>
      </c>
      <c r="F6275" s="449" t="s">
        <v>12121</v>
      </c>
    </row>
    <row r="6276" spans="1:6" ht="30" customHeight="1">
      <c r="A6276" s="446">
        <v>93427</v>
      </c>
      <c r="B6276" s="447" t="s">
        <v>5031</v>
      </c>
      <c r="C6276" s="448" t="s">
        <v>1077</v>
      </c>
      <c r="D6276" s="449">
        <v>91.59</v>
      </c>
      <c r="E6276" s="449">
        <v>0</v>
      </c>
      <c r="F6276" s="449" t="s">
        <v>15868</v>
      </c>
    </row>
    <row r="6277" spans="1:6" ht="15" customHeight="1">
      <c r="A6277" s="446">
        <v>93422</v>
      </c>
      <c r="B6277" s="447" t="s">
        <v>5137</v>
      </c>
      <c r="C6277" s="448" t="s">
        <v>703</v>
      </c>
      <c r="D6277" s="449">
        <v>3</v>
      </c>
      <c r="E6277" s="449">
        <v>0</v>
      </c>
      <c r="F6277" s="449" t="s">
        <v>13127</v>
      </c>
    </row>
    <row r="6278" spans="1:6" ht="30" customHeight="1">
      <c r="A6278" s="446">
        <v>93428</v>
      </c>
      <c r="B6278" s="447" t="s">
        <v>5138</v>
      </c>
      <c r="C6278" s="448" t="s">
        <v>703</v>
      </c>
      <c r="D6278" s="449">
        <v>4.25</v>
      </c>
      <c r="E6278" s="449">
        <v>0</v>
      </c>
      <c r="F6278" s="449" t="s">
        <v>11451</v>
      </c>
    </row>
    <row r="6279" spans="1:6" ht="15" customHeight="1">
      <c r="A6279" s="446">
        <v>93235</v>
      </c>
      <c r="B6279" s="447" t="s">
        <v>5139</v>
      </c>
      <c r="C6279" s="448" t="s">
        <v>2672</v>
      </c>
      <c r="D6279" s="449">
        <v>1.22</v>
      </c>
      <c r="E6279" s="449">
        <v>0</v>
      </c>
      <c r="F6279" s="449" t="s">
        <v>11763</v>
      </c>
    </row>
    <row r="6280" spans="1:6" ht="30" customHeight="1">
      <c r="A6280" s="446">
        <v>93417</v>
      </c>
      <c r="B6280" s="447" t="s">
        <v>5140</v>
      </c>
      <c r="C6280" s="448" t="s">
        <v>2672</v>
      </c>
      <c r="D6280" s="449">
        <v>2.2400000000000002</v>
      </c>
      <c r="E6280" s="449">
        <v>0</v>
      </c>
      <c r="F6280" s="449" t="s">
        <v>11744</v>
      </c>
    </row>
    <row r="6281" spans="1:6" ht="15" customHeight="1">
      <c r="A6281" s="446">
        <v>93418</v>
      </c>
      <c r="B6281" s="447" t="s">
        <v>5141</v>
      </c>
      <c r="C6281" s="448" t="s">
        <v>2672</v>
      </c>
      <c r="D6281" s="449">
        <v>0.76</v>
      </c>
      <c r="E6281" s="449">
        <v>0</v>
      </c>
      <c r="F6281" s="449" t="s">
        <v>11296</v>
      </c>
    </row>
    <row r="6282" spans="1:6" ht="30" customHeight="1">
      <c r="A6282" s="446">
        <v>93419</v>
      </c>
      <c r="B6282" s="447" t="s">
        <v>5142</v>
      </c>
      <c r="C6282" s="448" t="s">
        <v>2672</v>
      </c>
      <c r="D6282" s="449">
        <v>2</v>
      </c>
      <c r="E6282" s="449">
        <v>0</v>
      </c>
      <c r="F6282" s="449" t="s">
        <v>11325</v>
      </c>
    </row>
    <row r="6283" spans="1:6" ht="30" customHeight="1">
      <c r="A6283" s="446">
        <v>93420</v>
      </c>
      <c r="B6283" s="447" t="s">
        <v>5143</v>
      </c>
      <c r="C6283" s="448" t="s">
        <v>2672</v>
      </c>
      <c r="D6283" s="449">
        <v>35.36</v>
      </c>
      <c r="E6283" s="449">
        <v>0</v>
      </c>
      <c r="F6283" s="449" t="s">
        <v>16161</v>
      </c>
    </row>
    <row r="6284" spans="1:6" ht="30" customHeight="1">
      <c r="A6284" s="446">
        <v>93423</v>
      </c>
      <c r="B6284" s="447" t="s">
        <v>5144</v>
      </c>
      <c r="C6284" s="448" t="s">
        <v>2672</v>
      </c>
      <c r="D6284" s="449">
        <v>3.17</v>
      </c>
      <c r="E6284" s="449">
        <v>0</v>
      </c>
      <c r="F6284" s="449" t="s">
        <v>13650</v>
      </c>
    </row>
    <row r="6285" spans="1:6" ht="15" customHeight="1">
      <c r="A6285" s="446">
        <v>93424</v>
      </c>
      <c r="B6285" s="447" t="s">
        <v>5145</v>
      </c>
      <c r="C6285" s="448" t="s">
        <v>2672</v>
      </c>
      <c r="D6285" s="449">
        <v>1.08</v>
      </c>
      <c r="E6285" s="449">
        <v>0</v>
      </c>
      <c r="F6285" s="449" t="s">
        <v>13763</v>
      </c>
    </row>
    <row r="6286" spans="1:6" ht="30" customHeight="1">
      <c r="A6286" s="446">
        <v>93425</v>
      </c>
      <c r="B6286" s="447" t="s">
        <v>5146</v>
      </c>
      <c r="C6286" s="448" t="s">
        <v>2672</v>
      </c>
      <c r="D6286" s="449">
        <v>2.83</v>
      </c>
      <c r="E6286" s="449">
        <v>0</v>
      </c>
      <c r="F6286" s="449" t="s">
        <v>11861</v>
      </c>
    </row>
    <row r="6287" spans="1:6" ht="30" customHeight="1">
      <c r="A6287" s="446">
        <v>93426</v>
      </c>
      <c r="B6287" s="447" t="s">
        <v>5147</v>
      </c>
      <c r="C6287" s="448" t="s">
        <v>2672</v>
      </c>
      <c r="D6287" s="449">
        <v>84.51</v>
      </c>
      <c r="E6287" s="449">
        <v>0</v>
      </c>
      <c r="F6287" s="449" t="s">
        <v>16162</v>
      </c>
    </row>
    <row r="6288" spans="1:6" ht="30" customHeight="1">
      <c r="A6288" s="446">
        <v>95869</v>
      </c>
      <c r="B6288" s="447" t="s">
        <v>5148</v>
      </c>
      <c r="C6288" s="448" t="s">
        <v>2672</v>
      </c>
      <c r="D6288" s="449">
        <v>1.73</v>
      </c>
      <c r="E6288" s="449">
        <v>0</v>
      </c>
      <c r="F6288" s="449" t="s">
        <v>11774</v>
      </c>
    </row>
    <row r="6289" spans="1:6" ht="30" customHeight="1">
      <c r="A6289" s="446">
        <v>95870</v>
      </c>
      <c r="B6289" s="447" t="s">
        <v>5149</v>
      </c>
      <c r="C6289" s="448" t="s">
        <v>2672</v>
      </c>
      <c r="D6289" s="449">
        <v>4.53</v>
      </c>
      <c r="E6289" s="449">
        <v>0</v>
      </c>
      <c r="F6289" s="449" t="s">
        <v>12372</v>
      </c>
    </row>
    <row r="6290" spans="1:6" ht="30" customHeight="1">
      <c r="A6290" s="446">
        <v>95871</v>
      </c>
      <c r="B6290" s="447" t="s">
        <v>5150</v>
      </c>
      <c r="C6290" s="448" t="s">
        <v>2672</v>
      </c>
      <c r="D6290" s="449">
        <v>143.97999999999999</v>
      </c>
      <c r="E6290" s="449">
        <v>0</v>
      </c>
      <c r="F6290" s="449" t="s">
        <v>16184</v>
      </c>
    </row>
    <row r="6291" spans="1:6" ht="30" customHeight="1">
      <c r="A6291" s="446">
        <v>95872</v>
      </c>
      <c r="B6291" s="447" t="s">
        <v>5151</v>
      </c>
      <c r="C6291" s="448" t="s">
        <v>1077</v>
      </c>
      <c r="D6291" s="449">
        <v>155.31</v>
      </c>
      <c r="E6291" s="449">
        <v>0</v>
      </c>
      <c r="F6291" s="449" t="s">
        <v>15883</v>
      </c>
    </row>
    <row r="6292" spans="1:6" ht="30" customHeight="1">
      <c r="A6292" s="446">
        <v>95873</v>
      </c>
      <c r="B6292" s="447" t="s">
        <v>5152</v>
      </c>
      <c r="C6292" s="448" t="s">
        <v>703</v>
      </c>
      <c r="D6292" s="449">
        <v>6.8</v>
      </c>
      <c r="E6292" s="449">
        <v>0</v>
      </c>
      <c r="F6292" s="449" t="s">
        <v>13476</v>
      </c>
    </row>
    <row r="6293" spans="1:6" ht="30" customHeight="1">
      <c r="A6293" s="446">
        <v>95874</v>
      </c>
      <c r="B6293" s="447" t="s">
        <v>5153</v>
      </c>
      <c r="C6293" s="448" t="s">
        <v>2672</v>
      </c>
      <c r="D6293" s="449">
        <v>5.07</v>
      </c>
      <c r="E6293" s="449">
        <v>0</v>
      </c>
      <c r="F6293" s="449" t="s">
        <v>11896</v>
      </c>
    </row>
    <row r="6294" spans="1:6">
      <c r="A6294" s="441"/>
      <c r="B6294" s="445" t="s">
        <v>22</v>
      </c>
      <c r="C6294" s="443"/>
      <c r="D6294" s="444" t="s">
        <v>2587</v>
      </c>
      <c r="E6294" s="444" t="s">
        <v>2587</v>
      </c>
      <c r="F6294" s="444"/>
    </row>
    <row r="6295" spans="1:6">
      <c r="A6295" s="441"/>
      <c r="B6295" s="445" t="s">
        <v>2289</v>
      </c>
      <c r="C6295" s="443"/>
      <c r="D6295" s="444" t="s">
        <v>2587</v>
      </c>
      <c r="E6295" s="444" t="s">
        <v>2587</v>
      </c>
      <c r="F6295" s="444"/>
    </row>
    <row r="6296" spans="1:6" ht="30" customHeight="1">
      <c r="A6296" s="446">
        <v>95139</v>
      </c>
      <c r="B6296" s="447" t="s">
        <v>5154</v>
      </c>
      <c r="C6296" s="448" t="s">
        <v>1077</v>
      </c>
      <c r="D6296" s="449">
        <v>0.06</v>
      </c>
      <c r="E6296" s="449">
        <v>0</v>
      </c>
      <c r="F6296" s="449" t="s">
        <v>11827</v>
      </c>
    </row>
    <row r="6297" spans="1:6" ht="30" customHeight="1">
      <c r="A6297" s="446">
        <v>95140</v>
      </c>
      <c r="B6297" s="447" t="s">
        <v>5155</v>
      </c>
      <c r="C6297" s="448" t="s">
        <v>703</v>
      </c>
      <c r="D6297" s="449">
        <v>0.04</v>
      </c>
      <c r="E6297" s="449">
        <v>0</v>
      </c>
      <c r="F6297" s="449" t="s">
        <v>14041</v>
      </c>
    </row>
    <row r="6298" spans="1:6" ht="30" customHeight="1">
      <c r="A6298" s="446">
        <v>95136</v>
      </c>
      <c r="B6298" s="447" t="s">
        <v>5156</v>
      </c>
      <c r="C6298" s="448" t="s">
        <v>2672</v>
      </c>
      <c r="D6298" s="449">
        <v>0.03</v>
      </c>
      <c r="E6298" s="449">
        <v>0</v>
      </c>
      <c r="F6298" s="449" t="s">
        <v>14025</v>
      </c>
    </row>
    <row r="6299" spans="1:6" ht="30" customHeight="1">
      <c r="A6299" s="446">
        <v>95137</v>
      </c>
      <c r="B6299" s="447" t="s">
        <v>5157</v>
      </c>
      <c r="C6299" s="448" t="s">
        <v>2672</v>
      </c>
      <c r="D6299" s="449">
        <v>0.01</v>
      </c>
      <c r="E6299" s="449">
        <v>0</v>
      </c>
      <c r="F6299" s="449" t="s">
        <v>16137</v>
      </c>
    </row>
    <row r="6300" spans="1:6" ht="30" customHeight="1">
      <c r="A6300" s="446">
        <v>95138</v>
      </c>
      <c r="B6300" s="447" t="s">
        <v>5158</v>
      </c>
      <c r="C6300" s="448" t="s">
        <v>2672</v>
      </c>
      <c r="D6300" s="449">
        <v>0.02</v>
      </c>
      <c r="E6300" s="449">
        <v>0</v>
      </c>
      <c r="F6300" s="449" t="s">
        <v>14040</v>
      </c>
    </row>
    <row r="6301" spans="1:6">
      <c r="A6301" s="441"/>
      <c r="B6301" s="445" t="s">
        <v>1141</v>
      </c>
      <c r="C6301" s="443"/>
      <c r="D6301" s="444" t="s">
        <v>2587</v>
      </c>
      <c r="E6301" s="444" t="s">
        <v>2587</v>
      </c>
      <c r="F6301" s="444"/>
    </row>
    <row r="6302" spans="1:6" ht="30" customHeight="1">
      <c r="A6302" s="446">
        <v>89212</v>
      </c>
      <c r="B6302" s="447" t="s">
        <v>586</v>
      </c>
      <c r="C6302" s="448" t="s">
        <v>2672</v>
      </c>
      <c r="D6302" s="449">
        <v>14.39</v>
      </c>
      <c r="E6302" s="449">
        <v>0</v>
      </c>
      <c r="F6302" s="449" t="s">
        <v>13681</v>
      </c>
    </row>
    <row r="6303" spans="1:6" ht="30" customHeight="1">
      <c r="A6303" s="446">
        <v>89213</v>
      </c>
      <c r="B6303" s="447" t="s">
        <v>587</v>
      </c>
      <c r="C6303" s="448" t="s">
        <v>2672</v>
      </c>
      <c r="D6303" s="449">
        <v>4.3099999999999996</v>
      </c>
      <c r="E6303" s="449">
        <v>0</v>
      </c>
      <c r="F6303" s="449" t="s">
        <v>11751</v>
      </c>
    </row>
    <row r="6304" spans="1:6" ht="30" customHeight="1">
      <c r="A6304" s="446">
        <v>89214</v>
      </c>
      <c r="B6304" s="447" t="s">
        <v>588</v>
      </c>
      <c r="C6304" s="448" t="s">
        <v>2672</v>
      </c>
      <c r="D6304" s="449">
        <v>13.51</v>
      </c>
      <c r="E6304" s="449">
        <v>0</v>
      </c>
      <c r="F6304" s="449" t="s">
        <v>11606</v>
      </c>
    </row>
    <row r="6305" spans="1:6" ht="30" customHeight="1">
      <c r="A6305" s="446">
        <v>89215</v>
      </c>
      <c r="B6305" s="447" t="s">
        <v>589</v>
      </c>
      <c r="C6305" s="448" t="s">
        <v>2672</v>
      </c>
      <c r="D6305" s="449">
        <v>71.56</v>
      </c>
      <c r="E6305" s="449">
        <v>0</v>
      </c>
      <c r="F6305" s="449" t="s">
        <v>16075</v>
      </c>
    </row>
    <row r="6306" spans="1:6" ht="30" customHeight="1">
      <c r="A6306" s="446">
        <v>89218</v>
      </c>
      <c r="B6306" s="447" t="s">
        <v>926</v>
      </c>
      <c r="C6306" s="448" t="s">
        <v>703</v>
      </c>
      <c r="D6306" s="449">
        <v>28.440000000000005</v>
      </c>
      <c r="E6306" s="449">
        <v>29.58</v>
      </c>
      <c r="F6306" s="449" t="s">
        <v>15937</v>
      </c>
    </row>
    <row r="6307" spans="1:6" ht="30" customHeight="1">
      <c r="A6307" s="446">
        <v>89843</v>
      </c>
      <c r="B6307" s="447" t="s">
        <v>1070</v>
      </c>
      <c r="C6307" s="448" t="s">
        <v>1077</v>
      </c>
      <c r="D6307" s="449">
        <v>113.51</v>
      </c>
      <c r="E6307" s="449">
        <v>29.58</v>
      </c>
      <c r="F6307" s="449" t="s">
        <v>15835</v>
      </c>
    </row>
    <row r="6308" spans="1:6">
      <c r="A6308" s="441"/>
      <c r="B6308" s="445" t="s">
        <v>1142</v>
      </c>
      <c r="C6308" s="443"/>
      <c r="D6308" s="444" t="s">
        <v>2587</v>
      </c>
      <c r="E6308" s="444" t="s">
        <v>2587</v>
      </c>
      <c r="F6308" s="444"/>
    </row>
    <row r="6309" spans="1:6" ht="30" customHeight="1">
      <c r="A6309" s="446">
        <v>89230</v>
      </c>
      <c r="B6309" s="447" t="s">
        <v>594</v>
      </c>
      <c r="C6309" s="448" t="s">
        <v>2672</v>
      </c>
      <c r="D6309" s="449">
        <v>72.53</v>
      </c>
      <c r="E6309" s="449">
        <v>0</v>
      </c>
      <c r="F6309" s="449" t="s">
        <v>16077</v>
      </c>
    </row>
    <row r="6310" spans="1:6" ht="30" customHeight="1">
      <c r="A6310" s="446">
        <v>89231</v>
      </c>
      <c r="B6310" s="447" t="s">
        <v>595</v>
      </c>
      <c r="C6310" s="448" t="s">
        <v>2672</v>
      </c>
      <c r="D6310" s="449">
        <v>21.74</v>
      </c>
      <c r="E6310" s="449">
        <v>0</v>
      </c>
      <c r="F6310" s="449" t="s">
        <v>14125</v>
      </c>
    </row>
    <row r="6311" spans="1:6" ht="30" customHeight="1">
      <c r="A6311" s="446">
        <v>89232</v>
      </c>
      <c r="B6311" s="447" t="s">
        <v>596</v>
      </c>
      <c r="C6311" s="448" t="s">
        <v>2672</v>
      </c>
      <c r="D6311" s="449">
        <v>129.38</v>
      </c>
      <c r="E6311" s="449">
        <v>0</v>
      </c>
      <c r="F6311" s="449" t="s">
        <v>16078</v>
      </c>
    </row>
    <row r="6312" spans="1:6" ht="30" customHeight="1">
      <c r="A6312" s="446">
        <v>89233</v>
      </c>
      <c r="B6312" s="447" t="s">
        <v>597</v>
      </c>
      <c r="C6312" s="448" t="s">
        <v>2672</v>
      </c>
      <c r="D6312" s="449">
        <v>93</v>
      </c>
      <c r="E6312" s="449">
        <v>0</v>
      </c>
      <c r="F6312" s="449" t="s">
        <v>12720</v>
      </c>
    </row>
    <row r="6313" spans="1:6" ht="30" customHeight="1">
      <c r="A6313" s="446">
        <v>89236</v>
      </c>
      <c r="B6313" s="447" t="s">
        <v>598</v>
      </c>
      <c r="C6313" s="448" t="s">
        <v>2672</v>
      </c>
      <c r="D6313" s="449">
        <v>169.44</v>
      </c>
      <c r="E6313" s="449">
        <v>0</v>
      </c>
      <c r="F6313" s="449" t="s">
        <v>16079</v>
      </c>
    </row>
    <row r="6314" spans="1:6" ht="30" customHeight="1">
      <c r="A6314" s="446">
        <v>89237</v>
      </c>
      <c r="B6314" s="447" t="s">
        <v>599</v>
      </c>
      <c r="C6314" s="448" t="s">
        <v>2672</v>
      </c>
      <c r="D6314" s="449">
        <v>50.79</v>
      </c>
      <c r="E6314" s="449">
        <v>0</v>
      </c>
      <c r="F6314" s="449" t="s">
        <v>16080</v>
      </c>
    </row>
    <row r="6315" spans="1:6" ht="30" customHeight="1">
      <c r="A6315" s="446">
        <v>89238</v>
      </c>
      <c r="B6315" s="447" t="s">
        <v>600</v>
      </c>
      <c r="C6315" s="448" t="s">
        <v>2672</v>
      </c>
      <c r="D6315" s="449">
        <v>302.23</v>
      </c>
      <c r="E6315" s="449">
        <v>0</v>
      </c>
      <c r="F6315" s="449" t="s">
        <v>16081</v>
      </c>
    </row>
    <row r="6316" spans="1:6" ht="30" customHeight="1">
      <c r="A6316" s="446">
        <v>89239</v>
      </c>
      <c r="B6316" s="447" t="s">
        <v>601</v>
      </c>
      <c r="C6316" s="448" t="s">
        <v>2672</v>
      </c>
      <c r="D6316" s="449">
        <v>245.95</v>
      </c>
      <c r="E6316" s="449">
        <v>0</v>
      </c>
      <c r="F6316" s="449" t="s">
        <v>16082</v>
      </c>
    </row>
    <row r="6317" spans="1:6" ht="30" customHeight="1">
      <c r="A6317" s="446">
        <v>90686</v>
      </c>
      <c r="B6317" s="447" t="s">
        <v>694</v>
      </c>
      <c r="C6317" s="448" t="s">
        <v>1077</v>
      </c>
      <c r="D6317" s="449">
        <v>108.15</v>
      </c>
      <c r="E6317" s="449">
        <v>15.55</v>
      </c>
      <c r="F6317" s="449" t="s">
        <v>15844</v>
      </c>
    </row>
    <row r="6318" spans="1:6" ht="30" customHeight="1">
      <c r="A6318" s="446">
        <v>90687</v>
      </c>
      <c r="B6318" s="447" t="s">
        <v>1858</v>
      </c>
      <c r="C6318" s="448" t="s">
        <v>703</v>
      </c>
      <c r="D6318" s="449">
        <v>39.36</v>
      </c>
      <c r="E6318" s="449">
        <v>15.55</v>
      </c>
      <c r="F6318" s="449" t="s">
        <v>15949</v>
      </c>
    </row>
    <row r="6319" spans="1:6" ht="30" customHeight="1">
      <c r="A6319" s="446">
        <v>90682</v>
      </c>
      <c r="B6319" s="447" t="s">
        <v>750</v>
      </c>
      <c r="C6319" s="448" t="s">
        <v>2672</v>
      </c>
      <c r="D6319" s="449">
        <v>28.16</v>
      </c>
      <c r="E6319" s="449">
        <v>0</v>
      </c>
      <c r="F6319" s="449" t="s">
        <v>16110</v>
      </c>
    </row>
    <row r="6320" spans="1:6" ht="30" customHeight="1">
      <c r="A6320" s="446">
        <v>90683</v>
      </c>
      <c r="B6320" s="447" t="s">
        <v>751</v>
      </c>
      <c r="C6320" s="448" t="s">
        <v>2672</v>
      </c>
      <c r="D6320" s="449">
        <v>6.33</v>
      </c>
      <c r="E6320" s="449">
        <v>0</v>
      </c>
      <c r="F6320" s="449" t="s">
        <v>11496</v>
      </c>
    </row>
    <row r="6321" spans="1:6" ht="30" customHeight="1">
      <c r="A6321" s="446">
        <v>90684</v>
      </c>
      <c r="B6321" s="447" t="s">
        <v>752</v>
      </c>
      <c r="C6321" s="448" t="s">
        <v>2672</v>
      </c>
      <c r="D6321" s="449">
        <v>30.8</v>
      </c>
      <c r="E6321" s="449">
        <v>0</v>
      </c>
      <c r="F6321" s="449" t="s">
        <v>16111</v>
      </c>
    </row>
    <row r="6322" spans="1:6" ht="30" customHeight="1">
      <c r="A6322" s="446">
        <v>90685</v>
      </c>
      <c r="B6322" s="447" t="s">
        <v>753</v>
      </c>
      <c r="C6322" s="448" t="s">
        <v>2672</v>
      </c>
      <c r="D6322" s="449">
        <v>37.99</v>
      </c>
      <c r="E6322" s="449">
        <v>0</v>
      </c>
      <c r="F6322" s="449" t="s">
        <v>12139</v>
      </c>
    </row>
    <row r="6323" spans="1:6">
      <c r="A6323" s="441"/>
      <c r="B6323" s="445" t="s">
        <v>2290</v>
      </c>
      <c r="C6323" s="443"/>
      <c r="D6323" s="444" t="s">
        <v>2587</v>
      </c>
      <c r="E6323" s="444" t="s">
        <v>2587</v>
      </c>
      <c r="F6323" s="444"/>
    </row>
    <row r="6324" spans="1:6" ht="45" customHeight="1">
      <c r="A6324" s="446">
        <v>91634</v>
      </c>
      <c r="B6324" s="447" t="s">
        <v>702</v>
      </c>
      <c r="C6324" s="448" t="s">
        <v>1077</v>
      </c>
      <c r="D6324" s="449">
        <v>103.31</v>
      </c>
      <c r="E6324" s="449">
        <v>15.86</v>
      </c>
      <c r="F6324" s="449" t="s">
        <v>15854</v>
      </c>
    </row>
    <row r="6325" spans="1:6" ht="45" customHeight="1">
      <c r="A6325" s="446">
        <v>91635</v>
      </c>
      <c r="B6325" s="447" t="s">
        <v>1866</v>
      </c>
      <c r="C6325" s="448" t="s">
        <v>703</v>
      </c>
      <c r="D6325" s="449">
        <v>16.579999999999998</v>
      </c>
      <c r="E6325" s="449">
        <v>15.86</v>
      </c>
      <c r="F6325" s="449" t="s">
        <v>15956</v>
      </c>
    </row>
    <row r="6326" spans="1:6" ht="45" customHeight="1">
      <c r="A6326" s="446">
        <v>89259</v>
      </c>
      <c r="B6326" s="447" t="s">
        <v>892</v>
      </c>
      <c r="C6326" s="448" t="s">
        <v>2672</v>
      </c>
      <c r="D6326" s="449">
        <v>9.2899999999999991</v>
      </c>
      <c r="E6326" s="449">
        <v>0</v>
      </c>
      <c r="F6326" s="449" t="s">
        <v>16090</v>
      </c>
    </row>
    <row r="6327" spans="1:6" ht="45" customHeight="1">
      <c r="A6327" s="446">
        <v>89260</v>
      </c>
      <c r="B6327" s="447" t="s">
        <v>893</v>
      </c>
      <c r="C6327" s="448" t="s">
        <v>2672</v>
      </c>
      <c r="D6327" s="449">
        <v>3.71</v>
      </c>
      <c r="E6327" s="449">
        <v>0</v>
      </c>
      <c r="F6327" s="449" t="s">
        <v>16091</v>
      </c>
    </row>
    <row r="6328" spans="1:6" ht="45" customHeight="1">
      <c r="A6328" s="446">
        <v>89262</v>
      </c>
      <c r="B6328" s="447" t="s">
        <v>894</v>
      </c>
      <c r="C6328" s="448" t="s">
        <v>2672</v>
      </c>
      <c r="D6328" s="449">
        <v>17.43</v>
      </c>
      <c r="E6328" s="449">
        <v>0</v>
      </c>
      <c r="F6328" s="449" t="s">
        <v>11843</v>
      </c>
    </row>
    <row r="6329" spans="1:6" ht="45" customHeight="1">
      <c r="A6329" s="446">
        <v>91466</v>
      </c>
      <c r="B6329" s="447" t="s">
        <v>1523</v>
      </c>
      <c r="C6329" s="448" t="s">
        <v>2672</v>
      </c>
      <c r="D6329" s="449">
        <v>0.75</v>
      </c>
      <c r="E6329" s="449">
        <v>0</v>
      </c>
      <c r="F6329" s="449" t="s">
        <v>13863</v>
      </c>
    </row>
    <row r="6330" spans="1:6" ht="45" customHeight="1">
      <c r="A6330" s="446">
        <v>91467</v>
      </c>
      <c r="B6330" s="447" t="s">
        <v>1524</v>
      </c>
      <c r="C6330" s="448" t="s">
        <v>2672</v>
      </c>
      <c r="D6330" s="449">
        <v>83.38</v>
      </c>
      <c r="E6330" s="449">
        <v>0</v>
      </c>
      <c r="F6330" s="449" t="s">
        <v>12732</v>
      </c>
    </row>
    <row r="6331" spans="1:6" ht="45" customHeight="1">
      <c r="A6331" s="446">
        <v>91629</v>
      </c>
      <c r="B6331" s="447" t="s">
        <v>1399</v>
      </c>
      <c r="C6331" s="448" t="s">
        <v>2672</v>
      </c>
      <c r="D6331" s="449">
        <v>8.6</v>
      </c>
      <c r="E6331" s="449">
        <v>0</v>
      </c>
      <c r="F6331" s="449" t="s">
        <v>12476</v>
      </c>
    </row>
    <row r="6332" spans="1:6" ht="45" customHeight="1">
      <c r="A6332" s="446">
        <v>91630</v>
      </c>
      <c r="B6332" s="447" t="s">
        <v>1400</v>
      </c>
      <c r="C6332" s="448" t="s">
        <v>2672</v>
      </c>
      <c r="D6332" s="449">
        <v>3.43</v>
      </c>
      <c r="E6332" s="449">
        <v>0</v>
      </c>
      <c r="F6332" s="449" t="s">
        <v>11917</v>
      </c>
    </row>
    <row r="6333" spans="1:6" ht="45" customHeight="1">
      <c r="A6333" s="446">
        <v>91631</v>
      </c>
      <c r="B6333" s="447" t="s">
        <v>5159</v>
      </c>
      <c r="C6333" s="448" t="s">
        <v>2672</v>
      </c>
      <c r="D6333" s="449">
        <v>0.69</v>
      </c>
      <c r="E6333" s="449">
        <v>0</v>
      </c>
      <c r="F6333" s="449" t="s">
        <v>11908</v>
      </c>
    </row>
    <row r="6334" spans="1:6" ht="45" customHeight="1">
      <c r="A6334" s="446">
        <v>91632</v>
      </c>
      <c r="B6334" s="447" t="s">
        <v>1401</v>
      </c>
      <c r="C6334" s="448" t="s">
        <v>2672</v>
      </c>
      <c r="D6334" s="449">
        <v>16.14</v>
      </c>
      <c r="E6334" s="449">
        <v>0</v>
      </c>
      <c r="F6334" s="449" t="s">
        <v>16133</v>
      </c>
    </row>
    <row r="6335" spans="1:6" ht="45" customHeight="1">
      <c r="A6335" s="446">
        <v>91633</v>
      </c>
      <c r="B6335" s="447" t="s">
        <v>1402</v>
      </c>
      <c r="C6335" s="448" t="s">
        <v>2672</v>
      </c>
      <c r="D6335" s="449">
        <v>70.59</v>
      </c>
      <c r="E6335" s="449">
        <v>0</v>
      </c>
      <c r="F6335" s="449" t="s">
        <v>15964</v>
      </c>
    </row>
    <row r="6336" spans="1:6" ht="45" customHeight="1">
      <c r="A6336" s="446">
        <v>5928</v>
      </c>
      <c r="B6336" s="447" t="s">
        <v>1505</v>
      </c>
      <c r="C6336" s="448" t="s">
        <v>1077</v>
      </c>
      <c r="D6336" s="449">
        <v>118.42</v>
      </c>
      <c r="E6336" s="449">
        <v>15.86</v>
      </c>
      <c r="F6336" s="449" t="s">
        <v>15808</v>
      </c>
    </row>
    <row r="6337" spans="1:6" ht="45" customHeight="1">
      <c r="A6337" s="446">
        <v>5930</v>
      </c>
      <c r="B6337" s="447" t="s">
        <v>4652</v>
      </c>
      <c r="C6337" s="448" t="s">
        <v>703</v>
      </c>
      <c r="D6337" s="449">
        <v>17.61</v>
      </c>
      <c r="E6337" s="449">
        <v>15.86</v>
      </c>
      <c r="F6337" s="449" t="s">
        <v>15921</v>
      </c>
    </row>
    <row r="6338" spans="1:6" ht="45" customHeight="1">
      <c r="A6338" s="446">
        <v>93397</v>
      </c>
      <c r="B6338" s="447" t="s">
        <v>4653</v>
      </c>
      <c r="C6338" s="448" t="s">
        <v>2672</v>
      </c>
      <c r="D6338" s="449">
        <v>8.6</v>
      </c>
      <c r="E6338" s="449">
        <v>0</v>
      </c>
      <c r="F6338" s="449" t="s">
        <v>12476</v>
      </c>
    </row>
    <row r="6339" spans="1:6" ht="45" customHeight="1">
      <c r="A6339" s="446">
        <v>93398</v>
      </c>
      <c r="B6339" s="447" t="s">
        <v>4654</v>
      </c>
      <c r="C6339" s="448" t="s">
        <v>2672</v>
      </c>
      <c r="D6339" s="449">
        <v>3.43</v>
      </c>
      <c r="E6339" s="449">
        <v>0</v>
      </c>
      <c r="F6339" s="449" t="s">
        <v>11917</v>
      </c>
    </row>
    <row r="6340" spans="1:6" ht="45" customHeight="1">
      <c r="A6340" s="446">
        <v>93399</v>
      </c>
      <c r="B6340" s="447" t="s">
        <v>4655</v>
      </c>
      <c r="C6340" s="448" t="s">
        <v>2672</v>
      </c>
      <c r="D6340" s="449">
        <v>0.69</v>
      </c>
      <c r="E6340" s="449">
        <v>0</v>
      </c>
      <c r="F6340" s="449" t="s">
        <v>11908</v>
      </c>
    </row>
    <row r="6341" spans="1:6" ht="45" customHeight="1">
      <c r="A6341" s="446">
        <v>93400</v>
      </c>
      <c r="B6341" s="447" t="s">
        <v>4656</v>
      </c>
      <c r="C6341" s="448" t="s">
        <v>2672</v>
      </c>
      <c r="D6341" s="449">
        <v>16.14</v>
      </c>
      <c r="E6341" s="449">
        <v>0</v>
      </c>
      <c r="F6341" s="449" t="s">
        <v>16133</v>
      </c>
    </row>
    <row r="6342" spans="1:6" ht="45" customHeight="1">
      <c r="A6342" s="446">
        <v>93401</v>
      </c>
      <c r="B6342" s="447" t="s">
        <v>4657</v>
      </c>
      <c r="C6342" s="448" t="s">
        <v>2672</v>
      </c>
      <c r="D6342" s="449">
        <v>83.38</v>
      </c>
      <c r="E6342" s="449">
        <v>0</v>
      </c>
      <c r="F6342" s="449" t="s">
        <v>12732</v>
      </c>
    </row>
    <row r="6343" spans="1:6" ht="45" customHeight="1">
      <c r="A6343" s="446">
        <v>93402</v>
      </c>
      <c r="B6343" s="447" t="s">
        <v>4708</v>
      </c>
      <c r="C6343" s="448" t="s">
        <v>1077</v>
      </c>
      <c r="D6343" s="449">
        <v>116.10000000000001</v>
      </c>
      <c r="E6343" s="449">
        <v>15.86</v>
      </c>
      <c r="F6343" s="449" t="s">
        <v>15865</v>
      </c>
    </row>
    <row r="6344" spans="1:6" ht="45" customHeight="1">
      <c r="A6344" s="446">
        <v>93403</v>
      </c>
      <c r="B6344" s="447" t="s">
        <v>4658</v>
      </c>
      <c r="C6344" s="448" t="s">
        <v>703</v>
      </c>
      <c r="D6344" s="449">
        <v>16.579999999999998</v>
      </c>
      <c r="E6344" s="449">
        <v>15.86</v>
      </c>
      <c r="F6344" s="449" t="s">
        <v>15956</v>
      </c>
    </row>
    <row r="6345" spans="1:6" ht="30" customHeight="1">
      <c r="A6345" s="446">
        <v>89272</v>
      </c>
      <c r="B6345" s="447" t="s">
        <v>4659</v>
      </c>
      <c r="C6345" s="448" t="s">
        <v>1077</v>
      </c>
      <c r="D6345" s="449">
        <v>138.63999999999999</v>
      </c>
      <c r="E6345" s="449">
        <v>37.65</v>
      </c>
      <c r="F6345" s="449" t="s">
        <v>15833</v>
      </c>
    </row>
    <row r="6346" spans="1:6" ht="30" customHeight="1">
      <c r="A6346" s="446">
        <v>89273</v>
      </c>
      <c r="B6346" s="447" t="s">
        <v>4660</v>
      </c>
      <c r="C6346" s="448" t="s">
        <v>703</v>
      </c>
      <c r="D6346" s="449">
        <v>40.24</v>
      </c>
      <c r="E6346" s="449">
        <v>37.65</v>
      </c>
      <c r="F6346" s="449" t="s">
        <v>15941</v>
      </c>
    </row>
    <row r="6347" spans="1:6" ht="30" customHeight="1">
      <c r="A6347" s="446">
        <v>89267</v>
      </c>
      <c r="B6347" s="447" t="s">
        <v>4661</v>
      </c>
      <c r="C6347" s="448" t="s">
        <v>2672</v>
      </c>
      <c r="D6347" s="449">
        <v>25.05</v>
      </c>
      <c r="E6347" s="449">
        <v>0</v>
      </c>
      <c r="F6347" s="449" t="s">
        <v>12623</v>
      </c>
    </row>
    <row r="6348" spans="1:6" ht="30" customHeight="1">
      <c r="A6348" s="446">
        <v>89268</v>
      </c>
      <c r="B6348" s="447" t="s">
        <v>4662</v>
      </c>
      <c r="C6348" s="448" t="s">
        <v>2672</v>
      </c>
      <c r="D6348" s="449">
        <v>8.57</v>
      </c>
      <c r="E6348" s="449">
        <v>0</v>
      </c>
      <c r="F6348" s="449" t="s">
        <v>16093</v>
      </c>
    </row>
    <row r="6349" spans="1:6" ht="30" customHeight="1">
      <c r="A6349" s="446">
        <v>89269</v>
      </c>
      <c r="B6349" s="447" t="s">
        <v>4663</v>
      </c>
      <c r="C6349" s="448" t="s">
        <v>2672</v>
      </c>
      <c r="D6349" s="449">
        <v>1.75</v>
      </c>
      <c r="E6349" s="449">
        <v>0</v>
      </c>
      <c r="F6349" s="449" t="s">
        <v>14734</v>
      </c>
    </row>
    <row r="6350" spans="1:6" ht="30" customHeight="1">
      <c r="A6350" s="446">
        <v>89270</v>
      </c>
      <c r="B6350" s="447" t="s">
        <v>4664</v>
      </c>
      <c r="C6350" s="448" t="s">
        <v>2672</v>
      </c>
      <c r="D6350" s="449">
        <v>40.26</v>
      </c>
      <c r="E6350" s="449">
        <v>0</v>
      </c>
      <c r="F6350" s="449" t="s">
        <v>16094</v>
      </c>
    </row>
    <row r="6351" spans="1:6" ht="30" customHeight="1">
      <c r="A6351" s="446">
        <v>89271</v>
      </c>
      <c r="B6351" s="447" t="s">
        <v>4665</v>
      </c>
      <c r="C6351" s="448" t="s">
        <v>2672</v>
      </c>
      <c r="D6351" s="449">
        <v>58.14</v>
      </c>
      <c r="E6351" s="449">
        <v>0</v>
      </c>
      <c r="F6351" s="449" t="s">
        <v>16095</v>
      </c>
    </row>
    <row r="6352" spans="1:6" ht="30" customHeight="1">
      <c r="A6352" s="446">
        <v>93287</v>
      </c>
      <c r="B6352" s="447" t="s">
        <v>4666</v>
      </c>
      <c r="C6352" s="448" t="s">
        <v>1077</v>
      </c>
      <c r="D6352" s="449">
        <v>318.3</v>
      </c>
      <c r="E6352" s="449">
        <v>37.65</v>
      </c>
      <c r="F6352" s="449" t="s">
        <v>15864</v>
      </c>
    </row>
    <row r="6353" spans="1:6" ht="30" customHeight="1">
      <c r="A6353" s="446">
        <v>93288</v>
      </c>
      <c r="B6353" s="447" t="s">
        <v>4667</v>
      </c>
      <c r="C6353" s="448" t="s">
        <v>703</v>
      </c>
      <c r="D6353" s="449">
        <v>72.900000000000006</v>
      </c>
      <c r="E6353" s="449">
        <v>37.65</v>
      </c>
      <c r="F6353" s="449" t="s">
        <v>15966</v>
      </c>
    </row>
    <row r="6354" spans="1:6" ht="30" customHeight="1">
      <c r="A6354" s="446">
        <v>93283</v>
      </c>
      <c r="B6354" s="447" t="s">
        <v>4668</v>
      </c>
      <c r="C6354" s="448" t="s">
        <v>2672</v>
      </c>
      <c r="D6354" s="449">
        <v>48.17</v>
      </c>
      <c r="E6354" s="449">
        <v>0</v>
      </c>
      <c r="F6354" s="449" t="s">
        <v>16154</v>
      </c>
    </row>
    <row r="6355" spans="1:6" ht="30" customHeight="1">
      <c r="A6355" s="446">
        <v>93284</v>
      </c>
      <c r="B6355" s="447" t="s">
        <v>4669</v>
      </c>
      <c r="C6355" s="448" t="s">
        <v>2672</v>
      </c>
      <c r="D6355" s="449">
        <v>16.489999999999998</v>
      </c>
      <c r="E6355" s="449">
        <v>0</v>
      </c>
      <c r="F6355" s="449" t="s">
        <v>15216</v>
      </c>
    </row>
    <row r="6356" spans="1:6" ht="30" customHeight="1">
      <c r="A6356" s="446">
        <v>93285</v>
      </c>
      <c r="B6356" s="447" t="s">
        <v>4670</v>
      </c>
      <c r="C6356" s="448" t="s">
        <v>2672</v>
      </c>
      <c r="D6356" s="449">
        <v>77.44</v>
      </c>
      <c r="E6356" s="449">
        <v>0</v>
      </c>
      <c r="F6356" s="449" t="s">
        <v>16155</v>
      </c>
    </row>
    <row r="6357" spans="1:6" ht="30" customHeight="1">
      <c r="A6357" s="446">
        <v>93286</v>
      </c>
      <c r="B6357" s="447" t="s">
        <v>4671</v>
      </c>
      <c r="C6357" s="448" t="s">
        <v>2672</v>
      </c>
      <c r="D6357" s="449">
        <v>167.96</v>
      </c>
      <c r="E6357" s="449">
        <v>0</v>
      </c>
      <c r="F6357" s="449" t="s">
        <v>11662</v>
      </c>
    </row>
    <row r="6358" spans="1:6" ht="30" customHeight="1">
      <c r="A6358" s="446">
        <v>93296</v>
      </c>
      <c r="B6358" s="447" t="s">
        <v>4672</v>
      </c>
      <c r="C6358" s="448" t="s">
        <v>2672</v>
      </c>
      <c r="D6358" s="449">
        <v>3.37</v>
      </c>
      <c r="E6358" s="449">
        <v>0</v>
      </c>
      <c r="F6358" s="449" t="s">
        <v>12026</v>
      </c>
    </row>
    <row r="6359" spans="1:6">
      <c r="A6359" s="441"/>
      <c r="B6359" s="445" t="s">
        <v>4673</v>
      </c>
      <c r="C6359" s="443"/>
      <c r="D6359" s="444" t="s">
        <v>2587</v>
      </c>
      <c r="E6359" s="444" t="s">
        <v>2587</v>
      </c>
      <c r="F6359" s="444"/>
    </row>
    <row r="6360" spans="1:6" ht="30" customHeight="1">
      <c r="A6360" s="446">
        <v>92138</v>
      </c>
      <c r="B6360" s="447" t="s">
        <v>5636</v>
      </c>
      <c r="C6360" s="448" t="s">
        <v>1077</v>
      </c>
      <c r="D6360" s="449">
        <v>102.71</v>
      </c>
      <c r="E6360" s="449">
        <v>14.76</v>
      </c>
      <c r="F6360" s="449" t="s">
        <v>15858</v>
      </c>
    </row>
    <row r="6361" spans="1:6" ht="30" customHeight="1">
      <c r="A6361" s="446">
        <v>92139</v>
      </c>
      <c r="B6361" s="447" t="s">
        <v>4674</v>
      </c>
      <c r="C6361" s="448" t="s">
        <v>703</v>
      </c>
      <c r="D6361" s="449">
        <v>13.99</v>
      </c>
      <c r="E6361" s="449">
        <v>14.76</v>
      </c>
      <c r="F6361" s="449" t="s">
        <v>15959</v>
      </c>
    </row>
    <row r="6362" spans="1:6" ht="30" customHeight="1">
      <c r="A6362" s="446">
        <v>92145</v>
      </c>
      <c r="B6362" s="447" t="s">
        <v>5637</v>
      </c>
      <c r="C6362" s="448" t="s">
        <v>1077</v>
      </c>
      <c r="D6362" s="449">
        <v>71.92</v>
      </c>
      <c r="E6362" s="449">
        <v>14.76</v>
      </c>
      <c r="F6362" s="449" t="s">
        <v>15859</v>
      </c>
    </row>
    <row r="6363" spans="1:6" ht="30" customHeight="1">
      <c r="A6363" s="446">
        <v>92146</v>
      </c>
      <c r="B6363" s="447" t="s">
        <v>5618</v>
      </c>
      <c r="C6363" s="448" t="s">
        <v>703</v>
      </c>
      <c r="D6363" s="449">
        <v>6.9399999999999995</v>
      </c>
      <c r="E6363" s="449">
        <v>14.76</v>
      </c>
      <c r="F6363" s="449" t="s">
        <v>15960</v>
      </c>
    </row>
    <row r="6364" spans="1:6" ht="30" customHeight="1">
      <c r="A6364" s="446">
        <v>92133</v>
      </c>
      <c r="B6364" s="447" t="s">
        <v>5619</v>
      </c>
      <c r="C6364" s="448" t="s">
        <v>2672</v>
      </c>
      <c r="D6364" s="449">
        <v>7.44</v>
      </c>
      <c r="E6364" s="449">
        <v>0</v>
      </c>
      <c r="F6364" s="449" t="s">
        <v>11376</v>
      </c>
    </row>
    <row r="6365" spans="1:6" ht="30" customHeight="1">
      <c r="A6365" s="446">
        <v>92134</v>
      </c>
      <c r="B6365" s="447" t="s">
        <v>5620</v>
      </c>
      <c r="C6365" s="448" t="s">
        <v>2672</v>
      </c>
      <c r="D6365" s="449">
        <v>2.23</v>
      </c>
      <c r="E6365" s="449">
        <v>0</v>
      </c>
      <c r="F6365" s="449" t="s">
        <v>14462</v>
      </c>
    </row>
    <row r="6366" spans="1:6" ht="30" customHeight="1">
      <c r="A6366" s="446">
        <v>92135</v>
      </c>
      <c r="B6366" s="447" t="s">
        <v>5621</v>
      </c>
      <c r="C6366" s="448" t="s">
        <v>2672</v>
      </c>
      <c r="D6366" s="449">
        <v>0.46</v>
      </c>
      <c r="E6366" s="449">
        <v>0</v>
      </c>
      <c r="F6366" s="449" t="s">
        <v>14046</v>
      </c>
    </row>
    <row r="6367" spans="1:6" ht="30" customHeight="1">
      <c r="A6367" s="446">
        <v>92136</v>
      </c>
      <c r="B6367" s="447" t="s">
        <v>5622</v>
      </c>
      <c r="C6367" s="448" t="s">
        <v>2672</v>
      </c>
      <c r="D6367" s="449">
        <v>9.3000000000000007</v>
      </c>
      <c r="E6367" s="449">
        <v>0</v>
      </c>
      <c r="F6367" s="449" t="s">
        <v>16140</v>
      </c>
    </row>
    <row r="6368" spans="1:6" ht="30" customHeight="1">
      <c r="A6368" s="446">
        <v>92137</v>
      </c>
      <c r="B6368" s="447" t="s">
        <v>5623</v>
      </c>
      <c r="C6368" s="448" t="s">
        <v>2672</v>
      </c>
      <c r="D6368" s="449">
        <v>79.42</v>
      </c>
      <c r="E6368" s="449">
        <v>0</v>
      </c>
      <c r="F6368" s="449" t="s">
        <v>16141</v>
      </c>
    </row>
    <row r="6369" spans="1:6" ht="30" customHeight="1">
      <c r="A6369" s="446">
        <v>92140</v>
      </c>
      <c r="B6369" s="447" t="s">
        <v>5624</v>
      </c>
      <c r="C6369" s="448" t="s">
        <v>2672</v>
      </c>
      <c r="D6369" s="449">
        <v>2.2599999999999998</v>
      </c>
      <c r="E6369" s="449">
        <v>0</v>
      </c>
      <c r="F6369" s="449" t="s">
        <v>13378</v>
      </c>
    </row>
    <row r="6370" spans="1:6" ht="30" customHeight="1">
      <c r="A6370" s="446">
        <v>92141</v>
      </c>
      <c r="B6370" s="447" t="s">
        <v>5625</v>
      </c>
      <c r="C6370" s="448" t="s">
        <v>2672</v>
      </c>
      <c r="D6370" s="449">
        <v>0.68</v>
      </c>
      <c r="E6370" s="449">
        <v>0</v>
      </c>
      <c r="F6370" s="449" t="s">
        <v>12039</v>
      </c>
    </row>
    <row r="6371" spans="1:6" ht="30" customHeight="1">
      <c r="A6371" s="446">
        <v>92142</v>
      </c>
      <c r="B6371" s="447" t="s">
        <v>5626</v>
      </c>
      <c r="C6371" s="448" t="s">
        <v>2672</v>
      </c>
      <c r="D6371" s="449">
        <v>0.14000000000000001</v>
      </c>
      <c r="E6371" s="449">
        <v>0</v>
      </c>
      <c r="F6371" s="449" t="s">
        <v>14031</v>
      </c>
    </row>
    <row r="6372" spans="1:6" ht="30" customHeight="1">
      <c r="A6372" s="446">
        <v>92143</v>
      </c>
      <c r="B6372" s="447" t="s">
        <v>5627</v>
      </c>
      <c r="C6372" s="448" t="s">
        <v>2672</v>
      </c>
      <c r="D6372" s="449">
        <v>2.83</v>
      </c>
      <c r="E6372" s="449">
        <v>0</v>
      </c>
      <c r="F6372" s="449" t="s">
        <v>11861</v>
      </c>
    </row>
    <row r="6373" spans="1:6" ht="30" customHeight="1">
      <c r="A6373" s="446">
        <v>92144</v>
      </c>
      <c r="B6373" s="447" t="s">
        <v>5628</v>
      </c>
      <c r="C6373" s="448" t="s">
        <v>2672</v>
      </c>
      <c r="D6373" s="449">
        <v>62.15</v>
      </c>
      <c r="E6373" s="449">
        <v>0</v>
      </c>
      <c r="F6373" s="449" t="s">
        <v>16142</v>
      </c>
    </row>
    <row r="6374" spans="1:6">
      <c r="A6374" s="441"/>
      <c r="B6374" s="445" t="s">
        <v>2291</v>
      </c>
      <c r="C6374" s="443"/>
      <c r="D6374" s="444" t="s">
        <v>2587</v>
      </c>
      <c r="E6374" s="444" t="s">
        <v>2587</v>
      </c>
      <c r="F6374" s="444"/>
    </row>
    <row r="6375" spans="1:6" ht="45" customHeight="1">
      <c r="A6375" s="446">
        <v>5695</v>
      </c>
      <c r="B6375" s="447" t="s">
        <v>1873</v>
      </c>
      <c r="C6375" s="448" t="s">
        <v>2672</v>
      </c>
      <c r="D6375" s="449">
        <v>22.54</v>
      </c>
      <c r="E6375" s="449">
        <v>0</v>
      </c>
      <c r="F6375" s="449" t="s">
        <v>12447</v>
      </c>
    </row>
    <row r="6376" spans="1:6" ht="45" customHeight="1">
      <c r="A6376" s="446">
        <v>5811</v>
      </c>
      <c r="B6376" s="447" t="s">
        <v>1082</v>
      </c>
      <c r="C6376" s="448" t="s">
        <v>1077</v>
      </c>
      <c r="D6376" s="449">
        <v>144.95000000000002</v>
      </c>
      <c r="E6376" s="449">
        <v>12.76</v>
      </c>
      <c r="F6376" s="449" t="s">
        <v>15793</v>
      </c>
    </row>
    <row r="6377" spans="1:6" ht="45" customHeight="1">
      <c r="A6377" s="446">
        <v>5961</v>
      </c>
      <c r="B6377" s="447" t="s">
        <v>2590</v>
      </c>
      <c r="C6377" s="448" t="s">
        <v>703</v>
      </c>
      <c r="D6377" s="449">
        <v>20.950000000000003</v>
      </c>
      <c r="E6377" s="449">
        <v>12.76</v>
      </c>
      <c r="F6377" s="449" t="s">
        <v>15926</v>
      </c>
    </row>
    <row r="6378" spans="1:6" ht="45" customHeight="1">
      <c r="A6378" s="446">
        <v>7058</v>
      </c>
      <c r="B6378" s="447" t="s">
        <v>1539</v>
      </c>
      <c r="C6378" s="448" t="s">
        <v>2672</v>
      </c>
      <c r="D6378" s="449">
        <v>11.48</v>
      </c>
      <c r="E6378" s="449">
        <v>0</v>
      </c>
      <c r="F6378" s="449" t="s">
        <v>16027</v>
      </c>
    </row>
    <row r="6379" spans="1:6" ht="45" customHeight="1">
      <c r="A6379" s="446">
        <v>7059</v>
      </c>
      <c r="B6379" s="447" t="s">
        <v>1540</v>
      </c>
      <c r="C6379" s="448" t="s">
        <v>2672</v>
      </c>
      <c r="D6379" s="449">
        <v>4.01</v>
      </c>
      <c r="E6379" s="449">
        <v>0</v>
      </c>
      <c r="F6379" s="449" t="s">
        <v>16024</v>
      </c>
    </row>
    <row r="6380" spans="1:6" ht="45" customHeight="1">
      <c r="A6380" s="446">
        <v>7060</v>
      </c>
      <c r="B6380" s="447" t="s">
        <v>1541</v>
      </c>
      <c r="C6380" s="448" t="s">
        <v>2672</v>
      </c>
      <c r="D6380" s="449">
        <v>21.53</v>
      </c>
      <c r="E6380" s="449">
        <v>0</v>
      </c>
      <c r="F6380" s="449" t="s">
        <v>12525</v>
      </c>
    </row>
    <row r="6381" spans="1:6" ht="45" customHeight="1">
      <c r="A6381" s="446">
        <v>7061</v>
      </c>
      <c r="B6381" s="447" t="s">
        <v>1542</v>
      </c>
      <c r="C6381" s="448" t="s">
        <v>2672</v>
      </c>
      <c r="D6381" s="449">
        <v>81.61</v>
      </c>
      <c r="E6381" s="449">
        <v>0</v>
      </c>
      <c r="F6381" s="449" t="s">
        <v>16028</v>
      </c>
    </row>
    <row r="6382" spans="1:6" ht="45" customHeight="1">
      <c r="A6382" s="446">
        <v>53792</v>
      </c>
      <c r="B6382" s="447" t="s">
        <v>1940</v>
      </c>
      <c r="C6382" s="448" t="s">
        <v>2672</v>
      </c>
      <c r="D6382" s="449">
        <v>101.46</v>
      </c>
      <c r="E6382" s="449">
        <v>0</v>
      </c>
      <c r="F6382" s="449" t="s">
        <v>16033</v>
      </c>
    </row>
    <row r="6383" spans="1:6" ht="45" customHeight="1">
      <c r="A6383" s="446">
        <v>67826</v>
      </c>
      <c r="B6383" s="447" t="s">
        <v>1983</v>
      </c>
      <c r="C6383" s="448" t="s">
        <v>1077</v>
      </c>
      <c r="D6383" s="449">
        <v>123.32000000000001</v>
      </c>
      <c r="E6383" s="449">
        <v>12.76</v>
      </c>
      <c r="F6383" s="449" t="s">
        <v>14783</v>
      </c>
    </row>
    <row r="6384" spans="1:6" ht="45" customHeight="1">
      <c r="A6384" s="446">
        <v>67827</v>
      </c>
      <c r="B6384" s="447" t="s">
        <v>912</v>
      </c>
      <c r="C6384" s="448" t="s">
        <v>703</v>
      </c>
      <c r="D6384" s="449">
        <v>20.18</v>
      </c>
      <c r="E6384" s="449">
        <v>12.76</v>
      </c>
      <c r="F6384" s="449" t="s">
        <v>15930</v>
      </c>
    </row>
    <row r="6385" spans="1:6" ht="45" customHeight="1">
      <c r="A6385" s="446">
        <v>89870</v>
      </c>
      <c r="B6385" s="447" t="s">
        <v>902</v>
      </c>
      <c r="C6385" s="448" t="s">
        <v>2672</v>
      </c>
      <c r="D6385" s="449">
        <v>17.07</v>
      </c>
      <c r="E6385" s="449">
        <v>0</v>
      </c>
      <c r="F6385" s="449" t="s">
        <v>16096</v>
      </c>
    </row>
    <row r="6386" spans="1:6" ht="45" customHeight="1">
      <c r="A6386" s="446">
        <v>89871</v>
      </c>
      <c r="B6386" s="447" t="s">
        <v>903</v>
      </c>
      <c r="C6386" s="448" t="s">
        <v>2672</v>
      </c>
      <c r="D6386" s="449">
        <v>5.97</v>
      </c>
      <c r="E6386" s="449">
        <v>0</v>
      </c>
      <c r="F6386" s="449" t="s">
        <v>12961</v>
      </c>
    </row>
    <row r="6387" spans="1:6" ht="45" customHeight="1">
      <c r="A6387" s="446">
        <v>89872</v>
      </c>
      <c r="B6387" s="447" t="s">
        <v>904</v>
      </c>
      <c r="C6387" s="448" t="s">
        <v>2672</v>
      </c>
      <c r="D6387" s="449">
        <v>1.23</v>
      </c>
      <c r="E6387" s="449">
        <v>0</v>
      </c>
      <c r="F6387" s="449" t="s">
        <v>11982</v>
      </c>
    </row>
    <row r="6388" spans="1:6" ht="45" customHeight="1">
      <c r="A6388" s="446">
        <v>89873</v>
      </c>
      <c r="B6388" s="447" t="s">
        <v>905</v>
      </c>
      <c r="C6388" s="448" t="s">
        <v>2672</v>
      </c>
      <c r="D6388" s="449">
        <v>32.01</v>
      </c>
      <c r="E6388" s="449">
        <v>0</v>
      </c>
      <c r="F6388" s="449" t="s">
        <v>16097</v>
      </c>
    </row>
    <row r="6389" spans="1:6" ht="45" customHeight="1">
      <c r="A6389" s="446">
        <v>89874</v>
      </c>
      <c r="B6389" s="447" t="s">
        <v>906</v>
      </c>
      <c r="C6389" s="448" t="s">
        <v>2672</v>
      </c>
      <c r="D6389" s="449">
        <v>126.17</v>
      </c>
      <c r="E6389" s="449">
        <v>0</v>
      </c>
      <c r="F6389" s="449" t="s">
        <v>16098</v>
      </c>
    </row>
    <row r="6390" spans="1:6" ht="45" customHeight="1">
      <c r="A6390" s="446">
        <v>89878</v>
      </c>
      <c r="B6390" s="447" t="s">
        <v>907</v>
      </c>
      <c r="C6390" s="448" t="s">
        <v>2672</v>
      </c>
      <c r="D6390" s="449">
        <v>18.079999999999998</v>
      </c>
      <c r="E6390" s="449">
        <v>0</v>
      </c>
      <c r="F6390" s="449" t="s">
        <v>16006</v>
      </c>
    </row>
    <row r="6391" spans="1:6" ht="45" customHeight="1">
      <c r="A6391" s="446">
        <v>89879</v>
      </c>
      <c r="B6391" s="447" t="s">
        <v>908</v>
      </c>
      <c r="C6391" s="448" t="s">
        <v>2672</v>
      </c>
      <c r="D6391" s="449">
        <v>6.32</v>
      </c>
      <c r="E6391" s="449">
        <v>0</v>
      </c>
      <c r="F6391" s="449" t="s">
        <v>16099</v>
      </c>
    </row>
    <row r="6392" spans="1:6" ht="45" customHeight="1">
      <c r="A6392" s="446">
        <v>89880</v>
      </c>
      <c r="B6392" s="447" t="s">
        <v>909</v>
      </c>
      <c r="C6392" s="448" t="s">
        <v>2672</v>
      </c>
      <c r="D6392" s="449">
        <v>1.3</v>
      </c>
      <c r="E6392" s="449">
        <v>0</v>
      </c>
      <c r="F6392" s="449" t="s">
        <v>12928</v>
      </c>
    </row>
    <row r="6393" spans="1:6" ht="45" customHeight="1">
      <c r="A6393" s="446">
        <v>89881</v>
      </c>
      <c r="B6393" s="447" t="s">
        <v>910</v>
      </c>
      <c r="C6393" s="448" t="s">
        <v>2672</v>
      </c>
      <c r="D6393" s="449">
        <v>33.909999999999997</v>
      </c>
      <c r="E6393" s="449">
        <v>0</v>
      </c>
      <c r="F6393" s="449" t="s">
        <v>16100</v>
      </c>
    </row>
    <row r="6394" spans="1:6" ht="45" customHeight="1">
      <c r="A6394" s="446">
        <v>89882</v>
      </c>
      <c r="B6394" s="447" t="s">
        <v>627</v>
      </c>
      <c r="C6394" s="448" t="s">
        <v>2672</v>
      </c>
      <c r="D6394" s="449">
        <v>145.58000000000001</v>
      </c>
      <c r="E6394" s="449">
        <v>0</v>
      </c>
      <c r="F6394" s="449" t="s">
        <v>16101</v>
      </c>
    </row>
    <row r="6395" spans="1:6" ht="45" customHeight="1">
      <c r="A6395" s="446">
        <v>89876</v>
      </c>
      <c r="B6395" s="447" t="s">
        <v>681</v>
      </c>
      <c r="C6395" s="448" t="s">
        <v>1077</v>
      </c>
      <c r="D6395" s="449">
        <v>186.31</v>
      </c>
      <c r="E6395" s="449">
        <v>12.76</v>
      </c>
      <c r="F6395" s="449" t="s">
        <v>15836</v>
      </c>
    </row>
    <row r="6396" spans="1:6" ht="45" customHeight="1">
      <c r="A6396" s="446">
        <v>89883</v>
      </c>
      <c r="B6396" s="447" t="s">
        <v>682</v>
      </c>
      <c r="C6396" s="448" t="s">
        <v>1077</v>
      </c>
      <c r="D6396" s="449">
        <v>209.05</v>
      </c>
      <c r="E6396" s="449">
        <v>12.76</v>
      </c>
      <c r="F6396" s="449" t="s">
        <v>15837</v>
      </c>
    </row>
    <row r="6397" spans="1:6" ht="45" customHeight="1">
      <c r="A6397" s="446">
        <v>91386</v>
      </c>
      <c r="B6397" s="447" t="s">
        <v>701</v>
      </c>
      <c r="C6397" s="448" t="s">
        <v>1077</v>
      </c>
      <c r="D6397" s="449">
        <v>150.09</v>
      </c>
      <c r="E6397" s="449">
        <v>12.76</v>
      </c>
      <c r="F6397" s="449" t="s">
        <v>15852</v>
      </c>
    </row>
    <row r="6398" spans="1:6" ht="45" customHeight="1">
      <c r="A6398" s="446">
        <v>89877</v>
      </c>
      <c r="B6398" s="447" t="s">
        <v>933</v>
      </c>
      <c r="C6398" s="448" t="s">
        <v>703</v>
      </c>
      <c r="D6398" s="449">
        <v>28.130000000000003</v>
      </c>
      <c r="E6398" s="449">
        <v>12.76</v>
      </c>
      <c r="F6398" s="449" t="s">
        <v>15942</v>
      </c>
    </row>
    <row r="6399" spans="1:6" ht="45" customHeight="1">
      <c r="A6399" s="446">
        <v>89884</v>
      </c>
      <c r="B6399" s="447" t="s">
        <v>934</v>
      </c>
      <c r="C6399" s="448" t="s">
        <v>703</v>
      </c>
      <c r="D6399" s="449">
        <v>29.560000000000002</v>
      </c>
      <c r="E6399" s="449">
        <v>12.76</v>
      </c>
      <c r="F6399" s="449" t="s">
        <v>13103</v>
      </c>
    </row>
    <row r="6400" spans="1:6" ht="45" customHeight="1">
      <c r="A6400" s="446">
        <v>91387</v>
      </c>
      <c r="B6400" s="447" t="s">
        <v>1864</v>
      </c>
      <c r="C6400" s="448" t="s">
        <v>703</v>
      </c>
      <c r="D6400" s="449">
        <v>23.160000000000004</v>
      </c>
      <c r="E6400" s="449">
        <v>12.76</v>
      </c>
      <c r="F6400" s="449" t="s">
        <v>15952</v>
      </c>
    </row>
    <row r="6401" spans="1:6" ht="45" customHeight="1">
      <c r="A6401" s="446">
        <v>91367</v>
      </c>
      <c r="B6401" s="447" t="s">
        <v>1686</v>
      </c>
      <c r="C6401" s="448" t="s">
        <v>2672</v>
      </c>
      <c r="D6401" s="449">
        <v>12.02</v>
      </c>
      <c r="E6401" s="449">
        <v>0</v>
      </c>
      <c r="F6401" s="449" t="s">
        <v>13039</v>
      </c>
    </row>
    <row r="6402" spans="1:6" ht="45" customHeight="1">
      <c r="A6402" s="446">
        <v>91368</v>
      </c>
      <c r="B6402" s="447" t="s">
        <v>1687</v>
      </c>
      <c r="C6402" s="448" t="s">
        <v>2672</v>
      </c>
      <c r="D6402" s="449">
        <v>4.2</v>
      </c>
      <c r="E6402" s="449">
        <v>0</v>
      </c>
      <c r="F6402" s="449" t="s">
        <v>16125</v>
      </c>
    </row>
    <row r="6403" spans="1:6" ht="45" customHeight="1">
      <c r="A6403" s="446">
        <v>91369</v>
      </c>
      <c r="B6403" s="447" t="s">
        <v>1688</v>
      </c>
      <c r="C6403" s="448" t="s">
        <v>2672</v>
      </c>
      <c r="D6403" s="449">
        <v>0.87</v>
      </c>
      <c r="E6403" s="449">
        <v>0</v>
      </c>
      <c r="F6403" s="449" t="s">
        <v>16126</v>
      </c>
    </row>
    <row r="6404" spans="1:6" ht="45" customHeight="1">
      <c r="A6404" s="446">
        <v>91380</v>
      </c>
      <c r="B6404" s="447" t="s">
        <v>1513</v>
      </c>
      <c r="C6404" s="448" t="s">
        <v>2672</v>
      </c>
      <c r="D6404" s="449">
        <v>13.58</v>
      </c>
      <c r="E6404" s="449">
        <v>0</v>
      </c>
      <c r="F6404" s="449" t="s">
        <v>14698</v>
      </c>
    </row>
    <row r="6405" spans="1:6" ht="45" customHeight="1">
      <c r="A6405" s="446">
        <v>91381</v>
      </c>
      <c r="B6405" s="447" t="s">
        <v>1514</v>
      </c>
      <c r="C6405" s="448" t="s">
        <v>2672</v>
      </c>
      <c r="D6405" s="449">
        <v>4.74</v>
      </c>
      <c r="E6405" s="449">
        <v>0</v>
      </c>
      <c r="F6405" s="449" t="s">
        <v>13415</v>
      </c>
    </row>
    <row r="6406" spans="1:6" ht="45" customHeight="1">
      <c r="A6406" s="446">
        <v>91382</v>
      </c>
      <c r="B6406" s="447" t="s">
        <v>1515</v>
      </c>
      <c r="C6406" s="448" t="s">
        <v>2672</v>
      </c>
      <c r="D6406" s="449">
        <v>0.98</v>
      </c>
      <c r="E6406" s="449">
        <v>0</v>
      </c>
      <c r="F6406" s="449" t="s">
        <v>16127</v>
      </c>
    </row>
    <row r="6407" spans="1:6" ht="45" customHeight="1">
      <c r="A6407" s="446">
        <v>91383</v>
      </c>
      <c r="B6407" s="447" t="s">
        <v>1516</v>
      </c>
      <c r="C6407" s="448" t="s">
        <v>2672</v>
      </c>
      <c r="D6407" s="449">
        <v>25.47</v>
      </c>
      <c r="E6407" s="449">
        <v>0</v>
      </c>
      <c r="F6407" s="449" t="s">
        <v>16128</v>
      </c>
    </row>
    <row r="6408" spans="1:6" ht="45" customHeight="1">
      <c r="A6408" s="446">
        <v>91384</v>
      </c>
      <c r="B6408" s="447" t="s">
        <v>1517</v>
      </c>
      <c r="C6408" s="448" t="s">
        <v>2672</v>
      </c>
      <c r="D6408" s="449">
        <v>101.46</v>
      </c>
      <c r="E6408" s="449">
        <v>0</v>
      </c>
      <c r="F6408" s="449" t="s">
        <v>16033</v>
      </c>
    </row>
    <row r="6409" spans="1:6" ht="30" customHeight="1">
      <c r="A6409" s="446">
        <v>96035</v>
      </c>
      <c r="B6409" s="447" t="s">
        <v>15890</v>
      </c>
      <c r="C6409" s="448" t="s">
        <v>1077</v>
      </c>
      <c r="D6409" s="449">
        <v>157.64000000000001</v>
      </c>
      <c r="E6409" s="449">
        <v>12.76</v>
      </c>
      <c r="F6409" s="449" t="s">
        <v>15891</v>
      </c>
    </row>
    <row r="6410" spans="1:6" ht="30" customHeight="1">
      <c r="A6410" s="446">
        <v>96036</v>
      </c>
      <c r="B6410" s="447" t="s">
        <v>15985</v>
      </c>
      <c r="C6410" s="448" t="s">
        <v>703</v>
      </c>
      <c r="D6410" s="449">
        <v>26.410000000000004</v>
      </c>
      <c r="E6410" s="449">
        <v>12.76</v>
      </c>
      <c r="F6410" s="449" t="s">
        <v>15986</v>
      </c>
    </row>
    <row r="6411" spans="1:6" ht="45" customHeight="1">
      <c r="A6411" s="446">
        <v>91402</v>
      </c>
      <c r="B6411" s="447" t="s">
        <v>1871</v>
      </c>
      <c r="C6411" s="448" t="s">
        <v>2672</v>
      </c>
      <c r="D6411" s="449">
        <v>0.83</v>
      </c>
      <c r="E6411" s="449">
        <v>0</v>
      </c>
      <c r="F6411" s="449" t="s">
        <v>11304</v>
      </c>
    </row>
    <row r="6412" spans="1:6" ht="30" customHeight="1">
      <c r="A6412" s="446">
        <v>96030</v>
      </c>
      <c r="B6412" s="447" t="s">
        <v>16197</v>
      </c>
      <c r="C6412" s="448" t="s">
        <v>2672</v>
      </c>
      <c r="D6412" s="449">
        <v>15.87</v>
      </c>
      <c r="E6412" s="449">
        <v>0</v>
      </c>
      <c r="F6412" s="449" t="s">
        <v>16198</v>
      </c>
    </row>
    <row r="6413" spans="1:6" ht="30" customHeight="1">
      <c r="A6413" s="446">
        <v>96031</v>
      </c>
      <c r="B6413" s="447" t="s">
        <v>16199</v>
      </c>
      <c r="C6413" s="448" t="s">
        <v>2672</v>
      </c>
      <c r="D6413" s="449">
        <v>5.54</v>
      </c>
      <c r="E6413" s="449">
        <v>0</v>
      </c>
      <c r="F6413" s="449" t="s">
        <v>16200</v>
      </c>
    </row>
    <row r="6414" spans="1:6" ht="45" customHeight="1">
      <c r="A6414" s="446">
        <v>96032</v>
      </c>
      <c r="B6414" s="447" t="s">
        <v>16201</v>
      </c>
      <c r="C6414" s="448" t="s">
        <v>2672</v>
      </c>
      <c r="D6414" s="449">
        <v>1.1399999999999999</v>
      </c>
      <c r="E6414" s="449">
        <v>0</v>
      </c>
      <c r="F6414" s="449" t="s">
        <v>13691</v>
      </c>
    </row>
    <row r="6415" spans="1:6" ht="30" customHeight="1">
      <c r="A6415" s="446">
        <v>96033</v>
      </c>
      <c r="B6415" s="447" t="s">
        <v>16202</v>
      </c>
      <c r="C6415" s="448" t="s">
        <v>2672</v>
      </c>
      <c r="D6415" s="449">
        <v>29.77</v>
      </c>
      <c r="E6415" s="449">
        <v>0</v>
      </c>
      <c r="F6415" s="449" t="s">
        <v>16203</v>
      </c>
    </row>
    <row r="6416" spans="1:6" ht="45" customHeight="1">
      <c r="A6416" s="446">
        <v>96034</v>
      </c>
      <c r="B6416" s="447" t="s">
        <v>16204</v>
      </c>
      <c r="C6416" s="448" t="s">
        <v>2672</v>
      </c>
      <c r="D6416" s="449">
        <v>101.46</v>
      </c>
      <c r="E6416" s="449">
        <v>0</v>
      </c>
      <c r="F6416" s="449" t="s">
        <v>16033</v>
      </c>
    </row>
    <row r="6417" spans="1:6" ht="45" customHeight="1">
      <c r="A6417" s="446">
        <v>5824</v>
      </c>
      <c r="B6417" s="447" t="s">
        <v>1083</v>
      </c>
      <c r="C6417" s="448" t="s">
        <v>1077</v>
      </c>
      <c r="D6417" s="449">
        <v>112.32</v>
      </c>
      <c r="E6417" s="449">
        <v>13.53</v>
      </c>
      <c r="F6417" s="449" t="s">
        <v>15795</v>
      </c>
    </row>
    <row r="6418" spans="1:6" ht="45" customHeight="1">
      <c r="A6418" s="446">
        <v>5826</v>
      </c>
      <c r="B6418" s="447" t="s">
        <v>1273</v>
      </c>
      <c r="C6418" s="448" t="s">
        <v>703</v>
      </c>
      <c r="D6418" s="449">
        <v>14.910000000000002</v>
      </c>
      <c r="E6418" s="449">
        <v>13.53</v>
      </c>
      <c r="F6418" s="449" t="s">
        <v>15908</v>
      </c>
    </row>
    <row r="6419" spans="1:6" ht="45" customHeight="1">
      <c r="A6419" s="446">
        <v>5705</v>
      </c>
      <c r="B6419" s="447" t="s">
        <v>1874</v>
      </c>
      <c r="C6419" s="448" t="s">
        <v>2672</v>
      </c>
      <c r="D6419" s="449">
        <v>14.03</v>
      </c>
      <c r="E6419" s="449">
        <v>0</v>
      </c>
      <c r="F6419" s="449" t="s">
        <v>11901</v>
      </c>
    </row>
    <row r="6420" spans="1:6" ht="45" customHeight="1">
      <c r="A6420" s="446">
        <v>53797</v>
      </c>
      <c r="B6420" s="447" t="s">
        <v>1941</v>
      </c>
      <c r="C6420" s="448" t="s">
        <v>2672</v>
      </c>
      <c r="D6420" s="449">
        <v>83.38</v>
      </c>
      <c r="E6420" s="449">
        <v>0</v>
      </c>
      <c r="F6420" s="449" t="s">
        <v>12732</v>
      </c>
    </row>
    <row r="6421" spans="1:6" ht="45" customHeight="1">
      <c r="A6421" s="446">
        <v>73335</v>
      </c>
      <c r="B6421" s="447" t="s">
        <v>861</v>
      </c>
      <c r="C6421" s="448" t="s">
        <v>2672</v>
      </c>
      <c r="D6421" s="449">
        <v>16.66</v>
      </c>
      <c r="E6421" s="449">
        <v>0</v>
      </c>
      <c r="F6421" s="449" t="s">
        <v>16042</v>
      </c>
    </row>
    <row r="6422" spans="1:6" ht="45" customHeight="1">
      <c r="A6422" s="446">
        <v>73340</v>
      </c>
      <c r="B6422" s="447" t="s">
        <v>862</v>
      </c>
      <c r="C6422" s="448" t="s">
        <v>2672</v>
      </c>
      <c r="D6422" s="449">
        <v>81.61</v>
      </c>
      <c r="E6422" s="449">
        <v>0</v>
      </c>
      <c r="F6422" s="449" t="s">
        <v>16028</v>
      </c>
    </row>
    <row r="6423" spans="1:6" ht="45" customHeight="1">
      <c r="A6423" s="446">
        <v>73467</v>
      </c>
      <c r="B6423" s="447" t="s">
        <v>5629</v>
      </c>
      <c r="C6423" s="448" t="s">
        <v>1077</v>
      </c>
      <c r="D6423" s="449">
        <v>115.28</v>
      </c>
      <c r="E6423" s="449">
        <v>13.53</v>
      </c>
      <c r="F6423" s="449" t="s">
        <v>15817</v>
      </c>
    </row>
    <row r="6424" spans="1:6" ht="45" customHeight="1">
      <c r="A6424" s="446">
        <v>53827</v>
      </c>
      <c r="B6424" s="447" t="s">
        <v>1947</v>
      </c>
      <c r="C6424" s="448" t="s">
        <v>2672</v>
      </c>
      <c r="D6424" s="449">
        <v>81.61</v>
      </c>
      <c r="E6424" s="449">
        <v>0</v>
      </c>
      <c r="F6424" s="449" t="s">
        <v>16028</v>
      </c>
    </row>
    <row r="6425" spans="1:6" ht="45" customHeight="1">
      <c r="A6425" s="446">
        <v>53829</v>
      </c>
      <c r="B6425" s="447" t="s">
        <v>1948</v>
      </c>
      <c r="C6425" s="448" t="s">
        <v>2672</v>
      </c>
      <c r="D6425" s="449">
        <v>83.38</v>
      </c>
      <c r="E6425" s="449">
        <v>0</v>
      </c>
      <c r="F6425" s="449" t="s">
        <v>12732</v>
      </c>
    </row>
    <row r="6426" spans="1:6" ht="45" customHeight="1">
      <c r="A6426" s="446">
        <v>5754</v>
      </c>
      <c r="B6426" s="447" t="s">
        <v>2383</v>
      </c>
      <c r="C6426" s="448" t="s">
        <v>2672</v>
      </c>
      <c r="D6426" s="449">
        <v>12.97</v>
      </c>
      <c r="E6426" s="449">
        <v>0</v>
      </c>
      <c r="F6426" s="449" t="s">
        <v>15113</v>
      </c>
    </row>
    <row r="6427" spans="1:6" ht="45" customHeight="1">
      <c r="A6427" s="446">
        <v>5894</v>
      </c>
      <c r="B6427" s="447" t="s">
        <v>1501</v>
      </c>
      <c r="C6427" s="448" t="s">
        <v>1077</v>
      </c>
      <c r="D6427" s="449">
        <v>110.44</v>
      </c>
      <c r="E6427" s="449">
        <v>13.53</v>
      </c>
      <c r="F6427" s="449" t="s">
        <v>15805</v>
      </c>
    </row>
    <row r="6428" spans="1:6" ht="45" customHeight="1">
      <c r="A6428" s="446">
        <v>5896</v>
      </c>
      <c r="B6428" s="447" t="s">
        <v>1284</v>
      </c>
      <c r="C6428" s="448" t="s">
        <v>703</v>
      </c>
      <c r="D6428" s="449">
        <v>14.090000000000002</v>
      </c>
      <c r="E6428" s="449">
        <v>13.53</v>
      </c>
      <c r="F6428" s="449" t="s">
        <v>15918</v>
      </c>
    </row>
    <row r="6429" spans="1:6" ht="45" customHeight="1">
      <c r="A6429" s="446">
        <v>5751</v>
      </c>
      <c r="B6429" s="447" t="s">
        <v>2382</v>
      </c>
      <c r="C6429" s="448" t="s">
        <v>2672</v>
      </c>
      <c r="D6429" s="449">
        <v>15.39</v>
      </c>
      <c r="E6429" s="449">
        <v>0</v>
      </c>
      <c r="F6429" s="449" t="s">
        <v>12839</v>
      </c>
    </row>
    <row r="6430" spans="1:6" ht="30" customHeight="1">
      <c r="A6430" s="446">
        <v>5890</v>
      </c>
      <c r="B6430" s="447" t="s">
        <v>1500</v>
      </c>
      <c r="C6430" s="448" t="s">
        <v>1077</v>
      </c>
      <c r="D6430" s="449">
        <v>113.02</v>
      </c>
      <c r="E6430" s="449">
        <v>13.53</v>
      </c>
      <c r="F6430" s="449" t="s">
        <v>15804</v>
      </c>
    </row>
    <row r="6431" spans="1:6" ht="30" customHeight="1">
      <c r="A6431" s="446">
        <v>5892</v>
      </c>
      <c r="B6431" s="447" t="s">
        <v>1283</v>
      </c>
      <c r="C6431" s="448" t="s">
        <v>703</v>
      </c>
      <c r="D6431" s="449">
        <v>16.020000000000003</v>
      </c>
      <c r="E6431" s="449">
        <v>13.53</v>
      </c>
      <c r="F6431" s="449" t="s">
        <v>15917</v>
      </c>
    </row>
    <row r="6432" spans="1:6" ht="45" customHeight="1">
      <c r="A6432" s="446">
        <v>91395</v>
      </c>
      <c r="B6432" s="447" t="s">
        <v>1984</v>
      </c>
      <c r="C6432" s="448" t="s">
        <v>703</v>
      </c>
      <c r="D6432" s="449">
        <v>17.009999999999998</v>
      </c>
      <c r="E6432" s="449">
        <v>13.53</v>
      </c>
      <c r="F6432" s="449" t="s">
        <v>15953</v>
      </c>
    </row>
    <row r="6433" spans="1:6" ht="45" customHeight="1">
      <c r="A6433" s="446">
        <v>89264</v>
      </c>
      <c r="B6433" s="447" t="s">
        <v>895</v>
      </c>
      <c r="C6433" s="448" t="s">
        <v>2672</v>
      </c>
      <c r="D6433" s="449">
        <v>7.47</v>
      </c>
      <c r="E6433" s="449">
        <v>0</v>
      </c>
      <c r="F6433" s="449" t="s">
        <v>16092</v>
      </c>
    </row>
    <row r="6434" spans="1:6" ht="45" customHeight="1">
      <c r="A6434" s="446">
        <v>89265</v>
      </c>
      <c r="B6434" s="447" t="s">
        <v>5630</v>
      </c>
      <c r="C6434" s="448" t="s">
        <v>2672</v>
      </c>
      <c r="D6434" s="449">
        <v>2.98</v>
      </c>
      <c r="E6434" s="449">
        <v>0</v>
      </c>
      <c r="F6434" s="449" t="s">
        <v>12370</v>
      </c>
    </row>
    <row r="6435" spans="1:6" ht="45" customHeight="1">
      <c r="A6435" s="446">
        <v>89266</v>
      </c>
      <c r="B6435" s="447" t="s">
        <v>5631</v>
      </c>
      <c r="C6435" s="448" t="s">
        <v>2672</v>
      </c>
      <c r="D6435" s="449">
        <v>0.6</v>
      </c>
      <c r="E6435" s="449">
        <v>0</v>
      </c>
      <c r="F6435" s="449" t="s">
        <v>11853</v>
      </c>
    </row>
    <row r="6436" spans="1:6" ht="45" customHeight="1">
      <c r="A6436" s="446">
        <v>91354</v>
      </c>
      <c r="B6436" s="447" t="s">
        <v>1680</v>
      </c>
      <c r="C6436" s="448" t="s">
        <v>2672</v>
      </c>
      <c r="D6436" s="449">
        <v>8.2100000000000009</v>
      </c>
      <c r="E6436" s="449">
        <v>0</v>
      </c>
      <c r="F6436" s="449" t="s">
        <v>15641</v>
      </c>
    </row>
    <row r="6437" spans="1:6" ht="30" customHeight="1">
      <c r="A6437" s="446">
        <v>91355</v>
      </c>
      <c r="B6437" s="447" t="s">
        <v>1681</v>
      </c>
      <c r="C6437" s="448" t="s">
        <v>2672</v>
      </c>
      <c r="D6437" s="449">
        <v>3.28</v>
      </c>
      <c r="E6437" s="449">
        <v>0</v>
      </c>
      <c r="F6437" s="449" t="s">
        <v>12183</v>
      </c>
    </row>
    <row r="6438" spans="1:6" ht="45" customHeight="1">
      <c r="A6438" s="446">
        <v>91356</v>
      </c>
      <c r="B6438" s="447" t="s">
        <v>1682</v>
      </c>
      <c r="C6438" s="448" t="s">
        <v>2672</v>
      </c>
      <c r="D6438" s="449">
        <v>0.67</v>
      </c>
      <c r="E6438" s="449">
        <v>0</v>
      </c>
      <c r="F6438" s="449" t="s">
        <v>11627</v>
      </c>
    </row>
    <row r="6439" spans="1:6" ht="45" customHeight="1">
      <c r="A6439" s="446">
        <v>91375</v>
      </c>
      <c r="B6439" s="447" t="s">
        <v>1689</v>
      </c>
      <c r="C6439" s="448" t="s">
        <v>2672</v>
      </c>
      <c r="D6439" s="449">
        <v>6.91</v>
      </c>
      <c r="E6439" s="449">
        <v>0</v>
      </c>
      <c r="F6439" s="449" t="s">
        <v>13420</v>
      </c>
    </row>
    <row r="6440" spans="1:6" ht="45" customHeight="1">
      <c r="A6440" s="446">
        <v>91376</v>
      </c>
      <c r="B6440" s="447" t="s">
        <v>1690</v>
      </c>
      <c r="C6440" s="448" t="s">
        <v>2672</v>
      </c>
      <c r="D6440" s="449">
        <v>2.76</v>
      </c>
      <c r="E6440" s="449">
        <v>0</v>
      </c>
      <c r="F6440" s="449" t="s">
        <v>12223</v>
      </c>
    </row>
    <row r="6441" spans="1:6" ht="45" customHeight="1">
      <c r="A6441" s="446">
        <v>91377</v>
      </c>
      <c r="B6441" s="447" t="s">
        <v>1691</v>
      </c>
      <c r="C6441" s="448" t="s">
        <v>2672</v>
      </c>
      <c r="D6441" s="449">
        <v>0.56000000000000005</v>
      </c>
      <c r="E6441" s="449">
        <v>0</v>
      </c>
      <c r="F6441" s="449" t="s">
        <v>11512</v>
      </c>
    </row>
    <row r="6442" spans="1:6" ht="45" customHeight="1">
      <c r="A6442" s="446">
        <v>91390</v>
      </c>
      <c r="B6442" s="447" t="s">
        <v>1518</v>
      </c>
      <c r="C6442" s="448" t="s">
        <v>2672</v>
      </c>
      <c r="D6442" s="449">
        <v>8.89</v>
      </c>
      <c r="E6442" s="449">
        <v>0</v>
      </c>
      <c r="F6442" s="449" t="s">
        <v>16129</v>
      </c>
    </row>
    <row r="6443" spans="1:6" ht="45" customHeight="1">
      <c r="A6443" s="446">
        <v>91391</v>
      </c>
      <c r="B6443" s="447" t="s">
        <v>1519</v>
      </c>
      <c r="C6443" s="448" t="s">
        <v>2672</v>
      </c>
      <c r="D6443" s="449">
        <v>3.54</v>
      </c>
      <c r="E6443" s="449">
        <v>0</v>
      </c>
      <c r="F6443" s="449" t="s">
        <v>13951</v>
      </c>
    </row>
    <row r="6444" spans="1:6" ht="45" customHeight="1">
      <c r="A6444" s="446">
        <v>91392</v>
      </c>
      <c r="B6444" s="447" t="s">
        <v>1520</v>
      </c>
      <c r="C6444" s="448" t="s">
        <v>2672</v>
      </c>
      <c r="D6444" s="449">
        <v>0.72</v>
      </c>
      <c r="E6444" s="449">
        <v>0</v>
      </c>
      <c r="F6444" s="449" t="s">
        <v>11625</v>
      </c>
    </row>
    <row r="6445" spans="1:6" ht="45" customHeight="1">
      <c r="A6445" s="446">
        <v>5747</v>
      </c>
      <c r="B6445" s="447" t="s">
        <v>2381</v>
      </c>
      <c r="C6445" s="448" t="s">
        <v>2672</v>
      </c>
      <c r="D6445" s="449">
        <v>83.38</v>
      </c>
      <c r="E6445" s="449">
        <v>0</v>
      </c>
      <c r="F6445" s="449" t="s">
        <v>12732</v>
      </c>
    </row>
    <row r="6446" spans="1:6" ht="45" customHeight="1">
      <c r="A6446" s="446">
        <v>5763</v>
      </c>
      <c r="B6446" s="447" t="s">
        <v>2384</v>
      </c>
      <c r="C6446" s="448" t="s">
        <v>2672</v>
      </c>
      <c r="D6446" s="449">
        <v>22.12</v>
      </c>
      <c r="E6446" s="449">
        <v>0</v>
      </c>
      <c r="F6446" s="449" t="s">
        <v>16017</v>
      </c>
    </row>
    <row r="6447" spans="1:6" ht="45" customHeight="1">
      <c r="A6447" s="446">
        <v>5901</v>
      </c>
      <c r="B6447" s="447" t="s">
        <v>1502</v>
      </c>
      <c r="C6447" s="448" t="s">
        <v>1077</v>
      </c>
      <c r="D6447" s="449">
        <v>144.9</v>
      </c>
      <c r="E6447" s="449">
        <v>13.53</v>
      </c>
      <c r="F6447" s="449" t="s">
        <v>15806</v>
      </c>
    </row>
    <row r="6448" spans="1:6" ht="45" customHeight="1">
      <c r="A6448" s="446">
        <v>5903</v>
      </c>
      <c r="B6448" s="447" t="s">
        <v>1285</v>
      </c>
      <c r="C6448" s="448" t="s">
        <v>703</v>
      </c>
      <c r="D6448" s="449">
        <v>21.32</v>
      </c>
      <c r="E6448" s="449">
        <v>13.53</v>
      </c>
      <c r="F6448" s="449" t="s">
        <v>15919</v>
      </c>
    </row>
    <row r="6449" spans="1:6" ht="45" customHeight="1">
      <c r="A6449" s="446">
        <v>53831</v>
      </c>
      <c r="B6449" s="447" t="s">
        <v>1949</v>
      </c>
      <c r="C6449" s="448" t="s">
        <v>2672</v>
      </c>
      <c r="D6449" s="449">
        <v>101.46</v>
      </c>
      <c r="E6449" s="449">
        <v>0</v>
      </c>
      <c r="F6449" s="449" t="s">
        <v>16033</v>
      </c>
    </row>
    <row r="6450" spans="1:6" ht="45" customHeight="1">
      <c r="A6450" s="446">
        <v>53882</v>
      </c>
      <c r="B6450" s="447" t="s">
        <v>1957</v>
      </c>
      <c r="C6450" s="448" t="s">
        <v>2672</v>
      </c>
      <c r="D6450" s="449">
        <v>17.23</v>
      </c>
      <c r="E6450" s="449">
        <v>0</v>
      </c>
      <c r="F6450" s="449" t="s">
        <v>13597</v>
      </c>
    </row>
    <row r="6451" spans="1:6" ht="45" customHeight="1">
      <c r="A6451" s="446">
        <v>6259</v>
      </c>
      <c r="B6451" s="447" t="s">
        <v>2563</v>
      </c>
      <c r="C6451" s="448" t="s">
        <v>1077</v>
      </c>
      <c r="D6451" s="449">
        <v>118.07</v>
      </c>
      <c r="E6451" s="449">
        <v>13.53</v>
      </c>
      <c r="F6451" s="449" t="s">
        <v>15812</v>
      </c>
    </row>
    <row r="6452" spans="1:6" ht="45" customHeight="1">
      <c r="A6452" s="446">
        <v>91359</v>
      </c>
      <c r="B6452" s="447" t="s">
        <v>1683</v>
      </c>
      <c r="C6452" s="448" t="s">
        <v>2672</v>
      </c>
      <c r="D6452" s="449">
        <v>9.19</v>
      </c>
      <c r="E6452" s="449">
        <v>0</v>
      </c>
      <c r="F6452" s="449" t="s">
        <v>16124</v>
      </c>
    </row>
    <row r="6453" spans="1:6" ht="45" customHeight="1">
      <c r="A6453" s="446">
        <v>91360</v>
      </c>
      <c r="B6453" s="447" t="s">
        <v>1684</v>
      </c>
      <c r="C6453" s="448" t="s">
        <v>2672</v>
      </c>
      <c r="D6453" s="449">
        <v>3.67</v>
      </c>
      <c r="E6453" s="449">
        <v>0</v>
      </c>
      <c r="F6453" s="449" t="s">
        <v>12227</v>
      </c>
    </row>
    <row r="6454" spans="1:6" ht="45" customHeight="1">
      <c r="A6454" s="446">
        <v>91361</v>
      </c>
      <c r="B6454" s="447" t="s">
        <v>1685</v>
      </c>
      <c r="C6454" s="448" t="s">
        <v>2672</v>
      </c>
      <c r="D6454" s="449">
        <v>0.74</v>
      </c>
      <c r="E6454" s="449">
        <v>0</v>
      </c>
      <c r="F6454" s="449" t="s">
        <v>12001</v>
      </c>
    </row>
    <row r="6455" spans="1:6" ht="45" customHeight="1">
      <c r="A6455" s="446">
        <v>91396</v>
      </c>
      <c r="B6455" s="447" t="s">
        <v>1868</v>
      </c>
      <c r="C6455" s="448" t="s">
        <v>2672</v>
      </c>
      <c r="D6455" s="449">
        <v>11.8</v>
      </c>
      <c r="E6455" s="449">
        <v>0</v>
      </c>
      <c r="F6455" s="449" t="s">
        <v>16130</v>
      </c>
    </row>
    <row r="6456" spans="1:6" ht="45" customHeight="1">
      <c r="A6456" s="446">
        <v>91397</v>
      </c>
      <c r="B6456" s="447" t="s">
        <v>1869</v>
      </c>
      <c r="C6456" s="448" t="s">
        <v>2672</v>
      </c>
      <c r="D6456" s="449">
        <v>4.7</v>
      </c>
      <c r="E6456" s="449">
        <v>0</v>
      </c>
      <c r="F6456" s="449" t="s">
        <v>11337</v>
      </c>
    </row>
    <row r="6457" spans="1:6" ht="45" customHeight="1">
      <c r="A6457" s="446">
        <v>91398</v>
      </c>
      <c r="B6457" s="447" t="s">
        <v>1870</v>
      </c>
      <c r="C6457" s="448" t="s">
        <v>2672</v>
      </c>
      <c r="D6457" s="449">
        <v>0.96</v>
      </c>
      <c r="E6457" s="449">
        <v>0</v>
      </c>
      <c r="F6457" s="449" t="s">
        <v>11592</v>
      </c>
    </row>
    <row r="6458" spans="1:6" ht="45" customHeight="1">
      <c r="A6458" s="446">
        <v>6260</v>
      </c>
      <c r="B6458" s="447" t="s">
        <v>2591</v>
      </c>
      <c r="C6458" s="448" t="s">
        <v>703</v>
      </c>
      <c r="D6458" s="449">
        <v>17.46</v>
      </c>
      <c r="E6458" s="449">
        <v>13.53</v>
      </c>
      <c r="F6458" s="449" t="s">
        <v>15927</v>
      </c>
    </row>
    <row r="6459" spans="1:6" ht="45" customHeight="1">
      <c r="A6459" s="446">
        <v>91640</v>
      </c>
      <c r="B6459" s="447" t="s">
        <v>4699</v>
      </c>
      <c r="C6459" s="448" t="s">
        <v>2672</v>
      </c>
      <c r="D6459" s="449">
        <v>17.46</v>
      </c>
      <c r="E6459" s="449">
        <v>0</v>
      </c>
      <c r="F6459" s="449" t="s">
        <v>16134</v>
      </c>
    </row>
    <row r="6460" spans="1:6" ht="45" customHeight="1">
      <c r="A6460" s="446">
        <v>91641</v>
      </c>
      <c r="B6460" s="447" t="s">
        <v>4700</v>
      </c>
      <c r="C6460" s="448" t="s">
        <v>2672</v>
      </c>
      <c r="D6460" s="449">
        <v>6.96</v>
      </c>
      <c r="E6460" s="449">
        <v>0</v>
      </c>
      <c r="F6460" s="449" t="s">
        <v>11635</v>
      </c>
    </row>
    <row r="6461" spans="1:6" ht="45" customHeight="1">
      <c r="A6461" s="446">
        <v>91642</v>
      </c>
      <c r="B6461" s="447" t="s">
        <v>4701</v>
      </c>
      <c r="C6461" s="448" t="s">
        <v>2672</v>
      </c>
      <c r="D6461" s="449">
        <v>1.42</v>
      </c>
      <c r="E6461" s="449">
        <v>0</v>
      </c>
      <c r="F6461" s="449" t="s">
        <v>12967</v>
      </c>
    </row>
    <row r="6462" spans="1:6" ht="45" customHeight="1">
      <c r="A6462" s="446">
        <v>91643</v>
      </c>
      <c r="B6462" s="447" t="s">
        <v>4702</v>
      </c>
      <c r="C6462" s="448" t="s">
        <v>2672</v>
      </c>
      <c r="D6462" s="449">
        <v>32.74</v>
      </c>
      <c r="E6462" s="449">
        <v>0</v>
      </c>
      <c r="F6462" s="449" t="s">
        <v>16135</v>
      </c>
    </row>
    <row r="6463" spans="1:6" ht="45" customHeight="1">
      <c r="A6463" s="446">
        <v>91644</v>
      </c>
      <c r="B6463" s="447" t="s">
        <v>4703</v>
      </c>
      <c r="C6463" s="448" t="s">
        <v>2672</v>
      </c>
      <c r="D6463" s="449">
        <v>158.80000000000001</v>
      </c>
      <c r="E6463" s="449">
        <v>0</v>
      </c>
      <c r="F6463" s="449" t="s">
        <v>16136</v>
      </c>
    </row>
    <row r="6464" spans="1:6" ht="45" customHeight="1">
      <c r="A6464" s="446">
        <v>91645</v>
      </c>
      <c r="B6464" s="447" t="s">
        <v>4704</v>
      </c>
      <c r="C6464" s="448" t="s">
        <v>1077</v>
      </c>
      <c r="D6464" s="449">
        <v>221.24</v>
      </c>
      <c r="E6464" s="449">
        <v>18.09</v>
      </c>
      <c r="F6464" s="449" t="s">
        <v>15855</v>
      </c>
    </row>
    <row r="6465" spans="1:6" ht="45" customHeight="1">
      <c r="A6465" s="446">
        <v>91646</v>
      </c>
      <c r="B6465" s="447" t="s">
        <v>4705</v>
      </c>
      <c r="C6465" s="448" t="s">
        <v>703</v>
      </c>
      <c r="D6465" s="449">
        <v>29.7</v>
      </c>
      <c r="E6465" s="449">
        <v>18.09</v>
      </c>
      <c r="F6465" s="449" t="s">
        <v>15957</v>
      </c>
    </row>
    <row r="6466" spans="1:6" ht="45" customHeight="1">
      <c r="A6466" s="446">
        <v>91031</v>
      </c>
      <c r="B6466" s="447" t="s">
        <v>699</v>
      </c>
      <c r="C6466" s="448" t="s">
        <v>1077</v>
      </c>
      <c r="D6466" s="449">
        <v>141.24</v>
      </c>
      <c r="E6466" s="449">
        <v>13.53</v>
      </c>
      <c r="F6466" s="449" t="s">
        <v>15851</v>
      </c>
    </row>
    <row r="6467" spans="1:6" ht="45" customHeight="1">
      <c r="A6467" s="446">
        <v>91032</v>
      </c>
      <c r="B6467" s="447" t="s">
        <v>1862</v>
      </c>
      <c r="C6467" s="448" t="s">
        <v>703</v>
      </c>
      <c r="D6467" s="449">
        <v>19.519999999999996</v>
      </c>
      <c r="E6467" s="449">
        <v>13.53</v>
      </c>
      <c r="F6467" s="449" t="s">
        <v>14357</v>
      </c>
    </row>
    <row r="6468" spans="1:6" ht="45" customHeight="1">
      <c r="A6468" s="446">
        <v>91026</v>
      </c>
      <c r="B6468" s="447" t="s">
        <v>1673</v>
      </c>
      <c r="C6468" s="448" t="s">
        <v>2672</v>
      </c>
      <c r="D6468" s="449">
        <v>10.58</v>
      </c>
      <c r="E6468" s="449">
        <v>0</v>
      </c>
      <c r="F6468" s="449" t="s">
        <v>16120</v>
      </c>
    </row>
    <row r="6469" spans="1:6" ht="45" customHeight="1">
      <c r="A6469" s="446">
        <v>91027</v>
      </c>
      <c r="B6469" s="447" t="s">
        <v>1674</v>
      </c>
      <c r="C6469" s="448" t="s">
        <v>2672</v>
      </c>
      <c r="D6469" s="449">
        <v>4.22</v>
      </c>
      <c r="E6469" s="449">
        <v>0</v>
      </c>
      <c r="F6469" s="449" t="s">
        <v>16121</v>
      </c>
    </row>
    <row r="6470" spans="1:6" ht="45" customHeight="1">
      <c r="A6470" s="446">
        <v>91028</v>
      </c>
      <c r="B6470" s="447" t="s">
        <v>2276</v>
      </c>
      <c r="C6470" s="448" t="s">
        <v>2672</v>
      </c>
      <c r="D6470" s="449">
        <v>0.86</v>
      </c>
      <c r="E6470" s="449">
        <v>0</v>
      </c>
      <c r="F6470" s="449" t="s">
        <v>13395</v>
      </c>
    </row>
    <row r="6471" spans="1:6" ht="45" customHeight="1">
      <c r="A6471" s="446">
        <v>91029</v>
      </c>
      <c r="B6471" s="447" t="s">
        <v>2277</v>
      </c>
      <c r="C6471" s="448" t="s">
        <v>2672</v>
      </c>
      <c r="D6471" s="449">
        <v>19.829999999999998</v>
      </c>
      <c r="E6471" s="449">
        <v>0</v>
      </c>
      <c r="F6471" s="449" t="s">
        <v>14337</v>
      </c>
    </row>
    <row r="6472" spans="1:6" ht="45" customHeight="1">
      <c r="A6472" s="446">
        <v>91030</v>
      </c>
      <c r="B6472" s="447" t="s">
        <v>2278</v>
      </c>
      <c r="C6472" s="448" t="s">
        <v>2672</v>
      </c>
      <c r="D6472" s="449">
        <v>101.89</v>
      </c>
      <c r="E6472" s="449">
        <v>0</v>
      </c>
      <c r="F6472" s="449" t="s">
        <v>16122</v>
      </c>
    </row>
    <row r="6473" spans="1:6" ht="60" customHeight="1">
      <c r="A6473" s="446">
        <v>92101</v>
      </c>
      <c r="B6473" s="447" t="s">
        <v>4711</v>
      </c>
      <c r="C6473" s="448" t="s">
        <v>2672</v>
      </c>
      <c r="D6473" s="449">
        <v>13.47</v>
      </c>
      <c r="E6473" s="449">
        <v>0</v>
      </c>
      <c r="F6473" s="449" t="s">
        <v>13314</v>
      </c>
    </row>
    <row r="6474" spans="1:6" ht="45" customHeight="1">
      <c r="A6474" s="446">
        <v>92102</v>
      </c>
      <c r="B6474" s="447" t="s">
        <v>4712</v>
      </c>
      <c r="C6474" s="448" t="s">
        <v>2672</v>
      </c>
      <c r="D6474" s="449">
        <v>5.37</v>
      </c>
      <c r="E6474" s="449">
        <v>0</v>
      </c>
      <c r="F6474" s="449" t="s">
        <v>11524</v>
      </c>
    </row>
    <row r="6475" spans="1:6" ht="60" customHeight="1">
      <c r="A6475" s="446">
        <v>92103</v>
      </c>
      <c r="B6475" s="447" t="s">
        <v>4713</v>
      </c>
      <c r="C6475" s="448" t="s">
        <v>2672</v>
      </c>
      <c r="D6475" s="449">
        <v>1.0900000000000001</v>
      </c>
      <c r="E6475" s="449">
        <v>0</v>
      </c>
      <c r="F6475" s="449" t="s">
        <v>11471</v>
      </c>
    </row>
    <row r="6476" spans="1:6" ht="60" customHeight="1">
      <c r="A6476" s="446">
        <v>92104</v>
      </c>
      <c r="B6476" s="447" t="s">
        <v>4714</v>
      </c>
      <c r="C6476" s="448" t="s">
        <v>2672</v>
      </c>
      <c r="D6476" s="449">
        <v>25.26</v>
      </c>
      <c r="E6476" s="449">
        <v>0</v>
      </c>
      <c r="F6476" s="449" t="s">
        <v>14488</v>
      </c>
    </row>
    <row r="6477" spans="1:6" ht="60" customHeight="1">
      <c r="A6477" s="446">
        <v>92105</v>
      </c>
      <c r="B6477" s="447" t="s">
        <v>16139</v>
      </c>
      <c r="C6477" s="448" t="s">
        <v>2672</v>
      </c>
      <c r="D6477" s="449">
        <v>101.46</v>
      </c>
      <c r="E6477" s="449">
        <v>0</v>
      </c>
      <c r="F6477" s="449" t="s">
        <v>16033</v>
      </c>
    </row>
    <row r="6478" spans="1:6" ht="60" customHeight="1">
      <c r="A6478" s="446">
        <v>92106</v>
      </c>
      <c r="B6478" s="447" t="s">
        <v>4706</v>
      </c>
      <c r="C6478" s="448" t="s">
        <v>1077</v>
      </c>
      <c r="D6478" s="449">
        <v>150.51</v>
      </c>
      <c r="E6478" s="449">
        <v>13.53</v>
      </c>
      <c r="F6478" s="449" t="s">
        <v>15857</v>
      </c>
    </row>
    <row r="6479" spans="1:6" ht="60" customHeight="1">
      <c r="A6479" s="446">
        <v>92107</v>
      </c>
      <c r="B6479" s="447" t="s">
        <v>4709</v>
      </c>
      <c r="C6479" s="448" t="s">
        <v>703</v>
      </c>
      <c r="D6479" s="449">
        <v>23.79</v>
      </c>
      <c r="E6479" s="449">
        <v>13.53</v>
      </c>
      <c r="F6479" s="449" t="s">
        <v>15958</v>
      </c>
    </row>
    <row r="6480" spans="1:6" ht="45" customHeight="1">
      <c r="A6480" s="446">
        <v>92237</v>
      </c>
      <c r="B6480" s="447" t="s">
        <v>4715</v>
      </c>
      <c r="C6480" s="448" t="s">
        <v>2672</v>
      </c>
      <c r="D6480" s="449">
        <v>12.78</v>
      </c>
      <c r="E6480" s="449">
        <v>0</v>
      </c>
      <c r="F6480" s="449" t="s">
        <v>16143</v>
      </c>
    </row>
    <row r="6481" spans="1:6" ht="45" customHeight="1">
      <c r="A6481" s="446">
        <v>92238</v>
      </c>
      <c r="B6481" s="447" t="s">
        <v>5632</v>
      </c>
      <c r="C6481" s="448" t="s">
        <v>2672</v>
      </c>
      <c r="D6481" s="449">
        <v>5.0999999999999996</v>
      </c>
      <c r="E6481" s="449">
        <v>0</v>
      </c>
      <c r="F6481" s="449" t="s">
        <v>16144</v>
      </c>
    </row>
    <row r="6482" spans="1:6" ht="45" customHeight="1">
      <c r="A6482" s="446">
        <v>92239</v>
      </c>
      <c r="B6482" s="447" t="s">
        <v>5633</v>
      </c>
      <c r="C6482" s="448" t="s">
        <v>2672</v>
      </c>
      <c r="D6482" s="449">
        <v>1.04</v>
      </c>
      <c r="E6482" s="449">
        <v>0</v>
      </c>
      <c r="F6482" s="449" t="s">
        <v>13864</v>
      </c>
    </row>
    <row r="6483" spans="1:6" ht="45" customHeight="1">
      <c r="A6483" s="446">
        <v>92240</v>
      </c>
      <c r="B6483" s="447" t="s">
        <v>5634</v>
      </c>
      <c r="C6483" s="448" t="s">
        <v>2672</v>
      </c>
      <c r="D6483" s="449">
        <v>23.97</v>
      </c>
      <c r="E6483" s="449">
        <v>0</v>
      </c>
      <c r="F6483" s="449" t="s">
        <v>16037</v>
      </c>
    </row>
    <row r="6484" spans="1:6" ht="45" customHeight="1">
      <c r="A6484" s="446">
        <v>92241</v>
      </c>
      <c r="B6484" s="447" t="s">
        <v>5635</v>
      </c>
      <c r="C6484" s="448" t="s">
        <v>2672</v>
      </c>
      <c r="D6484" s="449">
        <v>145.58000000000001</v>
      </c>
      <c r="E6484" s="449">
        <v>0</v>
      </c>
      <c r="F6484" s="449" t="s">
        <v>16101</v>
      </c>
    </row>
    <row r="6485" spans="1:6" ht="45" customHeight="1">
      <c r="A6485" s="446">
        <v>92242</v>
      </c>
      <c r="B6485" s="447" t="s">
        <v>4707</v>
      </c>
      <c r="C6485" s="448" t="s">
        <v>1077</v>
      </c>
      <c r="D6485" s="449">
        <v>192.32999999999998</v>
      </c>
      <c r="E6485" s="449">
        <v>18.09</v>
      </c>
      <c r="F6485" s="449" t="s">
        <v>15860</v>
      </c>
    </row>
    <row r="6486" spans="1:6" ht="45" customHeight="1">
      <c r="A6486" s="446">
        <v>92243</v>
      </c>
      <c r="B6486" s="447" t="s">
        <v>4710</v>
      </c>
      <c r="C6486" s="448" t="s">
        <v>703</v>
      </c>
      <c r="D6486" s="449">
        <v>22.779999999999998</v>
      </c>
      <c r="E6486" s="449">
        <v>18.09</v>
      </c>
      <c r="F6486" s="449" t="s">
        <v>15961</v>
      </c>
    </row>
    <row r="6487" spans="1:6">
      <c r="A6487" s="441"/>
      <c r="B6487" s="445" t="s">
        <v>1891</v>
      </c>
      <c r="C6487" s="443"/>
      <c r="D6487" s="444" t="s">
        <v>2587</v>
      </c>
      <c r="E6487" s="444" t="s">
        <v>2587</v>
      </c>
      <c r="F6487" s="444"/>
    </row>
    <row r="6488" spans="1:6" ht="30" customHeight="1">
      <c r="A6488" s="446">
        <v>90692</v>
      </c>
      <c r="B6488" s="447" t="s">
        <v>695</v>
      </c>
      <c r="C6488" s="448" t="s">
        <v>1077</v>
      </c>
      <c r="D6488" s="449">
        <v>53.620000000000005</v>
      </c>
      <c r="E6488" s="449">
        <v>15.55</v>
      </c>
      <c r="F6488" s="449" t="s">
        <v>15845</v>
      </c>
    </row>
    <row r="6489" spans="1:6" ht="30" customHeight="1">
      <c r="A6489" s="446">
        <v>90693</v>
      </c>
      <c r="B6489" s="447" t="s">
        <v>1859</v>
      </c>
      <c r="C6489" s="448" t="s">
        <v>703</v>
      </c>
      <c r="D6489" s="449">
        <v>18.41</v>
      </c>
      <c r="E6489" s="449">
        <v>15.55</v>
      </c>
      <c r="F6489" s="449" t="s">
        <v>15950</v>
      </c>
    </row>
    <row r="6490" spans="1:6" ht="30" customHeight="1">
      <c r="A6490" s="446">
        <v>90688</v>
      </c>
      <c r="B6490" s="447" t="s">
        <v>1659</v>
      </c>
      <c r="C6490" s="448" t="s">
        <v>2672</v>
      </c>
      <c r="D6490" s="449">
        <v>11.36</v>
      </c>
      <c r="E6490" s="449">
        <v>0</v>
      </c>
      <c r="F6490" s="449" t="s">
        <v>16112</v>
      </c>
    </row>
    <row r="6491" spans="1:6" ht="30" customHeight="1">
      <c r="A6491" s="446">
        <v>90689</v>
      </c>
      <c r="B6491" s="447" t="s">
        <v>1660</v>
      </c>
      <c r="C6491" s="448" t="s">
        <v>2672</v>
      </c>
      <c r="D6491" s="449">
        <v>2.1800000000000002</v>
      </c>
      <c r="E6491" s="449">
        <v>0</v>
      </c>
      <c r="F6491" s="449" t="s">
        <v>16113</v>
      </c>
    </row>
    <row r="6492" spans="1:6" ht="30" customHeight="1">
      <c r="A6492" s="446">
        <v>90690</v>
      </c>
      <c r="B6492" s="447" t="s">
        <v>1661</v>
      </c>
      <c r="C6492" s="448" t="s">
        <v>2672</v>
      </c>
      <c r="D6492" s="449">
        <v>14.2</v>
      </c>
      <c r="E6492" s="449">
        <v>0</v>
      </c>
      <c r="F6492" s="449" t="s">
        <v>16114</v>
      </c>
    </row>
    <row r="6493" spans="1:6" ht="30" customHeight="1">
      <c r="A6493" s="446">
        <v>90691</v>
      </c>
      <c r="B6493" s="447" t="s">
        <v>1662</v>
      </c>
      <c r="C6493" s="448" t="s">
        <v>2672</v>
      </c>
      <c r="D6493" s="449">
        <v>21.01</v>
      </c>
      <c r="E6493" s="449">
        <v>0</v>
      </c>
      <c r="F6493" s="449" t="s">
        <v>11284</v>
      </c>
    </row>
    <row r="6494" spans="1:6" ht="30" customHeight="1">
      <c r="A6494" s="446">
        <v>96158</v>
      </c>
      <c r="B6494" s="447" t="s">
        <v>15894</v>
      </c>
      <c r="C6494" s="448" t="s">
        <v>1077</v>
      </c>
      <c r="D6494" s="449">
        <v>60.490000000000009</v>
      </c>
      <c r="E6494" s="449">
        <v>15.55</v>
      </c>
      <c r="F6494" s="449" t="s">
        <v>15895</v>
      </c>
    </row>
    <row r="6495" spans="1:6" ht="30" customHeight="1">
      <c r="A6495" s="446">
        <v>96156</v>
      </c>
      <c r="B6495" s="447" t="s">
        <v>15989</v>
      </c>
      <c r="C6495" s="448" t="s">
        <v>703</v>
      </c>
      <c r="D6495" s="449">
        <v>21.76</v>
      </c>
      <c r="E6495" s="449">
        <v>15.55</v>
      </c>
      <c r="F6495" s="449" t="s">
        <v>15990</v>
      </c>
    </row>
    <row r="6496" spans="1:6">
      <c r="A6496" s="441"/>
      <c r="B6496" s="445" t="s">
        <v>1892</v>
      </c>
      <c r="C6496" s="443"/>
      <c r="D6496" s="444" t="s">
        <v>2587</v>
      </c>
      <c r="E6496" s="444" t="s">
        <v>2587</v>
      </c>
      <c r="F6496" s="444"/>
    </row>
    <row r="6497" spans="1:6" ht="30" customHeight="1">
      <c r="A6497" s="446">
        <v>89128</v>
      </c>
      <c r="B6497" s="447" t="s">
        <v>580</v>
      </c>
      <c r="C6497" s="448" t="s">
        <v>2672</v>
      </c>
      <c r="D6497" s="449">
        <v>19.18</v>
      </c>
      <c r="E6497" s="449">
        <v>0</v>
      </c>
      <c r="F6497" s="449" t="s">
        <v>16073</v>
      </c>
    </row>
    <row r="6498" spans="1:6" ht="30" customHeight="1">
      <c r="A6498" s="446">
        <v>89129</v>
      </c>
      <c r="B6498" s="447" t="s">
        <v>581</v>
      </c>
      <c r="C6498" s="448" t="s">
        <v>2672</v>
      </c>
      <c r="D6498" s="449">
        <v>4.93</v>
      </c>
      <c r="E6498" s="449">
        <v>0</v>
      </c>
      <c r="F6498" s="449" t="s">
        <v>11397</v>
      </c>
    </row>
    <row r="6499" spans="1:6" ht="30" customHeight="1">
      <c r="A6499" s="446">
        <v>89130</v>
      </c>
      <c r="B6499" s="447" t="s">
        <v>582</v>
      </c>
      <c r="C6499" s="448" t="s">
        <v>2672</v>
      </c>
      <c r="D6499" s="449">
        <v>26.59</v>
      </c>
      <c r="E6499" s="449">
        <v>0</v>
      </c>
      <c r="F6499" s="449" t="s">
        <v>16074</v>
      </c>
    </row>
    <row r="6500" spans="1:6" ht="30" customHeight="1">
      <c r="A6500" s="446">
        <v>89131</v>
      </c>
      <c r="B6500" s="447" t="s">
        <v>583</v>
      </c>
      <c r="C6500" s="448" t="s">
        <v>2672</v>
      </c>
      <c r="D6500" s="449">
        <v>6.83</v>
      </c>
      <c r="E6500" s="449">
        <v>0</v>
      </c>
      <c r="F6500" s="449" t="s">
        <v>12019</v>
      </c>
    </row>
    <row r="6501" spans="1:6" ht="30" customHeight="1">
      <c r="A6501" s="446">
        <v>5787</v>
      </c>
      <c r="B6501" s="447" t="s">
        <v>1525</v>
      </c>
      <c r="C6501" s="448" t="s">
        <v>2672</v>
      </c>
      <c r="D6501" s="449">
        <v>88.07</v>
      </c>
      <c r="E6501" s="449">
        <v>0</v>
      </c>
      <c r="F6501" s="449" t="s">
        <v>16018</v>
      </c>
    </row>
    <row r="6502" spans="1:6" ht="30" customHeight="1">
      <c r="A6502" s="446">
        <v>5940</v>
      </c>
      <c r="B6502" s="447" t="s">
        <v>1506</v>
      </c>
      <c r="C6502" s="448" t="s">
        <v>1077</v>
      </c>
      <c r="D6502" s="449">
        <v>110.19</v>
      </c>
      <c r="E6502" s="449">
        <v>15.55</v>
      </c>
      <c r="F6502" s="449" t="s">
        <v>15810</v>
      </c>
    </row>
    <row r="6503" spans="1:6" ht="30" customHeight="1">
      <c r="A6503" s="446">
        <v>5942</v>
      </c>
      <c r="B6503" s="447" t="s">
        <v>1288</v>
      </c>
      <c r="C6503" s="448" t="s">
        <v>703</v>
      </c>
      <c r="D6503" s="449">
        <v>28.98</v>
      </c>
      <c r="E6503" s="449">
        <v>15.55</v>
      </c>
      <c r="F6503" s="449" t="s">
        <v>15923</v>
      </c>
    </row>
    <row r="6504" spans="1:6" ht="30" customHeight="1">
      <c r="A6504" s="446">
        <v>5944</v>
      </c>
      <c r="B6504" s="447" t="s">
        <v>1507</v>
      </c>
      <c r="C6504" s="448" t="s">
        <v>1077</v>
      </c>
      <c r="D6504" s="449">
        <v>159.6</v>
      </c>
      <c r="E6504" s="449">
        <v>15.55</v>
      </c>
      <c r="F6504" s="449" t="s">
        <v>15811</v>
      </c>
    </row>
    <row r="6505" spans="1:6" ht="30" customHeight="1">
      <c r="A6505" s="446">
        <v>5946</v>
      </c>
      <c r="B6505" s="447" t="s">
        <v>1289</v>
      </c>
      <c r="C6505" s="448" t="s">
        <v>703</v>
      </c>
      <c r="D6505" s="449">
        <v>38.290000000000006</v>
      </c>
      <c r="E6505" s="449">
        <v>15.55</v>
      </c>
      <c r="F6505" s="449" t="s">
        <v>15924</v>
      </c>
    </row>
    <row r="6506" spans="1:6" ht="30" customHeight="1">
      <c r="A6506" s="446">
        <v>53857</v>
      </c>
      <c r="B6506" s="447" t="s">
        <v>1952</v>
      </c>
      <c r="C6506" s="448" t="s">
        <v>2672</v>
      </c>
      <c r="D6506" s="449">
        <v>23.97</v>
      </c>
      <c r="E6506" s="449">
        <v>0</v>
      </c>
      <c r="F6506" s="449" t="s">
        <v>16037</v>
      </c>
    </row>
    <row r="6507" spans="1:6" ht="30" customHeight="1">
      <c r="A6507" s="446">
        <v>53858</v>
      </c>
      <c r="B6507" s="447" t="s">
        <v>1953</v>
      </c>
      <c r="C6507" s="448" t="s">
        <v>2672</v>
      </c>
      <c r="D6507" s="449">
        <v>57.24</v>
      </c>
      <c r="E6507" s="449">
        <v>0</v>
      </c>
      <c r="F6507" s="449" t="s">
        <v>16038</v>
      </c>
    </row>
    <row r="6508" spans="1:6" ht="30" customHeight="1">
      <c r="A6508" s="446">
        <v>53861</v>
      </c>
      <c r="B6508" s="447" t="s">
        <v>1954</v>
      </c>
      <c r="C6508" s="448" t="s">
        <v>2672</v>
      </c>
      <c r="D6508" s="449">
        <v>33.24</v>
      </c>
      <c r="E6508" s="449">
        <v>0</v>
      </c>
      <c r="F6508" s="449" t="s">
        <v>16039</v>
      </c>
    </row>
    <row r="6509" spans="1:6">
      <c r="A6509" s="441"/>
      <c r="B6509" s="445" t="s">
        <v>3000</v>
      </c>
      <c r="C6509" s="443"/>
      <c r="D6509" s="444" t="s">
        <v>2587</v>
      </c>
      <c r="E6509" s="444" t="s">
        <v>2587</v>
      </c>
      <c r="F6509" s="444"/>
    </row>
    <row r="6510" spans="1:6" ht="45" customHeight="1">
      <c r="A6510" s="446">
        <v>5664</v>
      </c>
      <c r="B6510" s="447" t="s">
        <v>2629</v>
      </c>
      <c r="C6510" s="448" t="s">
        <v>2672</v>
      </c>
      <c r="D6510" s="449">
        <v>17.05</v>
      </c>
      <c r="E6510" s="449">
        <v>0</v>
      </c>
      <c r="F6510" s="449" t="s">
        <v>12084</v>
      </c>
    </row>
    <row r="6511" spans="1:6" ht="45" customHeight="1">
      <c r="A6511" s="446">
        <v>5667</v>
      </c>
      <c r="B6511" s="447" t="s">
        <v>2630</v>
      </c>
      <c r="C6511" s="448" t="s">
        <v>2672</v>
      </c>
      <c r="D6511" s="449">
        <v>15.16</v>
      </c>
      <c r="E6511" s="449">
        <v>0</v>
      </c>
      <c r="F6511" s="449" t="s">
        <v>16003</v>
      </c>
    </row>
    <row r="6512" spans="1:6" ht="45" customHeight="1">
      <c r="A6512" s="446">
        <v>5668</v>
      </c>
      <c r="B6512" s="447" t="s">
        <v>2631</v>
      </c>
      <c r="C6512" s="448" t="s">
        <v>2672</v>
      </c>
      <c r="D6512" s="449">
        <v>37.99</v>
      </c>
      <c r="E6512" s="449">
        <v>0</v>
      </c>
      <c r="F6512" s="449" t="s">
        <v>12139</v>
      </c>
    </row>
    <row r="6513" spans="1:6" ht="45" customHeight="1">
      <c r="A6513" s="446">
        <v>5678</v>
      </c>
      <c r="B6513" s="447" t="s">
        <v>1078</v>
      </c>
      <c r="C6513" s="448" t="s">
        <v>1077</v>
      </c>
      <c r="D6513" s="449">
        <v>80.179999999999993</v>
      </c>
      <c r="E6513" s="449">
        <v>16.559999999999999</v>
      </c>
      <c r="F6513" s="449" t="s">
        <v>15791</v>
      </c>
    </row>
    <row r="6514" spans="1:6" ht="45" customHeight="1">
      <c r="A6514" s="446">
        <v>5679</v>
      </c>
      <c r="B6514" s="447" t="s">
        <v>704</v>
      </c>
      <c r="C6514" s="448" t="s">
        <v>703</v>
      </c>
      <c r="D6514" s="449">
        <v>22.01</v>
      </c>
      <c r="E6514" s="449">
        <v>16.559999999999999</v>
      </c>
      <c r="F6514" s="449" t="s">
        <v>15905</v>
      </c>
    </row>
    <row r="6515" spans="1:6" ht="45" customHeight="1">
      <c r="A6515" s="446">
        <v>5680</v>
      </c>
      <c r="B6515" s="447" t="s">
        <v>1079</v>
      </c>
      <c r="C6515" s="448" t="s">
        <v>1077</v>
      </c>
      <c r="D6515" s="449">
        <v>73.259999999999991</v>
      </c>
      <c r="E6515" s="449">
        <v>16.559999999999999</v>
      </c>
      <c r="F6515" s="449" t="s">
        <v>15792</v>
      </c>
    </row>
    <row r="6516" spans="1:6" ht="45" customHeight="1">
      <c r="A6516" s="446">
        <v>5681</v>
      </c>
      <c r="B6516" s="447" t="s">
        <v>705</v>
      </c>
      <c r="C6516" s="448" t="s">
        <v>703</v>
      </c>
      <c r="D6516" s="449">
        <v>20.110000000000003</v>
      </c>
      <c r="E6516" s="449">
        <v>16.559999999999999</v>
      </c>
      <c r="F6516" s="449" t="s">
        <v>15906</v>
      </c>
    </row>
    <row r="6517" spans="1:6" ht="45" customHeight="1">
      <c r="A6517" s="446">
        <v>5735</v>
      </c>
      <c r="B6517" s="447" t="s">
        <v>1701</v>
      </c>
      <c r="C6517" s="448" t="s">
        <v>2672</v>
      </c>
      <c r="D6517" s="449">
        <v>16.45</v>
      </c>
      <c r="E6517" s="449">
        <v>0</v>
      </c>
      <c r="F6517" s="449" t="s">
        <v>16015</v>
      </c>
    </row>
    <row r="6518" spans="1:6" ht="60" customHeight="1">
      <c r="A6518" s="446">
        <v>5736</v>
      </c>
      <c r="B6518" s="447" t="s">
        <v>1702</v>
      </c>
      <c r="C6518" s="448" t="s">
        <v>2672</v>
      </c>
      <c r="D6518" s="449">
        <v>34.86</v>
      </c>
      <c r="E6518" s="449">
        <v>0</v>
      </c>
      <c r="F6518" s="449" t="s">
        <v>16016</v>
      </c>
    </row>
    <row r="6519" spans="1:6" ht="45" customHeight="1">
      <c r="A6519" s="446">
        <v>5875</v>
      </c>
      <c r="B6519" s="447" t="s">
        <v>1498</v>
      </c>
      <c r="C6519" s="448" t="s">
        <v>1077</v>
      </c>
      <c r="D6519" s="449">
        <v>72.72</v>
      </c>
      <c r="E6519" s="449">
        <v>16.559999999999999</v>
      </c>
      <c r="F6519" s="449" t="s">
        <v>15802</v>
      </c>
    </row>
    <row r="6520" spans="1:6" ht="45" customHeight="1">
      <c r="A6520" s="446">
        <v>5877</v>
      </c>
      <c r="B6520" s="447" t="s">
        <v>1281</v>
      </c>
      <c r="C6520" s="448" t="s">
        <v>703</v>
      </c>
      <c r="D6520" s="449">
        <v>21.41</v>
      </c>
      <c r="E6520" s="449">
        <v>16.559999999999999</v>
      </c>
      <c r="F6520" s="449" t="s">
        <v>15108</v>
      </c>
    </row>
    <row r="6521" spans="1:6" ht="45" customHeight="1">
      <c r="A6521" s="446">
        <v>53786</v>
      </c>
      <c r="B6521" s="447" t="s">
        <v>1547</v>
      </c>
      <c r="C6521" s="448" t="s">
        <v>2672</v>
      </c>
      <c r="D6521" s="449">
        <v>41.12</v>
      </c>
      <c r="E6521" s="449">
        <v>0</v>
      </c>
      <c r="F6521" s="449" t="s">
        <v>16031</v>
      </c>
    </row>
    <row r="6522" spans="1:6" ht="45" customHeight="1">
      <c r="A6522" s="446">
        <v>88857</v>
      </c>
      <c r="B6522" s="447" t="s">
        <v>1583</v>
      </c>
      <c r="C6522" s="448" t="s">
        <v>2672</v>
      </c>
      <c r="D6522" s="449">
        <v>13.64</v>
      </c>
      <c r="E6522" s="449">
        <v>0</v>
      </c>
      <c r="F6522" s="449" t="s">
        <v>16062</v>
      </c>
    </row>
    <row r="6523" spans="1:6" ht="45" customHeight="1">
      <c r="A6523" s="446">
        <v>88858</v>
      </c>
      <c r="B6523" s="447" t="s">
        <v>1584</v>
      </c>
      <c r="C6523" s="448" t="s">
        <v>2672</v>
      </c>
      <c r="D6523" s="449">
        <v>3.5</v>
      </c>
      <c r="E6523" s="449">
        <v>0</v>
      </c>
      <c r="F6523" s="449" t="s">
        <v>11600</v>
      </c>
    </row>
    <row r="6524" spans="1:6" ht="45" customHeight="1">
      <c r="A6524" s="446">
        <v>88859</v>
      </c>
      <c r="B6524" s="447" t="s">
        <v>1585</v>
      </c>
      <c r="C6524" s="448" t="s">
        <v>2672</v>
      </c>
      <c r="D6524" s="449">
        <v>12.13</v>
      </c>
      <c r="E6524" s="449">
        <v>0</v>
      </c>
      <c r="F6524" s="449" t="s">
        <v>16063</v>
      </c>
    </row>
    <row r="6525" spans="1:6" ht="45" customHeight="1">
      <c r="A6525" s="446">
        <v>88860</v>
      </c>
      <c r="B6525" s="447" t="s">
        <v>1586</v>
      </c>
      <c r="C6525" s="448" t="s">
        <v>2672</v>
      </c>
      <c r="D6525" s="449">
        <v>3.11</v>
      </c>
      <c r="E6525" s="449">
        <v>0</v>
      </c>
      <c r="F6525" s="449" t="s">
        <v>12111</v>
      </c>
    </row>
    <row r="6526" spans="1:6" ht="45" customHeight="1">
      <c r="A6526" s="446">
        <v>89011</v>
      </c>
      <c r="B6526" s="447" t="s">
        <v>851</v>
      </c>
      <c r="C6526" s="448" t="s">
        <v>2672</v>
      </c>
      <c r="D6526" s="449">
        <v>13.16</v>
      </c>
      <c r="E6526" s="449">
        <v>0</v>
      </c>
      <c r="F6526" s="449" t="s">
        <v>16066</v>
      </c>
    </row>
    <row r="6527" spans="1:6" ht="45" customHeight="1">
      <c r="A6527" s="446">
        <v>89012</v>
      </c>
      <c r="B6527" s="447" t="s">
        <v>852</v>
      </c>
      <c r="C6527" s="448" t="s">
        <v>2672</v>
      </c>
      <c r="D6527" s="449">
        <v>3.38</v>
      </c>
      <c r="E6527" s="449">
        <v>0</v>
      </c>
      <c r="F6527" s="449" t="s">
        <v>13113</v>
      </c>
    </row>
    <row r="6528" spans="1:6">
      <c r="A6528" s="441"/>
      <c r="B6528" s="445" t="s">
        <v>3002</v>
      </c>
      <c r="C6528" s="443"/>
      <c r="D6528" s="444" t="s">
        <v>2587</v>
      </c>
      <c r="E6528" s="444" t="s">
        <v>2587</v>
      </c>
      <c r="F6528" s="444"/>
    </row>
    <row r="6529" spans="1:6" ht="30" customHeight="1">
      <c r="A6529" s="446">
        <v>84013</v>
      </c>
      <c r="B6529" s="447" t="s">
        <v>913</v>
      </c>
      <c r="C6529" s="448" t="s">
        <v>703</v>
      </c>
      <c r="D6529" s="449">
        <v>33.739999999999995</v>
      </c>
      <c r="E6529" s="449">
        <v>16.559999999999999</v>
      </c>
      <c r="F6529" s="449" t="s">
        <v>15931</v>
      </c>
    </row>
    <row r="6530" spans="1:6" ht="30" customHeight="1">
      <c r="A6530" s="446">
        <v>5627</v>
      </c>
      <c r="B6530" s="447" t="s">
        <v>5638</v>
      </c>
      <c r="C6530" s="448" t="s">
        <v>2672</v>
      </c>
      <c r="D6530" s="449">
        <v>24.08</v>
      </c>
      <c r="E6530" s="449">
        <v>0</v>
      </c>
      <c r="F6530" s="449" t="s">
        <v>16000</v>
      </c>
    </row>
    <row r="6531" spans="1:6" ht="30" customHeight="1">
      <c r="A6531" s="446">
        <v>5628</v>
      </c>
      <c r="B6531" s="447" t="s">
        <v>5639</v>
      </c>
      <c r="C6531" s="448" t="s">
        <v>2672</v>
      </c>
      <c r="D6531" s="449">
        <v>6.19</v>
      </c>
      <c r="E6531" s="449">
        <v>0</v>
      </c>
      <c r="F6531" s="449" t="s">
        <v>15217</v>
      </c>
    </row>
    <row r="6532" spans="1:6" ht="30" customHeight="1">
      <c r="A6532" s="446">
        <v>5629</v>
      </c>
      <c r="B6532" s="447" t="s">
        <v>5640</v>
      </c>
      <c r="C6532" s="448" t="s">
        <v>2672</v>
      </c>
      <c r="D6532" s="449">
        <v>30.1</v>
      </c>
      <c r="E6532" s="449">
        <v>0</v>
      </c>
      <c r="F6532" s="449" t="s">
        <v>16001</v>
      </c>
    </row>
    <row r="6533" spans="1:6" ht="30" customHeight="1">
      <c r="A6533" s="446">
        <v>5630</v>
      </c>
      <c r="B6533" s="447" t="s">
        <v>5641</v>
      </c>
      <c r="C6533" s="448" t="s">
        <v>2672</v>
      </c>
      <c r="D6533" s="449">
        <v>49.65</v>
      </c>
      <c r="E6533" s="449">
        <v>0</v>
      </c>
      <c r="F6533" s="449" t="s">
        <v>16002</v>
      </c>
    </row>
    <row r="6534" spans="1:6" ht="30" customHeight="1">
      <c r="A6534" s="446">
        <v>5631</v>
      </c>
      <c r="B6534" s="447" t="s">
        <v>5642</v>
      </c>
      <c r="C6534" s="448" t="s">
        <v>1077</v>
      </c>
      <c r="D6534" s="449">
        <v>114.88999999999999</v>
      </c>
      <c r="E6534" s="449">
        <v>16.559999999999999</v>
      </c>
      <c r="F6534" s="449" t="s">
        <v>15790</v>
      </c>
    </row>
    <row r="6535" spans="1:6" ht="30" customHeight="1">
      <c r="A6535" s="446">
        <v>5632</v>
      </c>
      <c r="B6535" s="447" t="s">
        <v>5643</v>
      </c>
      <c r="C6535" s="448" t="s">
        <v>703</v>
      </c>
      <c r="D6535" s="449">
        <v>35.14</v>
      </c>
      <c r="E6535" s="449">
        <v>16.559999999999999</v>
      </c>
      <c r="F6535" s="449" t="s">
        <v>15904</v>
      </c>
    </row>
    <row r="6536" spans="1:6" ht="30" customHeight="1">
      <c r="A6536" s="446">
        <v>88907</v>
      </c>
      <c r="B6536" s="447" t="s">
        <v>1059</v>
      </c>
      <c r="C6536" s="448" t="s">
        <v>1077</v>
      </c>
      <c r="D6536" s="449">
        <v>141.30000000000001</v>
      </c>
      <c r="E6536" s="449">
        <v>16.559999999999999</v>
      </c>
      <c r="F6536" s="449" t="s">
        <v>15824</v>
      </c>
    </row>
    <row r="6537" spans="1:6" ht="30" customHeight="1">
      <c r="A6537" s="446">
        <v>90991</v>
      </c>
      <c r="B6537" s="447" t="s">
        <v>698</v>
      </c>
      <c r="C6537" s="448" t="s">
        <v>1077</v>
      </c>
      <c r="D6537" s="449">
        <v>111.63</v>
      </c>
      <c r="E6537" s="449">
        <v>16.559999999999999</v>
      </c>
      <c r="F6537" s="449" t="s">
        <v>15849</v>
      </c>
    </row>
    <row r="6538" spans="1:6" ht="30" customHeight="1">
      <c r="A6538" s="446">
        <v>88908</v>
      </c>
      <c r="B6538" s="447" t="s">
        <v>921</v>
      </c>
      <c r="C6538" s="448" t="s">
        <v>703</v>
      </c>
      <c r="D6538" s="449">
        <v>38.53</v>
      </c>
      <c r="E6538" s="449">
        <v>16.559999999999999</v>
      </c>
      <c r="F6538" s="449" t="s">
        <v>15934</v>
      </c>
    </row>
    <row r="6539" spans="1:6" ht="30" customHeight="1">
      <c r="A6539" s="446">
        <v>88832</v>
      </c>
      <c r="B6539" s="447" t="s">
        <v>1969</v>
      </c>
      <c r="C6539" s="448" t="s">
        <v>2672</v>
      </c>
      <c r="D6539" s="449">
        <v>22.97</v>
      </c>
      <c r="E6539" s="449">
        <v>0</v>
      </c>
      <c r="F6539" s="449" t="s">
        <v>16055</v>
      </c>
    </row>
    <row r="6540" spans="1:6" ht="30" customHeight="1">
      <c r="A6540" s="446">
        <v>88834</v>
      </c>
      <c r="B6540" s="447" t="s">
        <v>1970</v>
      </c>
      <c r="C6540" s="448" t="s">
        <v>2672</v>
      </c>
      <c r="D6540" s="449">
        <v>5.9</v>
      </c>
      <c r="E6540" s="449">
        <v>0</v>
      </c>
      <c r="F6540" s="449" t="s">
        <v>16056</v>
      </c>
    </row>
    <row r="6541" spans="1:6" ht="30" customHeight="1">
      <c r="A6541" s="446">
        <v>88835</v>
      </c>
      <c r="B6541" s="447" t="s">
        <v>1971</v>
      </c>
      <c r="C6541" s="448" t="s">
        <v>2672</v>
      </c>
      <c r="D6541" s="449">
        <v>28.71</v>
      </c>
      <c r="E6541" s="449">
        <v>0</v>
      </c>
      <c r="F6541" s="449" t="s">
        <v>16057</v>
      </c>
    </row>
    <row r="6542" spans="1:6" ht="30" customHeight="1">
      <c r="A6542" s="446">
        <v>88836</v>
      </c>
      <c r="B6542" s="447" t="s">
        <v>1972</v>
      </c>
      <c r="C6542" s="448" t="s">
        <v>2672</v>
      </c>
      <c r="D6542" s="449">
        <v>49.18</v>
      </c>
      <c r="E6542" s="449">
        <v>0</v>
      </c>
      <c r="F6542" s="449" t="s">
        <v>16058</v>
      </c>
    </row>
    <row r="6543" spans="1:6" ht="30" customHeight="1">
      <c r="A6543" s="446">
        <v>88900</v>
      </c>
      <c r="B6543" s="447" t="s">
        <v>1587</v>
      </c>
      <c r="C6543" s="448" t="s">
        <v>2672</v>
      </c>
      <c r="D6543" s="449">
        <v>26.78</v>
      </c>
      <c r="E6543" s="449">
        <v>0</v>
      </c>
      <c r="F6543" s="449" t="s">
        <v>16064</v>
      </c>
    </row>
    <row r="6544" spans="1:6" ht="30" customHeight="1">
      <c r="A6544" s="446">
        <v>88902</v>
      </c>
      <c r="B6544" s="447" t="s">
        <v>1588</v>
      </c>
      <c r="C6544" s="448" t="s">
        <v>2672</v>
      </c>
      <c r="D6544" s="449">
        <v>6.88</v>
      </c>
      <c r="E6544" s="449">
        <v>0</v>
      </c>
      <c r="F6544" s="449" t="s">
        <v>12485</v>
      </c>
    </row>
    <row r="6545" spans="1:6" ht="30" customHeight="1">
      <c r="A6545" s="446">
        <v>88903</v>
      </c>
      <c r="B6545" s="447" t="s">
        <v>1589</v>
      </c>
      <c r="C6545" s="448" t="s">
        <v>2672</v>
      </c>
      <c r="D6545" s="449">
        <v>33.479999999999997</v>
      </c>
      <c r="E6545" s="449">
        <v>0</v>
      </c>
      <c r="F6545" s="449" t="s">
        <v>13485</v>
      </c>
    </row>
    <row r="6546" spans="1:6" ht="30" customHeight="1">
      <c r="A6546" s="446">
        <v>88904</v>
      </c>
      <c r="B6546" s="447" t="s">
        <v>1590</v>
      </c>
      <c r="C6546" s="448" t="s">
        <v>2672</v>
      </c>
      <c r="D6546" s="449">
        <v>69.290000000000006</v>
      </c>
      <c r="E6546" s="449">
        <v>0</v>
      </c>
      <c r="F6546" s="449" t="s">
        <v>16065</v>
      </c>
    </row>
    <row r="6547" spans="1:6" ht="45" customHeight="1">
      <c r="A6547" s="446">
        <v>95715</v>
      </c>
      <c r="B6547" s="447" t="s">
        <v>5644</v>
      </c>
      <c r="C6547" s="448" t="s">
        <v>703</v>
      </c>
      <c r="D6547" s="449">
        <v>40.36</v>
      </c>
      <c r="E6547" s="449">
        <v>16.559999999999999</v>
      </c>
      <c r="F6547" s="449" t="s">
        <v>15978</v>
      </c>
    </row>
    <row r="6548" spans="1:6" ht="45" customHeight="1">
      <c r="A6548" s="446">
        <v>95721</v>
      </c>
      <c r="B6548" s="447" t="s">
        <v>5645</v>
      </c>
      <c r="C6548" s="448" t="s">
        <v>703</v>
      </c>
      <c r="D6548" s="449">
        <v>39.03</v>
      </c>
      <c r="E6548" s="449">
        <v>16.559999999999999</v>
      </c>
      <c r="F6548" s="449" t="s">
        <v>15979</v>
      </c>
    </row>
    <row r="6549" spans="1:6" ht="45" customHeight="1">
      <c r="A6549" s="446">
        <v>95714</v>
      </c>
      <c r="B6549" s="447" t="s">
        <v>5646</v>
      </c>
      <c r="C6549" s="448" t="s">
        <v>1077</v>
      </c>
      <c r="D6549" s="449">
        <v>144.94</v>
      </c>
      <c r="E6549" s="449">
        <v>16.559999999999999</v>
      </c>
      <c r="F6549" s="449" t="s">
        <v>15881</v>
      </c>
    </row>
    <row r="6550" spans="1:6" ht="45" customHeight="1">
      <c r="A6550" s="446">
        <v>95720</v>
      </c>
      <c r="B6550" s="447" t="s">
        <v>5647</v>
      </c>
      <c r="C6550" s="448" t="s">
        <v>1077</v>
      </c>
      <c r="D6550" s="449">
        <v>142.29</v>
      </c>
      <c r="E6550" s="449">
        <v>16.559999999999999</v>
      </c>
      <c r="F6550" s="449" t="s">
        <v>15882</v>
      </c>
    </row>
    <row r="6551" spans="1:6" ht="45" customHeight="1">
      <c r="A6551" s="446">
        <v>95710</v>
      </c>
      <c r="B6551" s="447" t="s">
        <v>5648</v>
      </c>
      <c r="C6551" s="448" t="s">
        <v>2672</v>
      </c>
      <c r="D6551" s="449">
        <v>28.23</v>
      </c>
      <c r="E6551" s="449">
        <v>0</v>
      </c>
      <c r="F6551" s="449" t="s">
        <v>11835</v>
      </c>
    </row>
    <row r="6552" spans="1:6" ht="45" customHeight="1">
      <c r="A6552" s="446">
        <v>95711</v>
      </c>
      <c r="B6552" s="447" t="s">
        <v>5649</v>
      </c>
      <c r="C6552" s="448" t="s">
        <v>2672</v>
      </c>
      <c r="D6552" s="449">
        <v>7.26</v>
      </c>
      <c r="E6552" s="449">
        <v>0</v>
      </c>
      <c r="F6552" s="449" t="s">
        <v>12468</v>
      </c>
    </row>
    <row r="6553" spans="1:6" ht="45" customHeight="1">
      <c r="A6553" s="446">
        <v>95712</v>
      </c>
      <c r="B6553" s="447" t="s">
        <v>5650</v>
      </c>
      <c r="C6553" s="448" t="s">
        <v>2672</v>
      </c>
      <c r="D6553" s="449">
        <v>35.29</v>
      </c>
      <c r="E6553" s="449">
        <v>0</v>
      </c>
      <c r="F6553" s="449" t="s">
        <v>13570</v>
      </c>
    </row>
    <row r="6554" spans="1:6" ht="45" customHeight="1">
      <c r="A6554" s="446">
        <v>95713</v>
      </c>
      <c r="B6554" s="447" t="s">
        <v>5651</v>
      </c>
      <c r="C6554" s="448" t="s">
        <v>2672</v>
      </c>
      <c r="D6554" s="449">
        <v>69.290000000000006</v>
      </c>
      <c r="E6554" s="449">
        <v>0</v>
      </c>
      <c r="F6554" s="449" t="s">
        <v>16065</v>
      </c>
    </row>
    <row r="6555" spans="1:6" ht="45" customHeight="1">
      <c r="A6555" s="446">
        <v>95716</v>
      </c>
      <c r="B6555" s="447" t="s">
        <v>5652</v>
      </c>
      <c r="C6555" s="448" t="s">
        <v>2672</v>
      </c>
      <c r="D6555" s="449">
        <v>27.18</v>
      </c>
      <c r="E6555" s="449">
        <v>0</v>
      </c>
      <c r="F6555" s="449" t="s">
        <v>16182</v>
      </c>
    </row>
    <row r="6556" spans="1:6" ht="45" customHeight="1">
      <c r="A6556" s="446">
        <v>95717</v>
      </c>
      <c r="B6556" s="447" t="s">
        <v>5653</v>
      </c>
      <c r="C6556" s="448" t="s">
        <v>2672</v>
      </c>
      <c r="D6556" s="449">
        <v>6.98</v>
      </c>
      <c r="E6556" s="449">
        <v>0</v>
      </c>
      <c r="F6556" s="449" t="s">
        <v>13680</v>
      </c>
    </row>
    <row r="6557" spans="1:6" ht="45" customHeight="1">
      <c r="A6557" s="446">
        <v>95718</v>
      </c>
      <c r="B6557" s="447" t="s">
        <v>5654</v>
      </c>
      <c r="C6557" s="448" t="s">
        <v>2672</v>
      </c>
      <c r="D6557" s="449">
        <v>33.97</v>
      </c>
      <c r="E6557" s="449">
        <v>0</v>
      </c>
      <c r="F6557" s="449" t="s">
        <v>16183</v>
      </c>
    </row>
    <row r="6558" spans="1:6" ht="45" customHeight="1">
      <c r="A6558" s="446">
        <v>95719</v>
      </c>
      <c r="B6558" s="447" t="s">
        <v>5655</v>
      </c>
      <c r="C6558" s="448" t="s">
        <v>2672</v>
      </c>
      <c r="D6558" s="449">
        <v>69.290000000000006</v>
      </c>
      <c r="E6558" s="449">
        <v>0</v>
      </c>
      <c r="F6558" s="449" t="s">
        <v>16065</v>
      </c>
    </row>
    <row r="6559" spans="1:6">
      <c r="A6559" s="441"/>
      <c r="B6559" s="528" t="s">
        <v>20991</v>
      </c>
      <c r="C6559" s="443"/>
      <c r="D6559" s="444" t="s">
        <v>2587</v>
      </c>
      <c r="E6559" s="444" t="s">
        <v>2587</v>
      </c>
      <c r="F6559" s="444"/>
    </row>
    <row r="6560" spans="1:6" ht="30" customHeight="1">
      <c r="A6560" s="446">
        <v>96245</v>
      </c>
      <c r="B6560" s="447" t="s">
        <v>15896</v>
      </c>
      <c r="C6560" s="448" t="s">
        <v>1077</v>
      </c>
      <c r="D6560" s="449">
        <v>48.53</v>
      </c>
      <c r="E6560" s="449">
        <v>16.559999999999999</v>
      </c>
      <c r="F6560" s="449" t="s">
        <v>15897</v>
      </c>
    </row>
    <row r="6561" spans="1:6" ht="30" customHeight="1">
      <c r="A6561" s="446">
        <v>96246</v>
      </c>
      <c r="B6561" s="447" t="s">
        <v>15992</v>
      </c>
      <c r="C6561" s="448" t="s">
        <v>703</v>
      </c>
      <c r="D6561" s="449">
        <v>20.040000000000003</v>
      </c>
      <c r="E6561" s="449">
        <v>16.559999999999999</v>
      </c>
      <c r="F6561" s="449" t="s">
        <v>15993</v>
      </c>
    </row>
    <row r="6562" spans="1:6" ht="30" customHeight="1">
      <c r="A6562" s="446">
        <v>96060</v>
      </c>
      <c r="B6562" s="447" t="s">
        <v>16211</v>
      </c>
      <c r="C6562" s="448" t="s">
        <v>2672</v>
      </c>
      <c r="D6562" s="449">
        <v>2.72</v>
      </c>
      <c r="E6562" s="449">
        <v>0</v>
      </c>
      <c r="F6562" s="449" t="s">
        <v>11481</v>
      </c>
    </row>
    <row r="6563" spans="1:6" ht="30" customHeight="1">
      <c r="A6563" s="446">
        <v>96061</v>
      </c>
      <c r="B6563" s="447" t="s">
        <v>16212</v>
      </c>
      <c r="C6563" s="448" t="s">
        <v>2672</v>
      </c>
      <c r="D6563" s="449">
        <v>17.72</v>
      </c>
      <c r="E6563" s="449">
        <v>0</v>
      </c>
      <c r="F6563" s="449" t="s">
        <v>16213</v>
      </c>
    </row>
    <row r="6564" spans="1:6" ht="30" customHeight="1">
      <c r="A6564" s="446">
        <v>96062</v>
      </c>
      <c r="B6564" s="447" t="s">
        <v>16214</v>
      </c>
      <c r="C6564" s="448" t="s">
        <v>2672</v>
      </c>
      <c r="D6564" s="449">
        <v>21.01</v>
      </c>
      <c r="E6564" s="449">
        <v>0</v>
      </c>
      <c r="F6564" s="449" t="s">
        <v>11284</v>
      </c>
    </row>
    <row r="6565" spans="1:6" ht="30" customHeight="1">
      <c r="A6565" s="446">
        <v>96241</v>
      </c>
      <c r="B6565" s="447" t="s">
        <v>16215</v>
      </c>
      <c r="C6565" s="448" t="s">
        <v>2672</v>
      </c>
      <c r="D6565" s="449">
        <v>12.07</v>
      </c>
      <c r="E6565" s="449">
        <v>0</v>
      </c>
      <c r="F6565" s="449" t="s">
        <v>12751</v>
      </c>
    </row>
    <row r="6566" spans="1:6" ht="30" customHeight="1">
      <c r="A6566" s="446">
        <v>96242</v>
      </c>
      <c r="B6566" s="447" t="s">
        <v>16216</v>
      </c>
      <c r="C6566" s="448" t="s">
        <v>2672</v>
      </c>
      <c r="D6566" s="449">
        <v>3.1</v>
      </c>
      <c r="E6566" s="449">
        <v>0</v>
      </c>
      <c r="F6566" s="449" t="s">
        <v>12792</v>
      </c>
    </row>
    <row r="6567" spans="1:6" ht="30" customHeight="1">
      <c r="A6567" s="446">
        <v>96243</v>
      </c>
      <c r="B6567" s="447" t="s">
        <v>16217</v>
      </c>
      <c r="C6567" s="448" t="s">
        <v>2672</v>
      </c>
      <c r="D6567" s="449">
        <v>15.08</v>
      </c>
      <c r="E6567" s="449">
        <v>0</v>
      </c>
      <c r="F6567" s="449" t="s">
        <v>14533</v>
      </c>
    </row>
    <row r="6568" spans="1:6" ht="30" customHeight="1">
      <c r="A6568" s="446">
        <v>96244</v>
      </c>
      <c r="B6568" s="447" t="s">
        <v>16218</v>
      </c>
      <c r="C6568" s="448" t="s">
        <v>2672</v>
      </c>
      <c r="D6568" s="449">
        <v>13.41</v>
      </c>
      <c r="E6568" s="449">
        <v>0</v>
      </c>
      <c r="F6568" s="449" t="s">
        <v>16219</v>
      </c>
    </row>
    <row r="6569" spans="1:6">
      <c r="A6569" s="441"/>
      <c r="B6569" s="445" t="s">
        <v>5656</v>
      </c>
      <c r="C6569" s="443"/>
      <c r="D6569" s="444" t="s">
        <v>2587</v>
      </c>
      <c r="E6569" s="444" t="s">
        <v>2587</v>
      </c>
      <c r="F6569" s="444"/>
    </row>
    <row r="6570" spans="1:6" ht="15" customHeight="1">
      <c r="A6570" s="446">
        <v>92121</v>
      </c>
      <c r="B6570" s="447" t="s">
        <v>5657</v>
      </c>
      <c r="C6570" s="448" t="s">
        <v>2568</v>
      </c>
      <c r="D6570" s="449">
        <v>8.48</v>
      </c>
      <c r="E6570" s="449">
        <v>15.21</v>
      </c>
      <c r="F6570" s="449" t="s">
        <v>15224</v>
      </c>
    </row>
    <row r="6571" spans="1:6" ht="15" customHeight="1">
      <c r="A6571" s="446">
        <v>92122</v>
      </c>
      <c r="B6571" s="447" t="s">
        <v>5658</v>
      </c>
      <c r="C6571" s="448" t="s">
        <v>2568</v>
      </c>
      <c r="D6571" s="449">
        <v>12.639999999999997</v>
      </c>
      <c r="E6571" s="449">
        <v>27.55</v>
      </c>
      <c r="F6571" s="449" t="s">
        <v>20171</v>
      </c>
    </row>
    <row r="6572" spans="1:6" ht="30" customHeight="1">
      <c r="A6572" s="446">
        <v>92112</v>
      </c>
      <c r="B6572" s="447" t="s">
        <v>5659</v>
      </c>
      <c r="C6572" s="448" t="s">
        <v>1077</v>
      </c>
      <c r="D6572" s="449">
        <v>2.17</v>
      </c>
      <c r="E6572" s="449">
        <v>0</v>
      </c>
      <c r="F6572" s="449" t="s">
        <v>11594</v>
      </c>
    </row>
    <row r="6573" spans="1:6" ht="30" customHeight="1">
      <c r="A6573" s="446">
        <v>92113</v>
      </c>
      <c r="B6573" s="447" t="s">
        <v>5660</v>
      </c>
      <c r="C6573" s="448" t="s">
        <v>703</v>
      </c>
      <c r="D6573" s="449">
        <v>0.74</v>
      </c>
      <c r="E6573" s="449">
        <v>0</v>
      </c>
      <c r="F6573" s="449" t="s">
        <v>12001</v>
      </c>
    </row>
    <row r="6574" spans="1:6" ht="30" customHeight="1">
      <c r="A6574" s="446">
        <v>92108</v>
      </c>
      <c r="B6574" s="447" t="s">
        <v>5661</v>
      </c>
      <c r="C6574" s="448" t="s">
        <v>2672</v>
      </c>
      <c r="D6574" s="449">
        <v>0.61</v>
      </c>
      <c r="E6574" s="449">
        <v>0</v>
      </c>
      <c r="F6574" s="449" t="s">
        <v>11572</v>
      </c>
    </row>
    <row r="6575" spans="1:6" ht="30" customHeight="1">
      <c r="A6575" s="446">
        <v>92109</v>
      </c>
      <c r="B6575" s="447" t="s">
        <v>5662</v>
      </c>
      <c r="C6575" s="448" t="s">
        <v>2672</v>
      </c>
      <c r="D6575" s="449">
        <v>0.13</v>
      </c>
      <c r="E6575" s="449">
        <v>0</v>
      </c>
      <c r="F6575" s="449" t="s">
        <v>16005</v>
      </c>
    </row>
    <row r="6576" spans="1:6" ht="30" customHeight="1">
      <c r="A6576" s="446">
        <v>92110</v>
      </c>
      <c r="B6576" s="447" t="s">
        <v>5663</v>
      </c>
      <c r="C6576" s="448" t="s">
        <v>2672</v>
      </c>
      <c r="D6576" s="449">
        <v>0.48</v>
      </c>
      <c r="E6576" s="449">
        <v>0</v>
      </c>
      <c r="F6576" s="449" t="s">
        <v>11314</v>
      </c>
    </row>
    <row r="6577" spans="1:6" ht="30" customHeight="1">
      <c r="A6577" s="446">
        <v>92111</v>
      </c>
      <c r="B6577" s="447" t="s">
        <v>5664</v>
      </c>
      <c r="C6577" s="448" t="s">
        <v>2672</v>
      </c>
      <c r="D6577" s="449">
        <v>0.95</v>
      </c>
      <c r="E6577" s="449">
        <v>0</v>
      </c>
      <c r="F6577" s="449" t="s">
        <v>11494</v>
      </c>
    </row>
    <row r="6578" spans="1:6">
      <c r="A6578" s="441"/>
      <c r="B6578" s="445" t="s">
        <v>5665</v>
      </c>
      <c r="C6578" s="443"/>
      <c r="D6578" s="444" t="s">
        <v>2587</v>
      </c>
      <c r="E6578" s="444" t="s">
        <v>2587</v>
      </c>
      <c r="F6578" s="444"/>
    </row>
    <row r="6579" spans="1:6" ht="30" customHeight="1">
      <c r="A6579" s="446">
        <v>92966</v>
      </c>
      <c r="B6579" s="447" t="s">
        <v>5666</v>
      </c>
      <c r="C6579" s="448" t="s">
        <v>1077</v>
      </c>
      <c r="D6579" s="449">
        <v>8.06</v>
      </c>
      <c r="E6579" s="449">
        <v>13.06</v>
      </c>
      <c r="F6579" s="449" t="s">
        <v>14184</v>
      </c>
    </row>
    <row r="6580" spans="1:6" ht="30" customHeight="1">
      <c r="A6580" s="446">
        <v>92967</v>
      </c>
      <c r="B6580" s="447" t="s">
        <v>5667</v>
      </c>
      <c r="C6580" s="448" t="s">
        <v>703</v>
      </c>
      <c r="D6580" s="449">
        <v>6.4500000000000011</v>
      </c>
      <c r="E6580" s="449">
        <v>13.06</v>
      </c>
      <c r="F6580" s="449" t="s">
        <v>12933</v>
      </c>
    </row>
    <row r="6581" spans="1:6" ht="30" customHeight="1">
      <c r="A6581" s="446">
        <v>92963</v>
      </c>
      <c r="B6581" s="447" t="s">
        <v>5668</v>
      </c>
      <c r="C6581" s="448" t="s">
        <v>2672</v>
      </c>
      <c r="D6581" s="449">
        <v>1.29</v>
      </c>
      <c r="E6581" s="449">
        <v>0</v>
      </c>
      <c r="F6581" s="449" t="s">
        <v>13396</v>
      </c>
    </row>
    <row r="6582" spans="1:6" ht="15" customHeight="1">
      <c r="A6582" s="446">
        <v>92964</v>
      </c>
      <c r="B6582" s="447" t="s">
        <v>5669</v>
      </c>
      <c r="C6582" s="448" t="s">
        <v>2672</v>
      </c>
      <c r="D6582" s="449">
        <v>0.28999999999999998</v>
      </c>
      <c r="E6582" s="449">
        <v>0</v>
      </c>
      <c r="F6582" s="449" t="s">
        <v>12142</v>
      </c>
    </row>
    <row r="6583" spans="1:6" ht="30" customHeight="1">
      <c r="A6583" s="446">
        <v>92965</v>
      </c>
      <c r="B6583" s="447" t="s">
        <v>5670</v>
      </c>
      <c r="C6583" s="448" t="s">
        <v>2672</v>
      </c>
      <c r="D6583" s="449">
        <v>1.61</v>
      </c>
      <c r="E6583" s="449">
        <v>0</v>
      </c>
      <c r="F6583" s="449" t="s">
        <v>15049</v>
      </c>
    </row>
    <row r="6584" spans="1:6" ht="15" customHeight="1">
      <c r="A6584" s="446">
        <v>95259</v>
      </c>
      <c r="B6584" s="447" t="s">
        <v>5671</v>
      </c>
      <c r="C6584" s="448" t="s">
        <v>703</v>
      </c>
      <c r="D6584" s="449">
        <v>6.2299999999999986</v>
      </c>
      <c r="E6584" s="449">
        <v>13.06</v>
      </c>
      <c r="F6584" s="449" t="s">
        <v>15973</v>
      </c>
    </row>
    <row r="6585" spans="1:6" ht="15" customHeight="1">
      <c r="A6585" s="446">
        <v>95258</v>
      </c>
      <c r="B6585" s="447" t="s">
        <v>5672</v>
      </c>
      <c r="C6585" s="448" t="s">
        <v>1077</v>
      </c>
      <c r="D6585" s="449">
        <v>7.6199999999999992</v>
      </c>
      <c r="E6585" s="449">
        <v>13.06</v>
      </c>
      <c r="F6585" s="449" t="s">
        <v>15876</v>
      </c>
    </row>
    <row r="6586" spans="1:6" ht="15" customHeight="1">
      <c r="A6586" s="446">
        <v>95255</v>
      </c>
      <c r="B6586" s="447" t="s">
        <v>5673</v>
      </c>
      <c r="C6586" s="448" t="s">
        <v>2672</v>
      </c>
      <c r="D6586" s="449">
        <v>1.1100000000000001</v>
      </c>
      <c r="E6586" s="449">
        <v>0</v>
      </c>
      <c r="F6586" s="449" t="s">
        <v>12082</v>
      </c>
    </row>
    <row r="6587" spans="1:6" ht="15" customHeight="1">
      <c r="A6587" s="446">
        <v>95256</v>
      </c>
      <c r="B6587" s="447" t="s">
        <v>5674</v>
      </c>
      <c r="C6587" s="448" t="s">
        <v>2672</v>
      </c>
      <c r="D6587" s="449">
        <v>0.25</v>
      </c>
      <c r="E6587" s="449">
        <v>0</v>
      </c>
      <c r="F6587" s="449" t="s">
        <v>13229</v>
      </c>
    </row>
    <row r="6588" spans="1:6" ht="15" customHeight="1">
      <c r="A6588" s="446">
        <v>95257</v>
      </c>
      <c r="B6588" s="447" t="s">
        <v>5675</v>
      </c>
      <c r="C6588" s="448" t="s">
        <v>2672</v>
      </c>
      <c r="D6588" s="449">
        <v>1.39</v>
      </c>
      <c r="E6588" s="449">
        <v>0</v>
      </c>
      <c r="F6588" s="449" t="s">
        <v>13231</v>
      </c>
    </row>
    <row r="6589" spans="1:6">
      <c r="A6589" s="441"/>
      <c r="B6589" s="445" t="s">
        <v>2335</v>
      </c>
      <c r="C6589" s="443"/>
      <c r="D6589" s="444" t="s">
        <v>2587</v>
      </c>
      <c r="E6589" s="444" t="s">
        <v>2587</v>
      </c>
      <c r="F6589" s="444"/>
    </row>
    <row r="6590" spans="1:6" ht="30" customHeight="1">
      <c r="A6590" s="446">
        <v>5714</v>
      </c>
      <c r="B6590" s="447" t="s">
        <v>1693</v>
      </c>
      <c r="C6590" s="448" t="s">
        <v>2672</v>
      </c>
      <c r="D6590" s="449">
        <v>7.39</v>
      </c>
      <c r="E6590" s="449">
        <v>0</v>
      </c>
      <c r="F6590" s="449" t="s">
        <v>16009</v>
      </c>
    </row>
    <row r="6591" spans="1:6" ht="30" customHeight="1">
      <c r="A6591" s="446">
        <v>5715</v>
      </c>
      <c r="B6591" s="447" t="s">
        <v>1694</v>
      </c>
      <c r="C6591" s="448" t="s">
        <v>2672</v>
      </c>
      <c r="D6591" s="449">
        <v>37.49</v>
      </c>
      <c r="E6591" s="449">
        <v>0</v>
      </c>
      <c r="F6591" s="449" t="s">
        <v>16010</v>
      </c>
    </row>
    <row r="6592" spans="1:6" ht="30" customHeight="1">
      <c r="A6592" s="446">
        <v>89035</v>
      </c>
      <c r="B6592" s="447" t="s">
        <v>1063</v>
      </c>
      <c r="C6592" s="448" t="s">
        <v>1077</v>
      </c>
      <c r="D6592" s="449">
        <v>58.730000000000004</v>
      </c>
      <c r="E6592" s="449">
        <v>17.45</v>
      </c>
      <c r="F6592" s="449" t="s">
        <v>15827</v>
      </c>
    </row>
    <row r="6593" spans="1:6" ht="30" customHeight="1">
      <c r="A6593" s="446">
        <v>89036</v>
      </c>
      <c r="B6593" s="447" t="s">
        <v>925</v>
      </c>
      <c r="C6593" s="448" t="s">
        <v>703</v>
      </c>
      <c r="D6593" s="449">
        <v>13.850000000000001</v>
      </c>
      <c r="E6593" s="449">
        <v>17.45</v>
      </c>
      <c r="F6593" s="449" t="s">
        <v>15936</v>
      </c>
    </row>
    <row r="6594" spans="1:6" ht="30" customHeight="1">
      <c r="A6594" s="446">
        <v>89033</v>
      </c>
      <c r="B6594" s="447" t="s">
        <v>578</v>
      </c>
      <c r="C6594" s="448" t="s">
        <v>2672</v>
      </c>
      <c r="D6594" s="449">
        <v>6.76</v>
      </c>
      <c r="E6594" s="449">
        <v>0</v>
      </c>
      <c r="F6594" s="449" t="s">
        <v>16072</v>
      </c>
    </row>
    <row r="6595" spans="1:6" ht="30" customHeight="1">
      <c r="A6595" s="446">
        <v>89034</v>
      </c>
      <c r="B6595" s="447" t="s">
        <v>579</v>
      </c>
      <c r="C6595" s="448" t="s">
        <v>2672</v>
      </c>
      <c r="D6595" s="449">
        <v>1.77</v>
      </c>
      <c r="E6595" s="449">
        <v>0</v>
      </c>
      <c r="F6595" s="449" t="s">
        <v>13280</v>
      </c>
    </row>
    <row r="6596" spans="1:6" ht="30" customHeight="1">
      <c r="A6596" s="446">
        <v>96023</v>
      </c>
      <c r="B6596" s="447" t="s">
        <v>16193</v>
      </c>
      <c r="C6596" s="448" t="s">
        <v>2672</v>
      </c>
      <c r="D6596" s="449">
        <v>8.5299999999999994</v>
      </c>
      <c r="E6596" s="449">
        <v>0</v>
      </c>
      <c r="F6596" s="449" t="s">
        <v>12377</v>
      </c>
    </row>
    <row r="6597" spans="1:6" ht="30" customHeight="1">
      <c r="A6597" s="446">
        <v>96024</v>
      </c>
      <c r="B6597" s="447" t="s">
        <v>16194</v>
      </c>
      <c r="C6597" s="448" t="s">
        <v>2672</v>
      </c>
      <c r="D6597" s="449">
        <v>2.23</v>
      </c>
      <c r="E6597" s="449">
        <v>0</v>
      </c>
      <c r="F6597" s="449" t="s">
        <v>14462</v>
      </c>
    </row>
    <row r="6598" spans="1:6" ht="30" customHeight="1">
      <c r="A6598" s="446">
        <v>96026</v>
      </c>
      <c r="B6598" s="447" t="s">
        <v>16195</v>
      </c>
      <c r="C6598" s="448" t="s">
        <v>2672</v>
      </c>
      <c r="D6598" s="449">
        <v>9.32</v>
      </c>
      <c r="E6598" s="449">
        <v>0</v>
      </c>
      <c r="F6598" s="449" t="s">
        <v>13778</v>
      </c>
    </row>
    <row r="6599" spans="1:6" ht="30" customHeight="1">
      <c r="A6599" s="446">
        <v>96027</v>
      </c>
      <c r="B6599" s="447" t="s">
        <v>16196</v>
      </c>
      <c r="C6599" s="448" t="s">
        <v>2672</v>
      </c>
      <c r="D6599" s="449">
        <v>37.49</v>
      </c>
      <c r="E6599" s="449">
        <v>0</v>
      </c>
      <c r="F6599" s="449" t="s">
        <v>16010</v>
      </c>
    </row>
    <row r="6600" spans="1:6" ht="30" customHeight="1">
      <c r="A6600" s="446">
        <v>96028</v>
      </c>
      <c r="B6600" s="447" t="s">
        <v>15888</v>
      </c>
      <c r="C6600" s="448" t="s">
        <v>1077</v>
      </c>
      <c r="D6600" s="449">
        <v>62.89</v>
      </c>
      <c r="E6600" s="449">
        <v>17.45</v>
      </c>
      <c r="F6600" s="449" t="s">
        <v>15889</v>
      </c>
    </row>
    <row r="6601" spans="1:6" ht="30" customHeight="1">
      <c r="A6601" s="446">
        <v>96029</v>
      </c>
      <c r="B6601" s="447" t="s">
        <v>15983</v>
      </c>
      <c r="C6601" s="448" t="s">
        <v>703</v>
      </c>
      <c r="D6601" s="449">
        <v>16.080000000000002</v>
      </c>
      <c r="E6601" s="449">
        <v>17.45</v>
      </c>
      <c r="F6601" s="449" t="s">
        <v>15984</v>
      </c>
    </row>
    <row r="6602" spans="1:6" ht="30" customHeight="1">
      <c r="A6602" s="446">
        <v>96053</v>
      </c>
      <c r="B6602" s="447" t="s">
        <v>16205</v>
      </c>
      <c r="C6602" s="448" t="s">
        <v>2672</v>
      </c>
      <c r="D6602" s="449">
        <v>8.6300000000000008</v>
      </c>
      <c r="E6602" s="449">
        <v>0</v>
      </c>
      <c r="F6602" s="449" t="s">
        <v>12970</v>
      </c>
    </row>
    <row r="6603" spans="1:6" ht="30" customHeight="1">
      <c r="A6603" s="446">
        <v>96054</v>
      </c>
      <c r="B6603" s="447" t="s">
        <v>16206</v>
      </c>
      <c r="C6603" s="448" t="s">
        <v>2672</v>
      </c>
      <c r="D6603" s="449">
        <v>14.17</v>
      </c>
      <c r="E6603" s="449">
        <v>0</v>
      </c>
      <c r="F6603" s="449" t="s">
        <v>12483</v>
      </c>
    </row>
    <row r="6604" spans="1:6" ht="30" customHeight="1">
      <c r="A6604" s="446">
        <v>96055</v>
      </c>
      <c r="B6604" s="447" t="s">
        <v>16207</v>
      </c>
      <c r="C6604" s="448" t="s">
        <v>2672</v>
      </c>
      <c r="D6604" s="449">
        <v>2.2599999999999998</v>
      </c>
      <c r="E6604" s="449">
        <v>0</v>
      </c>
      <c r="F6604" s="449" t="s">
        <v>13378</v>
      </c>
    </row>
    <row r="6605" spans="1:6" ht="30" customHeight="1">
      <c r="A6605" s="446">
        <v>96056</v>
      </c>
      <c r="B6605" s="447" t="s">
        <v>16208</v>
      </c>
      <c r="C6605" s="448" t="s">
        <v>2672</v>
      </c>
      <c r="D6605" s="449">
        <v>9.44</v>
      </c>
      <c r="E6605" s="449">
        <v>0</v>
      </c>
      <c r="F6605" s="449" t="s">
        <v>16209</v>
      </c>
    </row>
    <row r="6606" spans="1:6" ht="30" customHeight="1">
      <c r="A6606" s="446">
        <v>96057</v>
      </c>
      <c r="B6606" s="447" t="s">
        <v>16210</v>
      </c>
      <c r="C6606" s="448" t="s">
        <v>2672</v>
      </c>
      <c r="D6606" s="449">
        <v>37.49</v>
      </c>
      <c r="E6606" s="449">
        <v>0</v>
      </c>
      <c r="F6606" s="449" t="s">
        <v>16010</v>
      </c>
    </row>
    <row r="6607" spans="1:6" ht="30" customHeight="1">
      <c r="A6607" s="446">
        <v>96157</v>
      </c>
      <c r="B6607" s="447" t="s">
        <v>15892</v>
      </c>
      <c r="C6607" s="448" t="s">
        <v>1077</v>
      </c>
      <c r="D6607" s="449">
        <v>63.14</v>
      </c>
      <c r="E6607" s="449">
        <v>17.45</v>
      </c>
      <c r="F6607" s="449" t="s">
        <v>15893</v>
      </c>
    </row>
    <row r="6608" spans="1:6" ht="30" customHeight="1">
      <c r="A6608" s="446">
        <v>96155</v>
      </c>
      <c r="B6608" s="447" t="s">
        <v>15987</v>
      </c>
      <c r="C6608" s="448" t="s">
        <v>703</v>
      </c>
      <c r="D6608" s="449">
        <v>16.209999999999997</v>
      </c>
      <c r="E6608" s="449">
        <v>17.45</v>
      </c>
      <c r="F6608" s="449" t="s">
        <v>15988</v>
      </c>
    </row>
    <row r="6609" spans="1:6" ht="30" customHeight="1">
      <c r="A6609" s="446">
        <v>89032</v>
      </c>
      <c r="B6609" s="447" t="s">
        <v>1062</v>
      </c>
      <c r="C6609" s="448" t="s">
        <v>1077</v>
      </c>
      <c r="D6609" s="449">
        <v>102.09</v>
      </c>
      <c r="E6609" s="449">
        <v>17.45</v>
      </c>
      <c r="F6609" s="449" t="s">
        <v>15826</v>
      </c>
    </row>
    <row r="6610" spans="1:6" ht="30" customHeight="1">
      <c r="A6610" s="446">
        <v>89031</v>
      </c>
      <c r="B6610" s="447" t="s">
        <v>924</v>
      </c>
      <c r="C6610" s="448" t="s">
        <v>703</v>
      </c>
      <c r="D6610" s="449">
        <v>28.430000000000003</v>
      </c>
      <c r="E6610" s="449">
        <v>17.45</v>
      </c>
      <c r="F6610" s="449" t="s">
        <v>15935</v>
      </c>
    </row>
    <row r="6611" spans="1:6" ht="30" customHeight="1">
      <c r="A6611" s="446">
        <v>5724</v>
      </c>
      <c r="B6611" s="447" t="s">
        <v>1698</v>
      </c>
      <c r="C6611" s="448" t="s">
        <v>2672</v>
      </c>
      <c r="D6611" s="449">
        <v>28.94</v>
      </c>
      <c r="E6611" s="449">
        <v>0</v>
      </c>
      <c r="F6611" s="449" t="s">
        <v>14743</v>
      </c>
    </row>
    <row r="6612" spans="1:6" ht="30" customHeight="1">
      <c r="A6612" s="446">
        <v>53817</v>
      </c>
      <c r="B6612" s="447" t="s">
        <v>1946</v>
      </c>
      <c r="C6612" s="448" t="s">
        <v>2672</v>
      </c>
      <c r="D6612" s="449">
        <v>44.72</v>
      </c>
      <c r="E6612" s="449">
        <v>0</v>
      </c>
      <c r="F6612" s="449" t="s">
        <v>11877</v>
      </c>
    </row>
    <row r="6613" spans="1:6" ht="30" customHeight="1">
      <c r="A6613" s="446">
        <v>89029</v>
      </c>
      <c r="B6613" s="447" t="s">
        <v>576</v>
      </c>
      <c r="C6613" s="448" t="s">
        <v>2672</v>
      </c>
      <c r="D6613" s="449">
        <v>16.190000000000001</v>
      </c>
      <c r="E6613" s="449">
        <v>0</v>
      </c>
      <c r="F6613" s="449" t="s">
        <v>12337</v>
      </c>
    </row>
    <row r="6614" spans="1:6" ht="30" customHeight="1">
      <c r="A6614" s="446">
        <v>89030</v>
      </c>
      <c r="B6614" s="447" t="s">
        <v>577</v>
      </c>
      <c r="C6614" s="448" t="s">
        <v>2672</v>
      </c>
      <c r="D6614" s="449">
        <v>6.92</v>
      </c>
      <c r="E6614" s="449">
        <v>0</v>
      </c>
      <c r="F6614" s="449" t="s">
        <v>16071</v>
      </c>
    </row>
    <row r="6615" spans="1:6" ht="30" customHeight="1">
      <c r="A6615" s="446">
        <v>5843</v>
      </c>
      <c r="B6615" s="447" t="s">
        <v>1493</v>
      </c>
      <c r="C6615" s="448" t="s">
        <v>1077</v>
      </c>
      <c r="D6615" s="449">
        <v>80.86</v>
      </c>
      <c r="E6615" s="449">
        <v>17.45</v>
      </c>
      <c r="F6615" s="449" t="s">
        <v>15797</v>
      </c>
    </row>
    <row r="6616" spans="1:6" ht="30" customHeight="1">
      <c r="A6616" s="446">
        <v>5845</v>
      </c>
      <c r="B6616" s="447" t="s">
        <v>1276</v>
      </c>
      <c r="C6616" s="448" t="s">
        <v>703</v>
      </c>
      <c r="D6616" s="449">
        <v>16.959999999999997</v>
      </c>
      <c r="E6616" s="449">
        <v>17.45</v>
      </c>
      <c r="F6616" s="449" t="s">
        <v>15911</v>
      </c>
    </row>
    <row r="6617" spans="1:6" ht="30" customHeight="1">
      <c r="A6617" s="446">
        <v>7063</v>
      </c>
      <c r="B6617" s="447" t="s">
        <v>1543</v>
      </c>
      <c r="C6617" s="448" t="s">
        <v>2672</v>
      </c>
      <c r="D6617" s="449">
        <v>9.2200000000000006</v>
      </c>
      <c r="E6617" s="449">
        <v>0</v>
      </c>
      <c r="F6617" s="449" t="s">
        <v>16029</v>
      </c>
    </row>
    <row r="6618" spans="1:6" ht="30" customHeight="1">
      <c r="A6618" s="446">
        <v>7064</v>
      </c>
      <c r="B6618" s="447" t="s">
        <v>1544</v>
      </c>
      <c r="C6618" s="448" t="s">
        <v>2672</v>
      </c>
      <c r="D6618" s="449">
        <v>2.42</v>
      </c>
      <c r="E6618" s="449">
        <v>0</v>
      </c>
      <c r="F6618" s="449" t="s">
        <v>11745</v>
      </c>
    </row>
    <row r="6619" spans="1:6" ht="30" customHeight="1">
      <c r="A6619" s="446">
        <v>7065</v>
      </c>
      <c r="B6619" s="447" t="s">
        <v>1545</v>
      </c>
      <c r="C6619" s="448" t="s">
        <v>2672</v>
      </c>
      <c r="D6619" s="449">
        <v>10.09</v>
      </c>
      <c r="E6619" s="449">
        <v>0</v>
      </c>
      <c r="F6619" s="449" t="s">
        <v>14315</v>
      </c>
    </row>
    <row r="6620" spans="1:6" ht="30" customHeight="1">
      <c r="A6620" s="446">
        <v>7066</v>
      </c>
      <c r="B6620" s="447" t="s">
        <v>1546</v>
      </c>
      <c r="C6620" s="448" t="s">
        <v>2672</v>
      </c>
      <c r="D6620" s="449">
        <v>53.81</v>
      </c>
      <c r="E6620" s="449">
        <v>0</v>
      </c>
      <c r="F6620" s="449" t="s">
        <v>16030</v>
      </c>
    </row>
    <row r="6621" spans="1:6" ht="30" customHeight="1">
      <c r="A6621" s="446">
        <v>96008</v>
      </c>
      <c r="B6621" s="447" t="s">
        <v>16185</v>
      </c>
      <c r="C6621" s="448" t="s">
        <v>2672</v>
      </c>
      <c r="D6621" s="449">
        <v>11.09</v>
      </c>
      <c r="E6621" s="449">
        <v>0</v>
      </c>
      <c r="F6621" s="449" t="s">
        <v>12592</v>
      </c>
    </row>
    <row r="6622" spans="1:6" ht="30" customHeight="1">
      <c r="A6622" s="446">
        <v>96009</v>
      </c>
      <c r="B6622" s="447" t="s">
        <v>16186</v>
      </c>
      <c r="C6622" s="448" t="s">
        <v>2672</v>
      </c>
      <c r="D6622" s="449">
        <v>2.91</v>
      </c>
      <c r="E6622" s="449">
        <v>0</v>
      </c>
      <c r="F6622" s="449" t="s">
        <v>12972</v>
      </c>
    </row>
    <row r="6623" spans="1:6" ht="30" customHeight="1">
      <c r="A6623" s="446">
        <v>96011</v>
      </c>
      <c r="B6623" s="447" t="s">
        <v>16187</v>
      </c>
      <c r="C6623" s="448" t="s">
        <v>2672</v>
      </c>
      <c r="D6623" s="449">
        <v>12.14</v>
      </c>
      <c r="E6623" s="449">
        <v>0</v>
      </c>
      <c r="F6623" s="449" t="s">
        <v>12580</v>
      </c>
    </row>
    <row r="6624" spans="1:6" ht="30" customHeight="1">
      <c r="A6624" s="446">
        <v>96012</v>
      </c>
      <c r="B6624" s="447" t="s">
        <v>16188</v>
      </c>
      <c r="C6624" s="448" t="s">
        <v>2672</v>
      </c>
      <c r="D6624" s="449">
        <v>53.81</v>
      </c>
      <c r="E6624" s="449">
        <v>0</v>
      </c>
      <c r="F6624" s="449" t="s">
        <v>16030</v>
      </c>
    </row>
    <row r="6625" spans="1:6" ht="30" customHeight="1">
      <c r="A6625" s="446">
        <v>96013</v>
      </c>
      <c r="B6625" s="447" t="s">
        <v>15884</v>
      </c>
      <c r="C6625" s="448" t="s">
        <v>1077</v>
      </c>
      <c r="D6625" s="449">
        <v>85.27</v>
      </c>
      <c r="E6625" s="449">
        <v>17.45</v>
      </c>
      <c r="F6625" s="449" t="s">
        <v>15885</v>
      </c>
    </row>
    <row r="6626" spans="1:6" ht="30" customHeight="1">
      <c r="A6626" s="446">
        <v>96014</v>
      </c>
      <c r="B6626" s="447" t="s">
        <v>15980</v>
      </c>
      <c r="C6626" s="448" t="s">
        <v>703</v>
      </c>
      <c r="D6626" s="449">
        <v>19.320000000000004</v>
      </c>
      <c r="E6626" s="449">
        <v>17.45</v>
      </c>
      <c r="F6626" s="449" t="s">
        <v>15981</v>
      </c>
    </row>
    <row r="6627" spans="1:6" ht="30" customHeight="1">
      <c r="A6627" s="446">
        <v>96015</v>
      </c>
      <c r="B6627" s="447" t="s">
        <v>16189</v>
      </c>
      <c r="C6627" s="448" t="s">
        <v>2672</v>
      </c>
      <c r="D6627" s="449">
        <v>10.99</v>
      </c>
      <c r="E6627" s="449">
        <v>0</v>
      </c>
      <c r="F6627" s="449" t="s">
        <v>13276</v>
      </c>
    </row>
    <row r="6628" spans="1:6" ht="30" customHeight="1">
      <c r="A6628" s="446">
        <v>96016</v>
      </c>
      <c r="B6628" s="447" t="s">
        <v>16190</v>
      </c>
      <c r="C6628" s="448" t="s">
        <v>2672</v>
      </c>
      <c r="D6628" s="449">
        <v>2.88</v>
      </c>
      <c r="E6628" s="449">
        <v>0</v>
      </c>
      <c r="F6628" s="449" t="s">
        <v>13222</v>
      </c>
    </row>
    <row r="6629" spans="1:6" ht="30" customHeight="1">
      <c r="A6629" s="446">
        <v>96018</v>
      </c>
      <c r="B6629" s="447" t="s">
        <v>16191</v>
      </c>
      <c r="C6629" s="448" t="s">
        <v>2672</v>
      </c>
      <c r="D6629" s="449">
        <v>12.02</v>
      </c>
      <c r="E6629" s="449">
        <v>0</v>
      </c>
      <c r="F6629" s="449" t="s">
        <v>13039</v>
      </c>
    </row>
    <row r="6630" spans="1:6" ht="30" customHeight="1">
      <c r="A6630" s="446">
        <v>96019</v>
      </c>
      <c r="B6630" s="447" t="s">
        <v>16192</v>
      </c>
      <c r="C6630" s="448" t="s">
        <v>2672</v>
      </c>
      <c r="D6630" s="449">
        <v>53.81</v>
      </c>
      <c r="E6630" s="449">
        <v>0</v>
      </c>
      <c r="F6630" s="449" t="s">
        <v>16030</v>
      </c>
    </row>
    <row r="6631" spans="1:6" ht="30" customHeight="1">
      <c r="A6631" s="446">
        <v>96020</v>
      </c>
      <c r="B6631" s="447" t="s">
        <v>15886</v>
      </c>
      <c r="C6631" s="448" t="s">
        <v>1077</v>
      </c>
      <c r="D6631" s="449">
        <v>85.02</v>
      </c>
      <c r="E6631" s="449">
        <v>17.45</v>
      </c>
      <c r="F6631" s="449" t="s">
        <v>15887</v>
      </c>
    </row>
    <row r="6632" spans="1:6" ht="30" customHeight="1">
      <c r="A6632" s="446">
        <v>96021</v>
      </c>
      <c r="B6632" s="447" t="s">
        <v>15982</v>
      </c>
      <c r="C6632" s="448" t="s">
        <v>703</v>
      </c>
      <c r="D6632" s="449">
        <v>19.190000000000001</v>
      </c>
      <c r="E6632" s="449">
        <v>17.45</v>
      </c>
      <c r="F6632" s="449" t="s">
        <v>14191</v>
      </c>
    </row>
    <row r="6633" spans="1:6" ht="30" customHeight="1">
      <c r="A6633" s="446">
        <v>88843</v>
      </c>
      <c r="B6633" s="447" t="s">
        <v>1595</v>
      </c>
      <c r="C6633" s="448" t="s">
        <v>1077</v>
      </c>
      <c r="D6633" s="449">
        <v>115.7</v>
      </c>
      <c r="E6633" s="449">
        <v>17.45</v>
      </c>
      <c r="F6633" s="449" t="s">
        <v>15823</v>
      </c>
    </row>
    <row r="6634" spans="1:6" ht="30" customHeight="1">
      <c r="A6634" s="446">
        <v>88844</v>
      </c>
      <c r="B6634" s="447" t="s">
        <v>920</v>
      </c>
      <c r="C6634" s="448" t="s">
        <v>703</v>
      </c>
      <c r="D6634" s="449">
        <v>29.500000000000004</v>
      </c>
      <c r="E6634" s="449">
        <v>17.45</v>
      </c>
      <c r="F6634" s="449" t="s">
        <v>15933</v>
      </c>
    </row>
    <row r="6635" spans="1:6" ht="30" customHeight="1">
      <c r="A6635" s="446">
        <v>88839</v>
      </c>
      <c r="B6635" s="447" t="s">
        <v>1973</v>
      </c>
      <c r="C6635" s="448" t="s">
        <v>2672</v>
      </c>
      <c r="D6635" s="449">
        <v>16.940000000000001</v>
      </c>
      <c r="E6635" s="449">
        <v>0</v>
      </c>
      <c r="F6635" s="449" t="s">
        <v>16059</v>
      </c>
    </row>
    <row r="6636" spans="1:6" ht="30" customHeight="1">
      <c r="A6636" s="446">
        <v>88840</v>
      </c>
      <c r="B6636" s="447" t="s">
        <v>1974</v>
      </c>
      <c r="C6636" s="448" t="s">
        <v>2672</v>
      </c>
      <c r="D6636" s="449">
        <v>7.24</v>
      </c>
      <c r="E6636" s="449">
        <v>0</v>
      </c>
      <c r="F6636" s="449" t="s">
        <v>12470</v>
      </c>
    </row>
    <row r="6637" spans="1:6" ht="30" customHeight="1">
      <c r="A6637" s="446">
        <v>88841</v>
      </c>
      <c r="B6637" s="447" t="s">
        <v>1975</v>
      </c>
      <c r="C6637" s="448" t="s">
        <v>2672</v>
      </c>
      <c r="D6637" s="449">
        <v>30.29</v>
      </c>
      <c r="E6637" s="449">
        <v>0</v>
      </c>
      <c r="F6637" s="449" t="s">
        <v>16060</v>
      </c>
    </row>
    <row r="6638" spans="1:6" ht="30" customHeight="1">
      <c r="A6638" s="446">
        <v>88842</v>
      </c>
      <c r="B6638" s="447" t="s">
        <v>1976</v>
      </c>
      <c r="C6638" s="448" t="s">
        <v>2672</v>
      </c>
      <c r="D6638" s="449">
        <v>55.91</v>
      </c>
      <c r="E6638" s="449">
        <v>0</v>
      </c>
      <c r="F6638" s="449" t="s">
        <v>14740</v>
      </c>
    </row>
    <row r="6639" spans="1:6" ht="30" customHeight="1">
      <c r="A6639" s="446">
        <v>5851</v>
      </c>
      <c r="B6639" s="447" t="s">
        <v>1495</v>
      </c>
      <c r="C6639" s="448" t="s">
        <v>1077</v>
      </c>
      <c r="D6639" s="449">
        <v>139.87</v>
      </c>
      <c r="E6639" s="449">
        <v>17.45</v>
      </c>
      <c r="F6639" s="449" t="s">
        <v>15799</v>
      </c>
    </row>
    <row r="6640" spans="1:6" ht="30" customHeight="1">
      <c r="A6640" s="446">
        <v>5853</v>
      </c>
      <c r="B6640" s="447" t="s">
        <v>1278</v>
      </c>
      <c r="C6640" s="448" t="s">
        <v>703</v>
      </c>
      <c r="D6640" s="449">
        <v>35.28</v>
      </c>
      <c r="E6640" s="449">
        <v>17.45</v>
      </c>
      <c r="F6640" s="449" t="s">
        <v>15912</v>
      </c>
    </row>
    <row r="6641" spans="1:6" ht="30" customHeight="1">
      <c r="A6641" s="446">
        <v>53810</v>
      </c>
      <c r="B6641" s="447" t="s">
        <v>1944</v>
      </c>
      <c r="C6641" s="448" t="s">
        <v>2672</v>
      </c>
      <c r="D6641" s="449">
        <v>37.53</v>
      </c>
      <c r="E6641" s="449">
        <v>0</v>
      </c>
      <c r="F6641" s="449" t="s">
        <v>16035</v>
      </c>
    </row>
    <row r="6642" spans="1:6" ht="30" customHeight="1">
      <c r="A6642" s="446">
        <v>89009</v>
      </c>
      <c r="B6642" s="447" t="s">
        <v>1591</v>
      </c>
      <c r="C6642" s="448" t="s">
        <v>2672</v>
      </c>
      <c r="D6642" s="449">
        <v>20.99</v>
      </c>
      <c r="E6642" s="449">
        <v>0</v>
      </c>
      <c r="F6642" s="449" t="s">
        <v>12606</v>
      </c>
    </row>
    <row r="6643" spans="1:6" ht="30" customHeight="1">
      <c r="A6643" s="446">
        <v>89010</v>
      </c>
      <c r="B6643" s="447" t="s">
        <v>1592</v>
      </c>
      <c r="C6643" s="448" t="s">
        <v>2672</v>
      </c>
      <c r="D6643" s="449">
        <v>8.9700000000000006</v>
      </c>
      <c r="E6643" s="449">
        <v>0</v>
      </c>
      <c r="F6643" s="449" t="s">
        <v>15119</v>
      </c>
    </row>
    <row r="6644" spans="1:6" ht="30" customHeight="1">
      <c r="A6644" s="446">
        <v>5721</v>
      </c>
      <c r="B6644" s="447" t="s">
        <v>1696</v>
      </c>
      <c r="C6644" s="448" t="s">
        <v>2672</v>
      </c>
      <c r="D6644" s="449">
        <v>67.06</v>
      </c>
      <c r="E6644" s="449">
        <v>0</v>
      </c>
      <c r="F6644" s="449" t="s">
        <v>16012</v>
      </c>
    </row>
    <row r="6645" spans="1:6" ht="30" customHeight="1">
      <c r="A6645" s="446">
        <v>5847</v>
      </c>
      <c r="B6645" s="447" t="s">
        <v>1494</v>
      </c>
      <c r="C6645" s="448" t="s">
        <v>1077</v>
      </c>
      <c r="D6645" s="449">
        <v>148.42000000000002</v>
      </c>
      <c r="E6645" s="449">
        <v>17.45</v>
      </c>
      <c r="F6645" s="449" t="s">
        <v>15798</v>
      </c>
    </row>
    <row r="6646" spans="1:6" ht="30" customHeight="1">
      <c r="A6646" s="446">
        <v>5849</v>
      </c>
      <c r="B6646" s="447" t="s">
        <v>1277</v>
      </c>
      <c r="C6646" s="448" t="s">
        <v>703</v>
      </c>
      <c r="D6646" s="449">
        <v>35.099999999999994</v>
      </c>
      <c r="E6646" s="449">
        <v>17.45</v>
      </c>
      <c r="F6646" s="449" t="s">
        <v>14071</v>
      </c>
    </row>
    <row r="6647" spans="1:6" ht="30" customHeight="1">
      <c r="A6647" s="446">
        <v>5718</v>
      </c>
      <c r="B6647" s="447" t="s">
        <v>1695</v>
      </c>
      <c r="C6647" s="448" t="s">
        <v>2672</v>
      </c>
      <c r="D6647" s="449">
        <v>76.02</v>
      </c>
      <c r="E6647" s="449">
        <v>0</v>
      </c>
      <c r="F6647" s="449" t="s">
        <v>16011</v>
      </c>
    </row>
    <row r="6648" spans="1:6" ht="30" customHeight="1">
      <c r="A6648" s="446">
        <v>53806</v>
      </c>
      <c r="B6648" s="447" t="s">
        <v>1943</v>
      </c>
      <c r="C6648" s="448" t="s">
        <v>2672</v>
      </c>
      <c r="D6648" s="449">
        <v>37.299999999999997</v>
      </c>
      <c r="E6648" s="449">
        <v>0</v>
      </c>
      <c r="F6648" s="449" t="s">
        <v>16034</v>
      </c>
    </row>
    <row r="6649" spans="1:6" ht="30" customHeight="1">
      <c r="A6649" s="446">
        <v>89017</v>
      </c>
      <c r="B6649" s="447" t="s">
        <v>568</v>
      </c>
      <c r="C6649" s="448" t="s">
        <v>2672</v>
      </c>
      <c r="D6649" s="449">
        <v>20.86</v>
      </c>
      <c r="E6649" s="449">
        <v>0</v>
      </c>
      <c r="F6649" s="449" t="s">
        <v>12256</v>
      </c>
    </row>
    <row r="6650" spans="1:6" ht="30" customHeight="1">
      <c r="A6650" s="446">
        <v>89018</v>
      </c>
      <c r="B6650" s="447" t="s">
        <v>569</v>
      </c>
      <c r="C6650" s="448" t="s">
        <v>2672</v>
      </c>
      <c r="D6650" s="449">
        <v>8.92</v>
      </c>
      <c r="E6650" s="449">
        <v>0</v>
      </c>
      <c r="F6650" s="449" t="s">
        <v>16069</v>
      </c>
    </row>
    <row r="6651" spans="1:6" ht="30" customHeight="1">
      <c r="A6651" s="446">
        <v>5722</v>
      </c>
      <c r="B6651" s="447" t="s">
        <v>1697</v>
      </c>
      <c r="C6651" s="448" t="s">
        <v>2672</v>
      </c>
      <c r="D6651" s="449">
        <v>155.16999999999999</v>
      </c>
      <c r="E6651" s="449">
        <v>0</v>
      </c>
      <c r="F6651" s="449" t="s">
        <v>16013</v>
      </c>
    </row>
    <row r="6652" spans="1:6" ht="30" customHeight="1">
      <c r="A6652" s="446">
        <v>5855</v>
      </c>
      <c r="B6652" s="447" t="s">
        <v>1496</v>
      </c>
      <c r="C6652" s="448" t="s">
        <v>1077</v>
      </c>
      <c r="D6652" s="449">
        <v>381.58</v>
      </c>
      <c r="E6652" s="449">
        <v>17.45</v>
      </c>
      <c r="F6652" s="449" t="s">
        <v>15800</v>
      </c>
    </row>
    <row r="6653" spans="1:6" ht="30" customHeight="1">
      <c r="A6653" s="446">
        <v>5857</v>
      </c>
      <c r="B6653" s="447" t="s">
        <v>1279</v>
      </c>
      <c r="C6653" s="448" t="s">
        <v>703</v>
      </c>
      <c r="D6653" s="449">
        <v>103.48</v>
      </c>
      <c r="E6653" s="449">
        <v>17.45</v>
      </c>
      <c r="F6653" s="449" t="s">
        <v>15913</v>
      </c>
    </row>
    <row r="6654" spans="1:6" ht="30" customHeight="1">
      <c r="A6654" s="446">
        <v>53814</v>
      </c>
      <c r="B6654" s="447" t="s">
        <v>1945</v>
      </c>
      <c r="C6654" s="448" t="s">
        <v>2672</v>
      </c>
      <c r="D6654" s="449">
        <v>122.93</v>
      </c>
      <c r="E6654" s="449">
        <v>0</v>
      </c>
      <c r="F6654" s="449" t="s">
        <v>16036</v>
      </c>
    </row>
    <row r="6655" spans="1:6" ht="30" customHeight="1">
      <c r="A6655" s="446">
        <v>89013</v>
      </c>
      <c r="B6655" s="447" t="s">
        <v>853</v>
      </c>
      <c r="C6655" s="448" t="s">
        <v>2672</v>
      </c>
      <c r="D6655" s="449">
        <v>68.760000000000005</v>
      </c>
      <c r="E6655" s="449">
        <v>0</v>
      </c>
      <c r="F6655" s="449" t="s">
        <v>12719</v>
      </c>
    </row>
    <row r="6656" spans="1:6" ht="30" customHeight="1">
      <c r="A6656" s="446">
        <v>89014</v>
      </c>
      <c r="B6656" s="447" t="s">
        <v>854</v>
      </c>
      <c r="C6656" s="448" t="s">
        <v>2672</v>
      </c>
      <c r="D6656" s="449">
        <v>29.4</v>
      </c>
      <c r="E6656" s="449">
        <v>0</v>
      </c>
      <c r="F6656" s="449" t="s">
        <v>16067</v>
      </c>
    </row>
    <row r="6657" spans="1:6">
      <c r="A6657" s="441"/>
      <c r="B6657" s="445" t="s">
        <v>2292</v>
      </c>
      <c r="C6657" s="443"/>
      <c r="D6657" s="444" t="s">
        <v>2587</v>
      </c>
      <c r="E6657" s="444" t="s">
        <v>2587</v>
      </c>
      <c r="F6657" s="444"/>
    </row>
    <row r="6658" spans="1:6" ht="30" customHeight="1">
      <c r="A6658" s="446">
        <v>95264</v>
      </c>
      <c r="B6658" s="447" t="s">
        <v>5256</v>
      </c>
      <c r="C6658" s="448" t="s">
        <v>1077</v>
      </c>
      <c r="D6658" s="449">
        <v>3.72</v>
      </c>
      <c r="E6658" s="449">
        <v>0</v>
      </c>
      <c r="F6658" s="449" t="s">
        <v>15877</v>
      </c>
    </row>
    <row r="6659" spans="1:6" ht="30" customHeight="1">
      <c r="A6659" s="446">
        <v>95265</v>
      </c>
      <c r="B6659" s="447" t="s">
        <v>5257</v>
      </c>
      <c r="C6659" s="448" t="s">
        <v>703</v>
      </c>
      <c r="D6659" s="449">
        <v>0.73</v>
      </c>
      <c r="E6659" s="449">
        <v>0</v>
      </c>
      <c r="F6659" s="449" t="s">
        <v>15616</v>
      </c>
    </row>
    <row r="6660" spans="1:6" ht="30" customHeight="1">
      <c r="A6660" s="446">
        <v>95260</v>
      </c>
      <c r="B6660" s="447" t="s">
        <v>5258</v>
      </c>
      <c r="C6660" s="448" t="s">
        <v>2672</v>
      </c>
      <c r="D6660" s="449">
        <v>0.49</v>
      </c>
      <c r="E6660" s="449">
        <v>0</v>
      </c>
      <c r="F6660" s="449" t="s">
        <v>11976</v>
      </c>
    </row>
    <row r="6661" spans="1:6" ht="30" customHeight="1">
      <c r="A6661" s="446">
        <v>95261</v>
      </c>
      <c r="B6661" s="447" t="s">
        <v>5259</v>
      </c>
      <c r="C6661" s="448" t="s">
        <v>2672</v>
      </c>
      <c r="D6661" s="449">
        <v>0.24</v>
      </c>
      <c r="E6661" s="449">
        <v>0</v>
      </c>
      <c r="F6661" s="449" t="s">
        <v>13132</v>
      </c>
    </row>
    <row r="6662" spans="1:6" ht="30" customHeight="1">
      <c r="A6662" s="446">
        <v>95262</v>
      </c>
      <c r="B6662" s="447" t="s">
        <v>5260</v>
      </c>
      <c r="C6662" s="448" t="s">
        <v>2672</v>
      </c>
      <c r="D6662" s="449">
        <v>1.1599999999999999</v>
      </c>
      <c r="E6662" s="449">
        <v>0</v>
      </c>
      <c r="F6662" s="449" t="s">
        <v>11903</v>
      </c>
    </row>
    <row r="6663" spans="1:6" ht="30" customHeight="1">
      <c r="A6663" s="446">
        <v>95263</v>
      </c>
      <c r="B6663" s="447" t="s">
        <v>5261</v>
      </c>
      <c r="C6663" s="448" t="s">
        <v>2672</v>
      </c>
      <c r="D6663" s="449">
        <v>1.83</v>
      </c>
      <c r="E6663" s="449">
        <v>0</v>
      </c>
      <c r="F6663" s="449" t="s">
        <v>11966</v>
      </c>
    </row>
    <row r="6664" spans="1:6" ht="30" customHeight="1">
      <c r="A6664" s="446">
        <v>91533</v>
      </c>
      <c r="B6664" s="447" t="s">
        <v>5262</v>
      </c>
      <c r="C6664" s="448" t="s">
        <v>1077</v>
      </c>
      <c r="D6664" s="449">
        <v>8.86</v>
      </c>
      <c r="E6664" s="449">
        <v>16.28</v>
      </c>
      <c r="F6664" s="449" t="s">
        <v>15853</v>
      </c>
    </row>
    <row r="6665" spans="1:6" ht="30" customHeight="1">
      <c r="A6665" s="446">
        <v>91534</v>
      </c>
      <c r="B6665" s="447" t="s">
        <v>1865</v>
      </c>
      <c r="C6665" s="448" t="s">
        <v>703</v>
      </c>
      <c r="D6665" s="449">
        <v>5.6400000000000006</v>
      </c>
      <c r="E6665" s="449">
        <v>16.28</v>
      </c>
      <c r="F6665" s="449" t="s">
        <v>15955</v>
      </c>
    </row>
    <row r="6666" spans="1:6" ht="30" customHeight="1">
      <c r="A6666" s="446">
        <v>91529</v>
      </c>
      <c r="B6666" s="447" t="s">
        <v>1395</v>
      </c>
      <c r="C6666" s="448" t="s">
        <v>2672</v>
      </c>
      <c r="D6666" s="449">
        <v>0.61</v>
      </c>
      <c r="E6666" s="449">
        <v>0</v>
      </c>
      <c r="F6666" s="449" t="s">
        <v>11572</v>
      </c>
    </row>
    <row r="6667" spans="1:6" ht="30" customHeight="1">
      <c r="A6667" s="446">
        <v>91530</v>
      </c>
      <c r="B6667" s="447" t="s">
        <v>1396</v>
      </c>
      <c r="C6667" s="448" t="s">
        <v>2672</v>
      </c>
      <c r="D6667" s="449">
        <v>0.16</v>
      </c>
      <c r="E6667" s="449">
        <v>0</v>
      </c>
      <c r="F6667" s="449" t="s">
        <v>11290</v>
      </c>
    </row>
    <row r="6668" spans="1:6" ht="30" customHeight="1">
      <c r="A6668" s="446">
        <v>91531</v>
      </c>
      <c r="B6668" s="447" t="s">
        <v>1397</v>
      </c>
      <c r="C6668" s="448" t="s">
        <v>2672</v>
      </c>
      <c r="D6668" s="449">
        <v>0.76</v>
      </c>
      <c r="E6668" s="449">
        <v>0</v>
      </c>
      <c r="F6668" s="449" t="s">
        <v>11296</v>
      </c>
    </row>
    <row r="6669" spans="1:6" ht="30" customHeight="1">
      <c r="A6669" s="446">
        <v>91532</v>
      </c>
      <c r="B6669" s="447" t="s">
        <v>1398</v>
      </c>
      <c r="C6669" s="448" t="s">
        <v>2672</v>
      </c>
      <c r="D6669" s="449">
        <v>2.46</v>
      </c>
      <c r="E6669" s="449">
        <v>0</v>
      </c>
      <c r="F6669" s="449" t="s">
        <v>15047</v>
      </c>
    </row>
    <row r="6670" spans="1:6" ht="45" customHeight="1">
      <c r="A6670" s="446">
        <v>73315</v>
      </c>
      <c r="B6670" s="447" t="s">
        <v>5263</v>
      </c>
      <c r="C6670" s="448" t="s">
        <v>2672</v>
      </c>
      <c r="D6670" s="449">
        <v>35.76</v>
      </c>
      <c r="E6670" s="449">
        <v>0</v>
      </c>
      <c r="F6670" s="449" t="s">
        <v>16032</v>
      </c>
    </row>
    <row r="6671" spans="1:6" ht="45" customHeight="1">
      <c r="A6671" s="446">
        <v>73436</v>
      </c>
      <c r="B6671" s="447" t="s">
        <v>5264</v>
      </c>
      <c r="C6671" s="448" t="s">
        <v>1077</v>
      </c>
      <c r="D6671" s="449">
        <v>87.169999999999987</v>
      </c>
      <c r="E6671" s="449">
        <v>41.4</v>
      </c>
      <c r="F6671" s="449" t="s">
        <v>15816</v>
      </c>
    </row>
    <row r="6672" spans="1:6" ht="45" customHeight="1">
      <c r="A6672" s="446">
        <v>5089</v>
      </c>
      <c r="B6672" s="447" t="s">
        <v>5265</v>
      </c>
      <c r="C6672" s="448" t="s">
        <v>2672</v>
      </c>
      <c r="D6672" s="449">
        <v>18.32</v>
      </c>
      <c r="E6672" s="449">
        <v>0</v>
      </c>
      <c r="F6672" s="449" t="s">
        <v>12811</v>
      </c>
    </row>
    <row r="6673" spans="1:6" ht="45" customHeight="1">
      <c r="A6673" s="446">
        <v>5674</v>
      </c>
      <c r="B6673" s="447" t="s">
        <v>2632</v>
      </c>
      <c r="C6673" s="448" t="s">
        <v>2672</v>
      </c>
      <c r="D6673" s="449">
        <v>17.62</v>
      </c>
      <c r="E6673" s="449">
        <v>0</v>
      </c>
      <c r="F6673" s="449" t="s">
        <v>16004</v>
      </c>
    </row>
    <row r="6674" spans="1:6" ht="45" customHeight="1">
      <c r="A6674" s="446">
        <v>5684</v>
      </c>
      <c r="B6674" s="447" t="s">
        <v>1080</v>
      </c>
      <c r="C6674" s="448" t="s">
        <v>1077</v>
      </c>
      <c r="D6674" s="449">
        <v>76.02</v>
      </c>
      <c r="E6674" s="449">
        <v>13.8</v>
      </c>
      <c r="F6674" s="449" t="s">
        <v>15792</v>
      </c>
    </row>
    <row r="6675" spans="1:6" ht="45" customHeight="1">
      <c r="A6675" s="446">
        <v>5685</v>
      </c>
      <c r="B6675" s="447" t="s">
        <v>706</v>
      </c>
      <c r="C6675" s="448" t="s">
        <v>703</v>
      </c>
      <c r="D6675" s="449">
        <v>22.639999999999997</v>
      </c>
      <c r="E6675" s="449">
        <v>13.8</v>
      </c>
      <c r="F6675" s="449" t="s">
        <v>15907</v>
      </c>
    </row>
    <row r="6676" spans="1:6" ht="45" customHeight="1">
      <c r="A6676" s="446">
        <v>5727</v>
      </c>
      <c r="B6676" s="447" t="s">
        <v>5266</v>
      </c>
      <c r="C6676" s="448" t="s">
        <v>2672</v>
      </c>
      <c r="D6676" s="449">
        <v>5.32</v>
      </c>
      <c r="E6676" s="449">
        <v>0</v>
      </c>
      <c r="F6676" s="449" t="s">
        <v>11905</v>
      </c>
    </row>
    <row r="6677" spans="1:6" ht="30" customHeight="1">
      <c r="A6677" s="446">
        <v>5729</v>
      </c>
      <c r="B6677" s="447" t="s">
        <v>1699</v>
      </c>
      <c r="C6677" s="448" t="s">
        <v>2672</v>
      </c>
      <c r="D6677" s="449">
        <v>21.64</v>
      </c>
      <c r="E6677" s="449">
        <v>0</v>
      </c>
      <c r="F6677" s="449" t="s">
        <v>12432</v>
      </c>
    </row>
    <row r="6678" spans="1:6" ht="30" customHeight="1">
      <c r="A6678" s="446">
        <v>5730</v>
      </c>
      <c r="B6678" s="447" t="s">
        <v>1700</v>
      </c>
      <c r="C6678" s="448" t="s">
        <v>2672</v>
      </c>
      <c r="D6678" s="449">
        <v>25.94</v>
      </c>
      <c r="E6678" s="449">
        <v>0</v>
      </c>
      <c r="F6678" s="449" t="s">
        <v>16014</v>
      </c>
    </row>
    <row r="6679" spans="1:6" ht="45" customHeight="1">
      <c r="A6679" s="446">
        <v>5863</v>
      </c>
      <c r="B6679" s="447" t="s">
        <v>5267</v>
      </c>
      <c r="C6679" s="448" t="s">
        <v>1077</v>
      </c>
      <c r="D6679" s="449">
        <v>10.68</v>
      </c>
      <c r="E6679" s="449">
        <v>0</v>
      </c>
      <c r="F6679" s="449" t="s">
        <v>13950</v>
      </c>
    </row>
    <row r="6680" spans="1:6" ht="45" customHeight="1">
      <c r="A6680" s="446">
        <v>5865</v>
      </c>
      <c r="B6680" s="447" t="s">
        <v>5268</v>
      </c>
      <c r="C6680" s="448" t="s">
        <v>703</v>
      </c>
      <c r="D6680" s="449">
        <v>5.36</v>
      </c>
      <c r="E6680" s="449">
        <v>0</v>
      </c>
      <c r="F6680" s="449" t="s">
        <v>13851</v>
      </c>
    </row>
    <row r="6681" spans="1:6" ht="30" customHeight="1">
      <c r="A6681" s="446">
        <v>5867</v>
      </c>
      <c r="B6681" s="447" t="s">
        <v>1497</v>
      </c>
      <c r="C6681" s="448" t="s">
        <v>1077</v>
      </c>
      <c r="D6681" s="449">
        <v>74.28</v>
      </c>
      <c r="E6681" s="449">
        <v>13.8</v>
      </c>
      <c r="F6681" s="449" t="s">
        <v>15801</v>
      </c>
    </row>
    <row r="6682" spans="1:6" ht="30" customHeight="1">
      <c r="A6682" s="446">
        <v>5869</v>
      </c>
      <c r="B6682" s="447" t="s">
        <v>1280</v>
      </c>
      <c r="C6682" s="448" t="s">
        <v>703</v>
      </c>
      <c r="D6682" s="449">
        <v>26.7</v>
      </c>
      <c r="E6682" s="449">
        <v>13.8</v>
      </c>
      <c r="F6682" s="449" t="s">
        <v>15914</v>
      </c>
    </row>
    <row r="6683" spans="1:6" ht="45" customHeight="1">
      <c r="A6683" s="446">
        <v>5738</v>
      </c>
      <c r="B6683" s="447" t="s">
        <v>4863</v>
      </c>
      <c r="C6683" s="448" t="s">
        <v>2672</v>
      </c>
      <c r="D6683" s="449">
        <v>19.239999999999998</v>
      </c>
      <c r="E6683" s="449">
        <v>0</v>
      </c>
      <c r="F6683" s="449" t="s">
        <v>14425</v>
      </c>
    </row>
    <row r="6684" spans="1:6" ht="45" customHeight="1">
      <c r="A6684" s="446">
        <v>5739</v>
      </c>
      <c r="B6684" s="447" t="s">
        <v>4864</v>
      </c>
      <c r="C6684" s="448" t="s">
        <v>2672</v>
      </c>
      <c r="D6684" s="449">
        <v>24.08</v>
      </c>
      <c r="E6684" s="449">
        <v>0</v>
      </c>
      <c r="F6684" s="449" t="s">
        <v>16000</v>
      </c>
    </row>
    <row r="6685" spans="1:6" ht="45" customHeight="1">
      <c r="A6685" s="446">
        <v>5879</v>
      </c>
      <c r="B6685" s="447" t="s">
        <v>4865</v>
      </c>
      <c r="C6685" s="448" t="s">
        <v>1077</v>
      </c>
      <c r="D6685" s="449">
        <v>60.730000000000004</v>
      </c>
      <c r="E6685" s="449">
        <v>13.8</v>
      </c>
      <c r="F6685" s="449" t="s">
        <v>15803</v>
      </c>
    </row>
    <row r="6686" spans="1:6" ht="45" customHeight="1">
      <c r="A6686" s="446">
        <v>5881</v>
      </c>
      <c r="B6686" s="447" t="s">
        <v>4866</v>
      </c>
      <c r="C6686" s="448" t="s">
        <v>703</v>
      </c>
      <c r="D6686" s="449">
        <v>29.16</v>
      </c>
      <c r="E6686" s="449">
        <v>13.8</v>
      </c>
      <c r="F6686" s="449" t="s">
        <v>15915</v>
      </c>
    </row>
    <row r="6687" spans="1:6" ht="30" customHeight="1">
      <c r="A6687" s="446">
        <v>7038</v>
      </c>
      <c r="B6687" s="447" t="s">
        <v>1532</v>
      </c>
      <c r="C6687" s="448" t="s">
        <v>2672</v>
      </c>
      <c r="D6687" s="449">
        <v>22.01</v>
      </c>
      <c r="E6687" s="449">
        <v>0</v>
      </c>
      <c r="F6687" s="449" t="s">
        <v>16021</v>
      </c>
    </row>
    <row r="6688" spans="1:6" ht="30" customHeight="1">
      <c r="A6688" s="446">
        <v>7039</v>
      </c>
      <c r="B6688" s="447" t="s">
        <v>1533</v>
      </c>
      <c r="C6688" s="448" t="s">
        <v>2672</v>
      </c>
      <c r="D6688" s="449">
        <v>5.78</v>
      </c>
      <c r="E6688" s="449">
        <v>0</v>
      </c>
      <c r="F6688" s="449" t="s">
        <v>16022</v>
      </c>
    </row>
    <row r="6689" spans="1:6" ht="30" customHeight="1">
      <c r="A6689" s="446">
        <v>7040</v>
      </c>
      <c r="B6689" s="447" t="s">
        <v>1534</v>
      </c>
      <c r="C6689" s="448" t="s">
        <v>2672</v>
      </c>
      <c r="D6689" s="449">
        <v>27.54</v>
      </c>
      <c r="E6689" s="449">
        <v>0</v>
      </c>
      <c r="F6689" s="449" t="s">
        <v>16023</v>
      </c>
    </row>
    <row r="6690" spans="1:6" ht="45" customHeight="1">
      <c r="A6690" s="446">
        <v>7049</v>
      </c>
      <c r="B6690" s="447" t="s">
        <v>4867</v>
      </c>
      <c r="C6690" s="448" t="s">
        <v>1077</v>
      </c>
      <c r="D6690" s="449">
        <v>109.85000000000001</v>
      </c>
      <c r="E6690" s="449">
        <v>13.8</v>
      </c>
      <c r="F6690" s="449" t="s">
        <v>15813</v>
      </c>
    </row>
    <row r="6691" spans="1:6" ht="45" customHeight="1">
      <c r="A6691" s="446">
        <v>7050</v>
      </c>
      <c r="B6691" s="447" t="s">
        <v>4868</v>
      </c>
      <c r="C6691" s="448" t="s">
        <v>703</v>
      </c>
      <c r="D6691" s="449">
        <v>29.51</v>
      </c>
      <c r="E6691" s="449">
        <v>13.8</v>
      </c>
      <c r="F6691" s="449" t="s">
        <v>15929</v>
      </c>
    </row>
    <row r="6692" spans="1:6" ht="45" customHeight="1">
      <c r="A6692" s="446">
        <v>7051</v>
      </c>
      <c r="B6692" s="447" t="s">
        <v>4869</v>
      </c>
      <c r="C6692" s="448" t="s">
        <v>2672</v>
      </c>
      <c r="D6692" s="449">
        <v>19.52</v>
      </c>
      <c r="E6692" s="449">
        <v>0</v>
      </c>
      <c r="F6692" s="449" t="s">
        <v>16025</v>
      </c>
    </row>
    <row r="6693" spans="1:6" ht="45" customHeight="1">
      <c r="A6693" s="446">
        <v>7052</v>
      </c>
      <c r="B6693" s="447" t="s">
        <v>4870</v>
      </c>
      <c r="C6693" s="448" t="s">
        <v>2672</v>
      </c>
      <c r="D6693" s="449">
        <v>5.12</v>
      </c>
      <c r="E6693" s="449">
        <v>0</v>
      </c>
      <c r="F6693" s="449" t="s">
        <v>11700</v>
      </c>
    </row>
    <row r="6694" spans="1:6" ht="45" customHeight="1">
      <c r="A6694" s="446">
        <v>7053</v>
      </c>
      <c r="B6694" s="447" t="s">
        <v>4871</v>
      </c>
      <c r="C6694" s="448" t="s">
        <v>2672</v>
      </c>
      <c r="D6694" s="449">
        <v>24.43</v>
      </c>
      <c r="E6694" s="449">
        <v>0</v>
      </c>
      <c r="F6694" s="449" t="s">
        <v>16026</v>
      </c>
    </row>
    <row r="6695" spans="1:6" ht="45" customHeight="1">
      <c r="A6695" s="446">
        <v>7054</v>
      </c>
      <c r="B6695" s="447" t="s">
        <v>4872</v>
      </c>
      <c r="C6695" s="448" t="s">
        <v>2672</v>
      </c>
      <c r="D6695" s="449">
        <v>55.91</v>
      </c>
      <c r="E6695" s="449">
        <v>0</v>
      </c>
      <c r="F6695" s="449" t="s">
        <v>14740</v>
      </c>
    </row>
    <row r="6696" spans="1:6" ht="45" customHeight="1">
      <c r="A6696" s="446">
        <v>53788</v>
      </c>
      <c r="B6696" s="447" t="s">
        <v>1548</v>
      </c>
      <c r="C6696" s="448" t="s">
        <v>2672</v>
      </c>
      <c r="D6696" s="449">
        <v>35.76</v>
      </c>
      <c r="E6696" s="449">
        <v>0</v>
      </c>
      <c r="F6696" s="449" t="s">
        <v>16032</v>
      </c>
    </row>
    <row r="6697" spans="1:6" ht="45" customHeight="1">
      <c r="A6697" s="446">
        <v>53818</v>
      </c>
      <c r="B6697" s="447" t="s">
        <v>4873</v>
      </c>
      <c r="C6697" s="448" t="s">
        <v>2672</v>
      </c>
      <c r="D6697" s="449">
        <v>4.25</v>
      </c>
      <c r="E6697" s="449">
        <v>0</v>
      </c>
      <c r="F6697" s="449" t="s">
        <v>11451</v>
      </c>
    </row>
    <row r="6698" spans="1:6" ht="45" customHeight="1">
      <c r="A6698" s="446">
        <v>55263</v>
      </c>
      <c r="B6698" s="447" t="s">
        <v>1958</v>
      </c>
      <c r="C6698" s="448" t="s">
        <v>2672</v>
      </c>
      <c r="D6698" s="449">
        <v>49.65</v>
      </c>
      <c r="E6698" s="449">
        <v>0</v>
      </c>
      <c r="F6698" s="449" t="s">
        <v>16002</v>
      </c>
    </row>
    <row r="6699" spans="1:6" ht="45" customHeight="1">
      <c r="A6699" s="446">
        <v>73309</v>
      </c>
      <c r="B6699" s="447" t="s">
        <v>4874</v>
      </c>
      <c r="C6699" s="448" t="s">
        <v>2672</v>
      </c>
      <c r="D6699" s="449">
        <v>14.64</v>
      </c>
      <c r="E6699" s="449">
        <v>0</v>
      </c>
      <c r="F6699" s="449" t="s">
        <v>12194</v>
      </c>
    </row>
    <row r="6700" spans="1:6" ht="45" customHeight="1">
      <c r="A6700" s="446">
        <v>73313</v>
      </c>
      <c r="B6700" s="447" t="s">
        <v>4875</v>
      </c>
      <c r="C6700" s="448" t="s">
        <v>2672</v>
      </c>
      <c r="D6700" s="449">
        <v>3.84</v>
      </c>
      <c r="E6700" s="449">
        <v>0</v>
      </c>
      <c r="F6700" s="449" t="s">
        <v>13483</v>
      </c>
    </row>
    <row r="6701" spans="1:6" ht="30" customHeight="1">
      <c r="A6701" s="446">
        <v>6879</v>
      </c>
      <c r="B6701" s="447" t="s">
        <v>2564</v>
      </c>
      <c r="C6701" s="448" t="s">
        <v>1077</v>
      </c>
      <c r="D6701" s="449">
        <v>109.85000000000001</v>
      </c>
      <c r="E6701" s="449">
        <v>13.8</v>
      </c>
      <c r="F6701" s="449" t="s">
        <v>15813</v>
      </c>
    </row>
    <row r="6702" spans="1:6" ht="30" customHeight="1">
      <c r="A6702" s="446">
        <v>6880</v>
      </c>
      <c r="B6702" s="447" t="s">
        <v>2592</v>
      </c>
      <c r="C6702" s="448" t="s">
        <v>703</v>
      </c>
      <c r="D6702" s="449">
        <v>32.659999999999997</v>
      </c>
      <c r="E6702" s="449">
        <v>13.8</v>
      </c>
      <c r="F6702" s="449" t="s">
        <v>15928</v>
      </c>
    </row>
    <row r="6703" spans="1:6" ht="30" customHeight="1">
      <c r="A6703" s="446">
        <v>89280</v>
      </c>
      <c r="B6703" s="447" t="s">
        <v>900</v>
      </c>
      <c r="C6703" s="448" t="s">
        <v>2672</v>
      </c>
      <c r="D6703" s="449">
        <v>17.29</v>
      </c>
      <c r="E6703" s="449">
        <v>0</v>
      </c>
      <c r="F6703" s="449" t="s">
        <v>14001</v>
      </c>
    </row>
    <row r="6704" spans="1:6" ht="30" customHeight="1">
      <c r="A6704" s="446">
        <v>89281</v>
      </c>
      <c r="B6704" s="447" t="s">
        <v>901</v>
      </c>
      <c r="C6704" s="448" t="s">
        <v>2672</v>
      </c>
      <c r="D6704" s="449">
        <v>4.54</v>
      </c>
      <c r="E6704" s="449">
        <v>0</v>
      </c>
      <c r="F6704" s="449" t="s">
        <v>11630</v>
      </c>
    </row>
    <row r="6705" spans="1:6" ht="45" customHeight="1">
      <c r="A6705" s="446">
        <v>89210</v>
      </c>
      <c r="B6705" s="447" t="s">
        <v>584</v>
      </c>
      <c r="C6705" s="448" t="s">
        <v>2672</v>
      </c>
      <c r="D6705" s="449">
        <v>14.08</v>
      </c>
      <c r="E6705" s="449">
        <v>0</v>
      </c>
      <c r="F6705" s="449" t="s">
        <v>12531</v>
      </c>
    </row>
    <row r="6706" spans="1:6" ht="45" customHeight="1">
      <c r="A6706" s="446">
        <v>89211</v>
      </c>
      <c r="B6706" s="447" t="s">
        <v>585</v>
      </c>
      <c r="C6706" s="448" t="s">
        <v>2672</v>
      </c>
      <c r="D6706" s="449">
        <v>3.69</v>
      </c>
      <c r="E6706" s="449">
        <v>0</v>
      </c>
      <c r="F6706" s="449" t="s">
        <v>15601</v>
      </c>
    </row>
    <row r="6707" spans="1:6" ht="30" customHeight="1">
      <c r="A6707" s="446">
        <v>95631</v>
      </c>
      <c r="B6707" s="447" t="s">
        <v>4888</v>
      </c>
      <c r="C6707" s="448" t="s">
        <v>1077</v>
      </c>
      <c r="D6707" s="449">
        <v>113.73</v>
      </c>
      <c r="E6707" s="449">
        <v>13.8</v>
      </c>
      <c r="F6707" s="449" t="s">
        <v>15878</v>
      </c>
    </row>
    <row r="6708" spans="1:6" ht="45" customHeight="1">
      <c r="A6708" s="446">
        <v>93244</v>
      </c>
      <c r="B6708" s="447" t="s">
        <v>5269</v>
      </c>
      <c r="C6708" s="448" t="s">
        <v>703</v>
      </c>
      <c r="D6708" s="449">
        <v>23.349999999999998</v>
      </c>
      <c r="E6708" s="449">
        <v>13.8</v>
      </c>
      <c r="F6708" s="449" t="s">
        <v>12887</v>
      </c>
    </row>
    <row r="6709" spans="1:6" ht="30" customHeight="1">
      <c r="A6709" s="446">
        <v>95632</v>
      </c>
      <c r="B6709" s="447" t="s">
        <v>5270</v>
      </c>
      <c r="C6709" s="448" t="s">
        <v>703</v>
      </c>
      <c r="D6709" s="449">
        <v>31.459999999999997</v>
      </c>
      <c r="E6709" s="449">
        <v>13.8</v>
      </c>
      <c r="F6709" s="449" t="s">
        <v>15975</v>
      </c>
    </row>
    <row r="6710" spans="1:6" ht="45" customHeight="1">
      <c r="A6710" s="446">
        <v>93238</v>
      </c>
      <c r="B6710" s="447" t="s">
        <v>5271</v>
      </c>
      <c r="C6710" s="448" t="s">
        <v>2672</v>
      </c>
      <c r="D6710" s="449">
        <v>1.1100000000000001</v>
      </c>
      <c r="E6710" s="449">
        <v>0</v>
      </c>
      <c r="F6710" s="449" t="s">
        <v>12082</v>
      </c>
    </row>
    <row r="6711" spans="1:6" ht="45" customHeight="1">
      <c r="A6711" s="446">
        <v>93239</v>
      </c>
      <c r="B6711" s="447" t="s">
        <v>5272</v>
      </c>
      <c r="C6711" s="448" t="s">
        <v>2672</v>
      </c>
      <c r="D6711" s="449">
        <v>5.05</v>
      </c>
      <c r="E6711" s="449">
        <v>0</v>
      </c>
      <c r="F6711" s="449" t="s">
        <v>13493</v>
      </c>
    </row>
    <row r="6712" spans="1:6" ht="45" customHeight="1">
      <c r="A6712" s="446">
        <v>93240</v>
      </c>
      <c r="B6712" s="447" t="s">
        <v>5273</v>
      </c>
      <c r="C6712" s="448" t="s">
        <v>2672</v>
      </c>
      <c r="D6712" s="449">
        <v>7.49</v>
      </c>
      <c r="E6712" s="449">
        <v>0</v>
      </c>
      <c r="F6712" s="449" t="s">
        <v>13421</v>
      </c>
    </row>
    <row r="6713" spans="1:6" ht="30" customHeight="1">
      <c r="A6713" s="446">
        <v>95627</v>
      </c>
      <c r="B6713" s="447" t="s">
        <v>5274</v>
      </c>
      <c r="C6713" s="448" t="s">
        <v>2672</v>
      </c>
      <c r="D6713" s="449">
        <v>21.06</v>
      </c>
      <c r="E6713" s="449">
        <v>0</v>
      </c>
      <c r="F6713" s="449" t="s">
        <v>12363</v>
      </c>
    </row>
    <row r="6714" spans="1:6" ht="30" customHeight="1">
      <c r="A6714" s="446">
        <v>95628</v>
      </c>
      <c r="B6714" s="447" t="s">
        <v>5275</v>
      </c>
      <c r="C6714" s="448" t="s">
        <v>2672</v>
      </c>
      <c r="D6714" s="449">
        <v>5.53</v>
      </c>
      <c r="E6714" s="449">
        <v>0</v>
      </c>
      <c r="F6714" s="449" t="s">
        <v>12706</v>
      </c>
    </row>
    <row r="6715" spans="1:6" ht="30" customHeight="1">
      <c r="A6715" s="446">
        <v>95629</v>
      </c>
      <c r="B6715" s="447" t="s">
        <v>5276</v>
      </c>
      <c r="C6715" s="448" t="s">
        <v>2672</v>
      </c>
      <c r="D6715" s="449">
        <v>26.36</v>
      </c>
      <c r="E6715" s="449">
        <v>0</v>
      </c>
      <c r="F6715" s="449" t="s">
        <v>13144</v>
      </c>
    </row>
    <row r="6716" spans="1:6" ht="30" customHeight="1">
      <c r="A6716" s="446">
        <v>95630</v>
      </c>
      <c r="B6716" s="447" t="s">
        <v>5277</v>
      </c>
      <c r="C6716" s="448" t="s">
        <v>2672</v>
      </c>
      <c r="D6716" s="449">
        <v>55.91</v>
      </c>
      <c r="E6716" s="449">
        <v>0</v>
      </c>
      <c r="F6716" s="449" t="s">
        <v>14740</v>
      </c>
    </row>
    <row r="6717" spans="1:6" ht="45" customHeight="1">
      <c r="A6717" s="446">
        <v>96457</v>
      </c>
      <c r="B6717" s="447" t="s">
        <v>16229</v>
      </c>
      <c r="C6717" s="448" t="s">
        <v>2672</v>
      </c>
      <c r="D6717" s="449">
        <v>49.18</v>
      </c>
      <c r="E6717" s="449">
        <v>0</v>
      </c>
      <c r="F6717" s="449" t="s">
        <v>16058</v>
      </c>
    </row>
    <row r="6718" spans="1:6" ht="30" customHeight="1">
      <c r="A6718" s="446">
        <v>96458</v>
      </c>
      <c r="B6718" s="447" t="s">
        <v>16230</v>
      </c>
      <c r="C6718" s="448" t="s">
        <v>2672</v>
      </c>
      <c r="D6718" s="449">
        <v>29.24</v>
      </c>
      <c r="E6718" s="449">
        <v>0</v>
      </c>
      <c r="F6718" s="449" t="s">
        <v>13404</v>
      </c>
    </row>
    <row r="6719" spans="1:6" ht="30" customHeight="1">
      <c r="A6719" s="446">
        <v>96459</v>
      </c>
      <c r="B6719" s="447" t="s">
        <v>16231</v>
      </c>
      <c r="C6719" s="448" t="s">
        <v>2672</v>
      </c>
      <c r="D6719" s="449">
        <v>6.13</v>
      </c>
      <c r="E6719" s="449">
        <v>0</v>
      </c>
      <c r="F6719" s="449" t="s">
        <v>15962</v>
      </c>
    </row>
    <row r="6720" spans="1:6" ht="30" customHeight="1">
      <c r="A6720" s="446">
        <v>96460</v>
      </c>
      <c r="B6720" s="447" t="s">
        <v>16232</v>
      </c>
      <c r="C6720" s="448" t="s">
        <v>2672</v>
      </c>
      <c r="D6720" s="449">
        <v>23.36</v>
      </c>
      <c r="E6720" s="449">
        <v>0</v>
      </c>
      <c r="F6720" s="449" t="s">
        <v>16233</v>
      </c>
    </row>
    <row r="6721" spans="1:6" ht="30" customHeight="1">
      <c r="A6721" s="446">
        <v>96463</v>
      </c>
      <c r="B6721" s="447" t="s">
        <v>15901</v>
      </c>
      <c r="C6721" s="448" t="s">
        <v>1077</v>
      </c>
      <c r="D6721" s="449">
        <v>112.78</v>
      </c>
      <c r="E6721" s="449">
        <v>13.8</v>
      </c>
      <c r="F6721" s="449" t="s">
        <v>15902</v>
      </c>
    </row>
    <row r="6722" spans="1:6" ht="30" customHeight="1">
      <c r="A6722" s="446">
        <v>96464</v>
      </c>
      <c r="B6722" s="447" t="s">
        <v>15997</v>
      </c>
      <c r="C6722" s="448" t="s">
        <v>703</v>
      </c>
      <c r="D6722" s="449">
        <v>34.36</v>
      </c>
      <c r="E6722" s="449">
        <v>13.8</v>
      </c>
      <c r="F6722" s="449" t="s">
        <v>15998</v>
      </c>
    </row>
    <row r="6723" spans="1:6" ht="30" customHeight="1">
      <c r="A6723" s="446">
        <v>95282</v>
      </c>
      <c r="B6723" s="447" t="s">
        <v>4876</v>
      </c>
      <c r="C6723" s="448" t="s">
        <v>1077</v>
      </c>
      <c r="D6723" s="449">
        <v>4.32</v>
      </c>
      <c r="E6723" s="449">
        <v>0</v>
      </c>
      <c r="F6723" s="449" t="s">
        <v>13961</v>
      </c>
    </row>
    <row r="6724" spans="1:6" ht="30" customHeight="1">
      <c r="A6724" s="446">
        <v>95283</v>
      </c>
      <c r="B6724" s="447" t="s">
        <v>4877</v>
      </c>
      <c r="C6724" s="448" t="s">
        <v>703</v>
      </c>
      <c r="D6724" s="449">
        <v>0.55000000000000004</v>
      </c>
      <c r="E6724" s="449">
        <v>0</v>
      </c>
      <c r="F6724" s="449" t="s">
        <v>11738</v>
      </c>
    </row>
    <row r="6725" spans="1:6" ht="30" customHeight="1">
      <c r="A6725" s="446">
        <v>95278</v>
      </c>
      <c r="B6725" s="447" t="s">
        <v>4878</v>
      </c>
      <c r="C6725" s="448" t="s">
        <v>2672</v>
      </c>
      <c r="D6725" s="449">
        <v>0.45</v>
      </c>
      <c r="E6725" s="449">
        <v>0</v>
      </c>
      <c r="F6725" s="449" t="s">
        <v>16061</v>
      </c>
    </row>
    <row r="6726" spans="1:6" ht="30" customHeight="1">
      <c r="A6726" s="446">
        <v>95279</v>
      </c>
      <c r="B6726" s="447" t="s">
        <v>4879</v>
      </c>
      <c r="C6726" s="448" t="s">
        <v>2672</v>
      </c>
      <c r="D6726" s="449">
        <v>0.1</v>
      </c>
      <c r="E6726" s="449">
        <v>0</v>
      </c>
      <c r="F6726" s="449" t="s">
        <v>14028</v>
      </c>
    </row>
    <row r="6727" spans="1:6" ht="30" customHeight="1">
      <c r="A6727" s="446">
        <v>95280</v>
      </c>
      <c r="B6727" s="447" t="s">
        <v>4880</v>
      </c>
      <c r="C6727" s="448" t="s">
        <v>2672</v>
      </c>
      <c r="D6727" s="449">
        <v>0.35</v>
      </c>
      <c r="E6727" s="449">
        <v>0</v>
      </c>
      <c r="F6727" s="449" t="s">
        <v>11317</v>
      </c>
    </row>
    <row r="6728" spans="1:6" ht="30" customHeight="1">
      <c r="A6728" s="446">
        <v>95281</v>
      </c>
      <c r="B6728" s="447" t="s">
        <v>4881</v>
      </c>
      <c r="C6728" s="448" t="s">
        <v>2672</v>
      </c>
      <c r="D6728" s="449">
        <v>3.42</v>
      </c>
      <c r="E6728" s="449">
        <v>0</v>
      </c>
      <c r="F6728" s="449" t="s">
        <v>11831</v>
      </c>
    </row>
    <row r="6729" spans="1:6" ht="30" customHeight="1">
      <c r="A6729" s="446">
        <v>95270</v>
      </c>
      <c r="B6729" s="447" t="s">
        <v>4882</v>
      </c>
      <c r="C6729" s="448" t="s">
        <v>1077</v>
      </c>
      <c r="D6729" s="449">
        <v>4.33</v>
      </c>
      <c r="E6729" s="449">
        <v>0</v>
      </c>
      <c r="F6729" s="449" t="s">
        <v>11844</v>
      </c>
    </row>
    <row r="6730" spans="1:6" ht="30" customHeight="1">
      <c r="A6730" s="446">
        <v>95271</v>
      </c>
      <c r="B6730" s="447" t="s">
        <v>4883</v>
      </c>
      <c r="C6730" s="448" t="s">
        <v>703</v>
      </c>
      <c r="D6730" s="449">
        <v>0.5</v>
      </c>
      <c r="E6730" s="449">
        <v>0</v>
      </c>
      <c r="F6730" s="449" t="s">
        <v>14814</v>
      </c>
    </row>
    <row r="6731" spans="1:6" ht="30" customHeight="1">
      <c r="A6731" s="446">
        <v>95266</v>
      </c>
      <c r="B6731" s="447" t="s">
        <v>4884</v>
      </c>
      <c r="C6731" s="448" t="s">
        <v>2672</v>
      </c>
      <c r="D6731" s="449">
        <v>0.42</v>
      </c>
      <c r="E6731" s="449">
        <v>0</v>
      </c>
      <c r="F6731" s="449" t="s">
        <v>11734</v>
      </c>
    </row>
    <row r="6732" spans="1:6" ht="30" customHeight="1">
      <c r="A6732" s="446">
        <v>95267</v>
      </c>
      <c r="B6732" s="447" t="s">
        <v>4885</v>
      </c>
      <c r="C6732" s="448" t="s">
        <v>2672</v>
      </c>
      <c r="D6732" s="449">
        <v>0.08</v>
      </c>
      <c r="E6732" s="449">
        <v>0</v>
      </c>
      <c r="F6732" s="449" t="s">
        <v>13137</v>
      </c>
    </row>
    <row r="6733" spans="1:6" ht="30" customHeight="1">
      <c r="A6733" s="446">
        <v>95268</v>
      </c>
      <c r="B6733" s="447" t="s">
        <v>4886</v>
      </c>
      <c r="C6733" s="448" t="s">
        <v>2672</v>
      </c>
      <c r="D6733" s="449">
        <v>0.41</v>
      </c>
      <c r="E6733" s="449">
        <v>0</v>
      </c>
      <c r="F6733" s="449" t="s">
        <v>16123</v>
      </c>
    </row>
    <row r="6734" spans="1:6" ht="30" customHeight="1">
      <c r="A6734" s="446">
        <v>95269</v>
      </c>
      <c r="B6734" s="447" t="s">
        <v>4887</v>
      </c>
      <c r="C6734" s="448" t="s">
        <v>2672</v>
      </c>
      <c r="D6734" s="449">
        <v>3.42</v>
      </c>
      <c r="E6734" s="449">
        <v>0</v>
      </c>
      <c r="F6734" s="449" t="s">
        <v>11831</v>
      </c>
    </row>
    <row r="6735" spans="1:6">
      <c r="A6735" s="441"/>
      <c r="B6735" s="445" t="s">
        <v>1889</v>
      </c>
      <c r="C6735" s="443"/>
      <c r="D6735" s="444" t="s">
        <v>2587</v>
      </c>
      <c r="E6735" s="444" t="s">
        <v>2587</v>
      </c>
      <c r="F6735" s="444"/>
    </row>
    <row r="6736" spans="1:6" ht="30" customHeight="1">
      <c r="A6736" s="446">
        <v>91277</v>
      </c>
      <c r="B6736" s="447" t="s">
        <v>700</v>
      </c>
      <c r="C6736" s="448" t="s">
        <v>1077</v>
      </c>
      <c r="D6736" s="449">
        <v>4.41</v>
      </c>
      <c r="E6736" s="449">
        <v>0</v>
      </c>
      <c r="F6736" s="449" t="s">
        <v>11331</v>
      </c>
    </row>
    <row r="6737" spans="1:6" ht="30" customHeight="1">
      <c r="A6737" s="446">
        <v>91278</v>
      </c>
      <c r="B6737" s="447" t="s">
        <v>1863</v>
      </c>
      <c r="C6737" s="448" t="s">
        <v>703</v>
      </c>
      <c r="D6737" s="449">
        <v>0.51</v>
      </c>
      <c r="E6737" s="449">
        <v>0</v>
      </c>
      <c r="F6737" s="449" t="s">
        <v>11602</v>
      </c>
    </row>
    <row r="6738" spans="1:6" ht="30" customHeight="1">
      <c r="A6738" s="446">
        <v>91273</v>
      </c>
      <c r="B6738" s="447" t="s">
        <v>2279</v>
      </c>
      <c r="C6738" s="448" t="s">
        <v>2672</v>
      </c>
      <c r="D6738" s="449">
        <v>0.41</v>
      </c>
      <c r="E6738" s="449">
        <v>0</v>
      </c>
      <c r="F6738" s="449" t="s">
        <v>16123</v>
      </c>
    </row>
    <row r="6739" spans="1:6" ht="30" customHeight="1">
      <c r="A6739" s="446">
        <v>91274</v>
      </c>
      <c r="B6739" s="447" t="s">
        <v>2280</v>
      </c>
      <c r="C6739" s="448" t="s">
        <v>2672</v>
      </c>
      <c r="D6739" s="449">
        <v>0.1</v>
      </c>
      <c r="E6739" s="449">
        <v>0</v>
      </c>
      <c r="F6739" s="449" t="s">
        <v>14028</v>
      </c>
    </row>
    <row r="6740" spans="1:6" ht="30" customHeight="1">
      <c r="A6740" s="446">
        <v>91275</v>
      </c>
      <c r="B6740" s="447" t="s">
        <v>1678</v>
      </c>
      <c r="C6740" s="448" t="s">
        <v>2672</v>
      </c>
      <c r="D6740" s="449">
        <v>0.52</v>
      </c>
      <c r="E6740" s="449">
        <v>0</v>
      </c>
      <c r="F6740" s="449" t="s">
        <v>13748</v>
      </c>
    </row>
    <row r="6741" spans="1:6" ht="30" customHeight="1">
      <c r="A6741" s="446">
        <v>91276</v>
      </c>
      <c r="B6741" s="447" t="s">
        <v>1679</v>
      </c>
      <c r="C6741" s="448" t="s">
        <v>2672</v>
      </c>
      <c r="D6741" s="449">
        <v>3.38</v>
      </c>
      <c r="E6741" s="449">
        <v>0</v>
      </c>
      <c r="F6741" s="449" t="s">
        <v>13113</v>
      </c>
    </row>
    <row r="6742" spans="1:6">
      <c r="A6742" s="441"/>
      <c r="B6742" s="445" t="s">
        <v>1224</v>
      </c>
      <c r="C6742" s="443"/>
      <c r="D6742" s="444" t="s">
        <v>2587</v>
      </c>
      <c r="E6742" s="444" t="s">
        <v>2587</v>
      </c>
      <c r="F6742" s="444"/>
    </row>
    <row r="6743" spans="1:6" ht="30" customHeight="1">
      <c r="A6743" s="446">
        <v>5658</v>
      </c>
      <c r="B6743" s="447" t="s">
        <v>1867</v>
      </c>
      <c r="C6743" s="448" t="s">
        <v>2672</v>
      </c>
      <c r="D6743" s="449">
        <v>1.18</v>
      </c>
      <c r="E6743" s="449">
        <v>0</v>
      </c>
      <c r="F6743" s="449" t="s">
        <v>13719</v>
      </c>
    </row>
    <row r="6744" spans="1:6" ht="30" customHeight="1">
      <c r="A6744" s="446">
        <v>5689</v>
      </c>
      <c r="B6744" s="447" t="s">
        <v>1081</v>
      </c>
      <c r="C6744" s="448" t="s">
        <v>1077</v>
      </c>
      <c r="D6744" s="449">
        <v>3.33</v>
      </c>
      <c r="E6744" s="449">
        <v>0</v>
      </c>
      <c r="F6744" s="449" t="s">
        <v>13602</v>
      </c>
    </row>
    <row r="6745" spans="1:6" ht="30" customHeight="1">
      <c r="A6745" s="446">
        <v>5690</v>
      </c>
      <c r="B6745" s="447" t="s">
        <v>707</v>
      </c>
      <c r="C6745" s="448" t="s">
        <v>703</v>
      </c>
      <c r="D6745" s="449">
        <v>2.15</v>
      </c>
      <c r="E6745" s="449">
        <v>0</v>
      </c>
      <c r="F6745" s="449" t="s">
        <v>11855</v>
      </c>
    </row>
    <row r="6746" spans="1:6" ht="30" customHeight="1">
      <c r="A6746" s="446">
        <v>5921</v>
      </c>
      <c r="B6746" s="447" t="s">
        <v>1504</v>
      </c>
      <c r="C6746" s="448" t="s">
        <v>1077</v>
      </c>
      <c r="D6746" s="449">
        <v>2.61</v>
      </c>
      <c r="E6746" s="449">
        <v>0</v>
      </c>
      <c r="F6746" s="449" t="s">
        <v>11768</v>
      </c>
    </row>
    <row r="6747" spans="1:6" ht="30" customHeight="1">
      <c r="A6747" s="446">
        <v>5923</v>
      </c>
      <c r="B6747" s="447" t="s">
        <v>1287</v>
      </c>
      <c r="C6747" s="448" t="s">
        <v>703</v>
      </c>
      <c r="D6747" s="449">
        <v>1.68</v>
      </c>
      <c r="E6747" s="449">
        <v>0</v>
      </c>
      <c r="F6747" s="449" t="s">
        <v>15920</v>
      </c>
    </row>
    <row r="6748" spans="1:6" ht="30" customHeight="1">
      <c r="A6748" s="446">
        <v>53840</v>
      </c>
      <c r="B6748" s="447" t="s">
        <v>1950</v>
      </c>
      <c r="C6748" s="448" t="s">
        <v>2672</v>
      </c>
      <c r="D6748" s="449">
        <v>1.33</v>
      </c>
      <c r="E6748" s="449">
        <v>0</v>
      </c>
      <c r="F6748" s="449" t="s">
        <v>11599</v>
      </c>
    </row>
    <row r="6749" spans="1:6" ht="30" customHeight="1">
      <c r="A6749" s="446">
        <v>53841</v>
      </c>
      <c r="B6749" s="447" t="s">
        <v>1951</v>
      </c>
      <c r="C6749" s="448" t="s">
        <v>2672</v>
      </c>
      <c r="D6749" s="449">
        <v>0.93</v>
      </c>
      <c r="E6749" s="449">
        <v>0</v>
      </c>
      <c r="F6749" s="449" t="s">
        <v>11299</v>
      </c>
    </row>
    <row r="6750" spans="1:6" ht="30" customHeight="1">
      <c r="A6750" s="446">
        <v>87026</v>
      </c>
      <c r="B6750" s="447" t="s">
        <v>863</v>
      </c>
      <c r="C6750" s="448" t="s">
        <v>2672</v>
      </c>
      <c r="D6750" s="449">
        <v>0.35</v>
      </c>
      <c r="E6750" s="449">
        <v>0</v>
      </c>
      <c r="F6750" s="449" t="s">
        <v>11317</v>
      </c>
    </row>
    <row r="6751" spans="1:6" ht="30" customHeight="1">
      <c r="A6751" s="446">
        <v>88855</v>
      </c>
      <c r="B6751" s="447" t="s">
        <v>1581</v>
      </c>
      <c r="C6751" s="448" t="s">
        <v>2672</v>
      </c>
      <c r="D6751" s="449">
        <v>1.7</v>
      </c>
      <c r="E6751" s="449">
        <v>0</v>
      </c>
      <c r="F6751" s="449" t="s">
        <v>11766</v>
      </c>
    </row>
    <row r="6752" spans="1:6" ht="30" customHeight="1">
      <c r="A6752" s="446">
        <v>88856</v>
      </c>
      <c r="B6752" s="447" t="s">
        <v>1582</v>
      </c>
      <c r="C6752" s="448" t="s">
        <v>2672</v>
      </c>
      <c r="D6752" s="449">
        <v>0.45</v>
      </c>
      <c r="E6752" s="449">
        <v>0</v>
      </c>
      <c r="F6752" s="449" t="s">
        <v>16061</v>
      </c>
    </row>
    <row r="6753" spans="1:6">
      <c r="A6753" s="441"/>
      <c r="B6753" s="445" t="s">
        <v>1225</v>
      </c>
      <c r="C6753" s="443"/>
      <c r="D6753" s="444" t="s">
        <v>2587</v>
      </c>
      <c r="E6753" s="444" t="s">
        <v>2587</v>
      </c>
      <c r="F6753" s="444"/>
    </row>
    <row r="6754" spans="1:6" ht="30" customHeight="1">
      <c r="A6754" s="446">
        <v>5779</v>
      </c>
      <c r="B6754" s="447" t="s">
        <v>5278</v>
      </c>
      <c r="C6754" s="448" t="s">
        <v>2672</v>
      </c>
      <c r="D6754" s="449">
        <v>47.58</v>
      </c>
      <c r="E6754" s="449">
        <v>0</v>
      </c>
      <c r="F6754" s="449" t="s">
        <v>13677</v>
      </c>
    </row>
    <row r="6755" spans="1:6" ht="30" customHeight="1">
      <c r="A6755" s="446">
        <v>5932</v>
      </c>
      <c r="B6755" s="447" t="s">
        <v>5279</v>
      </c>
      <c r="C6755" s="448" t="s">
        <v>1077</v>
      </c>
      <c r="D6755" s="449">
        <v>148.08999999999997</v>
      </c>
      <c r="E6755" s="449">
        <v>18.8</v>
      </c>
      <c r="F6755" s="449" t="s">
        <v>15809</v>
      </c>
    </row>
    <row r="6756" spans="1:6" ht="30" customHeight="1">
      <c r="A6756" s="446">
        <v>5934</v>
      </c>
      <c r="B6756" s="447" t="s">
        <v>5280</v>
      </c>
      <c r="C6756" s="448" t="s">
        <v>703</v>
      </c>
      <c r="D6756" s="449">
        <v>44.599999999999994</v>
      </c>
      <c r="E6756" s="449">
        <v>18.8</v>
      </c>
      <c r="F6756" s="449" t="s">
        <v>15922</v>
      </c>
    </row>
    <row r="6757" spans="1:6" ht="30" customHeight="1">
      <c r="A6757" s="446">
        <v>53849</v>
      </c>
      <c r="B6757" s="447" t="s">
        <v>4895</v>
      </c>
      <c r="C6757" s="448" t="s">
        <v>2672</v>
      </c>
      <c r="D6757" s="449">
        <v>55.91</v>
      </c>
      <c r="E6757" s="449">
        <v>0</v>
      </c>
      <c r="F6757" s="449" t="s">
        <v>14740</v>
      </c>
    </row>
    <row r="6758" spans="1:6" ht="30" customHeight="1">
      <c r="A6758" s="446">
        <v>89228</v>
      </c>
      <c r="B6758" s="447" t="s">
        <v>4896</v>
      </c>
      <c r="C6758" s="448" t="s">
        <v>2672</v>
      </c>
      <c r="D6758" s="449">
        <v>29.6</v>
      </c>
      <c r="E6758" s="449">
        <v>0</v>
      </c>
      <c r="F6758" s="449" t="s">
        <v>16076</v>
      </c>
    </row>
    <row r="6759" spans="1:6" ht="30" customHeight="1">
      <c r="A6759" s="446">
        <v>89229</v>
      </c>
      <c r="B6759" s="447" t="s">
        <v>4897</v>
      </c>
      <c r="C6759" s="448" t="s">
        <v>2672</v>
      </c>
      <c r="D6759" s="449">
        <v>10.130000000000001</v>
      </c>
      <c r="E6759" s="449">
        <v>0</v>
      </c>
      <c r="F6759" s="449" t="s">
        <v>14297</v>
      </c>
    </row>
    <row r="6760" spans="1:6">
      <c r="A6760" s="441"/>
      <c r="B6760" s="445" t="s">
        <v>1142</v>
      </c>
      <c r="C6760" s="443"/>
      <c r="D6760" s="444" t="s">
        <v>2587</v>
      </c>
      <c r="E6760" s="444" t="s">
        <v>2587</v>
      </c>
      <c r="F6760" s="444"/>
    </row>
    <row r="6761" spans="1:6" ht="30" customHeight="1">
      <c r="A6761" s="446">
        <v>89234</v>
      </c>
      <c r="B6761" s="447" t="s">
        <v>1065</v>
      </c>
      <c r="C6761" s="448" t="s">
        <v>1077</v>
      </c>
      <c r="D6761" s="449">
        <v>321.52</v>
      </c>
      <c r="E6761" s="449">
        <v>15.82</v>
      </c>
      <c r="F6761" s="449" t="s">
        <v>15829</v>
      </c>
    </row>
    <row r="6762" spans="1:6" ht="30" customHeight="1">
      <c r="A6762" s="446">
        <v>89242</v>
      </c>
      <c r="B6762" s="447" t="s">
        <v>1066</v>
      </c>
      <c r="C6762" s="448" t="s">
        <v>1077</v>
      </c>
      <c r="D6762" s="449">
        <v>773.28</v>
      </c>
      <c r="E6762" s="449">
        <v>15.82</v>
      </c>
      <c r="F6762" s="449" t="s">
        <v>15830</v>
      </c>
    </row>
    <row r="6763" spans="1:6" ht="30" customHeight="1">
      <c r="A6763" s="446">
        <v>89235</v>
      </c>
      <c r="B6763" s="447" t="s">
        <v>928</v>
      </c>
      <c r="C6763" s="448" t="s">
        <v>703</v>
      </c>
      <c r="D6763" s="449">
        <v>99.139999999999986</v>
      </c>
      <c r="E6763" s="449">
        <v>15.82</v>
      </c>
      <c r="F6763" s="449" t="s">
        <v>15938</v>
      </c>
    </row>
    <row r="6764" spans="1:6" ht="30" customHeight="1">
      <c r="A6764" s="446">
        <v>89243</v>
      </c>
      <c r="B6764" s="447" t="s">
        <v>929</v>
      </c>
      <c r="C6764" s="448" t="s">
        <v>703</v>
      </c>
      <c r="D6764" s="449">
        <v>225.1</v>
      </c>
      <c r="E6764" s="449">
        <v>15.82</v>
      </c>
      <c r="F6764" s="449" t="s">
        <v>15939</v>
      </c>
    </row>
    <row r="6765" spans="1:6">
      <c r="A6765" s="441"/>
      <c r="B6765" s="445" t="s">
        <v>1887</v>
      </c>
      <c r="C6765" s="443"/>
      <c r="D6765" s="444" t="s">
        <v>2587</v>
      </c>
      <c r="E6765" s="444" t="s">
        <v>2587</v>
      </c>
      <c r="F6765" s="444"/>
    </row>
    <row r="6766" spans="1:6" ht="30" customHeight="1">
      <c r="A6766" s="446">
        <v>89250</v>
      </c>
      <c r="B6766" s="447" t="s">
        <v>1067</v>
      </c>
      <c r="C6766" s="448" t="s">
        <v>1077</v>
      </c>
      <c r="D6766" s="449">
        <v>647.55999999999995</v>
      </c>
      <c r="E6766" s="449">
        <v>15.82</v>
      </c>
      <c r="F6766" s="449" t="s">
        <v>15831</v>
      </c>
    </row>
    <row r="6767" spans="1:6" ht="30" customHeight="1">
      <c r="A6767" s="446">
        <v>89251</v>
      </c>
      <c r="B6767" s="447" t="s">
        <v>930</v>
      </c>
      <c r="C6767" s="448" t="s">
        <v>703</v>
      </c>
      <c r="D6767" s="449">
        <v>196.23000000000002</v>
      </c>
      <c r="E6767" s="449">
        <v>15.82</v>
      </c>
      <c r="F6767" s="449" t="s">
        <v>15940</v>
      </c>
    </row>
    <row r="6768" spans="1:6" ht="30" customHeight="1">
      <c r="A6768" s="446">
        <v>89246</v>
      </c>
      <c r="B6768" s="447" t="s">
        <v>604</v>
      </c>
      <c r="C6768" s="448" t="s">
        <v>2672</v>
      </c>
      <c r="D6768" s="449">
        <v>147.22999999999999</v>
      </c>
      <c r="E6768" s="449">
        <v>0</v>
      </c>
      <c r="F6768" s="449" t="s">
        <v>16085</v>
      </c>
    </row>
    <row r="6769" spans="1:6" ht="30" customHeight="1">
      <c r="A6769" s="446">
        <v>89247</v>
      </c>
      <c r="B6769" s="447" t="s">
        <v>605</v>
      </c>
      <c r="C6769" s="448" t="s">
        <v>2672</v>
      </c>
      <c r="D6769" s="449">
        <v>44.13</v>
      </c>
      <c r="E6769" s="449">
        <v>0</v>
      </c>
      <c r="F6769" s="449" t="s">
        <v>16086</v>
      </c>
    </row>
    <row r="6770" spans="1:6" ht="30" customHeight="1">
      <c r="A6770" s="446">
        <v>89248</v>
      </c>
      <c r="B6770" s="447" t="s">
        <v>606</v>
      </c>
      <c r="C6770" s="448" t="s">
        <v>2672</v>
      </c>
      <c r="D6770" s="449">
        <v>262.62</v>
      </c>
      <c r="E6770" s="449">
        <v>0</v>
      </c>
      <c r="F6770" s="449" t="s">
        <v>16087</v>
      </c>
    </row>
    <row r="6771" spans="1:6" ht="30" customHeight="1">
      <c r="A6771" s="446">
        <v>89249</v>
      </c>
      <c r="B6771" s="447" t="s">
        <v>607</v>
      </c>
      <c r="C6771" s="448" t="s">
        <v>2672</v>
      </c>
      <c r="D6771" s="449">
        <v>188.71</v>
      </c>
      <c r="E6771" s="449">
        <v>0</v>
      </c>
      <c r="F6771" s="449" t="s">
        <v>16088</v>
      </c>
    </row>
    <row r="6772" spans="1:6">
      <c r="A6772" s="441"/>
      <c r="B6772" s="445" t="s">
        <v>4898</v>
      </c>
      <c r="C6772" s="443"/>
      <c r="D6772" s="444" t="s">
        <v>2587</v>
      </c>
      <c r="E6772" s="444" t="s">
        <v>2587</v>
      </c>
      <c r="F6772" s="444"/>
    </row>
    <row r="6773" spans="1:6" ht="15" customHeight="1">
      <c r="A6773" s="446">
        <v>92118</v>
      </c>
      <c r="B6773" s="447" t="s">
        <v>4899</v>
      </c>
      <c r="C6773" s="448" t="s">
        <v>1077</v>
      </c>
      <c r="D6773" s="449">
        <v>0.15</v>
      </c>
      <c r="E6773" s="449">
        <v>0</v>
      </c>
      <c r="F6773" s="449" t="s">
        <v>14030</v>
      </c>
    </row>
    <row r="6774" spans="1:6" ht="15" customHeight="1">
      <c r="A6774" s="446">
        <v>92119</v>
      </c>
      <c r="B6774" s="447" t="s">
        <v>4900</v>
      </c>
      <c r="C6774" s="448" t="s">
        <v>703</v>
      </c>
      <c r="D6774" s="449">
        <v>7.0000000000000007E-2</v>
      </c>
      <c r="E6774" s="449">
        <v>0</v>
      </c>
      <c r="F6774" s="449" t="s">
        <v>14029</v>
      </c>
    </row>
    <row r="6775" spans="1:6" ht="15" customHeight="1">
      <c r="A6775" s="446">
        <v>92114</v>
      </c>
      <c r="B6775" s="447" t="s">
        <v>4901</v>
      </c>
      <c r="C6775" s="448" t="s">
        <v>2672</v>
      </c>
      <c r="D6775" s="449">
        <v>0.06</v>
      </c>
      <c r="E6775" s="449">
        <v>0</v>
      </c>
      <c r="F6775" s="449" t="s">
        <v>11827</v>
      </c>
    </row>
    <row r="6776" spans="1:6" ht="15" customHeight="1">
      <c r="A6776" s="446">
        <v>92115</v>
      </c>
      <c r="B6776" s="447" t="s">
        <v>4902</v>
      </c>
      <c r="C6776" s="448" t="s">
        <v>2672</v>
      </c>
      <c r="D6776" s="449">
        <v>0.01</v>
      </c>
      <c r="E6776" s="449">
        <v>0</v>
      </c>
      <c r="F6776" s="449" t="s">
        <v>16137</v>
      </c>
    </row>
    <row r="6777" spans="1:6" ht="15" customHeight="1">
      <c r="A6777" s="446">
        <v>92116</v>
      </c>
      <c r="B6777" s="447" t="s">
        <v>4903</v>
      </c>
      <c r="C6777" s="448" t="s">
        <v>2672</v>
      </c>
      <c r="D6777" s="449">
        <v>0.08</v>
      </c>
      <c r="E6777" s="449">
        <v>0</v>
      </c>
      <c r="F6777" s="449" t="s">
        <v>13137</v>
      </c>
    </row>
    <row r="6778" spans="1:6">
      <c r="A6778" s="441"/>
      <c r="B6778" s="445" t="s">
        <v>2910</v>
      </c>
      <c r="C6778" s="443"/>
      <c r="D6778" s="444" t="s">
        <v>2587</v>
      </c>
      <c r="E6778" s="444" t="s">
        <v>2587</v>
      </c>
      <c r="F6778" s="444"/>
    </row>
    <row r="6779" spans="1:6" ht="30" customHeight="1">
      <c r="A6779" s="446">
        <v>5835</v>
      </c>
      <c r="B6779" s="447" t="s">
        <v>1084</v>
      </c>
      <c r="C6779" s="448" t="s">
        <v>1077</v>
      </c>
      <c r="D6779" s="449">
        <v>205.22</v>
      </c>
      <c r="E6779" s="449">
        <v>15.82</v>
      </c>
      <c r="F6779" s="449" t="s">
        <v>15796</v>
      </c>
    </row>
    <row r="6780" spans="1:6" ht="30" customHeight="1">
      <c r="A6780" s="446">
        <v>5837</v>
      </c>
      <c r="B6780" s="447" t="s">
        <v>1274</v>
      </c>
      <c r="C6780" s="448" t="s">
        <v>703</v>
      </c>
      <c r="D6780" s="449">
        <v>74.680000000000007</v>
      </c>
      <c r="E6780" s="449">
        <v>15.82</v>
      </c>
      <c r="F6780" s="449" t="s">
        <v>15910</v>
      </c>
    </row>
    <row r="6781" spans="1:6" ht="30" customHeight="1">
      <c r="A6781" s="446">
        <v>5710</v>
      </c>
      <c r="B6781" s="447" t="s">
        <v>1875</v>
      </c>
      <c r="C6781" s="448" t="s">
        <v>2672</v>
      </c>
      <c r="D6781" s="449">
        <v>83.59</v>
      </c>
      <c r="E6781" s="449">
        <v>0</v>
      </c>
      <c r="F6781" s="449" t="s">
        <v>16008</v>
      </c>
    </row>
    <row r="6782" spans="1:6" ht="30" customHeight="1">
      <c r="A6782" s="446">
        <v>5711</v>
      </c>
      <c r="B6782" s="447" t="s">
        <v>1692</v>
      </c>
      <c r="C6782" s="448" t="s">
        <v>2672</v>
      </c>
      <c r="D6782" s="449">
        <v>46.95</v>
      </c>
      <c r="E6782" s="449">
        <v>0</v>
      </c>
      <c r="F6782" s="449" t="s">
        <v>15933</v>
      </c>
    </row>
    <row r="6783" spans="1:6" ht="30" customHeight="1">
      <c r="A6783" s="446">
        <v>89257</v>
      </c>
      <c r="B6783" s="447" t="s">
        <v>1068</v>
      </c>
      <c r="C6783" s="448" t="s">
        <v>1077</v>
      </c>
      <c r="D6783" s="449">
        <v>175.29000000000002</v>
      </c>
      <c r="E6783" s="449">
        <v>15.82</v>
      </c>
      <c r="F6783" s="449" t="s">
        <v>15832</v>
      </c>
    </row>
    <row r="6784" spans="1:6" ht="30" customHeight="1">
      <c r="A6784" s="446">
        <v>89258</v>
      </c>
      <c r="B6784" s="447" t="s">
        <v>931</v>
      </c>
      <c r="C6784" s="448" t="s">
        <v>703</v>
      </c>
      <c r="D6784" s="449">
        <v>62.07</v>
      </c>
      <c r="E6784" s="449">
        <v>15.82</v>
      </c>
      <c r="F6784" s="449" t="s">
        <v>15941</v>
      </c>
    </row>
    <row r="6785" spans="1:6" ht="30" customHeight="1">
      <c r="A6785" s="446">
        <v>89240</v>
      </c>
      <c r="B6785" s="447" t="s">
        <v>602</v>
      </c>
      <c r="C6785" s="448" t="s">
        <v>2672</v>
      </c>
      <c r="D6785" s="449">
        <v>52</v>
      </c>
      <c r="E6785" s="449">
        <v>0</v>
      </c>
      <c r="F6785" s="449" t="s">
        <v>16083</v>
      </c>
    </row>
    <row r="6786" spans="1:6" ht="30" customHeight="1">
      <c r="A6786" s="446">
        <v>89241</v>
      </c>
      <c r="B6786" s="447" t="s">
        <v>603</v>
      </c>
      <c r="C6786" s="448" t="s">
        <v>2672</v>
      </c>
      <c r="D6786" s="449">
        <v>17.809999999999999</v>
      </c>
      <c r="E6786" s="449">
        <v>0</v>
      </c>
      <c r="F6786" s="449" t="s">
        <v>16084</v>
      </c>
    </row>
    <row r="6787" spans="1:6" ht="30" customHeight="1">
      <c r="A6787" s="446">
        <v>89253</v>
      </c>
      <c r="B6787" s="447" t="s">
        <v>608</v>
      </c>
      <c r="C6787" s="448" t="s">
        <v>2672</v>
      </c>
      <c r="D6787" s="449">
        <v>42.61</v>
      </c>
      <c r="E6787" s="449">
        <v>0</v>
      </c>
      <c r="F6787" s="449" t="s">
        <v>16089</v>
      </c>
    </row>
    <row r="6788" spans="1:6" ht="30" customHeight="1">
      <c r="A6788" s="446">
        <v>89254</v>
      </c>
      <c r="B6788" s="447" t="s">
        <v>609</v>
      </c>
      <c r="C6788" s="448" t="s">
        <v>2672</v>
      </c>
      <c r="D6788" s="449">
        <v>14.59</v>
      </c>
      <c r="E6788" s="449">
        <v>0</v>
      </c>
      <c r="F6788" s="449" t="s">
        <v>11449</v>
      </c>
    </row>
    <row r="6789" spans="1:6" ht="30" customHeight="1">
      <c r="A6789" s="446">
        <v>89255</v>
      </c>
      <c r="B6789" s="447" t="s">
        <v>890</v>
      </c>
      <c r="C6789" s="448" t="s">
        <v>2672</v>
      </c>
      <c r="D6789" s="449">
        <v>68.5</v>
      </c>
      <c r="E6789" s="449">
        <v>0</v>
      </c>
      <c r="F6789" s="449" t="s">
        <v>12091</v>
      </c>
    </row>
    <row r="6790" spans="1:6" ht="30" customHeight="1">
      <c r="A6790" s="446">
        <v>89256</v>
      </c>
      <c r="B6790" s="447" t="s">
        <v>891</v>
      </c>
      <c r="C6790" s="448" t="s">
        <v>2672</v>
      </c>
      <c r="D6790" s="449">
        <v>44.72</v>
      </c>
      <c r="E6790" s="449">
        <v>0</v>
      </c>
      <c r="F6790" s="449" t="s">
        <v>11877</v>
      </c>
    </row>
    <row r="6791" spans="1:6">
      <c r="A6791" s="441"/>
      <c r="B6791" s="445" t="s">
        <v>2904</v>
      </c>
      <c r="C6791" s="443"/>
      <c r="D6791" s="444" t="s">
        <v>2587</v>
      </c>
      <c r="E6791" s="444" t="s">
        <v>2587</v>
      </c>
      <c r="F6791" s="444"/>
    </row>
    <row r="6792" spans="1:6" ht="30" customHeight="1">
      <c r="A6792" s="446">
        <v>93433</v>
      </c>
      <c r="B6792" s="447" t="s">
        <v>4904</v>
      </c>
      <c r="C6792" s="448" t="s">
        <v>1077</v>
      </c>
      <c r="D6792" s="449">
        <v>1813.3500000000001</v>
      </c>
      <c r="E6792" s="449">
        <v>59.35</v>
      </c>
      <c r="F6792" s="449" t="s">
        <v>15869</v>
      </c>
    </row>
    <row r="6793" spans="1:6" ht="30" customHeight="1">
      <c r="A6793" s="446">
        <v>93434</v>
      </c>
      <c r="B6793" s="447" t="s">
        <v>4905</v>
      </c>
      <c r="C6793" s="448" t="s">
        <v>703</v>
      </c>
      <c r="D6793" s="449">
        <v>112.07</v>
      </c>
      <c r="E6793" s="449">
        <v>59.35</v>
      </c>
      <c r="F6793" s="449" t="s">
        <v>14813</v>
      </c>
    </row>
    <row r="6794" spans="1:6" ht="30" customHeight="1">
      <c r="A6794" s="446">
        <v>93429</v>
      </c>
      <c r="B6794" s="447" t="s">
        <v>4906</v>
      </c>
      <c r="C6794" s="448" t="s">
        <v>2672</v>
      </c>
      <c r="D6794" s="449">
        <v>64</v>
      </c>
      <c r="E6794" s="449">
        <v>0</v>
      </c>
      <c r="F6794" s="449" t="s">
        <v>16163</v>
      </c>
    </row>
    <row r="6795" spans="1:6" ht="30" customHeight="1">
      <c r="A6795" s="446">
        <v>93430</v>
      </c>
      <c r="B6795" s="447" t="s">
        <v>4907</v>
      </c>
      <c r="C6795" s="448" t="s">
        <v>2672</v>
      </c>
      <c r="D6795" s="449">
        <v>21.92</v>
      </c>
      <c r="E6795" s="449">
        <v>0</v>
      </c>
      <c r="F6795" s="449" t="s">
        <v>15955</v>
      </c>
    </row>
    <row r="6796" spans="1:6" ht="30" customHeight="1">
      <c r="A6796" s="446">
        <v>93431</v>
      </c>
      <c r="B6796" s="447" t="s">
        <v>4908</v>
      </c>
      <c r="C6796" s="448" t="s">
        <v>2672</v>
      </c>
      <c r="D6796" s="449">
        <v>102.88</v>
      </c>
      <c r="E6796" s="449">
        <v>0</v>
      </c>
      <c r="F6796" s="449" t="s">
        <v>16164</v>
      </c>
    </row>
    <row r="6797" spans="1:6" ht="30" customHeight="1">
      <c r="A6797" s="446">
        <v>93432</v>
      </c>
      <c r="B6797" s="447" t="s">
        <v>4909</v>
      </c>
      <c r="C6797" s="448" t="s">
        <v>2672</v>
      </c>
      <c r="D6797" s="449">
        <v>1598.4</v>
      </c>
      <c r="E6797" s="449">
        <v>0</v>
      </c>
      <c r="F6797" s="449" t="s">
        <v>16165</v>
      </c>
    </row>
    <row r="6798" spans="1:6" ht="15" customHeight="1">
      <c r="A6798" s="446">
        <v>72962</v>
      </c>
      <c r="B6798" s="447" t="s">
        <v>320</v>
      </c>
      <c r="C6798" s="448" t="s">
        <v>2571</v>
      </c>
      <c r="D6798" s="449">
        <v>275.42</v>
      </c>
      <c r="E6798" s="449">
        <v>2.06</v>
      </c>
      <c r="F6798" s="449" t="s">
        <v>20236</v>
      </c>
    </row>
    <row r="6799" spans="1:6" ht="15" customHeight="1">
      <c r="A6799" s="446">
        <v>72963</v>
      </c>
      <c r="B6799" s="447" t="s">
        <v>321</v>
      </c>
      <c r="C6799" s="448" t="s">
        <v>2571</v>
      </c>
      <c r="D6799" s="449">
        <v>229.17</v>
      </c>
      <c r="E6799" s="449">
        <v>2.06</v>
      </c>
      <c r="F6799" s="449" t="s">
        <v>20237</v>
      </c>
    </row>
    <row r="6800" spans="1:6" ht="15" customHeight="1">
      <c r="A6800" s="446">
        <v>5882</v>
      </c>
      <c r="B6800" s="447" t="s">
        <v>1499</v>
      </c>
      <c r="C6800" s="448" t="s">
        <v>1077</v>
      </c>
      <c r="D6800" s="449">
        <v>67.52</v>
      </c>
      <c r="E6800" s="449">
        <v>11.44</v>
      </c>
      <c r="F6800" s="449" t="s">
        <v>13634</v>
      </c>
    </row>
    <row r="6801" spans="1:6" ht="15" customHeight="1">
      <c r="A6801" s="446">
        <v>5884</v>
      </c>
      <c r="B6801" s="447" t="s">
        <v>1282</v>
      </c>
      <c r="C6801" s="448" t="s">
        <v>703</v>
      </c>
      <c r="D6801" s="449">
        <v>25.68</v>
      </c>
      <c r="E6801" s="449">
        <v>11.44</v>
      </c>
      <c r="F6801" s="449" t="s">
        <v>15916</v>
      </c>
    </row>
    <row r="6802" spans="1:6" ht="15" customHeight="1">
      <c r="A6802" s="446">
        <v>5741</v>
      </c>
      <c r="B6802" s="447" t="s">
        <v>2379</v>
      </c>
      <c r="C6802" s="448" t="s">
        <v>2672</v>
      </c>
      <c r="D6802" s="449">
        <v>27.29</v>
      </c>
      <c r="E6802" s="449">
        <v>0</v>
      </c>
      <c r="F6802" s="449" t="s">
        <v>15531</v>
      </c>
    </row>
    <row r="6803" spans="1:6" ht="15" customHeight="1">
      <c r="A6803" s="446">
        <v>5742</v>
      </c>
      <c r="B6803" s="447" t="s">
        <v>2380</v>
      </c>
      <c r="C6803" s="448" t="s">
        <v>2672</v>
      </c>
      <c r="D6803" s="449">
        <v>14.55</v>
      </c>
      <c r="E6803" s="449">
        <v>0</v>
      </c>
      <c r="F6803" s="449" t="s">
        <v>13782</v>
      </c>
    </row>
    <row r="6804" spans="1:6" ht="45" customHeight="1">
      <c r="A6804" s="446">
        <v>88847</v>
      </c>
      <c r="B6804" s="447" t="s">
        <v>1977</v>
      </c>
      <c r="C6804" s="448" t="s">
        <v>2672</v>
      </c>
      <c r="D6804" s="449">
        <v>14.55</v>
      </c>
      <c r="E6804" s="449">
        <v>0</v>
      </c>
      <c r="F6804" s="449" t="s">
        <v>13782</v>
      </c>
    </row>
    <row r="6805" spans="1:6" ht="45" customHeight="1">
      <c r="A6805" s="446">
        <v>88848</v>
      </c>
      <c r="B6805" s="447" t="s">
        <v>1578</v>
      </c>
      <c r="C6805" s="448" t="s">
        <v>2672</v>
      </c>
      <c r="D6805" s="449">
        <v>5.81</v>
      </c>
      <c r="E6805" s="449">
        <v>0</v>
      </c>
      <c r="F6805" s="449" t="s">
        <v>12507</v>
      </c>
    </row>
    <row r="6806" spans="1:6" ht="30" customHeight="1">
      <c r="A6806" s="446">
        <v>93439</v>
      </c>
      <c r="B6806" s="447" t="s">
        <v>4910</v>
      </c>
      <c r="C6806" s="448" t="s">
        <v>1077</v>
      </c>
      <c r="D6806" s="449">
        <v>53.160000000000004</v>
      </c>
      <c r="E6806" s="449">
        <v>59.35</v>
      </c>
      <c r="F6806" s="449" t="s">
        <v>15870</v>
      </c>
    </row>
    <row r="6807" spans="1:6" ht="30" customHeight="1">
      <c r="A6807" s="446">
        <v>93440</v>
      </c>
      <c r="B6807" s="447" t="s">
        <v>4911</v>
      </c>
      <c r="C6807" s="448" t="s">
        <v>703</v>
      </c>
      <c r="D6807" s="449">
        <v>30.990000000000002</v>
      </c>
      <c r="E6807" s="449">
        <v>59.35</v>
      </c>
      <c r="F6807" s="449" t="s">
        <v>15969</v>
      </c>
    </row>
    <row r="6808" spans="1:6" ht="30" customHeight="1">
      <c r="A6808" s="446">
        <v>93435</v>
      </c>
      <c r="B6808" s="447" t="s">
        <v>4912</v>
      </c>
      <c r="C6808" s="448" t="s">
        <v>2672</v>
      </c>
      <c r="D6808" s="449">
        <v>3.46</v>
      </c>
      <c r="E6808" s="449">
        <v>0</v>
      </c>
      <c r="F6808" s="449" t="s">
        <v>12624</v>
      </c>
    </row>
    <row r="6809" spans="1:6" ht="30" customHeight="1">
      <c r="A6809" s="446">
        <v>93436</v>
      </c>
      <c r="B6809" s="447" t="s">
        <v>4913</v>
      </c>
      <c r="C6809" s="448" t="s">
        <v>2672</v>
      </c>
      <c r="D6809" s="449">
        <v>1.38</v>
      </c>
      <c r="E6809" s="449">
        <v>0</v>
      </c>
      <c r="F6809" s="449" t="s">
        <v>11907</v>
      </c>
    </row>
    <row r="6810" spans="1:6" ht="30" customHeight="1">
      <c r="A6810" s="446">
        <v>93437</v>
      </c>
      <c r="B6810" s="447" t="s">
        <v>4914</v>
      </c>
      <c r="C6810" s="448" t="s">
        <v>2672</v>
      </c>
      <c r="D6810" s="449">
        <v>6.49</v>
      </c>
      <c r="E6810" s="449">
        <v>0</v>
      </c>
      <c r="F6810" s="449" t="s">
        <v>16166</v>
      </c>
    </row>
    <row r="6811" spans="1:6" ht="30" customHeight="1">
      <c r="A6811" s="446">
        <v>93438</v>
      </c>
      <c r="B6811" s="447" t="s">
        <v>4915</v>
      </c>
      <c r="C6811" s="448" t="s">
        <v>2672</v>
      </c>
      <c r="D6811" s="449">
        <v>15.68</v>
      </c>
      <c r="E6811" s="449">
        <v>0</v>
      </c>
      <c r="F6811" s="449" t="s">
        <v>13858</v>
      </c>
    </row>
    <row r="6812" spans="1:6" ht="30" customHeight="1">
      <c r="A6812" s="446">
        <v>95367</v>
      </c>
      <c r="B6812" s="447" t="s">
        <v>4916</v>
      </c>
      <c r="C6812" s="448" t="s">
        <v>2672</v>
      </c>
      <c r="D6812" s="449">
        <v>0</v>
      </c>
      <c r="E6812" s="449">
        <v>0.09</v>
      </c>
      <c r="F6812" s="449" t="s">
        <v>11828</v>
      </c>
    </row>
    <row r="6813" spans="1:6" ht="30" customHeight="1">
      <c r="A6813" s="446">
        <v>5703</v>
      </c>
      <c r="B6813" s="447" t="s">
        <v>4917</v>
      </c>
      <c r="C6813" s="448" t="s">
        <v>2672</v>
      </c>
      <c r="D6813" s="449">
        <v>18.079999999999998</v>
      </c>
      <c r="E6813" s="449">
        <v>0</v>
      </c>
      <c r="F6813" s="449" t="s">
        <v>16006</v>
      </c>
    </row>
    <row r="6814" spans="1:6" ht="30" customHeight="1">
      <c r="A6814" s="446">
        <v>95116</v>
      </c>
      <c r="B6814" s="447" t="s">
        <v>4918</v>
      </c>
      <c r="C6814" s="448" t="s">
        <v>2672</v>
      </c>
      <c r="D6814" s="449">
        <v>31.99</v>
      </c>
      <c r="E6814" s="449">
        <v>0</v>
      </c>
      <c r="F6814" s="449" t="s">
        <v>15497</v>
      </c>
    </row>
    <row r="6815" spans="1:6" ht="30" customHeight="1">
      <c r="A6815" s="446">
        <v>95117</v>
      </c>
      <c r="B6815" s="447" t="s">
        <v>4919</v>
      </c>
      <c r="C6815" s="448" t="s">
        <v>2672</v>
      </c>
      <c r="D6815" s="449">
        <v>9.59</v>
      </c>
      <c r="E6815" s="449">
        <v>0</v>
      </c>
      <c r="F6815" s="449" t="s">
        <v>13179</v>
      </c>
    </row>
    <row r="6816" spans="1:6" ht="30" customHeight="1">
      <c r="A6816" s="446">
        <v>5707</v>
      </c>
      <c r="B6816" s="447" t="s">
        <v>4920</v>
      </c>
      <c r="C6816" s="448" t="s">
        <v>2672</v>
      </c>
      <c r="D6816" s="449">
        <v>41.26</v>
      </c>
      <c r="E6816" s="449">
        <v>0</v>
      </c>
      <c r="F6816" s="449" t="s">
        <v>16007</v>
      </c>
    </row>
    <row r="6817" spans="1:6" ht="30" customHeight="1">
      <c r="A6817" s="446">
        <v>5823</v>
      </c>
      <c r="B6817" s="447" t="s">
        <v>4921</v>
      </c>
      <c r="C6817" s="448" t="s">
        <v>1077</v>
      </c>
      <c r="D6817" s="449">
        <v>120.81</v>
      </c>
      <c r="E6817" s="449">
        <v>59.35</v>
      </c>
      <c r="F6817" s="449" t="s">
        <v>15794</v>
      </c>
    </row>
    <row r="6818" spans="1:6" ht="30" customHeight="1">
      <c r="A6818" s="446">
        <v>5829</v>
      </c>
      <c r="B6818" s="447" t="s">
        <v>4922</v>
      </c>
      <c r="C6818" s="448" t="s">
        <v>703</v>
      </c>
      <c r="D6818" s="449">
        <v>67.72999999999999</v>
      </c>
      <c r="E6818" s="449">
        <v>59.35</v>
      </c>
      <c r="F6818" s="449" t="s">
        <v>15909</v>
      </c>
    </row>
    <row r="6819" spans="1:6" ht="30" customHeight="1">
      <c r="A6819" s="446">
        <v>53794</v>
      </c>
      <c r="B6819" s="447" t="s">
        <v>4923</v>
      </c>
      <c r="C6819" s="448" t="s">
        <v>2672</v>
      </c>
      <c r="D6819" s="449">
        <v>35</v>
      </c>
      <c r="E6819" s="449">
        <v>0</v>
      </c>
      <c r="F6819" s="449" t="s">
        <v>13543</v>
      </c>
    </row>
    <row r="6820" spans="1:6" ht="30" customHeight="1">
      <c r="A6820" s="446">
        <v>95121</v>
      </c>
      <c r="B6820" s="447" t="s">
        <v>4924</v>
      </c>
      <c r="C6820" s="448" t="s">
        <v>1077</v>
      </c>
      <c r="D6820" s="449">
        <v>160.17000000000002</v>
      </c>
      <c r="E6820" s="449">
        <v>59.35</v>
      </c>
      <c r="F6820" s="449" t="s">
        <v>15871</v>
      </c>
    </row>
    <row r="6821" spans="1:6" ht="30" customHeight="1">
      <c r="A6821" s="446">
        <v>95122</v>
      </c>
      <c r="B6821" s="447" t="s">
        <v>5676</v>
      </c>
      <c r="C6821" s="448" t="s">
        <v>703</v>
      </c>
      <c r="D6821" s="449">
        <v>70.460000000000008</v>
      </c>
      <c r="E6821" s="449">
        <v>59.35</v>
      </c>
      <c r="F6821" s="449" t="s">
        <v>15970</v>
      </c>
    </row>
    <row r="6822" spans="1:6" ht="30" customHeight="1">
      <c r="A6822" s="446">
        <v>95118</v>
      </c>
      <c r="B6822" s="447" t="s">
        <v>5677</v>
      </c>
      <c r="C6822" s="448" t="s">
        <v>2672</v>
      </c>
      <c r="D6822" s="449">
        <v>33.01</v>
      </c>
      <c r="E6822" s="449">
        <v>0</v>
      </c>
      <c r="F6822" s="449" t="s">
        <v>16167</v>
      </c>
    </row>
    <row r="6823" spans="1:6" ht="30" customHeight="1">
      <c r="A6823" s="446">
        <v>95119</v>
      </c>
      <c r="B6823" s="447" t="s">
        <v>5678</v>
      </c>
      <c r="C6823" s="448" t="s">
        <v>2672</v>
      </c>
      <c r="D6823" s="449">
        <v>11.3</v>
      </c>
      <c r="E6823" s="449">
        <v>0</v>
      </c>
      <c r="F6823" s="449" t="s">
        <v>16168</v>
      </c>
    </row>
    <row r="6824" spans="1:6" ht="30" customHeight="1">
      <c r="A6824" s="446">
        <v>95120</v>
      </c>
      <c r="B6824" s="447" t="s">
        <v>5679</v>
      </c>
      <c r="C6824" s="448" t="s">
        <v>2672</v>
      </c>
      <c r="D6824" s="449">
        <v>48.45</v>
      </c>
      <c r="E6824" s="449">
        <v>0</v>
      </c>
      <c r="F6824" s="449" t="s">
        <v>16169</v>
      </c>
    </row>
    <row r="6825" spans="1:6">
      <c r="A6825" s="441"/>
      <c r="B6825" s="445" t="s">
        <v>1888</v>
      </c>
      <c r="C6825" s="443"/>
      <c r="D6825" s="444" t="s">
        <v>2587</v>
      </c>
      <c r="E6825" s="444" t="s">
        <v>2587</v>
      </c>
      <c r="F6825" s="444"/>
    </row>
    <row r="6826" spans="1:6" ht="30" customHeight="1">
      <c r="A6826" s="446">
        <v>90625</v>
      </c>
      <c r="B6826" s="447" t="s">
        <v>684</v>
      </c>
      <c r="C6826" s="448" t="s">
        <v>1077</v>
      </c>
      <c r="D6826" s="449">
        <v>6.5</v>
      </c>
      <c r="E6826" s="449">
        <v>0</v>
      </c>
      <c r="F6826" s="449" t="s">
        <v>11476</v>
      </c>
    </row>
    <row r="6827" spans="1:6" ht="30" customHeight="1">
      <c r="A6827" s="446">
        <v>90631</v>
      </c>
      <c r="B6827" s="447" t="s">
        <v>685</v>
      </c>
      <c r="C6827" s="448" t="s">
        <v>1077</v>
      </c>
      <c r="D6827" s="449">
        <v>76.11</v>
      </c>
      <c r="E6827" s="449">
        <v>16.28</v>
      </c>
      <c r="F6827" s="449" t="s">
        <v>15838</v>
      </c>
    </row>
    <row r="6828" spans="1:6" ht="45" customHeight="1">
      <c r="A6828" s="446">
        <v>90674</v>
      </c>
      <c r="B6828" s="447" t="s">
        <v>692</v>
      </c>
      <c r="C6828" s="448" t="s">
        <v>1077</v>
      </c>
      <c r="D6828" s="449">
        <v>407.49</v>
      </c>
      <c r="E6828" s="449">
        <v>16.28</v>
      </c>
      <c r="F6828" s="449" t="s">
        <v>15842</v>
      </c>
    </row>
    <row r="6829" spans="1:6" ht="45" customHeight="1">
      <c r="A6829" s="446">
        <v>90680</v>
      </c>
      <c r="B6829" s="447" t="s">
        <v>693</v>
      </c>
      <c r="C6829" s="448" t="s">
        <v>1077</v>
      </c>
      <c r="D6829" s="449">
        <v>216.22</v>
      </c>
      <c r="E6829" s="449">
        <v>16.28</v>
      </c>
      <c r="F6829" s="449" t="s">
        <v>15843</v>
      </c>
    </row>
    <row r="6830" spans="1:6" ht="30" customHeight="1">
      <c r="A6830" s="446">
        <v>90626</v>
      </c>
      <c r="B6830" s="447" t="s">
        <v>936</v>
      </c>
      <c r="C6830" s="448" t="s">
        <v>703</v>
      </c>
      <c r="D6830" s="449">
        <v>2.04</v>
      </c>
      <c r="E6830" s="449">
        <v>0</v>
      </c>
      <c r="F6830" s="449" t="s">
        <v>15943</v>
      </c>
    </row>
    <row r="6831" spans="1:6" ht="30" customHeight="1">
      <c r="A6831" s="446">
        <v>90632</v>
      </c>
      <c r="B6831" s="447" t="s">
        <v>937</v>
      </c>
      <c r="C6831" s="448" t="s">
        <v>703</v>
      </c>
      <c r="D6831" s="449">
        <v>35.81</v>
      </c>
      <c r="E6831" s="449">
        <v>16.28</v>
      </c>
      <c r="F6831" s="449" t="s">
        <v>15944</v>
      </c>
    </row>
    <row r="6832" spans="1:6" ht="45" customHeight="1">
      <c r="A6832" s="446">
        <v>90675</v>
      </c>
      <c r="B6832" s="447" t="s">
        <v>1856</v>
      </c>
      <c r="C6832" s="448" t="s">
        <v>703</v>
      </c>
      <c r="D6832" s="449">
        <v>146.88999999999999</v>
      </c>
      <c r="E6832" s="449">
        <v>16.28</v>
      </c>
      <c r="F6832" s="449" t="s">
        <v>15947</v>
      </c>
    </row>
    <row r="6833" spans="1:6" ht="45" customHeight="1">
      <c r="A6833" s="446">
        <v>90681</v>
      </c>
      <c r="B6833" s="447" t="s">
        <v>1857</v>
      </c>
      <c r="C6833" s="448" t="s">
        <v>703</v>
      </c>
      <c r="D6833" s="449">
        <v>81.819999999999993</v>
      </c>
      <c r="E6833" s="449">
        <v>16.28</v>
      </c>
      <c r="F6833" s="449" t="s">
        <v>15948</v>
      </c>
    </row>
    <row r="6834" spans="1:6" ht="30" customHeight="1">
      <c r="A6834" s="446">
        <v>90621</v>
      </c>
      <c r="B6834" s="447" t="s">
        <v>632</v>
      </c>
      <c r="C6834" s="448" t="s">
        <v>2672</v>
      </c>
      <c r="D6834" s="449">
        <v>1.67</v>
      </c>
      <c r="E6834" s="449">
        <v>0</v>
      </c>
      <c r="F6834" s="449" t="s">
        <v>11753</v>
      </c>
    </row>
    <row r="6835" spans="1:6" ht="30" customHeight="1">
      <c r="A6835" s="446">
        <v>90622</v>
      </c>
      <c r="B6835" s="447" t="s">
        <v>633</v>
      </c>
      <c r="C6835" s="448" t="s">
        <v>2672</v>
      </c>
      <c r="D6835" s="449">
        <v>0.37</v>
      </c>
      <c r="E6835" s="449">
        <v>0</v>
      </c>
      <c r="F6835" s="449" t="s">
        <v>11603</v>
      </c>
    </row>
    <row r="6836" spans="1:6" ht="30" customHeight="1">
      <c r="A6836" s="446">
        <v>90623</v>
      </c>
      <c r="B6836" s="447" t="s">
        <v>634</v>
      </c>
      <c r="C6836" s="448" t="s">
        <v>2672</v>
      </c>
      <c r="D6836" s="449">
        <v>2.09</v>
      </c>
      <c r="E6836" s="449">
        <v>0</v>
      </c>
      <c r="F6836" s="449" t="s">
        <v>13077</v>
      </c>
    </row>
    <row r="6837" spans="1:6" ht="30" customHeight="1">
      <c r="A6837" s="446">
        <v>90624</v>
      </c>
      <c r="B6837" s="447" t="s">
        <v>635</v>
      </c>
      <c r="C6837" s="448" t="s">
        <v>2672</v>
      </c>
      <c r="D6837" s="449">
        <v>2.37</v>
      </c>
      <c r="E6837" s="449">
        <v>0</v>
      </c>
      <c r="F6837" s="449" t="s">
        <v>16045</v>
      </c>
    </row>
    <row r="6838" spans="1:6" ht="30" customHeight="1">
      <c r="A6838" s="446">
        <v>90627</v>
      </c>
      <c r="B6838" s="447" t="s">
        <v>636</v>
      </c>
      <c r="C6838" s="448" t="s">
        <v>2672</v>
      </c>
      <c r="D6838" s="449">
        <v>24.51</v>
      </c>
      <c r="E6838" s="449">
        <v>0</v>
      </c>
      <c r="F6838" s="449" t="s">
        <v>16102</v>
      </c>
    </row>
    <row r="6839" spans="1:6" ht="30" customHeight="1">
      <c r="A6839" s="446">
        <v>90628</v>
      </c>
      <c r="B6839" s="447" t="s">
        <v>637</v>
      </c>
      <c r="C6839" s="448" t="s">
        <v>2672</v>
      </c>
      <c r="D6839" s="449">
        <v>6.43</v>
      </c>
      <c r="E6839" s="449">
        <v>0</v>
      </c>
      <c r="F6839" s="449" t="s">
        <v>12466</v>
      </c>
    </row>
    <row r="6840" spans="1:6" ht="30" customHeight="1">
      <c r="A6840" s="446">
        <v>90629</v>
      </c>
      <c r="B6840" s="447" t="s">
        <v>638</v>
      </c>
      <c r="C6840" s="448" t="s">
        <v>2672</v>
      </c>
      <c r="D6840" s="449">
        <v>30.67</v>
      </c>
      <c r="E6840" s="449">
        <v>0</v>
      </c>
      <c r="F6840" s="449" t="s">
        <v>12987</v>
      </c>
    </row>
    <row r="6841" spans="1:6" ht="30" customHeight="1">
      <c r="A6841" s="446">
        <v>90630</v>
      </c>
      <c r="B6841" s="447" t="s">
        <v>639</v>
      </c>
      <c r="C6841" s="448" t="s">
        <v>2672</v>
      </c>
      <c r="D6841" s="449">
        <v>9.6300000000000008</v>
      </c>
      <c r="E6841" s="449">
        <v>0</v>
      </c>
      <c r="F6841" s="449" t="s">
        <v>13422</v>
      </c>
    </row>
    <row r="6842" spans="1:6" ht="45" customHeight="1">
      <c r="A6842" s="446">
        <v>90670</v>
      </c>
      <c r="B6842" s="447" t="s">
        <v>742</v>
      </c>
      <c r="C6842" s="448" t="s">
        <v>2672</v>
      </c>
      <c r="D6842" s="449">
        <v>112.48</v>
      </c>
      <c r="E6842" s="449">
        <v>0</v>
      </c>
      <c r="F6842" s="449" t="s">
        <v>16103</v>
      </c>
    </row>
    <row r="6843" spans="1:6" ht="45" customHeight="1">
      <c r="A6843" s="446">
        <v>90671</v>
      </c>
      <c r="B6843" s="447" t="s">
        <v>743</v>
      </c>
      <c r="C6843" s="448" t="s">
        <v>2672</v>
      </c>
      <c r="D6843" s="449">
        <v>29.54</v>
      </c>
      <c r="E6843" s="449">
        <v>0</v>
      </c>
      <c r="F6843" s="449" t="s">
        <v>16104</v>
      </c>
    </row>
    <row r="6844" spans="1:6" ht="45" customHeight="1">
      <c r="A6844" s="446">
        <v>90672</v>
      </c>
      <c r="B6844" s="447" t="s">
        <v>744</v>
      </c>
      <c r="C6844" s="448" t="s">
        <v>2672</v>
      </c>
      <c r="D6844" s="449">
        <v>140.76</v>
      </c>
      <c r="E6844" s="449">
        <v>0</v>
      </c>
      <c r="F6844" s="449" t="s">
        <v>16105</v>
      </c>
    </row>
    <row r="6845" spans="1:6" ht="60" customHeight="1">
      <c r="A6845" s="446">
        <v>90673</v>
      </c>
      <c r="B6845" s="447" t="s">
        <v>745</v>
      </c>
      <c r="C6845" s="448" t="s">
        <v>2672</v>
      </c>
      <c r="D6845" s="449">
        <v>119.84</v>
      </c>
      <c r="E6845" s="449">
        <v>0</v>
      </c>
      <c r="F6845" s="449" t="s">
        <v>16106</v>
      </c>
    </row>
    <row r="6846" spans="1:6" ht="45" customHeight="1">
      <c r="A6846" s="446">
        <v>90676</v>
      </c>
      <c r="B6846" s="447" t="s">
        <v>746</v>
      </c>
      <c r="C6846" s="448" t="s">
        <v>2672</v>
      </c>
      <c r="D6846" s="449">
        <v>58.44</v>
      </c>
      <c r="E6846" s="449">
        <v>0</v>
      </c>
      <c r="F6846" s="449" t="s">
        <v>16107</v>
      </c>
    </row>
    <row r="6847" spans="1:6" ht="45" customHeight="1">
      <c r="A6847" s="446">
        <v>90677</v>
      </c>
      <c r="B6847" s="447" t="s">
        <v>747</v>
      </c>
      <c r="C6847" s="448" t="s">
        <v>2672</v>
      </c>
      <c r="D6847" s="449">
        <v>15.34</v>
      </c>
      <c r="E6847" s="449">
        <v>0</v>
      </c>
      <c r="F6847" s="449" t="s">
        <v>15046</v>
      </c>
    </row>
    <row r="6848" spans="1:6" ht="45" customHeight="1">
      <c r="A6848" s="446">
        <v>90678</v>
      </c>
      <c r="B6848" s="447" t="s">
        <v>748</v>
      </c>
      <c r="C6848" s="448" t="s">
        <v>2672</v>
      </c>
      <c r="D6848" s="449">
        <v>73.13</v>
      </c>
      <c r="E6848" s="449">
        <v>0</v>
      </c>
      <c r="F6848" s="449" t="s">
        <v>16108</v>
      </c>
    </row>
    <row r="6849" spans="1:6" ht="60" customHeight="1">
      <c r="A6849" s="446">
        <v>90679</v>
      </c>
      <c r="B6849" s="447" t="s">
        <v>749</v>
      </c>
      <c r="C6849" s="448" t="s">
        <v>2672</v>
      </c>
      <c r="D6849" s="449">
        <v>61.27</v>
      </c>
      <c r="E6849" s="449">
        <v>0</v>
      </c>
      <c r="F6849" s="449" t="s">
        <v>16109</v>
      </c>
    </row>
    <row r="6850" spans="1:6" ht="60" customHeight="1">
      <c r="A6850" s="446">
        <v>91021</v>
      </c>
      <c r="B6850" s="447" t="s">
        <v>5680</v>
      </c>
      <c r="C6850" s="448" t="s">
        <v>2672</v>
      </c>
      <c r="D6850" s="449">
        <v>3.17</v>
      </c>
      <c r="E6850" s="449">
        <v>0</v>
      </c>
      <c r="F6850" s="449" t="s">
        <v>13650</v>
      </c>
    </row>
    <row r="6851" spans="1:6" ht="45" customHeight="1">
      <c r="A6851" s="446">
        <v>93224</v>
      </c>
      <c r="B6851" s="447" t="s">
        <v>5681</v>
      </c>
      <c r="C6851" s="448" t="s">
        <v>1077</v>
      </c>
      <c r="D6851" s="449">
        <v>601.1</v>
      </c>
      <c r="E6851" s="449">
        <v>16.28</v>
      </c>
      <c r="F6851" s="449" t="s">
        <v>15861</v>
      </c>
    </row>
    <row r="6852" spans="1:6" ht="30" customHeight="1">
      <c r="A6852" s="446">
        <v>95620</v>
      </c>
      <c r="B6852" s="447" t="s">
        <v>5682</v>
      </c>
      <c r="C6852" s="448" t="s">
        <v>1077</v>
      </c>
      <c r="D6852" s="449">
        <v>7.1199999999999992</v>
      </c>
      <c r="E6852" s="449">
        <v>13.06</v>
      </c>
      <c r="F6852" s="449" t="s">
        <v>12813</v>
      </c>
    </row>
    <row r="6853" spans="1:6" ht="30" customHeight="1">
      <c r="A6853" s="446">
        <v>95702</v>
      </c>
      <c r="B6853" s="447" t="s">
        <v>5683</v>
      </c>
      <c r="C6853" s="448" t="s">
        <v>1077</v>
      </c>
      <c r="D6853" s="449">
        <v>16.399999999999999</v>
      </c>
      <c r="E6853" s="449">
        <v>16.28</v>
      </c>
      <c r="F6853" s="449" t="s">
        <v>15879</v>
      </c>
    </row>
    <row r="6854" spans="1:6" ht="30" customHeight="1">
      <c r="A6854" s="446">
        <v>95708</v>
      </c>
      <c r="B6854" s="447" t="s">
        <v>5684</v>
      </c>
      <c r="C6854" s="448" t="s">
        <v>1077</v>
      </c>
      <c r="D6854" s="449">
        <v>90.42</v>
      </c>
      <c r="E6854" s="449">
        <v>16.28</v>
      </c>
      <c r="F6854" s="449" t="s">
        <v>15880</v>
      </c>
    </row>
    <row r="6855" spans="1:6" ht="45" customHeight="1">
      <c r="A6855" s="446">
        <v>93225</v>
      </c>
      <c r="B6855" s="447" t="s">
        <v>5685</v>
      </c>
      <c r="C6855" s="448" t="s">
        <v>703</v>
      </c>
      <c r="D6855" s="449">
        <v>225.71</v>
      </c>
      <c r="E6855" s="449">
        <v>16.28</v>
      </c>
      <c r="F6855" s="449" t="s">
        <v>15963</v>
      </c>
    </row>
    <row r="6856" spans="1:6" ht="30" customHeight="1">
      <c r="A6856" s="446">
        <v>95621</v>
      </c>
      <c r="B6856" s="447" t="s">
        <v>5686</v>
      </c>
      <c r="C6856" s="448" t="s">
        <v>703</v>
      </c>
      <c r="D6856" s="449">
        <v>5.9799999999999986</v>
      </c>
      <c r="E6856" s="449">
        <v>13.06</v>
      </c>
      <c r="F6856" s="449" t="s">
        <v>15974</v>
      </c>
    </row>
    <row r="6857" spans="1:6" ht="30" customHeight="1">
      <c r="A6857" s="446">
        <v>95703</v>
      </c>
      <c r="B6857" s="447" t="s">
        <v>5687</v>
      </c>
      <c r="C6857" s="448" t="s">
        <v>703</v>
      </c>
      <c r="D6857" s="449">
        <v>9.3999999999999986</v>
      </c>
      <c r="E6857" s="449">
        <v>16.28</v>
      </c>
      <c r="F6857" s="449" t="s">
        <v>15976</v>
      </c>
    </row>
    <row r="6858" spans="1:6" ht="30" customHeight="1">
      <c r="A6858" s="446">
        <v>95709</v>
      </c>
      <c r="B6858" s="447" t="s">
        <v>5688</v>
      </c>
      <c r="C6858" s="448" t="s">
        <v>703</v>
      </c>
      <c r="D6858" s="449">
        <v>34.53</v>
      </c>
      <c r="E6858" s="449">
        <v>16.28</v>
      </c>
      <c r="F6858" s="449" t="s">
        <v>15977</v>
      </c>
    </row>
    <row r="6859" spans="1:6" ht="45" customHeight="1">
      <c r="A6859" s="446">
        <v>93220</v>
      </c>
      <c r="B6859" s="447" t="s">
        <v>5689</v>
      </c>
      <c r="C6859" s="448" t="s">
        <v>2672</v>
      </c>
      <c r="D6859" s="449">
        <v>174.9</v>
      </c>
      <c r="E6859" s="449">
        <v>0</v>
      </c>
      <c r="F6859" s="449" t="s">
        <v>16148</v>
      </c>
    </row>
    <row r="6860" spans="1:6" ht="45" customHeight="1">
      <c r="A6860" s="446">
        <v>93221</v>
      </c>
      <c r="B6860" s="447" t="s">
        <v>5690</v>
      </c>
      <c r="C6860" s="448" t="s">
        <v>2672</v>
      </c>
      <c r="D6860" s="449">
        <v>45.94</v>
      </c>
      <c r="E6860" s="449">
        <v>0</v>
      </c>
      <c r="F6860" s="449" t="s">
        <v>16149</v>
      </c>
    </row>
    <row r="6861" spans="1:6" ht="45" customHeight="1">
      <c r="A6861" s="446">
        <v>93222</v>
      </c>
      <c r="B6861" s="447" t="s">
        <v>5691</v>
      </c>
      <c r="C6861" s="448" t="s">
        <v>2672</v>
      </c>
      <c r="D6861" s="449">
        <v>218.88</v>
      </c>
      <c r="E6861" s="449">
        <v>0</v>
      </c>
      <c r="F6861" s="449" t="s">
        <v>16150</v>
      </c>
    </row>
    <row r="6862" spans="1:6" ht="60" customHeight="1">
      <c r="A6862" s="446">
        <v>93223</v>
      </c>
      <c r="B6862" s="447" t="s">
        <v>4950</v>
      </c>
      <c r="C6862" s="448" t="s">
        <v>2672</v>
      </c>
      <c r="D6862" s="449">
        <v>156.51</v>
      </c>
      <c r="E6862" s="449">
        <v>0</v>
      </c>
      <c r="F6862" s="449" t="s">
        <v>16151</v>
      </c>
    </row>
    <row r="6863" spans="1:6" ht="30" customHeight="1">
      <c r="A6863" s="446">
        <v>95617</v>
      </c>
      <c r="B6863" s="447" t="s">
        <v>4951</v>
      </c>
      <c r="C6863" s="448" t="s">
        <v>2672</v>
      </c>
      <c r="D6863" s="449">
        <v>0.91</v>
      </c>
      <c r="E6863" s="449">
        <v>0</v>
      </c>
      <c r="F6863" s="449" t="s">
        <v>13035</v>
      </c>
    </row>
    <row r="6864" spans="1:6" ht="30" customHeight="1">
      <c r="A6864" s="446">
        <v>95618</v>
      </c>
      <c r="B6864" s="447" t="s">
        <v>4952</v>
      </c>
      <c r="C6864" s="448" t="s">
        <v>2672</v>
      </c>
      <c r="D6864" s="449">
        <v>0.2</v>
      </c>
      <c r="E6864" s="449">
        <v>0</v>
      </c>
      <c r="F6864" s="449" t="s">
        <v>14042</v>
      </c>
    </row>
    <row r="6865" spans="1:6" ht="30" customHeight="1">
      <c r="A6865" s="446">
        <v>95619</v>
      </c>
      <c r="B6865" s="447" t="s">
        <v>4953</v>
      </c>
      <c r="C6865" s="448" t="s">
        <v>2672</v>
      </c>
      <c r="D6865" s="449">
        <v>1.1399999999999999</v>
      </c>
      <c r="E6865" s="449">
        <v>0</v>
      </c>
      <c r="F6865" s="449" t="s">
        <v>13691</v>
      </c>
    </row>
    <row r="6866" spans="1:6" ht="30" customHeight="1">
      <c r="A6866" s="446">
        <v>95698</v>
      </c>
      <c r="B6866" s="447" t="s">
        <v>4954</v>
      </c>
      <c r="C6866" s="448" t="s">
        <v>2672</v>
      </c>
      <c r="D6866" s="449">
        <v>3.7</v>
      </c>
      <c r="E6866" s="449">
        <v>0</v>
      </c>
      <c r="F6866" s="449" t="s">
        <v>16177</v>
      </c>
    </row>
    <row r="6867" spans="1:6" ht="30" customHeight="1">
      <c r="A6867" s="446">
        <v>95699</v>
      </c>
      <c r="B6867" s="447" t="s">
        <v>4955</v>
      </c>
      <c r="C6867" s="448" t="s">
        <v>2672</v>
      </c>
      <c r="D6867" s="449">
        <v>0.83</v>
      </c>
      <c r="E6867" s="449">
        <v>0</v>
      </c>
      <c r="F6867" s="449" t="s">
        <v>11304</v>
      </c>
    </row>
    <row r="6868" spans="1:6" ht="30" customHeight="1">
      <c r="A6868" s="446">
        <v>95700</v>
      </c>
      <c r="B6868" s="447" t="s">
        <v>4956</v>
      </c>
      <c r="C6868" s="448" t="s">
        <v>2672</v>
      </c>
      <c r="D6868" s="449">
        <v>4.63</v>
      </c>
      <c r="E6868" s="449">
        <v>0</v>
      </c>
      <c r="F6868" s="449" t="s">
        <v>12371</v>
      </c>
    </row>
    <row r="6869" spans="1:6" ht="30" customHeight="1">
      <c r="A6869" s="446">
        <v>95701</v>
      </c>
      <c r="B6869" s="447" t="s">
        <v>4957</v>
      </c>
      <c r="C6869" s="448" t="s">
        <v>2672</v>
      </c>
      <c r="D6869" s="449">
        <v>2.37</v>
      </c>
      <c r="E6869" s="449">
        <v>0</v>
      </c>
      <c r="F6869" s="449" t="s">
        <v>16045</v>
      </c>
    </row>
    <row r="6870" spans="1:6" ht="30" customHeight="1">
      <c r="A6870" s="446">
        <v>95704</v>
      </c>
      <c r="B6870" s="447" t="s">
        <v>4958</v>
      </c>
      <c r="C6870" s="448" t="s">
        <v>2672</v>
      </c>
      <c r="D6870" s="449">
        <v>23.49</v>
      </c>
      <c r="E6870" s="449">
        <v>0</v>
      </c>
      <c r="F6870" s="449" t="s">
        <v>16178</v>
      </c>
    </row>
    <row r="6871" spans="1:6" ht="30" customHeight="1">
      <c r="A6871" s="446">
        <v>95705</v>
      </c>
      <c r="B6871" s="447" t="s">
        <v>4959</v>
      </c>
      <c r="C6871" s="448" t="s">
        <v>2672</v>
      </c>
      <c r="D6871" s="449">
        <v>6.17</v>
      </c>
      <c r="E6871" s="449">
        <v>0</v>
      </c>
      <c r="F6871" s="449" t="s">
        <v>16179</v>
      </c>
    </row>
    <row r="6872" spans="1:6" ht="30" customHeight="1">
      <c r="A6872" s="446">
        <v>95706</v>
      </c>
      <c r="B6872" s="447" t="s">
        <v>4960</v>
      </c>
      <c r="C6872" s="448" t="s">
        <v>2672</v>
      </c>
      <c r="D6872" s="449">
        <v>29.39</v>
      </c>
      <c r="E6872" s="449">
        <v>0</v>
      </c>
      <c r="F6872" s="449" t="s">
        <v>16180</v>
      </c>
    </row>
    <row r="6873" spans="1:6" ht="30" customHeight="1">
      <c r="A6873" s="446">
        <v>95707</v>
      </c>
      <c r="B6873" s="447" t="s">
        <v>4961</v>
      </c>
      <c r="C6873" s="448" t="s">
        <v>2672</v>
      </c>
      <c r="D6873" s="449">
        <v>26.5</v>
      </c>
      <c r="E6873" s="449">
        <v>0</v>
      </c>
      <c r="F6873" s="449" t="s">
        <v>16181</v>
      </c>
    </row>
    <row r="6874" spans="1:6" ht="30" customHeight="1">
      <c r="A6874" s="446">
        <v>96298</v>
      </c>
      <c r="B6874" s="447" t="s">
        <v>16220</v>
      </c>
      <c r="C6874" s="448" t="s">
        <v>2672</v>
      </c>
      <c r="D6874" s="449">
        <v>36.67</v>
      </c>
      <c r="E6874" s="449">
        <v>0</v>
      </c>
      <c r="F6874" s="449" t="s">
        <v>15906</v>
      </c>
    </row>
    <row r="6875" spans="1:6" ht="30" customHeight="1">
      <c r="A6875" s="446">
        <v>96299</v>
      </c>
      <c r="B6875" s="447" t="s">
        <v>16221</v>
      </c>
      <c r="C6875" s="448" t="s">
        <v>2672</v>
      </c>
      <c r="D6875" s="449">
        <v>9.6300000000000008</v>
      </c>
      <c r="E6875" s="449">
        <v>0</v>
      </c>
      <c r="F6875" s="449" t="s">
        <v>13422</v>
      </c>
    </row>
    <row r="6876" spans="1:6" ht="30" customHeight="1">
      <c r="A6876" s="446">
        <v>96300</v>
      </c>
      <c r="B6876" s="447" t="s">
        <v>16222</v>
      </c>
      <c r="C6876" s="448" t="s">
        <v>2672</v>
      </c>
      <c r="D6876" s="449">
        <v>45.89</v>
      </c>
      <c r="E6876" s="449">
        <v>0</v>
      </c>
      <c r="F6876" s="449" t="s">
        <v>16223</v>
      </c>
    </row>
    <row r="6877" spans="1:6" ht="30" customHeight="1">
      <c r="A6877" s="446">
        <v>96301</v>
      </c>
      <c r="B6877" s="447" t="s">
        <v>16224</v>
      </c>
      <c r="C6877" s="448" t="s">
        <v>2672</v>
      </c>
      <c r="D6877" s="449">
        <v>49.18</v>
      </c>
      <c r="E6877" s="449">
        <v>0</v>
      </c>
      <c r="F6877" s="449" t="s">
        <v>16058</v>
      </c>
    </row>
    <row r="6878" spans="1:6" ht="30" customHeight="1">
      <c r="A6878" s="446">
        <v>96303</v>
      </c>
      <c r="B6878" s="447" t="s">
        <v>15898</v>
      </c>
      <c r="C6878" s="448" t="s">
        <v>1077</v>
      </c>
      <c r="D6878" s="449">
        <v>146.24</v>
      </c>
      <c r="E6878" s="449">
        <v>16.28</v>
      </c>
      <c r="F6878" s="449" t="s">
        <v>15899</v>
      </c>
    </row>
    <row r="6879" spans="1:6" ht="30" customHeight="1">
      <c r="A6879" s="446">
        <v>96302</v>
      </c>
      <c r="B6879" s="447" t="s">
        <v>15994</v>
      </c>
      <c r="C6879" s="448" t="s">
        <v>703</v>
      </c>
      <c r="D6879" s="449">
        <v>51.17</v>
      </c>
      <c r="E6879" s="449">
        <v>16.28</v>
      </c>
      <c r="F6879" s="449" t="s">
        <v>15995</v>
      </c>
    </row>
    <row r="6880" spans="1:6">
      <c r="A6880" s="441"/>
      <c r="B6880" s="445" t="s">
        <v>23</v>
      </c>
      <c r="C6880" s="443"/>
      <c r="D6880" s="444" t="s">
        <v>2587</v>
      </c>
      <c r="E6880" s="444" t="s">
        <v>2587</v>
      </c>
      <c r="F6880" s="444"/>
    </row>
    <row r="6881" spans="1:6" ht="30" customHeight="1">
      <c r="A6881" s="446">
        <v>5765</v>
      </c>
      <c r="B6881" s="447" t="s">
        <v>2385</v>
      </c>
      <c r="C6881" s="448" t="s">
        <v>2672</v>
      </c>
      <c r="D6881" s="449">
        <v>1.92</v>
      </c>
      <c r="E6881" s="449">
        <v>0</v>
      </c>
      <c r="F6881" s="449" t="s">
        <v>12954</v>
      </c>
    </row>
    <row r="6882" spans="1:6" ht="30" customHeight="1">
      <c r="A6882" s="446">
        <v>5766</v>
      </c>
      <c r="B6882" s="447" t="s">
        <v>2386</v>
      </c>
      <c r="C6882" s="448" t="s">
        <v>2672</v>
      </c>
      <c r="D6882" s="449">
        <v>2.13</v>
      </c>
      <c r="E6882" s="449">
        <v>0</v>
      </c>
      <c r="F6882" s="449" t="s">
        <v>12929</v>
      </c>
    </row>
    <row r="6883" spans="1:6" ht="30" customHeight="1">
      <c r="A6883" s="446">
        <v>5909</v>
      </c>
      <c r="B6883" s="447" t="s">
        <v>1503</v>
      </c>
      <c r="C6883" s="448" t="s">
        <v>1077</v>
      </c>
      <c r="D6883" s="449">
        <v>12.660000000000002</v>
      </c>
      <c r="E6883" s="449">
        <v>11.44</v>
      </c>
      <c r="F6883" s="449" t="s">
        <v>15807</v>
      </c>
    </row>
    <row r="6884" spans="1:6" ht="30" customHeight="1">
      <c r="A6884" s="446">
        <v>5911</v>
      </c>
      <c r="B6884" s="447" t="s">
        <v>1286</v>
      </c>
      <c r="C6884" s="448" t="s">
        <v>703</v>
      </c>
      <c r="D6884" s="449">
        <v>8.6100000000000012</v>
      </c>
      <c r="E6884" s="449">
        <v>11.44</v>
      </c>
      <c r="F6884" s="449" t="s">
        <v>12333</v>
      </c>
    </row>
    <row r="6885" spans="1:6" ht="30" customHeight="1">
      <c r="A6885" s="446">
        <v>88569</v>
      </c>
      <c r="B6885" s="447" t="s">
        <v>888</v>
      </c>
      <c r="C6885" s="448" t="s">
        <v>2672</v>
      </c>
      <c r="D6885" s="449">
        <v>2.46</v>
      </c>
      <c r="E6885" s="449">
        <v>0</v>
      </c>
      <c r="F6885" s="449" t="s">
        <v>15047</v>
      </c>
    </row>
    <row r="6886" spans="1:6" ht="30" customHeight="1">
      <c r="A6886" s="446">
        <v>88570</v>
      </c>
      <c r="B6886" s="447" t="s">
        <v>889</v>
      </c>
      <c r="C6886" s="448" t="s">
        <v>2672</v>
      </c>
      <c r="D6886" s="449">
        <v>0.83</v>
      </c>
      <c r="E6886" s="449">
        <v>0</v>
      </c>
      <c r="F6886" s="449" t="s">
        <v>11304</v>
      </c>
    </row>
    <row r="6887" spans="1:6" ht="45" customHeight="1">
      <c r="A6887" s="446">
        <v>83361</v>
      </c>
      <c r="B6887" s="447" t="s">
        <v>4963</v>
      </c>
      <c r="C6887" s="448" t="s">
        <v>2672</v>
      </c>
      <c r="D6887" s="449">
        <v>10.3</v>
      </c>
      <c r="E6887" s="449">
        <v>0</v>
      </c>
      <c r="F6887" s="449" t="s">
        <v>13725</v>
      </c>
    </row>
    <row r="6888" spans="1:6" ht="45" customHeight="1">
      <c r="A6888" s="446">
        <v>83362</v>
      </c>
      <c r="B6888" s="447" t="s">
        <v>5515</v>
      </c>
      <c r="C6888" s="448" t="s">
        <v>1077</v>
      </c>
      <c r="D6888" s="449">
        <v>147.65</v>
      </c>
      <c r="E6888" s="449">
        <v>13.53</v>
      </c>
      <c r="F6888" s="449" t="s">
        <v>15818</v>
      </c>
    </row>
    <row r="6889" spans="1:6" ht="45" customHeight="1">
      <c r="A6889" s="446">
        <v>91486</v>
      </c>
      <c r="B6889" s="447" t="s">
        <v>5516</v>
      </c>
      <c r="C6889" s="448" t="s">
        <v>703</v>
      </c>
      <c r="D6889" s="449">
        <v>22.439999999999998</v>
      </c>
      <c r="E6889" s="449">
        <v>13.53</v>
      </c>
      <c r="F6889" s="449" t="s">
        <v>15954</v>
      </c>
    </row>
    <row r="6890" spans="1:6" ht="45" customHeight="1">
      <c r="A6890" s="446">
        <v>91468</v>
      </c>
      <c r="B6890" s="447" t="s">
        <v>5517</v>
      </c>
      <c r="C6890" s="448" t="s">
        <v>2672</v>
      </c>
      <c r="D6890" s="449">
        <v>13.2</v>
      </c>
      <c r="E6890" s="449">
        <v>0</v>
      </c>
      <c r="F6890" s="449" t="s">
        <v>16131</v>
      </c>
    </row>
    <row r="6891" spans="1:6" ht="45" customHeight="1">
      <c r="A6891" s="446">
        <v>91469</v>
      </c>
      <c r="B6891" s="447" t="s">
        <v>5518</v>
      </c>
      <c r="C6891" s="448" t="s">
        <v>2672</v>
      </c>
      <c r="D6891" s="449">
        <v>4.47</v>
      </c>
      <c r="E6891" s="449">
        <v>0</v>
      </c>
      <c r="F6891" s="449" t="s">
        <v>11339</v>
      </c>
    </row>
    <row r="6892" spans="1:6" ht="45" customHeight="1">
      <c r="A6892" s="446">
        <v>91484</v>
      </c>
      <c r="B6892" s="447" t="s">
        <v>5692</v>
      </c>
      <c r="C6892" s="448" t="s">
        <v>2672</v>
      </c>
      <c r="D6892" s="449">
        <v>0.91</v>
      </c>
      <c r="E6892" s="449">
        <v>0</v>
      </c>
      <c r="F6892" s="449" t="s">
        <v>13035</v>
      </c>
    </row>
    <row r="6893" spans="1:6" ht="45" customHeight="1">
      <c r="A6893" s="446">
        <v>91485</v>
      </c>
      <c r="B6893" s="447" t="s">
        <v>5693</v>
      </c>
      <c r="C6893" s="448" t="s">
        <v>2672</v>
      </c>
      <c r="D6893" s="449">
        <v>114.91</v>
      </c>
      <c r="E6893" s="449">
        <v>0</v>
      </c>
      <c r="F6893" s="449" t="s">
        <v>16132</v>
      </c>
    </row>
    <row r="6894" spans="1:6" ht="30" customHeight="1">
      <c r="A6894" s="446">
        <v>92043</v>
      </c>
      <c r="B6894" s="447" t="s">
        <v>4964</v>
      </c>
      <c r="C6894" s="448" t="s">
        <v>1077</v>
      </c>
      <c r="D6894" s="449">
        <v>8.39</v>
      </c>
      <c r="E6894" s="449">
        <v>0</v>
      </c>
      <c r="F6894" s="449" t="s">
        <v>11525</v>
      </c>
    </row>
    <row r="6895" spans="1:6" ht="30" customHeight="1">
      <c r="A6895" s="446">
        <v>95127</v>
      </c>
      <c r="B6895" s="447" t="s">
        <v>4965</v>
      </c>
      <c r="C6895" s="448" t="s">
        <v>1077</v>
      </c>
      <c r="D6895" s="449">
        <v>109.8</v>
      </c>
      <c r="E6895" s="449">
        <v>16.28</v>
      </c>
      <c r="F6895" s="449" t="s">
        <v>15872</v>
      </c>
    </row>
    <row r="6896" spans="1:6" ht="30" customHeight="1">
      <c r="A6896" s="446">
        <v>92044</v>
      </c>
      <c r="B6896" s="447" t="s">
        <v>4966</v>
      </c>
      <c r="C6896" s="448" t="s">
        <v>703</v>
      </c>
      <c r="D6896" s="449">
        <v>4.95</v>
      </c>
      <c r="E6896" s="449">
        <v>0</v>
      </c>
      <c r="F6896" s="449" t="s">
        <v>15609</v>
      </c>
    </row>
    <row r="6897" spans="1:6" ht="30" customHeight="1">
      <c r="A6897" s="446">
        <v>95128</v>
      </c>
      <c r="B6897" s="447" t="s">
        <v>4967</v>
      </c>
      <c r="C6897" s="448" t="s">
        <v>703</v>
      </c>
      <c r="D6897" s="449">
        <v>19.68</v>
      </c>
      <c r="E6897" s="449">
        <v>16.28</v>
      </c>
      <c r="F6897" s="449" t="s">
        <v>15971</v>
      </c>
    </row>
    <row r="6898" spans="1:6" ht="30" customHeight="1">
      <c r="A6898" s="446">
        <v>92040</v>
      </c>
      <c r="B6898" s="447" t="s">
        <v>4968</v>
      </c>
      <c r="C6898" s="448" t="s">
        <v>2672</v>
      </c>
      <c r="D6898" s="449">
        <v>4.13</v>
      </c>
      <c r="E6898" s="449">
        <v>0</v>
      </c>
      <c r="F6898" s="449" t="s">
        <v>12799</v>
      </c>
    </row>
    <row r="6899" spans="1:6" ht="30" customHeight="1">
      <c r="A6899" s="446">
        <v>92041</v>
      </c>
      <c r="B6899" s="447" t="s">
        <v>4969</v>
      </c>
      <c r="C6899" s="448" t="s">
        <v>2672</v>
      </c>
      <c r="D6899" s="449">
        <v>0.82</v>
      </c>
      <c r="E6899" s="449">
        <v>0</v>
      </c>
      <c r="F6899" s="449" t="s">
        <v>11287</v>
      </c>
    </row>
    <row r="6900" spans="1:6" ht="30" customHeight="1">
      <c r="A6900" s="446">
        <v>92042</v>
      </c>
      <c r="B6900" s="447" t="s">
        <v>5510</v>
      </c>
      <c r="C6900" s="448" t="s">
        <v>2672</v>
      </c>
      <c r="D6900" s="449">
        <v>3.44</v>
      </c>
      <c r="E6900" s="449">
        <v>0</v>
      </c>
      <c r="F6900" s="449" t="s">
        <v>16047</v>
      </c>
    </row>
    <row r="6901" spans="1:6" ht="30" customHeight="1">
      <c r="A6901" s="446">
        <v>95123</v>
      </c>
      <c r="B6901" s="447" t="s">
        <v>5511</v>
      </c>
      <c r="C6901" s="448" t="s">
        <v>2672</v>
      </c>
      <c r="D6901" s="449">
        <v>11.4</v>
      </c>
      <c r="E6901" s="449">
        <v>0</v>
      </c>
      <c r="F6901" s="449" t="s">
        <v>13783</v>
      </c>
    </row>
    <row r="6902" spans="1:6" ht="30" customHeight="1">
      <c r="A6902" s="446">
        <v>95124</v>
      </c>
      <c r="B6902" s="447" t="s">
        <v>5512</v>
      </c>
      <c r="C6902" s="448" t="s">
        <v>2672</v>
      </c>
      <c r="D6902" s="449">
        <v>3.41</v>
      </c>
      <c r="E6902" s="449">
        <v>0</v>
      </c>
      <c r="F6902" s="449" t="s">
        <v>16170</v>
      </c>
    </row>
    <row r="6903" spans="1:6" ht="30" customHeight="1">
      <c r="A6903" s="446">
        <v>95125</v>
      </c>
      <c r="B6903" s="447" t="s">
        <v>5513</v>
      </c>
      <c r="C6903" s="448" t="s">
        <v>2672</v>
      </c>
      <c r="D6903" s="449">
        <v>12.47</v>
      </c>
      <c r="E6903" s="449">
        <v>0</v>
      </c>
      <c r="F6903" s="449" t="s">
        <v>14067</v>
      </c>
    </row>
    <row r="6904" spans="1:6" ht="30" customHeight="1">
      <c r="A6904" s="446">
        <v>95126</v>
      </c>
      <c r="B6904" s="447" t="s">
        <v>5514</v>
      </c>
      <c r="C6904" s="448" t="s">
        <v>2672</v>
      </c>
      <c r="D6904" s="449">
        <v>77.650000000000006</v>
      </c>
      <c r="E6904" s="449">
        <v>0</v>
      </c>
      <c r="F6904" s="449" t="s">
        <v>16171</v>
      </c>
    </row>
    <row r="6905" spans="1:6">
      <c r="A6905" s="441"/>
      <c r="B6905" s="445" t="s">
        <v>2322</v>
      </c>
      <c r="C6905" s="443"/>
      <c r="D6905" s="444" t="s">
        <v>2587</v>
      </c>
      <c r="E6905" s="444" t="s">
        <v>2587</v>
      </c>
      <c r="F6905" s="444"/>
    </row>
    <row r="6906" spans="1:6" ht="30" customHeight="1">
      <c r="A6906" s="446">
        <v>7030</v>
      </c>
      <c r="B6906" s="447" t="s">
        <v>1593</v>
      </c>
      <c r="C6906" s="448" t="s">
        <v>1077</v>
      </c>
      <c r="D6906" s="449">
        <v>151.63</v>
      </c>
      <c r="E6906" s="449">
        <v>0</v>
      </c>
      <c r="F6906" s="449" t="s">
        <v>15814</v>
      </c>
    </row>
    <row r="6907" spans="1:6" ht="30" customHeight="1">
      <c r="A6907" s="446">
        <v>7031</v>
      </c>
      <c r="B6907" s="447" t="s">
        <v>2593</v>
      </c>
      <c r="C6907" s="448" t="s">
        <v>703</v>
      </c>
      <c r="D6907" s="449">
        <v>3.8</v>
      </c>
      <c r="E6907" s="449">
        <v>0</v>
      </c>
      <c r="F6907" s="449" t="s">
        <v>11359</v>
      </c>
    </row>
    <row r="6908" spans="1:6" ht="30" customHeight="1">
      <c r="A6908" s="446">
        <v>7032</v>
      </c>
      <c r="B6908" s="447" t="s">
        <v>1528</v>
      </c>
      <c r="C6908" s="448" t="s">
        <v>2672</v>
      </c>
      <c r="D6908" s="449">
        <v>2.72</v>
      </c>
      <c r="E6908" s="449">
        <v>0</v>
      </c>
      <c r="F6908" s="449" t="s">
        <v>11481</v>
      </c>
    </row>
    <row r="6909" spans="1:6" ht="30" customHeight="1">
      <c r="A6909" s="446">
        <v>7033</v>
      </c>
      <c r="B6909" s="447" t="s">
        <v>1529</v>
      </c>
      <c r="C6909" s="448" t="s">
        <v>2672</v>
      </c>
      <c r="D6909" s="449">
        <v>1.08</v>
      </c>
      <c r="E6909" s="449">
        <v>0</v>
      </c>
      <c r="F6909" s="449" t="s">
        <v>13763</v>
      </c>
    </row>
    <row r="6910" spans="1:6" ht="30" customHeight="1">
      <c r="A6910" s="446">
        <v>7034</v>
      </c>
      <c r="B6910" s="447" t="s">
        <v>1530</v>
      </c>
      <c r="C6910" s="448" t="s">
        <v>2672</v>
      </c>
      <c r="D6910" s="449">
        <v>5.1100000000000003</v>
      </c>
      <c r="E6910" s="449">
        <v>0</v>
      </c>
      <c r="F6910" s="449" t="s">
        <v>12191</v>
      </c>
    </row>
    <row r="6911" spans="1:6" ht="30" customHeight="1">
      <c r="A6911" s="446">
        <v>7035</v>
      </c>
      <c r="B6911" s="447" t="s">
        <v>1531</v>
      </c>
      <c r="C6911" s="448" t="s">
        <v>2672</v>
      </c>
      <c r="D6911" s="449">
        <v>142.72</v>
      </c>
      <c r="E6911" s="449">
        <v>0</v>
      </c>
      <c r="F6911" s="449" t="s">
        <v>16020</v>
      </c>
    </row>
    <row r="6912" spans="1:6" ht="30" customHeight="1">
      <c r="A6912" s="446">
        <v>89028</v>
      </c>
      <c r="B6912" s="447" t="s">
        <v>1061</v>
      </c>
      <c r="C6912" s="448" t="s">
        <v>1077</v>
      </c>
      <c r="D6912" s="449">
        <v>140.24</v>
      </c>
      <c r="E6912" s="449">
        <v>0</v>
      </c>
      <c r="F6912" s="449" t="s">
        <v>15825</v>
      </c>
    </row>
    <row r="6913" spans="1:6" ht="30" customHeight="1">
      <c r="A6913" s="446">
        <v>89027</v>
      </c>
      <c r="B6913" s="447" t="s">
        <v>923</v>
      </c>
      <c r="C6913" s="448" t="s">
        <v>703</v>
      </c>
      <c r="D6913" s="449">
        <v>3.09</v>
      </c>
      <c r="E6913" s="449">
        <v>0</v>
      </c>
      <c r="F6913" s="449" t="s">
        <v>13482</v>
      </c>
    </row>
    <row r="6914" spans="1:6" ht="30" customHeight="1">
      <c r="A6914" s="446">
        <v>89023</v>
      </c>
      <c r="B6914" s="447" t="s">
        <v>572</v>
      </c>
      <c r="C6914" s="448" t="s">
        <v>2672</v>
      </c>
      <c r="D6914" s="449">
        <v>2.21</v>
      </c>
      <c r="E6914" s="449">
        <v>0</v>
      </c>
      <c r="F6914" s="449" t="s">
        <v>13717</v>
      </c>
    </row>
    <row r="6915" spans="1:6" ht="30" customHeight="1">
      <c r="A6915" s="446">
        <v>89024</v>
      </c>
      <c r="B6915" s="447" t="s">
        <v>573</v>
      </c>
      <c r="C6915" s="448" t="s">
        <v>2672</v>
      </c>
      <c r="D6915" s="449">
        <v>0.88</v>
      </c>
      <c r="E6915" s="449">
        <v>0</v>
      </c>
      <c r="F6915" s="449" t="s">
        <v>14043</v>
      </c>
    </row>
    <row r="6916" spans="1:6" ht="30" customHeight="1">
      <c r="A6916" s="446">
        <v>89025</v>
      </c>
      <c r="B6916" s="447" t="s">
        <v>574</v>
      </c>
      <c r="C6916" s="448" t="s">
        <v>2672</v>
      </c>
      <c r="D6916" s="449">
        <v>4.1500000000000004</v>
      </c>
      <c r="E6916" s="449">
        <v>0</v>
      </c>
      <c r="F6916" s="449" t="s">
        <v>11333</v>
      </c>
    </row>
    <row r="6917" spans="1:6" ht="30" customHeight="1">
      <c r="A6917" s="446">
        <v>89026</v>
      </c>
      <c r="B6917" s="447" t="s">
        <v>575</v>
      </c>
      <c r="C6917" s="448" t="s">
        <v>2672</v>
      </c>
      <c r="D6917" s="449">
        <v>133</v>
      </c>
      <c r="E6917" s="449">
        <v>0</v>
      </c>
      <c r="F6917" s="449" t="s">
        <v>16070</v>
      </c>
    </row>
    <row r="6918" spans="1:6" ht="30" customHeight="1">
      <c r="A6918" s="446">
        <v>5839</v>
      </c>
      <c r="B6918" s="447" t="s">
        <v>1085</v>
      </c>
      <c r="C6918" s="448" t="s">
        <v>1077</v>
      </c>
      <c r="D6918" s="449">
        <v>4.93</v>
      </c>
      <c r="E6918" s="449">
        <v>0</v>
      </c>
      <c r="F6918" s="449" t="s">
        <v>11397</v>
      </c>
    </row>
    <row r="6919" spans="1:6" ht="30" customHeight="1">
      <c r="A6919" s="446">
        <v>5841</v>
      </c>
      <c r="B6919" s="447" t="s">
        <v>1275</v>
      </c>
      <c r="C6919" s="448" t="s">
        <v>703</v>
      </c>
      <c r="D6919" s="449">
        <v>2.4700000000000002</v>
      </c>
      <c r="E6919" s="449">
        <v>0</v>
      </c>
      <c r="F6919" s="449" t="s">
        <v>12955</v>
      </c>
    </row>
    <row r="6920" spans="1:6" ht="30" customHeight="1">
      <c r="A6920" s="446">
        <v>53804</v>
      </c>
      <c r="B6920" s="447" t="s">
        <v>1942</v>
      </c>
      <c r="C6920" s="448" t="s">
        <v>2672</v>
      </c>
      <c r="D6920" s="449">
        <v>2.46</v>
      </c>
      <c r="E6920" s="449">
        <v>0</v>
      </c>
      <c r="F6920" s="449" t="s">
        <v>15047</v>
      </c>
    </row>
    <row r="6921" spans="1:6" ht="30" customHeight="1">
      <c r="A6921" s="446">
        <v>89015</v>
      </c>
      <c r="B6921" s="447" t="s">
        <v>855</v>
      </c>
      <c r="C6921" s="448" t="s">
        <v>2672</v>
      </c>
      <c r="D6921" s="449">
        <v>1.97</v>
      </c>
      <c r="E6921" s="449">
        <v>0</v>
      </c>
      <c r="F6921" s="449" t="s">
        <v>16068</v>
      </c>
    </row>
    <row r="6922" spans="1:6" ht="30" customHeight="1">
      <c r="A6922" s="446">
        <v>89016</v>
      </c>
      <c r="B6922" s="447" t="s">
        <v>856</v>
      </c>
      <c r="C6922" s="448" t="s">
        <v>2672</v>
      </c>
      <c r="D6922" s="449">
        <v>0.5</v>
      </c>
      <c r="E6922" s="449">
        <v>0</v>
      </c>
      <c r="F6922" s="449" t="s">
        <v>14814</v>
      </c>
    </row>
    <row r="6923" spans="1:6">
      <c r="A6923" s="441"/>
      <c r="B6923" s="445" t="s">
        <v>24</v>
      </c>
      <c r="C6923" s="443"/>
      <c r="D6923" s="444" t="s">
        <v>2587</v>
      </c>
      <c r="E6923" s="444" t="s">
        <v>2587</v>
      </c>
      <c r="F6923" s="444"/>
    </row>
    <row r="6924" spans="1:6">
      <c r="A6924" s="441"/>
      <c r="B6924" s="445" t="s">
        <v>1192</v>
      </c>
      <c r="C6924" s="443"/>
      <c r="D6924" s="444" t="s">
        <v>2587</v>
      </c>
      <c r="E6924" s="444" t="s">
        <v>2587</v>
      </c>
      <c r="F6924" s="444"/>
    </row>
    <row r="6925" spans="1:6" ht="45" customHeight="1">
      <c r="A6925" s="446">
        <v>89016</v>
      </c>
      <c r="B6925" s="447" t="s">
        <v>856</v>
      </c>
      <c r="C6925" s="448" t="s">
        <v>2672</v>
      </c>
      <c r="D6925" s="449">
        <v>0.5</v>
      </c>
      <c r="E6925" s="449">
        <v>0</v>
      </c>
      <c r="F6925" s="449" t="s">
        <v>14814</v>
      </c>
    </row>
    <row r="6926" spans="1:6" ht="45" customHeight="1">
      <c r="A6926" s="446">
        <v>89016</v>
      </c>
      <c r="B6926" s="447" t="s">
        <v>856</v>
      </c>
      <c r="C6926" s="448" t="s">
        <v>2672</v>
      </c>
      <c r="D6926" s="449">
        <v>0.5</v>
      </c>
      <c r="E6926" s="449">
        <v>0</v>
      </c>
      <c r="F6926" s="449" t="s">
        <v>14814</v>
      </c>
    </row>
    <row r="6927" spans="1:6" ht="45" customHeight="1">
      <c r="A6927" s="446">
        <v>89016</v>
      </c>
      <c r="B6927" s="447" t="s">
        <v>856</v>
      </c>
      <c r="C6927" s="448" t="s">
        <v>2672</v>
      </c>
      <c r="D6927" s="449">
        <v>0.5</v>
      </c>
      <c r="E6927" s="449">
        <v>0</v>
      </c>
      <c r="F6927" s="449" t="s">
        <v>14814</v>
      </c>
    </row>
    <row r="6928" spans="1:6" ht="45" customHeight="1">
      <c r="A6928" s="446">
        <v>89016</v>
      </c>
      <c r="B6928" s="447" t="s">
        <v>856</v>
      </c>
      <c r="C6928" s="448" t="s">
        <v>2672</v>
      </c>
      <c r="D6928" s="449">
        <v>0.5</v>
      </c>
      <c r="E6928" s="449">
        <v>0</v>
      </c>
      <c r="F6928" s="449" t="s">
        <v>14814</v>
      </c>
    </row>
    <row r="6929" spans="1:6">
      <c r="A6929" s="441"/>
      <c r="B6929" s="445" t="s">
        <v>1890</v>
      </c>
      <c r="C6929" s="443"/>
      <c r="D6929" s="444" t="s">
        <v>2587</v>
      </c>
      <c r="E6929" s="444" t="s">
        <v>2587</v>
      </c>
      <c r="F6929" s="444"/>
    </row>
    <row r="6930" spans="1:6" ht="45" customHeight="1">
      <c r="A6930" s="446">
        <v>91285</v>
      </c>
      <c r="B6930" s="447" t="s">
        <v>5694</v>
      </c>
      <c r="C6930" s="448" t="s">
        <v>703</v>
      </c>
      <c r="D6930" s="449">
        <v>0.8</v>
      </c>
      <c r="E6930" s="449">
        <v>0</v>
      </c>
      <c r="F6930" s="449" t="s">
        <v>13036</v>
      </c>
    </row>
    <row r="6931" spans="1:6" ht="45" customHeight="1">
      <c r="A6931" s="446">
        <v>91279</v>
      </c>
      <c r="B6931" s="447" t="s">
        <v>5695</v>
      </c>
      <c r="C6931" s="448" t="s">
        <v>2672</v>
      </c>
      <c r="D6931" s="449">
        <v>0.66</v>
      </c>
      <c r="E6931" s="449">
        <v>0</v>
      </c>
      <c r="F6931" s="449" t="s">
        <v>16046</v>
      </c>
    </row>
    <row r="6932" spans="1:6" ht="45" customHeight="1">
      <c r="A6932" s="446">
        <v>91280</v>
      </c>
      <c r="B6932" s="447" t="s">
        <v>5696</v>
      </c>
      <c r="C6932" s="448" t="s">
        <v>2672</v>
      </c>
      <c r="D6932" s="449">
        <v>0.14000000000000001</v>
      </c>
      <c r="E6932" s="449">
        <v>0</v>
      </c>
      <c r="F6932" s="449" t="s">
        <v>14031</v>
      </c>
    </row>
    <row r="6933" spans="1:6" ht="45" customHeight="1">
      <c r="A6933" s="446">
        <v>91281</v>
      </c>
      <c r="B6933" s="447" t="s">
        <v>5697</v>
      </c>
      <c r="C6933" s="448" t="s">
        <v>2672</v>
      </c>
      <c r="D6933" s="449">
        <v>0.83</v>
      </c>
      <c r="E6933" s="449">
        <v>0</v>
      </c>
      <c r="F6933" s="449" t="s">
        <v>11304</v>
      </c>
    </row>
    <row r="6934" spans="1:6" ht="45" customHeight="1">
      <c r="A6934" s="446">
        <v>91282</v>
      </c>
      <c r="B6934" s="447" t="s">
        <v>5698</v>
      </c>
      <c r="C6934" s="448" t="s">
        <v>2672</v>
      </c>
      <c r="D6934" s="449">
        <v>8.1</v>
      </c>
      <c r="E6934" s="449">
        <v>0</v>
      </c>
      <c r="F6934" s="449" t="s">
        <v>12282</v>
      </c>
    </row>
    <row r="6935" spans="1:6" ht="45" customHeight="1">
      <c r="A6935" s="446">
        <v>91283</v>
      </c>
      <c r="B6935" s="447" t="s">
        <v>5699</v>
      </c>
      <c r="C6935" s="448" t="s">
        <v>1077</v>
      </c>
      <c r="D6935" s="449">
        <v>9.73</v>
      </c>
      <c r="E6935" s="449">
        <v>0</v>
      </c>
      <c r="F6935" s="449" t="s">
        <v>12532</v>
      </c>
    </row>
    <row r="6936" spans="1:6">
      <c r="A6936" s="441"/>
      <c r="B6936" s="445" t="s">
        <v>5700</v>
      </c>
      <c r="C6936" s="443"/>
      <c r="D6936" s="444" t="s">
        <v>2587</v>
      </c>
      <c r="E6936" s="444" t="s">
        <v>2587</v>
      </c>
      <c r="F6936" s="444"/>
    </row>
    <row r="6937" spans="1:6" ht="30" customHeight="1">
      <c r="A6937" s="446">
        <v>95308</v>
      </c>
      <c r="B6937" s="447" t="s">
        <v>5701</v>
      </c>
      <c r="C6937" s="448" t="s">
        <v>2672</v>
      </c>
      <c r="D6937" s="449">
        <v>0</v>
      </c>
      <c r="E6937" s="449">
        <v>0.1</v>
      </c>
      <c r="F6937" s="449" t="s">
        <v>14028</v>
      </c>
    </row>
    <row r="6938" spans="1:6" ht="30" customHeight="1">
      <c r="A6938" s="446">
        <v>95309</v>
      </c>
      <c r="B6938" s="447" t="s">
        <v>5702</v>
      </c>
      <c r="C6938" s="448" t="s">
        <v>2672</v>
      </c>
      <c r="D6938" s="449">
        <v>0</v>
      </c>
      <c r="E6938" s="449">
        <v>0.14000000000000001</v>
      </c>
      <c r="F6938" s="449" t="s">
        <v>14031</v>
      </c>
    </row>
    <row r="6939" spans="1:6" ht="30" customHeight="1">
      <c r="A6939" s="446">
        <v>95310</v>
      </c>
      <c r="B6939" s="447" t="s">
        <v>5703</v>
      </c>
      <c r="C6939" s="448" t="s">
        <v>2672</v>
      </c>
      <c r="D6939" s="449">
        <v>0</v>
      </c>
      <c r="E6939" s="449">
        <v>0.09</v>
      </c>
      <c r="F6939" s="449" t="s">
        <v>11828</v>
      </c>
    </row>
    <row r="6940" spans="1:6" ht="30" customHeight="1">
      <c r="A6940" s="446">
        <v>95311</v>
      </c>
      <c r="B6940" s="447" t="s">
        <v>5704</v>
      </c>
      <c r="C6940" s="448" t="s">
        <v>2672</v>
      </c>
      <c r="D6940" s="449">
        <v>0</v>
      </c>
      <c r="E6940" s="449">
        <v>0.1</v>
      </c>
      <c r="F6940" s="449" t="s">
        <v>14028</v>
      </c>
    </row>
    <row r="6941" spans="1:6" ht="30" customHeight="1">
      <c r="A6941" s="446">
        <v>95312</v>
      </c>
      <c r="B6941" s="447" t="s">
        <v>5705</v>
      </c>
      <c r="C6941" s="448" t="s">
        <v>2672</v>
      </c>
      <c r="D6941" s="449">
        <v>0</v>
      </c>
      <c r="E6941" s="449">
        <v>0.13</v>
      </c>
      <c r="F6941" s="449" t="s">
        <v>16005</v>
      </c>
    </row>
    <row r="6942" spans="1:6" ht="30" customHeight="1">
      <c r="A6942" s="446">
        <v>95313</v>
      </c>
      <c r="B6942" s="447" t="s">
        <v>5706</v>
      </c>
      <c r="C6942" s="448" t="s">
        <v>2672</v>
      </c>
      <c r="D6942" s="449">
        <v>0</v>
      </c>
      <c r="E6942" s="449">
        <v>0.13</v>
      </c>
      <c r="F6942" s="449" t="s">
        <v>16005</v>
      </c>
    </row>
    <row r="6943" spans="1:6" ht="15" customHeight="1">
      <c r="A6943" s="446">
        <v>95314</v>
      </c>
      <c r="B6943" s="447" t="s">
        <v>5707</v>
      </c>
      <c r="C6943" s="448" t="s">
        <v>2672</v>
      </c>
      <c r="D6943" s="449">
        <v>0</v>
      </c>
      <c r="E6943" s="449">
        <v>0.14000000000000001</v>
      </c>
      <c r="F6943" s="449" t="s">
        <v>14031</v>
      </c>
    </row>
    <row r="6944" spans="1:6" ht="30" customHeight="1">
      <c r="A6944" s="446">
        <v>95315</v>
      </c>
      <c r="B6944" s="447" t="s">
        <v>5708</v>
      </c>
      <c r="C6944" s="448" t="s">
        <v>2672</v>
      </c>
      <c r="D6944" s="449">
        <v>0</v>
      </c>
      <c r="E6944" s="449">
        <v>0.17</v>
      </c>
      <c r="F6944" s="449" t="s">
        <v>11830</v>
      </c>
    </row>
    <row r="6945" spans="1:6" ht="30" customHeight="1">
      <c r="A6945" s="446">
        <v>95316</v>
      </c>
      <c r="B6945" s="447" t="s">
        <v>5709</v>
      </c>
      <c r="C6945" s="448" t="s">
        <v>2672</v>
      </c>
      <c r="D6945" s="449">
        <v>0</v>
      </c>
      <c r="E6945" s="449">
        <v>0.33</v>
      </c>
      <c r="F6945" s="449" t="s">
        <v>11313</v>
      </c>
    </row>
    <row r="6946" spans="1:6" ht="30" customHeight="1">
      <c r="A6946" s="446">
        <v>95317</v>
      </c>
      <c r="B6946" s="447" t="s">
        <v>5710</v>
      </c>
      <c r="C6946" s="448" t="s">
        <v>2672</v>
      </c>
      <c r="D6946" s="449">
        <v>0</v>
      </c>
      <c r="E6946" s="449">
        <v>0.16</v>
      </c>
      <c r="F6946" s="449" t="s">
        <v>11290</v>
      </c>
    </row>
    <row r="6947" spans="1:6" ht="30" customHeight="1">
      <c r="A6947" s="446">
        <v>95318</v>
      </c>
      <c r="B6947" s="447" t="s">
        <v>5711</v>
      </c>
      <c r="C6947" s="448" t="s">
        <v>2672</v>
      </c>
      <c r="D6947" s="449">
        <v>0</v>
      </c>
      <c r="E6947" s="449">
        <v>0.13</v>
      </c>
      <c r="F6947" s="449" t="s">
        <v>16005</v>
      </c>
    </row>
    <row r="6948" spans="1:6" ht="30" customHeight="1">
      <c r="A6948" s="446">
        <v>95319</v>
      </c>
      <c r="B6948" s="447" t="s">
        <v>5712</v>
      </c>
      <c r="C6948" s="448" t="s">
        <v>2672</v>
      </c>
      <c r="D6948" s="449">
        <v>0</v>
      </c>
      <c r="E6948" s="449">
        <v>0.09</v>
      </c>
      <c r="F6948" s="449" t="s">
        <v>11828</v>
      </c>
    </row>
    <row r="6949" spans="1:6" ht="30" customHeight="1">
      <c r="A6949" s="446">
        <v>95320</v>
      </c>
      <c r="B6949" s="447" t="s">
        <v>5713</v>
      </c>
      <c r="C6949" s="448" t="s">
        <v>2672</v>
      </c>
      <c r="D6949" s="449">
        <v>0</v>
      </c>
      <c r="E6949" s="449">
        <v>0.11</v>
      </c>
      <c r="F6949" s="449" t="s">
        <v>13033</v>
      </c>
    </row>
    <row r="6950" spans="1:6" ht="30" customHeight="1">
      <c r="A6950" s="446">
        <v>95321</v>
      </c>
      <c r="B6950" s="447" t="s">
        <v>5714</v>
      </c>
      <c r="C6950" s="448" t="s">
        <v>2672</v>
      </c>
      <c r="D6950" s="449">
        <v>0</v>
      </c>
      <c r="E6950" s="449">
        <v>0.11</v>
      </c>
      <c r="F6950" s="449" t="s">
        <v>13033</v>
      </c>
    </row>
    <row r="6951" spans="1:6" ht="30" customHeight="1">
      <c r="A6951" s="446">
        <v>95322</v>
      </c>
      <c r="B6951" s="447" t="s">
        <v>5715</v>
      </c>
      <c r="C6951" s="448" t="s">
        <v>2672</v>
      </c>
      <c r="D6951" s="449">
        <v>0</v>
      </c>
      <c r="E6951" s="449">
        <v>0.04</v>
      </c>
      <c r="F6951" s="449" t="s">
        <v>14041</v>
      </c>
    </row>
    <row r="6952" spans="1:6" ht="30" customHeight="1">
      <c r="A6952" s="446">
        <v>95323</v>
      </c>
      <c r="B6952" s="447" t="s">
        <v>5716</v>
      </c>
      <c r="C6952" s="448" t="s">
        <v>2672</v>
      </c>
      <c r="D6952" s="449">
        <v>0</v>
      </c>
      <c r="E6952" s="449">
        <v>0.17</v>
      </c>
      <c r="F6952" s="449" t="s">
        <v>11830</v>
      </c>
    </row>
    <row r="6953" spans="1:6" ht="30" customHeight="1">
      <c r="A6953" s="446">
        <v>95324</v>
      </c>
      <c r="B6953" s="447" t="s">
        <v>5717</v>
      </c>
      <c r="C6953" s="448" t="s">
        <v>2672</v>
      </c>
      <c r="D6953" s="449">
        <v>0</v>
      </c>
      <c r="E6953" s="449">
        <v>0.18</v>
      </c>
      <c r="F6953" s="449" t="s">
        <v>11829</v>
      </c>
    </row>
    <row r="6954" spans="1:6" ht="30" customHeight="1">
      <c r="A6954" s="446">
        <v>95325</v>
      </c>
      <c r="B6954" s="447" t="s">
        <v>5718</v>
      </c>
      <c r="C6954" s="448" t="s">
        <v>2672</v>
      </c>
      <c r="D6954" s="449">
        <v>0</v>
      </c>
      <c r="E6954" s="449">
        <v>0.2</v>
      </c>
      <c r="F6954" s="449" t="s">
        <v>14042</v>
      </c>
    </row>
    <row r="6955" spans="1:6" ht="30" customHeight="1">
      <c r="A6955" s="446">
        <v>95326</v>
      </c>
      <c r="B6955" s="447" t="s">
        <v>20972</v>
      </c>
      <c r="C6955" s="448" t="s">
        <v>2672</v>
      </c>
      <c r="D6955" s="449">
        <v>0</v>
      </c>
      <c r="E6955" s="449">
        <v>0.04</v>
      </c>
      <c r="F6955" s="449" t="s">
        <v>14041</v>
      </c>
    </row>
    <row r="6956" spans="1:6" ht="30" customHeight="1">
      <c r="A6956" s="446">
        <v>95327</v>
      </c>
      <c r="B6956" s="447" t="s">
        <v>5719</v>
      </c>
      <c r="C6956" s="448" t="s">
        <v>2672</v>
      </c>
      <c r="D6956" s="449">
        <v>0</v>
      </c>
      <c r="E6956" s="449">
        <v>0.23</v>
      </c>
      <c r="F6956" s="449" t="s">
        <v>11318</v>
      </c>
    </row>
    <row r="6957" spans="1:6" ht="15" customHeight="1">
      <c r="A6957" s="446">
        <v>95328</v>
      </c>
      <c r="B6957" s="447" t="s">
        <v>5720</v>
      </c>
      <c r="C6957" s="448" t="s">
        <v>2672</v>
      </c>
      <c r="D6957" s="449">
        <v>0</v>
      </c>
      <c r="E6957" s="449">
        <v>0.12</v>
      </c>
      <c r="F6957" s="449" t="s">
        <v>11289</v>
      </c>
    </row>
    <row r="6958" spans="1:6" ht="30" customHeight="1">
      <c r="A6958" s="446">
        <v>95329</v>
      </c>
      <c r="B6958" s="447" t="s">
        <v>5721</v>
      </c>
      <c r="C6958" s="448" t="s">
        <v>2672</v>
      </c>
      <c r="D6958" s="449">
        <v>0</v>
      </c>
      <c r="E6958" s="449">
        <v>0.15</v>
      </c>
      <c r="F6958" s="449" t="s">
        <v>14030</v>
      </c>
    </row>
    <row r="6959" spans="1:6" ht="30" customHeight="1">
      <c r="A6959" s="446">
        <v>95330</v>
      </c>
      <c r="B6959" s="447" t="s">
        <v>5722</v>
      </c>
      <c r="C6959" s="448" t="s">
        <v>2672</v>
      </c>
      <c r="D6959" s="449">
        <v>0</v>
      </c>
      <c r="E6959" s="449">
        <v>0.14000000000000001</v>
      </c>
      <c r="F6959" s="449" t="s">
        <v>14031</v>
      </c>
    </row>
    <row r="6960" spans="1:6" ht="30" customHeight="1">
      <c r="A6960" s="446">
        <v>95331</v>
      </c>
      <c r="B6960" s="447" t="s">
        <v>5723</v>
      </c>
      <c r="C6960" s="448" t="s">
        <v>2672</v>
      </c>
      <c r="D6960" s="449">
        <v>0</v>
      </c>
      <c r="E6960" s="449">
        <v>0.09</v>
      </c>
      <c r="F6960" s="449" t="s">
        <v>11828</v>
      </c>
    </row>
    <row r="6961" spans="1:6" ht="15" customHeight="1">
      <c r="A6961" s="446">
        <v>95332</v>
      </c>
      <c r="B6961" s="447" t="s">
        <v>5724</v>
      </c>
      <c r="C6961" s="448" t="s">
        <v>2672</v>
      </c>
      <c r="D6961" s="449">
        <v>0</v>
      </c>
      <c r="E6961" s="449">
        <v>0.47</v>
      </c>
      <c r="F6961" s="449" t="s">
        <v>11367</v>
      </c>
    </row>
    <row r="6962" spans="1:6" ht="30" customHeight="1">
      <c r="A6962" s="446">
        <v>95333</v>
      </c>
      <c r="B6962" s="447" t="s">
        <v>5725</v>
      </c>
      <c r="C6962" s="448" t="s">
        <v>2672</v>
      </c>
      <c r="D6962" s="449">
        <v>0</v>
      </c>
      <c r="E6962" s="449">
        <v>0.48</v>
      </c>
      <c r="F6962" s="449" t="s">
        <v>11314</v>
      </c>
    </row>
    <row r="6963" spans="1:6" ht="15" customHeight="1">
      <c r="A6963" s="446">
        <v>95334</v>
      </c>
      <c r="B6963" s="447" t="s">
        <v>5726</v>
      </c>
      <c r="C6963" s="448" t="s">
        <v>2672</v>
      </c>
      <c r="D6963" s="449">
        <v>0</v>
      </c>
      <c r="E6963" s="449">
        <v>0.5</v>
      </c>
      <c r="F6963" s="449" t="s">
        <v>14814</v>
      </c>
    </row>
    <row r="6964" spans="1:6" ht="30" customHeight="1">
      <c r="A6964" s="446">
        <v>95335</v>
      </c>
      <c r="B6964" s="447" t="s">
        <v>5727</v>
      </c>
      <c r="C6964" s="448" t="s">
        <v>2672</v>
      </c>
      <c r="D6964" s="449">
        <v>0</v>
      </c>
      <c r="E6964" s="449">
        <v>0.23</v>
      </c>
      <c r="F6964" s="449" t="s">
        <v>11318</v>
      </c>
    </row>
    <row r="6965" spans="1:6" ht="15" customHeight="1">
      <c r="A6965" s="446">
        <v>95336</v>
      </c>
      <c r="B6965" s="447" t="s">
        <v>5728</v>
      </c>
      <c r="C6965" s="448" t="s">
        <v>2672</v>
      </c>
      <c r="D6965" s="449">
        <v>0</v>
      </c>
      <c r="E6965" s="449">
        <v>0.15</v>
      </c>
      <c r="F6965" s="449" t="s">
        <v>14030</v>
      </c>
    </row>
    <row r="6966" spans="1:6" ht="15" customHeight="1">
      <c r="A6966" s="446">
        <v>95337</v>
      </c>
      <c r="B6966" s="447" t="s">
        <v>5729</v>
      </c>
      <c r="C6966" s="448" t="s">
        <v>2672</v>
      </c>
      <c r="D6966" s="449">
        <v>0</v>
      </c>
      <c r="E6966" s="449">
        <v>0.14000000000000001</v>
      </c>
      <c r="F6966" s="449" t="s">
        <v>14031</v>
      </c>
    </row>
    <row r="6967" spans="1:6" ht="30" customHeight="1">
      <c r="A6967" s="446">
        <v>95338</v>
      </c>
      <c r="B6967" s="447" t="s">
        <v>5730</v>
      </c>
      <c r="C6967" s="448" t="s">
        <v>2672</v>
      </c>
      <c r="D6967" s="449">
        <v>0</v>
      </c>
      <c r="E6967" s="449">
        <v>0.27</v>
      </c>
      <c r="F6967" s="449" t="s">
        <v>16044</v>
      </c>
    </row>
    <row r="6968" spans="1:6" ht="15" customHeight="1">
      <c r="A6968" s="446">
        <v>95339</v>
      </c>
      <c r="B6968" s="447" t="s">
        <v>5731</v>
      </c>
      <c r="C6968" s="448" t="s">
        <v>2672</v>
      </c>
      <c r="D6968" s="449">
        <v>0</v>
      </c>
      <c r="E6968" s="449">
        <v>0.14000000000000001</v>
      </c>
      <c r="F6968" s="449" t="s">
        <v>14031</v>
      </c>
    </row>
    <row r="6969" spans="1:6" ht="15" customHeight="1">
      <c r="A6969" s="446">
        <v>95340</v>
      </c>
      <c r="B6969" s="447" t="s">
        <v>5732</v>
      </c>
      <c r="C6969" s="448" t="s">
        <v>2672</v>
      </c>
      <c r="D6969" s="449">
        <v>0</v>
      </c>
      <c r="E6969" s="449">
        <v>0.19</v>
      </c>
      <c r="F6969" s="449" t="s">
        <v>16053</v>
      </c>
    </row>
    <row r="6970" spans="1:6" ht="30" customHeight="1">
      <c r="A6970" s="446">
        <v>95341</v>
      </c>
      <c r="B6970" s="447" t="s">
        <v>5733</v>
      </c>
      <c r="C6970" s="448" t="s">
        <v>2672</v>
      </c>
      <c r="D6970" s="449">
        <v>0</v>
      </c>
      <c r="E6970" s="449">
        <v>0.22</v>
      </c>
      <c r="F6970" s="449" t="s">
        <v>15968</v>
      </c>
    </row>
    <row r="6971" spans="1:6" ht="30" customHeight="1">
      <c r="A6971" s="446">
        <v>95342</v>
      </c>
      <c r="B6971" s="447" t="s">
        <v>5734</v>
      </c>
      <c r="C6971" s="448" t="s">
        <v>2672</v>
      </c>
      <c r="D6971" s="449">
        <v>0</v>
      </c>
      <c r="E6971" s="449">
        <v>0.12</v>
      </c>
      <c r="F6971" s="449" t="s">
        <v>11289</v>
      </c>
    </row>
    <row r="6972" spans="1:6" ht="30" customHeight="1">
      <c r="A6972" s="446">
        <v>95343</v>
      </c>
      <c r="B6972" s="447" t="s">
        <v>5735</v>
      </c>
      <c r="C6972" s="448" t="s">
        <v>2672</v>
      </c>
      <c r="D6972" s="449">
        <v>0</v>
      </c>
      <c r="E6972" s="449">
        <v>0.22</v>
      </c>
      <c r="F6972" s="449" t="s">
        <v>15968</v>
      </c>
    </row>
    <row r="6973" spans="1:6" ht="30" customHeight="1">
      <c r="A6973" s="446">
        <v>95344</v>
      </c>
      <c r="B6973" s="447" t="s">
        <v>5736</v>
      </c>
      <c r="C6973" s="448" t="s">
        <v>2672</v>
      </c>
      <c r="D6973" s="449">
        <v>0</v>
      </c>
      <c r="E6973" s="449">
        <v>0.13</v>
      </c>
      <c r="F6973" s="449" t="s">
        <v>16005</v>
      </c>
    </row>
    <row r="6974" spans="1:6" ht="30" customHeight="1">
      <c r="A6974" s="446">
        <v>95345</v>
      </c>
      <c r="B6974" s="447" t="s">
        <v>5737</v>
      </c>
      <c r="C6974" s="448" t="s">
        <v>2672</v>
      </c>
      <c r="D6974" s="449">
        <v>0</v>
      </c>
      <c r="E6974" s="449">
        <v>0.45</v>
      </c>
      <c r="F6974" s="449" t="s">
        <v>16061</v>
      </c>
    </row>
    <row r="6975" spans="1:6" ht="30" customHeight="1">
      <c r="A6975" s="446">
        <v>95346</v>
      </c>
      <c r="B6975" s="447" t="s">
        <v>5738</v>
      </c>
      <c r="C6975" s="448" t="s">
        <v>2672</v>
      </c>
      <c r="D6975" s="449">
        <v>0</v>
      </c>
      <c r="E6975" s="449">
        <v>0.05</v>
      </c>
      <c r="F6975" s="449" t="s">
        <v>11288</v>
      </c>
    </row>
    <row r="6976" spans="1:6" ht="30" customHeight="1">
      <c r="A6976" s="446">
        <v>95347</v>
      </c>
      <c r="B6976" s="447" t="s">
        <v>5739</v>
      </c>
      <c r="C6976" s="448" t="s">
        <v>2672</v>
      </c>
      <c r="D6976" s="449">
        <v>0</v>
      </c>
      <c r="E6976" s="449">
        <v>0.05</v>
      </c>
      <c r="F6976" s="449" t="s">
        <v>11288</v>
      </c>
    </row>
    <row r="6977" spans="1:6" ht="30" customHeight="1">
      <c r="A6977" s="446">
        <v>95348</v>
      </c>
      <c r="B6977" s="447" t="s">
        <v>5740</v>
      </c>
      <c r="C6977" s="448" t="s">
        <v>2672</v>
      </c>
      <c r="D6977" s="449">
        <v>0</v>
      </c>
      <c r="E6977" s="449">
        <v>7.0000000000000007E-2</v>
      </c>
      <c r="F6977" s="449" t="s">
        <v>14029</v>
      </c>
    </row>
    <row r="6978" spans="1:6" ht="30" customHeight="1">
      <c r="A6978" s="446">
        <v>95349</v>
      </c>
      <c r="B6978" s="447" t="s">
        <v>5741</v>
      </c>
      <c r="C6978" s="448" t="s">
        <v>2672</v>
      </c>
      <c r="D6978" s="449">
        <v>0</v>
      </c>
      <c r="E6978" s="449">
        <v>0.06</v>
      </c>
      <c r="F6978" s="449" t="s">
        <v>11827</v>
      </c>
    </row>
    <row r="6979" spans="1:6" ht="30" customHeight="1">
      <c r="A6979" s="446">
        <v>95350</v>
      </c>
      <c r="B6979" s="447" t="s">
        <v>5383</v>
      </c>
      <c r="C6979" s="448" t="s">
        <v>2672</v>
      </c>
      <c r="D6979" s="449">
        <v>0</v>
      </c>
      <c r="E6979" s="449">
        <v>0.06</v>
      </c>
      <c r="F6979" s="449" t="s">
        <v>11827</v>
      </c>
    </row>
    <row r="6980" spans="1:6" ht="30" customHeight="1">
      <c r="A6980" s="446">
        <v>95351</v>
      </c>
      <c r="B6980" s="447" t="s">
        <v>5384</v>
      </c>
      <c r="C6980" s="448" t="s">
        <v>2672</v>
      </c>
      <c r="D6980" s="449">
        <v>0</v>
      </c>
      <c r="E6980" s="449">
        <v>0.2</v>
      </c>
      <c r="F6980" s="449" t="s">
        <v>14042</v>
      </c>
    </row>
    <row r="6981" spans="1:6" ht="15" customHeight="1">
      <c r="A6981" s="446">
        <v>95352</v>
      </c>
      <c r="B6981" s="447" t="s">
        <v>5385</v>
      </c>
      <c r="C6981" s="448" t="s">
        <v>2672</v>
      </c>
      <c r="D6981" s="449">
        <v>0</v>
      </c>
      <c r="E6981" s="449">
        <v>0.05</v>
      </c>
      <c r="F6981" s="449" t="s">
        <v>11288</v>
      </c>
    </row>
    <row r="6982" spans="1:6" ht="30" customHeight="1">
      <c r="A6982" s="446">
        <v>95354</v>
      </c>
      <c r="B6982" s="447" t="s">
        <v>5033</v>
      </c>
      <c r="C6982" s="448" t="s">
        <v>2672</v>
      </c>
      <c r="D6982" s="449">
        <v>0</v>
      </c>
      <c r="E6982" s="449">
        <v>0.08</v>
      </c>
      <c r="F6982" s="449" t="s">
        <v>13137</v>
      </c>
    </row>
    <row r="6983" spans="1:6" ht="30" customHeight="1">
      <c r="A6983" s="446">
        <v>95355</v>
      </c>
      <c r="B6983" s="447" t="s">
        <v>5034</v>
      </c>
      <c r="C6983" s="448" t="s">
        <v>2672</v>
      </c>
      <c r="D6983" s="449">
        <v>0</v>
      </c>
      <c r="E6983" s="449">
        <v>0.08</v>
      </c>
      <c r="F6983" s="449" t="s">
        <v>13137</v>
      </c>
    </row>
    <row r="6984" spans="1:6" ht="30" customHeight="1">
      <c r="A6984" s="446">
        <v>95356</v>
      </c>
      <c r="B6984" s="447" t="s">
        <v>5035</v>
      </c>
      <c r="C6984" s="448" t="s">
        <v>2672</v>
      </c>
      <c r="D6984" s="449">
        <v>0</v>
      </c>
      <c r="E6984" s="449">
        <v>0.1</v>
      </c>
      <c r="F6984" s="449" t="s">
        <v>14028</v>
      </c>
    </row>
    <row r="6985" spans="1:6" ht="30" customHeight="1">
      <c r="A6985" s="446">
        <v>95357</v>
      </c>
      <c r="B6985" s="447" t="s">
        <v>5036</v>
      </c>
      <c r="C6985" s="448" t="s">
        <v>2672</v>
      </c>
      <c r="D6985" s="449">
        <v>0</v>
      </c>
      <c r="E6985" s="449">
        <v>0.15</v>
      </c>
      <c r="F6985" s="449" t="s">
        <v>14030</v>
      </c>
    </row>
    <row r="6986" spans="1:6" ht="30" customHeight="1">
      <c r="A6986" s="446">
        <v>95358</v>
      </c>
      <c r="B6986" s="447" t="s">
        <v>5037</v>
      </c>
      <c r="C6986" s="448" t="s">
        <v>2672</v>
      </c>
      <c r="D6986" s="449">
        <v>0</v>
      </c>
      <c r="E6986" s="449">
        <v>0.19</v>
      </c>
      <c r="F6986" s="449" t="s">
        <v>16053</v>
      </c>
    </row>
    <row r="6987" spans="1:6" ht="30" customHeight="1">
      <c r="A6987" s="446">
        <v>95359</v>
      </c>
      <c r="B6987" s="447" t="s">
        <v>5038</v>
      </c>
      <c r="C6987" s="448" t="s">
        <v>2672</v>
      </c>
      <c r="D6987" s="449">
        <v>0</v>
      </c>
      <c r="E6987" s="449">
        <v>0.49</v>
      </c>
      <c r="F6987" s="449" t="s">
        <v>11976</v>
      </c>
    </row>
    <row r="6988" spans="1:6" ht="30" customHeight="1">
      <c r="A6988" s="446">
        <v>95360</v>
      </c>
      <c r="B6988" s="447" t="s">
        <v>5039</v>
      </c>
      <c r="C6988" s="448" t="s">
        <v>2672</v>
      </c>
      <c r="D6988" s="449">
        <v>0</v>
      </c>
      <c r="E6988" s="449">
        <v>0.15</v>
      </c>
      <c r="F6988" s="449" t="s">
        <v>14030</v>
      </c>
    </row>
    <row r="6989" spans="1:6" ht="30" customHeight="1">
      <c r="A6989" s="446">
        <v>95361</v>
      </c>
      <c r="B6989" s="447" t="s">
        <v>5040</v>
      </c>
      <c r="C6989" s="448" t="s">
        <v>2672</v>
      </c>
      <c r="D6989" s="449">
        <v>0</v>
      </c>
      <c r="E6989" s="449">
        <v>0.08</v>
      </c>
      <c r="F6989" s="449" t="s">
        <v>13137</v>
      </c>
    </row>
    <row r="6990" spans="1:6" ht="30" customHeight="1">
      <c r="A6990" s="446">
        <v>95362</v>
      </c>
      <c r="B6990" s="447" t="s">
        <v>5041</v>
      </c>
      <c r="C6990" s="448" t="s">
        <v>2672</v>
      </c>
      <c r="D6990" s="449">
        <v>0</v>
      </c>
      <c r="E6990" s="449">
        <v>0.1</v>
      </c>
      <c r="F6990" s="449" t="s">
        <v>14028</v>
      </c>
    </row>
    <row r="6991" spans="1:6" ht="30" customHeight="1">
      <c r="A6991" s="446">
        <v>95363</v>
      </c>
      <c r="B6991" s="447" t="s">
        <v>5042</v>
      </c>
      <c r="C6991" s="448" t="s">
        <v>2672</v>
      </c>
      <c r="D6991" s="449">
        <v>0</v>
      </c>
      <c r="E6991" s="449">
        <v>0.12</v>
      </c>
      <c r="F6991" s="449" t="s">
        <v>11289</v>
      </c>
    </row>
    <row r="6992" spans="1:6" ht="30" customHeight="1">
      <c r="A6992" s="446">
        <v>95364</v>
      </c>
      <c r="B6992" s="447" t="s">
        <v>5043</v>
      </c>
      <c r="C6992" s="448" t="s">
        <v>2672</v>
      </c>
      <c r="D6992" s="449">
        <v>0</v>
      </c>
      <c r="E6992" s="449">
        <v>0.1</v>
      </c>
      <c r="F6992" s="449" t="s">
        <v>14028</v>
      </c>
    </row>
    <row r="6993" spans="1:6" ht="30" customHeight="1">
      <c r="A6993" s="446">
        <v>95365</v>
      </c>
      <c r="B6993" s="447" t="s">
        <v>5044</v>
      </c>
      <c r="C6993" s="448" t="s">
        <v>2672</v>
      </c>
      <c r="D6993" s="449">
        <v>0</v>
      </c>
      <c r="E6993" s="449">
        <v>0.1</v>
      </c>
      <c r="F6993" s="449" t="s">
        <v>14028</v>
      </c>
    </row>
    <row r="6994" spans="1:6" ht="30" customHeight="1">
      <c r="A6994" s="446">
        <v>95366</v>
      </c>
      <c r="B6994" s="447" t="s">
        <v>5045</v>
      </c>
      <c r="C6994" s="448" t="s">
        <v>2672</v>
      </c>
      <c r="D6994" s="449">
        <v>0</v>
      </c>
      <c r="E6994" s="449">
        <v>0.09</v>
      </c>
      <c r="F6994" s="449" t="s">
        <v>11828</v>
      </c>
    </row>
    <row r="6995" spans="1:6" ht="30" customHeight="1">
      <c r="A6995" s="446">
        <v>95368</v>
      </c>
      <c r="B6995" s="447" t="s">
        <v>5046</v>
      </c>
      <c r="C6995" s="448" t="s">
        <v>2672</v>
      </c>
      <c r="D6995" s="449">
        <v>0</v>
      </c>
      <c r="E6995" s="449">
        <v>0.17</v>
      </c>
      <c r="F6995" s="449" t="s">
        <v>11830</v>
      </c>
    </row>
    <row r="6996" spans="1:6" ht="30" customHeight="1">
      <c r="A6996" s="446">
        <v>95369</v>
      </c>
      <c r="B6996" s="447" t="s">
        <v>5047</v>
      </c>
      <c r="C6996" s="448" t="s">
        <v>2672</v>
      </c>
      <c r="D6996" s="449">
        <v>0</v>
      </c>
      <c r="E6996" s="449">
        <v>0.09</v>
      </c>
      <c r="F6996" s="449" t="s">
        <v>11828</v>
      </c>
    </row>
    <row r="6997" spans="1:6" ht="15" customHeight="1">
      <c r="A6997" s="446">
        <v>95370</v>
      </c>
      <c r="B6997" s="447" t="s">
        <v>5386</v>
      </c>
      <c r="C6997" s="448" t="s">
        <v>2672</v>
      </c>
      <c r="D6997" s="449">
        <v>0</v>
      </c>
      <c r="E6997" s="449">
        <v>0.18</v>
      </c>
      <c r="F6997" s="449" t="s">
        <v>11829</v>
      </c>
    </row>
    <row r="6998" spans="1:6" ht="15" customHeight="1">
      <c r="A6998" s="446">
        <v>95371</v>
      </c>
      <c r="B6998" s="447" t="s">
        <v>5387</v>
      </c>
      <c r="C6998" s="448" t="s">
        <v>2672</v>
      </c>
      <c r="D6998" s="449">
        <v>0</v>
      </c>
      <c r="E6998" s="449">
        <v>0.27</v>
      </c>
      <c r="F6998" s="449" t="s">
        <v>16044</v>
      </c>
    </row>
    <row r="6999" spans="1:6" ht="15" customHeight="1">
      <c r="A6999" s="446">
        <v>95372</v>
      </c>
      <c r="B6999" s="447" t="s">
        <v>5388</v>
      </c>
      <c r="C6999" s="448" t="s">
        <v>2672</v>
      </c>
      <c r="D6999" s="449">
        <v>0</v>
      </c>
      <c r="E6999" s="449">
        <v>0.18</v>
      </c>
      <c r="F6999" s="449" t="s">
        <v>11829</v>
      </c>
    </row>
    <row r="7000" spans="1:6" ht="30" customHeight="1">
      <c r="A7000" s="446">
        <v>95373</v>
      </c>
      <c r="B7000" s="447" t="s">
        <v>5389</v>
      </c>
      <c r="C7000" s="448" t="s">
        <v>2672</v>
      </c>
      <c r="D7000" s="449">
        <v>0</v>
      </c>
      <c r="E7000" s="449">
        <v>0.19</v>
      </c>
      <c r="F7000" s="449" t="s">
        <v>16053</v>
      </c>
    </row>
    <row r="7001" spans="1:6" ht="30" customHeight="1">
      <c r="A7001" s="446">
        <v>95374</v>
      </c>
      <c r="B7001" s="447" t="s">
        <v>5390</v>
      </c>
      <c r="C7001" s="448" t="s">
        <v>2672</v>
      </c>
      <c r="D7001" s="449">
        <v>0</v>
      </c>
      <c r="E7001" s="449">
        <v>0.2</v>
      </c>
      <c r="F7001" s="449" t="s">
        <v>14042</v>
      </c>
    </row>
    <row r="7002" spans="1:6" ht="15" customHeight="1">
      <c r="A7002" s="446">
        <v>95375</v>
      </c>
      <c r="B7002" s="447" t="s">
        <v>5391</v>
      </c>
      <c r="C7002" s="448" t="s">
        <v>2672</v>
      </c>
      <c r="D7002" s="449">
        <v>0</v>
      </c>
      <c r="E7002" s="449">
        <v>0.2</v>
      </c>
      <c r="F7002" s="449" t="s">
        <v>14042</v>
      </c>
    </row>
    <row r="7003" spans="1:6" ht="15" customHeight="1">
      <c r="A7003" s="446">
        <v>95376</v>
      </c>
      <c r="B7003" s="447" t="s">
        <v>5392</v>
      </c>
      <c r="C7003" s="448" t="s">
        <v>2672</v>
      </c>
      <c r="D7003" s="449">
        <v>0</v>
      </c>
      <c r="E7003" s="449">
        <v>0.04</v>
      </c>
      <c r="F7003" s="449" t="s">
        <v>14041</v>
      </c>
    </row>
    <row r="7004" spans="1:6" ht="15" customHeight="1">
      <c r="A7004" s="446">
        <v>95377</v>
      </c>
      <c r="B7004" s="447" t="s">
        <v>5393</v>
      </c>
      <c r="C7004" s="448" t="s">
        <v>2672</v>
      </c>
      <c r="D7004" s="449">
        <v>0</v>
      </c>
      <c r="E7004" s="449">
        <v>0.14000000000000001</v>
      </c>
      <c r="F7004" s="449" t="s">
        <v>14031</v>
      </c>
    </row>
    <row r="7005" spans="1:6" ht="15" customHeight="1">
      <c r="A7005" s="446">
        <v>95378</v>
      </c>
      <c r="B7005" s="447" t="s">
        <v>5394</v>
      </c>
      <c r="C7005" s="448" t="s">
        <v>2672</v>
      </c>
      <c r="D7005" s="449">
        <v>0</v>
      </c>
      <c r="E7005" s="449">
        <v>0.19</v>
      </c>
      <c r="F7005" s="449" t="s">
        <v>16053</v>
      </c>
    </row>
    <row r="7006" spans="1:6" ht="15" customHeight="1">
      <c r="A7006" s="446">
        <v>95379</v>
      </c>
      <c r="B7006" s="447" t="s">
        <v>5395</v>
      </c>
      <c r="C7006" s="448" t="s">
        <v>2672</v>
      </c>
      <c r="D7006" s="449">
        <v>0</v>
      </c>
      <c r="E7006" s="449">
        <v>0.15</v>
      </c>
      <c r="F7006" s="449" t="s">
        <v>14030</v>
      </c>
    </row>
    <row r="7007" spans="1:6" ht="30" customHeight="1">
      <c r="A7007" s="446">
        <v>95380</v>
      </c>
      <c r="B7007" s="447" t="s">
        <v>5396</v>
      </c>
      <c r="C7007" s="448" t="s">
        <v>2672</v>
      </c>
      <c r="D7007" s="449">
        <v>0</v>
      </c>
      <c r="E7007" s="449">
        <v>0.12</v>
      </c>
      <c r="F7007" s="449" t="s">
        <v>11289</v>
      </c>
    </row>
    <row r="7008" spans="1:6" ht="15" customHeight="1">
      <c r="A7008" s="446">
        <v>95381</v>
      </c>
      <c r="B7008" s="447" t="s">
        <v>5397</v>
      </c>
      <c r="C7008" s="448" t="s">
        <v>2672</v>
      </c>
      <c r="D7008" s="449">
        <v>0</v>
      </c>
      <c r="E7008" s="449">
        <v>0.1</v>
      </c>
      <c r="F7008" s="449" t="s">
        <v>14028</v>
      </c>
    </row>
    <row r="7009" spans="1:6" ht="30" customHeight="1">
      <c r="A7009" s="446">
        <v>95382</v>
      </c>
      <c r="B7009" s="447" t="s">
        <v>5398</v>
      </c>
      <c r="C7009" s="448" t="s">
        <v>2672</v>
      </c>
      <c r="D7009" s="449">
        <v>0</v>
      </c>
      <c r="E7009" s="449">
        <v>0.18</v>
      </c>
      <c r="F7009" s="449" t="s">
        <v>11829</v>
      </c>
    </row>
    <row r="7010" spans="1:6" ht="30" customHeight="1">
      <c r="A7010" s="446">
        <v>95383</v>
      </c>
      <c r="B7010" s="447" t="s">
        <v>5399</v>
      </c>
      <c r="C7010" s="448" t="s">
        <v>2672</v>
      </c>
      <c r="D7010" s="449">
        <v>0</v>
      </c>
      <c r="E7010" s="449">
        <v>0.16</v>
      </c>
      <c r="F7010" s="449" t="s">
        <v>11290</v>
      </c>
    </row>
    <row r="7011" spans="1:6" ht="30" customHeight="1">
      <c r="A7011" s="446">
        <v>95384</v>
      </c>
      <c r="B7011" s="447" t="s">
        <v>5400</v>
      </c>
      <c r="C7011" s="448" t="s">
        <v>2672</v>
      </c>
      <c r="D7011" s="449">
        <v>0</v>
      </c>
      <c r="E7011" s="449">
        <v>0.1</v>
      </c>
      <c r="F7011" s="449" t="s">
        <v>14028</v>
      </c>
    </row>
    <row r="7012" spans="1:6" ht="15" customHeight="1">
      <c r="A7012" s="446">
        <v>95385</v>
      </c>
      <c r="B7012" s="447" t="s">
        <v>5401</v>
      </c>
      <c r="C7012" s="448" t="s">
        <v>2672</v>
      </c>
      <c r="D7012" s="449">
        <v>0</v>
      </c>
      <c r="E7012" s="449">
        <v>0.13</v>
      </c>
      <c r="F7012" s="449" t="s">
        <v>16005</v>
      </c>
    </row>
    <row r="7013" spans="1:6" ht="15" customHeight="1">
      <c r="A7013" s="446">
        <v>95386</v>
      </c>
      <c r="B7013" s="447" t="s">
        <v>5402</v>
      </c>
      <c r="C7013" s="448" t="s">
        <v>2672</v>
      </c>
      <c r="D7013" s="449">
        <v>0</v>
      </c>
      <c r="E7013" s="449">
        <v>0.16</v>
      </c>
      <c r="F7013" s="449" t="s">
        <v>11290</v>
      </c>
    </row>
    <row r="7014" spans="1:6" ht="15" customHeight="1">
      <c r="A7014" s="446">
        <v>95387</v>
      </c>
      <c r="B7014" s="447" t="s">
        <v>5403</v>
      </c>
      <c r="C7014" s="448" t="s">
        <v>2672</v>
      </c>
      <c r="D7014" s="449">
        <v>0</v>
      </c>
      <c r="E7014" s="449">
        <v>0.22</v>
      </c>
      <c r="F7014" s="449" t="s">
        <v>15968</v>
      </c>
    </row>
    <row r="7015" spans="1:6" ht="15" customHeight="1">
      <c r="A7015" s="446">
        <v>95388</v>
      </c>
      <c r="B7015" s="447" t="s">
        <v>5404</v>
      </c>
      <c r="C7015" s="448" t="s">
        <v>2672</v>
      </c>
      <c r="D7015" s="449">
        <v>0</v>
      </c>
      <c r="E7015" s="449">
        <v>0.06</v>
      </c>
      <c r="F7015" s="449" t="s">
        <v>11827</v>
      </c>
    </row>
    <row r="7016" spans="1:6" ht="30" customHeight="1">
      <c r="A7016" s="446">
        <v>95389</v>
      </c>
      <c r="B7016" s="447" t="s">
        <v>5405</v>
      </c>
      <c r="C7016" s="448" t="s">
        <v>2672</v>
      </c>
      <c r="D7016" s="449">
        <v>0</v>
      </c>
      <c r="E7016" s="449">
        <v>7.0000000000000007E-2</v>
      </c>
      <c r="F7016" s="449" t="s">
        <v>14029</v>
      </c>
    </row>
    <row r="7017" spans="1:6" ht="15" customHeight="1">
      <c r="A7017" s="446">
        <v>95390</v>
      </c>
      <c r="B7017" s="447" t="s">
        <v>5406</v>
      </c>
      <c r="C7017" s="448" t="s">
        <v>2672</v>
      </c>
      <c r="D7017" s="449">
        <v>0</v>
      </c>
      <c r="E7017" s="449">
        <v>0.06</v>
      </c>
      <c r="F7017" s="449" t="s">
        <v>11827</v>
      </c>
    </row>
    <row r="7018" spans="1:6" ht="30" customHeight="1">
      <c r="A7018" s="446">
        <v>95391</v>
      </c>
      <c r="B7018" s="447" t="s">
        <v>5407</v>
      </c>
      <c r="C7018" s="448" t="s">
        <v>2672</v>
      </c>
      <c r="D7018" s="449">
        <v>0</v>
      </c>
      <c r="E7018" s="449">
        <v>0.08</v>
      </c>
      <c r="F7018" s="449" t="s">
        <v>13137</v>
      </c>
    </row>
    <row r="7019" spans="1:6" ht="15" customHeight="1">
      <c r="A7019" s="446">
        <v>95392</v>
      </c>
      <c r="B7019" s="447" t="s">
        <v>5408</v>
      </c>
      <c r="C7019" s="448" t="s">
        <v>2672</v>
      </c>
      <c r="D7019" s="449">
        <v>0</v>
      </c>
      <c r="E7019" s="449">
        <v>0.06</v>
      </c>
      <c r="F7019" s="449" t="s">
        <v>11827</v>
      </c>
    </row>
    <row r="7020" spans="1:6" ht="30" customHeight="1">
      <c r="A7020" s="446">
        <v>95393</v>
      </c>
      <c r="B7020" s="447" t="s">
        <v>5409</v>
      </c>
      <c r="C7020" s="448" t="s">
        <v>2672</v>
      </c>
      <c r="D7020" s="449">
        <v>0</v>
      </c>
      <c r="E7020" s="449">
        <v>0.23</v>
      </c>
      <c r="F7020" s="449" t="s">
        <v>11318</v>
      </c>
    </row>
    <row r="7021" spans="1:6" ht="30" customHeight="1">
      <c r="A7021" s="446">
        <v>95394</v>
      </c>
      <c r="B7021" s="447" t="s">
        <v>5410</v>
      </c>
      <c r="C7021" s="448" t="s">
        <v>2672</v>
      </c>
      <c r="D7021" s="449">
        <v>0</v>
      </c>
      <c r="E7021" s="449">
        <v>0.36</v>
      </c>
      <c r="F7021" s="449" t="s">
        <v>14193</v>
      </c>
    </row>
    <row r="7022" spans="1:6" ht="30" customHeight="1">
      <c r="A7022" s="446">
        <v>95395</v>
      </c>
      <c r="B7022" s="447" t="s">
        <v>5411</v>
      </c>
      <c r="C7022" s="448" t="s">
        <v>2672</v>
      </c>
      <c r="D7022" s="449">
        <v>0</v>
      </c>
      <c r="E7022" s="449">
        <v>0.51</v>
      </c>
      <c r="F7022" s="449" t="s">
        <v>11602</v>
      </c>
    </row>
    <row r="7023" spans="1:6" ht="30" customHeight="1">
      <c r="A7023" s="446">
        <v>95396</v>
      </c>
      <c r="B7023" s="447" t="s">
        <v>5412</v>
      </c>
      <c r="C7023" s="448" t="s">
        <v>2672</v>
      </c>
      <c r="D7023" s="449">
        <v>0</v>
      </c>
      <c r="E7023" s="449">
        <v>0.67</v>
      </c>
      <c r="F7023" s="449" t="s">
        <v>11627</v>
      </c>
    </row>
    <row r="7024" spans="1:6" ht="30" customHeight="1">
      <c r="A7024" s="446">
        <v>95397</v>
      </c>
      <c r="B7024" s="447" t="s">
        <v>5413</v>
      </c>
      <c r="C7024" s="448" t="s">
        <v>2672</v>
      </c>
      <c r="D7024" s="449">
        <v>0</v>
      </c>
      <c r="E7024" s="449">
        <v>0.08</v>
      </c>
      <c r="F7024" s="449" t="s">
        <v>13137</v>
      </c>
    </row>
    <row r="7025" spans="1:6" ht="30" customHeight="1">
      <c r="A7025" s="446">
        <v>95398</v>
      </c>
      <c r="B7025" s="447" t="s">
        <v>5414</v>
      </c>
      <c r="C7025" s="448" t="s">
        <v>2672</v>
      </c>
      <c r="D7025" s="449">
        <v>0</v>
      </c>
      <c r="E7025" s="449">
        <v>0.05</v>
      </c>
      <c r="F7025" s="449" t="s">
        <v>11288</v>
      </c>
    </row>
    <row r="7026" spans="1:6" ht="30" customHeight="1">
      <c r="A7026" s="446">
        <v>95399</v>
      </c>
      <c r="B7026" s="447" t="s">
        <v>5415</v>
      </c>
      <c r="C7026" s="448" t="s">
        <v>2672</v>
      </c>
      <c r="D7026" s="449">
        <v>0</v>
      </c>
      <c r="E7026" s="449">
        <v>0.05</v>
      </c>
      <c r="F7026" s="449" t="s">
        <v>11288</v>
      </c>
    </row>
    <row r="7027" spans="1:6" ht="30" customHeight="1">
      <c r="A7027" s="446">
        <v>95400</v>
      </c>
      <c r="B7027" s="447" t="s">
        <v>5416</v>
      </c>
      <c r="C7027" s="448" t="s">
        <v>2672</v>
      </c>
      <c r="D7027" s="449">
        <v>0</v>
      </c>
      <c r="E7027" s="449">
        <v>7.0000000000000007E-2</v>
      </c>
      <c r="F7027" s="449" t="s">
        <v>14029</v>
      </c>
    </row>
    <row r="7028" spans="1:6" ht="30" customHeight="1">
      <c r="A7028" s="446">
        <v>95401</v>
      </c>
      <c r="B7028" s="447" t="s">
        <v>5417</v>
      </c>
      <c r="C7028" s="448" t="s">
        <v>2672</v>
      </c>
      <c r="D7028" s="449">
        <v>0</v>
      </c>
      <c r="E7028" s="449">
        <v>0.52</v>
      </c>
      <c r="F7028" s="449" t="s">
        <v>13748</v>
      </c>
    </row>
    <row r="7029" spans="1:6" ht="30" customHeight="1">
      <c r="A7029" s="446">
        <v>95402</v>
      </c>
      <c r="B7029" s="447" t="s">
        <v>5418</v>
      </c>
      <c r="C7029" s="448" t="s">
        <v>2672</v>
      </c>
      <c r="D7029" s="449">
        <v>0</v>
      </c>
      <c r="E7029" s="449">
        <v>0.87</v>
      </c>
      <c r="F7029" s="449" t="s">
        <v>16126</v>
      </c>
    </row>
    <row r="7030" spans="1:6" ht="30" customHeight="1">
      <c r="A7030" s="446">
        <v>95403</v>
      </c>
      <c r="B7030" s="447" t="s">
        <v>5419</v>
      </c>
      <c r="C7030" s="448" t="s">
        <v>2672</v>
      </c>
      <c r="D7030" s="449">
        <v>0</v>
      </c>
      <c r="E7030" s="449">
        <v>0.99</v>
      </c>
      <c r="F7030" s="449" t="s">
        <v>12212</v>
      </c>
    </row>
    <row r="7031" spans="1:6" ht="30" customHeight="1">
      <c r="A7031" s="446">
        <v>95404</v>
      </c>
      <c r="B7031" s="447" t="s">
        <v>5420</v>
      </c>
      <c r="C7031" s="448" t="s">
        <v>2672</v>
      </c>
      <c r="D7031" s="449">
        <v>0</v>
      </c>
      <c r="E7031" s="449">
        <v>1.35</v>
      </c>
      <c r="F7031" s="449" t="s">
        <v>12512</v>
      </c>
    </row>
    <row r="7032" spans="1:6" ht="15" customHeight="1">
      <c r="A7032" s="446">
        <v>95405</v>
      </c>
      <c r="B7032" s="447" t="s">
        <v>5421</v>
      </c>
      <c r="C7032" s="448" t="s">
        <v>2672</v>
      </c>
      <c r="D7032" s="449">
        <v>0</v>
      </c>
      <c r="E7032" s="449">
        <v>0.79</v>
      </c>
      <c r="F7032" s="449" t="s">
        <v>11291</v>
      </c>
    </row>
    <row r="7033" spans="1:6" ht="15" customHeight="1">
      <c r="A7033" s="446">
        <v>95406</v>
      </c>
      <c r="B7033" s="447" t="s">
        <v>5422</v>
      </c>
      <c r="C7033" s="448" t="s">
        <v>2672</v>
      </c>
      <c r="D7033" s="449">
        <v>0</v>
      </c>
      <c r="E7033" s="449">
        <v>0.1</v>
      </c>
      <c r="F7033" s="449" t="s">
        <v>14028</v>
      </c>
    </row>
    <row r="7034" spans="1:6" ht="30" customHeight="1">
      <c r="A7034" s="446">
        <v>95407</v>
      </c>
      <c r="B7034" s="447" t="s">
        <v>5423</v>
      </c>
      <c r="C7034" s="448" t="s">
        <v>2672</v>
      </c>
      <c r="D7034" s="449">
        <v>0</v>
      </c>
      <c r="E7034" s="449">
        <v>1.98</v>
      </c>
      <c r="F7034" s="449" t="s">
        <v>14675</v>
      </c>
    </row>
    <row r="7035" spans="1:6" ht="30" customHeight="1">
      <c r="A7035" s="446">
        <v>95408</v>
      </c>
      <c r="B7035" s="447" t="s">
        <v>5424</v>
      </c>
      <c r="C7035" s="448" t="s">
        <v>1321</v>
      </c>
      <c r="D7035" s="449">
        <v>0</v>
      </c>
      <c r="E7035" s="449">
        <v>8.94</v>
      </c>
      <c r="F7035" s="449" t="s">
        <v>20973</v>
      </c>
    </row>
    <row r="7036" spans="1:6" ht="30" customHeight="1">
      <c r="A7036" s="446">
        <v>95409</v>
      </c>
      <c r="B7036" s="447" t="s">
        <v>5425</v>
      </c>
      <c r="C7036" s="448" t="s">
        <v>1321</v>
      </c>
      <c r="D7036" s="449">
        <v>0</v>
      </c>
      <c r="E7036" s="449">
        <v>8.1</v>
      </c>
      <c r="F7036" s="449" t="s">
        <v>12282</v>
      </c>
    </row>
    <row r="7037" spans="1:6" ht="30" customHeight="1">
      <c r="A7037" s="446">
        <v>95410</v>
      </c>
      <c r="B7037" s="447" t="s">
        <v>5426</v>
      </c>
      <c r="C7037" s="448" t="s">
        <v>1321</v>
      </c>
      <c r="D7037" s="449">
        <v>0</v>
      </c>
      <c r="E7037" s="449">
        <v>5.0599999999999996</v>
      </c>
      <c r="F7037" s="449" t="s">
        <v>17464</v>
      </c>
    </row>
    <row r="7038" spans="1:6" ht="30" customHeight="1">
      <c r="A7038" s="446">
        <v>95411</v>
      </c>
      <c r="B7038" s="447" t="s">
        <v>5427</v>
      </c>
      <c r="C7038" s="448" t="s">
        <v>1321</v>
      </c>
      <c r="D7038" s="449">
        <v>0</v>
      </c>
      <c r="E7038" s="449">
        <v>7.13</v>
      </c>
      <c r="F7038" s="449" t="s">
        <v>14204</v>
      </c>
    </row>
    <row r="7039" spans="1:6" ht="30" customHeight="1">
      <c r="A7039" s="446">
        <v>95412</v>
      </c>
      <c r="B7039" s="447" t="s">
        <v>5063</v>
      </c>
      <c r="C7039" s="448" t="s">
        <v>1321</v>
      </c>
      <c r="D7039" s="449">
        <v>0</v>
      </c>
      <c r="E7039" s="449">
        <v>7.85</v>
      </c>
      <c r="F7039" s="449" t="s">
        <v>11865</v>
      </c>
    </row>
    <row r="7040" spans="1:6" ht="15" customHeight="1">
      <c r="A7040" s="446">
        <v>95413</v>
      </c>
      <c r="B7040" s="447" t="s">
        <v>5064</v>
      </c>
      <c r="C7040" s="448" t="s">
        <v>1321</v>
      </c>
      <c r="D7040" s="449">
        <v>0</v>
      </c>
      <c r="E7040" s="449">
        <v>8.68</v>
      </c>
      <c r="F7040" s="449" t="s">
        <v>20974</v>
      </c>
    </row>
    <row r="7041" spans="1:6" ht="30" customHeight="1">
      <c r="A7041" s="446">
        <v>95414</v>
      </c>
      <c r="B7041" s="447" t="s">
        <v>5065</v>
      </c>
      <c r="C7041" s="448" t="s">
        <v>1321</v>
      </c>
      <c r="D7041" s="449">
        <v>0</v>
      </c>
      <c r="E7041" s="449">
        <v>30.97</v>
      </c>
      <c r="F7041" s="449" t="s">
        <v>15110</v>
      </c>
    </row>
    <row r="7042" spans="1:6" ht="30" customHeight="1">
      <c r="A7042" s="446">
        <v>95415</v>
      </c>
      <c r="B7042" s="447" t="s">
        <v>5066</v>
      </c>
      <c r="C7042" s="448" t="s">
        <v>1321</v>
      </c>
      <c r="D7042" s="449">
        <v>0</v>
      </c>
      <c r="E7042" s="449">
        <v>117.05</v>
      </c>
      <c r="F7042" s="449" t="s">
        <v>20975</v>
      </c>
    </row>
    <row r="7043" spans="1:6" ht="30" customHeight="1">
      <c r="A7043" s="446">
        <v>95416</v>
      </c>
      <c r="B7043" s="447" t="s">
        <v>5067</v>
      </c>
      <c r="C7043" s="448" t="s">
        <v>1321</v>
      </c>
      <c r="D7043" s="449">
        <v>0</v>
      </c>
      <c r="E7043" s="449">
        <v>6.7</v>
      </c>
      <c r="F7043" s="449" t="s">
        <v>15834</v>
      </c>
    </row>
    <row r="7044" spans="1:6" ht="30" customHeight="1">
      <c r="A7044" s="446">
        <v>95417</v>
      </c>
      <c r="B7044" s="447" t="s">
        <v>5068</v>
      </c>
      <c r="C7044" s="448" t="s">
        <v>1321</v>
      </c>
      <c r="D7044" s="449">
        <v>0</v>
      </c>
      <c r="E7044" s="449">
        <v>133.22</v>
      </c>
      <c r="F7044" s="449" t="s">
        <v>20976</v>
      </c>
    </row>
    <row r="7045" spans="1:6" ht="30" customHeight="1">
      <c r="A7045" s="446">
        <v>95418</v>
      </c>
      <c r="B7045" s="447" t="s">
        <v>5069</v>
      </c>
      <c r="C7045" s="448" t="s">
        <v>1321</v>
      </c>
      <c r="D7045" s="449">
        <v>0</v>
      </c>
      <c r="E7045" s="449">
        <v>182.12</v>
      </c>
      <c r="F7045" s="449" t="s">
        <v>20977</v>
      </c>
    </row>
    <row r="7046" spans="1:6" ht="30" customHeight="1">
      <c r="A7046" s="446">
        <v>95419</v>
      </c>
      <c r="B7046" s="447" t="s">
        <v>5070</v>
      </c>
      <c r="C7046" s="448" t="s">
        <v>1321</v>
      </c>
      <c r="D7046" s="449">
        <v>0</v>
      </c>
      <c r="E7046" s="449">
        <v>48.35</v>
      </c>
      <c r="F7046" s="449" t="s">
        <v>20978</v>
      </c>
    </row>
    <row r="7047" spans="1:6" ht="30" customHeight="1">
      <c r="A7047" s="446">
        <v>95420</v>
      </c>
      <c r="B7047" s="447" t="s">
        <v>5071</v>
      </c>
      <c r="C7047" s="448" t="s">
        <v>1321</v>
      </c>
      <c r="D7047" s="449">
        <v>0</v>
      </c>
      <c r="E7047" s="449">
        <v>68.680000000000007</v>
      </c>
      <c r="F7047" s="449" t="s">
        <v>20102</v>
      </c>
    </row>
    <row r="7048" spans="1:6" ht="30" customHeight="1">
      <c r="A7048" s="446">
        <v>95421</v>
      </c>
      <c r="B7048" s="447" t="s">
        <v>5072</v>
      </c>
      <c r="C7048" s="448" t="s">
        <v>1321</v>
      </c>
      <c r="D7048" s="449">
        <v>0</v>
      </c>
      <c r="E7048" s="449">
        <v>90.8</v>
      </c>
      <c r="F7048" s="449" t="s">
        <v>20979</v>
      </c>
    </row>
    <row r="7049" spans="1:6" ht="30" customHeight="1">
      <c r="A7049" s="446">
        <v>95422</v>
      </c>
      <c r="B7049" s="447" t="s">
        <v>5073</v>
      </c>
      <c r="C7049" s="448" t="s">
        <v>1321</v>
      </c>
      <c r="D7049" s="449">
        <v>0</v>
      </c>
      <c r="E7049" s="449">
        <v>70.06</v>
      </c>
      <c r="F7049" s="449" t="s">
        <v>20980</v>
      </c>
    </row>
    <row r="7050" spans="1:6" ht="30" customHeight="1">
      <c r="A7050" s="446">
        <v>95423</v>
      </c>
      <c r="B7050" s="447" t="s">
        <v>5074</v>
      </c>
      <c r="C7050" s="448" t="s">
        <v>1321</v>
      </c>
      <c r="D7050" s="449">
        <v>0</v>
      </c>
      <c r="E7050" s="449">
        <v>106.34</v>
      </c>
      <c r="F7050" s="449" t="s">
        <v>20981</v>
      </c>
    </row>
    <row r="7051" spans="1:6" ht="15" customHeight="1">
      <c r="A7051" s="446">
        <v>95424</v>
      </c>
      <c r="B7051" s="447" t="s">
        <v>5075</v>
      </c>
      <c r="C7051" s="448" t="s">
        <v>1321</v>
      </c>
      <c r="D7051" s="449">
        <v>0</v>
      </c>
      <c r="E7051" s="449">
        <v>14.98</v>
      </c>
      <c r="F7051" s="449" t="s">
        <v>20982</v>
      </c>
    </row>
  </sheetData>
  <sheetProtection algorithmName="SHA-512" hashValue="PF1XqLYKWe0tyZFY07xNVTDbllqIJW+LelMnuPdpCarUpiyZ2iT7kQaUZZJ0zWovfV32ATD3hCdgUCabVIt16A==" saltValue="dGINB6bxZyFDOj6GLIUAtA==" spinCount="100000"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8"/>
      <c r="B1" s="30"/>
      <c r="C1" s="327"/>
      <c r="D1" s="30"/>
    </row>
    <row r="2" spans="1:4" s="32" customFormat="1" ht="36.75" customHeight="1">
      <c r="A2" s="308" t="s">
        <v>2304</v>
      </c>
      <c r="B2" s="118" t="s">
        <v>1258</v>
      </c>
      <c r="C2" s="118" t="s">
        <v>2307</v>
      </c>
      <c r="D2" s="118" t="s">
        <v>1259</v>
      </c>
    </row>
    <row r="3" spans="1:4" s="43" customFormat="1" ht="30">
      <c r="A3" s="446">
        <v>38605</v>
      </c>
      <c r="B3" s="447" t="s">
        <v>15286</v>
      </c>
      <c r="C3" s="448" t="s">
        <v>6192</v>
      </c>
      <c r="D3" s="449" t="s">
        <v>11285</v>
      </c>
    </row>
    <row r="4" spans="1:4" s="43" customFormat="1">
      <c r="A4" s="446">
        <v>11270</v>
      </c>
      <c r="B4" s="447" t="s">
        <v>15287</v>
      </c>
      <c r="C4" s="448" t="s">
        <v>6192</v>
      </c>
      <c r="D4" s="449" t="s">
        <v>11286</v>
      </c>
    </row>
    <row r="5" spans="1:4" s="43" customFormat="1">
      <c r="A5" s="446">
        <v>412</v>
      </c>
      <c r="B5" s="447" t="s">
        <v>15288</v>
      </c>
      <c r="C5" s="448" t="s">
        <v>6192</v>
      </c>
      <c r="D5" s="449" t="s">
        <v>11287</v>
      </c>
    </row>
    <row r="6" spans="1:4" s="43" customFormat="1">
      <c r="A6" s="446">
        <v>414</v>
      </c>
      <c r="B6" s="447" t="s">
        <v>6194</v>
      </c>
      <c r="C6" s="448" t="s">
        <v>6192</v>
      </c>
      <c r="D6" s="449" t="s">
        <v>11288</v>
      </c>
    </row>
    <row r="7" spans="1:4">
      <c r="A7" s="446">
        <v>410</v>
      </c>
      <c r="B7" s="447" t="s">
        <v>6195</v>
      </c>
      <c r="C7" s="448" t="s">
        <v>6192</v>
      </c>
      <c r="D7" s="449" t="s">
        <v>11289</v>
      </c>
    </row>
    <row r="8" spans="1:4">
      <c r="A8" s="446">
        <v>411</v>
      </c>
      <c r="B8" s="447" t="s">
        <v>6196</v>
      </c>
      <c r="C8" s="448" t="s">
        <v>6192</v>
      </c>
      <c r="D8" s="449" t="s">
        <v>11290</v>
      </c>
    </row>
    <row r="9" spans="1:4">
      <c r="A9" s="446">
        <v>408</v>
      </c>
      <c r="B9" s="447" t="s">
        <v>6197</v>
      </c>
      <c r="C9" s="448" t="s">
        <v>6192</v>
      </c>
      <c r="D9" s="449" t="s">
        <v>11291</v>
      </c>
    </row>
    <row r="10" spans="1:4" ht="30">
      <c r="A10" s="446">
        <v>39131</v>
      </c>
      <c r="B10" s="447" t="s">
        <v>6198</v>
      </c>
      <c r="C10" s="448" t="s">
        <v>6192</v>
      </c>
      <c r="D10" s="449" t="s">
        <v>11292</v>
      </c>
    </row>
    <row r="11" spans="1:4" ht="30">
      <c r="A11" s="446">
        <v>394</v>
      </c>
      <c r="B11" s="447" t="s">
        <v>6199</v>
      </c>
      <c r="C11" s="448" t="s">
        <v>6192</v>
      </c>
      <c r="D11" s="449" t="s">
        <v>11293</v>
      </c>
    </row>
    <row r="12" spans="1:4" ht="30">
      <c r="A12" s="446">
        <v>39130</v>
      </c>
      <c r="B12" s="447" t="s">
        <v>6200</v>
      </c>
      <c r="C12" s="448" t="s">
        <v>6192</v>
      </c>
      <c r="D12" s="449" t="s">
        <v>11294</v>
      </c>
    </row>
    <row r="13" spans="1:4" ht="30">
      <c r="A13" s="446">
        <v>395</v>
      </c>
      <c r="B13" s="447" t="s">
        <v>6201</v>
      </c>
      <c r="C13" s="448" t="s">
        <v>6192</v>
      </c>
      <c r="D13" s="449" t="s">
        <v>11295</v>
      </c>
    </row>
    <row r="14" spans="1:4" ht="30">
      <c r="A14" s="446">
        <v>39129</v>
      </c>
      <c r="B14" s="447" t="s">
        <v>6204</v>
      </c>
      <c r="C14" s="448" t="s">
        <v>6192</v>
      </c>
      <c r="D14" s="449" t="s">
        <v>11298</v>
      </c>
    </row>
    <row r="15" spans="1:4" ht="30">
      <c r="A15" s="446">
        <v>393</v>
      </c>
      <c r="B15" s="447" t="s">
        <v>6205</v>
      </c>
      <c r="C15" s="448" t="s">
        <v>6192</v>
      </c>
      <c r="D15" s="449" t="s">
        <v>11299</v>
      </c>
    </row>
    <row r="16" spans="1:4" ht="30">
      <c r="A16" s="446">
        <v>39127</v>
      </c>
      <c r="B16" s="447" t="s">
        <v>6202</v>
      </c>
      <c r="C16" s="448" t="s">
        <v>6192</v>
      </c>
      <c r="D16" s="449" t="s">
        <v>11296</v>
      </c>
    </row>
    <row r="17" spans="1:4" ht="30">
      <c r="A17" s="446">
        <v>392</v>
      </c>
      <c r="B17" s="447" t="s">
        <v>6203</v>
      </c>
      <c r="C17" s="448" t="s">
        <v>6192</v>
      </c>
      <c r="D17" s="449" t="s">
        <v>11297</v>
      </c>
    </row>
    <row r="18" spans="1:4" ht="30">
      <c r="A18" s="446">
        <v>39133</v>
      </c>
      <c r="B18" s="447" t="s">
        <v>6206</v>
      </c>
      <c r="C18" s="448" t="s">
        <v>6192</v>
      </c>
      <c r="D18" s="449" t="s">
        <v>11300</v>
      </c>
    </row>
    <row r="19" spans="1:4" ht="30">
      <c r="A19" s="446">
        <v>397</v>
      </c>
      <c r="B19" s="447" t="s">
        <v>6207</v>
      </c>
      <c r="C19" s="448" t="s">
        <v>6192</v>
      </c>
      <c r="D19" s="449" t="s">
        <v>11301</v>
      </c>
    </row>
    <row r="20" spans="1:4" ht="30">
      <c r="A20" s="446">
        <v>39132</v>
      </c>
      <c r="B20" s="447" t="s">
        <v>6208</v>
      </c>
      <c r="C20" s="448" t="s">
        <v>6192</v>
      </c>
      <c r="D20" s="449" t="s">
        <v>11302</v>
      </c>
    </row>
    <row r="21" spans="1:4" ht="30">
      <c r="A21" s="446">
        <v>396</v>
      </c>
      <c r="B21" s="447" t="s">
        <v>6209</v>
      </c>
      <c r="C21" s="448" t="s">
        <v>6192</v>
      </c>
      <c r="D21" s="449" t="s">
        <v>11286</v>
      </c>
    </row>
    <row r="22" spans="1:4" ht="30">
      <c r="A22" s="446">
        <v>39135</v>
      </c>
      <c r="B22" s="447" t="s">
        <v>6210</v>
      </c>
      <c r="C22" s="448" t="s">
        <v>6192</v>
      </c>
      <c r="D22" s="449" t="s">
        <v>11303</v>
      </c>
    </row>
    <row r="23" spans="1:4" ht="30">
      <c r="A23" s="446">
        <v>39134</v>
      </c>
      <c r="B23" s="447" t="s">
        <v>6214</v>
      </c>
      <c r="C23" s="448" t="s">
        <v>6192</v>
      </c>
      <c r="D23" s="449" t="s">
        <v>11306</v>
      </c>
    </row>
    <row r="24" spans="1:4" ht="30">
      <c r="A24" s="446">
        <v>398</v>
      </c>
      <c r="B24" s="447" t="s">
        <v>6215</v>
      </c>
      <c r="C24" s="448" t="s">
        <v>6192</v>
      </c>
      <c r="D24" s="449" t="s">
        <v>11307</v>
      </c>
    </row>
    <row r="25" spans="1:4" ht="30">
      <c r="A25" s="446">
        <v>39128</v>
      </c>
      <c r="B25" s="447" t="s">
        <v>6211</v>
      </c>
      <c r="C25" s="448" t="s">
        <v>6192</v>
      </c>
      <c r="D25" s="449" t="s">
        <v>11304</v>
      </c>
    </row>
    <row r="26" spans="1:4" ht="30">
      <c r="A26" s="446">
        <v>400</v>
      </c>
      <c r="B26" s="447" t="s">
        <v>6212</v>
      </c>
      <c r="C26" s="448" t="s">
        <v>6192</v>
      </c>
      <c r="D26" s="449" t="s">
        <v>11305</v>
      </c>
    </row>
    <row r="27" spans="1:4" ht="30">
      <c r="A27" s="446">
        <v>39125</v>
      </c>
      <c r="B27" s="447" t="s">
        <v>6213</v>
      </c>
      <c r="C27" s="448" t="s">
        <v>6192</v>
      </c>
      <c r="D27" s="449" t="s">
        <v>11304</v>
      </c>
    </row>
    <row r="28" spans="1:4" ht="30">
      <c r="A28" s="446">
        <v>39126</v>
      </c>
      <c r="B28" s="447" t="s">
        <v>6216</v>
      </c>
      <c r="C28" s="448" t="s">
        <v>6192</v>
      </c>
      <c r="D28" s="449" t="s">
        <v>11308</v>
      </c>
    </row>
    <row r="29" spans="1:4" ht="30">
      <c r="A29" s="446">
        <v>399</v>
      </c>
      <c r="B29" s="447" t="s">
        <v>6217</v>
      </c>
      <c r="C29" s="448" t="s">
        <v>6192</v>
      </c>
      <c r="D29" s="449" t="s">
        <v>11309</v>
      </c>
    </row>
    <row r="30" spans="1:4" ht="30">
      <c r="A30" s="446">
        <v>39158</v>
      </c>
      <c r="B30" s="447" t="s">
        <v>6218</v>
      </c>
      <c r="C30" s="448" t="s">
        <v>6192</v>
      </c>
      <c r="D30" s="449" t="s">
        <v>11310</v>
      </c>
    </row>
    <row r="31" spans="1:4">
      <c r="A31" s="446">
        <v>39141</v>
      </c>
      <c r="B31" s="447" t="s">
        <v>6219</v>
      </c>
      <c r="C31" s="448" t="s">
        <v>6192</v>
      </c>
      <c r="D31" s="449" t="s">
        <v>11311</v>
      </c>
    </row>
    <row r="32" spans="1:4">
      <c r="A32" s="446">
        <v>39140</v>
      </c>
      <c r="B32" s="447" t="s">
        <v>6220</v>
      </c>
      <c r="C32" s="448" t="s">
        <v>6192</v>
      </c>
      <c r="D32" s="449" t="s">
        <v>11312</v>
      </c>
    </row>
    <row r="33" spans="1:4">
      <c r="A33" s="446">
        <v>39139</v>
      </c>
      <c r="B33" s="447" t="s">
        <v>6222</v>
      </c>
      <c r="C33" s="448" t="s">
        <v>6192</v>
      </c>
      <c r="D33" s="449" t="s">
        <v>11314</v>
      </c>
    </row>
    <row r="34" spans="1:4">
      <c r="A34" s="446">
        <v>39137</v>
      </c>
      <c r="B34" s="447" t="s">
        <v>6221</v>
      </c>
      <c r="C34" s="448" t="s">
        <v>6192</v>
      </c>
      <c r="D34" s="449" t="s">
        <v>11313</v>
      </c>
    </row>
    <row r="35" spans="1:4">
      <c r="A35" s="446">
        <v>39143</v>
      </c>
      <c r="B35" s="447" t="s">
        <v>6223</v>
      </c>
      <c r="C35" s="448" t="s">
        <v>6192</v>
      </c>
      <c r="D35" s="449" t="s">
        <v>11315</v>
      </c>
    </row>
    <row r="36" spans="1:4">
      <c r="A36" s="446">
        <v>39142</v>
      </c>
      <c r="B36" s="447" t="s">
        <v>6224</v>
      </c>
      <c r="C36" s="448" t="s">
        <v>6192</v>
      </c>
      <c r="D36" s="449" t="s">
        <v>11316</v>
      </c>
    </row>
    <row r="37" spans="1:4">
      <c r="A37" s="446">
        <v>39144</v>
      </c>
      <c r="B37" s="447" t="s">
        <v>6227</v>
      </c>
      <c r="C37" s="448" t="s">
        <v>6192</v>
      </c>
      <c r="D37" s="449" t="s">
        <v>11295</v>
      </c>
    </row>
    <row r="38" spans="1:4">
      <c r="A38" s="446">
        <v>39138</v>
      </c>
      <c r="B38" s="447" t="s">
        <v>6225</v>
      </c>
      <c r="C38" s="448" t="s">
        <v>6192</v>
      </c>
      <c r="D38" s="449" t="s">
        <v>11317</v>
      </c>
    </row>
    <row r="39" spans="1:4">
      <c r="A39" s="446">
        <v>39136</v>
      </c>
      <c r="B39" s="447" t="s">
        <v>6226</v>
      </c>
      <c r="C39" s="448" t="s">
        <v>6192</v>
      </c>
      <c r="D39" s="449" t="s">
        <v>11318</v>
      </c>
    </row>
    <row r="40" spans="1:4">
      <c r="A40" s="446">
        <v>39145</v>
      </c>
      <c r="B40" s="447" t="s">
        <v>6228</v>
      </c>
      <c r="C40" s="448" t="s">
        <v>6192</v>
      </c>
      <c r="D40" s="449" t="s">
        <v>11319</v>
      </c>
    </row>
    <row r="41" spans="1:4" ht="30">
      <c r="A41" s="446">
        <v>12615</v>
      </c>
      <c r="B41" s="447" t="s">
        <v>6229</v>
      </c>
      <c r="C41" s="448" t="s">
        <v>6192</v>
      </c>
      <c r="D41" s="449" t="s">
        <v>11320</v>
      </c>
    </row>
    <row r="42" spans="1:4" ht="30">
      <c r="A42" s="446">
        <v>11927</v>
      </c>
      <c r="B42" s="447" t="s">
        <v>6230</v>
      </c>
      <c r="C42" s="448" t="s">
        <v>6192</v>
      </c>
      <c r="D42" s="449" t="s">
        <v>11321</v>
      </c>
    </row>
    <row r="43" spans="1:4" ht="30">
      <c r="A43" s="446">
        <v>11928</v>
      </c>
      <c r="B43" s="447" t="s">
        <v>6231</v>
      </c>
      <c r="C43" s="448" t="s">
        <v>6192</v>
      </c>
      <c r="D43" s="449" t="s">
        <v>11322</v>
      </c>
    </row>
    <row r="44" spans="1:4" ht="30">
      <c r="A44" s="446">
        <v>11929</v>
      </c>
      <c r="B44" s="447" t="s">
        <v>6232</v>
      </c>
      <c r="C44" s="448" t="s">
        <v>6192</v>
      </c>
      <c r="D44" s="449" t="s">
        <v>11323</v>
      </c>
    </row>
    <row r="45" spans="1:4">
      <c r="A45" s="446">
        <v>36801</v>
      </c>
      <c r="B45" s="447" t="s">
        <v>6233</v>
      </c>
      <c r="C45" s="448" t="s">
        <v>6192</v>
      </c>
      <c r="D45" s="449" t="s">
        <v>11324</v>
      </c>
    </row>
    <row r="46" spans="1:4" ht="30">
      <c r="A46" s="446">
        <v>36246</v>
      </c>
      <c r="B46" s="447" t="s">
        <v>6234</v>
      </c>
      <c r="C46" s="448" t="s">
        <v>6193</v>
      </c>
      <c r="D46" s="449" t="s">
        <v>11325</v>
      </c>
    </row>
    <row r="47" spans="1:4">
      <c r="A47" s="446">
        <v>37600</v>
      </c>
      <c r="B47" s="447" t="s">
        <v>6235</v>
      </c>
      <c r="C47" s="448" t="s">
        <v>6192</v>
      </c>
      <c r="D47" s="449" t="s">
        <v>11326</v>
      </c>
    </row>
    <row r="48" spans="1:4">
      <c r="A48" s="446">
        <v>37599</v>
      </c>
      <c r="B48" s="447" t="s">
        <v>6236</v>
      </c>
      <c r="C48" s="448" t="s">
        <v>6192</v>
      </c>
      <c r="D48" s="449" t="s">
        <v>11327</v>
      </c>
    </row>
    <row r="49" spans="1:4">
      <c r="A49" s="446">
        <v>1</v>
      </c>
      <c r="B49" s="447" t="s">
        <v>6237</v>
      </c>
      <c r="C49" s="448" t="s">
        <v>6238</v>
      </c>
      <c r="D49" s="449" t="s">
        <v>11328</v>
      </c>
    </row>
    <row r="50" spans="1:4">
      <c r="A50" s="446">
        <v>3</v>
      </c>
      <c r="B50" s="447" t="s">
        <v>15297</v>
      </c>
      <c r="C50" s="448" t="s">
        <v>6239</v>
      </c>
      <c r="D50" s="449" t="s">
        <v>11329</v>
      </c>
    </row>
    <row r="51" spans="1:4">
      <c r="A51" s="446">
        <v>26</v>
      </c>
      <c r="B51" s="447" t="s">
        <v>15291</v>
      </c>
      <c r="C51" s="448" t="s">
        <v>6238</v>
      </c>
      <c r="D51" s="449" t="s">
        <v>11330</v>
      </c>
    </row>
    <row r="52" spans="1:4">
      <c r="A52" s="446">
        <v>20</v>
      </c>
      <c r="B52" s="447" t="s">
        <v>6240</v>
      </c>
      <c r="C52" s="448" t="s">
        <v>6238</v>
      </c>
      <c r="D52" s="449" t="s">
        <v>11331</v>
      </c>
    </row>
    <row r="53" spans="1:4">
      <c r="A53" s="446">
        <v>21</v>
      </c>
      <c r="B53" s="447" t="s">
        <v>6241</v>
      </c>
      <c r="C53" s="448" t="s">
        <v>6238</v>
      </c>
      <c r="D53" s="449" t="s">
        <v>11331</v>
      </c>
    </row>
    <row r="54" spans="1:4">
      <c r="A54" s="446">
        <v>24</v>
      </c>
      <c r="B54" s="447" t="s">
        <v>15292</v>
      </c>
      <c r="C54" s="448" t="s">
        <v>6238</v>
      </c>
      <c r="D54" s="449" t="s">
        <v>11331</v>
      </c>
    </row>
    <row r="55" spans="1:4">
      <c r="A55" s="446">
        <v>25</v>
      </c>
      <c r="B55" s="447" t="s">
        <v>15478</v>
      </c>
      <c r="C55" s="448" t="s">
        <v>6238</v>
      </c>
      <c r="D55" s="449" t="s">
        <v>11331</v>
      </c>
    </row>
    <row r="56" spans="1:4">
      <c r="A56" s="446">
        <v>43065</v>
      </c>
      <c r="B56" s="447" t="s">
        <v>15293</v>
      </c>
      <c r="C56" s="448" t="s">
        <v>6238</v>
      </c>
      <c r="D56" s="449" t="s">
        <v>11332</v>
      </c>
    </row>
    <row r="57" spans="1:4">
      <c r="A57" s="446">
        <v>34341</v>
      </c>
      <c r="B57" s="447" t="s">
        <v>15294</v>
      </c>
      <c r="C57" s="448" t="s">
        <v>6238</v>
      </c>
      <c r="D57" s="449" t="s">
        <v>11333</v>
      </c>
    </row>
    <row r="58" spans="1:4">
      <c r="A58" s="446">
        <v>22</v>
      </c>
      <c r="B58" s="447" t="s">
        <v>6242</v>
      </c>
      <c r="C58" s="448" t="s">
        <v>6238</v>
      </c>
      <c r="D58" s="449" t="s">
        <v>11334</v>
      </c>
    </row>
    <row r="59" spans="1:4">
      <c r="A59" s="446">
        <v>23</v>
      </c>
      <c r="B59" s="447" t="s">
        <v>15295</v>
      </c>
      <c r="C59" s="448" t="s">
        <v>6238</v>
      </c>
      <c r="D59" s="449" t="s">
        <v>11335</v>
      </c>
    </row>
    <row r="60" spans="1:4">
      <c r="A60" s="446">
        <v>34439</v>
      </c>
      <c r="B60" s="447" t="s">
        <v>6243</v>
      </c>
      <c r="C60" s="448" t="s">
        <v>6238</v>
      </c>
      <c r="D60" s="449" t="s">
        <v>11336</v>
      </c>
    </row>
    <row r="61" spans="1:4">
      <c r="A61" s="446">
        <v>34</v>
      </c>
      <c r="B61" s="447" t="s">
        <v>15296</v>
      </c>
      <c r="C61" s="448" t="s">
        <v>6238</v>
      </c>
      <c r="D61" s="449" t="s">
        <v>11337</v>
      </c>
    </row>
    <row r="62" spans="1:4">
      <c r="A62" s="446">
        <v>34441</v>
      </c>
      <c r="B62" s="447" t="s">
        <v>6244</v>
      </c>
      <c r="C62" s="448" t="s">
        <v>6238</v>
      </c>
      <c r="D62" s="449" t="s">
        <v>11338</v>
      </c>
    </row>
    <row r="63" spans="1:4">
      <c r="A63" s="446">
        <v>31</v>
      </c>
      <c r="B63" s="447" t="s">
        <v>6245</v>
      </c>
      <c r="C63" s="448" t="s">
        <v>6238</v>
      </c>
      <c r="D63" s="449" t="s">
        <v>11339</v>
      </c>
    </row>
    <row r="64" spans="1:4">
      <c r="A64" s="446">
        <v>34443</v>
      </c>
      <c r="B64" s="447" t="s">
        <v>6246</v>
      </c>
      <c r="C64" s="448" t="s">
        <v>6238</v>
      </c>
      <c r="D64" s="449" t="s">
        <v>11338</v>
      </c>
    </row>
    <row r="65" spans="1:4">
      <c r="A65" s="446">
        <v>27</v>
      </c>
      <c r="B65" s="447" t="s">
        <v>6247</v>
      </c>
      <c r="C65" s="448" t="s">
        <v>6238</v>
      </c>
      <c r="D65" s="449" t="s">
        <v>11339</v>
      </c>
    </row>
    <row r="66" spans="1:4">
      <c r="A66" s="446">
        <v>34446</v>
      </c>
      <c r="B66" s="447" t="s">
        <v>6248</v>
      </c>
      <c r="C66" s="448" t="s">
        <v>6238</v>
      </c>
      <c r="D66" s="449" t="s">
        <v>11338</v>
      </c>
    </row>
    <row r="67" spans="1:4">
      <c r="A67" s="446">
        <v>29</v>
      </c>
      <c r="B67" s="447" t="s">
        <v>6249</v>
      </c>
      <c r="C67" s="448" t="s">
        <v>6238</v>
      </c>
      <c r="D67" s="449" t="s">
        <v>11340</v>
      </c>
    </row>
    <row r="68" spans="1:4">
      <c r="A68" s="446">
        <v>28</v>
      </c>
      <c r="B68" s="447" t="s">
        <v>6250</v>
      </c>
      <c r="C68" s="448" t="s">
        <v>6238</v>
      </c>
      <c r="D68" s="449" t="s">
        <v>11341</v>
      </c>
    </row>
    <row r="69" spans="1:4">
      <c r="A69" s="446">
        <v>34449</v>
      </c>
      <c r="B69" s="447" t="s">
        <v>6251</v>
      </c>
      <c r="C69" s="448" t="s">
        <v>6238</v>
      </c>
      <c r="D69" s="449" t="s">
        <v>11342</v>
      </c>
    </row>
    <row r="70" spans="1:4">
      <c r="A70" s="446">
        <v>32</v>
      </c>
      <c r="B70" s="447" t="s">
        <v>6252</v>
      </c>
      <c r="C70" s="448" t="s">
        <v>6238</v>
      </c>
      <c r="D70" s="449" t="s">
        <v>11343</v>
      </c>
    </row>
    <row r="71" spans="1:4">
      <c r="A71" s="446">
        <v>33</v>
      </c>
      <c r="B71" s="447" t="s">
        <v>6253</v>
      </c>
      <c r="C71" s="448" t="s">
        <v>6238</v>
      </c>
      <c r="D71" s="449" t="s">
        <v>11342</v>
      </c>
    </row>
    <row r="72" spans="1:4">
      <c r="A72" s="446">
        <v>34452</v>
      </c>
      <c r="B72" s="447" t="s">
        <v>6255</v>
      </c>
      <c r="C72" s="448" t="s">
        <v>6238</v>
      </c>
      <c r="D72" s="449" t="s">
        <v>11345</v>
      </c>
    </row>
    <row r="73" spans="1:4">
      <c r="A73" s="446">
        <v>36</v>
      </c>
      <c r="B73" s="447" t="s">
        <v>6256</v>
      </c>
      <c r="C73" s="448" t="s">
        <v>6238</v>
      </c>
      <c r="D73" s="449" t="s">
        <v>11346</v>
      </c>
    </row>
    <row r="74" spans="1:4">
      <c r="A74" s="446">
        <v>34456</v>
      </c>
      <c r="B74" s="447" t="s">
        <v>6257</v>
      </c>
      <c r="C74" s="448" t="s">
        <v>6238</v>
      </c>
      <c r="D74" s="449" t="s">
        <v>11345</v>
      </c>
    </row>
    <row r="75" spans="1:4">
      <c r="A75" s="446">
        <v>39</v>
      </c>
      <c r="B75" s="447" t="s">
        <v>6258</v>
      </c>
      <c r="C75" s="448" t="s">
        <v>6238</v>
      </c>
      <c r="D75" s="449" t="s">
        <v>11346</v>
      </c>
    </row>
    <row r="76" spans="1:4">
      <c r="A76" s="446">
        <v>34457</v>
      </c>
      <c r="B76" s="447" t="s">
        <v>6259</v>
      </c>
      <c r="C76" s="448" t="s">
        <v>6238</v>
      </c>
      <c r="D76" s="449" t="s">
        <v>11347</v>
      </c>
    </row>
    <row r="77" spans="1:4">
      <c r="A77" s="446">
        <v>40</v>
      </c>
      <c r="B77" s="447" t="s">
        <v>6260</v>
      </c>
      <c r="C77" s="448" t="s">
        <v>6238</v>
      </c>
      <c r="D77" s="449" t="s">
        <v>11348</v>
      </c>
    </row>
    <row r="78" spans="1:4">
      <c r="A78" s="446">
        <v>34460</v>
      </c>
      <c r="B78" s="447" t="s">
        <v>6261</v>
      </c>
      <c r="C78" s="448" t="s">
        <v>6238</v>
      </c>
      <c r="D78" s="449" t="s">
        <v>11349</v>
      </c>
    </row>
    <row r="79" spans="1:4">
      <c r="A79" s="446">
        <v>42</v>
      </c>
      <c r="B79" s="447" t="s">
        <v>6262</v>
      </c>
      <c r="C79" s="448" t="s">
        <v>6238</v>
      </c>
      <c r="D79" s="449" t="s">
        <v>11350</v>
      </c>
    </row>
    <row r="80" spans="1:4">
      <c r="A80" s="446">
        <v>38</v>
      </c>
      <c r="B80" s="447" t="s">
        <v>6263</v>
      </c>
      <c r="C80" s="448" t="s">
        <v>6238</v>
      </c>
      <c r="D80" s="449" t="s">
        <v>11351</v>
      </c>
    </row>
    <row r="81" spans="1:4">
      <c r="A81" s="446">
        <v>34343</v>
      </c>
      <c r="B81" s="447" t="s">
        <v>6254</v>
      </c>
      <c r="C81" s="448" t="s">
        <v>6238</v>
      </c>
      <c r="D81" s="449" t="s">
        <v>11344</v>
      </c>
    </row>
    <row r="82" spans="1:4">
      <c r="A82" s="446">
        <v>34344</v>
      </c>
      <c r="B82" s="447" t="s">
        <v>6264</v>
      </c>
      <c r="C82" s="448" t="s">
        <v>6238</v>
      </c>
      <c r="D82" s="449" t="s">
        <v>11352</v>
      </c>
    </row>
    <row r="83" spans="1:4" ht="30">
      <c r="A83" s="446">
        <v>20063</v>
      </c>
      <c r="B83" s="447" t="s">
        <v>6265</v>
      </c>
      <c r="C83" s="448" t="s">
        <v>6192</v>
      </c>
      <c r="D83" s="449" t="s">
        <v>11353</v>
      </c>
    </row>
    <row r="84" spans="1:4" ht="30">
      <c r="A84" s="446">
        <v>40410</v>
      </c>
      <c r="B84" s="447" t="s">
        <v>6266</v>
      </c>
      <c r="C84" s="448" t="s">
        <v>6192</v>
      </c>
      <c r="D84" s="449" t="s">
        <v>11354</v>
      </c>
    </row>
    <row r="85" spans="1:4" ht="30">
      <c r="A85" s="446">
        <v>40411</v>
      </c>
      <c r="B85" s="447" t="s">
        <v>6267</v>
      </c>
      <c r="C85" s="448" t="s">
        <v>6192</v>
      </c>
      <c r="D85" s="449" t="s">
        <v>11355</v>
      </c>
    </row>
    <row r="86" spans="1:4" ht="30">
      <c r="A86" s="446">
        <v>40412</v>
      </c>
      <c r="B86" s="447" t="s">
        <v>6268</v>
      </c>
      <c r="C86" s="448" t="s">
        <v>6192</v>
      </c>
      <c r="D86" s="449" t="s">
        <v>11356</v>
      </c>
    </row>
    <row r="87" spans="1:4">
      <c r="A87" s="446">
        <v>38838</v>
      </c>
      <c r="B87" s="447" t="s">
        <v>6269</v>
      </c>
      <c r="C87" s="448" t="s">
        <v>6192</v>
      </c>
      <c r="D87" s="449" t="s">
        <v>11357</v>
      </c>
    </row>
    <row r="88" spans="1:4">
      <c r="A88" s="446">
        <v>38839</v>
      </c>
      <c r="B88" s="447" t="s">
        <v>6270</v>
      </c>
      <c r="C88" s="448" t="s">
        <v>6192</v>
      </c>
      <c r="D88" s="449" t="s">
        <v>11358</v>
      </c>
    </row>
    <row r="89" spans="1:4" ht="30">
      <c r="A89" s="446">
        <v>55</v>
      </c>
      <c r="B89" s="447" t="s">
        <v>6271</v>
      </c>
      <c r="C89" s="448" t="s">
        <v>6192</v>
      </c>
      <c r="D89" s="449" t="s">
        <v>11359</v>
      </c>
    </row>
    <row r="90" spans="1:4" ht="30">
      <c r="A90" s="446">
        <v>61</v>
      </c>
      <c r="B90" s="447" t="s">
        <v>6272</v>
      </c>
      <c r="C90" s="448" t="s">
        <v>6192</v>
      </c>
      <c r="D90" s="449" t="s">
        <v>11360</v>
      </c>
    </row>
    <row r="91" spans="1:4" ht="30">
      <c r="A91" s="446">
        <v>62</v>
      </c>
      <c r="B91" s="447" t="s">
        <v>6273</v>
      </c>
      <c r="C91" s="448" t="s">
        <v>6192</v>
      </c>
      <c r="D91" s="449" t="s">
        <v>11361</v>
      </c>
    </row>
    <row r="92" spans="1:4" ht="30">
      <c r="A92" s="446">
        <v>77</v>
      </c>
      <c r="B92" s="447" t="s">
        <v>6274</v>
      </c>
      <c r="C92" s="448" t="s">
        <v>6192</v>
      </c>
      <c r="D92" s="449" t="s">
        <v>11296</v>
      </c>
    </row>
    <row r="93" spans="1:4">
      <c r="A93" s="446">
        <v>76</v>
      </c>
      <c r="B93" s="447" t="s">
        <v>6275</v>
      </c>
      <c r="C93" s="448" t="s">
        <v>6192</v>
      </c>
      <c r="D93" s="449" t="s">
        <v>11362</v>
      </c>
    </row>
    <row r="94" spans="1:4">
      <c r="A94" s="446">
        <v>71</v>
      </c>
      <c r="B94" s="447" t="s">
        <v>6277</v>
      </c>
      <c r="C94" s="448" t="s">
        <v>6192</v>
      </c>
      <c r="D94" s="449" t="s">
        <v>11364</v>
      </c>
    </row>
    <row r="95" spans="1:4">
      <c r="A95" s="446">
        <v>67</v>
      </c>
      <c r="B95" s="447" t="s">
        <v>6276</v>
      </c>
      <c r="C95" s="448" t="s">
        <v>6192</v>
      </c>
      <c r="D95" s="449" t="s">
        <v>11363</v>
      </c>
    </row>
    <row r="96" spans="1:4">
      <c r="A96" s="446">
        <v>73</v>
      </c>
      <c r="B96" s="447" t="s">
        <v>6278</v>
      </c>
      <c r="C96" s="448" t="s">
        <v>6192</v>
      </c>
      <c r="D96" s="449" t="s">
        <v>11365</v>
      </c>
    </row>
    <row r="97" spans="1:4">
      <c r="A97" s="446">
        <v>103</v>
      </c>
      <c r="B97" s="447" t="s">
        <v>6279</v>
      </c>
      <c r="C97" s="448" t="s">
        <v>6192</v>
      </c>
      <c r="D97" s="449" t="s">
        <v>11366</v>
      </c>
    </row>
    <row r="98" spans="1:4">
      <c r="A98" s="446">
        <v>107</v>
      </c>
      <c r="B98" s="447" t="s">
        <v>6280</v>
      </c>
      <c r="C98" s="448" t="s">
        <v>6192</v>
      </c>
      <c r="D98" s="449" t="s">
        <v>11367</v>
      </c>
    </row>
    <row r="99" spans="1:4">
      <c r="A99" s="446">
        <v>65</v>
      </c>
      <c r="B99" s="447" t="s">
        <v>6281</v>
      </c>
      <c r="C99" s="448" t="s">
        <v>6192</v>
      </c>
      <c r="D99" s="449" t="s">
        <v>11312</v>
      </c>
    </row>
    <row r="100" spans="1:4">
      <c r="A100" s="446">
        <v>108</v>
      </c>
      <c r="B100" s="447" t="s">
        <v>6282</v>
      </c>
      <c r="C100" s="448" t="s">
        <v>6192</v>
      </c>
      <c r="D100" s="449" t="s">
        <v>11368</v>
      </c>
    </row>
    <row r="101" spans="1:4">
      <c r="A101" s="446">
        <v>110</v>
      </c>
      <c r="B101" s="447" t="s">
        <v>6283</v>
      </c>
      <c r="C101" s="448" t="s">
        <v>6192</v>
      </c>
      <c r="D101" s="449" t="s">
        <v>11337</v>
      </c>
    </row>
    <row r="102" spans="1:4">
      <c r="A102" s="446">
        <v>109</v>
      </c>
      <c r="B102" s="447" t="s">
        <v>6284</v>
      </c>
      <c r="C102" s="448" t="s">
        <v>6192</v>
      </c>
      <c r="D102" s="449" t="s">
        <v>11369</v>
      </c>
    </row>
    <row r="103" spans="1:4">
      <c r="A103" s="446">
        <v>111</v>
      </c>
      <c r="B103" s="447" t="s">
        <v>6285</v>
      </c>
      <c r="C103" s="448" t="s">
        <v>6192</v>
      </c>
      <c r="D103" s="449" t="s">
        <v>11370</v>
      </c>
    </row>
    <row r="104" spans="1:4">
      <c r="A104" s="446">
        <v>112</v>
      </c>
      <c r="B104" s="447" t="s">
        <v>6286</v>
      </c>
      <c r="C104" s="448" t="s">
        <v>6192</v>
      </c>
      <c r="D104" s="449" t="s">
        <v>11371</v>
      </c>
    </row>
    <row r="105" spans="1:4">
      <c r="A105" s="446">
        <v>113</v>
      </c>
      <c r="B105" s="447" t="s">
        <v>6287</v>
      </c>
      <c r="C105" s="448" t="s">
        <v>6192</v>
      </c>
      <c r="D105" s="449" t="s">
        <v>11372</v>
      </c>
    </row>
    <row r="106" spans="1:4">
      <c r="A106" s="446">
        <v>104</v>
      </c>
      <c r="B106" s="447" t="s">
        <v>6288</v>
      </c>
      <c r="C106" s="448" t="s">
        <v>6192</v>
      </c>
      <c r="D106" s="449" t="s">
        <v>11373</v>
      </c>
    </row>
    <row r="107" spans="1:4">
      <c r="A107" s="446">
        <v>102</v>
      </c>
      <c r="B107" s="447" t="s">
        <v>6289</v>
      </c>
      <c r="C107" s="448" t="s">
        <v>6192</v>
      </c>
      <c r="D107" s="449" t="s">
        <v>11374</v>
      </c>
    </row>
    <row r="108" spans="1:4" ht="30">
      <c r="A108" s="446">
        <v>95</v>
      </c>
      <c r="B108" s="447" t="s">
        <v>6290</v>
      </c>
      <c r="C108" s="448" t="s">
        <v>6192</v>
      </c>
      <c r="D108" s="449" t="s">
        <v>11375</v>
      </c>
    </row>
    <row r="109" spans="1:4" ht="30">
      <c r="A109" s="446">
        <v>96</v>
      </c>
      <c r="B109" s="447" t="s">
        <v>6291</v>
      </c>
      <c r="C109" s="448" t="s">
        <v>6192</v>
      </c>
      <c r="D109" s="449" t="s">
        <v>11376</v>
      </c>
    </row>
    <row r="110" spans="1:4" ht="30">
      <c r="A110" s="446">
        <v>97</v>
      </c>
      <c r="B110" s="447" t="s">
        <v>6292</v>
      </c>
      <c r="C110" s="448" t="s">
        <v>6192</v>
      </c>
      <c r="D110" s="449" t="s">
        <v>11377</v>
      </c>
    </row>
    <row r="111" spans="1:4" ht="30">
      <c r="A111" s="446">
        <v>98</v>
      </c>
      <c r="B111" s="447" t="s">
        <v>6293</v>
      </c>
      <c r="C111" s="448" t="s">
        <v>6192</v>
      </c>
      <c r="D111" s="449" t="s">
        <v>11378</v>
      </c>
    </row>
    <row r="112" spans="1:4" ht="30">
      <c r="A112" s="446">
        <v>99</v>
      </c>
      <c r="B112" s="447" t="s">
        <v>6294</v>
      </c>
      <c r="C112" s="448" t="s">
        <v>6192</v>
      </c>
      <c r="D112" s="449" t="s">
        <v>11379</v>
      </c>
    </row>
    <row r="113" spans="1:4" ht="30">
      <c r="A113" s="446">
        <v>100</v>
      </c>
      <c r="B113" s="447" t="s">
        <v>6295</v>
      </c>
      <c r="C113" s="448" t="s">
        <v>6192</v>
      </c>
      <c r="D113" s="449" t="s">
        <v>11380</v>
      </c>
    </row>
    <row r="114" spans="1:4">
      <c r="A114" s="446">
        <v>75</v>
      </c>
      <c r="B114" s="447" t="s">
        <v>6296</v>
      </c>
      <c r="C114" s="448" t="s">
        <v>6192</v>
      </c>
      <c r="D114" s="449" t="s">
        <v>11381</v>
      </c>
    </row>
    <row r="115" spans="1:4">
      <c r="A115" s="446">
        <v>114</v>
      </c>
      <c r="B115" s="447" t="s">
        <v>15477</v>
      </c>
      <c r="C115" s="448" t="s">
        <v>6192</v>
      </c>
      <c r="D115" s="449" t="s">
        <v>11382</v>
      </c>
    </row>
    <row r="116" spans="1:4">
      <c r="A116" s="446">
        <v>68</v>
      </c>
      <c r="B116" s="447" t="s">
        <v>6297</v>
      </c>
      <c r="C116" s="448" t="s">
        <v>6192</v>
      </c>
      <c r="D116" s="449" t="s">
        <v>11383</v>
      </c>
    </row>
    <row r="117" spans="1:4">
      <c r="A117" s="446">
        <v>86</v>
      </c>
      <c r="B117" s="447" t="s">
        <v>6298</v>
      </c>
      <c r="C117" s="448" t="s">
        <v>6192</v>
      </c>
      <c r="D117" s="449" t="s">
        <v>11384</v>
      </c>
    </row>
    <row r="118" spans="1:4">
      <c r="A118" s="446">
        <v>66</v>
      </c>
      <c r="B118" s="447" t="s">
        <v>6299</v>
      </c>
      <c r="C118" s="448" t="s">
        <v>6192</v>
      </c>
      <c r="D118" s="449" t="s">
        <v>11385</v>
      </c>
    </row>
    <row r="119" spans="1:4">
      <c r="A119" s="446">
        <v>69</v>
      </c>
      <c r="B119" s="447" t="s">
        <v>6300</v>
      </c>
      <c r="C119" s="448" t="s">
        <v>6192</v>
      </c>
      <c r="D119" s="449" t="s">
        <v>11386</v>
      </c>
    </row>
    <row r="120" spans="1:4">
      <c r="A120" s="446">
        <v>83</v>
      </c>
      <c r="B120" s="447" t="s">
        <v>6301</v>
      </c>
      <c r="C120" s="448" t="s">
        <v>6192</v>
      </c>
      <c r="D120" s="449" t="s">
        <v>11387</v>
      </c>
    </row>
    <row r="121" spans="1:4">
      <c r="A121" s="446">
        <v>74</v>
      </c>
      <c r="B121" s="447" t="s">
        <v>6302</v>
      </c>
      <c r="C121" s="448" t="s">
        <v>6192</v>
      </c>
      <c r="D121" s="449" t="s">
        <v>11388</v>
      </c>
    </row>
    <row r="122" spans="1:4">
      <c r="A122" s="446">
        <v>106</v>
      </c>
      <c r="B122" s="447" t="s">
        <v>6303</v>
      </c>
      <c r="C122" s="448" t="s">
        <v>6192</v>
      </c>
      <c r="D122" s="449" t="s">
        <v>11389</v>
      </c>
    </row>
    <row r="123" spans="1:4">
      <c r="A123" s="446">
        <v>87</v>
      </c>
      <c r="B123" s="447" t="s">
        <v>6304</v>
      </c>
      <c r="C123" s="448" t="s">
        <v>6192</v>
      </c>
      <c r="D123" s="449" t="s">
        <v>11390</v>
      </c>
    </row>
    <row r="124" spans="1:4">
      <c r="A124" s="446">
        <v>88</v>
      </c>
      <c r="B124" s="447" t="s">
        <v>6305</v>
      </c>
      <c r="C124" s="448" t="s">
        <v>6192</v>
      </c>
      <c r="D124" s="449" t="s">
        <v>11391</v>
      </c>
    </row>
    <row r="125" spans="1:4" ht="30">
      <c r="A125" s="446">
        <v>89</v>
      </c>
      <c r="B125" s="447" t="s">
        <v>6306</v>
      </c>
      <c r="C125" s="448" t="s">
        <v>6192</v>
      </c>
      <c r="D125" s="449" t="s">
        <v>11392</v>
      </c>
    </row>
    <row r="126" spans="1:4" ht="30">
      <c r="A126" s="446">
        <v>90</v>
      </c>
      <c r="B126" s="447" t="s">
        <v>6307</v>
      </c>
      <c r="C126" s="448" t="s">
        <v>6192</v>
      </c>
      <c r="D126" s="449" t="s">
        <v>11393</v>
      </c>
    </row>
    <row r="127" spans="1:4">
      <c r="A127" s="446">
        <v>81</v>
      </c>
      <c r="B127" s="447" t="s">
        <v>6308</v>
      </c>
      <c r="C127" s="448" t="s">
        <v>6192</v>
      </c>
      <c r="D127" s="449" t="s">
        <v>11394</v>
      </c>
    </row>
    <row r="128" spans="1:4" ht="30">
      <c r="A128" s="446">
        <v>82</v>
      </c>
      <c r="B128" s="447" t="s">
        <v>6309</v>
      </c>
      <c r="C128" s="448" t="s">
        <v>6192</v>
      </c>
      <c r="D128" s="449" t="s">
        <v>11395</v>
      </c>
    </row>
    <row r="129" spans="1:4">
      <c r="A129" s="446">
        <v>105</v>
      </c>
      <c r="B129" s="447" t="s">
        <v>6310</v>
      </c>
      <c r="C129" s="448" t="s">
        <v>6192</v>
      </c>
      <c r="D129" s="449" t="s">
        <v>11396</v>
      </c>
    </row>
    <row r="130" spans="1:4">
      <c r="A130" s="446">
        <v>60</v>
      </c>
      <c r="B130" s="447" t="s">
        <v>6311</v>
      </c>
      <c r="C130" s="448" t="s">
        <v>6192</v>
      </c>
      <c r="D130" s="449" t="s">
        <v>11397</v>
      </c>
    </row>
    <row r="131" spans="1:4">
      <c r="A131" s="446">
        <v>72</v>
      </c>
      <c r="B131" s="447" t="s">
        <v>6312</v>
      </c>
      <c r="C131" s="448" t="s">
        <v>6192</v>
      </c>
      <c r="D131" s="449" t="s">
        <v>11398</v>
      </c>
    </row>
    <row r="132" spans="1:4">
      <c r="A132" s="446">
        <v>70</v>
      </c>
      <c r="B132" s="447" t="s">
        <v>6313</v>
      </c>
      <c r="C132" s="448" t="s">
        <v>6192</v>
      </c>
      <c r="D132" s="449" t="s">
        <v>11399</v>
      </c>
    </row>
    <row r="133" spans="1:4">
      <c r="A133" s="446">
        <v>85</v>
      </c>
      <c r="B133" s="447" t="s">
        <v>6314</v>
      </c>
      <c r="C133" s="448" t="s">
        <v>6192</v>
      </c>
      <c r="D133" s="449" t="s">
        <v>11400</v>
      </c>
    </row>
    <row r="134" spans="1:4">
      <c r="A134" s="446">
        <v>84</v>
      </c>
      <c r="B134" s="447" t="s">
        <v>6315</v>
      </c>
      <c r="C134" s="448" t="s">
        <v>6192</v>
      </c>
      <c r="D134" s="449" t="s">
        <v>11401</v>
      </c>
    </row>
    <row r="135" spans="1:4">
      <c r="A135" s="446">
        <v>37997</v>
      </c>
      <c r="B135" s="447" t="s">
        <v>6316</v>
      </c>
      <c r="C135" s="448" t="s">
        <v>6192</v>
      </c>
      <c r="D135" s="449" t="s">
        <v>11402</v>
      </c>
    </row>
    <row r="136" spans="1:4">
      <c r="A136" s="446">
        <v>37998</v>
      </c>
      <c r="B136" s="447" t="s">
        <v>6317</v>
      </c>
      <c r="C136" s="448" t="s">
        <v>6192</v>
      </c>
      <c r="D136" s="449" t="s">
        <v>11403</v>
      </c>
    </row>
    <row r="137" spans="1:4" ht="30">
      <c r="A137" s="446">
        <v>10899</v>
      </c>
      <c r="B137" s="447" t="s">
        <v>6318</v>
      </c>
      <c r="C137" s="448" t="s">
        <v>6192</v>
      </c>
      <c r="D137" s="449" t="s">
        <v>11404</v>
      </c>
    </row>
    <row r="138" spans="1:4" ht="30">
      <c r="A138" s="446">
        <v>10900</v>
      </c>
      <c r="B138" s="447" t="s">
        <v>6319</v>
      </c>
      <c r="C138" s="448" t="s">
        <v>6192</v>
      </c>
      <c r="D138" s="449" t="s">
        <v>11405</v>
      </c>
    </row>
    <row r="139" spans="1:4">
      <c r="A139" s="446">
        <v>46</v>
      </c>
      <c r="B139" s="447" t="s">
        <v>6320</v>
      </c>
      <c r="C139" s="448" t="s">
        <v>6192</v>
      </c>
      <c r="D139" s="449" t="s">
        <v>11406</v>
      </c>
    </row>
    <row r="140" spans="1:4">
      <c r="A140" s="446">
        <v>51</v>
      </c>
      <c r="B140" s="447" t="s">
        <v>6321</v>
      </c>
      <c r="C140" s="448" t="s">
        <v>6192</v>
      </c>
      <c r="D140" s="449" t="s">
        <v>11407</v>
      </c>
    </row>
    <row r="141" spans="1:4">
      <c r="A141" s="446">
        <v>12863</v>
      </c>
      <c r="B141" s="447" t="s">
        <v>6322</v>
      </c>
      <c r="C141" s="448" t="s">
        <v>6192</v>
      </c>
      <c r="D141" s="449" t="s">
        <v>11408</v>
      </c>
    </row>
    <row r="142" spans="1:4">
      <c r="A142" s="446">
        <v>50</v>
      </c>
      <c r="B142" s="447" t="s">
        <v>6323</v>
      </c>
      <c r="C142" s="448" t="s">
        <v>6192</v>
      </c>
      <c r="D142" s="449" t="s">
        <v>11409</v>
      </c>
    </row>
    <row r="143" spans="1:4">
      <c r="A143" s="446">
        <v>47</v>
      </c>
      <c r="B143" s="447" t="s">
        <v>6324</v>
      </c>
      <c r="C143" s="448" t="s">
        <v>6192</v>
      </c>
      <c r="D143" s="449" t="s">
        <v>11410</v>
      </c>
    </row>
    <row r="144" spans="1:4">
      <c r="A144" s="446">
        <v>48</v>
      </c>
      <c r="B144" s="447" t="s">
        <v>6325</v>
      </c>
      <c r="C144" s="448" t="s">
        <v>6192</v>
      </c>
      <c r="D144" s="449" t="s">
        <v>11411</v>
      </c>
    </row>
    <row r="145" spans="1:4">
      <c r="A145" s="446">
        <v>52</v>
      </c>
      <c r="B145" s="447" t="s">
        <v>6326</v>
      </c>
      <c r="C145" s="448" t="s">
        <v>6192</v>
      </c>
      <c r="D145" s="449" t="s">
        <v>11412</v>
      </c>
    </row>
    <row r="146" spans="1:4">
      <c r="A146" s="446">
        <v>43</v>
      </c>
      <c r="B146" s="447" t="s">
        <v>6327</v>
      </c>
      <c r="C146" s="448" t="s">
        <v>6192</v>
      </c>
      <c r="D146" s="449" t="s">
        <v>11413</v>
      </c>
    </row>
    <row r="147" spans="1:4">
      <c r="A147" s="446">
        <v>4791</v>
      </c>
      <c r="B147" s="447" t="s">
        <v>6328</v>
      </c>
      <c r="C147" s="448" t="s">
        <v>6238</v>
      </c>
      <c r="D147" s="449" t="s">
        <v>11414</v>
      </c>
    </row>
    <row r="148" spans="1:4" ht="30">
      <c r="A148" s="446">
        <v>157</v>
      </c>
      <c r="B148" s="447" t="s">
        <v>6329</v>
      </c>
      <c r="C148" s="448" t="s">
        <v>6238</v>
      </c>
      <c r="D148" s="449" t="s">
        <v>11415</v>
      </c>
    </row>
    <row r="149" spans="1:4">
      <c r="A149" s="446">
        <v>156</v>
      </c>
      <c r="B149" s="447" t="s">
        <v>6330</v>
      </c>
      <c r="C149" s="448" t="s">
        <v>6238</v>
      </c>
      <c r="D149" s="449" t="s">
        <v>11416</v>
      </c>
    </row>
    <row r="150" spans="1:4">
      <c r="A150" s="446">
        <v>131</v>
      </c>
      <c r="B150" s="447" t="s">
        <v>6331</v>
      </c>
      <c r="C150" s="448" t="s">
        <v>6238</v>
      </c>
      <c r="D150" s="449" t="s">
        <v>11417</v>
      </c>
    </row>
    <row r="151" spans="1:4" ht="30">
      <c r="A151" s="446">
        <v>39719</v>
      </c>
      <c r="B151" s="447" t="s">
        <v>6332</v>
      </c>
      <c r="C151" s="448" t="s">
        <v>6239</v>
      </c>
      <c r="D151" s="449" t="s">
        <v>11405</v>
      </c>
    </row>
    <row r="152" spans="1:4">
      <c r="A152" s="446">
        <v>21114</v>
      </c>
      <c r="B152" s="447" t="s">
        <v>6333</v>
      </c>
      <c r="C152" s="448" t="s">
        <v>6192</v>
      </c>
      <c r="D152" s="449" t="s">
        <v>11418</v>
      </c>
    </row>
    <row r="153" spans="1:4">
      <c r="A153" s="446">
        <v>119</v>
      </c>
      <c r="B153" s="447" t="s">
        <v>6334</v>
      </c>
      <c r="C153" s="448" t="s">
        <v>6192</v>
      </c>
      <c r="D153" s="449" t="s">
        <v>11419</v>
      </c>
    </row>
    <row r="154" spans="1:4">
      <c r="A154" s="446">
        <v>20080</v>
      </c>
      <c r="B154" s="447" t="s">
        <v>6335</v>
      </c>
      <c r="C154" s="448" t="s">
        <v>6192</v>
      </c>
      <c r="D154" s="449" t="s">
        <v>11420</v>
      </c>
    </row>
    <row r="155" spans="1:4">
      <c r="A155" s="446">
        <v>122</v>
      </c>
      <c r="B155" s="447" t="s">
        <v>6336</v>
      </c>
      <c r="C155" s="448" t="s">
        <v>6192</v>
      </c>
      <c r="D155" s="449" t="s">
        <v>11421</v>
      </c>
    </row>
    <row r="156" spans="1:4">
      <c r="A156" s="446">
        <v>3410</v>
      </c>
      <c r="B156" s="447" t="s">
        <v>6337</v>
      </c>
      <c r="C156" s="448" t="s">
        <v>6238</v>
      </c>
      <c r="D156" s="449" t="s">
        <v>11422</v>
      </c>
    </row>
    <row r="157" spans="1:4">
      <c r="A157" s="446">
        <v>124</v>
      </c>
      <c r="B157" s="447" t="s">
        <v>6338</v>
      </c>
      <c r="C157" s="448" t="s">
        <v>6239</v>
      </c>
      <c r="D157" s="449" t="s">
        <v>11423</v>
      </c>
    </row>
    <row r="158" spans="1:4">
      <c r="A158" s="446">
        <v>7334</v>
      </c>
      <c r="B158" s="447" t="s">
        <v>6339</v>
      </c>
      <c r="C158" s="448" t="s">
        <v>6239</v>
      </c>
      <c r="D158" s="449" t="s">
        <v>11424</v>
      </c>
    </row>
    <row r="159" spans="1:4" ht="30">
      <c r="A159" s="446">
        <v>7325</v>
      </c>
      <c r="B159" s="447" t="s">
        <v>6340</v>
      </c>
      <c r="C159" s="448" t="s">
        <v>6238</v>
      </c>
      <c r="D159" s="449" t="s">
        <v>11425</v>
      </c>
    </row>
    <row r="160" spans="1:4" ht="30">
      <c r="A160" s="446">
        <v>123</v>
      </c>
      <c r="B160" s="447" t="s">
        <v>6341</v>
      </c>
      <c r="C160" s="448" t="s">
        <v>6239</v>
      </c>
      <c r="D160" s="449" t="s">
        <v>11426</v>
      </c>
    </row>
    <row r="161" spans="1:4">
      <c r="A161" s="446">
        <v>127</v>
      </c>
      <c r="B161" s="447" t="s">
        <v>6342</v>
      </c>
      <c r="C161" s="448" t="s">
        <v>6239</v>
      </c>
      <c r="D161" s="449" t="s">
        <v>11427</v>
      </c>
    </row>
    <row r="162" spans="1:4">
      <c r="A162" s="446">
        <v>133</v>
      </c>
      <c r="B162" s="447" t="s">
        <v>6343</v>
      </c>
      <c r="C162" s="448" t="s">
        <v>6239</v>
      </c>
      <c r="D162" s="449" t="s">
        <v>11428</v>
      </c>
    </row>
    <row r="163" spans="1:4">
      <c r="A163" s="446">
        <v>37538</v>
      </c>
      <c r="B163" s="447" t="s">
        <v>6344</v>
      </c>
      <c r="C163" s="448" t="s">
        <v>6345</v>
      </c>
      <c r="D163" s="449" t="s">
        <v>11429</v>
      </c>
    </row>
    <row r="164" spans="1:4">
      <c r="A164" s="446">
        <v>132</v>
      </c>
      <c r="B164" s="447" t="s">
        <v>6346</v>
      </c>
      <c r="C164" s="448" t="s">
        <v>6239</v>
      </c>
      <c r="D164" s="449" t="s">
        <v>11430</v>
      </c>
    </row>
    <row r="165" spans="1:4">
      <c r="A165" s="446">
        <v>13408</v>
      </c>
      <c r="B165" s="447" t="s">
        <v>6347</v>
      </c>
      <c r="C165" s="448" t="s">
        <v>6348</v>
      </c>
      <c r="D165" s="449" t="s">
        <v>11431</v>
      </c>
    </row>
    <row r="166" spans="1:4" ht="30">
      <c r="A166" s="446">
        <v>37476</v>
      </c>
      <c r="B166" s="447" t="s">
        <v>6349</v>
      </c>
      <c r="C166" s="448" t="s">
        <v>6192</v>
      </c>
      <c r="D166" s="449" t="s">
        <v>11432</v>
      </c>
    </row>
    <row r="167" spans="1:4" ht="30">
      <c r="A167" s="446">
        <v>37478</v>
      </c>
      <c r="B167" s="447" t="s">
        <v>6350</v>
      </c>
      <c r="C167" s="448" t="s">
        <v>6192</v>
      </c>
      <c r="D167" s="449" t="s">
        <v>11433</v>
      </c>
    </row>
    <row r="168" spans="1:4" ht="30">
      <c r="A168" s="446">
        <v>37477</v>
      </c>
      <c r="B168" s="447" t="s">
        <v>6351</v>
      </c>
      <c r="C168" s="448" t="s">
        <v>6192</v>
      </c>
      <c r="D168" s="449" t="s">
        <v>11434</v>
      </c>
    </row>
    <row r="169" spans="1:4" ht="30">
      <c r="A169" s="446">
        <v>37479</v>
      </c>
      <c r="B169" s="447" t="s">
        <v>6352</v>
      </c>
      <c r="C169" s="448" t="s">
        <v>6192</v>
      </c>
      <c r="D169" s="449" t="s">
        <v>11435</v>
      </c>
    </row>
    <row r="170" spans="1:4">
      <c r="A170" s="446">
        <v>4319</v>
      </c>
      <c r="B170" s="447" t="s">
        <v>6353</v>
      </c>
      <c r="C170" s="448" t="s">
        <v>6192</v>
      </c>
      <c r="D170" s="449" t="s">
        <v>11304</v>
      </c>
    </row>
    <row r="171" spans="1:4" ht="30">
      <c r="A171" s="446">
        <v>43064</v>
      </c>
      <c r="B171" s="447" t="s">
        <v>6354</v>
      </c>
      <c r="C171" s="448" t="s">
        <v>6238</v>
      </c>
      <c r="D171" s="449" t="s">
        <v>11436</v>
      </c>
    </row>
    <row r="172" spans="1:4">
      <c r="A172" s="446">
        <v>40553</v>
      </c>
      <c r="B172" s="447" t="s">
        <v>6355</v>
      </c>
      <c r="C172" s="448" t="s">
        <v>6356</v>
      </c>
      <c r="D172" s="449" t="s">
        <v>11437</v>
      </c>
    </row>
    <row r="173" spans="1:4">
      <c r="A173" s="446">
        <v>13003</v>
      </c>
      <c r="B173" s="447" t="s">
        <v>6357</v>
      </c>
      <c r="C173" s="448" t="s">
        <v>6239</v>
      </c>
      <c r="D173" s="449" t="s">
        <v>11438</v>
      </c>
    </row>
    <row r="174" spans="1:4">
      <c r="A174" s="446">
        <v>6114</v>
      </c>
      <c r="B174" s="447" t="s">
        <v>6358</v>
      </c>
      <c r="C174" s="448" t="s">
        <v>6191</v>
      </c>
      <c r="D174" s="449" t="s">
        <v>11439</v>
      </c>
    </row>
    <row r="175" spans="1:4">
      <c r="A175" s="446">
        <v>40912</v>
      </c>
      <c r="B175" s="447" t="s">
        <v>6359</v>
      </c>
      <c r="C175" s="448" t="s">
        <v>6360</v>
      </c>
      <c r="D175" s="449" t="s">
        <v>11440</v>
      </c>
    </row>
    <row r="176" spans="1:4">
      <c r="A176" s="446">
        <v>247</v>
      </c>
      <c r="B176" s="447" t="s">
        <v>6361</v>
      </c>
      <c r="C176" s="448" t="s">
        <v>6191</v>
      </c>
      <c r="D176" s="449" t="s">
        <v>11441</v>
      </c>
    </row>
    <row r="177" spans="1:4">
      <c r="A177" s="446">
        <v>40919</v>
      </c>
      <c r="B177" s="447" t="s">
        <v>6362</v>
      </c>
      <c r="C177" s="448" t="s">
        <v>6360</v>
      </c>
      <c r="D177" s="449" t="s">
        <v>11442</v>
      </c>
    </row>
    <row r="178" spans="1:4">
      <c r="A178" s="446">
        <v>25958</v>
      </c>
      <c r="B178" s="447" t="s">
        <v>6363</v>
      </c>
      <c r="C178" s="448" t="s">
        <v>6191</v>
      </c>
      <c r="D178" s="449" t="s">
        <v>11443</v>
      </c>
    </row>
    <row r="179" spans="1:4">
      <c r="A179" s="446">
        <v>40984</v>
      </c>
      <c r="B179" s="447" t="s">
        <v>6364</v>
      </c>
      <c r="C179" s="448" t="s">
        <v>6360</v>
      </c>
      <c r="D179" s="449" t="s">
        <v>11444</v>
      </c>
    </row>
    <row r="180" spans="1:4">
      <c r="A180" s="446">
        <v>248</v>
      </c>
      <c r="B180" s="447" t="s">
        <v>6365</v>
      </c>
      <c r="C180" s="448" t="s">
        <v>6191</v>
      </c>
      <c r="D180" s="449" t="s">
        <v>11445</v>
      </c>
    </row>
    <row r="181" spans="1:4">
      <c r="A181" s="446">
        <v>41086</v>
      </c>
      <c r="B181" s="447" t="s">
        <v>6366</v>
      </c>
      <c r="C181" s="448" t="s">
        <v>6360</v>
      </c>
      <c r="D181" s="449" t="s">
        <v>11446</v>
      </c>
    </row>
    <row r="182" spans="1:4">
      <c r="A182" s="446">
        <v>34466</v>
      </c>
      <c r="B182" s="447" t="s">
        <v>6367</v>
      </c>
      <c r="C182" s="448" t="s">
        <v>6191</v>
      </c>
      <c r="D182" s="449" t="s">
        <v>11445</v>
      </c>
    </row>
    <row r="183" spans="1:4">
      <c r="A183" s="446">
        <v>41083</v>
      </c>
      <c r="B183" s="447" t="s">
        <v>6368</v>
      </c>
      <c r="C183" s="448" t="s">
        <v>6360</v>
      </c>
      <c r="D183" s="449" t="s">
        <v>11446</v>
      </c>
    </row>
    <row r="184" spans="1:4">
      <c r="A184" s="446">
        <v>252</v>
      </c>
      <c r="B184" s="447" t="s">
        <v>6369</v>
      </c>
      <c r="C184" s="448" t="s">
        <v>6191</v>
      </c>
      <c r="D184" s="449" t="s">
        <v>11447</v>
      </c>
    </row>
    <row r="185" spans="1:4">
      <c r="A185" s="446">
        <v>40909</v>
      </c>
      <c r="B185" s="447" t="s">
        <v>6370</v>
      </c>
      <c r="C185" s="448" t="s">
        <v>6360</v>
      </c>
      <c r="D185" s="449" t="s">
        <v>11448</v>
      </c>
    </row>
    <row r="186" spans="1:4">
      <c r="A186" s="446">
        <v>242</v>
      </c>
      <c r="B186" s="447" t="s">
        <v>6371</v>
      </c>
      <c r="C186" s="448" t="s">
        <v>6191</v>
      </c>
      <c r="D186" s="449" t="s">
        <v>11449</v>
      </c>
    </row>
    <row r="187" spans="1:4">
      <c r="A187" s="446">
        <v>41085</v>
      </c>
      <c r="B187" s="447" t="s">
        <v>6372</v>
      </c>
      <c r="C187" s="448" t="s">
        <v>6360</v>
      </c>
      <c r="D187" s="449" t="s">
        <v>11450</v>
      </c>
    </row>
    <row r="188" spans="1:4" ht="30">
      <c r="A188" s="446">
        <v>427</v>
      </c>
      <c r="B188" s="447" t="s">
        <v>6373</v>
      </c>
      <c r="C188" s="448" t="s">
        <v>6192</v>
      </c>
      <c r="D188" s="449" t="s">
        <v>11451</v>
      </c>
    </row>
    <row r="189" spans="1:4" ht="30">
      <c r="A189" s="446">
        <v>417</v>
      </c>
      <c r="B189" s="447" t="s">
        <v>6374</v>
      </c>
      <c r="C189" s="448" t="s">
        <v>6192</v>
      </c>
      <c r="D189" s="449" t="s">
        <v>11325</v>
      </c>
    </row>
    <row r="190" spans="1:4" ht="30">
      <c r="A190" s="446">
        <v>11273</v>
      </c>
      <c r="B190" s="447" t="s">
        <v>6375</v>
      </c>
      <c r="C190" s="448" t="s">
        <v>6192</v>
      </c>
      <c r="D190" s="449" t="s">
        <v>11452</v>
      </c>
    </row>
    <row r="191" spans="1:4" ht="30">
      <c r="A191" s="446">
        <v>11272</v>
      </c>
      <c r="B191" s="447" t="s">
        <v>6376</v>
      </c>
      <c r="C191" s="448" t="s">
        <v>6192</v>
      </c>
      <c r="D191" s="449" t="s">
        <v>11453</v>
      </c>
    </row>
    <row r="192" spans="1:4" ht="30">
      <c r="A192" s="446">
        <v>11275</v>
      </c>
      <c r="B192" s="447" t="s">
        <v>6377</v>
      </c>
      <c r="C192" s="448" t="s">
        <v>6192</v>
      </c>
      <c r="D192" s="449" t="s">
        <v>11454</v>
      </c>
    </row>
    <row r="193" spans="1:4" ht="30">
      <c r="A193" s="446">
        <v>11274</v>
      </c>
      <c r="B193" s="447" t="s">
        <v>6378</v>
      </c>
      <c r="C193" s="448" t="s">
        <v>6192</v>
      </c>
      <c r="D193" s="449" t="s">
        <v>11455</v>
      </c>
    </row>
    <row r="194" spans="1:4">
      <c r="A194" s="446">
        <v>38470</v>
      </c>
      <c r="B194" s="447" t="s">
        <v>6379</v>
      </c>
      <c r="C194" s="448" t="s">
        <v>6192</v>
      </c>
      <c r="D194" s="449" t="s">
        <v>11456</v>
      </c>
    </row>
    <row r="195" spans="1:4">
      <c r="A195" s="446">
        <v>38547</v>
      </c>
      <c r="B195" s="447" t="s">
        <v>6380</v>
      </c>
      <c r="C195" s="448" t="s">
        <v>6192</v>
      </c>
      <c r="D195" s="449" t="s">
        <v>11457</v>
      </c>
    </row>
    <row r="196" spans="1:4">
      <c r="A196" s="446">
        <v>38467</v>
      </c>
      <c r="B196" s="447" t="s">
        <v>6382</v>
      </c>
      <c r="C196" s="448" t="s">
        <v>6192</v>
      </c>
      <c r="D196" s="449" t="s">
        <v>11459</v>
      </c>
    </row>
    <row r="197" spans="1:4">
      <c r="A197" s="446">
        <v>38468</v>
      </c>
      <c r="B197" s="447" t="s">
        <v>6383</v>
      </c>
      <c r="C197" s="448" t="s">
        <v>6192</v>
      </c>
      <c r="D197" s="449" t="s">
        <v>11460</v>
      </c>
    </row>
    <row r="198" spans="1:4">
      <c r="A198" s="446">
        <v>38469</v>
      </c>
      <c r="B198" s="447" t="s">
        <v>6381</v>
      </c>
      <c r="C198" s="448" t="s">
        <v>6192</v>
      </c>
      <c r="D198" s="449" t="s">
        <v>11458</v>
      </c>
    </row>
    <row r="199" spans="1:4">
      <c r="A199" s="446">
        <v>38471</v>
      </c>
      <c r="B199" s="447" t="s">
        <v>6384</v>
      </c>
      <c r="C199" s="448" t="s">
        <v>6192</v>
      </c>
      <c r="D199" s="449" t="s">
        <v>11461</v>
      </c>
    </row>
    <row r="200" spans="1:4">
      <c r="A200" s="446"/>
      <c r="B200" s="447"/>
      <c r="C200" s="448"/>
      <c r="D200" s="449"/>
    </row>
    <row r="201" spans="1:4">
      <c r="A201" s="446"/>
      <c r="B201" s="447"/>
      <c r="C201" s="448"/>
      <c r="D201" s="449"/>
    </row>
    <row r="202" spans="1:4" ht="30">
      <c r="A202" s="446">
        <v>10658</v>
      </c>
      <c r="B202" s="447" t="s">
        <v>6387</v>
      </c>
      <c r="C202" s="448" t="s">
        <v>6192</v>
      </c>
      <c r="D202" s="449" t="s">
        <v>11464</v>
      </c>
    </row>
    <row r="203" spans="1:4">
      <c r="A203" s="446">
        <v>253</v>
      </c>
      <c r="B203" s="447" t="s">
        <v>6388</v>
      </c>
      <c r="C203" s="448" t="s">
        <v>6191</v>
      </c>
      <c r="D203" s="449" t="s">
        <v>11465</v>
      </c>
    </row>
    <row r="204" spans="1:4">
      <c r="A204" s="446">
        <v>40809</v>
      </c>
      <c r="B204" s="447" t="s">
        <v>6389</v>
      </c>
      <c r="C204" s="448" t="s">
        <v>6360</v>
      </c>
      <c r="D204" s="449" t="s">
        <v>11466</v>
      </c>
    </row>
    <row r="205" spans="1:4" ht="45">
      <c r="A205" s="446">
        <v>42428</v>
      </c>
      <c r="B205" s="447" t="s">
        <v>6390</v>
      </c>
      <c r="C205" s="448" t="s">
        <v>6192</v>
      </c>
      <c r="D205" s="449" t="s">
        <v>11467</v>
      </c>
    </row>
    <row r="206" spans="1:4">
      <c r="A206" s="446">
        <v>583</v>
      </c>
      <c r="B206" s="447" t="s">
        <v>6391</v>
      </c>
      <c r="C206" s="448" t="s">
        <v>6238</v>
      </c>
      <c r="D206" s="449" t="s">
        <v>11468</v>
      </c>
    </row>
    <row r="207" spans="1:4">
      <c r="A207" s="446">
        <v>299</v>
      </c>
      <c r="B207" s="447" t="s">
        <v>6392</v>
      </c>
      <c r="C207" s="448" t="s">
        <v>6192</v>
      </c>
      <c r="D207" s="449" t="s">
        <v>11469</v>
      </c>
    </row>
    <row r="208" spans="1:4">
      <c r="A208" s="446">
        <v>298</v>
      </c>
      <c r="B208" s="447" t="s">
        <v>6393</v>
      </c>
      <c r="C208" s="448" t="s">
        <v>6192</v>
      </c>
      <c r="D208" s="449" t="s">
        <v>11470</v>
      </c>
    </row>
    <row r="209" spans="1:4">
      <c r="A209" s="446">
        <v>295</v>
      </c>
      <c r="B209" s="447" t="s">
        <v>6394</v>
      </c>
      <c r="C209" s="448" t="s">
        <v>6192</v>
      </c>
      <c r="D209" s="449" t="s">
        <v>11471</v>
      </c>
    </row>
    <row r="210" spans="1:4">
      <c r="A210" s="446">
        <v>296</v>
      </c>
      <c r="B210" s="447" t="s">
        <v>6395</v>
      </c>
      <c r="C210" s="448" t="s">
        <v>6192</v>
      </c>
      <c r="D210" s="449" t="s">
        <v>11472</v>
      </c>
    </row>
    <row r="211" spans="1:4">
      <c r="A211" s="446">
        <v>297</v>
      </c>
      <c r="B211" s="447" t="s">
        <v>6396</v>
      </c>
      <c r="C211" s="448" t="s">
        <v>6192</v>
      </c>
      <c r="D211" s="449" t="s">
        <v>11473</v>
      </c>
    </row>
    <row r="212" spans="1:4">
      <c r="A212" s="446">
        <v>301</v>
      </c>
      <c r="B212" s="447" t="s">
        <v>6397</v>
      </c>
      <c r="C212" s="448" t="s">
        <v>6192</v>
      </c>
      <c r="D212" s="449" t="s">
        <v>11325</v>
      </c>
    </row>
    <row r="213" spans="1:4">
      <c r="A213" s="446">
        <v>300</v>
      </c>
      <c r="B213" s="447" t="s">
        <v>6398</v>
      </c>
      <c r="C213" s="448" t="s">
        <v>6192</v>
      </c>
      <c r="D213" s="449" t="s">
        <v>11474</v>
      </c>
    </row>
    <row r="214" spans="1:4">
      <c r="A214" s="446">
        <v>20084</v>
      </c>
      <c r="B214" s="447" t="s">
        <v>6399</v>
      </c>
      <c r="C214" s="448" t="s">
        <v>6192</v>
      </c>
      <c r="D214" s="449" t="s">
        <v>11471</v>
      </c>
    </row>
    <row r="215" spans="1:4">
      <c r="A215" s="446">
        <v>20085</v>
      </c>
      <c r="B215" s="447" t="s">
        <v>6400</v>
      </c>
      <c r="C215" s="448" t="s">
        <v>6192</v>
      </c>
      <c r="D215" s="449" t="s">
        <v>11475</v>
      </c>
    </row>
    <row r="216" spans="1:4">
      <c r="A216" s="446">
        <v>311</v>
      </c>
      <c r="B216" s="447" t="s">
        <v>6401</v>
      </c>
      <c r="C216" s="448" t="s">
        <v>6192</v>
      </c>
      <c r="D216" s="449" t="s">
        <v>11476</v>
      </c>
    </row>
    <row r="217" spans="1:4">
      <c r="A217" s="446">
        <v>318</v>
      </c>
      <c r="B217" s="447" t="s">
        <v>6402</v>
      </c>
      <c r="C217" s="448" t="s">
        <v>6192</v>
      </c>
      <c r="D217" s="449" t="s">
        <v>11477</v>
      </c>
    </row>
    <row r="218" spans="1:4">
      <c r="A218" s="446">
        <v>319</v>
      </c>
      <c r="B218" s="447" t="s">
        <v>6403</v>
      </c>
      <c r="C218" s="448" t="s">
        <v>6192</v>
      </c>
      <c r="D218" s="449" t="s">
        <v>11478</v>
      </c>
    </row>
    <row r="219" spans="1:4">
      <c r="A219" s="446">
        <v>320</v>
      </c>
      <c r="B219" s="447" t="s">
        <v>6404</v>
      </c>
      <c r="C219" s="448" t="s">
        <v>6192</v>
      </c>
      <c r="D219" s="449" t="s">
        <v>11479</v>
      </c>
    </row>
    <row r="220" spans="1:4">
      <c r="A220" s="446">
        <v>314</v>
      </c>
      <c r="B220" s="447" t="s">
        <v>6405</v>
      </c>
      <c r="C220" s="448" t="s">
        <v>6192</v>
      </c>
      <c r="D220" s="449" t="s">
        <v>11480</v>
      </c>
    </row>
    <row r="221" spans="1:4">
      <c r="A221" s="446">
        <v>303</v>
      </c>
      <c r="B221" s="447" t="s">
        <v>6406</v>
      </c>
      <c r="C221" s="448" t="s">
        <v>6192</v>
      </c>
      <c r="D221" s="449" t="s">
        <v>11481</v>
      </c>
    </row>
    <row r="222" spans="1:4">
      <c r="A222" s="446">
        <v>304</v>
      </c>
      <c r="B222" s="447" t="s">
        <v>6407</v>
      </c>
      <c r="C222" s="448" t="s">
        <v>6192</v>
      </c>
      <c r="D222" s="449" t="s">
        <v>11482</v>
      </c>
    </row>
    <row r="223" spans="1:4">
      <c r="A223" s="446">
        <v>305</v>
      </c>
      <c r="B223" s="447" t="s">
        <v>6408</v>
      </c>
      <c r="C223" s="448" t="s">
        <v>6192</v>
      </c>
      <c r="D223" s="449" t="s">
        <v>11483</v>
      </c>
    </row>
    <row r="224" spans="1:4">
      <c r="A224" s="446">
        <v>306</v>
      </c>
      <c r="B224" s="447" t="s">
        <v>6409</v>
      </c>
      <c r="C224" s="448" t="s">
        <v>6192</v>
      </c>
      <c r="D224" s="449" t="s">
        <v>11484</v>
      </c>
    </row>
    <row r="225" spans="1:4">
      <c r="A225" s="446">
        <v>307</v>
      </c>
      <c r="B225" s="447" t="s">
        <v>6410</v>
      </c>
      <c r="C225" s="448" t="s">
        <v>6192</v>
      </c>
      <c r="D225" s="449" t="s">
        <v>11485</v>
      </c>
    </row>
    <row r="226" spans="1:4">
      <c r="A226" s="446">
        <v>309</v>
      </c>
      <c r="B226" s="447" t="s">
        <v>6411</v>
      </c>
      <c r="C226" s="448" t="s">
        <v>6192</v>
      </c>
      <c r="D226" s="449" t="s">
        <v>11486</v>
      </c>
    </row>
    <row r="227" spans="1:4">
      <c r="A227" s="446">
        <v>310</v>
      </c>
      <c r="B227" s="447" t="s">
        <v>6412</v>
      </c>
      <c r="C227" s="448" t="s">
        <v>6192</v>
      </c>
      <c r="D227" s="449" t="s">
        <v>11487</v>
      </c>
    </row>
    <row r="228" spans="1:4">
      <c r="A228" s="446">
        <v>308</v>
      </c>
      <c r="B228" s="447" t="s">
        <v>6417</v>
      </c>
      <c r="C228" s="448" t="s">
        <v>6192</v>
      </c>
      <c r="D228" s="449" t="s">
        <v>11492</v>
      </c>
    </row>
    <row r="229" spans="1:4">
      <c r="A229" s="446">
        <v>328</v>
      </c>
      <c r="B229" s="447" t="s">
        <v>6413</v>
      </c>
      <c r="C229" s="448" t="s">
        <v>6192</v>
      </c>
      <c r="D229" s="449" t="s">
        <v>11488</v>
      </c>
    </row>
    <row r="230" spans="1:4">
      <c r="A230" s="446">
        <v>325</v>
      </c>
      <c r="B230" s="447" t="s">
        <v>6414</v>
      </c>
      <c r="C230" s="448" t="s">
        <v>6192</v>
      </c>
      <c r="D230" s="449" t="s">
        <v>11489</v>
      </c>
    </row>
    <row r="231" spans="1:4">
      <c r="A231" s="446">
        <v>20326</v>
      </c>
      <c r="B231" s="447" t="s">
        <v>6415</v>
      </c>
      <c r="C231" s="448" t="s">
        <v>6192</v>
      </c>
      <c r="D231" s="449" t="s">
        <v>11490</v>
      </c>
    </row>
    <row r="232" spans="1:4">
      <c r="A232" s="446">
        <v>329</v>
      </c>
      <c r="B232" s="447" t="s">
        <v>6416</v>
      </c>
      <c r="C232" s="448" t="s">
        <v>6192</v>
      </c>
      <c r="D232" s="449" t="s">
        <v>11491</v>
      </c>
    </row>
    <row r="233" spans="1:4">
      <c r="A233" s="446">
        <v>39642</v>
      </c>
      <c r="B233" s="447" t="s">
        <v>6418</v>
      </c>
      <c r="C233" s="448" t="s">
        <v>6192</v>
      </c>
      <c r="D233" s="449" t="s">
        <v>11493</v>
      </c>
    </row>
    <row r="234" spans="1:4">
      <c r="A234" s="446">
        <v>39641</v>
      </c>
      <c r="B234" s="447" t="s">
        <v>6419</v>
      </c>
      <c r="C234" s="448" t="s">
        <v>6192</v>
      </c>
      <c r="D234" s="449" t="s">
        <v>11494</v>
      </c>
    </row>
    <row r="235" spans="1:4">
      <c r="A235" s="446">
        <v>39643</v>
      </c>
      <c r="B235" s="447" t="s">
        <v>6420</v>
      </c>
      <c r="C235" s="448" t="s">
        <v>6192</v>
      </c>
      <c r="D235" s="449" t="s">
        <v>11359</v>
      </c>
    </row>
    <row r="236" spans="1:4">
      <c r="A236" s="446">
        <v>39644</v>
      </c>
      <c r="B236" s="447" t="s">
        <v>6421</v>
      </c>
      <c r="C236" s="448" t="s">
        <v>6192</v>
      </c>
      <c r="D236" s="449" t="s">
        <v>11495</v>
      </c>
    </row>
    <row r="237" spans="1:4">
      <c r="A237" s="446">
        <v>39645</v>
      </c>
      <c r="B237" s="447" t="s">
        <v>6422</v>
      </c>
      <c r="C237" s="448" t="s">
        <v>6192</v>
      </c>
      <c r="D237" s="449" t="s">
        <v>11496</v>
      </c>
    </row>
    <row r="238" spans="1:4">
      <c r="A238" s="446">
        <v>12548</v>
      </c>
      <c r="B238" s="447" t="s">
        <v>6423</v>
      </c>
      <c r="C238" s="448" t="s">
        <v>6192</v>
      </c>
      <c r="D238" s="449" t="s">
        <v>11497</v>
      </c>
    </row>
    <row r="239" spans="1:4">
      <c r="A239" s="446">
        <v>13113</v>
      </c>
      <c r="B239" s="447" t="s">
        <v>6424</v>
      </c>
      <c r="C239" s="448" t="s">
        <v>6192</v>
      </c>
      <c r="D239" s="449" t="s">
        <v>11498</v>
      </c>
    </row>
    <row r="240" spans="1:4">
      <c r="A240" s="446">
        <v>13114</v>
      </c>
      <c r="B240" s="447" t="s">
        <v>6425</v>
      </c>
      <c r="C240" s="448" t="s">
        <v>6192</v>
      </c>
      <c r="D240" s="449" t="s">
        <v>11499</v>
      </c>
    </row>
    <row r="241" spans="1:4">
      <c r="A241" s="446">
        <v>12530</v>
      </c>
      <c r="B241" s="447" t="s">
        <v>6426</v>
      </c>
      <c r="C241" s="448" t="s">
        <v>6192</v>
      </c>
      <c r="D241" s="449" t="s">
        <v>11500</v>
      </c>
    </row>
    <row r="242" spans="1:4">
      <c r="A242" s="446">
        <v>12531</v>
      </c>
      <c r="B242" s="447" t="s">
        <v>6427</v>
      </c>
      <c r="C242" s="448" t="s">
        <v>6192</v>
      </c>
      <c r="D242" s="449" t="s">
        <v>11501</v>
      </c>
    </row>
    <row r="243" spans="1:4">
      <c r="A243" s="446">
        <v>12532</v>
      </c>
      <c r="B243" s="447" t="s">
        <v>6428</v>
      </c>
      <c r="C243" s="448" t="s">
        <v>6192</v>
      </c>
      <c r="D243" s="449" t="s">
        <v>11502</v>
      </c>
    </row>
    <row r="244" spans="1:4">
      <c r="A244" s="446">
        <v>12533</v>
      </c>
      <c r="B244" s="447" t="s">
        <v>6429</v>
      </c>
      <c r="C244" s="448" t="s">
        <v>6192</v>
      </c>
      <c r="D244" s="449" t="s">
        <v>11503</v>
      </c>
    </row>
    <row r="245" spans="1:4">
      <c r="A245" s="446">
        <v>12544</v>
      </c>
      <c r="B245" s="447" t="s">
        <v>6430</v>
      </c>
      <c r="C245" s="448" t="s">
        <v>6192</v>
      </c>
      <c r="D245" s="449" t="s">
        <v>11504</v>
      </c>
    </row>
    <row r="246" spans="1:4">
      <c r="A246" s="446">
        <v>12546</v>
      </c>
      <c r="B246" s="447" t="s">
        <v>15298</v>
      </c>
      <c r="C246" s="448" t="s">
        <v>6192</v>
      </c>
      <c r="D246" s="449" t="s">
        <v>11505</v>
      </c>
    </row>
    <row r="247" spans="1:4">
      <c r="A247" s="446">
        <v>12547</v>
      </c>
      <c r="B247" s="447" t="s">
        <v>15299</v>
      </c>
      <c r="C247" s="448" t="s">
        <v>6192</v>
      </c>
      <c r="D247" s="449" t="s">
        <v>11506</v>
      </c>
    </row>
    <row r="248" spans="1:4">
      <c r="A248" s="446">
        <v>12551</v>
      </c>
      <c r="B248" s="447" t="s">
        <v>6431</v>
      </c>
      <c r="C248" s="448" t="s">
        <v>6192</v>
      </c>
      <c r="D248" s="449" t="s">
        <v>11507</v>
      </c>
    </row>
    <row r="249" spans="1:4">
      <c r="A249" s="446">
        <v>12563</v>
      </c>
      <c r="B249" s="447" t="s">
        <v>6432</v>
      </c>
      <c r="C249" s="448" t="s">
        <v>6192</v>
      </c>
      <c r="D249" s="449" t="s">
        <v>11508</v>
      </c>
    </row>
    <row r="250" spans="1:4">
      <c r="A250" s="446">
        <v>12565</v>
      </c>
      <c r="B250" s="447" t="s">
        <v>6433</v>
      </c>
      <c r="C250" s="448" t="s">
        <v>6192</v>
      </c>
      <c r="D250" s="449" t="s">
        <v>11509</v>
      </c>
    </row>
    <row r="251" spans="1:4">
      <c r="A251" s="446">
        <v>12567</v>
      </c>
      <c r="B251" s="447" t="s">
        <v>6434</v>
      </c>
      <c r="C251" s="448" t="s">
        <v>6192</v>
      </c>
      <c r="D251" s="449" t="s">
        <v>11510</v>
      </c>
    </row>
    <row r="252" spans="1:4">
      <c r="A252" s="446">
        <v>12568</v>
      </c>
      <c r="B252" s="447" t="s">
        <v>6435</v>
      </c>
      <c r="C252" s="448" t="s">
        <v>6192</v>
      </c>
      <c r="D252" s="449" t="s">
        <v>11511</v>
      </c>
    </row>
    <row r="253" spans="1:4">
      <c r="A253" s="446">
        <v>11789</v>
      </c>
      <c r="B253" s="447" t="s">
        <v>6436</v>
      </c>
      <c r="C253" s="448" t="s">
        <v>6192</v>
      </c>
      <c r="D253" s="449" t="s">
        <v>11512</v>
      </c>
    </row>
    <row r="254" spans="1:4" ht="30">
      <c r="A254" s="446">
        <v>20975</v>
      </c>
      <c r="B254" s="447" t="s">
        <v>6437</v>
      </c>
      <c r="C254" s="448" t="s">
        <v>6192</v>
      </c>
      <c r="D254" s="449" t="s">
        <v>11513</v>
      </c>
    </row>
    <row r="255" spans="1:4" ht="30">
      <c r="A255" s="446">
        <v>20976</v>
      </c>
      <c r="B255" s="447" t="s">
        <v>6438</v>
      </c>
      <c r="C255" s="448" t="s">
        <v>6192</v>
      </c>
      <c r="D255" s="449" t="s">
        <v>11514</v>
      </c>
    </row>
    <row r="256" spans="1:4">
      <c r="A256" s="446">
        <v>40340</v>
      </c>
      <c r="B256" s="447" t="s">
        <v>6439</v>
      </c>
      <c r="C256" s="448" t="s">
        <v>6192</v>
      </c>
      <c r="D256" s="449" t="s">
        <v>11515</v>
      </c>
    </row>
    <row r="257" spans="1:4">
      <c r="A257" s="446">
        <v>40341</v>
      </c>
      <c r="B257" s="447" t="s">
        <v>6440</v>
      </c>
      <c r="C257" s="448" t="s">
        <v>6192</v>
      </c>
      <c r="D257" s="449" t="s">
        <v>11516</v>
      </c>
    </row>
    <row r="258" spans="1:4">
      <c r="A258" s="446">
        <v>40342</v>
      </c>
      <c r="B258" s="447" t="s">
        <v>6441</v>
      </c>
      <c r="C258" s="448" t="s">
        <v>6192</v>
      </c>
      <c r="D258" s="449" t="s">
        <v>11517</v>
      </c>
    </row>
    <row r="259" spans="1:4">
      <c r="A259" s="446">
        <v>40343</v>
      </c>
      <c r="B259" s="447" t="s">
        <v>6442</v>
      </c>
      <c r="C259" s="448" t="s">
        <v>6192</v>
      </c>
      <c r="D259" s="449" t="s">
        <v>11518</v>
      </c>
    </row>
    <row r="260" spans="1:4">
      <c r="A260" s="446">
        <v>40344</v>
      </c>
      <c r="B260" s="447" t="s">
        <v>6443</v>
      </c>
      <c r="C260" s="448" t="s">
        <v>6192</v>
      </c>
      <c r="D260" s="449" t="s">
        <v>11519</v>
      </c>
    </row>
    <row r="261" spans="1:4">
      <c r="A261" s="446">
        <v>40345</v>
      </c>
      <c r="B261" s="447" t="s">
        <v>6444</v>
      </c>
      <c r="C261" s="448" t="s">
        <v>6192</v>
      </c>
      <c r="D261" s="449" t="s">
        <v>11520</v>
      </c>
    </row>
    <row r="262" spans="1:4">
      <c r="A262" s="446">
        <v>40346</v>
      </c>
      <c r="B262" s="447" t="s">
        <v>6445</v>
      </c>
      <c r="C262" s="448" t="s">
        <v>6192</v>
      </c>
      <c r="D262" s="449" t="s">
        <v>11521</v>
      </c>
    </row>
    <row r="263" spans="1:4">
      <c r="A263" s="446">
        <v>40347</v>
      </c>
      <c r="B263" s="447" t="s">
        <v>6446</v>
      </c>
      <c r="C263" s="448" t="s">
        <v>6192</v>
      </c>
      <c r="D263" s="449" t="s">
        <v>11522</v>
      </c>
    </row>
    <row r="264" spans="1:4">
      <c r="A264" s="446">
        <v>38840</v>
      </c>
      <c r="B264" s="447" t="s">
        <v>6447</v>
      </c>
      <c r="C264" s="448" t="s">
        <v>6192</v>
      </c>
      <c r="D264" s="449" t="s">
        <v>11523</v>
      </c>
    </row>
    <row r="265" spans="1:4">
      <c r="A265" s="446">
        <v>38841</v>
      </c>
      <c r="B265" s="447" t="s">
        <v>6448</v>
      </c>
      <c r="C265" s="448" t="s">
        <v>6192</v>
      </c>
      <c r="D265" s="449" t="s">
        <v>11481</v>
      </c>
    </row>
    <row r="266" spans="1:4">
      <c r="A266" s="446">
        <v>38842</v>
      </c>
      <c r="B266" s="447" t="s">
        <v>6449</v>
      </c>
      <c r="C266" s="448" t="s">
        <v>6192</v>
      </c>
      <c r="D266" s="449" t="s">
        <v>11524</v>
      </c>
    </row>
    <row r="267" spans="1:4">
      <c r="A267" s="446">
        <v>38843</v>
      </c>
      <c r="B267" s="447" t="s">
        <v>15300</v>
      </c>
      <c r="C267" s="448" t="s">
        <v>6192</v>
      </c>
      <c r="D267" s="449" t="s">
        <v>11525</v>
      </c>
    </row>
    <row r="268" spans="1:4" ht="30">
      <c r="A268" s="446">
        <v>13761</v>
      </c>
      <c r="B268" s="447" t="s">
        <v>6450</v>
      </c>
      <c r="C268" s="448" t="s">
        <v>6192</v>
      </c>
      <c r="D268" s="449" t="s">
        <v>11526</v>
      </c>
    </row>
    <row r="269" spans="1:4" ht="45">
      <c r="A269" s="446">
        <v>12888</v>
      </c>
      <c r="B269" s="447" t="s">
        <v>6451</v>
      </c>
      <c r="C269" s="448" t="s">
        <v>6452</v>
      </c>
      <c r="D269" s="449" t="s">
        <v>11527</v>
      </c>
    </row>
    <row r="270" spans="1:4">
      <c r="A270" s="446">
        <v>12889</v>
      </c>
      <c r="B270" s="447" t="s">
        <v>6453</v>
      </c>
      <c r="C270" s="448" t="s">
        <v>6452</v>
      </c>
      <c r="D270" s="449" t="s">
        <v>11528</v>
      </c>
    </row>
    <row r="271" spans="1:4" ht="30">
      <c r="A271" s="446">
        <v>4814</v>
      </c>
      <c r="B271" s="447" t="s">
        <v>6454</v>
      </c>
      <c r="C271" s="448" t="s">
        <v>6192</v>
      </c>
      <c r="D271" s="449" t="s">
        <v>11529</v>
      </c>
    </row>
    <row r="272" spans="1:4">
      <c r="A272" s="446">
        <v>25967</v>
      </c>
      <c r="B272" s="447" t="s">
        <v>6455</v>
      </c>
      <c r="C272" s="448" t="s">
        <v>6192</v>
      </c>
      <c r="D272" s="449" t="s">
        <v>11530</v>
      </c>
    </row>
    <row r="273" spans="1:4">
      <c r="A273" s="446">
        <v>6122</v>
      </c>
      <c r="B273" s="447" t="s">
        <v>6456</v>
      </c>
      <c r="C273" s="448" t="s">
        <v>6191</v>
      </c>
      <c r="D273" s="449" t="s">
        <v>11531</v>
      </c>
    </row>
    <row r="274" spans="1:4">
      <c r="A274" s="446">
        <v>40810</v>
      </c>
      <c r="B274" s="447" t="s">
        <v>6457</v>
      </c>
      <c r="C274" s="448" t="s">
        <v>6360</v>
      </c>
      <c r="D274" s="449" t="s">
        <v>11532</v>
      </c>
    </row>
    <row r="275" spans="1:4">
      <c r="A275" s="446">
        <v>21100</v>
      </c>
      <c r="B275" s="447" t="s">
        <v>6458</v>
      </c>
      <c r="C275" s="448" t="s">
        <v>6192</v>
      </c>
      <c r="D275" s="449" t="s">
        <v>11533</v>
      </c>
    </row>
    <row r="276" spans="1:4" ht="30">
      <c r="A276" s="446">
        <v>11816</v>
      </c>
      <c r="B276" s="447" t="s">
        <v>6459</v>
      </c>
      <c r="C276" s="448" t="s">
        <v>6192</v>
      </c>
      <c r="D276" s="449" t="s">
        <v>11534</v>
      </c>
    </row>
    <row r="277" spans="1:4" ht="30">
      <c r="A277" s="446">
        <v>11814</v>
      </c>
      <c r="B277" s="447" t="s">
        <v>6460</v>
      </c>
      <c r="C277" s="448" t="s">
        <v>6192</v>
      </c>
      <c r="D277" s="449" t="s">
        <v>11535</v>
      </c>
    </row>
    <row r="278" spans="1:4" ht="30">
      <c r="A278" s="446">
        <v>14186</v>
      </c>
      <c r="B278" s="447" t="s">
        <v>6461</v>
      </c>
      <c r="C278" s="448" t="s">
        <v>6192</v>
      </c>
      <c r="D278" s="449" t="s">
        <v>11536</v>
      </c>
    </row>
    <row r="279" spans="1:4" ht="30">
      <c r="A279" s="446">
        <v>14185</v>
      </c>
      <c r="B279" s="447" t="s">
        <v>6462</v>
      </c>
      <c r="C279" s="448" t="s">
        <v>6192</v>
      </c>
      <c r="D279" s="449" t="s">
        <v>11537</v>
      </c>
    </row>
    <row r="280" spans="1:4" ht="30">
      <c r="A280" s="446">
        <v>11811</v>
      </c>
      <c r="B280" s="447" t="s">
        <v>6463</v>
      </c>
      <c r="C280" s="448" t="s">
        <v>6192</v>
      </c>
      <c r="D280" s="449" t="s">
        <v>11538</v>
      </c>
    </row>
    <row r="281" spans="1:4">
      <c r="A281" s="446">
        <v>26038</v>
      </c>
      <c r="B281" s="447" t="s">
        <v>6464</v>
      </c>
      <c r="C281" s="448" t="s">
        <v>6192</v>
      </c>
      <c r="D281" s="449" t="s">
        <v>11539</v>
      </c>
    </row>
    <row r="282" spans="1:4" ht="30">
      <c r="A282" s="446">
        <v>34482</v>
      </c>
      <c r="B282" s="447" t="s">
        <v>6465</v>
      </c>
      <c r="C282" s="448" t="s">
        <v>6192</v>
      </c>
      <c r="D282" s="449" t="s">
        <v>11540</v>
      </c>
    </row>
    <row r="283" spans="1:4" ht="30">
      <c r="A283" s="446">
        <v>34469</v>
      </c>
      <c r="B283" s="447" t="s">
        <v>6466</v>
      </c>
      <c r="C283" s="448" t="s">
        <v>6192</v>
      </c>
      <c r="D283" s="449" t="s">
        <v>11541</v>
      </c>
    </row>
    <row r="284" spans="1:4" ht="30">
      <c r="A284" s="446">
        <v>34472</v>
      </c>
      <c r="B284" s="447" t="s">
        <v>6467</v>
      </c>
      <c r="C284" s="448" t="s">
        <v>6192</v>
      </c>
      <c r="D284" s="449" t="s">
        <v>11542</v>
      </c>
    </row>
    <row r="285" spans="1:4" ht="30">
      <c r="A285" s="446">
        <v>34476</v>
      </c>
      <c r="B285" s="447" t="s">
        <v>6468</v>
      </c>
      <c r="C285" s="448" t="s">
        <v>6192</v>
      </c>
      <c r="D285" s="449" t="s">
        <v>11543</v>
      </c>
    </row>
    <row r="286" spans="1:4" ht="30">
      <c r="A286" s="446">
        <v>34477</v>
      </c>
      <c r="B286" s="447" t="s">
        <v>6469</v>
      </c>
      <c r="C286" s="448" t="s">
        <v>6192</v>
      </c>
      <c r="D286" s="449" t="s">
        <v>11544</v>
      </c>
    </row>
    <row r="287" spans="1:4">
      <c r="A287" s="446">
        <v>10700</v>
      </c>
      <c r="B287" s="447" t="s">
        <v>6494</v>
      </c>
      <c r="C287" s="448" t="s">
        <v>6192</v>
      </c>
      <c r="D287" s="449" t="s">
        <v>11569</v>
      </c>
    </row>
    <row r="288" spans="1:4">
      <c r="A288" s="446">
        <v>346</v>
      </c>
      <c r="B288" s="447" t="s">
        <v>6495</v>
      </c>
      <c r="C288" s="448" t="s">
        <v>6238</v>
      </c>
      <c r="D288" s="449" t="s">
        <v>11570</v>
      </c>
    </row>
    <row r="289" spans="1:4">
      <c r="A289" s="446">
        <v>3312</v>
      </c>
      <c r="B289" s="447" t="s">
        <v>6496</v>
      </c>
      <c r="C289" s="448" t="s">
        <v>6238</v>
      </c>
      <c r="D289" s="449" t="s">
        <v>11571</v>
      </c>
    </row>
    <row r="290" spans="1:4">
      <c r="A290" s="446">
        <v>338</v>
      </c>
      <c r="B290" s="447" t="s">
        <v>6499</v>
      </c>
      <c r="C290" s="448" t="s">
        <v>6238</v>
      </c>
      <c r="D290" s="449" t="s">
        <v>11574</v>
      </c>
    </row>
    <row r="291" spans="1:4">
      <c r="A291" s="446">
        <v>339</v>
      </c>
      <c r="B291" s="447" t="s">
        <v>6497</v>
      </c>
      <c r="C291" s="448" t="s">
        <v>6193</v>
      </c>
      <c r="D291" s="449" t="s">
        <v>11572</v>
      </c>
    </row>
    <row r="292" spans="1:4">
      <c r="A292" s="446">
        <v>340</v>
      </c>
      <c r="B292" s="447" t="s">
        <v>6498</v>
      </c>
      <c r="C292" s="448" t="s">
        <v>6193</v>
      </c>
      <c r="D292" s="449" t="s">
        <v>11573</v>
      </c>
    </row>
    <row r="293" spans="1:4">
      <c r="A293" s="446">
        <v>334</v>
      </c>
      <c r="B293" s="447" t="s">
        <v>6500</v>
      </c>
      <c r="C293" s="448" t="s">
        <v>6238</v>
      </c>
      <c r="D293" s="449" t="s">
        <v>11575</v>
      </c>
    </row>
    <row r="294" spans="1:4">
      <c r="A294" s="446">
        <v>335</v>
      </c>
      <c r="B294" s="447" t="s">
        <v>6501</v>
      </c>
      <c r="C294" s="448" t="s">
        <v>6238</v>
      </c>
      <c r="D294" s="449" t="s">
        <v>11576</v>
      </c>
    </row>
    <row r="295" spans="1:4">
      <c r="A295" s="446">
        <v>342</v>
      </c>
      <c r="B295" s="447" t="s">
        <v>6502</v>
      </c>
      <c r="C295" s="448" t="s">
        <v>6238</v>
      </c>
      <c r="D295" s="449" t="s">
        <v>11577</v>
      </c>
    </row>
    <row r="296" spans="1:4">
      <c r="A296" s="446">
        <v>343</v>
      </c>
      <c r="B296" s="447" t="s">
        <v>6504</v>
      </c>
      <c r="C296" s="448" t="s">
        <v>6193</v>
      </c>
      <c r="D296" s="449" t="s">
        <v>11401</v>
      </c>
    </row>
    <row r="297" spans="1:4">
      <c r="A297" s="446">
        <v>333</v>
      </c>
      <c r="B297" s="447" t="s">
        <v>6503</v>
      </c>
      <c r="C297" s="448" t="s">
        <v>6238</v>
      </c>
      <c r="D297" s="449" t="s">
        <v>11578</v>
      </c>
    </row>
    <row r="298" spans="1:4">
      <c r="A298" s="446">
        <v>344</v>
      </c>
      <c r="B298" s="447" t="s">
        <v>6505</v>
      </c>
      <c r="C298" s="448" t="s">
        <v>6238</v>
      </c>
      <c r="D298" s="449" t="s">
        <v>11579</v>
      </c>
    </row>
    <row r="299" spans="1:4">
      <c r="A299" s="446">
        <v>341</v>
      </c>
      <c r="B299" s="447" t="s">
        <v>6506</v>
      </c>
      <c r="C299" s="448" t="s">
        <v>6193</v>
      </c>
      <c r="D299" s="449" t="s">
        <v>11290</v>
      </c>
    </row>
    <row r="300" spans="1:4">
      <c r="A300" s="446">
        <v>345</v>
      </c>
      <c r="B300" s="447" t="s">
        <v>6506</v>
      </c>
      <c r="C300" s="448" t="s">
        <v>6238</v>
      </c>
      <c r="D300" s="449" t="s">
        <v>11580</v>
      </c>
    </row>
    <row r="301" spans="1:4">
      <c r="A301" s="446">
        <v>11107</v>
      </c>
      <c r="B301" s="447" t="s">
        <v>6507</v>
      </c>
      <c r="C301" s="448" t="s">
        <v>6238</v>
      </c>
      <c r="D301" s="449" t="s">
        <v>11581</v>
      </c>
    </row>
    <row r="302" spans="1:4">
      <c r="A302" s="446">
        <v>3313</v>
      </c>
      <c r="B302" s="447" t="s">
        <v>6508</v>
      </c>
      <c r="C302" s="448" t="s">
        <v>6238</v>
      </c>
      <c r="D302" s="449" t="s">
        <v>11582</v>
      </c>
    </row>
    <row r="303" spans="1:4">
      <c r="A303" s="446">
        <v>34562</v>
      </c>
      <c r="B303" s="447" t="s">
        <v>6509</v>
      </c>
      <c r="C303" s="448" t="s">
        <v>6238</v>
      </c>
      <c r="D303" s="449" t="s">
        <v>11583</v>
      </c>
    </row>
    <row r="304" spans="1:4">
      <c r="A304" s="446">
        <v>337</v>
      </c>
      <c r="B304" s="447" t="s">
        <v>6510</v>
      </c>
      <c r="C304" s="448" t="s">
        <v>6238</v>
      </c>
      <c r="D304" s="449" t="s">
        <v>11584</v>
      </c>
    </row>
    <row r="305" spans="1:4">
      <c r="A305" s="446">
        <v>39847</v>
      </c>
      <c r="B305" s="447" t="s">
        <v>6470</v>
      </c>
      <c r="C305" s="448" t="s">
        <v>6192</v>
      </c>
      <c r="D305" s="449" t="s">
        <v>11545</v>
      </c>
    </row>
    <row r="306" spans="1:4">
      <c r="A306" s="446">
        <v>39844</v>
      </c>
      <c r="B306" s="447" t="s">
        <v>6471</v>
      </c>
      <c r="C306" s="448" t="s">
        <v>6192</v>
      </c>
      <c r="D306" s="449" t="s">
        <v>11546</v>
      </c>
    </row>
    <row r="307" spans="1:4">
      <c r="A307" s="446">
        <v>39846</v>
      </c>
      <c r="B307" s="447" t="s">
        <v>6472</v>
      </c>
      <c r="C307" s="448" t="s">
        <v>6192</v>
      </c>
      <c r="D307" s="449" t="s">
        <v>11547</v>
      </c>
    </row>
    <row r="308" spans="1:4">
      <c r="A308" s="446">
        <v>39838</v>
      </c>
      <c r="B308" s="447" t="s">
        <v>6473</v>
      </c>
      <c r="C308" s="448" t="s">
        <v>6192</v>
      </c>
      <c r="D308" s="449" t="s">
        <v>11548</v>
      </c>
    </row>
    <row r="309" spans="1:4">
      <c r="A309" s="446">
        <v>39839</v>
      </c>
      <c r="B309" s="447" t="s">
        <v>6474</v>
      </c>
      <c r="C309" s="448" t="s">
        <v>6192</v>
      </c>
      <c r="D309" s="449" t="s">
        <v>11549</v>
      </c>
    </row>
    <row r="310" spans="1:4">
      <c r="A310" s="446">
        <v>39841</v>
      </c>
      <c r="B310" s="447" t="s">
        <v>6475</v>
      </c>
      <c r="C310" s="448" t="s">
        <v>6192</v>
      </c>
      <c r="D310" s="449" t="s">
        <v>11550</v>
      </c>
    </row>
    <row r="311" spans="1:4">
      <c r="A311" s="446">
        <v>39842</v>
      </c>
      <c r="B311" s="447" t="s">
        <v>6476</v>
      </c>
      <c r="C311" s="448" t="s">
        <v>6192</v>
      </c>
      <c r="D311" s="449" t="s">
        <v>11551</v>
      </c>
    </row>
    <row r="312" spans="1:4">
      <c r="A312" s="446">
        <v>39843</v>
      </c>
      <c r="B312" s="447" t="s">
        <v>6477</v>
      </c>
      <c r="C312" s="448" t="s">
        <v>6192</v>
      </c>
      <c r="D312" s="449" t="s">
        <v>11552</v>
      </c>
    </row>
    <row r="313" spans="1:4">
      <c r="A313" s="446">
        <v>39580</v>
      </c>
      <c r="B313" s="447" t="s">
        <v>6478</v>
      </c>
      <c r="C313" s="448" t="s">
        <v>6192</v>
      </c>
      <c r="D313" s="449" t="s">
        <v>11553</v>
      </c>
    </row>
    <row r="314" spans="1:4">
      <c r="A314" s="446">
        <v>39577</v>
      </c>
      <c r="B314" s="447" t="s">
        <v>6479</v>
      </c>
      <c r="C314" s="448" t="s">
        <v>6192</v>
      </c>
      <c r="D314" s="449" t="s">
        <v>11554</v>
      </c>
    </row>
    <row r="315" spans="1:4">
      <c r="A315" s="446">
        <v>39578</v>
      </c>
      <c r="B315" s="447" t="s">
        <v>6480</v>
      </c>
      <c r="C315" s="448" t="s">
        <v>6192</v>
      </c>
      <c r="D315" s="449" t="s">
        <v>11555</v>
      </c>
    </row>
    <row r="316" spans="1:4">
      <c r="A316" s="446">
        <v>39579</v>
      </c>
      <c r="B316" s="447" t="s">
        <v>6481</v>
      </c>
      <c r="C316" s="448" t="s">
        <v>6192</v>
      </c>
      <c r="D316" s="449" t="s">
        <v>11556</v>
      </c>
    </row>
    <row r="317" spans="1:4">
      <c r="A317" s="446">
        <v>39557</v>
      </c>
      <c r="B317" s="447" t="s">
        <v>6482</v>
      </c>
      <c r="C317" s="448" t="s">
        <v>6192</v>
      </c>
      <c r="D317" s="449" t="s">
        <v>11557</v>
      </c>
    </row>
    <row r="318" spans="1:4">
      <c r="A318" s="446">
        <v>39558</v>
      </c>
      <c r="B318" s="447" t="s">
        <v>6483</v>
      </c>
      <c r="C318" s="448" t="s">
        <v>6192</v>
      </c>
      <c r="D318" s="449" t="s">
        <v>11558</v>
      </c>
    </row>
    <row r="319" spans="1:4">
      <c r="A319" s="446">
        <v>39559</v>
      </c>
      <c r="B319" s="447" t="s">
        <v>6484</v>
      </c>
      <c r="C319" s="448" t="s">
        <v>6192</v>
      </c>
      <c r="D319" s="449" t="s">
        <v>11559</v>
      </c>
    </row>
    <row r="320" spans="1:4">
      <c r="A320" s="446">
        <v>39560</v>
      </c>
      <c r="B320" s="447" t="s">
        <v>6485</v>
      </c>
      <c r="C320" s="448" t="s">
        <v>6192</v>
      </c>
      <c r="D320" s="449" t="s">
        <v>11560</v>
      </c>
    </row>
    <row r="321" spans="1:4">
      <c r="A321" s="446">
        <v>39561</v>
      </c>
      <c r="B321" s="447" t="s">
        <v>6486</v>
      </c>
      <c r="C321" s="448" t="s">
        <v>6192</v>
      </c>
      <c r="D321" s="449" t="s">
        <v>11561</v>
      </c>
    </row>
    <row r="322" spans="1:4">
      <c r="A322" s="446">
        <v>39556</v>
      </c>
      <c r="B322" s="447" t="s">
        <v>6487</v>
      </c>
      <c r="C322" s="448" t="s">
        <v>6192</v>
      </c>
      <c r="D322" s="449" t="s">
        <v>11562</v>
      </c>
    </row>
    <row r="323" spans="1:4">
      <c r="A323" s="446">
        <v>39555</v>
      </c>
      <c r="B323" s="447" t="s">
        <v>6488</v>
      </c>
      <c r="C323" s="448" t="s">
        <v>6192</v>
      </c>
      <c r="D323" s="449" t="s">
        <v>11563</v>
      </c>
    </row>
    <row r="324" spans="1:4">
      <c r="A324" s="446">
        <v>39548</v>
      </c>
      <c r="B324" s="447" t="s">
        <v>6489</v>
      </c>
      <c r="C324" s="448" t="s">
        <v>6192</v>
      </c>
      <c r="D324" s="449" t="s">
        <v>11564</v>
      </c>
    </row>
    <row r="325" spans="1:4">
      <c r="A325" s="446">
        <v>39554</v>
      </c>
      <c r="B325" s="447" t="s">
        <v>6490</v>
      </c>
      <c r="C325" s="448" t="s">
        <v>6192</v>
      </c>
      <c r="D325" s="449" t="s">
        <v>11565</v>
      </c>
    </row>
    <row r="326" spans="1:4">
      <c r="A326" s="446">
        <v>39550</v>
      </c>
      <c r="B326" s="447" t="s">
        <v>6491</v>
      </c>
      <c r="C326" s="448" t="s">
        <v>6192</v>
      </c>
      <c r="D326" s="449" t="s">
        <v>11566</v>
      </c>
    </row>
    <row r="327" spans="1:4">
      <c r="A327" s="446">
        <v>39551</v>
      </c>
      <c r="B327" s="447" t="s">
        <v>6492</v>
      </c>
      <c r="C327" s="448" t="s">
        <v>6192</v>
      </c>
      <c r="D327" s="449" t="s">
        <v>11567</v>
      </c>
    </row>
    <row r="328" spans="1:4">
      <c r="A328" s="446">
        <v>39826</v>
      </c>
      <c r="B328" s="447" t="s">
        <v>6493</v>
      </c>
      <c r="C328" s="448" t="s">
        <v>6192</v>
      </c>
      <c r="D328" s="449" t="s">
        <v>11568</v>
      </c>
    </row>
    <row r="329" spans="1:4">
      <c r="A329" s="446">
        <v>369</v>
      </c>
      <c r="B329" s="447" t="s">
        <v>6511</v>
      </c>
      <c r="C329" s="448" t="s">
        <v>6356</v>
      </c>
      <c r="D329" s="449" t="s">
        <v>11585</v>
      </c>
    </row>
    <row r="330" spans="1:4">
      <c r="A330" s="446">
        <v>366</v>
      </c>
      <c r="B330" s="447" t="s">
        <v>6512</v>
      </c>
      <c r="C330" s="448" t="s">
        <v>6356</v>
      </c>
      <c r="D330" s="449" t="s">
        <v>11586</v>
      </c>
    </row>
    <row r="331" spans="1:4">
      <c r="A331" s="446">
        <v>367</v>
      </c>
      <c r="B331" s="447" t="s">
        <v>6513</v>
      </c>
      <c r="C331" s="448" t="s">
        <v>6356</v>
      </c>
      <c r="D331" s="449" t="s">
        <v>11587</v>
      </c>
    </row>
    <row r="332" spans="1:4">
      <c r="A332" s="446">
        <v>370</v>
      </c>
      <c r="B332" s="447" t="s">
        <v>6514</v>
      </c>
      <c r="C332" s="448" t="s">
        <v>6356</v>
      </c>
      <c r="D332" s="449" t="s">
        <v>11588</v>
      </c>
    </row>
    <row r="333" spans="1:4">
      <c r="A333" s="446">
        <v>368</v>
      </c>
      <c r="B333" s="447" t="s">
        <v>6515</v>
      </c>
      <c r="C333" s="448" t="s">
        <v>6356</v>
      </c>
      <c r="D333" s="449" t="s">
        <v>11589</v>
      </c>
    </row>
    <row r="334" spans="1:4" ht="30">
      <c r="A334" s="446">
        <v>11075</v>
      </c>
      <c r="B334" s="447" t="s">
        <v>6516</v>
      </c>
      <c r="C334" s="448" t="s">
        <v>6356</v>
      </c>
      <c r="D334" s="449" t="s">
        <v>11590</v>
      </c>
    </row>
    <row r="335" spans="1:4" ht="30">
      <c r="A335" s="446">
        <v>11076</v>
      </c>
      <c r="B335" s="447" t="s">
        <v>6517</v>
      </c>
      <c r="C335" s="448" t="s">
        <v>6356</v>
      </c>
      <c r="D335" s="449" t="s">
        <v>11591</v>
      </c>
    </row>
    <row r="336" spans="1:4">
      <c r="A336" s="446">
        <v>1381</v>
      </c>
      <c r="B336" s="447" t="s">
        <v>6518</v>
      </c>
      <c r="C336" s="448" t="s">
        <v>6238</v>
      </c>
      <c r="D336" s="449" t="s">
        <v>11314</v>
      </c>
    </row>
    <row r="337" spans="1:4">
      <c r="A337" s="446">
        <v>34353</v>
      </c>
      <c r="B337" s="447" t="s">
        <v>6519</v>
      </c>
      <c r="C337" s="448" t="s">
        <v>6238</v>
      </c>
      <c r="D337" s="449" t="s">
        <v>11592</v>
      </c>
    </row>
    <row r="338" spans="1:4">
      <c r="A338" s="446">
        <v>37595</v>
      </c>
      <c r="B338" s="447" t="s">
        <v>6520</v>
      </c>
      <c r="C338" s="448" t="s">
        <v>6238</v>
      </c>
      <c r="D338" s="449" t="s">
        <v>11593</v>
      </c>
    </row>
    <row r="339" spans="1:4">
      <c r="A339" s="446">
        <v>37596</v>
      </c>
      <c r="B339" s="447" t="s">
        <v>6521</v>
      </c>
      <c r="C339" s="448" t="s">
        <v>6238</v>
      </c>
      <c r="D339" s="449" t="s">
        <v>11594</v>
      </c>
    </row>
    <row r="340" spans="1:4" ht="30">
      <c r="A340" s="446">
        <v>371</v>
      </c>
      <c r="B340" s="447" t="s">
        <v>6522</v>
      </c>
      <c r="C340" s="448" t="s">
        <v>6238</v>
      </c>
      <c r="D340" s="449" t="s">
        <v>11595</v>
      </c>
    </row>
    <row r="341" spans="1:4">
      <c r="A341" s="446">
        <v>37553</v>
      </c>
      <c r="B341" s="447" t="s">
        <v>6523</v>
      </c>
      <c r="C341" s="448" t="s">
        <v>6238</v>
      </c>
      <c r="D341" s="449" t="s">
        <v>11596</v>
      </c>
    </row>
    <row r="342" spans="1:4">
      <c r="A342" s="446">
        <v>37552</v>
      </c>
      <c r="B342" s="447" t="s">
        <v>6524</v>
      </c>
      <c r="C342" s="448" t="s">
        <v>6238</v>
      </c>
      <c r="D342" s="449" t="s">
        <v>11597</v>
      </c>
    </row>
    <row r="343" spans="1:4">
      <c r="A343" s="446">
        <v>36880</v>
      </c>
      <c r="B343" s="447" t="s">
        <v>6525</v>
      </c>
      <c r="C343" s="448" t="s">
        <v>6238</v>
      </c>
      <c r="D343" s="449" t="s">
        <v>11598</v>
      </c>
    </row>
    <row r="344" spans="1:4">
      <c r="A344" s="446">
        <v>34355</v>
      </c>
      <c r="B344" s="447" t="s">
        <v>6526</v>
      </c>
      <c r="C344" s="448" t="s">
        <v>6238</v>
      </c>
      <c r="D344" s="449" t="s">
        <v>11599</v>
      </c>
    </row>
    <row r="345" spans="1:4">
      <c r="A345" s="446">
        <v>130</v>
      </c>
      <c r="B345" s="447" t="s">
        <v>6527</v>
      </c>
      <c r="C345" s="448" t="s">
        <v>6238</v>
      </c>
      <c r="D345" s="449" t="s">
        <v>11600</v>
      </c>
    </row>
    <row r="346" spans="1:4" ht="30">
      <c r="A346" s="446">
        <v>135</v>
      </c>
      <c r="B346" s="447" t="s">
        <v>6528</v>
      </c>
      <c r="C346" s="448" t="s">
        <v>6238</v>
      </c>
      <c r="D346" s="449" t="s">
        <v>11601</v>
      </c>
    </row>
    <row r="347" spans="1:4">
      <c r="A347" s="446">
        <v>36886</v>
      </c>
      <c r="B347" s="447" t="s">
        <v>6529</v>
      </c>
      <c r="C347" s="448" t="s">
        <v>6238</v>
      </c>
      <c r="D347" s="449" t="s">
        <v>11602</v>
      </c>
    </row>
    <row r="348" spans="1:4">
      <c r="A348" s="446">
        <v>374</v>
      </c>
      <c r="B348" s="447" t="s">
        <v>6530</v>
      </c>
      <c r="C348" s="448" t="s">
        <v>6238</v>
      </c>
      <c r="D348" s="449" t="s">
        <v>11603</v>
      </c>
    </row>
    <row r="349" spans="1:4" ht="30">
      <c r="A349" s="446">
        <v>38546</v>
      </c>
      <c r="B349" s="447" t="s">
        <v>6531</v>
      </c>
      <c r="C349" s="448" t="s">
        <v>6356</v>
      </c>
      <c r="D349" s="449" t="s">
        <v>11604</v>
      </c>
    </row>
    <row r="350" spans="1:4">
      <c r="A350" s="446">
        <v>34549</v>
      </c>
      <c r="B350" s="447" t="s">
        <v>6532</v>
      </c>
      <c r="C350" s="448" t="s">
        <v>6356</v>
      </c>
      <c r="D350" s="449" t="s">
        <v>11605</v>
      </c>
    </row>
    <row r="351" spans="1:4">
      <c r="A351" s="446">
        <v>6081</v>
      </c>
      <c r="B351" s="447" t="s">
        <v>6533</v>
      </c>
      <c r="C351" s="448" t="s">
        <v>6356</v>
      </c>
      <c r="D351" s="449" t="s">
        <v>11606</v>
      </c>
    </row>
    <row r="352" spans="1:4">
      <c r="A352" s="446">
        <v>6077</v>
      </c>
      <c r="B352" s="447" t="s">
        <v>6534</v>
      </c>
      <c r="C352" s="448" t="s">
        <v>6356</v>
      </c>
      <c r="D352" s="449" t="s">
        <v>11607</v>
      </c>
    </row>
    <row r="353" spans="1:4">
      <c r="A353" s="446">
        <v>6079</v>
      </c>
      <c r="B353" s="447" t="s">
        <v>6535</v>
      </c>
      <c r="C353" s="448" t="s">
        <v>6356</v>
      </c>
      <c r="D353" s="449" t="s">
        <v>11608</v>
      </c>
    </row>
    <row r="354" spans="1:4" ht="30">
      <c r="A354" s="446">
        <v>1091</v>
      </c>
      <c r="B354" s="447" t="s">
        <v>6536</v>
      </c>
      <c r="C354" s="448" t="s">
        <v>6192</v>
      </c>
      <c r="D354" s="449" t="s">
        <v>11609</v>
      </c>
    </row>
    <row r="355" spans="1:4" ht="30">
      <c r="A355" s="446">
        <v>1094</v>
      </c>
      <c r="B355" s="447" t="s">
        <v>6537</v>
      </c>
      <c r="C355" s="448" t="s">
        <v>6192</v>
      </c>
      <c r="D355" s="449" t="s">
        <v>11610</v>
      </c>
    </row>
    <row r="356" spans="1:4" ht="30">
      <c r="A356" s="446">
        <v>1095</v>
      </c>
      <c r="B356" s="447" t="s">
        <v>6538</v>
      </c>
      <c r="C356" s="448" t="s">
        <v>6192</v>
      </c>
      <c r="D356" s="449" t="s">
        <v>11611</v>
      </c>
    </row>
    <row r="357" spans="1:4" ht="30">
      <c r="A357" s="446">
        <v>1092</v>
      </c>
      <c r="B357" s="447" t="s">
        <v>6539</v>
      </c>
      <c r="C357" s="448" t="s">
        <v>6192</v>
      </c>
      <c r="D357" s="449" t="s">
        <v>11612</v>
      </c>
    </row>
    <row r="358" spans="1:4" ht="30">
      <c r="A358" s="446">
        <v>1093</v>
      </c>
      <c r="B358" s="447" t="s">
        <v>6540</v>
      </c>
      <c r="C358" s="448" t="s">
        <v>6192</v>
      </c>
      <c r="D358" s="449" t="s">
        <v>11613</v>
      </c>
    </row>
    <row r="359" spans="1:4" ht="30">
      <c r="A359" s="446">
        <v>1090</v>
      </c>
      <c r="B359" s="447" t="s">
        <v>6541</v>
      </c>
      <c r="C359" s="448" t="s">
        <v>6192</v>
      </c>
      <c r="D359" s="449" t="s">
        <v>11614</v>
      </c>
    </row>
    <row r="360" spans="1:4" ht="30">
      <c r="A360" s="446">
        <v>1096</v>
      </c>
      <c r="B360" s="447" t="s">
        <v>6542</v>
      </c>
      <c r="C360" s="448" t="s">
        <v>6192</v>
      </c>
      <c r="D360" s="449" t="s">
        <v>11615</v>
      </c>
    </row>
    <row r="361" spans="1:4" ht="30">
      <c r="A361" s="446">
        <v>1097</v>
      </c>
      <c r="B361" s="447" t="s">
        <v>6543</v>
      </c>
      <c r="C361" s="448" t="s">
        <v>6192</v>
      </c>
      <c r="D361" s="449" t="s">
        <v>11616</v>
      </c>
    </row>
    <row r="362" spans="1:4">
      <c r="A362" s="446">
        <v>378</v>
      </c>
      <c r="B362" s="447" t="s">
        <v>6544</v>
      </c>
      <c r="C362" s="448" t="s">
        <v>6191</v>
      </c>
      <c r="D362" s="449" t="s">
        <v>11465</v>
      </c>
    </row>
    <row r="363" spans="1:4">
      <c r="A363" s="446">
        <v>40911</v>
      </c>
      <c r="B363" s="447" t="s">
        <v>6545</v>
      </c>
      <c r="C363" s="448" t="s">
        <v>6360</v>
      </c>
      <c r="D363" s="449" t="s">
        <v>11466</v>
      </c>
    </row>
    <row r="364" spans="1:4">
      <c r="A364" s="446">
        <v>33939</v>
      </c>
      <c r="B364" s="447" t="s">
        <v>6546</v>
      </c>
      <c r="C364" s="448" t="s">
        <v>6191</v>
      </c>
      <c r="D364" s="449" t="s">
        <v>11617</v>
      </c>
    </row>
    <row r="365" spans="1:4">
      <c r="A365" s="446">
        <v>40815</v>
      </c>
      <c r="B365" s="447" t="s">
        <v>6547</v>
      </c>
      <c r="C365" s="448" t="s">
        <v>6360</v>
      </c>
      <c r="D365" s="449" t="s">
        <v>11618</v>
      </c>
    </row>
    <row r="366" spans="1:4">
      <c r="A366" s="446">
        <v>34760</v>
      </c>
      <c r="B366" s="447" t="s">
        <v>6548</v>
      </c>
      <c r="C366" s="448" t="s">
        <v>6191</v>
      </c>
      <c r="D366" s="449" t="s">
        <v>11619</v>
      </c>
    </row>
    <row r="367" spans="1:4">
      <c r="A367" s="446">
        <v>40935</v>
      </c>
      <c r="B367" s="447" t="s">
        <v>6549</v>
      </c>
      <c r="C367" s="448" t="s">
        <v>6360</v>
      </c>
      <c r="D367" s="449" t="s">
        <v>11620</v>
      </c>
    </row>
    <row r="368" spans="1:4">
      <c r="A368" s="446">
        <v>33952</v>
      </c>
      <c r="B368" s="447" t="s">
        <v>6550</v>
      </c>
      <c r="C368" s="448" t="s">
        <v>6191</v>
      </c>
      <c r="D368" s="449" t="s">
        <v>11621</v>
      </c>
    </row>
    <row r="369" spans="1:4">
      <c r="A369" s="446">
        <v>40816</v>
      </c>
      <c r="B369" s="447" t="s">
        <v>6551</v>
      </c>
      <c r="C369" s="448" t="s">
        <v>6360</v>
      </c>
      <c r="D369" s="449" t="s">
        <v>11622</v>
      </c>
    </row>
    <row r="370" spans="1:4">
      <c r="A370" s="446">
        <v>33953</v>
      </c>
      <c r="B370" s="447" t="s">
        <v>6552</v>
      </c>
      <c r="C370" s="448" t="s">
        <v>6191</v>
      </c>
      <c r="D370" s="449" t="s">
        <v>11623</v>
      </c>
    </row>
    <row r="371" spans="1:4">
      <c r="A371" s="446">
        <v>40817</v>
      </c>
      <c r="B371" s="447" t="s">
        <v>6553</v>
      </c>
      <c r="C371" s="448" t="s">
        <v>6360</v>
      </c>
      <c r="D371" s="449" t="s">
        <v>11624</v>
      </c>
    </row>
    <row r="372" spans="1:4" ht="30">
      <c r="A372" s="446">
        <v>13348</v>
      </c>
      <c r="B372" s="447" t="s">
        <v>6554</v>
      </c>
      <c r="C372" s="448" t="s">
        <v>6192</v>
      </c>
      <c r="D372" s="449" t="s">
        <v>11625</v>
      </c>
    </row>
    <row r="373" spans="1:4">
      <c r="A373" s="446">
        <v>39211</v>
      </c>
      <c r="B373" s="447" t="s">
        <v>6555</v>
      </c>
      <c r="C373" s="448" t="s">
        <v>6192</v>
      </c>
      <c r="D373" s="449" t="s">
        <v>11368</v>
      </c>
    </row>
    <row r="374" spans="1:4">
      <c r="A374" s="446">
        <v>39212</v>
      </c>
      <c r="B374" s="447" t="s">
        <v>6556</v>
      </c>
      <c r="C374" s="448" t="s">
        <v>6192</v>
      </c>
      <c r="D374" s="449" t="s">
        <v>11626</v>
      </c>
    </row>
    <row r="375" spans="1:4">
      <c r="A375" s="446">
        <v>39210</v>
      </c>
      <c r="B375" s="447" t="s">
        <v>6558</v>
      </c>
      <c r="C375" s="448" t="s">
        <v>6192</v>
      </c>
      <c r="D375" s="449" t="s">
        <v>11627</v>
      </c>
    </row>
    <row r="376" spans="1:4">
      <c r="A376" s="446">
        <v>39208</v>
      </c>
      <c r="B376" s="447" t="s">
        <v>6557</v>
      </c>
      <c r="C376" s="448" t="s">
        <v>6192</v>
      </c>
      <c r="D376" s="449" t="s">
        <v>11603</v>
      </c>
    </row>
    <row r="377" spans="1:4">
      <c r="A377" s="446">
        <v>39214</v>
      </c>
      <c r="B377" s="447" t="s">
        <v>6559</v>
      </c>
      <c r="C377" s="448" t="s">
        <v>6192</v>
      </c>
      <c r="D377" s="449" t="s">
        <v>11628</v>
      </c>
    </row>
    <row r="378" spans="1:4">
      <c r="A378" s="446">
        <v>39213</v>
      </c>
      <c r="B378" s="447" t="s">
        <v>6560</v>
      </c>
      <c r="C378" s="448" t="s">
        <v>6192</v>
      </c>
      <c r="D378" s="449" t="s">
        <v>11629</v>
      </c>
    </row>
    <row r="379" spans="1:4">
      <c r="A379" s="446">
        <v>39215</v>
      </c>
      <c r="B379" s="447" t="s">
        <v>6563</v>
      </c>
      <c r="C379" s="448" t="s">
        <v>6192</v>
      </c>
      <c r="D379" s="449" t="s">
        <v>11630</v>
      </c>
    </row>
    <row r="380" spans="1:4">
      <c r="A380" s="446">
        <v>39209</v>
      </c>
      <c r="B380" s="447" t="s">
        <v>6561</v>
      </c>
      <c r="C380" s="448" t="s">
        <v>6192</v>
      </c>
      <c r="D380" s="449" t="s">
        <v>11595</v>
      </c>
    </row>
    <row r="381" spans="1:4">
      <c r="A381" s="446">
        <v>39207</v>
      </c>
      <c r="B381" s="447" t="s">
        <v>6562</v>
      </c>
      <c r="C381" s="448" t="s">
        <v>6192</v>
      </c>
      <c r="D381" s="449" t="s">
        <v>11627</v>
      </c>
    </row>
    <row r="382" spans="1:4">
      <c r="A382" s="446">
        <v>39216</v>
      </c>
      <c r="B382" s="447" t="s">
        <v>6564</v>
      </c>
      <c r="C382" s="448" t="s">
        <v>6192</v>
      </c>
      <c r="D382" s="449" t="s">
        <v>11631</v>
      </c>
    </row>
    <row r="383" spans="1:4" ht="30">
      <c r="A383" s="446">
        <v>379</v>
      </c>
      <c r="B383" s="447" t="s">
        <v>6565</v>
      </c>
      <c r="C383" s="448" t="s">
        <v>6192</v>
      </c>
      <c r="D383" s="449" t="s">
        <v>11632</v>
      </c>
    </row>
    <row r="384" spans="1:4" ht="30">
      <c r="A384" s="446">
        <v>11267</v>
      </c>
      <c r="B384" s="447" t="s">
        <v>6566</v>
      </c>
      <c r="C384" s="448" t="s">
        <v>6192</v>
      </c>
      <c r="D384" s="449" t="s">
        <v>11633</v>
      </c>
    </row>
    <row r="385" spans="1:4">
      <c r="A385" s="446">
        <v>41901</v>
      </c>
      <c r="B385" s="447" t="s">
        <v>6567</v>
      </c>
      <c r="C385" s="448" t="s">
        <v>6238</v>
      </c>
      <c r="D385" s="449" t="s">
        <v>11351</v>
      </c>
    </row>
    <row r="386" spans="1:4" ht="30">
      <c r="A386" s="446">
        <v>510</v>
      </c>
      <c r="B386" s="447" t="s">
        <v>6568</v>
      </c>
      <c r="C386" s="448" t="s">
        <v>6238</v>
      </c>
      <c r="D386" s="449" t="s">
        <v>11634</v>
      </c>
    </row>
    <row r="387" spans="1:4" ht="30">
      <c r="A387" s="446">
        <v>516</v>
      </c>
      <c r="B387" s="447" t="s">
        <v>6569</v>
      </c>
      <c r="C387" s="448" t="s">
        <v>6238</v>
      </c>
      <c r="D387" s="449" t="s">
        <v>11332</v>
      </c>
    </row>
    <row r="388" spans="1:4" ht="30">
      <c r="A388" s="446">
        <v>509</v>
      </c>
      <c r="B388" s="447" t="s">
        <v>6570</v>
      </c>
      <c r="C388" s="448" t="s">
        <v>6238</v>
      </c>
      <c r="D388" s="449" t="s">
        <v>11635</v>
      </c>
    </row>
    <row r="389" spans="1:4">
      <c r="A389" s="446">
        <v>40331</v>
      </c>
      <c r="B389" s="447" t="s">
        <v>6571</v>
      </c>
      <c r="C389" s="448" t="s">
        <v>6191</v>
      </c>
      <c r="D389" s="449" t="s">
        <v>11636</v>
      </c>
    </row>
    <row r="390" spans="1:4">
      <c r="A390" s="446">
        <v>40930</v>
      </c>
      <c r="B390" s="447" t="s">
        <v>6572</v>
      </c>
      <c r="C390" s="448" t="s">
        <v>6360</v>
      </c>
      <c r="D390" s="449" t="s">
        <v>11637</v>
      </c>
    </row>
    <row r="391" spans="1:4">
      <c r="A391" s="446">
        <v>11761</v>
      </c>
      <c r="B391" s="447" t="s">
        <v>6573</v>
      </c>
      <c r="C391" s="448" t="s">
        <v>6192</v>
      </c>
      <c r="D391" s="449" t="s">
        <v>11638</v>
      </c>
    </row>
    <row r="392" spans="1:4">
      <c r="A392" s="446">
        <v>377</v>
      </c>
      <c r="B392" s="447" t="s">
        <v>6574</v>
      </c>
      <c r="C392" s="448" t="s">
        <v>6192</v>
      </c>
      <c r="D392" s="449" t="s">
        <v>11639</v>
      </c>
    </row>
    <row r="393" spans="1:4">
      <c r="A393" s="446">
        <v>7588</v>
      </c>
      <c r="B393" s="447" t="s">
        <v>6575</v>
      </c>
      <c r="C393" s="448" t="s">
        <v>6192</v>
      </c>
      <c r="D393" s="449" t="s">
        <v>11640</v>
      </c>
    </row>
    <row r="394" spans="1:4">
      <c r="A394" s="446">
        <v>34392</v>
      </c>
      <c r="B394" s="447" t="s">
        <v>6576</v>
      </c>
      <c r="C394" s="448" t="s">
        <v>6191</v>
      </c>
      <c r="D394" s="449" t="s">
        <v>11641</v>
      </c>
    </row>
    <row r="395" spans="1:4">
      <c r="A395" s="446">
        <v>40908</v>
      </c>
      <c r="B395" s="447" t="s">
        <v>6577</v>
      </c>
      <c r="C395" s="448" t="s">
        <v>6360</v>
      </c>
      <c r="D395" s="449" t="s">
        <v>11642</v>
      </c>
    </row>
    <row r="396" spans="1:4">
      <c r="A396" s="446">
        <v>34551</v>
      </c>
      <c r="B396" s="447" t="s">
        <v>6578</v>
      </c>
      <c r="C396" s="448" t="s">
        <v>6191</v>
      </c>
      <c r="D396" s="449" t="s">
        <v>11643</v>
      </c>
    </row>
    <row r="397" spans="1:4">
      <c r="A397" s="446">
        <v>41078</v>
      </c>
      <c r="B397" s="447" t="s">
        <v>6579</v>
      </c>
      <c r="C397" s="448" t="s">
        <v>6360</v>
      </c>
      <c r="D397" s="449" t="s">
        <v>11644</v>
      </c>
    </row>
    <row r="398" spans="1:4">
      <c r="A398" s="446">
        <v>246</v>
      </c>
      <c r="B398" s="447" t="s">
        <v>6580</v>
      </c>
      <c r="C398" s="448" t="s">
        <v>6191</v>
      </c>
      <c r="D398" s="449" t="s">
        <v>11645</v>
      </c>
    </row>
    <row r="399" spans="1:4">
      <c r="A399" s="446">
        <v>40927</v>
      </c>
      <c r="B399" s="447" t="s">
        <v>6581</v>
      </c>
      <c r="C399" s="448" t="s">
        <v>6360</v>
      </c>
      <c r="D399" s="449" t="s">
        <v>11646</v>
      </c>
    </row>
    <row r="400" spans="1:4">
      <c r="A400" s="446">
        <v>2350</v>
      </c>
      <c r="B400" s="447" t="s">
        <v>6582</v>
      </c>
      <c r="C400" s="448" t="s">
        <v>6191</v>
      </c>
      <c r="D400" s="449" t="s">
        <v>11647</v>
      </c>
    </row>
    <row r="401" spans="1:4">
      <c r="A401" s="446">
        <v>40812</v>
      </c>
      <c r="B401" s="447" t="s">
        <v>6583</v>
      </c>
      <c r="C401" s="448" t="s">
        <v>6360</v>
      </c>
      <c r="D401" s="449" t="s">
        <v>11648</v>
      </c>
    </row>
    <row r="402" spans="1:4">
      <c r="A402" s="446">
        <v>245</v>
      </c>
      <c r="B402" s="447" t="s">
        <v>6584</v>
      </c>
      <c r="C402" s="448" t="s">
        <v>6191</v>
      </c>
      <c r="D402" s="449" t="s">
        <v>11649</v>
      </c>
    </row>
    <row r="403" spans="1:4">
      <c r="A403" s="446">
        <v>41090</v>
      </c>
      <c r="B403" s="447" t="s">
        <v>6585</v>
      </c>
      <c r="C403" s="448" t="s">
        <v>6360</v>
      </c>
      <c r="D403" s="449" t="s">
        <v>11650</v>
      </c>
    </row>
    <row r="404" spans="1:4">
      <c r="A404" s="446">
        <v>251</v>
      </c>
      <c r="B404" s="447" t="s">
        <v>6586</v>
      </c>
      <c r="C404" s="448" t="s">
        <v>6191</v>
      </c>
      <c r="D404" s="449" t="s">
        <v>11651</v>
      </c>
    </row>
    <row r="405" spans="1:4">
      <c r="A405" s="446">
        <v>40975</v>
      </c>
      <c r="B405" s="447" t="s">
        <v>6587</v>
      </c>
      <c r="C405" s="448" t="s">
        <v>6360</v>
      </c>
      <c r="D405" s="449" t="s">
        <v>11652</v>
      </c>
    </row>
    <row r="406" spans="1:4">
      <c r="A406" s="446">
        <v>6127</v>
      </c>
      <c r="B406" s="447" t="s">
        <v>6588</v>
      </c>
      <c r="C406" s="448" t="s">
        <v>6191</v>
      </c>
      <c r="D406" s="449" t="s">
        <v>11645</v>
      </c>
    </row>
    <row r="407" spans="1:4">
      <c r="A407" s="446">
        <v>41072</v>
      </c>
      <c r="B407" s="447" t="s">
        <v>6589</v>
      </c>
      <c r="C407" s="448" t="s">
        <v>6360</v>
      </c>
      <c r="D407" s="449" t="s">
        <v>11653</v>
      </c>
    </row>
    <row r="408" spans="1:4">
      <c r="A408" s="446">
        <v>6121</v>
      </c>
      <c r="B408" s="447" t="s">
        <v>6590</v>
      </c>
      <c r="C408" s="448" t="s">
        <v>6191</v>
      </c>
      <c r="D408" s="449" t="s">
        <v>11654</v>
      </c>
    </row>
    <row r="409" spans="1:4">
      <c r="A409" s="446">
        <v>41071</v>
      </c>
      <c r="B409" s="447" t="s">
        <v>6591</v>
      </c>
      <c r="C409" s="448" t="s">
        <v>6360</v>
      </c>
      <c r="D409" s="449" t="s">
        <v>11655</v>
      </c>
    </row>
    <row r="410" spans="1:4">
      <c r="A410" s="446">
        <v>244</v>
      </c>
      <c r="B410" s="447" t="s">
        <v>6592</v>
      </c>
      <c r="C410" s="448" t="s">
        <v>6191</v>
      </c>
      <c r="D410" s="449" t="s">
        <v>11476</v>
      </c>
    </row>
    <row r="411" spans="1:4">
      <c r="A411" s="446">
        <v>41093</v>
      </c>
      <c r="B411" s="447" t="s">
        <v>6593</v>
      </c>
      <c r="C411" s="448" t="s">
        <v>6360</v>
      </c>
      <c r="D411" s="449" t="s">
        <v>11656</v>
      </c>
    </row>
    <row r="412" spans="1:4">
      <c r="A412" s="446">
        <v>532</v>
      </c>
      <c r="B412" s="447" t="s">
        <v>6594</v>
      </c>
      <c r="C412" s="448" t="s">
        <v>6191</v>
      </c>
      <c r="D412" s="449" t="s">
        <v>11657</v>
      </c>
    </row>
    <row r="413" spans="1:4">
      <c r="A413" s="446">
        <v>40931</v>
      </c>
      <c r="B413" s="447" t="s">
        <v>6595</v>
      </c>
      <c r="C413" s="448" t="s">
        <v>6360</v>
      </c>
      <c r="D413" s="449" t="s">
        <v>11658</v>
      </c>
    </row>
    <row r="414" spans="1:4">
      <c r="A414" s="446">
        <v>36150</v>
      </c>
      <c r="B414" s="447" t="s">
        <v>6596</v>
      </c>
      <c r="C414" s="448" t="s">
        <v>6192</v>
      </c>
      <c r="D414" s="449" t="s">
        <v>11659</v>
      </c>
    </row>
    <row r="415" spans="1:4">
      <c r="A415" s="446">
        <v>41069</v>
      </c>
      <c r="B415" s="447" t="s">
        <v>6597</v>
      </c>
      <c r="C415" s="448" t="s">
        <v>6360</v>
      </c>
      <c r="D415" s="449" t="s">
        <v>11466</v>
      </c>
    </row>
    <row r="416" spans="1:4">
      <c r="A416" s="446">
        <v>4760</v>
      </c>
      <c r="B416" s="447" t="s">
        <v>6598</v>
      </c>
      <c r="C416" s="448" t="s">
        <v>6191</v>
      </c>
      <c r="D416" s="449" t="s">
        <v>11465</v>
      </c>
    </row>
    <row r="417" spans="1:4">
      <c r="A417" s="446">
        <v>10422</v>
      </c>
      <c r="B417" s="447" t="s">
        <v>6599</v>
      </c>
      <c r="C417" s="448" t="s">
        <v>6192</v>
      </c>
      <c r="D417" s="449" t="s">
        <v>11660</v>
      </c>
    </row>
    <row r="418" spans="1:4">
      <c r="A418" s="446">
        <v>10420</v>
      </c>
      <c r="B418" s="447" t="s">
        <v>6600</v>
      </c>
      <c r="C418" s="448" t="s">
        <v>6192</v>
      </c>
      <c r="D418" s="449" t="s">
        <v>11661</v>
      </c>
    </row>
    <row r="419" spans="1:4">
      <c r="A419" s="446">
        <v>10421</v>
      </c>
      <c r="B419" s="447" t="s">
        <v>6601</v>
      </c>
      <c r="C419" s="448" t="s">
        <v>6192</v>
      </c>
      <c r="D419" s="449" t="s">
        <v>11662</v>
      </c>
    </row>
    <row r="420" spans="1:4" ht="30">
      <c r="A420" s="446">
        <v>36520</v>
      </c>
      <c r="B420" s="447" t="s">
        <v>6602</v>
      </c>
      <c r="C420" s="448" t="s">
        <v>6192</v>
      </c>
      <c r="D420" s="449" t="s">
        <v>11663</v>
      </c>
    </row>
    <row r="421" spans="1:4">
      <c r="A421" s="446">
        <v>11784</v>
      </c>
      <c r="B421" s="447" t="s">
        <v>6603</v>
      </c>
      <c r="C421" s="448" t="s">
        <v>6192</v>
      </c>
      <c r="D421" s="449" t="s">
        <v>11664</v>
      </c>
    </row>
    <row r="422" spans="1:4">
      <c r="A422" s="446">
        <v>10</v>
      </c>
      <c r="B422" s="447" t="s">
        <v>6604</v>
      </c>
      <c r="C422" s="448" t="s">
        <v>6192</v>
      </c>
      <c r="D422" s="449" t="s">
        <v>11665</v>
      </c>
    </row>
    <row r="423" spans="1:4">
      <c r="A423" s="446">
        <v>4815</v>
      </c>
      <c r="B423" s="447" t="s">
        <v>6605</v>
      </c>
      <c r="C423" s="448" t="s">
        <v>6192</v>
      </c>
      <c r="D423" s="449" t="s">
        <v>11666</v>
      </c>
    </row>
    <row r="424" spans="1:4">
      <c r="A424" s="446">
        <v>541</v>
      </c>
      <c r="B424" s="447" t="s">
        <v>6606</v>
      </c>
      <c r="C424" s="448" t="s">
        <v>6192</v>
      </c>
      <c r="D424" s="449" t="s">
        <v>11667</v>
      </c>
    </row>
    <row r="425" spans="1:4">
      <c r="A425" s="446">
        <v>542</v>
      </c>
      <c r="B425" s="447" t="s">
        <v>6607</v>
      </c>
      <c r="C425" s="448" t="s">
        <v>6192</v>
      </c>
      <c r="D425" s="449" t="s">
        <v>11668</v>
      </c>
    </row>
    <row r="426" spans="1:4">
      <c r="A426" s="446">
        <v>540</v>
      </c>
      <c r="B426" s="447" t="s">
        <v>6608</v>
      </c>
      <c r="C426" s="448" t="s">
        <v>6192</v>
      </c>
      <c r="D426" s="449" t="s">
        <v>11669</v>
      </c>
    </row>
    <row r="427" spans="1:4" ht="30">
      <c r="A427" s="446">
        <v>38364</v>
      </c>
      <c r="B427" s="447" t="s">
        <v>6609</v>
      </c>
      <c r="C427" s="448" t="s">
        <v>6192</v>
      </c>
      <c r="D427" s="449" t="s">
        <v>11670</v>
      </c>
    </row>
    <row r="428" spans="1:4">
      <c r="A428" s="446">
        <v>11692</v>
      </c>
      <c r="B428" s="447" t="s">
        <v>6610</v>
      </c>
      <c r="C428" s="448" t="s">
        <v>6190</v>
      </c>
      <c r="D428" s="449" t="s">
        <v>11671</v>
      </c>
    </row>
    <row r="429" spans="1:4" ht="30">
      <c r="A429" s="446">
        <v>1746</v>
      </c>
      <c r="B429" s="447" t="s">
        <v>6611</v>
      </c>
      <c r="C429" s="448" t="s">
        <v>6192</v>
      </c>
      <c r="D429" s="449" t="s">
        <v>11672</v>
      </c>
    </row>
    <row r="430" spans="1:4" ht="30">
      <c r="A430" s="446">
        <v>1748</v>
      </c>
      <c r="B430" s="447" t="s">
        <v>6612</v>
      </c>
      <c r="C430" s="448" t="s">
        <v>6192</v>
      </c>
      <c r="D430" s="449" t="s">
        <v>11673</v>
      </c>
    </row>
    <row r="431" spans="1:4" ht="30">
      <c r="A431" s="446">
        <v>1749</v>
      </c>
      <c r="B431" s="447" t="s">
        <v>6613</v>
      </c>
      <c r="C431" s="448" t="s">
        <v>6192</v>
      </c>
      <c r="D431" s="449" t="s">
        <v>11674</v>
      </c>
    </row>
    <row r="432" spans="1:4" ht="30">
      <c r="A432" s="446">
        <v>37412</v>
      </c>
      <c r="B432" s="447" t="s">
        <v>6614</v>
      </c>
      <c r="C432" s="448" t="s">
        <v>6192</v>
      </c>
      <c r="D432" s="449" t="s">
        <v>11675</v>
      </c>
    </row>
    <row r="433" spans="1:4" ht="30">
      <c r="A433" s="446">
        <v>1745</v>
      </c>
      <c r="B433" s="447" t="s">
        <v>6615</v>
      </c>
      <c r="C433" s="448" t="s">
        <v>6192</v>
      </c>
      <c r="D433" s="449" t="s">
        <v>11676</v>
      </c>
    </row>
    <row r="434" spans="1:4" ht="30">
      <c r="A434" s="446">
        <v>1750</v>
      </c>
      <c r="B434" s="447" t="s">
        <v>6616</v>
      </c>
      <c r="C434" s="448" t="s">
        <v>6192</v>
      </c>
      <c r="D434" s="449" t="s">
        <v>11677</v>
      </c>
    </row>
    <row r="435" spans="1:4" ht="30">
      <c r="A435" s="446">
        <v>11687</v>
      </c>
      <c r="B435" s="447" t="s">
        <v>6617</v>
      </c>
      <c r="C435" s="448" t="s">
        <v>6193</v>
      </c>
      <c r="D435" s="449" t="s">
        <v>11678</v>
      </c>
    </row>
    <row r="436" spans="1:4" ht="30">
      <c r="A436" s="446">
        <v>11689</v>
      </c>
      <c r="B436" s="447" t="s">
        <v>6618</v>
      </c>
      <c r="C436" s="448" t="s">
        <v>6193</v>
      </c>
      <c r="D436" s="449" t="s">
        <v>11679</v>
      </c>
    </row>
    <row r="437" spans="1:4">
      <c r="A437" s="446">
        <v>11693</v>
      </c>
      <c r="B437" s="447" t="s">
        <v>6619</v>
      </c>
      <c r="C437" s="448" t="s">
        <v>6190</v>
      </c>
      <c r="D437" s="449" t="s">
        <v>11680</v>
      </c>
    </row>
    <row r="438" spans="1:4">
      <c r="A438" s="446">
        <v>36215</v>
      </c>
      <c r="B438" s="447" t="s">
        <v>6620</v>
      </c>
      <c r="C438" s="448" t="s">
        <v>6192</v>
      </c>
      <c r="D438" s="449" t="s">
        <v>11681</v>
      </c>
    </row>
    <row r="439" spans="1:4" ht="45">
      <c r="A439" s="446">
        <v>42439</v>
      </c>
      <c r="B439" s="447" t="s">
        <v>6621</v>
      </c>
      <c r="C439" s="448" t="s">
        <v>6192</v>
      </c>
      <c r="D439" s="449" t="s">
        <v>11682</v>
      </c>
    </row>
    <row r="440" spans="1:4">
      <c r="A440" s="446">
        <v>38381</v>
      </c>
      <c r="B440" s="447" t="s">
        <v>6622</v>
      </c>
      <c r="C440" s="448" t="s">
        <v>6192</v>
      </c>
      <c r="D440" s="449" t="s">
        <v>11683</v>
      </c>
    </row>
    <row r="441" spans="1:4">
      <c r="A441" s="446">
        <v>39621</v>
      </c>
      <c r="B441" s="447" t="s">
        <v>6623</v>
      </c>
      <c r="C441" s="448" t="s">
        <v>6624</v>
      </c>
      <c r="D441" s="449" t="s">
        <v>11684</v>
      </c>
    </row>
    <row r="442" spans="1:4">
      <c r="A442" s="446">
        <v>39624</v>
      </c>
      <c r="B442" s="447" t="s">
        <v>6625</v>
      </c>
      <c r="C442" s="448" t="s">
        <v>6624</v>
      </c>
      <c r="D442" s="449" t="s">
        <v>11685</v>
      </c>
    </row>
    <row r="443" spans="1:4">
      <c r="A443" s="446">
        <v>39615</v>
      </c>
      <c r="B443" s="447" t="s">
        <v>6626</v>
      </c>
      <c r="C443" s="448" t="s">
        <v>6192</v>
      </c>
      <c r="D443" s="449" t="s">
        <v>11686</v>
      </c>
    </row>
    <row r="444" spans="1:4">
      <c r="A444" s="446">
        <v>39620</v>
      </c>
      <c r="B444" s="447" t="s">
        <v>6627</v>
      </c>
      <c r="C444" s="448" t="s">
        <v>6192</v>
      </c>
      <c r="D444" s="449" t="s">
        <v>11687</v>
      </c>
    </row>
    <row r="445" spans="1:4">
      <c r="A445" s="446">
        <v>39623</v>
      </c>
      <c r="B445" s="447" t="s">
        <v>6628</v>
      </c>
      <c r="C445" s="448" t="s">
        <v>6192</v>
      </c>
      <c r="D445" s="449" t="s">
        <v>11688</v>
      </c>
    </row>
    <row r="446" spans="1:4">
      <c r="A446" s="446">
        <v>36207</v>
      </c>
      <c r="B446" s="447" t="s">
        <v>6629</v>
      </c>
      <c r="C446" s="448" t="s">
        <v>6192</v>
      </c>
      <c r="D446" s="449" t="s">
        <v>11689</v>
      </c>
    </row>
    <row r="447" spans="1:4">
      <c r="A447" s="446">
        <v>36209</v>
      </c>
      <c r="B447" s="447" t="s">
        <v>6630</v>
      </c>
      <c r="C447" s="448" t="s">
        <v>6192</v>
      </c>
      <c r="D447" s="449" t="s">
        <v>11690</v>
      </c>
    </row>
    <row r="448" spans="1:4" ht="30">
      <c r="A448" s="446">
        <v>36210</v>
      </c>
      <c r="B448" s="447" t="s">
        <v>6631</v>
      </c>
      <c r="C448" s="448" t="s">
        <v>6192</v>
      </c>
      <c r="D448" s="449" t="s">
        <v>11691</v>
      </c>
    </row>
    <row r="449" spans="1:4">
      <c r="A449" s="446">
        <v>36204</v>
      </c>
      <c r="B449" s="447" t="s">
        <v>6632</v>
      </c>
      <c r="C449" s="448" t="s">
        <v>6192</v>
      </c>
      <c r="D449" s="449" t="s">
        <v>11692</v>
      </c>
    </row>
    <row r="450" spans="1:4">
      <c r="A450" s="446">
        <v>36205</v>
      </c>
      <c r="B450" s="447" t="s">
        <v>6633</v>
      </c>
      <c r="C450" s="448" t="s">
        <v>6192</v>
      </c>
      <c r="D450" s="449" t="s">
        <v>11693</v>
      </c>
    </row>
    <row r="451" spans="1:4">
      <c r="A451" s="446">
        <v>36081</v>
      </c>
      <c r="B451" s="447" t="s">
        <v>6634</v>
      </c>
      <c r="C451" s="448" t="s">
        <v>6192</v>
      </c>
      <c r="D451" s="449" t="s">
        <v>11694</v>
      </c>
    </row>
    <row r="452" spans="1:4" ht="30">
      <c r="A452" s="446">
        <v>36206</v>
      </c>
      <c r="B452" s="447" t="s">
        <v>6635</v>
      </c>
      <c r="C452" s="448" t="s">
        <v>6192</v>
      </c>
      <c r="D452" s="449" t="s">
        <v>11695</v>
      </c>
    </row>
    <row r="453" spans="1:4">
      <c r="A453" s="446">
        <v>36218</v>
      </c>
      <c r="B453" s="447" t="s">
        <v>6636</v>
      </c>
      <c r="C453" s="448" t="s">
        <v>6192</v>
      </c>
      <c r="D453" s="449" t="s">
        <v>11696</v>
      </c>
    </row>
    <row r="454" spans="1:4">
      <c r="A454" s="446">
        <v>36220</v>
      </c>
      <c r="B454" s="447" t="s">
        <v>6637</v>
      </c>
      <c r="C454" s="448" t="s">
        <v>6192</v>
      </c>
      <c r="D454" s="449" t="s">
        <v>11697</v>
      </c>
    </row>
    <row r="455" spans="1:4">
      <c r="A455" s="446">
        <v>36080</v>
      </c>
      <c r="B455" s="447" t="s">
        <v>6638</v>
      </c>
      <c r="C455" s="448" t="s">
        <v>6192</v>
      </c>
      <c r="D455" s="449" t="s">
        <v>11698</v>
      </c>
    </row>
    <row r="456" spans="1:4">
      <c r="A456" s="446">
        <v>36223</v>
      </c>
      <c r="B456" s="447" t="s">
        <v>6639</v>
      </c>
      <c r="C456" s="448" t="s">
        <v>6192</v>
      </c>
      <c r="D456" s="449" t="s">
        <v>11699</v>
      </c>
    </row>
    <row r="457" spans="1:4">
      <c r="A457" s="446">
        <v>546</v>
      </c>
      <c r="B457" s="447" t="s">
        <v>6640</v>
      </c>
      <c r="C457" s="448" t="s">
        <v>6238</v>
      </c>
      <c r="D457" s="449" t="s">
        <v>11700</v>
      </c>
    </row>
    <row r="458" spans="1:4">
      <c r="A458" s="446">
        <v>557</v>
      </c>
      <c r="B458" s="447" t="s">
        <v>6641</v>
      </c>
      <c r="C458" s="448" t="s">
        <v>6193</v>
      </c>
      <c r="D458" s="449" t="s">
        <v>11701</v>
      </c>
    </row>
    <row r="459" spans="1:4">
      <c r="A459" s="446">
        <v>552</v>
      </c>
      <c r="B459" s="447" t="s">
        <v>6642</v>
      </c>
      <c r="C459" s="448" t="s">
        <v>6193</v>
      </c>
      <c r="D459" s="449" t="s">
        <v>11702</v>
      </c>
    </row>
    <row r="460" spans="1:4">
      <c r="A460" s="446">
        <v>555</v>
      </c>
      <c r="B460" s="447" t="s">
        <v>6643</v>
      </c>
      <c r="C460" s="448" t="s">
        <v>6193</v>
      </c>
      <c r="D460" s="449" t="s">
        <v>11703</v>
      </c>
    </row>
    <row r="461" spans="1:4">
      <c r="A461" s="446">
        <v>565</v>
      </c>
      <c r="B461" s="447" t="s">
        <v>6644</v>
      </c>
      <c r="C461" s="448" t="s">
        <v>6193</v>
      </c>
      <c r="D461" s="449" t="s">
        <v>11704</v>
      </c>
    </row>
    <row r="462" spans="1:4">
      <c r="A462" s="446">
        <v>551</v>
      </c>
      <c r="B462" s="447" t="s">
        <v>6647</v>
      </c>
      <c r="C462" s="448" t="s">
        <v>6193</v>
      </c>
      <c r="D462" s="449" t="s">
        <v>11707</v>
      </c>
    </row>
    <row r="463" spans="1:4">
      <c r="A463" s="446">
        <v>549</v>
      </c>
      <c r="B463" s="447" t="s">
        <v>6645</v>
      </c>
      <c r="C463" s="448" t="s">
        <v>6193</v>
      </c>
      <c r="D463" s="449" t="s">
        <v>11705</v>
      </c>
    </row>
    <row r="464" spans="1:4">
      <c r="A464" s="446">
        <v>559</v>
      </c>
      <c r="B464" s="447" t="s">
        <v>6646</v>
      </c>
      <c r="C464" s="448" t="s">
        <v>6193</v>
      </c>
      <c r="D464" s="449" t="s">
        <v>11706</v>
      </c>
    </row>
    <row r="465" spans="1:4">
      <c r="A465" s="446">
        <v>547</v>
      </c>
      <c r="B465" s="447" t="s">
        <v>6648</v>
      </c>
      <c r="C465" s="448" t="s">
        <v>6193</v>
      </c>
      <c r="D465" s="449" t="s">
        <v>11392</v>
      </c>
    </row>
    <row r="466" spans="1:4">
      <c r="A466" s="446">
        <v>560</v>
      </c>
      <c r="B466" s="447" t="s">
        <v>6649</v>
      </c>
      <c r="C466" s="448" t="s">
        <v>6193</v>
      </c>
      <c r="D466" s="449" t="s">
        <v>11708</v>
      </c>
    </row>
    <row r="467" spans="1:4">
      <c r="A467" s="446">
        <v>566</v>
      </c>
      <c r="B467" s="447" t="s">
        <v>6650</v>
      </c>
      <c r="C467" s="448" t="s">
        <v>6193</v>
      </c>
      <c r="D467" s="449" t="s">
        <v>11709</v>
      </c>
    </row>
    <row r="468" spans="1:4">
      <c r="A468" s="446">
        <v>563</v>
      </c>
      <c r="B468" s="447" t="s">
        <v>6651</v>
      </c>
      <c r="C468" s="448" t="s">
        <v>6193</v>
      </c>
      <c r="D468" s="449" t="s">
        <v>11710</v>
      </c>
    </row>
    <row r="469" spans="1:4">
      <c r="A469" s="446">
        <v>38127</v>
      </c>
      <c r="B469" s="447" t="s">
        <v>6652</v>
      </c>
      <c r="C469" s="448" t="s">
        <v>6192</v>
      </c>
      <c r="D469" s="449" t="s">
        <v>11711</v>
      </c>
    </row>
    <row r="470" spans="1:4">
      <c r="A470" s="446">
        <v>38060</v>
      </c>
      <c r="B470" s="447" t="s">
        <v>6653</v>
      </c>
      <c r="C470" s="448" t="s">
        <v>6192</v>
      </c>
      <c r="D470" s="449" t="s">
        <v>11712</v>
      </c>
    </row>
    <row r="471" spans="1:4">
      <c r="A471" s="446">
        <v>10956</v>
      </c>
      <c r="B471" s="447" t="s">
        <v>6654</v>
      </c>
      <c r="C471" s="448" t="s">
        <v>6192</v>
      </c>
      <c r="D471" s="449" t="s">
        <v>11713</v>
      </c>
    </row>
    <row r="472" spans="1:4">
      <c r="A472" s="446">
        <v>39380</v>
      </c>
      <c r="B472" s="447" t="s">
        <v>6655</v>
      </c>
      <c r="C472" s="448" t="s">
        <v>6192</v>
      </c>
      <c r="D472" s="449" t="s">
        <v>11714</v>
      </c>
    </row>
    <row r="473" spans="1:4">
      <c r="A473" s="446">
        <v>13374</v>
      </c>
      <c r="B473" s="447" t="s">
        <v>6656</v>
      </c>
      <c r="C473" s="448" t="s">
        <v>6192</v>
      </c>
      <c r="D473" s="449" t="s">
        <v>11715</v>
      </c>
    </row>
    <row r="474" spans="1:4">
      <c r="A474" s="446">
        <v>37597</v>
      </c>
      <c r="B474" s="447" t="s">
        <v>6657</v>
      </c>
      <c r="C474" s="448" t="s">
        <v>6192</v>
      </c>
      <c r="D474" s="449" t="s">
        <v>11716</v>
      </c>
    </row>
    <row r="475" spans="1:4" ht="45">
      <c r="A475" s="446">
        <v>183</v>
      </c>
      <c r="B475" s="447" t="s">
        <v>6658</v>
      </c>
      <c r="C475" s="448" t="s">
        <v>6659</v>
      </c>
      <c r="D475" s="449" t="s">
        <v>11717</v>
      </c>
    </row>
    <row r="476" spans="1:4" ht="30">
      <c r="A476" s="446">
        <v>184</v>
      </c>
      <c r="B476" s="447" t="s">
        <v>6660</v>
      </c>
      <c r="C476" s="448" t="s">
        <v>6659</v>
      </c>
      <c r="D476" s="449" t="s">
        <v>11718</v>
      </c>
    </row>
    <row r="477" spans="1:4" ht="45">
      <c r="A477" s="446">
        <v>195</v>
      </c>
      <c r="B477" s="447" t="s">
        <v>6661</v>
      </c>
      <c r="C477" s="448" t="s">
        <v>6659</v>
      </c>
      <c r="D477" s="449" t="s">
        <v>11719</v>
      </c>
    </row>
    <row r="478" spans="1:4" ht="30">
      <c r="A478" s="446">
        <v>194</v>
      </c>
      <c r="B478" s="447" t="s">
        <v>6662</v>
      </c>
      <c r="C478" s="448" t="s">
        <v>6659</v>
      </c>
      <c r="D478" s="449" t="s">
        <v>11720</v>
      </c>
    </row>
    <row r="479" spans="1:4" ht="30">
      <c r="A479" s="446">
        <v>20001</v>
      </c>
      <c r="B479" s="447" t="s">
        <v>6663</v>
      </c>
      <c r="C479" s="448" t="s">
        <v>6659</v>
      </c>
      <c r="D479" s="449" t="s">
        <v>11721</v>
      </c>
    </row>
    <row r="480" spans="1:4" ht="45">
      <c r="A480" s="446">
        <v>181</v>
      </c>
      <c r="B480" s="447" t="s">
        <v>6664</v>
      </c>
      <c r="C480" s="448" t="s">
        <v>6659</v>
      </c>
      <c r="D480" s="449" t="s">
        <v>11722</v>
      </c>
    </row>
    <row r="481" spans="1:4" ht="30">
      <c r="A481" s="446">
        <v>39837</v>
      </c>
      <c r="B481" s="447" t="s">
        <v>6665</v>
      </c>
      <c r="C481" s="448" t="s">
        <v>6659</v>
      </c>
      <c r="D481" s="449" t="s">
        <v>11723</v>
      </c>
    </row>
    <row r="482" spans="1:4" ht="30">
      <c r="A482" s="446">
        <v>10535</v>
      </c>
      <c r="B482" s="447" t="s">
        <v>6666</v>
      </c>
      <c r="C482" s="448" t="s">
        <v>6192</v>
      </c>
      <c r="D482" s="449" t="s">
        <v>11724</v>
      </c>
    </row>
    <row r="483" spans="1:4" ht="30">
      <c r="A483" s="446">
        <v>10537</v>
      </c>
      <c r="B483" s="447" t="s">
        <v>6667</v>
      </c>
      <c r="C483" s="448" t="s">
        <v>6192</v>
      </c>
      <c r="D483" s="449" t="s">
        <v>11725</v>
      </c>
    </row>
    <row r="484" spans="1:4" ht="30">
      <c r="A484" s="446">
        <v>13891</v>
      </c>
      <c r="B484" s="447" t="s">
        <v>6668</v>
      </c>
      <c r="C484" s="448" t="s">
        <v>6192</v>
      </c>
      <c r="D484" s="449" t="s">
        <v>11726</v>
      </c>
    </row>
    <row r="485" spans="1:4" ht="30">
      <c r="A485" s="446">
        <v>25975</v>
      </c>
      <c r="B485" s="447" t="s">
        <v>6669</v>
      </c>
      <c r="C485" s="448" t="s">
        <v>6192</v>
      </c>
      <c r="D485" s="449" t="s">
        <v>11727</v>
      </c>
    </row>
    <row r="486" spans="1:4" ht="30">
      <c r="A486" s="446">
        <v>36396</v>
      </c>
      <c r="B486" s="447" t="s">
        <v>6670</v>
      </c>
      <c r="C486" s="448" t="s">
        <v>6192</v>
      </c>
      <c r="D486" s="449" t="s">
        <v>11728</v>
      </c>
    </row>
    <row r="487" spans="1:4" ht="30">
      <c r="A487" s="446">
        <v>36397</v>
      </c>
      <c r="B487" s="447" t="s">
        <v>6671</v>
      </c>
      <c r="C487" s="448" t="s">
        <v>6192</v>
      </c>
      <c r="D487" s="449" t="s">
        <v>11729</v>
      </c>
    </row>
    <row r="488" spans="1:4" ht="30">
      <c r="A488" s="446">
        <v>36398</v>
      </c>
      <c r="B488" s="447" t="s">
        <v>6672</v>
      </c>
      <c r="C488" s="448" t="s">
        <v>6192</v>
      </c>
      <c r="D488" s="449" t="s">
        <v>11730</v>
      </c>
    </row>
    <row r="489" spans="1:4">
      <c r="A489" s="446">
        <v>647</v>
      </c>
      <c r="B489" s="447" t="s">
        <v>6673</v>
      </c>
      <c r="C489" s="448" t="s">
        <v>6191</v>
      </c>
      <c r="D489" s="449" t="s">
        <v>11731</v>
      </c>
    </row>
    <row r="490" spans="1:4">
      <c r="A490" s="446">
        <v>40920</v>
      </c>
      <c r="B490" s="447" t="s">
        <v>6674</v>
      </c>
      <c r="C490" s="448" t="s">
        <v>6360</v>
      </c>
      <c r="D490" s="449" t="s">
        <v>11732</v>
      </c>
    </row>
    <row r="491" spans="1:4">
      <c r="A491" s="446">
        <v>7270</v>
      </c>
      <c r="B491" s="447" t="s">
        <v>6677</v>
      </c>
      <c r="C491" s="448" t="s">
        <v>6192</v>
      </c>
      <c r="D491" s="449" t="s">
        <v>11734</v>
      </c>
    </row>
    <row r="492" spans="1:4">
      <c r="A492" s="446">
        <v>7269</v>
      </c>
      <c r="B492" s="447" t="s">
        <v>6678</v>
      </c>
      <c r="C492" s="448" t="s">
        <v>6192</v>
      </c>
      <c r="D492" s="449" t="s">
        <v>11735</v>
      </c>
    </row>
    <row r="493" spans="1:4">
      <c r="A493" s="446">
        <v>7271</v>
      </c>
      <c r="B493" s="447" t="s">
        <v>6679</v>
      </c>
      <c r="C493" s="448" t="s">
        <v>6192</v>
      </c>
      <c r="D493" s="449" t="s">
        <v>11736</v>
      </c>
    </row>
    <row r="494" spans="1:4">
      <c r="A494" s="446">
        <v>7268</v>
      </c>
      <c r="B494" s="447" t="s">
        <v>6680</v>
      </c>
      <c r="C494" s="448" t="s">
        <v>6192</v>
      </c>
      <c r="D494" s="449" t="s">
        <v>11737</v>
      </c>
    </row>
    <row r="495" spans="1:4">
      <c r="A495" s="446">
        <v>7266</v>
      </c>
      <c r="B495" s="447" t="s">
        <v>6675</v>
      </c>
      <c r="C495" s="448" t="s">
        <v>6676</v>
      </c>
      <c r="D495" s="449" t="s">
        <v>11733</v>
      </c>
    </row>
    <row r="496" spans="1:4">
      <c r="A496" s="446">
        <v>7267</v>
      </c>
      <c r="B496" s="447" t="s">
        <v>6681</v>
      </c>
      <c r="C496" s="448" t="s">
        <v>6192</v>
      </c>
      <c r="D496" s="449" t="s">
        <v>11735</v>
      </c>
    </row>
    <row r="497" spans="1:4" ht="30">
      <c r="A497" s="446">
        <v>38783</v>
      </c>
      <c r="B497" s="447" t="s">
        <v>6682</v>
      </c>
      <c r="C497" s="448" t="s">
        <v>6192</v>
      </c>
      <c r="D497" s="449" t="s">
        <v>11738</v>
      </c>
    </row>
    <row r="498" spans="1:4" ht="30">
      <c r="A498" s="446">
        <v>37593</v>
      </c>
      <c r="B498" s="447" t="s">
        <v>6683</v>
      </c>
      <c r="C498" s="448" t="s">
        <v>6192</v>
      </c>
      <c r="D498" s="449" t="s">
        <v>11294</v>
      </c>
    </row>
    <row r="499" spans="1:4" ht="30">
      <c r="A499" s="446">
        <v>37594</v>
      </c>
      <c r="B499" s="447" t="s">
        <v>6684</v>
      </c>
      <c r="C499" s="448" t="s">
        <v>6192</v>
      </c>
      <c r="D499" s="449" t="s">
        <v>11629</v>
      </c>
    </row>
    <row r="500" spans="1:4" ht="30">
      <c r="A500" s="446">
        <v>37592</v>
      </c>
      <c r="B500" s="447" t="s">
        <v>6685</v>
      </c>
      <c r="C500" s="448" t="s">
        <v>6192</v>
      </c>
      <c r="D500" s="449" t="s">
        <v>11739</v>
      </c>
    </row>
    <row r="501" spans="1:4">
      <c r="A501" s="446">
        <v>34556</v>
      </c>
      <c r="B501" s="447" t="s">
        <v>6686</v>
      </c>
      <c r="C501" s="448" t="s">
        <v>6192</v>
      </c>
      <c r="D501" s="449" t="s">
        <v>11307</v>
      </c>
    </row>
    <row r="502" spans="1:4">
      <c r="A502" s="446">
        <v>37873</v>
      </c>
      <c r="B502" s="447" t="s">
        <v>6687</v>
      </c>
      <c r="C502" s="448" t="s">
        <v>6192</v>
      </c>
      <c r="D502" s="449" t="s">
        <v>11740</v>
      </c>
    </row>
    <row r="503" spans="1:4">
      <c r="A503" s="446">
        <v>34564</v>
      </c>
      <c r="B503" s="447" t="s">
        <v>6688</v>
      </c>
      <c r="C503" s="448" t="s">
        <v>6192</v>
      </c>
      <c r="D503" s="449" t="s">
        <v>11741</v>
      </c>
    </row>
    <row r="504" spans="1:4">
      <c r="A504" s="446">
        <v>34565</v>
      </c>
      <c r="B504" s="447" t="s">
        <v>6689</v>
      </c>
      <c r="C504" s="448" t="s">
        <v>6192</v>
      </c>
      <c r="D504" s="449" t="s">
        <v>11742</v>
      </c>
    </row>
    <row r="505" spans="1:4">
      <c r="A505" s="446">
        <v>38590</v>
      </c>
      <c r="B505" s="447" t="s">
        <v>6690</v>
      </c>
      <c r="C505" s="448" t="s">
        <v>6192</v>
      </c>
      <c r="D505" s="449" t="s">
        <v>11743</v>
      </c>
    </row>
    <row r="506" spans="1:4">
      <c r="A506" s="446">
        <v>34566</v>
      </c>
      <c r="B506" s="447" t="s">
        <v>6691</v>
      </c>
      <c r="C506" s="448" t="s">
        <v>6192</v>
      </c>
      <c r="D506" s="449" t="s">
        <v>11325</v>
      </c>
    </row>
    <row r="507" spans="1:4">
      <c r="A507" s="446">
        <v>34567</v>
      </c>
      <c r="B507" s="447" t="s">
        <v>6692</v>
      </c>
      <c r="C507" s="448" t="s">
        <v>6192</v>
      </c>
      <c r="D507" s="449" t="s">
        <v>11744</v>
      </c>
    </row>
    <row r="508" spans="1:4">
      <c r="A508" s="446">
        <v>38591</v>
      </c>
      <c r="B508" s="447" t="s">
        <v>6693</v>
      </c>
      <c r="C508" s="448" t="s">
        <v>6192</v>
      </c>
      <c r="D508" s="449" t="s">
        <v>11745</v>
      </c>
    </row>
    <row r="509" spans="1:4">
      <c r="A509" s="446">
        <v>34568</v>
      </c>
      <c r="B509" s="447" t="s">
        <v>6694</v>
      </c>
      <c r="C509" s="448" t="s">
        <v>6192</v>
      </c>
      <c r="D509" s="449" t="s">
        <v>11746</v>
      </c>
    </row>
    <row r="510" spans="1:4">
      <c r="A510" s="446">
        <v>34569</v>
      </c>
      <c r="B510" s="447" t="s">
        <v>6695</v>
      </c>
      <c r="C510" s="448" t="s">
        <v>6192</v>
      </c>
      <c r="D510" s="449" t="s">
        <v>11747</v>
      </c>
    </row>
    <row r="511" spans="1:4">
      <c r="A511" s="446">
        <v>34570</v>
      </c>
      <c r="B511" s="447" t="s">
        <v>6696</v>
      </c>
      <c r="C511" s="448" t="s">
        <v>6192</v>
      </c>
      <c r="D511" s="449" t="s">
        <v>11748</v>
      </c>
    </row>
    <row r="512" spans="1:4">
      <c r="A512" s="446">
        <v>25070</v>
      </c>
      <c r="B512" s="447" t="s">
        <v>6697</v>
      </c>
      <c r="C512" s="448" t="s">
        <v>6192</v>
      </c>
      <c r="D512" s="449" t="s">
        <v>11523</v>
      </c>
    </row>
    <row r="513" spans="1:4">
      <c r="A513" s="446">
        <v>34571</v>
      </c>
      <c r="B513" s="447" t="s">
        <v>6698</v>
      </c>
      <c r="C513" s="448" t="s">
        <v>6192</v>
      </c>
      <c r="D513" s="449" t="s">
        <v>11628</v>
      </c>
    </row>
    <row r="514" spans="1:4">
      <c r="A514" s="446">
        <v>34573</v>
      </c>
      <c r="B514" s="447" t="s">
        <v>6699</v>
      </c>
      <c r="C514" s="448" t="s">
        <v>6192</v>
      </c>
      <c r="D514" s="449" t="s">
        <v>11709</v>
      </c>
    </row>
    <row r="515" spans="1:4">
      <c r="A515" s="446">
        <v>37107</v>
      </c>
      <c r="B515" s="447" t="s">
        <v>6700</v>
      </c>
      <c r="C515" s="448" t="s">
        <v>6192</v>
      </c>
      <c r="D515" s="449" t="s">
        <v>11749</v>
      </c>
    </row>
    <row r="516" spans="1:4">
      <c r="A516" s="446">
        <v>34576</v>
      </c>
      <c r="B516" s="447" t="s">
        <v>6701</v>
      </c>
      <c r="C516" s="448" t="s">
        <v>6192</v>
      </c>
      <c r="D516" s="449" t="s">
        <v>11750</v>
      </c>
    </row>
    <row r="517" spans="1:4">
      <c r="A517" s="446">
        <v>34577</v>
      </c>
      <c r="B517" s="447" t="s">
        <v>6702</v>
      </c>
      <c r="C517" s="448" t="s">
        <v>6192</v>
      </c>
      <c r="D517" s="449" t="s">
        <v>11749</v>
      </c>
    </row>
    <row r="518" spans="1:4">
      <c r="A518" s="446">
        <v>34578</v>
      </c>
      <c r="B518" s="447" t="s">
        <v>6703</v>
      </c>
      <c r="C518" s="448" t="s">
        <v>6192</v>
      </c>
      <c r="D518" s="449" t="s">
        <v>11751</v>
      </c>
    </row>
    <row r="519" spans="1:4">
      <c r="A519" s="446">
        <v>34579</v>
      </c>
      <c r="B519" s="447" t="s">
        <v>6704</v>
      </c>
      <c r="C519" s="448" t="s">
        <v>6192</v>
      </c>
      <c r="D519" s="449" t="s">
        <v>11342</v>
      </c>
    </row>
    <row r="520" spans="1:4">
      <c r="A520" s="446">
        <v>25067</v>
      </c>
      <c r="B520" s="447" t="s">
        <v>6705</v>
      </c>
      <c r="C520" s="448" t="s">
        <v>6192</v>
      </c>
      <c r="D520" s="449" t="s">
        <v>11741</v>
      </c>
    </row>
    <row r="521" spans="1:4">
      <c r="A521" s="446">
        <v>34580</v>
      </c>
      <c r="B521" s="447" t="s">
        <v>6706</v>
      </c>
      <c r="C521" s="448" t="s">
        <v>6192</v>
      </c>
      <c r="D521" s="449" t="s">
        <v>11752</v>
      </c>
    </row>
    <row r="522" spans="1:4">
      <c r="A522" s="446">
        <v>25071</v>
      </c>
      <c r="B522" s="447" t="s">
        <v>6707</v>
      </c>
      <c r="C522" s="448" t="s">
        <v>6192</v>
      </c>
      <c r="D522" s="449" t="s">
        <v>11753</v>
      </c>
    </row>
    <row r="523" spans="1:4">
      <c r="A523" s="446">
        <v>38395</v>
      </c>
      <c r="B523" s="447" t="s">
        <v>6708</v>
      </c>
      <c r="C523" s="448" t="s">
        <v>6192</v>
      </c>
      <c r="D523" s="449" t="s">
        <v>11754</v>
      </c>
    </row>
    <row r="524" spans="1:4">
      <c r="A524" s="446">
        <v>34583</v>
      </c>
      <c r="B524" s="447" t="s">
        <v>6709</v>
      </c>
      <c r="C524" s="448" t="s">
        <v>6190</v>
      </c>
      <c r="D524" s="449" t="s">
        <v>11755</v>
      </c>
    </row>
    <row r="525" spans="1:4">
      <c r="A525" s="446">
        <v>34584</v>
      </c>
      <c r="B525" s="447" t="s">
        <v>6710</v>
      </c>
      <c r="C525" s="448" t="s">
        <v>6190</v>
      </c>
      <c r="D525" s="449" t="s">
        <v>11756</v>
      </c>
    </row>
    <row r="526" spans="1:4" ht="30">
      <c r="A526" s="446">
        <v>709</v>
      </c>
      <c r="B526" s="447" t="s">
        <v>6711</v>
      </c>
      <c r="C526" s="448" t="s">
        <v>6190</v>
      </c>
      <c r="D526" s="449" t="s">
        <v>11757</v>
      </c>
    </row>
    <row r="527" spans="1:4">
      <c r="A527" s="446">
        <v>716</v>
      </c>
      <c r="B527" s="447" t="s">
        <v>6712</v>
      </c>
      <c r="C527" s="448" t="s">
        <v>6192</v>
      </c>
      <c r="D527" s="449" t="s">
        <v>11758</v>
      </c>
    </row>
    <row r="528" spans="1:4">
      <c r="A528" s="446">
        <v>715</v>
      </c>
      <c r="B528" s="447" t="s">
        <v>6713</v>
      </c>
      <c r="C528" s="448" t="s">
        <v>6192</v>
      </c>
      <c r="D528" s="449" t="s">
        <v>11759</v>
      </c>
    </row>
    <row r="529" spans="1:4">
      <c r="A529" s="446">
        <v>718</v>
      </c>
      <c r="B529" s="447" t="s">
        <v>6714</v>
      </c>
      <c r="C529" s="448" t="s">
        <v>6192</v>
      </c>
      <c r="D529" s="449" t="s">
        <v>11760</v>
      </c>
    </row>
    <row r="530" spans="1:4">
      <c r="A530" s="446">
        <v>11981</v>
      </c>
      <c r="B530" s="447" t="s">
        <v>6715</v>
      </c>
      <c r="C530" s="448" t="s">
        <v>6192</v>
      </c>
      <c r="D530" s="449" t="s">
        <v>11761</v>
      </c>
    </row>
    <row r="531" spans="1:4">
      <c r="A531" s="446">
        <v>10610</v>
      </c>
      <c r="B531" s="447" t="s">
        <v>6716</v>
      </c>
      <c r="C531" s="448" t="s">
        <v>6192</v>
      </c>
      <c r="D531" s="449" t="s">
        <v>11762</v>
      </c>
    </row>
    <row r="532" spans="1:4">
      <c r="A532" s="446">
        <v>34585</v>
      </c>
      <c r="B532" s="447" t="s">
        <v>6717</v>
      </c>
      <c r="C532" s="448" t="s">
        <v>6192</v>
      </c>
      <c r="D532" s="449" t="s">
        <v>11368</v>
      </c>
    </row>
    <row r="533" spans="1:4">
      <c r="A533" s="446">
        <v>34586</v>
      </c>
      <c r="B533" s="447" t="s">
        <v>6718</v>
      </c>
      <c r="C533" s="448" t="s">
        <v>6192</v>
      </c>
      <c r="D533" s="449" t="s">
        <v>11763</v>
      </c>
    </row>
    <row r="534" spans="1:4">
      <c r="A534" s="446">
        <v>38603</v>
      </c>
      <c r="B534" s="447" t="s">
        <v>6719</v>
      </c>
      <c r="C534" s="448" t="s">
        <v>6192</v>
      </c>
      <c r="D534" s="449" t="s">
        <v>11764</v>
      </c>
    </row>
    <row r="535" spans="1:4">
      <c r="A535" s="446">
        <v>34588</v>
      </c>
      <c r="B535" s="447" t="s">
        <v>6720</v>
      </c>
      <c r="C535" s="448" t="s">
        <v>6192</v>
      </c>
      <c r="D535" s="449" t="s">
        <v>11765</v>
      </c>
    </row>
    <row r="536" spans="1:4">
      <c r="A536" s="446">
        <v>34590</v>
      </c>
      <c r="B536" s="447" t="s">
        <v>6721</v>
      </c>
      <c r="C536" s="448" t="s">
        <v>6192</v>
      </c>
      <c r="D536" s="449" t="s">
        <v>11766</v>
      </c>
    </row>
    <row r="537" spans="1:4">
      <c r="A537" s="446">
        <v>34591</v>
      </c>
      <c r="B537" s="447" t="s">
        <v>6722</v>
      </c>
      <c r="C537" s="448" t="s">
        <v>6192</v>
      </c>
      <c r="D537" s="449" t="s">
        <v>11767</v>
      </c>
    </row>
    <row r="538" spans="1:4">
      <c r="A538" s="446">
        <v>34592</v>
      </c>
      <c r="B538" s="447" t="s">
        <v>6729</v>
      </c>
      <c r="C538" s="448" t="s">
        <v>6192</v>
      </c>
      <c r="D538" s="449" t="s">
        <v>11286</v>
      </c>
    </row>
    <row r="539" spans="1:4">
      <c r="A539" s="446">
        <v>651</v>
      </c>
      <c r="B539" s="447" t="s">
        <v>6730</v>
      </c>
      <c r="C539" s="448" t="s">
        <v>6192</v>
      </c>
      <c r="D539" s="449" t="s">
        <v>11489</v>
      </c>
    </row>
    <row r="540" spans="1:4">
      <c r="A540" s="446">
        <v>654</v>
      </c>
      <c r="B540" s="447" t="s">
        <v>6731</v>
      </c>
      <c r="C540" s="448" t="s">
        <v>6192</v>
      </c>
      <c r="D540" s="449" t="s">
        <v>11773</v>
      </c>
    </row>
    <row r="541" spans="1:4">
      <c r="A541" s="446">
        <v>650</v>
      </c>
      <c r="B541" s="447" t="s">
        <v>6732</v>
      </c>
      <c r="C541" s="448" t="s">
        <v>6192</v>
      </c>
      <c r="D541" s="449" t="s">
        <v>11774</v>
      </c>
    </row>
    <row r="542" spans="1:4">
      <c r="A542" s="446">
        <v>37103</v>
      </c>
      <c r="B542" s="447" t="s">
        <v>6723</v>
      </c>
      <c r="C542" s="448" t="s">
        <v>6192</v>
      </c>
      <c r="D542" s="449" t="s">
        <v>11597</v>
      </c>
    </row>
    <row r="543" spans="1:4">
      <c r="A543" s="446">
        <v>34555</v>
      </c>
      <c r="B543" s="447" t="s">
        <v>6724</v>
      </c>
      <c r="C543" s="448" t="s">
        <v>6192</v>
      </c>
      <c r="D543" s="449" t="s">
        <v>11768</v>
      </c>
    </row>
    <row r="544" spans="1:4">
      <c r="A544" s="446">
        <v>34599</v>
      </c>
      <c r="B544" s="447" t="s">
        <v>6725</v>
      </c>
      <c r="C544" s="448" t="s">
        <v>6192</v>
      </c>
      <c r="D544" s="449" t="s">
        <v>11769</v>
      </c>
    </row>
    <row r="545" spans="1:4">
      <c r="A545" s="446">
        <v>674</v>
      </c>
      <c r="B545" s="447" t="s">
        <v>6726</v>
      </c>
      <c r="C545" s="448" t="s">
        <v>6190</v>
      </c>
      <c r="D545" s="449" t="s">
        <v>11770</v>
      </c>
    </row>
    <row r="546" spans="1:4">
      <c r="A546" s="446">
        <v>34600</v>
      </c>
      <c r="B546" s="447" t="s">
        <v>6727</v>
      </c>
      <c r="C546" s="448" t="s">
        <v>6190</v>
      </c>
      <c r="D546" s="449" t="s">
        <v>11771</v>
      </c>
    </row>
    <row r="547" spans="1:4">
      <c r="A547" s="446">
        <v>652</v>
      </c>
      <c r="B547" s="447" t="s">
        <v>6728</v>
      </c>
      <c r="C547" s="448" t="s">
        <v>6190</v>
      </c>
      <c r="D547" s="449" t="s">
        <v>11772</v>
      </c>
    </row>
    <row r="548" spans="1:4" ht="30">
      <c r="A548" s="446">
        <v>40517</v>
      </c>
      <c r="B548" s="447" t="s">
        <v>6733</v>
      </c>
      <c r="C548" s="448" t="s">
        <v>6190</v>
      </c>
      <c r="D548" s="449" t="s">
        <v>11775</v>
      </c>
    </row>
    <row r="549" spans="1:4" ht="30">
      <c r="A549" s="446">
        <v>40520</v>
      </c>
      <c r="B549" s="447" t="s">
        <v>6734</v>
      </c>
      <c r="C549" s="448" t="s">
        <v>6190</v>
      </c>
      <c r="D549" s="449" t="s">
        <v>11776</v>
      </c>
    </row>
    <row r="550" spans="1:4" ht="30">
      <c r="A550" s="446">
        <v>40515</v>
      </c>
      <c r="B550" s="447" t="s">
        <v>6735</v>
      </c>
      <c r="C550" s="448" t="s">
        <v>6190</v>
      </c>
      <c r="D550" s="449" t="s">
        <v>11777</v>
      </c>
    </row>
    <row r="551" spans="1:4" ht="30">
      <c r="A551" s="446">
        <v>40516</v>
      </c>
      <c r="B551" s="447" t="s">
        <v>6736</v>
      </c>
      <c r="C551" s="448" t="s">
        <v>6190</v>
      </c>
      <c r="D551" s="449" t="s">
        <v>11778</v>
      </c>
    </row>
    <row r="552" spans="1:4" ht="45">
      <c r="A552" s="446">
        <v>40529</v>
      </c>
      <c r="B552" s="447" t="s">
        <v>6737</v>
      </c>
      <c r="C552" s="448" t="s">
        <v>6190</v>
      </c>
      <c r="D552" s="449" t="s">
        <v>11779</v>
      </c>
    </row>
    <row r="553" spans="1:4" ht="45">
      <c r="A553" s="446">
        <v>36170</v>
      </c>
      <c r="B553" s="447" t="s">
        <v>6738</v>
      </c>
      <c r="C553" s="448" t="s">
        <v>6190</v>
      </c>
      <c r="D553" s="449" t="s">
        <v>11780</v>
      </c>
    </row>
    <row r="554" spans="1:4" ht="45">
      <c r="A554" s="446">
        <v>40524</v>
      </c>
      <c r="B554" s="447" t="s">
        <v>6739</v>
      </c>
      <c r="C554" s="448" t="s">
        <v>6190</v>
      </c>
      <c r="D554" s="449" t="s">
        <v>11501</v>
      </c>
    </row>
    <row r="555" spans="1:4" ht="45">
      <c r="A555" s="446">
        <v>36156</v>
      </c>
      <c r="B555" s="447" t="s">
        <v>6740</v>
      </c>
      <c r="C555" s="448" t="s">
        <v>6190</v>
      </c>
      <c r="D555" s="449" t="s">
        <v>11781</v>
      </c>
    </row>
    <row r="556" spans="1:4" ht="45">
      <c r="A556" s="446">
        <v>36155</v>
      </c>
      <c r="B556" s="447" t="s">
        <v>6741</v>
      </c>
      <c r="C556" s="448" t="s">
        <v>6190</v>
      </c>
      <c r="D556" s="449" t="s">
        <v>11782</v>
      </c>
    </row>
    <row r="557" spans="1:4" ht="45">
      <c r="A557" s="446">
        <v>36154</v>
      </c>
      <c r="B557" s="447" t="s">
        <v>6742</v>
      </c>
      <c r="C557" s="448" t="s">
        <v>6190</v>
      </c>
      <c r="D557" s="449" t="s">
        <v>11783</v>
      </c>
    </row>
    <row r="558" spans="1:4" ht="30">
      <c r="A558" s="446">
        <v>695</v>
      </c>
      <c r="B558" s="447" t="s">
        <v>6743</v>
      </c>
      <c r="C558" s="448" t="s">
        <v>6190</v>
      </c>
      <c r="D558" s="449" t="s">
        <v>11784</v>
      </c>
    </row>
    <row r="559" spans="1:4" ht="30">
      <c r="A559" s="446">
        <v>679</v>
      </c>
      <c r="B559" s="447" t="s">
        <v>6744</v>
      </c>
      <c r="C559" s="448" t="s">
        <v>6190</v>
      </c>
      <c r="D559" s="449" t="s">
        <v>11785</v>
      </c>
    </row>
    <row r="560" spans="1:4" ht="30">
      <c r="A560" s="446">
        <v>711</v>
      </c>
      <c r="B560" s="447" t="s">
        <v>6745</v>
      </c>
      <c r="C560" s="448" t="s">
        <v>6190</v>
      </c>
      <c r="D560" s="449" t="s">
        <v>11786</v>
      </c>
    </row>
    <row r="561" spans="1:4" ht="30">
      <c r="A561" s="446">
        <v>712</v>
      </c>
      <c r="B561" s="447" t="s">
        <v>6746</v>
      </c>
      <c r="C561" s="448" t="s">
        <v>6190</v>
      </c>
      <c r="D561" s="449" t="s">
        <v>11780</v>
      </c>
    </row>
    <row r="562" spans="1:4" ht="30">
      <c r="A562" s="446">
        <v>12614</v>
      </c>
      <c r="B562" s="447" t="s">
        <v>6747</v>
      </c>
      <c r="C562" s="448" t="s">
        <v>6192</v>
      </c>
      <c r="D562" s="449" t="s">
        <v>11787</v>
      </c>
    </row>
    <row r="563" spans="1:4">
      <c r="A563" s="446">
        <v>6140</v>
      </c>
      <c r="B563" s="447" t="s">
        <v>6748</v>
      </c>
      <c r="C563" s="448" t="s">
        <v>6192</v>
      </c>
      <c r="D563" s="449" t="s">
        <v>11788</v>
      </c>
    </row>
    <row r="564" spans="1:4">
      <c r="A564" s="446">
        <v>38399</v>
      </c>
      <c r="B564" s="447" t="s">
        <v>6749</v>
      </c>
      <c r="C564" s="448" t="s">
        <v>6192</v>
      </c>
      <c r="D564" s="449" t="s">
        <v>11789</v>
      </c>
    </row>
    <row r="565" spans="1:4" ht="45">
      <c r="A565" s="446">
        <v>735</v>
      </c>
      <c r="B565" s="447" t="s">
        <v>6750</v>
      </c>
      <c r="C565" s="448" t="s">
        <v>6192</v>
      </c>
      <c r="D565" s="449" t="s">
        <v>11790</v>
      </c>
    </row>
    <row r="566" spans="1:4" ht="30">
      <c r="A566" s="446">
        <v>736</v>
      </c>
      <c r="B566" s="447" t="s">
        <v>6751</v>
      </c>
      <c r="C566" s="448" t="s">
        <v>6192</v>
      </c>
      <c r="D566" s="449" t="s">
        <v>11791</v>
      </c>
    </row>
    <row r="567" spans="1:4" ht="30">
      <c r="A567" s="446">
        <v>729</v>
      </c>
      <c r="B567" s="447" t="s">
        <v>6752</v>
      </c>
      <c r="C567" s="448" t="s">
        <v>6192</v>
      </c>
      <c r="D567" s="449" t="s">
        <v>11792</v>
      </c>
    </row>
    <row r="568" spans="1:4" ht="30">
      <c r="A568" s="446">
        <v>39925</v>
      </c>
      <c r="B568" s="447" t="s">
        <v>6753</v>
      </c>
      <c r="C568" s="448" t="s">
        <v>6192</v>
      </c>
      <c r="D568" s="449" t="s">
        <v>11793</v>
      </c>
    </row>
    <row r="569" spans="1:4" ht="30">
      <c r="A569" s="446">
        <v>731</v>
      </c>
      <c r="B569" s="447" t="s">
        <v>6754</v>
      </c>
      <c r="C569" s="448" t="s">
        <v>6192</v>
      </c>
      <c r="D569" s="449" t="s">
        <v>11794</v>
      </c>
    </row>
    <row r="570" spans="1:4" ht="45">
      <c r="A570" s="446">
        <v>10575</v>
      </c>
      <c r="B570" s="447" t="s">
        <v>6755</v>
      </c>
      <c r="C570" s="448" t="s">
        <v>6192</v>
      </c>
      <c r="D570" s="449" t="s">
        <v>11795</v>
      </c>
    </row>
    <row r="571" spans="1:4" ht="45">
      <c r="A571" s="446">
        <v>733</v>
      </c>
      <c r="B571" s="447" t="s">
        <v>6756</v>
      </c>
      <c r="C571" s="448" t="s">
        <v>6192</v>
      </c>
      <c r="D571" s="449" t="s">
        <v>11796</v>
      </c>
    </row>
    <row r="572" spans="1:4" ht="30">
      <c r="A572" s="446">
        <v>732</v>
      </c>
      <c r="B572" s="447" t="s">
        <v>6757</v>
      </c>
      <c r="C572" s="448" t="s">
        <v>6192</v>
      </c>
      <c r="D572" s="449" t="s">
        <v>11797</v>
      </c>
    </row>
    <row r="573" spans="1:4" ht="30">
      <c r="A573" s="446">
        <v>737</v>
      </c>
      <c r="B573" s="447" t="s">
        <v>6758</v>
      </c>
      <c r="C573" s="448" t="s">
        <v>6192</v>
      </c>
      <c r="D573" s="449" t="s">
        <v>11798</v>
      </c>
    </row>
    <row r="574" spans="1:4" ht="30">
      <c r="A574" s="446">
        <v>738</v>
      </c>
      <c r="B574" s="447" t="s">
        <v>6759</v>
      </c>
      <c r="C574" s="448" t="s">
        <v>6192</v>
      </c>
      <c r="D574" s="449" t="s">
        <v>11799</v>
      </c>
    </row>
    <row r="575" spans="1:4" ht="45">
      <c r="A575" s="446">
        <v>740</v>
      </c>
      <c r="B575" s="447" t="s">
        <v>6760</v>
      </c>
      <c r="C575" s="448" t="s">
        <v>6192</v>
      </c>
      <c r="D575" s="449" t="s">
        <v>11800</v>
      </c>
    </row>
    <row r="576" spans="1:4" ht="30">
      <c r="A576" s="446">
        <v>734</v>
      </c>
      <c r="B576" s="447" t="s">
        <v>6761</v>
      </c>
      <c r="C576" s="448" t="s">
        <v>6192</v>
      </c>
      <c r="D576" s="449" t="s">
        <v>11801</v>
      </c>
    </row>
    <row r="577" spans="1:4">
      <c r="A577" s="446">
        <v>39008</v>
      </c>
      <c r="B577" s="447" t="s">
        <v>6762</v>
      </c>
      <c r="C577" s="448" t="s">
        <v>6192</v>
      </c>
      <c r="D577" s="449" t="s">
        <v>11802</v>
      </c>
    </row>
    <row r="578" spans="1:4">
      <c r="A578" s="446">
        <v>39009</v>
      </c>
      <c r="B578" s="447" t="s">
        <v>6763</v>
      </c>
      <c r="C578" s="448" t="s">
        <v>6192</v>
      </c>
      <c r="D578" s="449" t="s">
        <v>11803</v>
      </c>
    </row>
    <row r="579" spans="1:4" ht="45">
      <c r="A579" s="446">
        <v>10587</v>
      </c>
      <c r="B579" s="447" t="s">
        <v>6764</v>
      </c>
      <c r="C579" s="448" t="s">
        <v>6192</v>
      </c>
      <c r="D579" s="449" t="s">
        <v>11804</v>
      </c>
    </row>
    <row r="580" spans="1:4" ht="45">
      <c r="A580" s="446">
        <v>759</v>
      </c>
      <c r="B580" s="447" t="s">
        <v>6765</v>
      </c>
      <c r="C580" s="448" t="s">
        <v>6192</v>
      </c>
      <c r="D580" s="449" t="s">
        <v>11805</v>
      </c>
    </row>
    <row r="581" spans="1:4" ht="45">
      <c r="A581" s="446">
        <v>761</v>
      </c>
      <c r="B581" s="447" t="s">
        <v>6766</v>
      </c>
      <c r="C581" s="448" t="s">
        <v>6192</v>
      </c>
      <c r="D581" s="449" t="s">
        <v>11806</v>
      </c>
    </row>
    <row r="582" spans="1:4" ht="45">
      <c r="A582" s="446">
        <v>750</v>
      </c>
      <c r="B582" s="447" t="s">
        <v>6767</v>
      </c>
      <c r="C582" s="448" t="s">
        <v>6192</v>
      </c>
      <c r="D582" s="449" t="s">
        <v>11807</v>
      </c>
    </row>
    <row r="583" spans="1:4" ht="45">
      <c r="A583" s="446">
        <v>755</v>
      </c>
      <c r="B583" s="447" t="s">
        <v>6768</v>
      </c>
      <c r="C583" s="448" t="s">
        <v>6192</v>
      </c>
      <c r="D583" s="449" t="s">
        <v>11808</v>
      </c>
    </row>
    <row r="584" spans="1:4" ht="45">
      <c r="A584" s="446">
        <v>749</v>
      </c>
      <c r="B584" s="447" t="s">
        <v>6769</v>
      </c>
      <c r="C584" s="448" t="s">
        <v>6192</v>
      </c>
      <c r="D584" s="449" t="s">
        <v>11809</v>
      </c>
    </row>
    <row r="585" spans="1:4" ht="45">
      <c r="A585" s="446">
        <v>756</v>
      </c>
      <c r="B585" s="447" t="s">
        <v>6770</v>
      </c>
      <c r="C585" s="448" t="s">
        <v>6192</v>
      </c>
      <c r="D585" s="449" t="s">
        <v>11810</v>
      </c>
    </row>
    <row r="586" spans="1:4" ht="30">
      <c r="A586" s="446">
        <v>757</v>
      </c>
      <c r="B586" s="447" t="s">
        <v>6771</v>
      </c>
      <c r="C586" s="448" t="s">
        <v>6192</v>
      </c>
      <c r="D586" s="449" t="s">
        <v>11811</v>
      </c>
    </row>
    <row r="587" spans="1:4" ht="45">
      <c r="A587" s="446">
        <v>10588</v>
      </c>
      <c r="B587" s="447" t="s">
        <v>6772</v>
      </c>
      <c r="C587" s="448" t="s">
        <v>6192</v>
      </c>
      <c r="D587" s="449" t="s">
        <v>11812</v>
      </c>
    </row>
    <row r="588" spans="1:4" ht="45">
      <c r="A588" s="446">
        <v>10592</v>
      </c>
      <c r="B588" s="447" t="s">
        <v>6773</v>
      </c>
      <c r="C588" s="448" t="s">
        <v>6192</v>
      </c>
      <c r="D588" s="449" t="s">
        <v>11813</v>
      </c>
    </row>
    <row r="589" spans="1:4" ht="45">
      <c r="A589" s="446">
        <v>10589</v>
      </c>
      <c r="B589" s="447" t="s">
        <v>6774</v>
      </c>
      <c r="C589" s="448" t="s">
        <v>6192</v>
      </c>
      <c r="D589" s="449" t="s">
        <v>11814</v>
      </c>
    </row>
    <row r="590" spans="1:4" ht="30">
      <c r="A590" s="446">
        <v>760</v>
      </c>
      <c r="B590" s="447" t="s">
        <v>6775</v>
      </c>
      <c r="C590" s="448" t="s">
        <v>6192</v>
      </c>
      <c r="D590" s="449" t="s">
        <v>11815</v>
      </c>
    </row>
    <row r="591" spans="1:4" ht="45">
      <c r="A591" s="446">
        <v>751</v>
      </c>
      <c r="B591" s="447" t="s">
        <v>6776</v>
      </c>
      <c r="C591" s="448" t="s">
        <v>6192</v>
      </c>
      <c r="D591" s="449" t="s">
        <v>11816</v>
      </c>
    </row>
    <row r="592" spans="1:4" ht="45">
      <c r="A592" s="446">
        <v>754</v>
      </c>
      <c r="B592" s="447" t="s">
        <v>6777</v>
      </c>
      <c r="C592" s="448" t="s">
        <v>6192</v>
      </c>
      <c r="D592" s="449" t="s">
        <v>11817</v>
      </c>
    </row>
    <row r="593" spans="1:4">
      <c r="A593" s="446">
        <v>14013</v>
      </c>
      <c r="B593" s="447" t="s">
        <v>6778</v>
      </c>
      <c r="C593" s="448" t="s">
        <v>6192</v>
      </c>
      <c r="D593" s="449" t="s">
        <v>11818</v>
      </c>
    </row>
    <row r="594" spans="1:4" ht="30">
      <c r="A594" s="446">
        <v>39917</v>
      </c>
      <c r="B594" s="447" t="s">
        <v>6779</v>
      </c>
      <c r="C594" s="448" t="s">
        <v>6192</v>
      </c>
      <c r="D594" s="449" t="s">
        <v>11819</v>
      </c>
    </row>
    <row r="595" spans="1:4">
      <c r="A595" s="446">
        <v>5081</v>
      </c>
      <c r="B595" s="447" t="s">
        <v>6780</v>
      </c>
      <c r="C595" s="448" t="s">
        <v>6624</v>
      </c>
      <c r="D595" s="449" t="s">
        <v>134</v>
      </c>
    </row>
    <row r="596" spans="1:4">
      <c r="A596" s="446">
        <v>38167</v>
      </c>
      <c r="B596" s="447" t="s">
        <v>6781</v>
      </c>
      <c r="C596" s="448" t="s">
        <v>6624</v>
      </c>
      <c r="D596" s="449" t="s">
        <v>11820</v>
      </c>
    </row>
    <row r="597" spans="1:4">
      <c r="A597" s="446">
        <v>36145</v>
      </c>
      <c r="B597" s="447" t="s">
        <v>6782</v>
      </c>
      <c r="C597" s="448" t="s">
        <v>6624</v>
      </c>
      <c r="D597" s="449" t="s">
        <v>11821</v>
      </c>
    </row>
    <row r="598" spans="1:4">
      <c r="A598" s="446">
        <v>12893</v>
      </c>
      <c r="B598" s="447" t="s">
        <v>6783</v>
      </c>
      <c r="C598" s="448" t="s">
        <v>6624</v>
      </c>
      <c r="D598" s="449" t="s">
        <v>11822</v>
      </c>
    </row>
    <row r="599" spans="1:4">
      <c r="A599" s="446">
        <v>11685</v>
      </c>
      <c r="B599" s="447" t="s">
        <v>6784</v>
      </c>
      <c r="C599" s="448" t="s">
        <v>6192</v>
      </c>
      <c r="D599" s="449" t="s">
        <v>11823</v>
      </c>
    </row>
    <row r="600" spans="1:4">
      <c r="A600" s="446">
        <v>11679</v>
      </c>
      <c r="B600" s="447" t="s">
        <v>6785</v>
      </c>
      <c r="C600" s="448" t="s">
        <v>6192</v>
      </c>
      <c r="D600" s="449" t="s">
        <v>11332</v>
      </c>
    </row>
    <row r="601" spans="1:4">
      <c r="A601" s="446">
        <v>11680</v>
      </c>
      <c r="B601" s="447" t="s">
        <v>6786</v>
      </c>
      <c r="C601" s="448" t="s">
        <v>6192</v>
      </c>
      <c r="D601" s="449" t="s">
        <v>11824</v>
      </c>
    </row>
    <row r="602" spans="1:4">
      <c r="A602" s="446">
        <v>2512</v>
      </c>
      <c r="B602" s="447" t="s">
        <v>6787</v>
      </c>
      <c r="C602" s="448" t="s">
        <v>6192</v>
      </c>
      <c r="D602" s="449" t="s">
        <v>11825</v>
      </c>
    </row>
    <row r="603" spans="1:4">
      <c r="A603" s="446">
        <v>4374</v>
      </c>
      <c r="B603" s="447" t="s">
        <v>6788</v>
      </c>
      <c r="C603" s="448" t="s">
        <v>6192</v>
      </c>
      <c r="D603" s="449" t="s">
        <v>11313</v>
      </c>
    </row>
    <row r="604" spans="1:4" ht="30">
      <c r="A604" s="446">
        <v>7568</v>
      </c>
      <c r="B604" s="447" t="s">
        <v>6789</v>
      </c>
      <c r="C604" s="448" t="s">
        <v>6192</v>
      </c>
      <c r="D604" s="449" t="s">
        <v>11738</v>
      </c>
    </row>
    <row r="605" spans="1:4" ht="30">
      <c r="A605" s="446">
        <v>7584</v>
      </c>
      <c r="B605" s="447" t="s">
        <v>6790</v>
      </c>
      <c r="C605" s="448" t="s">
        <v>6192</v>
      </c>
      <c r="D605" s="449" t="s">
        <v>11826</v>
      </c>
    </row>
    <row r="606" spans="1:4">
      <c r="A606" s="446">
        <v>11945</v>
      </c>
      <c r="B606" s="447" t="s">
        <v>6791</v>
      </c>
      <c r="C606" s="448" t="s">
        <v>6192</v>
      </c>
      <c r="D606" s="449" t="s">
        <v>11288</v>
      </c>
    </row>
    <row r="607" spans="1:4">
      <c r="A607" s="446">
        <v>11946</v>
      </c>
      <c r="B607" s="447" t="s">
        <v>6792</v>
      </c>
      <c r="C607" s="448" t="s">
        <v>6192</v>
      </c>
      <c r="D607" s="449" t="s">
        <v>11827</v>
      </c>
    </row>
    <row r="608" spans="1:4">
      <c r="A608" s="446">
        <v>4375</v>
      </c>
      <c r="B608" s="447" t="s">
        <v>6793</v>
      </c>
      <c r="C608" s="448" t="s">
        <v>6192</v>
      </c>
      <c r="D608" s="449" t="s">
        <v>11828</v>
      </c>
    </row>
    <row r="609" spans="1:4" ht="30">
      <c r="A609" s="446">
        <v>11950</v>
      </c>
      <c r="B609" s="447" t="s">
        <v>6794</v>
      </c>
      <c r="C609" s="448" t="s">
        <v>6192</v>
      </c>
      <c r="D609" s="449" t="s">
        <v>11829</v>
      </c>
    </row>
    <row r="610" spans="1:4">
      <c r="A610" s="446">
        <v>4376</v>
      </c>
      <c r="B610" s="447" t="s">
        <v>6795</v>
      </c>
      <c r="C610" s="448" t="s">
        <v>6192</v>
      </c>
      <c r="D610" s="449" t="s">
        <v>11830</v>
      </c>
    </row>
    <row r="611" spans="1:4" ht="30">
      <c r="A611" s="446">
        <v>7583</v>
      </c>
      <c r="B611" s="447" t="s">
        <v>6796</v>
      </c>
      <c r="C611" s="448" t="s">
        <v>6192</v>
      </c>
      <c r="D611" s="449" t="s">
        <v>11603</v>
      </c>
    </row>
    <row r="612" spans="1:4" ht="30">
      <c r="A612" s="446">
        <v>4350</v>
      </c>
      <c r="B612" s="447" t="s">
        <v>6797</v>
      </c>
      <c r="C612" s="448" t="s">
        <v>6192</v>
      </c>
      <c r="D612" s="449" t="s">
        <v>11736</v>
      </c>
    </row>
    <row r="613" spans="1:4">
      <c r="A613" s="446">
        <v>39886</v>
      </c>
      <c r="B613" s="447" t="s">
        <v>6798</v>
      </c>
      <c r="C613" s="448" t="s">
        <v>6192</v>
      </c>
      <c r="D613" s="449" t="s">
        <v>11831</v>
      </c>
    </row>
    <row r="614" spans="1:4">
      <c r="A614" s="446">
        <v>39887</v>
      </c>
      <c r="B614" s="447" t="s">
        <v>6799</v>
      </c>
      <c r="C614" s="448" t="s">
        <v>6192</v>
      </c>
      <c r="D614" s="449" t="s">
        <v>11832</v>
      </c>
    </row>
    <row r="615" spans="1:4">
      <c r="A615" s="446">
        <v>39888</v>
      </c>
      <c r="B615" s="447" t="s">
        <v>6800</v>
      </c>
      <c r="C615" s="448" t="s">
        <v>6192</v>
      </c>
      <c r="D615" s="449" t="s">
        <v>11833</v>
      </c>
    </row>
    <row r="616" spans="1:4">
      <c r="A616" s="446">
        <v>39890</v>
      </c>
      <c r="B616" s="447" t="s">
        <v>6801</v>
      </c>
      <c r="C616" s="448" t="s">
        <v>6192</v>
      </c>
      <c r="D616" s="449" t="s">
        <v>11834</v>
      </c>
    </row>
    <row r="617" spans="1:4">
      <c r="A617" s="446">
        <v>39891</v>
      </c>
      <c r="B617" s="447" t="s">
        <v>6802</v>
      </c>
      <c r="C617" s="448" t="s">
        <v>6192</v>
      </c>
      <c r="D617" s="449" t="s">
        <v>11835</v>
      </c>
    </row>
    <row r="618" spans="1:4">
      <c r="A618" s="446">
        <v>39892</v>
      </c>
      <c r="B618" s="447" t="s">
        <v>6803</v>
      </c>
      <c r="C618" s="448" t="s">
        <v>6192</v>
      </c>
      <c r="D618" s="449" t="s">
        <v>11836</v>
      </c>
    </row>
    <row r="619" spans="1:4">
      <c r="A619" s="446">
        <v>790</v>
      </c>
      <c r="B619" s="447" t="s">
        <v>6804</v>
      </c>
      <c r="C619" s="448" t="s">
        <v>6192</v>
      </c>
      <c r="D619" s="449" t="s">
        <v>11837</v>
      </c>
    </row>
    <row r="620" spans="1:4">
      <c r="A620" s="446">
        <v>791</v>
      </c>
      <c r="B620" s="447" t="s">
        <v>6806</v>
      </c>
      <c r="C620" s="448" t="s">
        <v>6192</v>
      </c>
      <c r="D620" s="449" t="s">
        <v>11837</v>
      </c>
    </row>
    <row r="621" spans="1:4">
      <c r="A621" s="446">
        <v>766</v>
      </c>
      <c r="B621" s="447" t="s">
        <v>6805</v>
      </c>
      <c r="C621" s="448" t="s">
        <v>6192</v>
      </c>
      <c r="D621" s="449" t="s">
        <v>11837</v>
      </c>
    </row>
    <row r="622" spans="1:4">
      <c r="A622" s="446">
        <v>767</v>
      </c>
      <c r="B622" s="447" t="s">
        <v>6807</v>
      </c>
      <c r="C622" s="448" t="s">
        <v>6192</v>
      </c>
      <c r="D622" s="449" t="s">
        <v>11837</v>
      </c>
    </row>
    <row r="623" spans="1:4">
      <c r="A623" s="446">
        <v>789</v>
      </c>
      <c r="B623" s="447" t="s">
        <v>6809</v>
      </c>
      <c r="C623" s="448" t="s">
        <v>6192</v>
      </c>
      <c r="D623" s="449" t="s">
        <v>11839</v>
      </c>
    </row>
    <row r="624" spans="1:4">
      <c r="A624" s="446">
        <v>768</v>
      </c>
      <c r="B624" s="447" t="s">
        <v>6808</v>
      </c>
      <c r="C624" s="448" t="s">
        <v>6192</v>
      </c>
      <c r="D624" s="449" t="s">
        <v>11838</v>
      </c>
    </row>
    <row r="625" spans="1:4">
      <c r="A625" s="446">
        <v>769</v>
      </c>
      <c r="B625" s="447" t="s">
        <v>6810</v>
      </c>
      <c r="C625" s="448" t="s">
        <v>6192</v>
      </c>
      <c r="D625" s="449" t="s">
        <v>11838</v>
      </c>
    </row>
    <row r="626" spans="1:4">
      <c r="A626" s="446">
        <v>764</v>
      </c>
      <c r="B626" s="447" t="s">
        <v>6813</v>
      </c>
      <c r="C626" s="448" t="s">
        <v>6192</v>
      </c>
      <c r="D626" s="449" t="s">
        <v>11841</v>
      </c>
    </row>
    <row r="627" spans="1:4">
      <c r="A627" s="446">
        <v>765</v>
      </c>
      <c r="B627" s="447" t="s">
        <v>6814</v>
      </c>
      <c r="C627" s="448" t="s">
        <v>6192</v>
      </c>
      <c r="D627" s="449" t="s">
        <v>11841</v>
      </c>
    </row>
    <row r="628" spans="1:4">
      <c r="A628" s="446">
        <v>770</v>
      </c>
      <c r="B628" s="447" t="s">
        <v>6811</v>
      </c>
      <c r="C628" s="448" t="s">
        <v>6192</v>
      </c>
      <c r="D628" s="449" t="s">
        <v>11840</v>
      </c>
    </row>
    <row r="629" spans="1:4">
      <c r="A629" s="446">
        <v>12394</v>
      </c>
      <c r="B629" s="447" t="s">
        <v>6812</v>
      </c>
      <c r="C629" s="448" t="s">
        <v>6192</v>
      </c>
      <c r="D629" s="449" t="s">
        <v>11840</v>
      </c>
    </row>
    <row r="630" spans="1:4">
      <c r="A630" s="446">
        <v>787</v>
      </c>
      <c r="B630" s="447" t="s">
        <v>6815</v>
      </c>
      <c r="C630" s="448" t="s">
        <v>6192</v>
      </c>
      <c r="D630" s="449" t="s">
        <v>11842</v>
      </c>
    </row>
    <row r="631" spans="1:4">
      <c r="A631" s="446">
        <v>774</v>
      </c>
      <c r="B631" s="447" t="s">
        <v>6816</v>
      </c>
      <c r="C631" s="448" t="s">
        <v>6192</v>
      </c>
      <c r="D631" s="449" t="s">
        <v>11842</v>
      </c>
    </row>
    <row r="632" spans="1:4">
      <c r="A632" s="446">
        <v>773</v>
      </c>
      <c r="B632" s="447" t="s">
        <v>6817</v>
      </c>
      <c r="C632" s="448" t="s">
        <v>6192</v>
      </c>
      <c r="D632" s="449" t="s">
        <v>11842</v>
      </c>
    </row>
    <row r="633" spans="1:4">
      <c r="A633" s="446">
        <v>775</v>
      </c>
      <c r="B633" s="447" t="s">
        <v>6818</v>
      </c>
      <c r="C633" s="448" t="s">
        <v>6192</v>
      </c>
      <c r="D633" s="449" t="s">
        <v>11842</v>
      </c>
    </row>
    <row r="634" spans="1:4">
      <c r="A634" s="446">
        <v>788</v>
      </c>
      <c r="B634" s="447" t="s">
        <v>6819</v>
      </c>
      <c r="C634" s="448" t="s">
        <v>6192</v>
      </c>
      <c r="D634" s="449" t="s">
        <v>11843</v>
      </c>
    </row>
    <row r="635" spans="1:4">
      <c r="A635" s="446">
        <v>772</v>
      </c>
      <c r="B635" s="447" t="s">
        <v>6820</v>
      </c>
      <c r="C635" s="448" t="s">
        <v>6192</v>
      </c>
      <c r="D635" s="449" t="s">
        <v>11843</v>
      </c>
    </row>
    <row r="636" spans="1:4">
      <c r="A636" s="446">
        <v>771</v>
      </c>
      <c r="B636" s="447" t="s">
        <v>6821</v>
      </c>
      <c r="C636" s="448" t="s">
        <v>6192</v>
      </c>
      <c r="D636" s="449" t="s">
        <v>11843</v>
      </c>
    </row>
    <row r="637" spans="1:4">
      <c r="A637" s="446">
        <v>776</v>
      </c>
      <c r="B637" s="447" t="s">
        <v>6823</v>
      </c>
      <c r="C637" s="448" t="s">
        <v>6192</v>
      </c>
      <c r="D637" s="449" t="s">
        <v>11845</v>
      </c>
    </row>
    <row r="638" spans="1:4">
      <c r="A638" s="446">
        <v>777</v>
      </c>
      <c r="B638" s="447" t="s">
        <v>6824</v>
      </c>
      <c r="C638" s="448" t="s">
        <v>6192</v>
      </c>
      <c r="D638" s="449" t="s">
        <v>11846</v>
      </c>
    </row>
    <row r="639" spans="1:4">
      <c r="A639" s="446">
        <v>780</v>
      </c>
      <c r="B639" s="447" t="s">
        <v>6825</v>
      </c>
      <c r="C639" s="448" t="s">
        <v>6192</v>
      </c>
      <c r="D639" s="449" t="s">
        <v>11847</v>
      </c>
    </row>
    <row r="640" spans="1:4">
      <c r="A640" s="446">
        <v>778</v>
      </c>
      <c r="B640" s="447" t="s">
        <v>6826</v>
      </c>
      <c r="C640" s="448" t="s">
        <v>6192</v>
      </c>
      <c r="D640" s="449" t="s">
        <v>11845</v>
      </c>
    </row>
    <row r="641" spans="1:4">
      <c r="A641" s="446">
        <v>779</v>
      </c>
      <c r="B641" s="447" t="s">
        <v>6822</v>
      </c>
      <c r="C641" s="448" t="s">
        <v>6192</v>
      </c>
      <c r="D641" s="449" t="s">
        <v>11844</v>
      </c>
    </row>
    <row r="642" spans="1:4">
      <c r="A642" s="446">
        <v>781</v>
      </c>
      <c r="B642" s="447" t="s">
        <v>6827</v>
      </c>
      <c r="C642" s="448" t="s">
        <v>6192</v>
      </c>
      <c r="D642" s="449" t="s">
        <v>11848</v>
      </c>
    </row>
    <row r="643" spans="1:4">
      <c r="A643" s="446">
        <v>786</v>
      </c>
      <c r="B643" s="447" t="s">
        <v>6828</v>
      </c>
      <c r="C643" s="448" t="s">
        <v>6192</v>
      </c>
      <c r="D643" s="449" t="s">
        <v>11848</v>
      </c>
    </row>
    <row r="644" spans="1:4">
      <c r="A644" s="446">
        <v>782</v>
      </c>
      <c r="B644" s="447" t="s">
        <v>6829</v>
      </c>
      <c r="C644" s="448" t="s">
        <v>6192</v>
      </c>
      <c r="D644" s="449" t="s">
        <v>11848</v>
      </c>
    </row>
    <row r="645" spans="1:4">
      <c r="A645" s="446">
        <v>783</v>
      </c>
      <c r="B645" s="447" t="s">
        <v>6830</v>
      </c>
      <c r="C645" s="448" t="s">
        <v>6192</v>
      </c>
      <c r="D645" s="449" t="s">
        <v>11849</v>
      </c>
    </row>
    <row r="646" spans="1:4">
      <c r="A646" s="446">
        <v>785</v>
      </c>
      <c r="B646" s="447" t="s">
        <v>6831</v>
      </c>
      <c r="C646" s="448" t="s">
        <v>6192</v>
      </c>
      <c r="D646" s="449" t="s">
        <v>11850</v>
      </c>
    </row>
    <row r="647" spans="1:4">
      <c r="A647" s="446">
        <v>784</v>
      </c>
      <c r="B647" s="447" t="s">
        <v>6832</v>
      </c>
      <c r="C647" s="448" t="s">
        <v>6192</v>
      </c>
      <c r="D647" s="449" t="s">
        <v>11851</v>
      </c>
    </row>
    <row r="648" spans="1:4">
      <c r="A648" s="446">
        <v>831</v>
      </c>
      <c r="B648" s="447" t="s">
        <v>6833</v>
      </c>
      <c r="C648" s="448" t="s">
        <v>6192</v>
      </c>
      <c r="D648" s="449" t="s">
        <v>11326</v>
      </c>
    </row>
    <row r="649" spans="1:4">
      <c r="A649" s="446">
        <v>828</v>
      </c>
      <c r="B649" s="447" t="s">
        <v>6834</v>
      </c>
      <c r="C649" s="448" t="s">
        <v>6192</v>
      </c>
      <c r="D649" s="449" t="s">
        <v>11852</v>
      </c>
    </row>
    <row r="650" spans="1:4">
      <c r="A650" s="446">
        <v>829</v>
      </c>
      <c r="B650" s="447" t="s">
        <v>6835</v>
      </c>
      <c r="C650" s="448" t="s">
        <v>6192</v>
      </c>
      <c r="D650" s="449" t="s">
        <v>11853</v>
      </c>
    </row>
    <row r="651" spans="1:4">
      <c r="A651" s="446">
        <v>812</v>
      </c>
      <c r="B651" s="447" t="s">
        <v>6836</v>
      </c>
      <c r="C651" s="448" t="s">
        <v>6192</v>
      </c>
      <c r="D651" s="449" t="s">
        <v>11854</v>
      </c>
    </row>
    <row r="652" spans="1:4">
      <c r="A652" s="446">
        <v>819</v>
      </c>
      <c r="B652" s="447" t="s">
        <v>6837</v>
      </c>
      <c r="C652" s="448" t="s">
        <v>6192</v>
      </c>
      <c r="D652" s="449" t="s">
        <v>11855</v>
      </c>
    </row>
    <row r="653" spans="1:4">
      <c r="A653" s="446">
        <v>818</v>
      </c>
      <c r="B653" s="447" t="s">
        <v>6838</v>
      </c>
      <c r="C653" s="448" t="s">
        <v>6192</v>
      </c>
      <c r="D653" s="449" t="s">
        <v>11856</v>
      </c>
    </row>
    <row r="654" spans="1:4">
      <c r="A654" s="446">
        <v>823</v>
      </c>
      <c r="B654" s="447" t="s">
        <v>6839</v>
      </c>
      <c r="C654" s="448" t="s">
        <v>6192</v>
      </c>
      <c r="D654" s="449" t="s">
        <v>11857</v>
      </c>
    </row>
    <row r="655" spans="1:4">
      <c r="A655" s="446">
        <v>830</v>
      </c>
      <c r="B655" s="447" t="s">
        <v>6840</v>
      </c>
      <c r="C655" s="448" t="s">
        <v>6192</v>
      </c>
      <c r="D655" s="449" t="s">
        <v>11858</v>
      </c>
    </row>
    <row r="656" spans="1:4">
      <c r="A656" s="446">
        <v>20086</v>
      </c>
      <c r="B656" s="447" t="s">
        <v>6855</v>
      </c>
      <c r="C656" s="448" t="s">
        <v>6192</v>
      </c>
      <c r="D656" s="449" t="s">
        <v>11315</v>
      </c>
    </row>
    <row r="657" spans="1:4">
      <c r="A657" s="446">
        <v>826</v>
      </c>
      <c r="B657" s="447" t="s">
        <v>6841</v>
      </c>
      <c r="C657" s="448" t="s">
        <v>6192</v>
      </c>
      <c r="D657" s="449" t="s">
        <v>11859</v>
      </c>
    </row>
    <row r="658" spans="1:4">
      <c r="A658" s="446">
        <v>827</v>
      </c>
      <c r="B658" s="447" t="s">
        <v>6842</v>
      </c>
      <c r="C658" s="448" t="s">
        <v>6192</v>
      </c>
      <c r="D658" s="449" t="s">
        <v>11860</v>
      </c>
    </row>
    <row r="659" spans="1:4">
      <c r="A659" s="446">
        <v>832</v>
      </c>
      <c r="B659" s="447" t="s">
        <v>6843</v>
      </c>
      <c r="C659" s="448" t="s">
        <v>6192</v>
      </c>
      <c r="D659" s="449" t="s">
        <v>11596</v>
      </c>
    </row>
    <row r="660" spans="1:4">
      <c r="A660" s="446">
        <v>833</v>
      </c>
      <c r="B660" s="447" t="s">
        <v>6844</v>
      </c>
      <c r="C660" s="448" t="s">
        <v>6192</v>
      </c>
      <c r="D660" s="449" t="s">
        <v>11369</v>
      </c>
    </row>
    <row r="661" spans="1:4">
      <c r="A661" s="446">
        <v>834</v>
      </c>
      <c r="B661" s="447" t="s">
        <v>6845</v>
      </c>
      <c r="C661" s="448" t="s">
        <v>6192</v>
      </c>
      <c r="D661" s="449" t="s">
        <v>11319</v>
      </c>
    </row>
    <row r="662" spans="1:4">
      <c r="A662" s="446">
        <v>825</v>
      </c>
      <c r="B662" s="447" t="s">
        <v>6846</v>
      </c>
      <c r="C662" s="448" t="s">
        <v>6192</v>
      </c>
      <c r="D662" s="449" t="s">
        <v>11861</v>
      </c>
    </row>
    <row r="663" spans="1:4">
      <c r="A663" s="446">
        <v>813</v>
      </c>
      <c r="B663" s="447" t="s">
        <v>6847</v>
      </c>
      <c r="C663" s="448" t="s">
        <v>6192</v>
      </c>
      <c r="D663" s="449" t="s">
        <v>11740</v>
      </c>
    </row>
    <row r="664" spans="1:4">
      <c r="A664" s="446">
        <v>820</v>
      </c>
      <c r="B664" s="447" t="s">
        <v>6848</v>
      </c>
      <c r="C664" s="448" t="s">
        <v>6192</v>
      </c>
      <c r="D664" s="449" t="s">
        <v>11862</v>
      </c>
    </row>
    <row r="665" spans="1:4">
      <c r="A665" s="446">
        <v>816</v>
      </c>
      <c r="B665" s="447" t="s">
        <v>6849</v>
      </c>
      <c r="C665" s="448" t="s">
        <v>6192</v>
      </c>
      <c r="D665" s="449" t="s">
        <v>11863</v>
      </c>
    </row>
    <row r="666" spans="1:4">
      <c r="A666" s="446">
        <v>814</v>
      </c>
      <c r="B666" s="447" t="s">
        <v>6850</v>
      </c>
      <c r="C666" s="448" t="s">
        <v>6192</v>
      </c>
      <c r="D666" s="449" t="s">
        <v>11864</v>
      </c>
    </row>
    <row r="667" spans="1:4">
      <c r="A667" s="446">
        <v>815</v>
      </c>
      <c r="B667" s="447" t="s">
        <v>6851</v>
      </c>
      <c r="C667" s="448" t="s">
        <v>6192</v>
      </c>
      <c r="D667" s="449" t="s">
        <v>11865</v>
      </c>
    </row>
    <row r="668" spans="1:4">
      <c r="A668" s="446">
        <v>822</v>
      </c>
      <c r="B668" s="447" t="s">
        <v>6852</v>
      </c>
      <c r="C668" s="448" t="s">
        <v>6192</v>
      </c>
      <c r="D668" s="449" t="s">
        <v>11866</v>
      </c>
    </row>
    <row r="669" spans="1:4">
      <c r="A669" s="446">
        <v>821</v>
      </c>
      <c r="B669" s="447" t="s">
        <v>6853</v>
      </c>
      <c r="C669" s="448" t="s">
        <v>6192</v>
      </c>
      <c r="D669" s="449" t="s">
        <v>11867</v>
      </c>
    </row>
    <row r="670" spans="1:4">
      <c r="A670" s="446">
        <v>817</v>
      </c>
      <c r="B670" s="447" t="s">
        <v>6854</v>
      </c>
      <c r="C670" s="448" t="s">
        <v>6192</v>
      </c>
      <c r="D670" s="449" t="s">
        <v>11408</v>
      </c>
    </row>
    <row r="671" spans="1:4">
      <c r="A671" s="446">
        <v>39191</v>
      </c>
      <c r="B671" s="447" t="s">
        <v>6856</v>
      </c>
      <c r="C671" s="448" t="s">
        <v>6192</v>
      </c>
      <c r="D671" s="449" t="s">
        <v>11731</v>
      </c>
    </row>
    <row r="672" spans="1:4">
      <c r="A672" s="446">
        <v>39190</v>
      </c>
      <c r="B672" s="447" t="s">
        <v>6857</v>
      </c>
      <c r="C672" s="448" t="s">
        <v>6192</v>
      </c>
      <c r="D672" s="449" t="s">
        <v>11868</v>
      </c>
    </row>
    <row r="673" spans="1:4">
      <c r="A673" s="446">
        <v>39189</v>
      </c>
      <c r="B673" s="447" t="s">
        <v>6858</v>
      </c>
      <c r="C673" s="448" t="s">
        <v>6192</v>
      </c>
      <c r="D673" s="449" t="s">
        <v>11869</v>
      </c>
    </row>
    <row r="674" spans="1:4">
      <c r="A674" s="446">
        <v>39188</v>
      </c>
      <c r="B674" s="447" t="s">
        <v>6860</v>
      </c>
      <c r="C674" s="448" t="s">
        <v>6192</v>
      </c>
      <c r="D674" s="449" t="s">
        <v>11871</v>
      </c>
    </row>
    <row r="675" spans="1:4">
      <c r="A675" s="446">
        <v>39186</v>
      </c>
      <c r="B675" s="447" t="s">
        <v>6859</v>
      </c>
      <c r="C675" s="448" t="s">
        <v>6192</v>
      </c>
      <c r="D675" s="449" t="s">
        <v>11870</v>
      </c>
    </row>
    <row r="676" spans="1:4">
      <c r="A676" s="446">
        <v>39187</v>
      </c>
      <c r="B676" s="447" t="s">
        <v>6861</v>
      </c>
      <c r="C676" s="448" t="s">
        <v>6192</v>
      </c>
      <c r="D676" s="449" t="s">
        <v>11872</v>
      </c>
    </row>
    <row r="677" spans="1:4">
      <c r="A677" s="446">
        <v>39184</v>
      </c>
      <c r="B677" s="447" t="s">
        <v>6862</v>
      </c>
      <c r="C677" s="448" t="s">
        <v>6192</v>
      </c>
      <c r="D677" s="449" t="s">
        <v>11630</v>
      </c>
    </row>
    <row r="678" spans="1:4">
      <c r="A678" s="446">
        <v>39185</v>
      </c>
      <c r="B678" s="447" t="s">
        <v>6863</v>
      </c>
      <c r="C678" s="448" t="s">
        <v>6192</v>
      </c>
      <c r="D678" s="449" t="s">
        <v>11873</v>
      </c>
    </row>
    <row r="679" spans="1:4">
      <c r="A679" s="446">
        <v>39198</v>
      </c>
      <c r="B679" s="447" t="s">
        <v>6864</v>
      </c>
      <c r="C679" s="448" t="s">
        <v>6192</v>
      </c>
      <c r="D679" s="449" t="s">
        <v>11874</v>
      </c>
    </row>
    <row r="680" spans="1:4">
      <c r="A680" s="446">
        <v>39197</v>
      </c>
      <c r="B680" s="447" t="s">
        <v>6865</v>
      </c>
      <c r="C680" s="448" t="s">
        <v>6192</v>
      </c>
      <c r="D680" s="449" t="s">
        <v>11875</v>
      </c>
    </row>
    <row r="681" spans="1:4">
      <c r="A681" s="446">
        <v>39196</v>
      </c>
      <c r="B681" s="447" t="s">
        <v>6866</v>
      </c>
      <c r="C681" s="448" t="s">
        <v>6192</v>
      </c>
      <c r="D681" s="449" t="s">
        <v>11876</v>
      </c>
    </row>
    <row r="682" spans="1:4">
      <c r="A682" s="446">
        <v>39199</v>
      </c>
      <c r="B682" s="447" t="s">
        <v>6867</v>
      </c>
      <c r="C682" s="448" t="s">
        <v>6192</v>
      </c>
      <c r="D682" s="449" t="s">
        <v>11877</v>
      </c>
    </row>
    <row r="683" spans="1:4">
      <c r="A683" s="446">
        <v>39195</v>
      </c>
      <c r="B683" s="447" t="s">
        <v>6868</v>
      </c>
      <c r="C683" s="448" t="s">
        <v>6192</v>
      </c>
      <c r="D683" s="449" t="s">
        <v>11878</v>
      </c>
    </row>
    <row r="684" spans="1:4">
      <c r="A684" s="446">
        <v>39194</v>
      </c>
      <c r="B684" s="447" t="s">
        <v>6869</v>
      </c>
      <c r="C684" s="448" t="s">
        <v>6192</v>
      </c>
      <c r="D684" s="449" t="s">
        <v>11879</v>
      </c>
    </row>
    <row r="685" spans="1:4">
      <c r="A685" s="446">
        <v>39193</v>
      </c>
      <c r="B685" s="447" t="s">
        <v>6870</v>
      </c>
      <c r="C685" s="448" t="s">
        <v>6192</v>
      </c>
      <c r="D685" s="449" t="s">
        <v>11880</v>
      </c>
    </row>
    <row r="686" spans="1:4">
      <c r="A686" s="446">
        <v>39192</v>
      </c>
      <c r="B686" s="447" t="s">
        <v>6871</v>
      </c>
      <c r="C686" s="448" t="s">
        <v>6192</v>
      </c>
      <c r="D686" s="449" t="s">
        <v>11881</v>
      </c>
    </row>
    <row r="687" spans="1:4">
      <c r="A687" s="446">
        <v>39201</v>
      </c>
      <c r="B687" s="447" t="s">
        <v>6873</v>
      </c>
      <c r="C687" s="448" t="s">
        <v>6192</v>
      </c>
      <c r="D687" s="449" t="s">
        <v>11883</v>
      </c>
    </row>
    <row r="688" spans="1:4">
      <c r="A688" s="446">
        <v>39200</v>
      </c>
      <c r="B688" s="447" t="s">
        <v>6874</v>
      </c>
      <c r="C688" s="448" t="s">
        <v>6192</v>
      </c>
      <c r="D688" s="449" t="s">
        <v>11884</v>
      </c>
    </row>
    <row r="689" spans="1:4">
      <c r="A689" s="446">
        <v>39203</v>
      </c>
      <c r="B689" s="447" t="s">
        <v>6875</v>
      </c>
      <c r="C689" s="448" t="s">
        <v>6192</v>
      </c>
      <c r="D689" s="449" t="s">
        <v>11885</v>
      </c>
    </row>
    <row r="690" spans="1:4">
      <c r="A690" s="446">
        <v>39202</v>
      </c>
      <c r="B690" s="447" t="s">
        <v>6876</v>
      </c>
      <c r="C690" s="448" t="s">
        <v>6192</v>
      </c>
      <c r="D690" s="449" t="s">
        <v>11886</v>
      </c>
    </row>
    <row r="691" spans="1:4">
      <c r="A691" s="446">
        <v>39920</v>
      </c>
      <c r="B691" s="447" t="s">
        <v>6872</v>
      </c>
      <c r="C691" s="448" t="s">
        <v>6192</v>
      </c>
      <c r="D691" s="449" t="s">
        <v>11882</v>
      </c>
    </row>
    <row r="692" spans="1:4">
      <c r="A692" s="446">
        <v>39205</v>
      </c>
      <c r="B692" s="447" t="s">
        <v>6877</v>
      </c>
      <c r="C692" s="448" t="s">
        <v>6192</v>
      </c>
      <c r="D692" s="449" t="s">
        <v>11887</v>
      </c>
    </row>
    <row r="693" spans="1:4">
      <c r="A693" s="446">
        <v>39204</v>
      </c>
      <c r="B693" s="447" t="s">
        <v>6878</v>
      </c>
      <c r="C693" s="448" t="s">
        <v>6192</v>
      </c>
      <c r="D693" s="449" t="s">
        <v>11888</v>
      </c>
    </row>
    <row r="694" spans="1:4">
      <c r="A694" s="446">
        <v>39206</v>
      </c>
      <c r="B694" s="447" t="s">
        <v>6879</v>
      </c>
      <c r="C694" s="448" t="s">
        <v>6192</v>
      </c>
      <c r="D694" s="449" t="s">
        <v>11889</v>
      </c>
    </row>
    <row r="695" spans="1:4">
      <c r="A695" s="446">
        <v>797</v>
      </c>
      <c r="B695" s="447" t="s">
        <v>6880</v>
      </c>
      <c r="C695" s="448" t="s">
        <v>6192</v>
      </c>
      <c r="D695" s="449" t="s">
        <v>11890</v>
      </c>
    </row>
    <row r="696" spans="1:4">
      <c r="A696" s="446">
        <v>798</v>
      </c>
      <c r="B696" s="447" t="s">
        <v>6881</v>
      </c>
      <c r="C696" s="448" t="s">
        <v>6192</v>
      </c>
      <c r="D696" s="449" t="s">
        <v>11891</v>
      </c>
    </row>
    <row r="697" spans="1:4">
      <c r="A697" s="446">
        <v>796</v>
      </c>
      <c r="B697" s="447" t="s">
        <v>6882</v>
      </c>
      <c r="C697" s="448" t="s">
        <v>6192</v>
      </c>
      <c r="D697" s="449" t="s">
        <v>11892</v>
      </c>
    </row>
    <row r="698" spans="1:4">
      <c r="A698" s="446">
        <v>799</v>
      </c>
      <c r="B698" s="447" t="s">
        <v>6883</v>
      </c>
      <c r="C698" s="448" t="s">
        <v>6192</v>
      </c>
      <c r="D698" s="449" t="s">
        <v>11893</v>
      </c>
    </row>
    <row r="699" spans="1:4">
      <c r="A699" s="446">
        <v>792</v>
      </c>
      <c r="B699" s="447" t="s">
        <v>6884</v>
      </c>
      <c r="C699" s="448" t="s">
        <v>6192</v>
      </c>
      <c r="D699" s="449" t="s">
        <v>11894</v>
      </c>
    </row>
    <row r="700" spans="1:4">
      <c r="A700" s="446">
        <v>804</v>
      </c>
      <c r="B700" s="447" t="s">
        <v>6885</v>
      </c>
      <c r="C700" s="448" t="s">
        <v>6192</v>
      </c>
      <c r="D700" s="449" t="s">
        <v>11895</v>
      </c>
    </row>
    <row r="701" spans="1:4">
      <c r="A701" s="446">
        <v>793</v>
      </c>
      <c r="B701" s="447" t="s">
        <v>6886</v>
      </c>
      <c r="C701" s="448" t="s">
        <v>6192</v>
      </c>
      <c r="D701" s="449" t="s">
        <v>11896</v>
      </c>
    </row>
    <row r="702" spans="1:4">
      <c r="A702" s="446">
        <v>801</v>
      </c>
      <c r="B702" s="447" t="s">
        <v>6887</v>
      </c>
      <c r="C702" s="448" t="s">
        <v>6192</v>
      </c>
      <c r="D702" s="449" t="s">
        <v>11897</v>
      </c>
    </row>
    <row r="703" spans="1:4">
      <c r="A703" s="446">
        <v>794</v>
      </c>
      <c r="B703" s="447" t="s">
        <v>6888</v>
      </c>
      <c r="C703" s="448" t="s">
        <v>6192</v>
      </c>
      <c r="D703" s="449" t="s">
        <v>11308</v>
      </c>
    </row>
    <row r="704" spans="1:4">
      <c r="A704" s="446">
        <v>802</v>
      </c>
      <c r="B704" s="447" t="s">
        <v>6889</v>
      </c>
      <c r="C704" s="448" t="s">
        <v>6192</v>
      </c>
      <c r="D704" s="449" t="s">
        <v>11898</v>
      </c>
    </row>
    <row r="705" spans="1:4">
      <c r="A705" s="446">
        <v>803</v>
      </c>
      <c r="B705" s="447" t="s">
        <v>6890</v>
      </c>
      <c r="C705" s="448" t="s">
        <v>6192</v>
      </c>
      <c r="D705" s="449" t="s">
        <v>11899</v>
      </c>
    </row>
    <row r="706" spans="1:4">
      <c r="A706" s="446">
        <v>38001</v>
      </c>
      <c r="B706" s="447" t="s">
        <v>6891</v>
      </c>
      <c r="C706" s="448" t="s">
        <v>6192</v>
      </c>
      <c r="D706" s="449" t="s">
        <v>11632</v>
      </c>
    </row>
    <row r="707" spans="1:4">
      <c r="A707" s="446">
        <v>38002</v>
      </c>
      <c r="B707" s="447" t="s">
        <v>6892</v>
      </c>
      <c r="C707" s="448" t="s">
        <v>6192</v>
      </c>
      <c r="D707" s="449" t="s">
        <v>11900</v>
      </c>
    </row>
    <row r="708" spans="1:4">
      <c r="A708" s="446">
        <v>38003</v>
      </c>
      <c r="B708" s="447" t="s">
        <v>6893</v>
      </c>
      <c r="C708" s="448" t="s">
        <v>6192</v>
      </c>
      <c r="D708" s="449" t="s">
        <v>11901</v>
      </c>
    </row>
    <row r="709" spans="1:4">
      <c r="A709" s="446">
        <v>38004</v>
      </c>
      <c r="B709" s="447" t="s">
        <v>6894</v>
      </c>
      <c r="C709" s="448" t="s">
        <v>6192</v>
      </c>
      <c r="D709" s="449" t="s">
        <v>11902</v>
      </c>
    </row>
    <row r="710" spans="1:4">
      <c r="A710" s="446">
        <v>36327</v>
      </c>
      <c r="B710" s="447" t="s">
        <v>6895</v>
      </c>
      <c r="C710" s="448" t="s">
        <v>6192</v>
      </c>
      <c r="D710" s="449" t="s">
        <v>11903</v>
      </c>
    </row>
    <row r="711" spans="1:4">
      <c r="A711" s="446">
        <v>38992</v>
      </c>
      <c r="B711" s="447" t="s">
        <v>6896</v>
      </c>
      <c r="C711" s="448" t="s">
        <v>6192</v>
      </c>
      <c r="D711" s="449" t="s">
        <v>11904</v>
      </c>
    </row>
    <row r="712" spans="1:4">
      <c r="A712" s="446">
        <v>38993</v>
      </c>
      <c r="B712" s="447" t="s">
        <v>6897</v>
      </c>
      <c r="C712" s="448" t="s">
        <v>6192</v>
      </c>
      <c r="D712" s="449" t="s">
        <v>11905</v>
      </c>
    </row>
    <row r="713" spans="1:4">
      <c r="A713" s="446">
        <v>38418</v>
      </c>
      <c r="B713" s="447" t="s">
        <v>6898</v>
      </c>
      <c r="C713" s="448" t="s">
        <v>6192</v>
      </c>
      <c r="D713" s="449" t="s">
        <v>11402</v>
      </c>
    </row>
    <row r="714" spans="1:4">
      <c r="A714" s="446">
        <v>39178</v>
      </c>
      <c r="B714" s="447" t="s">
        <v>6899</v>
      </c>
      <c r="C714" s="448" t="s">
        <v>6192</v>
      </c>
      <c r="D714" s="449" t="s">
        <v>11906</v>
      </c>
    </row>
    <row r="715" spans="1:4">
      <c r="A715" s="446">
        <v>39177</v>
      </c>
      <c r="B715" s="447" t="s">
        <v>6900</v>
      </c>
      <c r="C715" s="448" t="s">
        <v>6192</v>
      </c>
      <c r="D715" s="449" t="s">
        <v>11907</v>
      </c>
    </row>
    <row r="716" spans="1:4">
      <c r="A716" s="446">
        <v>39176</v>
      </c>
      <c r="B716" s="447" t="s">
        <v>6902</v>
      </c>
      <c r="C716" s="448" t="s">
        <v>6192</v>
      </c>
      <c r="D716" s="449" t="s">
        <v>11909</v>
      </c>
    </row>
    <row r="717" spans="1:4">
      <c r="A717" s="446">
        <v>39174</v>
      </c>
      <c r="B717" s="447" t="s">
        <v>6901</v>
      </c>
      <c r="C717" s="448" t="s">
        <v>6192</v>
      </c>
      <c r="D717" s="449" t="s">
        <v>11908</v>
      </c>
    </row>
    <row r="718" spans="1:4">
      <c r="A718" s="446">
        <v>39180</v>
      </c>
      <c r="B718" s="447" t="s">
        <v>6903</v>
      </c>
      <c r="C718" s="448" t="s">
        <v>6192</v>
      </c>
      <c r="D718" s="449" t="s">
        <v>11482</v>
      </c>
    </row>
    <row r="719" spans="1:4">
      <c r="A719" s="446">
        <v>39179</v>
      </c>
      <c r="B719" s="447" t="s">
        <v>6904</v>
      </c>
      <c r="C719" s="448" t="s">
        <v>6192</v>
      </c>
      <c r="D719" s="449" t="s">
        <v>11742</v>
      </c>
    </row>
    <row r="720" spans="1:4">
      <c r="A720" s="446">
        <v>39181</v>
      </c>
      <c r="B720" s="447" t="s">
        <v>6907</v>
      </c>
      <c r="C720" s="448" t="s">
        <v>6192</v>
      </c>
      <c r="D720" s="449" t="s">
        <v>11911</v>
      </c>
    </row>
    <row r="721" spans="1:4">
      <c r="A721" s="446">
        <v>39175</v>
      </c>
      <c r="B721" s="447" t="s">
        <v>6905</v>
      </c>
      <c r="C721" s="448" t="s">
        <v>6192</v>
      </c>
      <c r="D721" s="449" t="s">
        <v>11826</v>
      </c>
    </row>
    <row r="722" spans="1:4">
      <c r="A722" s="446">
        <v>39217</v>
      </c>
      <c r="B722" s="447" t="s">
        <v>6906</v>
      </c>
      <c r="C722" s="448" t="s">
        <v>6192</v>
      </c>
      <c r="D722" s="449" t="s">
        <v>11910</v>
      </c>
    </row>
    <row r="723" spans="1:4">
      <c r="A723" s="446">
        <v>39182</v>
      </c>
      <c r="B723" s="447" t="s">
        <v>6908</v>
      </c>
      <c r="C723" s="448" t="s">
        <v>6192</v>
      </c>
      <c r="D723" s="449" t="s">
        <v>11912</v>
      </c>
    </row>
    <row r="724" spans="1:4" ht="30">
      <c r="A724" s="446">
        <v>12616</v>
      </c>
      <c r="B724" s="447" t="s">
        <v>6909</v>
      </c>
      <c r="C724" s="448" t="s">
        <v>6192</v>
      </c>
      <c r="D724" s="449" t="s">
        <v>11913</v>
      </c>
    </row>
    <row r="725" spans="1:4" ht="45">
      <c r="A725" s="446">
        <v>1049</v>
      </c>
      <c r="B725" s="447" t="s">
        <v>6910</v>
      </c>
      <c r="C725" s="448" t="s">
        <v>6192</v>
      </c>
      <c r="D725" s="449" t="s">
        <v>11914</v>
      </c>
    </row>
    <row r="726" spans="1:4" ht="45">
      <c r="A726" s="446">
        <v>1099</v>
      </c>
      <c r="B726" s="447" t="s">
        <v>6911</v>
      </c>
      <c r="C726" s="448" t="s">
        <v>6192</v>
      </c>
      <c r="D726" s="449" t="s">
        <v>11915</v>
      </c>
    </row>
    <row r="727" spans="1:4" ht="45">
      <c r="A727" s="446">
        <v>1050</v>
      </c>
      <c r="B727" s="447" t="s">
        <v>6913</v>
      </c>
      <c r="C727" s="448" t="s">
        <v>6192</v>
      </c>
      <c r="D727" s="449" t="s">
        <v>11917</v>
      </c>
    </row>
    <row r="728" spans="1:4" ht="45">
      <c r="A728" s="446">
        <v>39678</v>
      </c>
      <c r="B728" s="447" t="s">
        <v>6912</v>
      </c>
      <c r="C728" s="448" t="s">
        <v>6192</v>
      </c>
      <c r="D728" s="449" t="s">
        <v>11916</v>
      </c>
    </row>
    <row r="729" spans="1:4" ht="45">
      <c r="A729" s="446">
        <v>1101</v>
      </c>
      <c r="B729" s="447" t="s">
        <v>6914</v>
      </c>
      <c r="C729" s="448" t="s">
        <v>6192</v>
      </c>
      <c r="D729" s="449" t="s">
        <v>11918</v>
      </c>
    </row>
    <row r="730" spans="1:4" ht="45">
      <c r="A730" s="446">
        <v>1100</v>
      </c>
      <c r="B730" s="447" t="s">
        <v>6915</v>
      </c>
      <c r="C730" s="448" t="s">
        <v>6192</v>
      </c>
      <c r="D730" s="449" t="s">
        <v>11919</v>
      </c>
    </row>
    <row r="731" spans="1:4" ht="45">
      <c r="A731" s="446">
        <v>39679</v>
      </c>
      <c r="B731" s="447" t="s">
        <v>6916</v>
      </c>
      <c r="C731" s="448" t="s">
        <v>6192</v>
      </c>
      <c r="D731" s="449" t="s">
        <v>11920</v>
      </c>
    </row>
    <row r="732" spans="1:4" ht="45">
      <c r="A732" s="446">
        <v>1102</v>
      </c>
      <c r="B732" s="447" t="s">
        <v>6918</v>
      </c>
      <c r="C732" s="448" t="s">
        <v>6192</v>
      </c>
      <c r="D732" s="449" t="s">
        <v>11922</v>
      </c>
    </row>
    <row r="733" spans="1:4" ht="45">
      <c r="A733" s="446">
        <v>1098</v>
      </c>
      <c r="B733" s="447" t="s">
        <v>6917</v>
      </c>
      <c r="C733" s="448" t="s">
        <v>6192</v>
      </c>
      <c r="D733" s="449" t="s">
        <v>11921</v>
      </c>
    </row>
    <row r="734" spans="1:4" ht="45">
      <c r="A734" s="446">
        <v>1051</v>
      </c>
      <c r="B734" s="447" t="s">
        <v>6919</v>
      </c>
      <c r="C734" s="448" t="s">
        <v>6192</v>
      </c>
      <c r="D734" s="449" t="s">
        <v>11923</v>
      </c>
    </row>
    <row r="735" spans="1:4">
      <c r="A735" s="446">
        <v>37399</v>
      </c>
      <c r="B735" s="447" t="s">
        <v>6920</v>
      </c>
      <c r="C735" s="448" t="s">
        <v>6192</v>
      </c>
      <c r="D735" s="449" t="s">
        <v>11924</v>
      </c>
    </row>
    <row r="736" spans="1:4" ht="30">
      <c r="A736" s="446">
        <v>42655</v>
      </c>
      <c r="B736" s="447" t="s">
        <v>6921</v>
      </c>
      <c r="C736" s="448" t="s">
        <v>6238</v>
      </c>
      <c r="D736" s="449" t="s">
        <v>11925</v>
      </c>
    </row>
    <row r="737" spans="1:4">
      <c r="A737" s="446">
        <v>25004</v>
      </c>
      <c r="B737" s="447" t="s">
        <v>6922</v>
      </c>
      <c r="C737" s="448" t="s">
        <v>6238</v>
      </c>
      <c r="D737" s="449" t="s">
        <v>11657</v>
      </c>
    </row>
    <row r="738" spans="1:4">
      <c r="A738" s="446">
        <v>25002</v>
      </c>
      <c r="B738" s="447" t="s">
        <v>6923</v>
      </c>
      <c r="C738" s="448" t="s">
        <v>6238</v>
      </c>
      <c r="D738" s="449" t="s">
        <v>11926</v>
      </c>
    </row>
    <row r="739" spans="1:4">
      <c r="A739" s="446">
        <v>37409</v>
      </c>
      <c r="B739" s="447" t="s">
        <v>6924</v>
      </c>
      <c r="C739" s="448" t="s">
        <v>6238</v>
      </c>
      <c r="D739" s="449" t="s">
        <v>11927</v>
      </c>
    </row>
    <row r="740" spans="1:4">
      <c r="A740" s="446">
        <v>841</v>
      </c>
      <c r="B740" s="447" t="s">
        <v>6925</v>
      </c>
      <c r="C740" s="448" t="s">
        <v>6238</v>
      </c>
      <c r="D740" s="449" t="s">
        <v>11928</v>
      </c>
    </row>
    <row r="741" spans="1:4">
      <c r="A741" s="446">
        <v>25005</v>
      </c>
      <c r="B741" s="447" t="s">
        <v>6926</v>
      </c>
      <c r="C741" s="448" t="s">
        <v>6238</v>
      </c>
      <c r="D741" s="449" t="s">
        <v>11929</v>
      </c>
    </row>
    <row r="742" spans="1:4">
      <c r="A742" s="446">
        <v>25003</v>
      </c>
      <c r="B742" s="447" t="s">
        <v>6927</v>
      </c>
      <c r="C742" s="448" t="s">
        <v>6238</v>
      </c>
      <c r="D742" s="449" t="s">
        <v>11366</v>
      </c>
    </row>
    <row r="743" spans="1:4">
      <c r="A743" s="446">
        <v>37410</v>
      </c>
      <c r="B743" s="447" t="s">
        <v>6928</v>
      </c>
      <c r="C743" s="448" t="s">
        <v>6238</v>
      </c>
      <c r="D743" s="449" t="s">
        <v>11929</v>
      </c>
    </row>
    <row r="744" spans="1:4">
      <c r="A744" s="446">
        <v>842</v>
      </c>
      <c r="B744" s="447" t="s">
        <v>6929</v>
      </c>
      <c r="C744" s="448" t="s">
        <v>6238</v>
      </c>
      <c r="D744" s="449" t="s">
        <v>11930</v>
      </c>
    </row>
    <row r="745" spans="1:4">
      <c r="A745" s="446">
        <v>862</v>
      </c>
      <c r="B745" s="447" t="s">
        <v>6930</v>
      </c>
      <c r="C745" s="448" t="s">
        <v>6193</v>
      </c>
      <c r="D745" s="449" t="s">
        <v>11931</v>
      </c>
    </row>
    <row r="746" spans="1:4">
      <c r="A746" s="446">
        <v>866</v>
      </c>
      <c r="B746" s="447" t="s">
        <v>6931</v>
      </c>
      <c r="C746" s="448" t="s">
        <v>6193</v>
      </c>
      <c r="D746" s="449" t="s">
        <v>11932</v>
      </c>
    </row>
    <row r="747" spans="1:4">
      <c r="A747" s="446">
        <v>892</v>
      </c>
      <c r="B747" s="447" t="s">
        <v>6932</v>
      </c>
      <c r="C747" s="448" t="s">
        <v>6193</v>
      </c>
      <c r="D747" s="449" t="s">
        <v>11933</v>
      </c>
    </row>
    <row r="748" spans="1:4">
      <c r="A748" s="446">
        <v>857</v>
      </c>
      <c r="B748" s="447" t="s">
        <v>6933</v>
      </c>
      <c r="C748" s="448" t="s">
        <v>6193</v>
      </c>
      <c r="D748" s="449" t="s">
        <v>11934</v>
      </c>
    </row>
    <row r="749" spans="1:4">
      <c r="A749" s="446">
        <v>37404</v>
      </c>
      <c r="B749" s="447" t="s">
        <v>6934</v>
      </c>
      <c r="C749" s="448" t="s">
        <v>6193</v>
      </c>
      <c r="D749" s="449" t="s">
        <v>11935</v>
      </c>
    </row>
    <row r="750" spans="1:4">
      <c r="A750" s="446">
        <v>868</v>
      </c>
      <c r="B750" s="447" t="s">
        <v>6935</v>
      </c>
      <c r="C750" s="448" t="s">
        <v>6193</v>
      </c>
      <c r="D750" s="449" t="s">
        <v>11936</v>
      </c>
    </row>
    <row r="751" spans="1:4">
      <c r="A751" s="446">
        <v>870</v>
      </c>
      <c r="B751" s="447" t="s">
        <v>6936</v>
      </c>
      <c r="C751" s="448" t="s">
        <v>6193</v>
      </c>
      <c r="D751" s="449" t="s">
        <v>11937</v>
      </c>
    </row>
    <row r="752" spans="1:4">
      <c r="A752" s="446">
        <v>863</v>
      </c>
      <c r="B752" s="447" t="s">
        <v>6937</v>
      </c>
      <c r="C752" s="448" t="s">
        <v>6193</v>
      </c>
      <c r="D752" s="449" t="s">
        <v>11938</v>
      </c>
    </row>
    <row r="753" spans="1:4">
      <c r="A753" s="446">
        <v>867</v>
      </c>
      <c r="B753" s="447" t="s">
        <v>6938</v>
      </c>
      <c r="C753" s="448" t="s">
        <v>6193</v>
      </c>
      <c r="D753" s="449" t="s">
        <v>11939</v>
      </c>
    </row>
    <row r="754" spans="1:4">
      <c r="A754" s="446">
        <v>891</v>
      </c>
      <c r="B754" s="447" t="s">
        <v>6939</v>
      </c>
      <c r="C754" s="448" t="s">
        <v>6193</v>
      </c>
      <c r="D754" s="449" t="s">
        <v>11940</v>
      </c>
    </row>
    <row r="755" spans="1:4">
      <c r="A755" s="446">
        <v>864</v>
      </c>
      <c r="B755" s="447" t="s">
        <v>6940</v>
      </c>
      <c r="C755" s="448" t="s">
        <v>6193</v>
      </c>
      <c r="D755" s="449" t="s">
        <v>11941</v>
      </c>
    </row>
    <row r="756" spans="1:4">
      <c r="A756" s="446">
        <v>865</v>
      </c>
      <c r="B756" s="447" t="s">
        <v>6941</v>
      </c>
      <c r="C756" s="448" t="s">
        <v>6193</v>
      </c>
      <c r="D756" s="449" t="s">
        <v>11942</v>
      </c>
    </row>
    <row r="757" spans="1:4" ht="30">
      <c r="A757" s="446">
        <v>1006</v>
      </c>
      <c r="B757" s="447" t="s">
        <v>6942</v>
      </c>
      <c r="C757" s="448" t="s">
        <v>6193</v>
      </c>
      <c r="D757" s="449" t="s">
        <v>11943</v>
      </c>
    </row>
    <row r="758" spans="1:4">
      <c r="A758" s="446">
        <v>948</v>
      </c>
      <c r="B758" s="447" t="s">
        <v>6943</v>
      </c>
      <c r="C758" s="448" t="s">
        <v>6193</v>
      </c>
      <c r="D758" s="449" t="s">
        <v>11944</v>
      </c>
    </row>
    <row r="759" spans="1:4">
      <c r="A759" s="446">
        <v>947</v>
      </c>
      <c r="B759" s="447" t="s">
        <v>6944</v>
      </c>
      <c r="C759" s="448" t="s">
        <v>6193</v>
      </c>
      <c r="D759" s="449" t="s">
        <v>11945</v>
      </c>
    </row>
    <row r="760" spans="1:4">
      <c r="A760" s="446">
        <v>911</v>
      </c>
      <c r="B760" s="447" t="s">
        <v>6945</v>
      </c>
      <c r="C760" s="448" t="s">
        <v>6193</v>
      </c>
      <c r="D760" s="449" t="s">
        <v>11946</v>
      </c>
    </row>
    <row r="761" spans="1:4">
      <c r="A761" s="446">
        <v>925</v>
      </c>
      <c r="B761" s="447" t="s">
        <v>6946</v>
      </c>
      <c r="C761" s="448" t="s">
        <v>6193</v>
      </c>
      <c r="D761" s="449" t="s">
        <v>11947</v>
      </c>
    </row>
    <row r="762" spans="1:4">
      <c r="A762" s="446">
        <v>954</v>
      </c>
      <c r="B762" s="447" t="s">
        <v>6947</v>
      </c>
      <c r="C762" s="448" t="s">
        <v>6193</v>
      </c>
      <c r="D762" s="449" t="s">
        <v>11948</v>
      </c>
    </row>
    <row r="763" spans="1:4">
      <c r="A763" s="446">
        <v>901</v>
      </c>
      <c r="B763" s="447" t="s">
        <v>6948</v>
      </c>
      <c r="C763" s="448" t="s">
        <v>6193</v>
      </c>
      <c r="D763" s="449" t="s">
        <v>11949</v>
      </c>
    </row>
    <row r="764" spans="1:4">
      <c r="A764" s="446">
        <v>926</v>
      </c>
      <c r="B764" s="447" t="s">
        <v>6949</v>
      </c>
      <c r="C764" s="448" t="s">
        <v>6193</v>
      </c>
      <c r="D764" s="449" t="s">
        <v>11950</v>
      </c>
    </row>
    <row r="765" spans="1:4">
      <c r="A765" s="446">
        <v>912</v>
      </c>
      <c r="B765" s="447" t="s">
        <v>6950</v>
      </c>
      <c r="C765" s="448" t="s">
        <v>6193</v>
      </c>
      <c r="D765" s="449" t="s">
        <v>11951</v>
      </c>
    </row>
    <row r="766" spans="1:4">
      <c r="A766" s="446">
        <v>955</v>
      </c>
      <c r="B766" s="447" t="s">
        <v>6951</v>
      </c>
      <c r="C766" s="448" t="s">
        <v>6193</v>
      </c>
      <c r="D766" s="449" t="s">
        <v>11952</v>
      </c>
    </row>
    <row r="767" spans="1:4">
      <c r="A767" s="446">
        <v>946</v>
      </c>
      <c r="B767" s="447" t="s">
        <v>6952</v>
      </c>
      <c r="C767" s="448" t="s">
        <v>6193</v>
      </c>
      <c r="D767" s="449" t="s">
        <v>11953</v>
      </c>
    </row>
    <row r="768" spans="1:4">
      <c r="A768" s="446">
        <v>953</v>
      </c>
      <c r="B768" s="447" t="s">
        <v>6953</v>
      </c>
      <c r="C768" s="448" t="s">
        <v>6193</v>
      </c>
      <c r="D768" s="449" t="s">
        <v>11954</v>
      </c>
    </row>
    <row r="769" spans="1:4">
      <c r="A769" s="446">
        <v>902</v>
      </c>
      <c r="B769" s="447" t="s">
        <v>6954</v>
      </c>
      <c r="C769" s="448" t="s">
        <v>6193</v>
      </c>
      <c r="D769" s="449" t="s">
        <v>11955</v>
      </c>
    </row>
    <row r="770" spans="1:4">
      <c r="A770" s="446">
        <v>927</v>
      </c>
      <c r="B770" s="447" t="s">
        <v>6955</v>
      </c>
      <c r="C770" s="448" t="s">
        <v>6193</v>
      </c>
      <c r="D770" s="449" t="s">
        <v>11956</v>
      </c>
    </row>
    <row r="771" spans="1:4">
      <c r="A771" s="446">
        <v>913</v>
      </c>
      <c r="B771" s="447" t="s">
        <v>6956</v>
      </c>
      <c r="C771" s="448" t="s">
        <v>6193</v>
      </c>
      <c r="D771" s="449" t="s">
        <v>11957</v>
      </c>
    </row>
    <row r="772" spans="1:4">
      <c r="A772" s="446">
        <v>903</v>
      </c>
      <c r="B772" s="447" t="s">
        <v>6957</v>
      </c>
      <c r="C772" s="448" t="s">
        <v>6193</v>
      </c>
      <c r="D772" s="449" t="s">
        <v>11958</v>
      </c>
    </row>
    <row r="773" spans="1:4">
      <c r="A773" s="446">
        <v>945</v>
      </c>
      <c r="B773" s="447" t="s">
        <v>6958</v>
      </c>
      <c r="C773" s="448" t="s">
        <v>6193</v>
      </c>
      <c r="D773" s="449" t="s">
        <v>11959</v>
      </c>
    </row>
    <row r="774" spans="1:4">
      <c r="A774" s="446">
        <v>914</v>
      </c>
      <c r="B774" s="447" t="s">
        <v>6959</v>
      </c>
      <c r="C774" s="448" t="s">
        <v>6193</v>
      </c>
      <c r="D774" s="449" t="s">
        <v>11960</v>
      </c>
    </row>
    <row r="775" spans="1:4" ht="30">
      <c r="A775" s="446">
        <v>39251</v>
      </c>
      <c r="B775" s="447" t="s">
        <v>6978</v>
      </c>
      <c r="C775" s="448" t="s">
        <v>6193</v>
      </c>
      <c r="D775" s="449" t="s">
        <v>11317</v>
      </c>
    </row>
    <row r="776" spans="1:4" ht="30">
      <c r="A776" s="446">
        <v>1011</v>
      </c>
      <c r="B776" s="447" t="s">
        <v>6979</v>
      </c>
      <c r="C776" s="448" t="s">
        <v>6193</v>
      </c>
      <c r="D776" s="449" t="s">
        <v>11976</v>
      </c>
    </row>
    <row r="777" spans="1:4" ht="30">
      <c r="A777" s="446">
        <v>39252</v>
      </c>
      <c r="B777" s="447" t="s">
        <v>6980</v>
      </c>
      <c r="C777" s="448" t="s">
        <v>6193</v>
      </c>
      <c r="D777" s="449" t="s">
        <v>11312</v>
      </c>
    </row>
    <row r="778" spans="1:4" ht="30">
      <c r="A778" s="446">
        <v>1013</v>
      </c>
      <c r="B778" s="447" t="s">
        <v>6981</v>
      </c>
      <c r="C778" s="448" t="s">
        <v>6193</v>
      </c>
      <c r="D778" s="449" t="s">
        <v>11362</v>
      </c>
    </row>
    <row r="779" spans="1:4" ht="30">
      <c r="A779" s="446">
        <v>980</v>
      </c>
      <c r="B779" s="447" t="s">
        <v>6982</v>
      </c>
      <c r="C779" s="448" t="s">
        <v>6193</v>
      </c>
      <c r="D779" s="449" t="s">
        <v>11977</v>
      </c>
    </row>
    <row r="780" spans="1:4" ht="30">
      <c r="A780" s="446">
        <v>39237</v>
      </c>
      <c r="B780" s="447" t="s">
        <v>6983</v>
      </c>
      <c r="C780" s="448" t="s">
        <v>6193</v>
      </c>
      <c r="D780" s="449" t="s">
        <v>11978</v>
      </c>
    </row>
    <row r="781" spans="1:4" ht="30">
      <c r="A781" s="446">
        <v>39238</v>
      </c>
      <c r="B781" s="447" t="s">
        <v>6984</v>
      </c>
      <c r="C781" s="448" t="s">
        <v>6193</v>
      </c>
      <c r="D781" s="449" t="s">
        <v>11979</v>
      </c>
    </row>
    <row r="782" spans="1:4" ht="30">
      <c r="A782" s="446">
        <v>979</v>
      </c>
      <c r="B782" s="447" t="s">
        <v>6985</v>
      </c>
      <c r="C782" s="448" t="s">
        <v>6193</v>
      </c>
      <c r="D782" s="449" t="s">
        <v>11980</v>
      </c>
    </row>
    <row r="783" spans="1:4" ht="30">
      <c r="A783" s="446">
        <v>39239</v>
      </c>
      <c r="B783" s="447" t="s">
        <v>6986</v>
      </c>
      <c r="C783" s="448" t="s">
        <v>6193</v>
      </c>
      <c r="D783" s="449" t="s">
        <v>11981</v>
      </c>
    </row>
    <row r="784" spans="1:4" ht="30">
      <c r="A784" s="446">
        <v>1014</v>
      </c>
      <c r="B784" s="447" t="s">
        <v>6987</v>
      </c>
      <c r="C784" s="448" t="s">
        <v>6193</v>
      </c>
      <c r="D784" s="449" t="s">
        <v>11982</v>
      </c>
    </row>
    <row r="785" spans="1:4" ht="30">
      <c r="A785" s="446">
        <v>39240</v>
      </c>
      <c r="B785" s="447" t="s">
        <v>6988</v>
      </c>
      <c r="C785" s="448" t="s">
        <v>6193</v>
      </c>
      <c r="D785" s="449" t="s">
        <v>11983</v>
      </c>
    </row>
    <row r="786" spans="1:4" ht="30">
      <c r="A786" s="446">
        <v>39232</v>
      </c>
      <c r="B786" s="447" t="s">
        <v>6989</v>
      </c>
      <c r="C786" s="448" t="s">
        <v>6193</v>
      </c>
      <c r="D786" s="449" t="s">
        <v>11984</v>
      </c>
    </row>
    <row r="787" spans="1:4" ht="30">
      <c r="A787" s="446">
        <v>39233</v>
      </c>
      <c r="B787" s="447" t="s">
        <v>6990</v>
      </c>
      <c r="C787" s="448" t="s">
        <v>6193</v>
      </c>
      <c r="D787" s="449" t="s">
        <v>11985</v>
      </c>
    </row>
    <row r="788" spans="1:4" ht="30">
      <c r="A788" s="446">
        <v>981</v>
      </c>
      <c r="B788" s="447" t="s">
        <v>6991</v>
      </c>
      <c r="C788" s="448" t="s">
        <v>6193</v>
      </c>
      <c r="D788" s="449" t="s">
        <v>11986</v>
      </c>
    </row>
    <row r="789" spans="1:4" ht="30">
      <c r="A789" s="446">
        <v>39234</v>
      </c>
      <c r="B789" s="447" t="s">
        <v>6992</v>
      </c>
      <c r="C789" s="448" t="s">
        <v>6193</v>
      </c>
      <c r="D789" s="449" t="s">
        <v>11987</v>
      </c>
    </row>
    <row r="790" spans="1:4" ht="30">
      <c r="A790" s="446">
        <v>982</v>
      </c>
      <c r="B790" s="447" t="s">
        <v>6993</v>
      </c>
      <c r="C790" s="448" t="s">
        <v>6193</v>
      </c>
      <c r="D790" s="449" t="s">
        <v>11988</v>
      </c>
    </row>
    <row r="791" spans="1:4" ht="30">
      <c r="A791" s="446">
        <v>39235</v>
      </c>
      <c r="B791" s="447" t="s">
        <v>6994</v>
      </c>
      <c r="C791" s="448" t="s">
        <v>6193</v>
      </c>
      <c r="D791" s="449" t="s">
        <v>11989</v>
      </c>
    </row>
    <row r="792" spans="1:4" ht="30">
      <c r="A792" s="446">
        <v>39236</v>
      </c>
      <c r="B792" s="447" t="s">
        <v>6995</v>
      </c>
      <c r="C792" s="448" t="s">
        <v>6193</v>
      </c>
      <c r="D792" s="449" t="s">
        <v>11990</v>
      </c>
    </row>
    <row r="793" spans="1:4" ht="30">
      <c r="A793" s="446">
        <v>993</v>
      </c>
      <c r="B793" s="447" t="s">
        <v>6960</v>
      </c>
      <c r="C793" s="448" t="s">
        <v>6193</v>
      </c>
      <c r="D793" s="449" t="s">
        <v>11315</v>
      </c>
    </row>
    <row r="794" spans="1:4" ht="30">
      <c r="A794" s="446">
        <v>1020</v>
      </c>
      <c r="B794" s="447" t="s">
        <v>6961</v>
      </c>
      <c r="C794" s="448" t="s">
        <v>6193</v>
      </c>
      <c r="D794" s="449" t="s">
        <v>11961</v>
      </c>
    </row>
    <row r="795" spans="1:4" ht="30">
      <c r="A795" s="446">
        <v>1017</v>
      </c>
      <c r="B795" s="447" t="s">
        <v>6962</v>
      </c>
      <c r="C795" s="448" t="s">
        <v>6193</v>
      </c>
      <c r="D795" s="449" t="s">
        <v>11962</v>
      </c>
    </row>
    <row r="796" spans="1:4" ht="30">
      <c r="A796" s="446">
        <v>999</v>
      </c>
      <c r="B796" s="447" t="s">
        <v>6963</v>
      </c>
      <c r="C796" s="448" t="s">
        <v>6193</v>
      </c>
      <c r="D796" s="449" t="s">
        <v>11963</v>
      </c>
    </row>
    <row r="797" spans="1:4" ht="30">
      <c r="A797" s="446">
        <v>995</v>
      </c>
      <c r="B797" s="447" t="s">
        <v>6964</v>
      </c>
      <c r="C797" s="448" t="s">
        <v>6193</v>
      </c>
      <c r="D797" s="449" t="s">
        <v>11964</v>
      </c>
    </row>
    <row r="798" spans="1:4" ht="30">
      <c r="A798" s="446">
        <v>1000</v>
      </c>
      <c r="B798" s="447" t="s">
        <v>6965</v>
      </c>
      <c r="C798" s="448" t="s">
        <v>6193</v>
      </c>
      <c r="D798" s="449" t="s">
        <v>11965</v>
      </c>
    </row>
    <row r="799" spans="1:4" ht="30">
      <c r="A799" s="446">
        <v>1022</v>
      </c>
      <c r="B799" s="447" t="s">
        <v>6966</v>
      </c>
      <c r="C799" s="448" t="s">
        <v>6193</v>
      </c>
      <c r="D799" s="449" t="s">
        <v>11966</v>
      </c>
    </row>
    <row r="800" spans="1:4" ht="30">
      <c r="A800" s="446">
        <v>1015</v>
      </c>
      <c r="B800" s="447" t="s">
        <v>6967</v>
      </c>
      <c r="C800" s="448" t="s">
        <v>6193</v>
      </c>
      <c r="D800" s="449" t="s">
        <v>11967</v>
      </c>
    </row>
    <row r="801" spans="1:4" ht="30">
      <c r="A801" s="446">
        <v>996</v>
      </c>
      <c r="B801" s="447" t="s">
        <v>6968</v>
      </c>
      <c r="C801" s="448" t="s">
        <v>6193</v>
      </c>
      <c r="D801" s="449" t="s">
        <v>11968</v>
      </c>
    </row>
    <row r="802" spans="1:4" ht="30">
      <c r="A802" s="446">
        <v>1001</v>
      </c>
      <c r="B802" s="447" t="s">
        <v>6969</v>
      </c>
      <c r="C802" s="448" t="s">
        <v>6193</v>
      </c>
      <c r="D802" s="449" t="s">
        <v>11969</v>
      </c>
    </row>
    <row r="803" spans="1:4" ht="30">
      <c r="A803" s="446">
        <v>1019</v>
      </c>
      <c r="B803" s="447" t="s">
        <v>6970</v>
      </c>
      <c r="C803" s="448" t="s">
        <v>6193</v>
      </c>
      <c r="D803" s="449" t="s">
        <v>11970</v>
      </c>
    </row>
    <row r="804" spans="1:4" ht="30">
      <c r="A804" s="446">
        <v>1021</v>
      </c>
      <c r="B804" s="447" t="s">
        <v>6971</v>
      </c>
      <c r="C804" s="448" t="s">
        <v>6193</v>
      </c>
      <c r="D804" s="449" t="s">
        <v>11709</v>
      </c>
    </row>
    <row r="805" spans="1:4" ht="30">
      <c r="A805" s="446">
        <v>39249</v>
      </c>
      <c r="B805" s="447" t="s">
        <v>6972</v>
      </c>
      <c r="C805" s="448" t="s">
        <v>6193</v>
      </c>
      <c r="D805" s="449" t="s">
        <v>11971</v>
      </c>
    </row>
    <row r="806" spans="1:4" ht="30">
      <c r="A806" s="446">
        <v>1018</v>
      </c>
      <c r="B806" s="447" t="s">
        <v>6973</v>
      </c>
      <c r="C806" s="448" t="s">
        <v>6193</v>
      </c>
      <c r="D806" s="449" t="s">
        <v>11972</v>
      </c>
    </row>
    <row r="807" spans="1:4" ht="30">
      <c r="A807" s="446">
        <v>39250</v>
      </c>
      <c r="B807" s="447" t="s">
        <v>6974</v>
      </c>
      <c r="C807" s="448" t="s">
        <v>6193</v>
      </c>
      <c r="D807" s="449" t="s">
        <v>11973</v>
      </c>
    </row>
    <row r="808" spans="1:4" ht="30">
      <c r="A808" s="446">
        <v>994</v>
      </c>
      <c r="B808" s="447" t="s">
        <v>6975</v>
      </c>
      <c r="C808" s="448" t="s">
        <v>6193</v>
      </c>
      <c r="D808" s="449" t="s">
        <v>11360</v>
      </c>
    </row>
    <row r="809" spans="1:4" ht="30">
      <c r="A809" s="446">
        <v>977</v>
      </c>
      <c r="B809" s="447" t="s">
        <v>6976</v>
      </c>
      <c r="C809" s="448" t="s">
        <v>6193</v>
      </c>
      <c r="D809" s="449" t="s">
        <v>11974</v>
      </c>
    </row>
    <row r="810" spans="1:4" ht="30">
      <c r="A810" s="446">
        <v>998</v>
      </c>
      <c r="B810" s="447" t="s">
        <v>6977</v>
      </c>
      <c r="C810" s="448" t="s">
        <v>6193</v>
      </c>
      <c r="D810" s="449" t="s">
        <v>11975</v>
      </c>
    </row>
    <row r="811" spans="1:4" ht="45">
      <c r="A811" s="446">
        <v>876</v>
      </c>
      <c r="B811" s="447" t="s">
        <v>6996</v>
      </c>
      <c r="C811" s="448" t="s">
        <v>6193</v>
      </c>
      <c r="D811" s="449" t="s">
        <v>11991</v>
      </c>
    </row>
    <row r="812" spans="1:4" ht="45">
      <c r="A812" s="446">
        <v>877</v>
      </c>
      <c r="B812" s="447" t="s">
        <v>6997</v>
      </c>
      <c r="C812" s="448" t="s">
        <v>6193</v>
      </c>
      <c r="D812" s="449" t="s">
        <v>11992</v>
      </c>
    </row>
    <row r="813" spans="1:4" ht="45">
      <c r="A813" s="446">
        <v>882</v>
      </c>
      <c r="B813" s="447" t="s">
        <v>6998</v>
      </c>
      <c r="C813" s="448" t="s">
        <v>6193</v>
      </c>
      <c r="D813" s="449" t="s">
        <v>11993</v>
      </c>
    </row>
    <row r="814" spans="1:4" ht="45">
      <c r="A814" s="446">
        <v>878</v>
      </c>
      <c r="B814" s="447" t="s">
        <v>6999</v>
      </c>
      <c r="C814" s="448" t="s">
        <v>6193</v>
      </c>
      <c r="D814" s="449" t="s">
        <v>11994</v>
      </c>
    </row>
    <row r="815" spans="1:4" ht="45">
      <c r="A815" s="446">
        <v>879</v>
      </c>
      <c r="B815" s="447" t="s">
        <v>7000</v>
      </c>
      <c r="C815" s="448" t="s">
        <v>6193</v>
      </c>
      <c r="D815" s="449" t="s">
        <v>11995</v>
      </c>
    </row>
    <row r="816" spans="1:4" ht="45">
      <c r="A816" s="446">
        <v>880</v>
      </c>
      <c r="B816" s="447" t="s">
        <v>7001</v>
      </c>
      <c r="C816" s="448" t="s">
        <v>6193</v>
      </c>
      <c r="D816" s="449" t="s">
        <v>11996</v>
      </c>
    </row>
    <row r="817" spans="1:4" ht="45">
      <c r="A817" s="446">
        <v>873</v>
      </c>
      <c r="B817" s="447" t="s">
        <v>7002</v>
      </c>
      <c r="C817" s="448" t="s">
        <v>6193</v>
      </c>
      <c r="D817" s="449" t="s">
        <v>11997</v>
      </c>
    </row>
    <row r="818" spans="1:4" ht="45">
      <c r="A818" s="446">
        <v>881</v>
      </c>
      <c r="B818" s="447" t="s">
        <v>7003</v>
      </c>
      <c r="C818" s="448" t="s">
        <v>6193</v>
      </c>
      <c r="D818" s="449" t="s">
        <v>11998</v>
      </c>
    </row>
    <row r="819" spans="1:4" ht="45">
      <c r="A819" s="446">
        <v>874</v>
      </c>
      <c r="B819" s="447" t="s">
        <v>7004</v>
      </c>
      <c r="C819" s="448" t="s">
        <v>6193</v>
      </c>
      <c r="D819" s="449" t="s">
        <v>11999</v>
      </c>
    </row>
    <row r="820" spans="1:4" ht="45">
      <c r="A820" s="446">
        <v>875</v>
      </c>
      <c r="B820" s="447" t="s">
        <v>7005</v>
      </c>
      <c r="C820" s="448" t="s">
        <v>6193</v>
      </c>
      <c r="D820" s="449" t="s">
        <v>12000</v>
      </c>
    </row>
    <row r="821" spans="1:4" ht="30">
      <c r="A821" s="446">
        <v>983</v>
      </c>
      <c r="B821" s="447" t="s">
        <v>7006</v>
      </c>
      <c r="C821" s="448" t="s">
        <v>6193</v>
      </c>
      <c r="D821" s="449" t="s">
        <v>12001</v>
      </c>
    </row>
    <row r="822" spans="1:4" ht="30">
      <c r="A822" s="446">
        <v>985</v>
      </c>
      <c r="B822" s="447" t="s">
        <v>7007</v>
      </c>
      <c r="C822" s="448" t="s">
        <v>6193</v>
      </c>
      <c r="D822" s="449" t="s">
        <v>12002</v>
      </c>
    </row>
    <row r="823" spans="1:4" ht="30">
      <c r="A823" s="446">
        <v>990</v>
      </c>
      <c r="B823" s="447" t="s">
        <v>7008</v>
      </c>
      <c r="C823" s="448" t="s">
        <v>6193</v>
      </c>
      <c r="D823" s="449" t="s">
        <v>12003</v>
      </c>
    </row>
    <row r="824" spans="1:4" ht="30">
      <c r="A824" s="446">
        <v>39241</v>
      </c>
      <c r="B824" s="447" t="s">
        <v>7009</v>
      </c>
      <c r="C824" s="448" t="s">
        <v>6193</v>
      </c>
      <c r="D824" s="449" t="s">
        <v>11357</v>
      </c>
    </row>
    <row r="825" spans="1:4" ht="30">
      <c r="A825" s="446">
        <v>1005</v>
      </c>
      <c r="B825" s="447" t="s">
        <v>7010</v>
      </c>
      <c r="C825" s="448" t="s">
        <v>6193</v>
      </c>
      <c r="D825" s="449" t="s">
        <v>12004</v>
      </c>
    </row>
    <row r="826" spans="1:4" ht="30">
      <c r="A826" s="446">
        <v>984</v>
      </c>
      <c r="B826" s="447" t="s">
        <v>7011</v>
      </c>
      <c r="C826" s="448" t="s">
        <v>6193</v>
      </c>
      <c r="D826" s="449" t="s">
        <v>12005</v>
      </c>
    </row>
    <row r="827" spans="1:4" ht="30">
      <c r="A827" s="446">
        <v>991</v>
      </c>
      <c r="B827" s="447" t="s">
        <v>7012</v>
      </c>
      <c r="C827" s="448" t="s">
        <v>6193</v>
      </c>
      <c r="D827" s="449" t="s">
        <v>12006</v>
      </c>
    </row>
    <row r="828" spans="1:4" ht="30">
      <c r="A828" s="446">
        <v>986</v>
      </c>
      <c r="B828" s="447" t="s">
        <v>7013</v>
      </c>
      <c r="C828" s="448" t="s">
        <v>6193</v>
      </c>
      <c r="D828" s="449" t="s">
        <v>12007</v>
      </c>
    </row>
    <row r="829" spans="1:4" ht="30">
      <c r="A829" s="446">
        <v>1024</v>
      </c>
      <c r="B829" s="447" t="s">
        <v>7014</v>
      </c>
      <c r="C829" s="448" t="s">
        <v>6193</v>
      </c>
      <c r="D829" s="449" t="s">
        <v>12008</v>
      </c>
    </row>
    <row r="830" spans="1:4" ht="30">
      <c r="A830" s="446">
        <v>987</v>
      </c>
      <c r="B830" s="447" t="s">
        <v>7015</v>
      </c>
      <c r="C830" s="448" t="s">
        <v>6193</v>
      </c>
      <c r="D830" s="449" t="s">
        <v>12009</v>
      </c>
    </row>
    <row r="831" spans="1:4" ht="30">
      <c r="A831" s="446">
        <v>1003</v>
      </c>
      <c r="B831" s="447" t="s">
        <v>7016</v>
      </c>
      <c r="C831" s="448" t="s">
        <v>6193</v>
      </c>
      <c r="D831" s="449" t="s">
        <v>11861</v>
      </c>
    </row>
    <row r="832" spans="1:4" ht="30">
      <c r="A832" s="446">
        <v>992</v>
      </c>
      <c r="B832" s="447" t="s">
        <v>7017</v>
      </c>
      <c r="C832" s="448" t="s">
        <v>6193</v>
      </c>
      <c r="D832" s="449" t="s">
        <v>12010</v>
      </c>
    </row>
    <row r="833" spans="1:4" ht="30">
      <c r="A833" s="446">
        <v>1007</v>
      </c>
      <c r="B833" s="447" t="s">
        <v>7018</v>
      </c>
      <c r="C833" s="448" t="s">
        <v>6193</v>
      </c>
      <c r="D833" s="449" t="s">
        <v>12011</v>
      </c>
    </row>
    <row r="834" spans="1:4" ht="30">
      <c r="A834" s="446">
        <v>39242</v>
      </c>
      <c r="B834" s="447" t="s">
        <v>7019</v>
      </c>
      <c r="C834" s="448" t="s">
        <v>6193</v>
      </c>
      <c r="D834" s="449" t="s">
        <v>12012</v>
      </c>
    </row>
    <row r="835" spans="1:4" ht="30">
      <c r="A835" s="446">
        <v>1008</v>
      </c>
      <c r="B835" s="447" t="s">
        <v>7020</v>
      </c>
      <c r="C835" s="448" t="s">
        <v>6193</v>
      </c>
      <c r="D835" s="449" t="s">
        <v>12013</v>
      </c>
    </row>
    <row r="836" spans="1:4" ht="30">
      <c r="A836" s="446">
        <v>988</v>
      </c>
      <c r="B836" s="447" t="s">
        <v>7021</v>
      </c>
      <c r="C836" s="448" t="s">
        <v>6193</v>
      </c>
      <c r="D836" s="449" t="s">
        <v>12014</v>
      </c>
    </row>
    <row r="837" spans="1:4" ht="30">
      <c r="A837" s="446">
        <v>989</v>
      </c>
      <c r="B837" s="447" t="s">
        <v>7022</v>
      </c>
      <c r="C837" s="448" t="s">
        <v>6193</v>
      </c>
      <c r="D837" s="449" t="s">
        <v>12015</v>
      </c>
    </row>
    <row r="838" spans="1:4">
      <c r="A838" s="446">
        <v>39598</v>
      </c>
      <c r="B838" s="447" t="s">
        <v>7023</v>
      </c>
      <c r="C838" s="448" t="s">
        <v>6193</v>
      </c>
      <c r="D838" s="449" t="s">
        <v>12016</v>
      </c>
    </row>
    <row r="839" spans="1:4">
      <c r="A839" s="446">
        <v>39599</v>
      </c>
      <c r="B839" s="447" t="s">
        <v>7024</v>
      </c>
      <c r="C839" s="448" t="s">
        <v>6193</v>
      </c>
      <c r="D839" s="449" t="s">
        <v>11295</v>
      </c>
    </row>
    <row r="840" spans="1:4">
      <c r="A840" s="446">
        <v>34602</v>
      </c>
      <c r="B840" s="447" t="s">
        <v>7025</v>
      </c>
      <c r="C840" s="448" t="s">
        <v>6193</v>
      </c>
      <c r="D840" s="449" t="s">
        <v>11767</v>
      </c>
    </row>
    <row r="841" spans="1:4">
      <c r="A841" s="446">
        <v>34603</v>
      </c>
      <c r="B841" s="447" t="s">
        <v>7026</v>
      </c>
      <c r="C841" s="448" t="s">
        <v>6193</v>
      </c>
      <c r="D841" s="449" t="s">
        <v>12017</v>
      </c>
    </row>
    <row r="842" spans="1:4">
      <c r="A842" s="446">
        <v>34607</v>
      </c>
      <c r="B842" s="447" t="s">
        <v>7027</v>
      </c>
      <c r="C842" s="448" t="s">
        <v>6193</v>
      </c>
      <c r="D842" s="449" t="s">
        <v>12018</v>
      </c>
    </row>
    <row r="843" spans="1:4">
      <c r="A843" s="446">
        <v>34609</v>
      </c>
      <c r="B843" s="447" t="s">
        <v>7028</v>
      </c>
      <c r="C843" s="448" t="s">
        <v>6193</v>
      </c>
      <c r="D843" s="449" t="s">
        <v>12019</v>
      </c>
    </row>
    <row r="844" spans="1:4">
      <c r="A844" s="446">
        <v>34618</v>
      </c>
      <c r="B844" s="447" t="s">
        <v>7029</v>
      </c>
      <c r="C844" s="448" t="s">
        <v>6193</v>
      </c>
      <c r="D844" s="449" t="s">
        <v>12020</v>
      </c>
    </row>
    <row r="845" spans="1:4">
      <c r="A845" s="446">
        <v>34620</v>
      </c>
      <c r="B845" s="447" t="s">
        <v>7030</v>
      </c>
      <c r="C845" s="448" t="s">
        <v>6193</v>
      </c>
      <c r="D845" s="449" t="s">
        <v>12021</v>
      </c>
    </row>
    <row r="846" spans="1:4">
      <c r="A846" s="446">
        <v>34621</v>
      </c>
      <c r="B846" s="447" t="s">
        <v>7031</v>
      </c>
      <c r="C846" s="448" t="s">
        <v>6193</v>
      </c>
      <c r="D846" s="449" t="s">
        <v>12022</v>
      </c>
    </row>
    <row r="847" spans="1:4">
      <c r="A847" s="446">
        <v>34622</v>
      </c>
      <c r="B847" s="447" t="s">
        <v>7032</v>
      </c>
      <c r="C847" s="448" t="s">
        <v>6193</v>
      </c>
      <c r="D847" s="449" t="s">
        <v>12023</v>
      </c>
    </row>
    <row r="848" spans="1:4">
      <c r="A848" s="446">
        <v>34624</v>
      </c>
      <c r="B848" s="447" t="s">
        <v>7033</v>
      </c>
      <c r="C848" s="448" t="s">
        <v>6193</v>
      </c>
      <c r="D848" s="449" t="s">
        <v>11360</v>
      </c>
    </row>
    <row r="849" spans="1:4">
      <c r="A849" s="446">
        <v>34626</v>
      </c>
      <c r="B849" s="447" t="s">
        <v>7034</v>
      </c>
      <c r="C849" s="448" t="s">
        <v>6193</v>
      </c>
      <c r="D849" s="449" t="s">
        <v>12024</v>
      </c>
    </row>
    <row r="850" spans="1:4">
      <c r="A850" s="446">
        <v>34627</v>
      </c>
      <c r="B850" s="447" t="s">
        <v>7035</v>
      </c>
      <c r="C850" s="448" t="s">
        <v>6193</v>
      </c>
      <c r="D850" s="449" t="s">
        <v>12025</v>
      </c>
    </row>
    <row r="851" spans="1:4">
      <c r="A851" s="446">
        <v>34629</v>
      </c>
      <c r="B851" s="447" t="s">
        <v>7036</v>
      </c>
      <c r="C851" s="448" t="s">
        <v>6193</v>
      </c>
      <c r="D851" s="449" t="s">
        <v>11641</v>
      </c>
    </row>
    <row r="852" spans="1:4" ht="30">
      <c r="A852" s="446">
        <v>39257</v>
      </c>
      <c r="B852" s="447" t="s">
        <v>7037</v>
      </c>
      <c r="C852" s="448" t="s">
        <v>6193</v>
      </c>
      <c r="D852" s="449" t="s">
        <v>12026</v>
      </c>
    </row>
    <row r="853" spans="1:4" ht="30">
      <c r="A853" s="446">
        <v>39261</v>
      </c>
      <c r="B853" s="447" t="s">
        <v>7038</v>
      </c>
      <c r="C853" s="448" t="s">
        <v>6193</v>
      </c>
      <c r="D853" s="449" t="s">
        <v>12027</v>
      </c>
    </row>
    <row r="854" spans="1:4" ht="30">
      <c r="A854" s="446">
        <v>39268</v>
      </c>
      <c r="B854" s="447" t="s">
        <v>7039</v>
      </c>
      <c r="C854" s="448" t="s">
        <v>6193</v>
      </c>
      <c r="D854" s="449" t="s">
        <v>12028</v>
      </c>
    </row>
    <row r="855" spans="1:4" ht="30">
      <c r="A855" s="446">
        <v>39262</v>
      </c>
      <c r="B855" s="447" t="s">
        <v>7040</v>
      </c>
      <c r="C855" s="448" t="s">
        <v>6193</v>
      </c>
      <c r="D855" s="449" t="s">
        <v>12029</v>
      </c>
    </row>
    <row r="856" spans="1:4" ht="30">
      <c r="A856" s="446">
        <v>39258</v>
      </c>
      <c r="B856" s="447" t="s">
        <v>7041</v>
      </c>
      <c r="C856" s="448" t="s">
        <v>6193</v>
      </c>
      <c r="D856" s="449" t="s">
        <v>12030</v>
      </c>
    </row>
    <row r="857" spans="1:4" ht="30">
      <c r="A857" s="446">
        <v>39263</v>
      </c>
      <c r="B857" s="447" t="s">
        <v>7042</v>
      </c>
      <c r="C857" s="448" t="s">
        <v>6193</v>
      </c>
      <c r="D857" s="449" t="s">
        <v>12031</v>
      </c>
    </row>
    <row r="858" spans="1:4" ht="30">
      <c r="A858" s="446">
        <v>39264</v>
      </c>
      <c r="B858" s="447" t="s">
        <v>7043</v>
      </c>
      <c r="C858" s="448" t="s">
        <v>6193</v>
      </c>
      <c r="D858" s="449" t="s">
        <v>12032</v>
      </c>
    </row>
    <row r="859" spans="1:4" ht="30">
      <c r="A859" s="446">
        <v>39259</v>
      </c>
      <c r="B859" s="447" t="s">
        <v>7044</v>
      </c>
      <c r="C859" s="448" t="s">
        <v>6193</v>
      </c>
      <c r="D859" s="449" t="s">
        <v>12033</v>
      </c>
    </row>
    <row r="860" spans="1:4" ht="30">
      <c r="A860" s="446">
        <v>39265</v>
      </c>
      <c r="B860" s="447" t="s">
        <v>7045</v>
      </c>
      <c r="C860" s="448" t="s">
        <v>6193</v>
      </c>
      <c r="D860" s="449" t="s">
        <v>12034</v>
      </c>
    </row>
    <row r="861" spans="1:4" ht="30">
      <c r="A861" s="446">
        <v>39260</v>
      </c>
      <c r="B861" s="447" t="s">
        <v>7046</v>
      </c>
      <c r="C861" s="448" t="s">
        <v>6193</v>
      </c>
      <c r="D861" s="449" t="s">
        <v>12035</v>
      </c>
    </row>
    <row r="862" spans="1:4" ht="30">
      <c r="A862" s="446">
        <v>39266</v>
      </c>
      <c r="B862" s="447" t="s">
        <v>7047</v>
      </c>
      <c r="C862" s="448" t="s">
        <v>6193</v>
      </c>
      <c r="D862" s="449" t="s">
        <v>12036</v>
      </c>
    </row>
    <row r="863" spans="1:4" ht="30">
      <c r="A863" s="446">
        <v>39267</v>
      </c>
      <c r="B863" s="447" t="s">
        <v>7048</v>
      </c>
      <c r="C863" s="448" t="s">
        <v>6193</v>
      </c>
      <c r="D863" s="449" t="s">
        <v>12037</v>
      </c>
    </row>
    <row r="864" spans="1:4">
      <c r="A864" s="446">
        <v>11901</v>
      </c>
      <c r="B864" s="447" t="s">
        <v>7049</v>
      </c>
      <c r="C864" s="448" t="s">
        <v>6193</v>
      </c>
      <c r="D864" s="449" t="s">
        <v>12038</v>
      </c>
    </row>
    <row r="865" spans="1:4">
      <c r="A865" s="446">
        <v>11902</v>
      </c>
      <c r="B865" s="447" t="s">
        <v>7050</v>
      </c>
      <c r="C865" s="448" t="s">
        <v>6193</v>
      </c>
      <c r="D865" s="449" t="s">
        <v>12039</v>
      </c>
    </row>
    <row r="866" spans="1:4">
      <c r="A866" s="446">
        <v>11903</v>
      </c>
      <c r="B866" s="447" t="s">
        <v>7051</v>
      </c>
      <c r="C866" s="448" t="s">
        <v>6193</v>
      </c>
      <c r="D866" s="449" t="s">
        <v>12040</v>
      </c>
    </row>
    <row r="867" spans="1:4">
      <c r="A867" s="446">
        <v>11904</v>
      </c>
      <c r="B867" s="447" t="s">
        <v>7052</v>
      </c>
      <c r="C867" s="448" t="s">
        <v>6193</v>
      </c>
      <c r="D867" s="449" t="s">
        <v>11599</v>
      </c>
    </row>
    <row r="868" spans="1:4">
      <c r="A868" s="446">
        <v>11905</v>
      </c>
      <c r="B868" s="447" t="s">
        <v>7053</v>
      </c>
      <c r="C868" s="448" t="s">
        <v>6193</v>
      </c>
      <c r="D868" s="449" t="s">
        <v>12041</v>
      </c>
    </row>
    <row r="869" spans="1:4">
      <c r="A869" s="446">
        <v>11906</v>
      </c>
      <c r="B869" s="447" t="s">
        <v>7054</v>
      </c>
      <c r="C869" s="448" t="s">
        <v>6193</v>
      </c>
      <c r="D869" s="449" t="s">
        <v>11300</v>
      </c>
    </row>
    <row r="870" spans="1:4">
      <c r="A870" s="446">
        <v>11919</v>
      </c>
      <c r="B870" s="447" t="s">
        <v>7055</v>
      </c>
      <c r="C870" s="448" t="s">
        <v>6193</v>
      </c>
      <c r="D870" s="449" t="s">
        <v>12042</v>
      </c>
    </row>
    <row r="871" spans="1:4">
      <c r="A871" s="446">
        <v>11920</v>
      </c>
      <c r="B871" s="447" t="s">
        <v>7056</v>
      </c>
      <c r="C871" s="448" t="s">
        <v>6193</v>
      </c>
      <c r="D871" s="449" t="s">
        <v>12043</v>
      </c>
    </row>
    <row r="872" spans="1:4">
      <c r="A872" s="446">
        <v>11924</v>
      </c>
      <c r="B872" s="447" t="s">
        <v>7057</v>
      </c>
      <c r="C872" s="448" t="s">
        <v>6193</v>
      </c>
      <c r="D872" s="449" t="s">
        <v>12044</v>
      </c>
    </row>
    <row r="873" spans="1:4">
      <c r="A873" s="446">
        <v>11921</v>
      </c>
      <c r="B873" s="447" t="s">
        <v>7058</v>
      </c>
      <c r="C873" s="448" t="s">
        <v>6193</v>
      </c>
      <c r="D873" s="449" t="s">
        <v>12045</v>
      </c>
    </row>
    <row r="874" spans="1:4">
      <c r="A874" s="446">
        <v>11922</v>
      </c>
      <c r="B874" s="447" t="s">
        <v>7059</v>
      </c>
      <c r="C874" s="448" t="s">
        <v>6193</v>
      </c>
      <c r="D874" s="449" t="s">
        <v>12046</v>
      </c>
    </row>
    <row r="875" spans="1:4">
      <c r="A875" s="446">
        <v>11923</v>
      </c>
      <c r="B875" s="447" t="s">
        <v>7060</v>
      </c>
      <c r="C875" s="448" t="s">
        <v>6193</v>
      </c>
      <c r="D875" s="449" t="s">
        <v>12047</v>
      </c>
    </row>
    <row r="876" spans="1:4">
      <c r="A876" s="446">
        <v>11916</v>
      </c>
      <c r="B876" s="447" t="s">
        <v>7061</v>
      </c>
      <c r="C876" s="448" t="s">
        <v>6193</v>
      </c>
      <c r="D876" s="449" t="s">
        <v>11977</v>
      </c>
    </row>
    <row r="877" spans="1:4">
      <c r="A877" s="446">
        <v>11914</v>
      </c>
      <c r="B877" s="447" t="s">
        <v>7062</v>
      </c>
      <c r="C877" s="448" t="s">
        <v>6193</v>
      </c>
      <c r="D877" s="449" t="s">
        <v>12048</v>
      </c>
    </row>
    <row r="878" spans="1:4">
      <c r="A878" s="446">
        <v>11917</v>
      </c>
      <c r="B878" s="447" t="s">
        <v>7063</v>
      </c>
      <c r="C878" s="448" t="s">
        <v>6193</v>
      </c>
      <c r="D878" s="449" t="s">
        <v>12049</v>
      </c>
    </row>
    <row r="879" spans="1:4">
      <c r="A879" s="446">
        <v>11918</v>
      </c>
      <c r="B879" s="447" t="s">
        <v>7064</v>
      </c>
      <c r="C879" s="448" t="s">
        <v>6193</v>
      </c>
      <c r="D879" s="449" t="s">
        <v>12050</v>
      </c>
    </row>
    <row r="880" spans="1:4" ht="30">
      <c r="A880" s="446">
        <v>37734</v>
      </c>
      <c r="B880" s="447" t="s">
        <v>7065</v>
      </c>
      <c r="C880" s="448" t="s">
        <v>6192</v>
      </c>
      <c r="D880" s="449" t="s">
        <v>12051</v>
      </c>
    </row>
    <row r="881" spans="1:4" ht="30">
      <c r="A881" s="446">
        <v>42251</v>
      </c>
      <c r="B881" s="447" t="s">
        <v>7066</v>
      </c>
      <c r="C881" s="448" t="s">
        <v>6192</v>
      </c>
      <c r="D881" s="449" t="s">
        <v>12052</v>
      </c>
    </row>
    <row r="882" spans="1:4" ht="30">
      <c r="A882" s="446">
        <v>37733</v>
      </c>
      <c r="B882" s="447" t="s">
        <v>7067</v>
      </c>
      <c r="C882" s="448" t="s">
        <v>6192</v>
      </c>
      <c r="D882" s="449" t="s">
        <v>12053</v>
      </c>
    </row>
    <row r="883" spans="1:4" ht="30">
      <c r="A883" s="446">
        <v>37735</v>
      </c>
      <c r="B883" s="447" t="s">
        <v>7068</v>
      </c>
      <c r="C883" s="448" t="s">
        <v>6192</v>
      </c>
      <c r="D883" s="449" t="s">
        <v>12054</v>
      </c>
    </row>
    <row r="884" spans="1:4" ht="30">
      <c r="A884" s="446">
        <v>41758</v>
      </c>
      <c r="B884" s="447" t="s">
        <v>7069</v>
      </c>
      <c r="C884" s="448" t="s">
        <v>6192</v>
      </c>
      <c r="D884" s="449" t="s">
        <v>11991</v>
      </c>
    </row>
    <row r="885" spans="1:4" ht="30">
      <c r="A885" s="446">
        <v>5085</v>
      </c>
      <c r="B885" s="447" t="s">
        <v>7071</v>
      </c>
      <c r="C885" s="448" t="s">
        <v>6192</v>
      </c>
      <c r="D885" s="449" t="s">
        <v>12056</v>
      </c>
    </row>
    <row r="886" spans="1:4" ht="30">
      <c r="A886" s="446">
        <v>5090</v>
      </c>
      <c r="B886" s="447" t="s">
        <v>7070</v>
      </c>
      <c r="C886" s="448" t="s">
        <v>6192</v>
      </c>
      <c r="D886" s="449" t="s">
        <v>12055</v>
      </c>
    </row>
    <row r="887" spans="1:4">
      <c r="A887" s="446">
        <v>38374</v>
      </c>
      <c r="B887" s="447" t="s">
        <v>7072</v>
      </c>
      <c r="C887" s="448" t="s">
        <v>6192</v>
      </c>
      <c r="D887" s="449" t="s">
        <v>12057</v>
      </c>
    </row>
    <row r="888" spans="1:4" ht="30">
      <c r="A888" s="446">
        <v>20212</v>
      </c>
      <c r="B888" s="447" t="s">
        <v>7073</v>
      </c>
      <c r="C888" s="448" t="s">
        <v>6193</v>
      </c>
      <c r="D888" s="449" t="s">
        <v>12058</v>
      </c>
    </row>
    <row r="889" spans="1:4" ht="30">
      <c r="A889" s="446">
        <v>4430</v>
      </c>
      <c r="B889" s="447" t="s">
        <v>7074</v>
      </c>
      <c r="C889" s="448" t="s">
        <v>6193</v>
      </c>
      <c r="D889" s="449" t="s">
        <v>12059</v>
      </c>
    </row>
    <row r="890" spans="1:4" ht="30">
      <c r="A890" s="446">
        <v>4400</v>
      </c>
      <c r="B890" s="447" t="s">
        <v>7075</v>
      </c>
      <c r="C890" s="448" t="s">
        <v>6193</v>
      </c>
      <c r="D890" s="449" t="s">
        <v>12060</v>
      </c>
    </row>
    <row r="891" spans="1:4" ht="30">
      <c r="A891" s="446">
        <v>4500</v>
      </c>
      <c r="B891" s="447" t="s">
        <v>7076</v>
      </c>
      <c r="C891" s="448" t="s">
        <v>6193</v>
      </c>
      <c r="D891" s="449" t="s">
        <v>11377</v>
      </c>
    </row>
    <row r="892" spans="1:4" ht="30">
      <c r="A892" s="446">
        <v>4513</v>
      </c>
      <c r="B892" s="447" t="s">
        <v>7077</v>
      </c>
      <c r="C892" s="448" t="s">
        <v>6193</v>
      </c>
      <c r="D892" s="449" t="s">
        <v>12061</v>
      </c>
    </row>
    <row r="893" spans="1:4">
      <c r="A893" s="446">
        <v>4496</v>
      </c>
      <c r="B893" s="447" t="s">
        <v>7078</v>
      </c>
      <c r="C893" s="448" t="s">
        <v>6193</v>
      </c>
      <c r="D893" s="449" t="s">
        <v>12062</v>
      </c>
    </row>
    <row r="894" spans="1:4">
      <c r="A894" s="446">
        <v>11871</v>
      </c>
      <c r="B894" s="447" t="s">
        <v>7079</v>
      </c>
      <c r="C894" s="448" t="s">
        <v>6192</v>
      </c>
      <c r="D894" s="449" t="s">
        <v>12063</v>
      </c>
    </row>
    <row r="895" spans="1:4">
      <c r="A895" s="446">
        <v>34636</v>
      </c>
      <c r="B895" s="447" t="s">
        <v>7080</v>
      </c>
      <c r="C895" s="448" t="s">
        <v>6192</v>
      </c>
      <c r="D895" s="449" t="s">
        <v>12064</v>
      </c>
    </row>
    <row r="896" spans="1:4">
      <c r="A896" s="446">
        <v>34639</v>
      </c>
      <c r="B896" s="447" t="s">
        <v>7081</v>
      </c>
      <c r="C896" s="448" t="s">
        <v>6192</v>
      </c>
      <c r="D896" s="449" t="s">
        <v>12065</v>
      </c>
    </row>
    <row r="897" spans="1:4">
      <c r="A897" s="446">
        <v>34640</v>
      </c>
      <c r="B897" s="447" t="s">
        <v>7082</v>
      </c>
      <c r="C897" s="448" t="s">
        <v>6192</v>
      </c>
      <c r="D897" s="449" t="s">
        <v>12066</v>
      </c>
    </row>
    <row r="898" spans="1:4">
      <c r="A898" s="446">
        <v>34637</v>
      </c>
      <c r="B898" s="447" t="s">
        <v>7083</v>
      </c>
      <c r="C898" s="448" t="s">
        <v>6192</v>
      </c>
      <c r="D898" s="449" t="s">
        <v>12067</v>
      </c>
    </row>
    <row r="899" spans="1:4">
      <c r="A899" s="446">
        <v>34638</v>
      </c>
      <c r="B899" s="447" t="s">
        <v>7084</v>
      </c>
      <c r="C899" s="448" t="s">
        <v>6192</v>
      </c>
      <c r="D899" s="449" t="s">
        <v>12068</v>
      </c>
    </row>
    <row r="900" spans="1:4">
      <c r="A900" s="446">
        <v>11868</v>
      </c>
      <c r="B900" s="447" t="s">
        <v>7085</v>
      </c>
      <c r="C900" s="448" t="s">
        <v>6192</v>
      </c>
      <c r="D900" s="449" t="s">
        <v>12069</v>
      </c>
    </row>
    <row r="901" spans="1:4">
      <c r="A901" s="446">
        <v>37106</v>
      </c>
      <c r="B901" s="447" t="s">
        <v>7086</v>
      </c>
      <c r="C901" s="448" t="s">
        <v>6192</v>
      </c>
      <c r="D901" s="449" t="s">
        <v>12070</v>
      </c>
    </row>
    <row r="902" spans="1:4">
      <c r="A902" s="446">
        <v>11869</v>
      </c>
      <c r="B902" s="447" t="s">
        <v>7087</v>
      </c>
      <c r="C902" s="448" t="s">
        <v>6192</v>
      </c>
      <c r="D902" s="449" t="s">
        <v>12071</v>
      </c>
    </row>
    <row r="903" spans="1:4">
      <c r="A903" s="446">
        <v>37104</v>
      </c>
      <c r="B903" s="447" t="s">
        <v>7088</v>
      </c>
      <c r="C903" s="448" t="s">
        <v>6192</v>
      </c>
      <c r="D903" s="449" t="s">
        <v>12072</v>
      </c>
    </row>
    <row r="904" spans="1:4">
      <c r="A904" s="446">
        <v>37105</v>
      </c>
      <c r="B904" s="447" t="s">
        <v>7089</v>
      </c>
      <c r="C904" s="448" t="s">
        <v>6192</v>
      </c>
      <c r="D904" s="449" t="s">
        <v>12073</v>
      </c>
    </row>
    <row r="905" spans="1:4" ht="30">
      <c r="A905" s="446">
        <v>11638</v>
      </c>
      <c r="B905" s="447" t="s">
        <v>7090</v>
      </c>
      <c r="C905" s="448" t="s">
        <v>6192</v>
      </c>
      <c r="D905" s="449" t="s">
        <v>12074</v>
      </c>
    </row>
    <row r="906" spans="1:4" ht="30">
      <c r="A906" s="446">
        <v>1030</v>
      </c>
      <c r="B906" s="447" t="s">
        <v>7091</v>
      </c>
      <c r="C906" s="448" t="s">
        <v>6192</v>
      </c>
      <c r="D906" s="449" t="s">
        <v>12075</v>
      </c>
    </row>
    <row r="907" spans="1:4" ht="30">
      <c r="A907" s="446">
        <v>11694</v>
      </c>
      <c r="B907" s="447" t="s">
        <v>7092</v>
      </c>
      <c r="C907" s="448" t="s">
        <v>6192</v>
      </c>
      <c r="D907" s="449" t="s">
        <v>12076</v>
      </c>
    </row>
    <row r="908" spans="1:4" ht="30">
      <c r="A908" s="446">
        <v>35277</v>
      </c>
      <c r="B908" s="447" t="s">
        <v>7093</v>
      </c>
      <c r="C908" s="448" t="s">
        <v>6192</v>
      </c>
      <c r="D908" s="449" t="s">
        <v>12077</v>
      </c>
    </row>
    <row r="909" spans="1:4" ht="45">
      <c r="A909" s="446">
        <v>10521</v>
      </c>
      <c r="B909" s="447" t="s">
        <v>7094</v>
      </c>
      <c r="C909" s="448" t="s">
        <v>6192</v>
      </c>
      <c r="D909" s="449" t="s">
        <v>12078</v>
      </c>
    </row>
    <row r="910" spans="1:4" ht="45">
      <c r="A910" s="446">
        <v>10885</v>
      </c>
      <c r="B910" s="447" t="s">
        <v>7095</v>
      </c>
      <c r="C910" s="448" t="s">
        <v>6192</v>
      </c>
      <c r="D910" s="449" t="s">
        <v>12079</v>
      </c>
    </row>
    <row r="911" spans="1:4" ht="45">
      <c r="A911" s="446">
        <v>20962</v>
      </c>
      <c r="B911" s="447" t="s">
        <v>7096</v>
      </c>
      <c r="C911" s="448" t="s">
        <v>6192</v>
      </c>
      <c r="D911" s="449" t="s">
        <v>12080</v>
      </c>
    </row>
    <row r="912" spans="1:4" ht="45">
      <c r="A912" s="446">
        <v>20963</v>
      </c>
      <c r="B912" s="447" t="s">
        <v>7097</v>
      </c>
      <c r="C912" s="448" t="s">
        <v>6192</v>
      </c>
      <c r="D912" s="449" t="s">
        <v>12081</v>
      </c>
    </row>
    <row r="913" spans="1:4">
      <c r="A913" s="446">
        <v>2555</v>
      </c>
      <c r="B913" s="447" t="s">
        <v>7098</v>
      </c>
      <c r="C913" s="448" t="s">
        <v>6192</v>
      </c>
      <c r="D913" s="449" t="s">
        <v>12082</v>
      </c>
    </row>
    <row r="914" spans="1:4">
      <c r="A914" s="446">
        <v>2556</v>
      </c>
      <c r="B914" s="447" t="s">
        <v>7099</v>
      </c>
      <c r="C914" s="448" t="s">
        <v>6192</v>
      </c>
      <c r="D914" s="449" t="s">
        <v>12083</v>
      </c>
    </row>
    <row r="915" spans="1:4">
      <c r="A915" s="446">
        <v>2557</v>
      </c>
      <c r="B915" s="447" t="s">
        <v>7100</v>
      </c>
      <c r="C915" s="448" t="s">
        <v>6192</v>
      </c>
      <c r="D915" s="449" t="s">
        <v>11594</v>
      </c>
    </row>
    <row r="916" spans="1:4">
      <c r="A916" s="446">
        <v>39810</v>
      </c>
      <c r="B916" s="447" t="s">
        <v>7101</v>
      </c>
      <c r="C916" s="448" t="s">
        <v>6192</v>
      </c>
      <c r="D916" s="449" t="s">
        <v>12084</v>
      </c>
    </row>
    <row r="917" spans="1:4">
      <c r="A917" s="446">
        <v>39811</v>
      </c>
      <c r="B917" s="447" t="s">
        <v>7102</v>
      </c>
      <c r="C917" s="448" t="s">
        <v>6192</v>
      </c>
      <c r="D917" s="449" t="s">
        <v>12085</v>
      </c>
    </row>
    <row r="918" spans="1:4">
      <c r="A918" s="446">
        <v>39812</v>
      </c>
      <c r="B918" s="447" t="s">
        <v>7103</v>
      </c>
      <c r="C918" s="448" t="s">
        <v>6192</v>
      </c>
      <c r="D918" s="449" t="s">
        <v>12086</v>
      </c>
    </row>
    <row r="919" spans="1:4" ht="30">
      <c r="A919" s="446">
        <v>20254</v>
      </c>
      <c r="B919" s="447" t="s">
        <v>7104</v>
      </c>
      <c r="C919" s="448" t="s">
        <v>6192</v>
      </c>
      <c r="D919" s="449" t="s">
        <v>12087</v>
      </c>
    </row>
    <row r="920" spans="1:4" ht="30">
      <c r="A920" s="446">
        <v>39771</v>
      </c>
      <c r="B920" s="447" t="s">
        <v>7105</v>
      </c>
      <c r="C920" s="448" t="s">
        <v>6192</v>
      </c>
      <c r="D920" s="449" t="s">
        <v>12088</v>
      </c>
    </row>
    <row r="921" spans="1:4" ht="30">
      <c r="A921" s="446">
        <v>20255</v>
      </c>
      <c r="B921" s="447" t="s">
        <v>7106</v>
      </c>
      <c r="C921" s="448" t="s">
        <v>6192</v>
      </c>
      <c r="D921" s="449" t="s">
        <v>12089</v>
      </c>
    </row>
    <row r="922" spans="1:4" ht="30">
      <c r="A922" s="446">
        <v>39772</v>
      </c>
      <c r="B922" s="447" t="s">
        <v>7107</v>
      </c>
      <c r="C922" s="448" t="s">
        <v>6192</v>
      </c>
      <c r="D922" s="449" t="s">
        <v>12090</v>
      </c>
    </row>
    <row r="923" spans="1:4" ht="30">
      <c r="A923" s="446">
        <v>20253</v>
      </c>
      <c r="B923" s="447" t="s">
        <v>7108</v>
      </c>
      <c r="C923" s="448" t="s">
        <v>6192</v>
      </c>
      <c r="D923" s="449" t="s">
        <v>12091</v>
      </c>
    </row>
    <row r="924" spans="1:4" ht="30">
      <c r="A924" s="446">
        <v>39773</v>
      </c>
      <c r="B924" s="447" t="s">
        <v>7109</v>
      </c>
      <c r="C924" s="448" t="s">
        <v>6192</v>
      </c>
      <c r="D924" s="449" t="s">
        <v>12092</v>
      </c>
    </row>
    <row r="925" spans="1:4" ht="30">
      <c r="A925" s="446">
        <v>39774</v>
      </c>
      <c r="B925" s="447" t="s">
        <v>7110</v>
      </c>
      <c r="C925" s="448" t="s">
        <v>6192</v>
      </c>
      <c r="D925" s="449" t="s">
        <v>12093</v>
      </c>
    </row>
    <row r="926" spans="1:4" ht="30">
      <c r="A926" s="446">
        <v>39775</v>
      </c>
      <c r="B926" s="447" t="s">
        <v>7111</v>
      </c>
      <c r="C926" s="448" t="s">
        <v>6192</v>
      </c>
      <c r="D926" s="449" t="s">
        <v>12094</v>
      </c>
    </row>
    <row r="927" spans="1:4" ht="30">
      <c r="A927" s="446">
        <v>39776</v>
      </c>
      <c r="B927" s="447" t="s">
        <v>7112</v>
      </c>
      <c r="C927" s="448" t="s">
        <v>6192</v>
      </c>
      <c r="D927" s="449" t="s">
        <v>12095</v>
      </c>
    </row>
    <row r="928" spans="1:4" ht="30">
      <c r="A928" s="446">
        <v>39777</v>
      </c>
      <c r="B928" s="447" t="s">
        <v>7113</v>
      </c>
      <c r="C928" s="448" t="s">
        <v>6192</v>
      </c>
      <c r="D928" s="449" t="s">
        <v>12096</v>
      </c>
    </row>
    <row r="929" spans="1:4" ht="30">
      <c r="A929" s="446">
        <v>11250</v>
      </c>
      <c r="B929" s="447" t="s">
        <v>7114</v>
      </c>
      <c r="C929" s="448" t="s">
        <v>6192</v>
      </c>
      <c r="D929" s="449" t="s">
        <v>12097</v>
      </c>
    </row>
    <row r="930" spans="1:4" ht="30">
      <c r="A930" s="446">
        <v>39766</v>
      </c>
      <c r="B930" s="447" t="s">
        <v>7115</v>
      </c>
      <c r="C930" s="448" t="s">
        <v>6192</v>
      </c>
      <c r="D930" s="449" t="s">
        <v>12098</v>
      </c>
    </row>
    <row r="931" spans="1:4" ht="30">
      <c r="A931" s="446">
        <v>11251</v>
      </c>
      <c r="B931" s="447" t="s">
        <v>7116</v>
      </c>
      <c r="C931" s="448" t="s">
        <v>6192</v>
      </c>
      <c r="D931" s="449" t="s">
        <v>12099</v>
      </c>
    </row>
    <row r="932" spans="1:4" ht="30">
      <c r="A932" s="446">
        <v>39767</v>
      </c>
      <c r="B932" s="447" t="s">
        <v>7117</v>
      </c>
      <c r="C932" s="448" t="s">
        <v>6192</v>
      </c>
      <c r="D932" s="449" t="s">
        <v>12100</v>
      </c>
    </row>
    <row r="933" spans="1:4" ht="30">
      <c r="A933" s="446">
        <v>11253</v>
      </c>
      <c r="B933" s="447" t="s">
        <v>7118</v>
      </c>
      <c r="C933" s="448" t="s">
        <v>6192</v>
      </c>
      <c r="D933" s="449" t="s">
        <v>12101</v>
      </c>
    </row>
    <row r="934" spans="1:4" ht="30">
      <c r="A934" s="446">
        <v>11254</v>
      </c>
      <c r="B934" s="447" t="s">
        <v>7119</v>
      </c>
      <c r="C934" s="448" t="s">
        <v>6192</v>
      </c>
      <c r="D934" s="449" t="s">
        <v>12102</v>
      </c>
    </row>
    <row r="935" spans="1:4" ht="30">
      <c r="A935" s="446">
        <v>11255</v>
      </c>
      <c r="B935" s="447" t="s">
        <v>7120</v>
      </c>
      <c r="C935" s="448" t="s">
        <v>6192</v>
      </c>
      <c r="D935" s="449" t="s">
        <v>12096</v>
      </c>
    </row>
    <row r="936" spans="1:4" ht="30">
      <c r="A936" s="446">
        <v>11256</v>
      </c>
      <c r="B936" s="447" t="s">
        <v>7121</v>
      </c>
      <c r="C936" s="448" t="s">
        <v>6192</v>
      </c>
      <c r="D936" s="449" t="s">
        <v>12103</v>
      </c>
    </row>
    <row r="937" spans="1:4" ht="30">
      <c r="A937" s="446">
        <v>14055</v>
      </c>
      <c r="B937" s="447" t="s">
        <v>7122</v>
      </c>
      <c r="C937" s="448" t="s">
        <v>6192</v>
      </c>
      <c r="D937" s="449" t="s">
        <v>12104</v>
      </c>
    </row>
    <row r="938" spans="1:4" ht="30">
      <c r="A938" s="446">
        <v>39768</v>
      </c>
      <c r="B938" s="447" t="s">
        <v>7123</v>
      </c>
      <c r="C938" s="448" t="s">
        <v>6192</v>
      </c>
      <c r="D938" s="449" t="s">
        <v>12105</v>
      </c>
    </row>
    <row r="939" spans="1:4" ht="30">
      <c r="A939" s="446">
        <v>11247</v>
      </c>
      <c r="B939" s="447" t="s">
        <v>7124</v>
      </c>
      <c r="C939" s="448" t="s">
        <v>6192</v>
      </c>
      <c r="D939" s="449" t="s">
        <v>12106</v>
      </c>
    </row>
    <row r="940" spans="1:4" ht="30">
      <c r="A940" s="446">
        <v>39769</v>
      </c>
      <c r="B940" s="447" t="s">
        <v>7125</v>
      </c>
      <c r="C940" s="448" t="s">
        <v>6192</v>
      </c>
      <c r="D940" s="449" t="s">
        <v>12107</v>
      </c>
    </row>
    <row r="941" spans="1:4" ht="30">
      <c r="A941" s="446">
        <v>11249</v>
      </c>
      <c r="B941" s="447" t="s">
        <v>7126</v>
      </c>
      <c r="C941" s="448" t="s">
        <v>6192</v>
      </c>
      <c r="D941" s="449" t="s">
        <v>12108</v>
      </c>
    </row>
    <row r="942" spans="1:4" ht="30">
      <c r="A942" s="446">
        <v>39770</v>
      </c>
      <c r="B942" s="447" t="s">
        <v>7127</v>
      </c>
      <c r="C942" s="448" t="s">
        <v>6192</v>
      </c>
      <c r="D942" s="449" t="s">
        <v>12109</v>
      </c>
    </row>
    <row r="943" spans="1:4">
      <c r="A943" s="446">
        <v>10569</v>
      </c>
      <c r="B943" s="447" t="s">
        <v>7128</v>
      </c>
      <c r="C943" s="448" t="s">
        <v>6192</v>
      </c>
      <c r="D943" s="449" t="s">
        <v>11438</v>
      </c>
    </row>
    <row r="944" spans="1:4">
      <c r="A944" s="446">
        <v>1872</v>
      </c>
      <c r="B944" s="447" t="s">
        <v>7129</v>
      </c>
      <c r="C944" s="448" t="s">
        <v>6192</v>
      </c>
      <c r="D944" s="449" t="s">
        <v>12110</v>
      </c>
    </row>
    <row r="945" spans="1:4">
      <c r="A945" s="446">
        <v>1873</v>
      </c>
      <c r="B945" s="447" t="s">
        <v>7130</v>
      </c>
      <c r="C945" s="448" t="s">
        <v>6192</v>
      </c>
      <c r="D945" s="449" t="s">
        <v>12111</v>
      </c>
    </row>
    <row r="946" spans="1:4" ht="30">
      <c r="A946" s="446">
        <v>39693</v>
      </c>
      <c r="B946" s="447" t="s">
        <v>7131</v>
      </c>
      <c r="C946" s="448" t="s">
        <v>6192</v>
      </c>
      <c r="D946" s="449" t="s">
        <v>12112</v>
      </c>
    </row>
    <row r="947" spans="1:4" ht="30">
      <c r="A947" s="446">
        <v>39681</v>
      </c>
      <c r="B947" s="447" t="s">
        <v>7133</v>
      </c>
      <c r="C947" s="448" t="s">
        <v>6192</v>
      </c>
      <c r="D947" s="449" t="s">
        <v>12114</v>
      </c>
    </row>
    <row r="948" spans="1:4" ht="30">
      <c r="A948" s="446">
        <v>39680</v>
      </c>
      <c r="B948" s="447" t="s">
        <v>7134</v>
      </c>
      <c r="C948" s="448" t="s">
        <v>6192</v>
      </c>
      <c r="D948" s="449" t="s">
        <v>12115</v>
      </c>
    </row>
    <row r="949" spans="1:4" ht="30">
      <c r="A949" s="446">
        <v>39682</v>
      </c>
      <c r="B949" s="447" t="s">
        <v>7135</v>
      </c>
      <c r="C949" s="448" t="s">
        <v>6192</v>
      </c>
      <c r="D949" s="449" t="s">
        <v>12116</v>
      </c>
    </row>
    <row r="950" spans="1:4" ht="30">
      <c r="A950" s="446">
        <v>39692</v>
      </c>
      <c r="B950" s="447" t="s">
        <v>7132</v>
      </c>
      <c r="C950" s="448" t="s">
        <v>6192</v>
      </c>
      <c r="D950" s="449" t="s">
        <v>12113</v>
      </c>
    </row>
    <row r="951" spans="1:4" ht="30">
      <c r="A951" s="446">
        <v>39685</v>
      </c>
      <c r="B951" s="447" t="s">
        <v>7136</v>
      </c>
      <c r="C951" s="448" t="s">
        <v>6192</v>
      </c>
      <c r="D951" s="449" t="s">
        <v>12117</v>
      </c>
    </row>
    <row r="952" spans="1:4" ht="30">
      <c r="A952" s="446">
        <v>39687</v>
      </c>
      <c r="B952" s="447" t="s">
        <v>7137</v>
      </c>
      <c r="C952" s="448" t="s">
        <v>6192</v>
      </c>
      <c r="D952" s="449" t="s">
        <v>12118</v>
      </c>
    </row>
    <row r="953" spans="1:4">
      <c r="A953" s="446">
        <v>3280</v>
      </c>
      <c r="B953" s="447" t="s">
        <v>7138</v>
      </c>
      <c r="C953" s="448" t="s">
        <v>6192</v>
      </c>
      <c r="D953" s="449" t="s">
        <v>12119</v>
      </c>
    </row>
    <row r="954" spans="1:4">
      <c r="A954" s="446">
        <v>11881</v>
      </c>
      <c r="B954" s="447" t="s">
        <v>7139</v>
      </c>
      <c r="C954" s="448" t="s">
        <v>6192</v>
      </c>
      <c r="D954" s="449" t="s">
        <v>12120</v>
      </c>
    </row>
    <row r="955" spans="1:4">
      <c r="A955" s="446">
        <v>34641</v>
      </c>
      <c r="B955" s="447" t="s">
        <v>7140</v>
      </c>
      <c r="C955" s="448" t="s">
        <v>6192</v>
      </c>
      <c r="D955" s="449" t="s">
        <v>12121</v>
      </c>
    </row>
    <row r="956" spans="1:4">
      <c r="A956" s="446">
        <v>34643</v>
      </c>
      <c r="B956" s="447" t="s">
        <v>7141</v>
      </c>
      <c r="C956" s="448" t="s">
        <v>6192</v>
      </c>
      <c r="D956" s="449" t="s">
        <v>12122</v>
      </c>
    </row>
    <row r="957" spans="1:4">
      <c r="A957" s="446">
        <v>3278</v>
      </c>
      <c r="B957" s="447" t="s">
        <v>7142</v>
      </c>
      <c r="C957" s="448" t="s">
        <v>6192</v>
      </c>
      <c r="D957" s="449" t="s">
        <v>11502</v>
      </c>
    </row>
    <row r="958" spans="1:4">
      <c r="A958" s="446">
        <v>3279</v>
      </c>
      <c r="B958" s="447" t="s">
        <v>7143</v>
      </c>
      <c r="C958" s="448" t="s">
        <v>6192</v>
      </c>
      <c r="D958" s="449" t="s">
        <v>12123</v>
      </c>
    </row>
    <row r="959" spans="1:4" ht="30">
      <c r="A959" s="446">
        <v>1062</v>
      </c>
      <c r="B959" s="447" t="s">
        <v>7144</v>
      </c>
      <c r="C959" s="448" t="s">
        <v>6192</v>
      </c>
      <c r="D959" s="449" t="s">
        <v>12124</v>
      </c>
    </row>
    <row r="960" spans="1:4" ht="30">
      <c r="A960" s="446">
        <v>39686</v>
      </c>
      <c r="B960" s="447" t="s">
        <v>7145</v>
      </c>
      <c r="C960" s="448" t="s">
        <v>6192</v>
      </c>
      <c r="D960" s="449" t="s">
        <v>12125</v>
      </c>
    </row>
    <row r="961" spans="1:4" ht="30">
      <c r="A961" s="446">
        <v>39683</v>
      </c>
      <c r="B961" s="447" t="s">
        <v>7146</v>
      </c>
      <c r="C961" s="448" t="s">
        <v>6192</v>
      </c>
      <c r="D961" s="449" t="s">
        <v>12126</v>
      </c>
    </row>
    <row r="962" spans="1:4" ht="30">
      <c r="A962" s="446">
        <v>1871</v>
      </c>
      <c r="B962" s="447" t="s">
        <v>7147</v>
      </c>
      <c r="C962" s="448" t="s">
        <v>6192</v>
      </c>
      <c r="D962" s="449" t="s">
        <v>11462</v>
      </c>
    </row>
    <row r="963" spans="1:4" ht="30">
      <c r="A963" s="446">
        <v>12001</v>
      </c>
      <c r="B963" s="447" t="s">
        <v>7148</v>
      </c>
      <c r="C963" s="448" t="s">
        <v>6192</v>
      </c>
      <c r="D963" s="449" t="s">
        <v>12127</v>
      </c>
    </row>
    <row r="964" spans="1:4">
      <c r="A964" s="446">
        <v>11882</v>
      </c>
      <c r="B964" s="447" t="s">
        <v>7149</v>
      </c>
      <c r="C964" s="448" t="s">
        <v>6192</v>
      </c>
      <c r="D964" s="449" t="s">
        <v>11502</v>
      </c>
    </row>
    <row r="965" spans="1:4" ht="30">
      <c r="A965" s="446">
        <v>39689</v>
      </c>
      <c r="B965" s="447" t="s">
        <v>7150</v>
      </c>
      <c r="C965" s="448" t="s">
        <v>6192</v>
      </c>
      <c r="D965" s="449" t="s">
        <v>12128</v>
      </c>
    </row>
    <row r="966" spans="1:4" ht="30">
      <c r="A966" s="446">
        <v>39688</v>
      </c>
      <c r="B966" s="447" t="s">
        <v>7151</v>
      </c>
      <c r="C966" s="448" t="s">
        <v>6192</v>
      </c>
      <c r="D966" s="449" t="s">
        <v>12129</v>
      </c>
    </row>
    <row r="967" spans="1:4" ht="30">
      <c r="A967" s="446">
        <v>1068</v>
      </c>
      <c r="B967" s="447" t="s">
        <v>7152</v>
      </c>
      <c r="C967" s="448" t="s">
        <v>6192</v>
      </c>
      <c r="D967" s="449" t="s">
        <v>12130</v>
      </c>
    </row>
    <row r="968" spans="1:4" ht="30">
      <c r="A968" s="446">
        <v>39690</v>
      </c>
      <c r="B968" s="447" t="s">
        <v>7153</v>
      </c>
      <c r="C968" s="448" t="s">
        <v>6192</v>
      </c>
      <c r="D968" s="449" t="s">
        <v>12131</v>
      </c>
    </row>
    <row r="969" spans="1:4" ht="30">
      <c r="A969" s="446">
        <v>39691</v>
      </c>
      <c r="B969" s="447" t="s">
        <v>7154</v>
      </c>
      <c r="C969" s="448" t="s">
        <v>6192</v>
      </c>
      <c r="D969" s="449" t="s">
        <v>12132</v>
      </c>
    </row>
    <row r="970" spans="1:4" ht="30">
      <c r="A970" s="446">
        <v>39808</v>
      </c>
      <c r="B970" s="447" t="s">
        <v>7155</v>
      </c>
      <c r="C970" s="448" t="s">
        <v>6192</v>
      </c>
      <c r="D970" s="449" t="s">
        <v>12133</v>
      </c>
    </row>
    <row r="971" spans="1:4">
      <c r="A971" s="446">
        <v>39809</v>
      </c>
      <c r="B971" s="447" t="s">
        <v>7156</v>
      </c>
      <c r="C971" s="448" t="s">
        <v>6192</v>
      </c>
      <c r="D971" s="449" t="s">
        <v>12134</v>
      </c>
    </row>
    <row r="972" spans="1:4">
      <c r="A972" s="446">
        <v>11713</v>
      </c>
      <c r="B972" s="447" t="s">
        <v>7157</v>
      </c>
      <c r="C972" s="448" t="s">
        <v>6192</v>
      </c>
      <c r="D972" s="449" t="s">
        <v>12135</v>
      </c>
    </row>
    <row r="973" spans="1:4">
      <c r="A973" s="446">
        <v>11716</v>
      </c>
      <c r="B973" s="447" t="s">
        <v>7158</v>
      </c>
      <c r="C973" s="448" t="s">
        <v>6192</v>
      </c>
      <c r="D973" s="449" t="s">
        <v>11584</v>
      </c>
    </row>
    <row r="974" spans="1:4">
      <c r="A974" s="446">
        <v>5103</v>
      </c>
      <c r="B974" s="447" t="s">
        <v>7159</v>
      </c>
      <c r="C974" s="448" t="s">
        <v>6192</v>
      </c>
      <c r="D974" s="449" t="s">
        <v>12136</v>
      </c>
    </row>
    <row r="975" spans="1:4">
      <c r="A975" s="446">
        <v>11712</v>
      </c>
      <c r="B975" s="447" t="s">
        <v>15476</v>
      </c>
      <c r="C975" s="448" t="s">
        <v>6192</v>
      </c>
      <c r="D975" s="449" t="s">
        <v>12137</v>
      </c>
    </row>
    <row r="976" spans="1:4">
      <c r="A976" s="446">
        <v>11717</v>
      </c>
      <c r="B976" s="447" t="s">
        <v>7160</v>
      </c>
      <c r="C976" s="448" t="s">
        <v>6192</v>
      </c>
      <c r="D976" s="449" t="s">
        <v>12138</v>
      </c>
    </row>
    <row r="977" spans="1:4">
      <c r="A977" s="446">
        <v>11714</v>
      </c>
      <c r="B977" s="447" t="s">
        <v>7161</v>
      </c>
      <c r="C977" s="448" t="s">
        <v>6192</v>
      </c>
      <c r="D977" s="449" t="s">
        <v>12139</v>
      </c>
    </row>
    <row r="978" spans="1:4">
      <c r="A978" s="446">
        <v>11715</v>
      </c>
      <c r="B978" s="447" t="s">
        <v>7162</v>
      </c>
      <c r="C978" s="448" t="s">
        <v>6192</v>
      </c>
      <c r="D978" s="449" t="s">
        <v>12140</v>
      </c>
    </row>
    <row r="979" spans="1:4">
      <c r="A979" s="446">
        <v>11880</v>
      </c>
      <c r="B979" s="447" t="s">
        <v>7163</v>
      </c>
      <c r="C979" s="448" t="s">
        <v>6192</v>
      </c>
      <c r="D979" s="449" t="s">
        <v>12141</v>
      </c>
    </row>
    <row r="980" spans="1:4">
      <c r="A980" s="446">
        <v>1106</v>
      </c>
      <c r="B980" s="447" t="s">
        <v>7164</v>
      </c>
      <c r="C980" s="448" t="s">
        <v>6238</v>
      </c>
      <c r="D980" s="449" t="s">
        <v>12142</v>
      </c>
    </row>
    <row r="981" spans="1:4">
      <c r="A981" s="446">
        <v>11161</v>
      </c>
      <c r="B981" s="447" t="s">
        <v>7165</v>
      </c>
      <c r="C981" s="448" t="s">
        <v>6238</v>
      </c>
      <c r="D981" s="449" t="s">
        <v>11314</v>
      </c>
    </row>
    <row r="982" spans="1:4">
      <c r="A982" s="446">
        <v>1107</v>
      </c>
      <c r="B982" s="447" t="s">
        <v>7166</v>
      </c>
      <c r="C982" s="448" t="s">
        <v>6238</v>
      </c>
      <c r="D982" s="449" t="s">
        <v>11313</v>
      </c>
    </row>
    <row r="983" spans="1:4">
      <c r="A983" s="446">
        <v>4758</v>
      </c>
      <c r="B983" s="447" t="s">
        <v>7167</v>
      </c>
      <c r="C983" s="448" t="s">
        <v>6191</v>
      </c>
      <c r="D983" s="449" t="s">
        <v>12143</v>
      </c>
    </row>
    <row r="984" spans="1:4">
      <c r="A984" s="446">
        <v>41080</v>
      </c>
      <c r="B984" s="447" t="s">
        <v>7168</v>
      </c>
      <c r="C984" s="448" t="s">
        <v>6360</v>
      </c>
      <c r="D984" s="449" t="s">
        <v>12144</v>
      </c>
    </row>
    <row r="985" spans="1:4">
      <c r="A985" s="446">
        <v>25963</v>
      </c>
      <c r="B985" s="447" t="s">
        <v>7169</v>
      </c>
      <c r="C985" s="448" t="s">
        <v>6238</v>
      </c>
      <c r="D985" s="449" t="s">
        <v>11827</v>
      </c>
    </row>
    <row r="986" spans="1:4">
      <c r="A986" s="446">
        <v>4759</v>
      </c>
      <c r="B986" s="447" t="s">
        <v>7170</v>
      </c>
      <c r="C986" s="448" t="s">
        <v>6191</v>
      </c>
      <c r="D986" s="449" t="s">
        <v>12145</v>
      </c>
    </row>
    <row r="987" spans="1:4">
      <c r="A987" s="446">
        <v>41068</v>
      </c>
      <c r="B987" s="447" t="s">
        <v>7171</v>
      </c>
      <c r="C987" s="448" t="s">
        <v>6360</v>
      </c>
      <c r="D987" s="449" t="s">
        <v>12146</v>
      </c>
    </row>
    <row r="988" spans="1:4">
      <c r="A988" s="446">
        <v>1108</v>
      </c>
      <c r="B988" s="447" t="s">
        <v>7172</v>
      </c>
      <c r="C988" s="448" t="s">
        <v>6193</v>
      </c>
      <c r="D988" s="449" t="s">
        <v>12147</v>
      </c>
    </row>
    <row r="989" spans="1:4">
      <c r="A989" s="446">
        <v>1117</v>
      </c>
      <c r="B989" s="447" t="s">
        <v>7173</v>
      </c>
      <c r="C989" s="448" t="s">
        <v>6193</v>
      </c>
      <c r="D989" s="449" t="s">
        <v>12148</v>
      </c>
    </row>
    <row r="990" spans="1:4">
      <c r="A990" s="446">
        <v>1118</v>
      </c>
      <c r="B990" s="447" t="s">
        <v>7174</v>
      </c>
      <c r="C990" s="448" t="s">
        <v>6193</v>
      </c>
      <c r="D990" s="449" t="s">
        <v>12149</v>
      </c>
    </row>
    <row r="991" spans="1:4">
      <c r="A991" s="446">
        <v>1110</v>
      </c>
      <c r="B991" s="447" t="s">
        <v>7175</v>
      </c>
      <c r="C991" s="448" t="s">
        <v>6193</v>
      </c>
      <c r="D991" s="449" t="s">
        <v>12149</v>
      </c>
    </row>
    <row r="992" spans="1:4" ht="30">
      <c r="A992" s="446">
        <v>12618</v>
      </c>
      <c r="B992" s="447" t="s">
        <v>7176</v>
      </c>
      <c r="C992" s="448" t="s">
        <v>6192</v>
      </c>
      <c r="D992" s="449" t="s">
        <v>12150</v>
      </c>
    </row>
    <row r="993" spans="1:4" ht="30">
      <c r="A993" s="446">
        <v>40871</v>
      </c>
      <c r="B993" s="447" t="s">
        <v>7177</v>
      </c>
      <c r="C993" s="448" t="s">
        <v>6193</v>
      </c>
      <c r="D993" s="449" t="s">
        <v>12151</v>
      </c>
    </row>
    <row r="994" spans="1:4">
      <c r="A994" s="446">
        <v>40869</v>
      </c>
      <c r="B994" s="447" t="s">
        <v>7178</v>
      </c>
      <c r="C994" s="448" t="s">
        <v>6193</v>
      </c>
      <c r="D994" s="449" t="s">
        <v>12152</v>
      </c>
    </row>
    <row r="995" spans="1:4">
      <c r="A995" s="446">
        <v>40870</v>
      </c>
      <c r="B995" s="447" t="s">
        <v>7179</v>
      </c>
      <c r="C995" s="448" t="s">
        <v>6193</v>
      </c>
      <c r="D995" s="449" t="s">
        <v>12153</v>
      </c>
    </row>
    <row r="996" spans="1:4">
      <c r="A996" s="446">
        <v>1109</v>
      </c>
      <c r="B996" s="447" t="s">
        <v>7180</v>
      </c>
      <c r="C996" s="448" t="s">
        <v>6193</v>
      </c>
      <c r="D996" s="449" t="s">
        <v>11918</v>
      </c>
    </row>
    <row r="997" spans="1:4">
      <c r="A997" s="446">
        <v>1119</v>
      </c>
      <c r="B997" s="447" t="s">
        <v>7181</v>
      </c>
      <c r="C997" s="448" t="s">
        <v>6193</v>
      </c>
      <c r="D997" s="449" t="s">
        <v>12154</v>
      </c>
    </row>
    <row r="998" spans="1:4">
      <c r="A998" s="446">
        <v>13115</v>
      </c>
      <c r="B998" s="447" t="s">
        <v>7182</v>
      </c>
      <c r="C998" s="448" t="s">
        <v>6193</v>
      </c>
      <c r="D998" s="449" t="s">
        <v>12155</v>
      </c>
    </row>
    <row r="999" spans="1:4">
      <c r="A999" s="446">
        <v>10541</v>
      </c>
      <c r="B999" s="447" t="s">
        <v>7183</v>
      </c>
      <c r="C999" s="448" t="s">
        <v>6193</v>
      </c>
      <c r="D999" s="449" t="s">
        <v>11872</v>
      </c>
    </row>
    <row r="1000" spans="1:4">
      <c r="A1000" s="446">
        <v>10543</v>
      </c>
      <c r="B1000" s="447" t="s">
        <v>7184</v>
      </c>
      <c r="C1000" s="448" t="s">
        <v>6193</v>
      </c>
      <c r="D1000" s="449" t="s">
        <v>12156</v>
      </c>
    </row>
    <row r="1001" spans="1:4">
      <c r="A1001" s="446">
        <v>10544</v>
      </c>
      <c r="B1001" s="447" t="s">
        <v>7185</v>
      </c>
      <c r="C1001" s="448" t="s">
        <v>6193</v>
      </c>
      <c r="D1001" s="449" t="s">
        <v>12157</v>
      </c>
    </row>
    <row r="1002" spans="1:4">
      <c r="A1002" s="446">
        <v>10545</v>
      </c>
      <c r="B1002" s="447" t="s">
        <v>7186</v>
      </c>
      <c r="C1002" s="448" t="s">
        <v>6193</v>
      </c>
      <c r="D1002" s="449" t="s">
        <v>12158</v>
      </c>
    </row>
    <row r="1003" spans="1:4">
      <c r="A1003" s="446">
        <v>10542</v>
      </c>
      <c r="B1003" s="447" t="s">
        <v>7187</v>
      </c>
      <c r="C1003" s="448" t="s">
        <v>6193</v>
      </c>
      <c r="D1003" s="449" t="s">
        <v>12159</v>
      </c>
    </row>
    <row r="1004" spans="1:4">
      <c r="A1004" s="446">
        <v>38365</v>
      </c>
      <c r="B1004" s="447" t="s">
        <v>7188</v>
      </c>
      <c r="C1004" s="448" t="s">
        <v>6190</v>
      </c>
      <c r="D1004" s="449" t="s">
        <v>12016</v>
      </c>
    </row>
    <row r="1005" spans="1:4" ht="30">
      <c r="A1005" s="446">
        <v>37745</v>
      </c>
      <c r="B1005" s="447" t="s">
        <v>7189</v>
      </c>
      <c r="C1005" s="448" t="s">
        <v>6192</v>
      </c>
      <c r="D1005" s="449" t="s">
        <v>12160</v>
      </c>
    </row>
    <row r="1006" spans="1:4" ht="30">
      <c r="A1006" s="446">
        <v>37754</v>
      </c>
      <c r="B1006" s="447" t="s">
        <v>7190</v>
      </c>
      <c r="C1006" s="448" t="s">
        <v>6192</v>
      </c>
      <c r="D1006" s="449" t="s">
        <v>12161</v>
      </c>
    </row>
    <row r="1007" spans="1:4" ht="30">
      <c r="A1007" s="446">
        <v>37748</v>
      </c>
      <c r="B1007" s="447" t="s">
        <v>7191</v>
      </c>
      <c r="C1007" s="448" t="s">
        <v>6192</v>
      </c>
      <c r="D1007" s="449" t="s">
        <v>12162</v>
      </c>
    </row>
    <row r="1008" spans="1:4" ht="30">
      <c r="A1008" s="446">
        <v>37757</v>
      </c>
      <c r="B1008" s="447" t="s">
        <v>7193</v>
      </c>
      <c r="C1008" s="448" t="s">
        <v>6192</v>
      </c>
      <c r="D1008" s="449" t="s">
        <v>12164</v>
      </c>
    </row>
    <row r="1009" spans="1:4" ht="30">
      <c r="A1009" s="446">
        <v>37759</v>
      </c>
      <c r="B1009" s="447" t="s">
        <v>7194</v>
      </c>
      <c r="C1009" s="448" t="s">
        <v>6192</v>
      </c>
      <c r="D1009" s="449" t="s">
        <v>12165</v>
      </c>
    </row>
    <row r="1010" spans="1:4" ht="30">
      <c r="A1010" s="446">
        <v>37766</v>
      </c>
      <c r="B1010" s="447" t="s">
        <v>7195</v>
      </c>
      <c r="C1010" s="448" t="s">
        <v>6192</v>
      </c>
      <c r="D1010" s="449" t="s">
        <v>12166</v>
      </c>
    </row>
    <row r="1011" spans="1:4" ht="30">
      <c r="A1011" s="446">
        <v>37752</v>
      </c>
      <c r="B1011" s="447" t="s">
        <v>7196</v>
      </c>
      <c r="C1011" s="448" t="s">
        <v>6192</v>
      </c>
      <c r="D1011" s="449" t="s">
        <v>12167</v>
      </c>
    </row>
    <row r="1012" spans="1:4" ht="30">
      <c r="A1012" s="446">
        <v>37760</v>
      </c>
      <c r="B1012" s="447" t="s">
        <v>7197</v>
      </c>
      <c r="C1012" s="448" t="s">
        <v>6192</v>
      </c>
      <c r="D1012" s="449" t="s">
        <v>12168</v>
      </c>
    </row>
    <row r="1013" spans="1:4" ht="30">
      <c r="A1013" s="446">
        <v>37761</v>
      </c>
      <c r="B1013" s="447" t="s">
        <v>7192</v>
      </c>
      <c r="C1013" s="448" t="s">
        <v>6192</v>
      </c>
      <c r="D1013" s="449" t="s">
        <v>12163</v>
      </c>
    </row>
    <row r="1014" spans="1:4" ht="30">
      <c r="A1014" s="446">
        <v>37765</v>
      </c>
      <c r="B1014" s="447" t="s">
        <v>7198</v>
      </c>
      <c r="C1014" s="448" t="s">
        <v>6192</v>
      </c>
      <c r="D1014" s="449" t="s">
        <v>12169</v>
      </c>
    </row>
    <row r="1015" spans="1:4" ht="30">
      <c r="A1015" s="446">
        <v>37746</v>
      </c>
      <c r="B1015" s="447" t="s">
        <v>7199</v>
      </c>
      <c r="C1015" s="448" t="s">
        <v>6192</v>
      </c>
      <c r="D1015" s="449" t="s">
        <v>12170</v>
      </c>
    </row>
    <row r="1016" spans="1:4" ht="30">
      <c r="A1016" s="446">
        <v>37750</v>
      </c>
      <c r="B1016" s="447" t="s">
        <v>7200</v>
      </c>
      <c r="C1016" s="448" t="s">
        <v>6192</v>
      </c>
      <c r="D1016" s="449" t="s">
        <v>12171</v>
      </c>
    </row>
    <row r="1017" spans="1:4" ht="30">
      <c r="A1017" s="446">
        <v>37753</v>
      </c>
      <c r="B1017" s="447" t="s">
        <v>7201</v>
      </c>
      <c r="C1017" s="448" t="s">
        <v>6192</v>
      </c>
      <c r="D1017" s="449" t="s">
        <v>12172</v>
      </c>
    </row>
    <row r="1018" spans="1:4" ht="30">
      <c r="A1018" s="446">
        <v>37756</v>
      </c>
      <c r="B1018" s="447" t="s">
        <v>7202</v>
      </c>
      <c r="C1018" s="448" t="s">
        <v>6192</v>
      </c>
      <c r="D1018" s="449" t="s">
        <v>12163</v>
      </c>
    </row>
    <row r="1019" spans="1:4" ht="45">
      <c r="A1019" s="446">
        <v>37755</v>
      </c>
      <c r="B1019" s="447" t="s">
        <v>7203</v>
      </c>
      <c r="C1019" s="448" t="s">
        <v>6192</v>
      </c>
      <c r="D1019" s="449" t="s">
        <v>12173</v>
      </c>
    </row>
    <row r="1020" spans="1:4" ht="45">
      <c r="A1020" s="446">
        <v>37758</v>
      </c>
      <c r="B1020" s="447" t="s">
        <v>7204</v>
      </c>
      <c r="C1020" s="448" t="s">
        <v>6192</v>
      </c>
      <c r="D1020" s="449" t="s">
        <v>12174</v>
      </c>
    </row>
    <row r="1021" spans="1:4" ht="45">
      <c r="A1021" s="446">
        <v>37747</v>
      </c>
      <c r="B1021" s="447" t="s">
        <v>7205</v>
      </c>
      <c r="C1021" s="448" t="s">
        <v>6192</v>
      </c>
      <c r="D1021" s="449" t="s">
        <v>12175</v>
      </c>
    </row>
    <row r="1022" spans="1:4" ht="45">
      <c r="A1022" s="446">
        <v>37767</v>
      </c>
      <c r="B1022" s="447" t="s">
        <v>7206</v>
      </c>
      <c r="C1022" s="448" t="s">
        <v>6192</v>
      </c>
      <c r="D1022" s="449" t="s">
        <v>12176</v>
      </c>
    </row>
    <row r="1023" spans="1:4" ht="45">
      <c r="A1023" s="446">
        <v>37751</v>
      </c>
      <c r="B1023" s="447" t="s">
        <v>7207</v>
      </c>
      <c r="C1023" s="448" t="s">
        <v>6192</v>
      </c>
      <c r="D1023" s="449" t="s">
        <v>12176</v>
      </c>
    </row>
    <row r="1024" spans="1:4" ht="45">
      <c r="A1024" s="446">
        <v>37749</v>
      </c>
      <c r="B1024" s="447" t="s">
        <v>7208</v>
      </c>
      <c r="C1024" s="448" t="s">
        <v>6192</v>
      </c>
      <c r="D1024" s="449" t="s">
        <v>12177</v>
      </c>
    </row>
    <row r="1025" spans="1:4" ht="30">
      <c r="A1025" s="446">
        <v>13617</v>
      </c>
      <c r="B1025" s="447" t="s">
        <v>7209</v>
      </c>
      <c r="C1025" s="448" t="s">
        <v>6192</v>
      </c>
      <c r="D1025" s="449" t="s">
        <v>12178</v>
      </c>
    </row>
    <row r="1026" spans="1:4">
      <c r="A1026" s="446">
        <v>1159</v>
      </c>
      <c r="B1026" s="447" t="s">
        <v>7210</v>
      </c>
      <c r="C1026" s="448" t="s">
        <v>6192</v>
      </c>
      <c r="D1026" s="449" t="s">
        <v>12179</v>
      </c>
    </row>
    <row r="1027" spans="1:4">
      <c r="A1027" s="446">
        <v>12114</v>
      </c>
      <c r="B1027" s="447" t="s">
        <v>7211</v>
      </c>
      <c r="C1027" s="448" t="s">
        <v>6192</v>
      </c>
      <c r="D1027" s="449" t="s">
        <v>12180</v>
      </c>
    </row>
    <row r="1028" spans="1:4">
      <c r="A1028" s="446">
        <v>38106</v>
      </c>
      <c r="B1028" s="447" t="s">
        <v>7212</v>
      </c>
      <c r="C1028" s="448" t="s">
        <v>6192</v>
      </c>
      <c r="D1028" s="449" t="s">
        <v>12181</v>
      </c>
    </row>
    <row r="1029" spans="1:4" ht="30">
      <c r="A1029" s="446">
        <v>38085</v>
      </c>
      <c r="B1029" s="447" t="s">
        <v>7213</v>
      </c>
      <c r="C1029" s="448" t="s">
        <v>6192</v>
      </c>
      <c r="D1029" s="449" t="s">
        <v>12182</v>
      </c>
    </row>
    <row r="1030" spans="1:4">
      <c r="A1030" s="446">
        <v>659</v>
      </c>
      <c r="B1030" s="447" t="s">
        <v>7218</v>
      </c>
      <c r="C1030" s="448" t="s">
        <v>6192</v>
      </c>
      <c r="D1030" s="449" t="s">
        <v>11599</v>
      </c>
    </row>
    <row r="1031" spans="1:4">
      <c r="A1031" s="446">
        <v>660</v>
      </c>
      <c r="B1031" s="447" t="s">
        <v>7219</v>
      </c>
      <c r="C1031" s="448" t="s">
        <v>6192</v>
      </c>
      <c r="D1031" s="449" t="s">
        <v>12186</v>
      </c>
    </row>
    <row r="1032" spans="1:4">
      <c r="A1032" s="446">
        <v>658</v>
      </c>
      <c r="B1032" s="447" t="s">
        <v>7220</v>
      </c>
      <c r="C1032" s="448" t="s">
        <v>6192</v>
      </c>
      <c r="D1032" s="449" t="s">
        <v>11739</v>
      </c>
    </row>
    <row r="1033" spans="1:4">
      <c r="A1033" s="446">
        <v>38599</v>
      </c>
      <c r="B1033" s="447" t="s">
        <v>7214</v>
      </c>
      <c r="C1033" s="448" t="s">
        <v>6192</v>
      </c>
      <c r="D1033" s="449" t="s">
        <v>12183</v>
      </c>
    </row>
    <row r="1034" spans="1:4">
      <c r="A1034" s="446">
        <v>38596</v>
      </c>
      <c r="B1034" s="447" t="s">
        <v>7215</v>
      </c>
      <c r="C1034" s="448" t="s">
        <v>6192</v>
      </c>
      <c r="D1034" s="449" t="s">
        <v>11744</v>
      </c>
    </row>
    <row r="1035" spans="1:4">
      <c r="A1035" s="446">
        <v>38600</v>
      </c>
      <c r="B1035" s="447" t="s">
        <v>7216</v>
      </c>
      <c r="C1035" s="448" t="s">
        <v>6192</v>
      </c>
      <c r="D1035" s="449" t="s">
        <v>12184</v>
      </c>
    </row>
    <row r="1036" spans="1:4">
      <c r="A1036" s="446">
        <v>38597</v>
      </c>
      <c r="B1036" s="447" t="s">
        <v>7217</v>
      </c>
      <c r="C1036" s="448" t="s">
        <v>6192</v>
      </c>
      <c r="D1036" s="449" t="s">
        <v>12185</v>
      </c>
    </row>
    <row r="1037" spans="1:4">
      <c r="A1037" s="446">
        <v>38548</v>
      </c>
      <c r="B1037" s="447" t="s">
        <v>7221</v>
      </c>
      <c r="C1037" s="448" t="s">
        <v>6192</v>
      </c>
      <c r="D1037" s="449" t="s">
        <v>12187</v>
      </c>
    </row>
    <row r="1038" spans="1:4">
      <c r="A1038" s="446">
        <v>34647</v>
      </c>
      <c r="B1038" s="447" t="s">
        <v>7222</v>
      </c>
      <c r="C1038" s="448" t="s">
        <v>6192</v>
      </c>
      <c r="D1038" s="449" t="s">
        <v>11293</v>
      </c>
    </row>
    <row r="1039" spans="1:4">
      <c r="A1039" s="446">
        <v>34649</v>
      </c>
      <c r="B1039" s="447" t="s">
        <v>7223</v>
      </c>
      <c r="C1039" s="448" t="s">
        <v>6192</v>
      </c>
      <c r="D1039" s="449" t="s">
        <v>12188</v>
      </c>
    </row>
    <row r="1040" spans="1:4">
      <c r="A1040" s="446">
        <v>34652</v>
      </c>
      <c r="B1040" s="447" t="s">
        <v>7224</v>
      </c>
      <c r="C1040" s="448" t="s">
        <v>6192</v>
      </c>
      <c r="D1040" s="449" t="s">
        <v>12189</v>
      </c>
    </row>
    <row r="1041" spans="1:4">
      <c r="A1041" s="446">
        <v>34655</v>
      </c>
      <c r="B1041" s="447" t="s">
        <v>7225</v>
      </c>
      <c r="C1041" s="448" t="s">
        <v>6192</v>
      </c>
      <c r="D1041" s="449" t="s">
        <v>11594</v>
      </c>
    </row>
    <row r="1042" spans="1:4">
      <c r="A1042" s="446">
        <v>40607</v>
      </c>
      <c r="B1042" s="447" t="s">
        <v>7226</v>
      </c>
      <c r="C1042" s="448" t="s">
        <v>6192</v>
      </c>
      <c r="D1042" s="449" t="s">
        <v>11495</v>
      </c>
    </row>
    <row r="1043" spans="1:4">
      <c r="A1043" s="446">
        <v>585</v>
      </c>
      <c r="B1043" s="447" t="s">
        <v>7227</v>
      </c>
      <c r="C1043" s="448" t="s">
        <v>6238</v>
      </c>
      <c r="D1043" s="449" t="s">
        <v>12190</v>
      </c>
    </row>
    <row r="1044" spans="1:4">
      <c r="A1044" s="446">
        <v>4777</v>
      </c>
      <c r="B1044" s="447" t="s">
        <v>7228</v>
      </c>
      <c r="C1044" s="448" t="s">
        <v>6238</v>
      </c>
      <c r="D1044" s="449" t="s">
        <v>12191</v>
      </c>
    </row>
    <row r="1045" spans="1:4">
      <c r="A1045" s="446">
        <v>587</v>
      </c>
      <c r="B1045" s="447" t="s">
        <v>7229</v>
      </c>
      <c r="C1045" s="448" t="s">
        <v>6238</v>
      </c>
      <c r="D1045" s="449" t="s">
        <v>12192</v>
      </c>
    </row>
    <row r="1046" spans="1:4">
      <c r="A1046" s="446">
        <v>590</v>
      </c>
      <c r="B1046" s="447" t="s">
        <v>7230</v>
      </c>
      <c r="C1046" s="448" t="s">
        <v>6238</v>
      </c>
      <c r="D1046" s="449" t="s">
        <v>12193</v>
      </c>
    </row>
    <row r="1047" spans="1:4">
      <c r="A1047" s="446">
        <v>592</v>
      </c>
      <c r="B1047" s="447" t="s">
        <v>7231</v>
      </c>
      <c r="C1047" s="448" t="s">
        <v>6238</v>
      </c>
      <c r="D1047" s="449" t="s">
        <v>12192</v>
      </c>
    </row>
    <row r="1048" spans="1:4">
      <c r="A1048" s="446">
        <v>586</v>
      </c>
      <c r="B1048" s="447" t="s">
        <v>7232</v>
      </c>
      <c r="C1048" s="448" t="s">
        <v>6193</v>
      </c>
      <c r="D1048" s="449" t="s">
        <v>12194</v>
      </c>
    </row>
    <row r="1049" spans="1:4">
      <c r="A1049" s="446">
        <v>591</v>
      </c>
      <c r="B1049" s="447" t="s">
        <v>7233</v>
      </c>
      <c r="C1049" s="448" t="s">
        <v>6238</v>
      </c>
      <c r="D1049" s="449" t="s">
        <v>12190</v>
      </c>
    </row>
    <row r="1050" spans="1:4">
      <c r="A1050" s="446">
        <v>588</v>
      </c>
      <c r="B1050" s="447" t="s">
        <v>7234</v>
      </c>
      <c r="C1050" s="448" t="s">
        <v>6193</v>
      </c>
      <c r="D1050" s="449" t="s">
        <v>12195</v>
      </c>
    </row>
    <row r="1051" spans="1:4">
      <c r="A1051" s="446">
        <v>589</v>
      </c>
      <c r="B1051" s="447" t="s">
        <v>7235</v>
      </c>
      <c r="C1051" s="448" t="s">
        <v>6193</v>
      </c>
      <c r="D1051" s="449" t="s">
        <v>12196</v>
      </c>
    </row>
    <row r="1052" spans="1:4">
      <c r="A1052" s="446">
        <v>584</v>
      </c>
      <c r="B1052" s="447" t="s">
        <v>7236</v>
      </c>
      <c r="C1052" s="448" t="s">
        <v>6193</v>
      </c>
      <c r="D1052" s="449" t="s">
        <v>12197</v>
      </c>
    </row>
    <row r="1053" spans="1:4">
      <c r="A1053" s="446">
        <v>4912</v>
      </c>
      <c r="B1053" s="447" t="s">
        <v>7237</v>
      </c>
      <c r="C1053" s="448" t="s">
        <v>6238</v>
      </c>
      <c r="D1053" s="449" t="s">
        <v>12198</v>
      </c>
    </row>
    <row r="1054" spans="1:4">
      <c r="A1054" s="446">
        <v>574</v>
      </c>
      <c r="B1054" s="447" t="s">
        <v>7238</v>
      </c>
      <c r="C1054" s="448" t="s">
        <v>6193</v>
      </c>
      <c r="D1054" s="449" t="s">
        <v>12199</v>
      </c>
    </row>
    <row r="1055" spans="1:4">
      <c r="A1055" s="446">
        <v>567</v>
      </c>
      <c r="B1055" s="447" t="s">
        <v>7239</v>
      </c>
      <c r="C1055" s="448" t="s">
        <v>6193</v>
      </c>
      <c r="D1055" s="449" t="s">
        <v>12200</v>
      </c>
    </row>
    <row r="1056" spans="1:4">
      <c r="A1056" s="446">
        <v>568</v>
      </c>
      <c r="B1056" s="447" t="s">
        <v>7240</v>
      </c>
      <c r="C1056" s="448" t="s">
        <v>6193</v>
      </c>
      <c r="D1056" s="449" t="s">
        <v>12201</v>
      </c>
    </row>
    <row r="1057" spans="1:4">
      <c r="A1057" s="446">
        <v>569</v>
      </c>
      <c r="B1057" s="447" t="s">
        <v>7241</v>
      </c>
      <c r="C1057" s="448" t="s">
        <v>6238</v>
      </c>
      <c r="D1057" s="449" t="s">
        <v>12202</v>
      </c>
    </row>
    <row r="1058" spans="1:4">
      <c r="A1058" s="446">
        <v>1165</v>
      </c>
      <c r="B1058" s="447" t="s">
        <v>7242</v>
      </c>
      <c r="C1058" s="448" t="s">
        <v>6192</v>
      </c>
      <c r="D1058" s="449" t="s">
        <v>12203</v>
      </c>
    </row>
    <row r="1059" spans="1:4">
      <c r="A1059" s="446">
        <v>1164</v>
      </c>
      <c r="B1059" s="447" t="s">
        <v>7243</v>
      </c>
      <c r="C1059" s="448" t="s">
        <v>6192</v>
      </c>
      <c r="D1059" s="449" t="s">
        <v>12204</v>
      </c>
    </row>
    <row r="1060" spans="1:4">
      <c r="A1060" s="446">
        <v>1170</v>
      </c>
      <c r="B1060" s="447" t="s">
        <v>7246</v>
      </c>
      <c r="C1060" s="448" t="s">
        <v>6192</v>
      </c>
      <c r="D1060" s="449" t="s">
        <v>11634</v>
      </c>
    </row>
    <row r="1061" spans="1:4">
      <c r="A1061" s="446">
        <v>1162</v>
      </c>
      <c r="B1061" s="447" t="s">
        <v>7244</v>
      </c>
      <c r="C1061" s="448" t="s">
        <v>6192</v>
      </c>
      <c r="D1061" s="449" t="s">
        <v>12205</v>
      </c>
    </row>
    <row r="1062" spans="1:4">
      <c r="A1062" s="446">
        <v>12395</v>
      </c>
      <c r="B1062" s="447" t="s">
        <v>7245</v>
      </c>
      <c r="C1062" s="448" t="s">
        <v>6192</v>
      </c>
      <c r="D1062" s="449" t="s">
        <v>11309</v>
      </c>
    </row>
    <row r="1063" spans="1:4">
      <c r="A1063" s="446">
        <v>1169</v>
      </c>
      <c r="B1063" s="447" t="s">
        <v>7247</v>
      </c>
      <c r="C1063" s="448" t="s">
        <v>6192</v>
      </c>
      <c r="D1063" s="449" t="s">
        <v>12206</v>
      </c>
    </row>
    <row r="1064" spans="1:4">
      <c r="A1064" s="446">
        <v>1166</v>
      </c>
      <c r="B1064" s="447" t="s">
        <v>7248</v>
      </c>
      <c r="C1064" s="448" t="s">
        <v>6192</v>
      </c>
      <c r="D1064" s="449" t="s">
        <v>12207</v>
      </c>
    </row>
    <row r="1065" spans="1:4">
      <c r="A1065" s="446">
        <v>1168</v>
      </c>
      <c r="B1065" s="447" t="s">
        <v>7251</v>
      </c>
      <c r="C1065" s="448" t="s">
        <v>6192</v>
      </c>
      <c r="D1065" s="449" t="s">
        <v>11877</v>
      </c>
    </row>
    <row r="1066" spans="1:4">
      <c r="A1066" s="446">
        <v>1163</v>
      </c>
      <c r="B1066" s="447" t="s">
        <v>7249</v>
      </c>
      <c r="C1066" s="448" t="s">
        <v>6192</v>
      </c>
      <c r="D1066" s="449" t="s">
        <v>11330</v>
      </c>
    </row>
    <row r="1067" spans="1:4">
      <c r="A1067" s="446">
        <v>12396</v>
      </c>
      <c r="B1067" s="447" t="s">
        <v>7250</v>
      </c>
      <c r="C1067" s="448" t="s">
        <v>6192</v>
      </c>
      <c r="D1067" s="449" t="s">
        <v>11309</v>
      </c>
    </row>
    <row r="1068" spans="1:4">
      <c r="A1068" s="446">
        <v>1167</v>
      </c>
      <c r="B1068" s="447" t="s">
        <v>7252</v>
      </c>
      <c r="C1068" s="448" t="s">
        <v>6192</v>
      </c>
      <c r="D1068" s="449" t="s">
        <v>12208</v>
      </c>
    </row>
    <row r="1069" spans="1:4">
      <c r="A1069" s="446">
        <v>36331</v>
      </c>
      <c r="B1069" s="447" t="s">
        <v>7253</v>
      </c>
      <c r="C1069" s="448" t="s">
        <v>6192</v>
      </c>
      <c r="D1069" s="449" t="s">
        <v>11909</v>
      </c>
    </row>
    <row r="1070" spans="1:4">
      <c r="A1070" s="446">
        <v>36346</v>
      </c>
      <c r="B1070" s="447" t="s">
        <v>7254</v>
      </c>
      <c r="C1070" s="448" t="s">
        <v>6192</v>
      </c>
      <c r="D1070" s="449" t="s">
        <v>12209</v>
      </c>
    </row>
    <row r="1071" spans="1:4">
      <c r="A1071" s="446">
        <v>1210</v>
      </c>
      <c r="B1071" s="447" t="s">
        <v>7255</v>
      </c>
      <c r="C1071" s="448" t="s">
        <v>6192</v>
      </c>
      <c r="D1071" s="449" t="s">
        <v>12210</v>
      </c>
    </row>
    <row r="1072" spans="1:4">
      <c r="A1072" s="446">
        <v>1203</v>
      </c>
      <c r="B1072" s="447" t="s">
        <v>7256</v>
      </c>
      <c r="C1072" s="448" t="s">
        <v>6192</v>
      </c>
      <c r="D1072" s="449" t="s">
        <v>12211</v>
      </c>
    </row>
    <row r="1073" spans="1:4">
      <c r="A1073" s="446">
        <v>1202</v>
      </c>
      <c r="B1073" s="447" t="s">
        <v>7258</v>
      </c>
      <c r="C1073" s="448" t="s">
        <v>6192</v>
      </c>
      <c r="D1073" s="449" t="s">
        <v>11921</v>
      </c>
    </row>
    <row r="1074" spans="1:4">
      <c r="A1074" s="446">
        <v>1197</v>
      </c>
      <c r="B1074" s="447" t="s">
        <v>7257</v>
      </c>
      <c r="C1074" s="448" t="s">
        <v>6192</v>
      </c>
      <c r="D1074" s="449" t="s">
        <v>12212</v>
      </c>
    </row>
    <row r="1075" spans="1:4">
      <c r="A1075" s="446">
        <v>1188</v>
      </c>
      <c r="B1075" s="447" t="s">
        <v>7259</v>
      </c>
      <c r="C1075" s="448" t="s">
        <v>6192</v>
      </c>
      <c r="D1075" s="449" t="s">
        <v>12213</v>
      </c>
    </row>
    <row r="1076" spans="1:4">
      <c r="A1076" s="446">
        <v>1211</v>
      </c>
      <c r="B1076" s="447" t="s">
        <v>7260</v>
      </c>
      <c r="C1076" s="448" t="s">
        <v>6192</v>
      </c>
      <c r="D1076" s="449" t="s">
        <v>12214</v>
      </c>
    </row>
    <row r="1077" spans="1:4">
      <c r="A1077" s="446">
        <v>1199</v>
      </c>
      <c r="B1077" s="447" t="s">
        <v>7262</v>
      </c>
      <c r="C1077" s="448" t="s">
        <v>6192</v>
      </c>
      <c r="D1077" s="449" t="s">
        <v>12216</v>
      </c>
    </row>
    <row r="1078" spans="1:4">
      <c r="A1078" s="446">
        <v>1198</v>
      </c>
      <c r="B1078" s="447" t="s">
        <v>7261</v>
      </c>
      <c r="C1078" s="448" t="s">
        <v>6192</v>
      </c>
      <c r="D1078" s="449" t="s">
        <v>12215</v>
      </c>
    </row>
    <row r="1079" spans="1:4">
      <c r="A1079" s="446">
        <v>20088</v>
      </c>
      <c r="B1079" s="447" t="s">
        <v>7263</v>
      </c>
      <c r="C1079" s="448" t="s">
        <v>6192</v>
      </c>
      <c r="D1079" s="449" t="s">
        <v>11964</v>
      </c>
    </row>
    <row r="1080" spans="1:4">
      <c r="A1080" s="446">
        <v>20089</v>
      </c>
      <c r="B1080" s="447" t="s">
        <v>7264</v>
      </c>
      <c r="C1080" s="448" t="s">
        <v>6192</v>
      </c>
      <c r="D1080" s="449" t="s">
        <v>12217</v>
      </c>
    </row>
    <row r="1081" spans="1:4">
      <c r="A1081" s="446">
        <v>20087</v>
      </c>
      <c r="B1081" s="447" t="s">
        <v>7265</v>
      </c>
      <c r="C1081" s="448" t="s">
        <v>6192</v>
      </c>
      <c r="D1081" s="449" t="s">
        <v>12218</v>
      </c>
    </row>
    <row r="1082" spans="1:4">
      <c r="A1082" s="446">
        <v>1184</v>
      </c>
      <c r="B1082" s="447" t="s">
        <v>7269</v>
      </c>
      <c r="C1082" s="448" t="s">
        <v>6192</v>
      </c>
      <c r="D1082" s="449" t="s">
        <v>12221</v>
      </c>
    </row>
    <row r="1083" spans="1:4">
      <c r="A1083" s="446">
        <v>1191</v>
      </c>
      <c r="B1083" s="447" t="s">
        <v>7270</v>
      </c>
      <c r="C1083" s="448" t="s">
        <v>6192</v>
      </c>
      <c r="D1083" s="449" t="s">
        <v>11625</v>
      </c>
    </row>
    <row r="1084" spans="1:4">
      <c r="A1084" s="446">
        <v>1185</v>
      </c>
      <c r="B1084" s="447" t="s">
        <v>7271</v>
      </c>
      <c r="C1084" s="448" t="s">
        <v>6192</v>
      </c>
      <c r="D1084" s="449" t="s">
        <v>11287</v>
      </c>
    </row>
    <row r="1085" spans="1:4">
      <c r="A1085" s="446">
        <v>1189</v>
      </c>
      <c r="B1085" s="447" t="s">
        <v>7272</v>
      </c>
      <c r="C1085" s="448" t="s">
        <v>6192</v>
      </c>
      <c r="D1085" s="449" t="s">
        <v>12222</v>
      </c>
    </row>
    <row r="1086" spans="1:4">
      <c r="A1086" s="446">
        <v>1193</v>
      </c>
      <c r="B1086" s="447" t="s">
        <v>7273</v>
      </c>
      <c r="C1086" s="448" t="s">
        <v>6192</v>
      </c>
      <c r="D1086" s="449" t="s">
        <v>12223</v>
      </c>
    </row>
    <row r="1087" spans="1:4">
      <c r="A1087" s="446">
        <v>1194</v>
      </c>
      <c r="B1087" s="447" t="s">
        <v>7274</v>
      </c>
      <c r="C1087" s="448" t="s">
        <v>6192</v>
      </c>
      <c r="D1087" s="449" t="s">
        <v>11666</v>
      </c>
    </row>
    <row r="1088" spans="1:4">
      <c r="A1088" s="446">
        <v>1195</v>
      </c>
      <c r="B1088" s="447" t="s">
        <v>7275</v>
      </c>
      <c r="C1088" s="448" t="s">
        <v>6192</v>
      </c>
      <c r="D1088" s="449" t="s">
        <v>11865</v>
      </c>
    </row>
    <row r="1089" spans="1:4">
      <c r="A1089" s="446">
        <v>1204</v>
      </c>
      <c r="B1089" s="447" t="s">
        <v>7276</v>
      </c>
      <c r="C1089" s="448" t="s">
        <v>6192</v>
      </c>
      <c r="D1089" s="449" t="s">
        <v>12224</v>
      </c>
    </row>
    <row r="1090" spans="1:4">
      <c r="A1090" s="446">
        <v>1205</v>
      </c>
      <c r="B1090" s="447" t="s">
        <v>7277</v>
      </c>
      <c r="C1090" s="448" t="s">
        <v>6192</v>
      </c>
      <c r="D1090" s="449" t="s">
        <v>12225</v>
      </c>
    </row>
    <row r="1091" spans="1:4">
      <c r="A1091" s="446">
        <v>1200</v>
      </c>
      <c r="B1091" s="447" t="s">
        <v>7266</v>
      </c>
      <c r="C1091" s="448" t="s">
        <v>6192</v>
      </c>
      <c r="D1091" s="449" t="s">
        <v>12219</v>
      </c>
    </row>
    <row r="1092" spans="1:4">
      <c r="A1092" s="446">
        <v>12909</v>
      </c>
      <c r="B1092" s="447" t="s">
        <v>7267</v>
      </c>
      <c r="C1092" s="448" t="s">
        <v>6192</v>
      </c>
      <c r="D1092" s="449" t="s">
        <v>11893</v>
      </c>
    </row>
    <row r="1093" spans="1:4">
      <c r="A1093" s="446">
        <v>12910</v>
      </c>
      <c r="B1093" s="447" t="s">
        <v>7268</v>
      </c>
      <c r="C1093" s="448" t="s">
        <v>6192</v>
      </c>
      <c r="D1093" s="449" t="s">
        <v>12220</v>
      </c>
    </row>
    <row r="1094" spans="1:4">
      <c r="A1094" s="446">
        <v>1207</v>
      </c>
      <c r="B1094" s="447" t="s">
        <v>7278</v>
      </c>
      <c r="C1094" s="448" t="s">
        <v>6192</v>
      </c>
      <c r="D1094" s="449" t="s">
        <v>12226</v>
      </c>
    </row>
    <row r="1095" spans="1:4">
      <c r="A1095" s="446">
        <v>1206</v>
      </c>
      <c r="B1095" s="447" t="s">
        <v>7279</v>
      </c>
      <c r="C1095" s="448" t="s">
        <v>6192</v>
      </c>
      <c r="D1095" s="449" t="s">
        <v>12227</v>
      </c>
    </row>
    <row r="1096" spans="1:4">
      <c r="A1096" s="446">
        <v>1183</v>
      </c>
      <c r="B1096" s="447" t="s">
        <v>7280</v>
      </c>
      <c r="C1096" s="448" t="s">
        <v>6192</v>
      </c>
      <c r="D1096" s="449" t="s">
        <v>12228</v>
      </c>
    </row>
    <row r="1097" spans="1:4">
      <c r="A1097" s="446">
        <v>42685</v>
      </c>
      <c r="B1097" s="447" t="s">
        <v>7281</v>
      </c>
      <c r="C1097" s="448" t="s">
        <v>6192</v>
      </c>
      <c r="D1097" s="449" t="s">
        <v>12229</v>
      </c>
    </row>
    <row r="1098" spans="1:4">
      <c r="A1098" s="446">
        <v>42686</v>
      </c>
      <c r="B1098" s="447" t="s">
        <v>7282</v>
      </c>
      <c r="C1098" s="448" t="s">
        <v>6192</v>
      </c>
      <c r="D1098" s="449" t="s">
        <v>12230</v>
      </c>
    </row>
    <row r="1099" spans="1:4">
      <c r="A1099" s="446">
        <v>12894</v>
      </c>
      <c r="B1099" s="447" t="s">
        <v>7283</v>
      </c>
      <c r="C1099" s="448" t="s">
        <v>6192</v>
      </c>
      <c r="D1099" s="449" t="s">
        <v>12231</v>
      </c>
    </row>
    <row r="1100" spans="1:4" ht="30">
      <c r="A1100" s="446">
        <v>12895</v>
      </c>
      <c r="B1100" s="447" t="s">
        <v>7284</v>
      </c>
      <c r="C1100" s="448" t="s">
        <v>6192</v>
      </c>
      <c r="D1100" s="449" t="s">
        <v>12050</v>
      </c>
    </row>
    <row r="1101" spans="1:4" ht="30">
      <c r="A1101" s="446">
        <v>1631</v>
      </c>
      <c r="B1101" s="447" t="s">
        <v>7285</v>
      </c>
      <c r="C1101" s="448" t="s">
        <v>6192</v>
      </c>
      <c r="D1101" s="449" t="s">
        <v>12232</v>
      </c>
    </row>
    <row r="1102" spans="1:4" ht="30">
      <c r="A1102" s="446">
        <v>1633</v>
      </c>
      <c r="B1102" s="447" t="s">
        <v>7286</v>
      </c>
      <c r="C1102" s="448" t="s">
        <v>6192</v>
      </c>
      <c r="D1102" s="449" t="s">
        <v>12233</v>
      </c>
    </row>
    <row r="1103" spans="1:4">
      <c r="A1103" s="446">
        <v>10818</v>
      </c>
      <c r="B1103" s="447" t="s">
        <v>7287</v>
      </c>
      <c r="C1103" s="448" t="s">
        <v>6238</v>
      </c>
      <c r="D1103" s="449" t="s">
        <v>12234</v>
      </c>
    </row>
    <row r="1104" spans="1:4" ht="45">
      <c r="A1104" s="446">
        <v>39359</v>
      </c>
      <c r="B1104" s="447" t="s">
        <v>7288</v>
      </c>
      <c r="C1104" s="448" t="s">
        <v>6192</v>
      </c>
      <c r="D1104" s="449" t="s">
        <v>12235</v>
      </c>
    </row>
    <row r="1105" spans="1:4" ht="45">
      <c r="A1105" s="446">
        <v>39360</v>
      </c>
      <c r="B1105" s="447" t="s">
        <v>7289</v>
      </c>
      <c r="C1105" s="448" t="s">
        <v>6192</v>
      </c>
      <c r="D1105" s="449" t="s">
        <v>12236</v>
      </c>
    </row>
    <row r="1106" spans="1:4">
      <c r="A1106" s="446">
        <v>10710</v>
      </c>
      <c r="B1106" s="447" t="s">
        <v>7290</v>
      </c>
      <c r="C1106" s="448" t="s">
        <v>6190</v>
      </c>
      <c r="D1106" s="449" t="s">
        <v>12237</v>
      </c>
    </row>
    <row r="1107" spans="1:4" ht="30">
      <c r="A1107" s="446">
        <v>10709</v>
      </c>
      <c r="B1107" s="447" t="s">
        <v>7291</v>
      </c>
      <c r="C1107" s="448" t="s">
        <v>6190</v>
      </c>
      <c r="D1107" s="449" t="s">
        <v>12238</v>
      </c>
    </row>
    <row r="1108" spans="1:4" ht="30">
      <c r="A1108" s="446">
        <v>39636</v>
      </c>
      <c r="B1108" s="447" t="s">
        <v>7292</v>
      </c>
      <c r="C1108" s="448" t="s">
        <v>6190</v>
      </c>
      <c r="D1108" s="449" t="s">
        <v>12239</v>
      </c>
    </row>
    <row r="1109" spans="1:4" ht="30">
      <c r="A1109" s="446">
        <v>10708</v>
      </c>
      <c r="B1109" s="447" t="s">
        <v>7293</v>
      </c>
      <c r="C1109" s="448" t="s">
        <v>6190</v>
      </c>
      <c r="D1109" s="449" t="s">
        <v>12240</v>
      </c>
    </row>
    <row r="1110" spans="1:4" ht="30">
      <c r="A1110" s="446">
        <v>39635</v>
      </c>
      <c r="B1110" s="447" t="s">
        <v>7294</v>
      </c>
      <c r="C1110" s="448" t="s">
        <v>6190</v>
      </c>
      <c r="D1110" s="449" t="s">
        <v>12241</v>
      </c>
    </row>
    <row r="1111" spans="1:4">
      <c r="A1111" s="446">
        <v>6117</v>
      </c>
      <c r="B1111" s="447" t="s">
        <v>7295</v>
      </c>
      <c r="C1111" s="448" t="s">
        <v>6191</v>
      </c>
      <c r="D1111" s="449" t="s">
        <v>12242</v>
      </c>
    </row>
    <row r="1112" spans="1:4">
      <c r="A1112" s="446">
        <v>40913</v>
      </c>
      <c r="B1112" s="447" t="s">
        <v>7296</v>
      </c>
      <c r="C1112" s="448" t="s">
        <v>6360</v>
      </c>
      <c r="D1112" s="449" t="s">
        <v>12243</v>
      </c>
    </row>
    <row r="1113" spans="1:4">
      <c r="A1113" s="446">
        <v>1214</v>
      </c>
      <c r="B1113" s="447" t="s">
        <v>7297</v>
      </c>
      <c r="C1113" s="448" t="s">
        <v>6191</v>
      </c>
      <c r="D1113" s="449" t="s">
        <v>12244</v>
      </c>
    </row>
    <row r="1114" spans="1:4">
      <c r="A1114" s="446">
        <v>40915</v>
      </c>
      <c r="B1114" s="447" t="s">
        <v>7298</v>
      </c>
      <c r="C1114" s="448" t="s">
        <v>6360</v>
      </c>
      <c r="D1114" s="449" t="s">
        <v>12245</v>
      </c>
    </row>
    <row r="1115" spans="1:4">
      <c r="A1115" s="446">
        <v>1213</v>
      </c>
      <c r="B1115" s="447" t="s">
        <v>7299</v>
      </c>
      <c r="C1115" s="448" t="s">
        <v>6191</v>
      </c>
      <c r="D1115" s="449" t="s">
        <v>11465</v>
      </c>
    </row>
    <row r="1116" spans="1:4">
      <c r="A1116" s="446">
        <v>40914</v>
      </c>
      <c r="B1116" s="447" t="s">
        <v>7300</v>
      </c>
      <c r="C1116" s="448" t="s">
        <v>6360</v>
      </c>
      <c r="D1116" s="449" t="s">
        <v>11466</v>
      </c>
    </row>
    <row r="1117" spans="1:4" ht="30">
      <c r="A1117" s="446">
        <v>5091</v>
      </c>
      <c r="B1117" s="447" t="s">
        <v>7301</v>
      </c>
      <c r="C1117" s="448" t="s">
        <v>6192</v>
      </c>
      <c r="D1117" s="449" t="s">
        <v>11870</v>
      </c>
    </row>
    <row r="1118" spans="1:4" ht="30">
      <c r="A1118" s="446">
        <v>14615</v>
      </c>
      <c r="B1118" s="447" t="s">
        <v>7302</v>
      </c>
      <c r="C1118" s="448" t="s">
        <v>6192</v>
      </c>
      <c r="D1118" s="449" t="s">
        <v>12246</v>
      </c>
    </row>
    <row r="1119" spans="1:4">
      <c r="A1119" s="446">
        <v>2711</v>
      </c>
      <c r="B1119" s="447" t="s">
        <v>7303</v>
      </c>
      <c r="C1119" s="448" t="s">
        <v>6192</v>
      </c>
      <c r="D1119" s="449" t="s">
        <v>12247</v>
      </c>
    </row>
    <row r="1120" spans="1:4" ht="30">
      <c r="A1120" s="446">
        <v>37727</v>
      </c>
      <c r="B1120" s="447" t="s">
        <v>7304</v>
      </c>
      <c r="C1120" s="448" t="s">
        <v>6192</v>
      </c>
      <c r="D1120" s="449" t="s">
        <v>12248</v>
      </c>
    </row>
    <row r="1121" spans="1:4" ht="30">
      <c r="A1121" s="446">
        <v>37728</v>
      </c>
      <c r="B1121" s="447" t="s">
        <v>7305</v>
      </c>
      <c r="C1121" s="448" t="s">
        <v>6192</v>
      </c>
      <c r="D1121" s="449" t="s">
        <v>12249</v>
      </c>
    </row>
    <row r="1122" spans="1:4" ht="30">
      <c r="A1122" s="446">
        <v>37729</v>
      </c>
      <c r="B1122" s="447" t="s">
        <v>7306</v>
      </c>
      <c r="C1122" s="448" t="s">
        <v>6192</v>
      </c>
      <c r="D1122" s="449" t="s">
        <v>12250</v>
      </c>
    </row>
    <row r="1123" spans="1:4" ht="30">
      <c r="A1123" s="446">
        <v>37730</v>
      </c>
      <c r="B1123" s="447" t="s">
        <v>7307</v>
      </c>
      <c r="C1123" s="448" t="s">
        <v>6192</v>
      </c>
      <c r="D1123" s="449" t="s">
        <v>12251</v>
      </c>
    </row>
    <row r="1124" spans="1:4" ht="30">
      <c r="A1124" s="446">
        <v>37731</v>
      </c>
      <c r="B1124" s="447" t="s">
        <v>7308</v>
      </c>
      <c r="C1124" s="448" t="s">
        <v>6192</v>
      </c>
      <c r="D1124" s="449" t="s">
        <v>12252</v>
      </c>
    </row>
    <row r="1125" spans="1:4" ht="30">
      <c r="A1125" s="446">
        <v>37732</v>
      </c>
      <c r="B1125" s="447" t="s">
        <v>7309</v>
      </c>
      <c r="C1125" s="448" t="s">
        <v>6192</v>
      </c>
      <c r="D1125" s="449" t="s">
        <v>12253</v>
      </c>
    </row>
    <row r="1126" spans="1:4" ht="30">
      <c r="A1126" s="446">
        <v>42250</v>
      </c>
      <c r="B1126" s="447" t="s">
        <v>7310</v>
      </c>
      <c r="C1126" s="448" t="s">
        <v>7311</v>
      </c>
      <c r="D1126" s="449" t="s">
        <v>12254</v>
      </c>
    </row>
    <row r="1127" spans="1:4" ht="30">
      <c r="A1127" s="446">
        <v>42256</v>
      </c>
      <c r="B1127" s="447" t="s">
        <v>7312</v>
      </c>
      <c r="C1127" s="448" t="s">
        <v>6238</v>
      </c>
      <c r="D1127" s="449" t="s">
        <v>12255</v>
      </c>
    </row>
    <row r="1128" spans="1:4">
      <c r="A1128" s="446">
        <v>4743</v>
      </c>
      <c r="B1128" s="447" t="s">
        <v>7313</v>
      </c>
      <c r="C1128" s="448" t="s">
        <v>6356</v>
      </c>
      <c r="D1128" s="449" t="s">
        <v>12256</v>
      </c>
    </row>
    <row r="1129" spans="1:4">
      <c r="A1129" s="446">
        <v>4744</v>
      </c>
      <c r="B1129" s="447" t="s">
        <v>7314</v>
      </c>
      <c r="C1129" s="448" t="s">
        <v>6356</v>
      </c>
      <c r="D1129" s="449" t="s">
        <v>12257</v>
      </c>
    </row>
    <row r="1130" spans="1:4">
      <c r="A1130" s="446">
        <v>4745</v>
      </c>
      <c r="B1130" s="447" t="s">
        <v>7315</v>
      </c>
      <c r="C1130" s="448" t="s">
        <v>6356</v>
      </c>
      <c r="D1130" s="449" t="s">
        <v>12258</v>
      </c>
    </row>
    <row r="1131" spans="1:4" ht="45">
      <c r="A1131" s="446">
        <v>36496</v>
      </c>
      <c r="B1131" s="447" t="s">
        <v>7316</v>
      </c>
      <c r="C1131" s="448" t="s">
        <v>6192</v>
      </c>
      <c r="D1131" s="449" t="s">
        <v>12259</v>
      </c>
    </row>
    <row r="1132" spans="1:4" ht="45">
      <c r="A1132" s="446">
        <v>37762</v>
      </c>
      <c r="B1132" s="447" t="s">
        <v>7318</v>
      </c>
      <c r="C1132" s="448" t="s">
        <v>6192</v>
      </c>
      <c r="D1132" s="449" t="s">
        <v>12261</v>
      </c>
    </row>
    <row r="1133" spans="1:4" ht="45">
      <c r="A1133" s="446">
        <v>37763</v>
      </c>
      <c r="B1133" s="447" t="s">
        <v>7319</v>
      </c>
      <c r="C1133" s="448" t="s">
        <v>6192</v>
      </c>
      <c r="D1133" s="449" t="s">
        <v>12262</v>
      </c>
    </row>
    <row r="1134" spans="1:4" ht="45">
      <c r="A1134" s="446">
        <v>41992</v>
      </c>
      <c r="B1134" s="447" t="s">
        <v>7320</v>
      </c>
      <c r="C1134" s="448" t="s">
        <v>6192</v>
      </c>
      <c r="D1134" s="449" t="s">
        <v>12263</v>
      </c>
    </row>
    <row r="1135" spans="1:4" ht="45">
      <c r="A1135" s="446">
        <v>10630</v>
      </c>
      <c r="B1135" s="447" t="s">
        <v>7317</v>
      </c>
      <c r="C1135" s="448" t="s">
        <v>6192</v>
      </c>
      <c r="D1135" s="449" t="s">
        <v>12260</v>
      </c>
    </row>
    <row r="1136" spans="1:4" ht="45">
      <c r="A1136" s="446">
        <v>13215</v>
      </c>
      <c r="B1136" s="447" t="s">
        <v>7321</v>
      </c>
      <c r="C1136" s="448" t="s">
        <v>6192</v>
      </c>
      <c r="D1136" s="449" t="s">
        <v>12264</v>
      </c>
    </row>
    <row r="1137" spans="1:4">
      <c r="A1137" s="446">
        <v>4235</v>
      </c>
      <c r="B1137" s="447" t="s">
        <v>7322</v>
      </c>
      <c r="C1137" s="448" t="s">
        <v>6191</v>
      </c>
      <c r="D1137" s="449" t="s">
        <v>12265</v>
      </c>
    </row>
    <row r="1138" spans="1:4">
      <c r="A1138" s="446">
        <v>40976</v>
      </c>
      <c r="B1138" s="447" t="s">
        <v>7323</v>
      </c>
      <c r="C1138" s="448" t="s">
        <v>6360</v>
      </c>
      <c r="D1138" s="449" t="s">
        <v>12266</v>
      </c>
    </row>
    <row r="1139" spans="1:4">
      <c r="A1139" s="446">
        <v>39013</v>
      </c>
      <c r="B1139" s="447" t="s">
        <v>7324</v>
      </c>
      <c r="C1139" s="448" t="s">
        <v>6192</v>
      </c>
      <c r="D1139" s="449" t="s">
        <v>11297</v>
      </c>
    </row>
    <row r="1140" spans="1:4">
      <c r="A1140" s="446">
        <v>41967</v>
      </c>
      <c r="B1140" s="447" t="s">
        <v>7325</v>
      </c>
      <c r="C1140" s="448" t="s">
        <v>6239</v>
      </c>
      <c r="D1140" s="449" t="s">
        <v>12267</v>
      </c>
    </row>
    <row r="1141" spans="1:4" ht="30">
      <c r="A1141" s="446">
        <v>12760</v>
      </c>
      <c r="B1141" s="447" t="s">
        <v>7326</v>
      </c>
      <c r="C1141" s="448" t="s">
        <v>6190</v>
      </c>
      <c r="D1141" s="449" t="s">
        <v>12268</v>
      </c>
    </row>
    <row r="1142" spans="1:4" ht="30">
      <c r="A1142" s="446">
        <v>12759</v>
      </c>
      <c r="B1142" s="447" t="s">
        <v>7327</v>
      </c>
      <c r="C1142" s="448" t="s">
        <v>6190</v>
      </c>
      <c r="D1142" s="449" t="s">
        <v>12269</v>
      </c>
    </row>
    <row r="1143" spans="1:4" ht="30">
      <c r="A1143" s="446">
        <v>40424</v>
      </c>
      <c r="B1143" s="447" t="s">
        <v>7328</v>
      </c>
      <c r="C1143" s="448" t="s">
        <v>6238</v>
      </c>
      <c r="D1143" s="449" t="s">
        <v>11666</v>
      </c>
    </row>
    <row r="1144" spans="1:4">
      <c r="A1144" s="446">
        <v>1325</v>
      </c>
      <c r="B1144" s="447" t="s">
        <v>7329</v>
      </c>
      <c r="C1144" s="448" t="s">
        <v>6238</v>
      </c>
      <c r="D1144" s="449" t="s">
        <v>12270</v>
      </c>
    </row>
    <row r="1145" spans="1:4">
      <c r="A1145" s="446">
        <v>1327</v>
      </c>
      <c r="B1145" s="447" t="s">
        <v>7330</v>
      </c>
      <c r="C1145" s="448" t="s">
        <v>6238</v>
      </c>
      <c r="D1145" s="449" t="s">
        <v>12271</v>
      </c>
    </row>
    <row r="1146" spans="1:4">
      <c r="A1146" s="446">
        <v>1328</v>
      </c>
      <c r="B1146" s="447" t="s">
        <v>7331</v>
      </c>
      <c r="C1146" s="448" t="s">
        <v>6238</v>
      </c>
      <c r="D1146" s="449" t="s">
        <v>12272</v>
      </c>
    </row>
    <row r="1147" spans="1:4">
      <c r="A1147" s="446">
        <v>1321</v>
      </c>
      <c r="B1147" s="447" t="s">
        <v>7332</v>
      </c>
      <c r="C1147" s="448" t="s">
        <v>6238</v>
      </c>
      <c r="D1147" s="449" t="s">
        <v>11634</v>
      </c>
    </row>
    <row r="1148" spans="1:4">
      <c r="A1148" s="446">
        <v>1318</v>
      </c>
      <c r="B1148" s="447" t="s">
        <v>7333</v>
      </c>
      <c r="C1148" s="448" t="s">
        <v>6238</v>
      </c>
      <c r="D1148" s="449" t="s">
        <v>12273</v>
      </c>
    </row>
    <row r="1149" spans="1:4">
      <c r="A1149" s="446">
        <v>1322</v>
      </c>
      <c r="B1149" s="447" t="s">
        <v>7334</v>
      </c>
      <c r="C1149" s="448" t="s">
        <v>6238</v>
      </c>
      <c r="D1149" s="449" t="s">
        <v>12274</v>
      </c>
    </row>
    <row r="1150" spans="1:4">
      <c r="A1150" s="446">
        <v>1323</v>
      </c>
      <c r="B1150" s="447" t="s">
        <v>7335</v>
      </c>
      <c r="C1150" s="448" t="s">
        <v>6238</v>
      </c>
      <c r="D1150" s="449" t="s">
        <v>12275</v>
      </c>
    </row>
    <row r="1151" spans="1:4">
      <c r="A1151" s="446">
        <v>1319</v>
      </c>
      <c r="B1151" s="447" t="s">
        <v>7336</v>
      </c>
      <c r="C1151" s="448" t="s">
        <v>6238</v>
      </c>
      <c r="D1151" s="449" t="s">
        <v>12276</v>
      </c>
    </row>
    <row r="1152" spans="1:4">
      <c r="A1152" s="446">
        <v>11026</v>
      </c>
      <c r="B1152" s="447" t="s">
        <v>7337</v>
      </c>
      <c r="C1152" s="448" t="s">
        <v>6238</v>
      </c>
      <c r="D1152" s="449" t="s">
        <v>11865</v>
      </c>
    </row>
    <row r="1153" spans="1:4">
      <c r="A1153" s="446">
        <v>11027</v>
      </c>
      <c r="B1153" s="447" t="s">
        <v>7338</v>
      </c>
      <c r="C1153" s="448" t="s">
        <v>6238</v>
      </c>
      <c r="D1153" s="449" t="s">
        <v>12277</v>
      </c>
    </row>
    <row r="1154" spans="1:4">
      <c r="A1154" s="446">
        <v>11046</v>
      </c>
      <c r="B1154" s="447" t="s">
        <v>7339</v>
      </c>
      <c r="C1154" s="448" t="s">
        <v>6238</v>
      </c>
      <c r="D1154" s="449" t="s">
        <v>12278</v>
      </c>
    </row>
    <row r="1155" spans="1:4">
      <c r="A1155" s="446">
        <v>11047</v>
      </c>
      <c r="B1155" s="447" t="s">
        <v>7340</v>
      </c>
      <c r="C1155" s="448" t="s">
        <v>6238</v>
      </c>
      <c r="D1155" s="449" t="s">
        <v>11322</v>
      </c>
    </row>
    <row r="1156" spans="1:4">
      <c r="A1156" s="446">
        <v>39630</v>
      </c>
      <c r="B1156" s="447" t="s">
        <v>7341</v>
      </c>
      <c r="C1156" s="448" t="s">
        <v>6190</v>
      </c>
      <c r="D1156" s="449" t="s">
        <v>12279</v>
      </c>
    </row>
    <row r="1157" spans="1:4">
      <c r="A1157" s="446">
        <v>11049</v>
      </c>
      <c r="B1157" s="447" t="s">
        <v>7342</v>
      </c>
      <c r="C1157" s="448" t="s">
        <v>6238</v>
      </c>
      <c r="D1157" s="449" t="s">
        <v>12280</v>
      </c>
    </row>
    <row r="1158" spans="1:4">
      <c r="A1158" s="446">
        <v>39632</v>
      </c>
      <c r="B1158" s="447" t="s">
        <v>7343</v>
      </c>
      <c r="C1158" s="448" t="s">
        <v>6190</v>
      </c>
      <c r="D1158" s="449" t="s">
        <v>12281</v>
      </c>
    </row>
    <row r="1159" spans="1:4">
      <c r="A1159" s="446">
        <v>11051</v>
      </c>
      <c r="B1159" s="447" t="s">
        <v>7344</v>
      </c>
      <c r="C1159" s="448" t="s">
        <v>6238</v>
      </c>
      <c r="D1159" s="449" t="s">
        <v>12282</v>
      </c>
    </row>
    <row r="1160" spans="1:4">
      <c r="A1160" s="446">
        <v>11061</v>
      </c>
      <c r="B1160" s="447" t="s">
        <v>7345</v>
      </c>
      <c r="C1160" s="448" t="s">
        <v>6238</v>
      </c>
      <c r="D1160" s="449" t="s">
        <v>12283</v>
      </c>
    </row>
    <row r="1161" spans="1:4">
      <c r="A1161" s="446">
        <v>1336</v>
      </c>
      <c r="B1161" s="447" t="s">
        <v>7346</v>
      </c>
      <c r="C1161" s="448" t="s">
        <v>6190</v>
      </c>
      <c r="D1161" s="449" t="s">
        <v>12284</v>
      </c>
    </row>
    <row r="1162" spans="1:4">
      <c r="A1162" s="446">
        <v>1333</v>
      </c>
      <c r="B1162" s="447" t="s">
        <v>7347</v>
      </c>
      <c r="C1162" s="448" t="s">
        <v>6238</v>
      </c>
      <c r="D1162" s="449" t="s">
        <v>12285</v>
      </c>
    </row>
    <row r="1163" spans="1:4">
      <c r="A1163" s="446">
        <v>1330</v>
      </c>
      <c r="B1163" s="447" t="s">
        <v>7348</v>
      </c>
      <c r="C1163" s="448" t="s">
        <v>6238</v>
      </c>
      <c r="D1163" s="449" t="s">
        <v>12286</v>
      </c>
    </row>
    <row r="1164" spans="1:4">
      <c r="A1164" s="446">
        <v>10957</v>
      </c>
      <c r="B1164" s="447" t="s">
        <v>7349</v>
      </c>
      <c r="C1164" s="448" t="s">
        <v>6238</v>
      </c>
      <c r="D1164" s="449" t="s">
        <v>12280</v>
      </c>
    </row>
    <row r="1165" spans="1:4">
      <c r="A1165" s="446">
        <v>1332</v>
      </c>
      <c r="B1165" s="447" t="s">
        <v>7350</v>
      </c>
      <c r="C1165" s="448" t="s">
        <v>6238</v>
      </c>
      <c r="D1165" s="449" t="s">
        <v>11841</v>
      </c>
    </row>
    <row r="1166" spans="1:4">
      <c r="A1166" s="446">
        <v>1334</v>
      </c>
      <c r="B1166" s="447" t="s">
        <v>7351</v>
      </c>
      <c r="C1166" s="448" t="s">
        <v>6238</v>
      </c>
      <c r="D1166" s="449" t="s">
        <v>12287</v>
      </c>
    </row>
    <row r="1167" spans="1:4">
      <c r="A1167" s="446">
        <v>1335</v>
      </c>
      <c r="B1167" s="447" t="s">
        <v>7352</v>
      </c>
      <c r="C1167" s="448" t="s">
        <v>6238</v>
      </c>
      <c r="D1167" s="449" t="s">
        <v>12288</v>
      </c>
    </row>
    <row r="1168" spans="1:4">
      <c r="A1168" s="446">
        <v>40425</v>
      </c>
      <c r="B1168" s="447" t="s">
        <v>7353</v>
      </c>
      <c r="C1168" s="448" t="s">
        <v>6238</v>
      </c>
      <c r="D1168" s="449" t="s">
        <v>12289</v>
      </c>
    </row>
    <row r="1169" spans="1:4">
      <c r="A1169" s="446">
        <v>1337</v>
      </c>
      <c r="B1169" s="447" t="s">
        <v>7354</v>
      </c>
      <c r="C1169" s="448" t="s">
        <v>6238</v>
      </c>
      <c r="D1169" s="449" t="s">
        <v>12290</v>
      </c>
    </row>
    <row r="1170" spans="1:4">
      <c r="A1170" s="446">
        <v>11122</v>
      </c>
      <c r="B1170" s="447" t="s">
        <v>7355</v>
      </c>
      <c r="C1170" s="448" t="s">
        <v>6238</v>
      </c>
      <c r="D1170" s="449" t="s">
        <v>12291</v>
      </c>
    </row>
    <row r="1171" spans="1:4">
      <c r="A1171" s="446">
        <v>11123</v>
      </c>
      <c r="B1171" s="447" t="s">
        <v>7356</v>
      </c>
      <c r="C1171" s="448" t="s">
        <v>6238</v>
      </c>
      <c r="D1171" s="449" t="s">
        <v>12291</v>
      </c>
    </row>
    <row r="1172" spans="1:4">
      <c r="A1172" s="446">
        <v>11125</v>
      </c>
      <c r="B1172" s="447" t="s">
        <v>7357</v>
      </c>
      <c r="C1172" s="448" t="s">
        <v>6238</v>
      </c>
      <c r="D1172" s="449" t="s">
        <v>12291</v>
      </c>
    </row>
    <row r="1173" spans="1:4" ht="30">
      <c r="A1173" s="446">
        <v>39416</v>
      </c>
      <c r="B1173" s="447" t="s">
        <v>7358</v>
      </c>
      <c r="C1173" s="448" t="s">
        <v>6190</v>
      </c>
      <c r="D1173" s="449" t="s">
        <v>12292</v>
      </c>
    </row>
    <row r="1174" spans="1:4" ht="30">
      <c r="A1174" s="446">
        <v>39417</v>
      </c>
      <c r="B1174" s="447" t="s">
        <v>7359</v>
      </c>
      <c r="C1174" s="448" t="s">
        <v>6190</v>
      </c>
      <c r="D1174" s="449" t="s">
        <v>12293</v>
      </c>
    </row>
    <row r="1175" spans="1:4" ht="30">
      <c r="A1175" s="446">
        <v>39414</v>
      </c>
      <c r="B1175" s="447" t="s">
        <v>7360</v>
      </c>
      <c r="C1175" s="448" t="s">
        <v>6190</v>
      </c>
      <c r="D1175" s="449" t="s">
        <v>12294</v>
      </c>
    </row>
    <row r="1176" spans="1:4" ht="30">
      <c r="A1176" s="446">
        <v>39415</v>
      </c>
      <c r="B1176" s="447" t="s">
        <v>7361</v>
      </c>
      <c r="C1176" s="448" t="s">
        <v>6190</v>
      </c>
      <c r="D1176" s="449" t="s">
        <v>12295</v>
      </c>
    </row>
    <row r="1177" spans="1:4" ht="30">
      <c r="A1177" s="446">
        <v>39412</v>
      </c>
      <c r="B1177" s="447" t="s">
        <v>7362</v>
      </c>
      <c r="C1177" s="448" t="s">
        <v>6190</v>
      </c>
      <c r="D1177" s="449" t="s">
        <v>11284</v>
      </c>
    </row>
    <row r="1178" spans="1:4" ht="30">
      <c r="A1178" s="446">
        <v>39413</v>
      </c>
      <c r="B1178" s="447" t="s">
        <v>7363</v>
      </c>
      <c r="C1178" s="448" t="s">
        <v>6190</v>
      </c>
      <c r="D1178" s="449" t="s">
        <v>12296</v>
      </c>
    </row>
    <row r="1179" spans="1:4">
      <c r="A1179" s="446">
        <v>1338</v>
      </c>
      <c r="B1179" s="447" t="s">
        <v>7364</v>
      </c>
      <c r="C1179" s="448" t="s">
        <v>6190</v>
      </c>
      <c r="D1179" s="449" t="s">
        <v>12297</v>
      </c>
    </row>
    <row r="1180" spans="1:4">
      <c r="A1180" s="446">
        <v>1340</v>
      </c>
      <c r="B1180" s="447" t="s">
        <v>7365</v>
      </c>
      <c r="C1180" s="448" t="s">
        <v>6190</v>
      </c>
      <c r="D1180" s="449" t="s">
        <v>12298</v>
      </c>
    </row>
    <row r="1181" spans="1:4">
      <c r="A1181" s="446">
        <v>1341</v>
      </c>
      <c r="B1181" s="447" t="s">
        <v>7366</v>
      </c>
      <c r="C1181" s="448" t="s">
        <v>6190</v>
      </c>
      <c r="D1181" s="449" t="s">
        <v>12299</v>
      </c>
    </row>
    <row r="1182" spans="1:4" ht="30">
      <c r="A1182" s="446">
        <v>1364</v>
      </c>
      <c r="B1182" s="447" t="s">
        <v>7367</v>
      </c>
      <c r="C1182" s="448" t="s">
        <v>6190</v>
      </c>
      <c r="D1182" s="449" t="s">
        <v>12300</v>
      </c>
    </row>
    <row r="1183" spans="1:4" ht="30">
      <c r="A1183" s="446">
        <v>1361</v>
      </c>
      <c r="B1183" s="447" t="s">
        <v>7368</v>
      </c>
      <c r="C1183" s="448" t="s">
        <v>6192</v>
      </c>
      <c r="D1183" s="449" t="s">
        <v>12301</v>
      </c>
    </row>
    <row r="1184" spans="1:4" ht="30">
      <c r="A1184" s="446">
        <v>1362</v>
      </c>
      <c r="B1184" s="447" t="s">
        <v>7369</v>
      </c>
      <c r="C1184" s="448" t="s">
        <v>6190</v>
      </c>
      <c r="D1184" s="449" t="s">
        <v>12302</v>
      </c>
    </row>
    <row r="1185" spans="1:4" ht="30">
      <c r="A1185" s="446">
        <v>11131</v>
      </c>
      <c r="B1185" s="447" t="s">
        <v>7370</v>
      </c>
      <c r="C1185" s="448" t="s">
        <v>6190</v>
      </c>
      <c r="D1185" s="449" t="s">
        <v>12303</v>
      </c>
    </row>
    <row r="1186" spans="1:4" ht="30">
      <c r="A1186" s="446">
        <v>11132</v>
      </c>
      <c r="B1186" s="447" t="s">
        <v>7371</v>
      </c>
      <c r="C1186" s="448" t="s">
        <v>6190</v>
      </c>
      <c r="D1186" s="449" t="s">
        <v>12304</v>
      </c>
    </row>
    <row r="1187" spans="1:4" ht="30">
      <c r="A1187" s="446">
        <v>1363</v>
      </c>
      <c r="B1187" s="447" t="s">
        <v>7372</v>
      </c>
      <c r="C1187" s="448" t="s">
        <v>6190</v>
      </c>
      <c r="D1187" s="449" t="s">
        <v>11710</v>
      </c>
    </row>
    <row r="1188" spans="1:4" ht="30">
      <c r="A1188" s="446">
        <v>11130</v>
      </c>
      <c r="B1188" s="447" t="s">
        <v>7373</v>
      </c>
      <c r="C1188" s="448" t="s">
        <v>6190</v>
      </c>
      <c r="D1188" s="449" t="s">
        <v>12305</v>
      </c>
    </row>
    <row r="1189" spans="1:4" ht="30">
      <c r="A1189" s="446">
        <v>11134</v>
      </c>
      <c r="B1189" s="447" t="s">
        <v>7374</v>
      </c>
      <c r="C1189" s="448" t="s">
        <v>6190</v>
      </c>
      <c r="D1189" s="449" t="s">
        <v>12306</v>
      </c>
    </row>
    <row r="1190" spans="1:4" ht="30">
      <c r="A1190" s="446">
        <v>11135</v>
      </c>
      <c r="B1190" s="447" t="s">
        <v>7375</v>
      </c>
      <c r="C1190" s="448" t="s">
        <v>6190</v>
      </c>
      <c r="D1190" s="449" t="s">
        <v>12307</v>
      </c>
    </row>
    <row r="1191" spans="1:4" ht="30">
      <c r="A1191" s="446">
        <v>11136</v>
      </c>
      <c r="B1191" s="447" t="s">
        <v>7376</v>
      </c>
      <c r="C1191" s="448" t="s">
        <v>6190</v>
      </c>
      <c r="D1191" s="449" t="s">
        <v>12308</v>
      </c>
    </row>
    <row r="1192" spans="1:4" ht="30">
      <c r="A1192" s="446">
        <v>34743</v>
      </c>
      <c r="B1192" s="447" t="s">
        <v>7377</v>
      </c>
      <c r="C1192" s="448" t="s">
        <v>6190</v>
      </c>
      <c r="D1192" s="449" t="s">
        <v>12309</v>
      </c>
    </row>
    <row r="1193" spans="1:4" ht="30">
      <c r="A1193" s="446">
        <v>11137</v>
      </c>
      <c r="B1193" s="447" t="s">
        <v>7378</v>
      </c>
      <c r="C1193" s="448" t="s">
        <v>6190</v>
      </c>
      <c r="D1193" s="449" t="s">
        <v>12310</v>
      </c>
    </row>
    <row r="1194" spans="1:4" ht="30">
      <c r="A1194" s="446">
        <v>34745</v>
      </c>
      <c r="B1194" s="447" t="s">
        <v>7379</v>
      </c>
      <c r="C1194" s="448" t="s">
        <v>6190</v>
      </c>
      <c r="D1194" s="449" t="s">
        <v>12311</v>
      </c>
    </row>
    <row r="1195" spans="1:4" ht="30">
      <c r="A1195" s="446">
        <v>34746</v>
      </c>
      <c r="B1195" s="447" t="s">
        <v>7380</v>
      </c>
      <c r="C1195" s="448" t="s">
        <v>6190</v>
      </c>
      <c r="D1195" s="449" t="s">
        <v>12312</v>
      </c>
    </row>
    <row r="1196" spans="1:4" ht="30">
      <c r="A1196" s="446">
        <v>1360</v>
      </c>
      <c r="B1196" s="447" t="s">
        <v>7381</v>
      </c>
      <c r="C1196" s="448" t="s">
        <v>6190</v>
      </c>
      <c r="D1196" s="449" t="s">
        <v>12313</v>
      </c>
    </row>
    <row r="1197" spans="1:4" ht="30">
      <c r="A1197" s="446">
        <v>1346</v>
      </c>
      <c r="B1197" s="447" t="s">
        <v>7382</v>
      </c>
      <c r="C1197" s="448" t="s">
        <v>6190</v>
      </c>
      <c r="D1197" s="449" t="s">
        <v>12314</v>
      </c>
    </row>
    <row r="1198" spans="1:4" ht="30">
      <c r="A1198" s="446">
        <v>1347</v>
      </c>
      <c r="B1198" s="447" t="s">
        <v>7386</v>
      </c>
      <c r="C1198" s="448" t="s">
        <v>6190</v>
      </c>
      <c r="D1198" s="449" t="s">
        <v>11492</v>
      </c>
    </row>
    <row r="1199" spans="1:4" ht="30">
      <c r="A1199" s="446">
        <v>1342</v>
      </c>
      <c r="B1199" s="447" t="s">
        <v>7385</v>
      </c>
      <c r="C1199" s="448" t="s">
        <v>6192</v>
      </c>
      <c r="D1199" s="449" t="s">
        <v>12316</v>
      </c>
    </row>
    <row r="1200" spans="1:4" ht="30">
      <c r="A1200" s="446">
        <v>1345</v>
      </c>
      <c r="B1200" s="447" t="s">
        <v>7383</v>
      </c>
      <c r="C1200" s="448" t="s">
        <v>6190</v>
      </c>
      <c r="D1200" s="449" t="s">
        <v>12138</v>
      </c>
    </row>
    <row r="1201" spans="1:4" ht="30">
      <c r="A1201" s="446">
        <v>1349</v>
      </c>
      <c r="B1201" s="447" t="s">
        <v>7387</v>
      </c>
      <c r="C1201" s="448" t="s">
        <v>6192</v>
      </c>
      <c r="D1201" s="449" t="s">
        <v>12317</v>
      </c>
    </row>
    <row r="1202" spans="1:4" ht="30">
      <c r="A1202" s="446">
        <v>1344</v>
      </c>
      <c r="B1202" s="447" t="s">
        <v>7384</v>
      </c>
      <c r="C1202" s="448" t="s">
        <v>6192</v>
      </c>
      <c r="D1202" s="449" t="s">
        <v>12315</v>
      </c>
    </row>
    <row r="1203" spans="1:4" ht="30">
      <c r="A1203" s="446">
        <v>1350</v>
      </c>
      <c r="B1203" s="447" t="s">
        <v>7388</v>
      </c>
      <c r="C1203" s="448" t="s">
        <v>6192</v>
      </c>
      <c r="D1203" s="449" t="s">
        <v>12318</v>
      </c>
    </row>
    <row r="1204" spans="1:4" ht="30">
      <c r="A1204" s="446">
        <v>1357</v>
      </c>
      <c r="B1204" s="447" t="s">
        <v>7389</v>
      </c>
      <c r="C1204" s="448" t="s">
        <v>6192</v>
      </c>
      <c r="D1204" s="449" t="s">
        <v>12319</v>
      </c>
    </row>
    <row r="1205" spans="1:4" ht="30">
      <c r="A1205" s="446">
        <v>1355</v>
      </c>
      <c r="B1205" s="447" t="s">
        <v>7390</v>
      </c>
      <c r="C1205" s="448" t="s">
        <v>6190</v>
      </c>
      <c r="D1205" s="449" t="s">
        <v>12320</v>
      </c>
    </row>
    <row r="1206" spans="1:4" ht="30">
      <c r="A1206" s="446">
        <v>1358</v>
      </c>
      <c r="B1206" s="447" t="s">
        <v>7391</v>
      </c>
      <c r="C1206" s="448" t="s">
        <v>6190</v>
      </c>
      <c r="D1206" s="449" t="s">
        <v>12321</v>
      </c>
    </row>
    <row r="1207" spans="1:4" ht="30">
      <c r="A1207" s="446">
        <v>1359</v>
      </c>
      <c r="B1207" s="447" t="s">
        <v>7392</v>
      </c>
      <c r="C1207" s="448" t="s">
        <v>6192</v>
      </c>
      <c r="D1207" s="449" t="s">
        <v>12322</v>
      </c>
    </row>
    <row r="1208" spans="1:4" ht="30">
      <c r="A1208" s="446">
        <v>1351</v>
      </c>
      <c r="B1208" s="447" t="s">
        <v>7393</v>
      </c>
      <c r="C1208" s="448" t="s">
        <v>6192</v>
      </c>
      <c r="D1208" s="449" t="s">
        <v>12323</v>
      </c>
    </row>
    <row r="1209" spans="1:4">
      <c r="A1209" s="446">
        <v>34659</v>
      </c>
      <c r="B1209" s="447" t="s">
        <v>7394</v>
      </c>
      <c r="C1209" s="448" t="s">
        <v>6190</v>
      </c>
      <c r="D1209" s="449" t="s">
        <v>12192</v>
      </c>
    </row>
    <row r="1210" spans="1:4">
      <c r="A1210" s="446">
        <v>34514</v>
      </c>
      <c r="B1210" s="447" t="s">
        <v>7395</v>
      </c>
      <c r="C1210" s="448" t="s">
        <v>6190</v>
      </c>
      <c r="D1210" s="449" t="s">
        <v>12324</v>
      </c>
    </row>
    <row r="1211" spans="1:4">
      <c r="A1211" s="446">
        <v>34660</v>
      </c>
      <c r="B1211" s="447" t="s">
        <v>7396</v>
      </c>
      <c r="C1211" s="448" t="s">
        <v>6190</v>
      </c>
      <c r="D1211" s="449" t="s">
        <v>12325</v>
      </c>
    </row>
    <row r="1212" spans="1:4">
      <c r="A1212" s="446">
        <v>34661</v>
      </c>
      <c r="B1212" s="447" t="s">
        <v>7397</v>
      </c>
      <c r="C1212" s="448" t="s">
        <v>6190</v>
      </c>
      <c r="D1212" s="449" t="s">
        <v>12326</v>
      </c>
    </row>
    <row r="1213" spans="1:4">
      <c r="A1213" s="446">
        <v>34667</v>
      </c>
      <c r="B1213" s="447" t="s">
        <v>7398</v>
      </c>
      <c r="C1213" s="448" t="s">
        <v>6190</v>
      </c>
      <c r="D1213" s="449" t="s">
        <v>12199</v>
      </c>
    </row>
    <row r="1214" spans="1:4">
      <c r="A1214" s="446">
        <v>34668</v>
      </c>
      <c r="B1214" s="447" t="s">
        <v>7399</v>
      </c>
      <c r="C1214" s="448" t="s">
        <v>6190</v>
      </c>
      <c r="D1214" s="449" t="s">
        <v>11384</v>
      </c>
    </row>
    <row r="1215" spans="1:4">
      <c r="A1215" s="446">
        <v>34741</v>
      </c>
      <c r="B1215" s="447" t="s">
        <v>7400</v>
      </c>
      <c r="C1215" s="448" t="s">
        <v>6190</v>
      </c>
      <c r="D1215" s="449" t="s">
        <v>12327</v>
      </c>
    </row>
    <row r="1216" spans="1:4">
      <c r="A1216" s="446">
        <v>34664</v>
      </c>
      <c r="B1216" s="447" t="s">
        <v>7401</v>
      </c>
      <c r="C1216" s="448" t="s">
        <v>6190</v>
      </c>
      <c r="D1216" s="449" t="s">
        <v>12328</v>
      </c>
    </row>
    <row r="1217" spans="1:4">
      <c r="A1217" s="446">
        <v>34665</v>
      </c>
      <c r="B1217" s="447" t="s">
        <v>7402</v>
      </c>
      <c r="C1217" s="448" t="s">
        <v>6190</v>
      </c>
      <c r="D1217" s="449" t="s">
        <v>12329</v>
      </c>
    </row>
    <row r="1218" spans="1:4">
      <c r="A1218" s="446">
        <v>34666</v>
      </c>
      <c r="B1218" s="447" t="s">
        <v>7403</v>
      </c>
      <c r="C1218" s="448" t="s">
        <v>6190</v>
      </c>
      <c r="D1218" s="449" t="s">
        <v>12330</v>
      </c>
    </row>
    <row r="1219" spans="1:4">
      <c r="A1219" s="446">
        <v>34669</v>
      </c>
      <c r="B1219" s="447" t="s">
        <v>7404</v>
      </c>
      <c r="C1219" s="448" t="s">
        <v>6190</v>
      </c>
      <c r="D1219" s="449" t="s">
        <v>12331</v>
      </c>
    </row>
    <row r="1220" spans="1:4">
      <c r="A1220" s="446">
        <v>34670</v>
      </c>
      <c r="B1220" s="447" t="s">
        <v>7405</v>
      </c>
      <c r="C1220" s="448" t="s">
        <v>6190</v>
      </c>
      <c r="D1220" s="449" t="s">
        <v>12332</v>
      </c>
    </row>
    <row r="1221" spans="1:4">
      <c r="A1221" s="446">
        <v>34671</v>
      </c>
      <c r="B1221" s="447" t="s">
        <v>7406</v>
      </c>
      <c r="C1221" s="448" t="s">
        <v>6190</v>
      </c>
      <c r="D1221" s="449" t="s">
        <v>12333</v>
      </c>
    </row>
    <row r="1222" spans="1:4">
      <c r="A1222" s="446">
        <v>34672</v>
      </c>
      <c r="B1222" s="447" t="s">
        <v>7407</v>
      </c>
      <c r="C1222" s="448" t="s">
        <v>6190</v>
      </c>
      <c r="D1222" s="449" t="s">
        <v>12323</v>
      </c>
    </row>
    <row r="1223" spans="1:4">
      <c r="A1223" s="446">
        <v>34673</v>
      </c>
      <c r="B1223" s="447" t="s">
        <v>7408</v>
      </c>
      <c r="C1223" s="448" t="s">
        <v>6190</v>
      </c>
      <c r="D1223" s="449" t="s">
        <v>12334</v>
      </c>
    </row>
    <row r="1224" spans="1:4">
      <c r="A1224" s="446">
        <v>34674</v>
      </c>
      <c r="B1224" s="447" t="s">
        <v>7409</v>
      </c>
      <c r="C1224" s="448" t="s">
        <v>6190</v>
      </c>
      <c r="D1224" s="449" t="s">
        <v>12335</v>
      </c>
    </row>
    <row r="1225" spans="1:4">
      <c r="A1225" s="446">
        <v>34675</v>
      </c>
      <c r="B1225" s="447" t="s">
        <v>7410</v>
      </c>
      <c r="C1225" s="448" t="s">
        <v>6190</v>
      </c>
      <c r="D1225" s="449" t="s">
        <v>12336</v>
      </c>
    </row>
    <row r="1226" spans="1:4">
      <c r="A1226" s="446">
        <v>34676</v>
      </c>
      <c r="B1226" s="447" t="s">
        <v>7411</v>
      </c>
      <c r="C1226" s="448" t="s">
        <v>6190</v>
      </c>
      <c r="D1226" s="449" t="s">
        <v>12203</v>
      </c>
    </row>
    <row r="1227" spans="1:4">
      <c r="A1227" s="446">
        <v>34677</v>
      </c>
      <c r="B1227" s="447" t="s">
        <v>7412</v>
      </c>
      <c r="C1227" s="448" t="s">
        <v>6190</v>
      </c>
      <c r="D1227" s="449" t="s">
        <v>12337</v>
      </c>
    </row>
    <row r="1228" spans="1:4" ht="30">
      <c r="A1228" s="446">
        <v>40623</v>
      </c>
      <c r="B1228" s="447" t="s">
        <v>7413</v>
      </c>
      <c r="C1228" s="448" t="s">
        <v>6624</v>
      </c>
      <c r="D1228" s="449" t="s">
        <v>12338</v>
      </c>
    </row>
    <row r="1229" spans="1:4">
      <c r="A1229" s="446">
        <v>11112</v>
      </c>
      <c r="B1229" s="447" t="s">
        <v>7414</v>
      </c>
      <c r="C1229" s="448" t="s">
        <v>6238</v>
      </c>
      <c r="D1229" s="449" t="s">
        <v>12291</v>
      </c>
    </row>
    <row r="1230" spans="1:4">
      <c r="A1230" s="446">
        <v>11115</v>
      </c>
      <c r="B1230" s="447" t="s">
        <v>7415</v>
      </c>
      <c r="C1230" s="448" t="s">
        <v>6193</v>
      </c>
      <c r="D1230" s="449" t="s">
        <v>12339</v>
      </c>
    </row>
    <row r="1231" spans="1:4">
      <c r="A1231" s="446">
        <v>11113</v>
      </c>
      <c r="B1231" s="447" t="s">
        <v>7416</v>
      </c>
      <c r="C1231" s="448" t="s">
        <v>6238</v>
      </c>
      <c r="D1231" s="449" t="s">
        <v>12291</v>
      </c>
    </row>
    <row r="1232" spans="1:4">
      <c r="A1232" s="446">
        <v>11114</v>
      </c>
      <c r="B1232" s="447" t="s">
        <v>7417</v>
      </c>
      <c r="C1232" s="448" t="s">
        <v>6193</v>
      </c>
      <c r="D1232" s="449" t="s">
        <v>12340</v>
      </c>
    </row>
    <row r="1233" spans="1:4" ht="30">
      <c r="A1233" s="446">
        <v>12083</v>
      </c>
      <c r="B1233" s="447" t="s">
        <v>7418</v>
      </c>
      <c r="C1233" s="448" t="s">
        <v>6192</v>
      </c>
      <c r="D1233" s="449" t="s">
        <v>12341</v>
      </c>
    </row>
    <row r="1234" spans="1:4" ht="30">
      <c r="A1234" s="446">
        <v>12081</v>
      </c>
      <c r="B1234" s="447" t="s">
        <v>7419</v>
      </c>
      <c r="C1234" s="448" t="s">
        <v>6192</v>
      </c>
      <c r="D1234" s="449" t="s">
        <v>12342</v>
      </c>
    </row>
    <row r="1235" spans="1:4" ht="30">
      <c r="A1235" s="446">
        <v>12082</v>
      </c>
      <c r="B1235" s="447" t="s">
        <v>7420</v>
      </c>
      <c r="C1235" s="448" t="s">
        <v>6192</v>
      </c>
      <c r="D1235" s="449" t="s">
        <v>12343</v>
      </c>
    </row>
    <row r="1236" spans="1:4" ht="30">
      <c r="A1236" s="446">
        <v>13354</v>
      </c>
      <c r="B1236" s="447" t="s">
        <v>7421</v>
      </c>
      <c r="C1236" s="448" t="s">
        <v>6192</v>
      </c>
      <c r="D1236" s="449" t="s">
        <v>12344</v>
      </c>
    </row>
    <row r="1237" spans="1:4" ht="30">
      <c r="A1237" s="446">
        <v>14057</v>
      </c>
      <c r="B1237" s="447" t="s">
        <v>7422</v>
      </c>
      <c r="C1237" s="448" t="s">
        <v>6192</v>
      </c>
      <c r="D1237" s="449" t="s">
        <v>12345</v>
      </c>
    </row>
    <row r="1238" spans="1:4" ht="30">
      <c r="A1238" s="446">
        <v>14058</v>
      </c>
      <c r="B1238" s="447" t="s">
        <v>7423</v>
      </c>
      <c r="C1238" s="448" t="s">
        <v>6192</v>
      </c>
      <c r="D1238" s="449" t="s">
        <v>12346</v>
      </c>
    </row>
    <row r="1239" spans="1:4" ht="30">
      <c r="A1239" s="446">
        <v>20971</v>
      </c>
      <c r="B1239" s="447" t="s">
        <v>7424</v>
      </c>
      <c r="C1239" s="448" t="s">
        <v>6192</v>
      </c>
      <c r="D1239" s="449" t="s">
        <v>12347</v>
      </c>
    </row>
    <row r="1240" spans="1:4" ht="45">
      <c r="A1240" s="446">
        <v>5047</v>
      </c>
      <c r="B1240" s="447" t="s">
        <v>7425</v>
      </c>
      <c r="C1240" s="448" t="s">
        <v>6192</v>
      </c>
      <c r="D1240" s="449" t="s">
        <v>12348</v>
      </c>
    </row>
    <row r="1241" spans="1:4" ht="30">
      <c r="A1241" s="446">
        <v>13369</v>
      </c>
      <c r="B1241" s="447" t="s">
        <v>7426</v>
      </c>
      <c r="C1241" s="448" t="s">
        <v>6192</v>
      </c>
      <c r="D1241" s="449" t="s">
        <v>12349</v>
      </c>
    </row>
    <row r="1242" spans="1:4" ht="30">
      <c r="A1242" s="446">
        <v>13370</v>
      </c>
      <c r="B1242" s="447" t="s">
        <v>7427</v>
      </c>
      <c r="C1242" s="448" t="s">
        <v>6192</v>
      </c>
      <c r="D1242" s="449" t="s">
        <v>12350</v>
      </c>
    </row>
    <row r="1243" spans="1:4">
      <c r="A1243" s="446">
        <v>13279</v>
      </c>
      <c r="B1243" s="447" t="s">
        <v>7428</v>
      </c>
      <c r="C1243" s="448" t="s">
        <v>6238</v>
      </c>
      <c r="D1243" s="449" t="s">
        <v>12351</v>
      </c>
    </row>
    <row r="1244" spans="1:4" ht="30">
      <c r="A1244" s="446">
        <v>39746</v>
      </c>
      <c r="B1244" s="447" t="s">
        <v>7431</v>
      </c>
      <c r="C1244" s="448" t="s">
        <v>6192</v>
      </c>
      <c r="D1244" s="449" t="s">
        <v>12353</v>
      </c>
    </row>
    <row r="1245" spans="1:4">
      <c r="A1245" s="446">
        <v>11977</v>
      </c>
      <c r="B1245" s="447" t="s">
        <v>7429</v>
      </c>
      <c r="C1245" s="448" t="s">
        <v>6192</v>
      </c>
      <c r="D1245" s="449" t="s">
        <v>12352</v>
      </c>
    </row>
    <row r="1246" spans="1:4">
      <c r="A1246" s="446">
        <v>11975</v>
      </c>
      <c r="B1246" s="447" t="s">
        <v>7430</v>
      </c>
      <c r="C1246" s="448" t="s">
        <v>6192</v>
      </c>
      <c r="D1246" s="449" t="s">
        <v>12231</v>
      </c>
    </row>
    <row r="1247" spans="1:4">
      <c r="A1247" s="446">
        <v>11976</v>
      </c>
      <c r="B1247" s="447" t="s">
        <v>7432</v>
      </c>
      <c r="C1247" s="448" t="s">
        <v>6192</v>
      </c>
      <c r="D1247" s="449" t="s">
        <v>11287</v>
      </c>
    </row>
    <row r="1248" spans="1:4">
      <c r="A1248" s="446">
        <v>1368</v>
      </c>
      <c r="B1248" s="447" t="s">
        <v>7433</v>
      </c>
      <c r="C1248" s="448" t="s">
        <v>6192</v>
      </c>
      <c r="D1248" s="449" t="s">
        <v>12354</v>
      </c>
    </row>
    <row r="1249" spans="1:4">
      <c r="A1249" s="446">
        <v>1367</v>
      </c>
      <c r="B1249" s="447" t="s">
        <v>7434</v>
      </c>
      <c r="C1249" s="448" t="s">
        <v>6192</v>
      </c>
      <c r="D1249" s="449" t="s">
        <v>12355</v>
      </c>
    </row>
    <row r="1250" spans="1:4">
      <c r="A1250" s="446">
        <v>7608</v>
      </c>
      <c r="B1250" s="447" t="s">
        <v>7435</v>
      </c>
      <c r="C1250" s="448" t="s">
        <v>6192</v>
      </c>
      <c r="D1250" s="449" t="s">
        <v>11341</v>
      </c>
    </row>
    <row r="1251" spans="1:4" ht="30">
      <c r="A1251" s="446">
        <v>41900</v>
      </c>
      <c r="B1251" s="447" t="s">
        <v>7436</v>
      </c>
      <c r="C1251" s="448" t="s">
        <v>6238</v>
      </c>
      <c r="D1251" s="449" t="s">
        <v>12356</v>
      </c>
    </row>
    <row r="1252" spans="1:4" ht="30">
      <c r="A1252" s="446">
        <v>41899</v>
      </c>
      <c r="B1252" s="447" t="s">
        <v>7437</v>
      </c>
      <c r="C1252" s="448" t="s">
        <v>7311</v>
      </c>
      <c r="D1252" s="449" t="s">
        <v>12357</v>
      </c>
    </row>
    <row r="1253" spans="1:4">
      <c r="A1253" s="446">
        <v>1380</v>
      </c>
      <c r="B1253" s="447" t="s">
        <v>7438</v>
      </c>
      <c r="C1253" s="448" t="s">
        <v>6238</v>
      </c>
      <c r="D1253" s="449" t="s">
        <v>12358</v>
      </c>
    </row>
    <row r="1254" spans="1:4">
      <c r="A1254" s="446">
        <v>1375</v>
      </c>
      <c r="B1254" s="447" t="s">
        <v>7439</v>
      </c>
      <c r="C1254" s="448" t="s">
        <v>6238</v>
      </c>
      <c r="D1254" s="449" t="s">
        <v>12359</v>
      </c>
    </row>
    <row r="1255" spans="1:4">
      <c r="A1255" s="446">
        <v>1379</v>
      </c>
      <c r="B1255" s="447" t="s">
        <v>7440</v>
      </c>
      <c r="C1255" s="448" t="s">
        <v>6238</v>
      </c>
      <c r="D1255" s="449" t="s">
        <v>11595</v>
      </c>
    </row>
    <row r="1256" spans="1:4">
      <c r="A1256" s="446">
        <v>10511</v>
      </c>
      <c r="B1256" s="447" t="s">
        <v>7441</v>
      </c>
      <c r="C1256" s="448" t="s">
        <v>7442</v>
      </c>
      <c r="D1256" s="449" t="s">
        <v>12360</v>
      </c>
    </row>
    <row r="1257" spans="1:4">
      <c r="A1257" s="446">
        <v>13284</v>
      </c>
      <c r="B1257" s="447" t="s">
        <v>7443</v>
      </c>
      <c r="C1257" s="448" t="s">
        <v>6238</v>
      </c>
      <c r="D1257" s="449" t="s">
        <v>11603</v>
      </c>
    </row>
    <row r="1258" spans="1:4">
      <c r="A1258" s="446">
        <v>25974</v>
      </c>
      <c r="B1258" s="447" t="s">
        <v>7444</v>
      </c>
      <c r="C1258" s="448" t="s">
        <v>6238</v>
      </c>
      <c r="D1258" s="449" t="s">
        <v>12215</v>
      </c>
    </row>
    <row r="1259" spans="1:4">
      <c r="A1259" s="446">
        <v>1382</v>
      </c>
      <c r="B1259" s="447" t="s">
        <v>7445</v>
      </c>
      <c r="C1259" s="448" t="s">
        <v>7442</v>
      </c>
      <c r="D1259" s="449" t="s">
        <v>12361</v>
      </c>
    </row>
    <row r="1260" spans="1:4">
      <c r="A1260" s="446">
        <v>34753</v>
      </c>
      <c r="B1260" s="447" t="s">
        <v>7446</v>
      </c>
      <c r="C1260" s="448" t="s">
        <v>6238</v>
      </c>
      <c r="D1260" s="449" t="s">
        <v>11734</v>
      </c>
    </row>
    <row r="1261" spans="1:4" ht="30">
      <c r="A1261" s="446">
        <v>420</v>
      </c>
      <c r="B1261" s="447" t="s">
        <v>7447</v>
      </c>
      <c r="C1261" s="448" t="s">
        <v>6192</v>
      </c>
      <c r="D1261" s="449" t="s">
        <v>12362</v>
      </c>
    </row>
    <row r="1262" spans="1:4" ht="30">
      <c r="A1262" s="446">
        <v>12327</v>
      </c>
      <c r="B1262" s="447" t="s">
        <v>7448</v>
      </c>
      <c r="C1262" s="448" t="s">
        <v>6192</v>
      </c>
      <c r="D1262" s="449" t="s">
        <v>12363</v>
      </c>
    </row>
    <row r="1263" spans="1:4" ht="30">
      <c r="A1263" s="446">
        <v>36148</v>
      </c>
      <c r="B1263" s="447" t="s">
        <v>7449</v>
      </c>
      <c r="C1263" s="448" t="s">
        <v>6192</v>
      </c>
      <c r="D1263" s="449" t="s">
        <v>11822</v>
      </c>
    </row>
    <row r="1264" spans="1:4">
      <c r="A1264" s="446">
        <v>12329</v>
      </c>
      <c r="B1264" s="447" t="s">
        <v>7450</v>
      </c>
      <c r="C1264" s="448" t="s">
        <v>6238</v>
      </c>
      <c r="D1264" s="449" t="s">
        <v>12364</v>
      </c>
    </row>
    <row r="1265" spans="1:4">
      <c r="A1265" s="446">
        <v>1339</v>
      </c>
      <c r="B1265" s="447" t="s">
        <v>7451</v>
      </c>
      <c r="C1265" s="448" t="s">
        <v>6238</v>
      </c>
      <c r="D1265" s="449" t="s">
        <v>12365</v>
      </c>
    </row>
    <row r="1266" spans="1:4">
      <c r="A1266" s="446">
        <v>11849</v>
      </c>
      <c r="B1266" s="447" t="s">
        <v>7452</v>
      </c>
      <c r="C1266" s="448" t="s">
        <v>6239</v>
      </c>
      <c r="D1266" s="449" t="s">
        <v>12366</v>
      </c>
    </row>
    <row r="1267" spans="1:4" ht="30">
      <c r="A1267" s="446">
        <v>37418</v>
      </c>
      <c r="B1267" s="447" t="s">
        <v>7453</v>
      </c>
      <c r="C1267" s="448" t="s">
        <v>6192</v>
      </c>
      <c r="D1267" s="449" t="s">
        <v>12367</v>
      </c>
    </row>
    <row r="1268" spans="1:4" ht="30">
      <c r="A1268" s="446">
        <v>37419</v>
      </c>
      <c r="B1268" s="447" t="s">
        <v>7454</v>
      </c>
      <c r="C1268" s="448" t="s">
        <v>6192</v>
      </c>
      <c r="D1268" s="449" t="s">
        <v>12368</v>
      </c>
    </row>
    <row r="1269" spans="1:4" ht="30">
      <c r="A1269" s="446">
        <v>1427</v>
      </c>
      <c r="B1269" s="447" t="s">
        <v>7455</v>
      </c>
      <c r="C1269" s="448" t="s">
        <v>6192</v>
      </c>
      <c r="D1269" s="449" t="s">
        <v>12369</v>
      </c>
    </row>
    <row r="1270" spans="1:4" ht="30">
      <c r="A1270" s="446">
        <v>1402</v>
      </c>
      <c r="B1270" s="447" t="s">
        <v>7456</v>
      </c>
      <c r="C1270" s="448" t="s">
        <v>6192</v>
      </c>
      <c r="D1270" s="449" t="s">
        <v>12370</v>
      </c>
    </row>
    <row r="1271" spans="1:4" ht="30">
      <c r="A1271" s="446">
        <v>1420</v>
      </c>
      <c r="B1271" s="447" t="s">
        <v>7457</v>
      </c>
      <c r="C1271" s="448" t="s">
        <v>6192</v>
      </c>
      <c r="D1271" s="449" t="s">
        <v>11402</v>
      </c>
    </row>
    <row r="1272" spans="1:4" ht="30">
      <c r="A1272" s="446">
        <v>1419</v>
      </c>
      <c r="B1272" s="447" t="s">
        <v>7458</v>
      </c>
      <c r="C1272" s="448" t="s">
        <v>6192</v>
      </c>
      <c r="D1272" s="449" t="s">
        <v>12371</v>
      </c>
    </row>
    <row r="1273" spans="1:4" ht="30">
      <c r="A1273" s="446">
        <v>1414</v>
      </c>
      <c r="B1273" s="447" t="s">
        <v>7459</v>
      </c>
      <c r="C1273" s="448" t="s">
        <v>6192</v>
      </c>
      <c r="D1273" s="449" t="s">
        <v>12372</v>
      </c>
    </row>
    <row r="1274" spans="1:4" ht="30">
      <c r="A1274" s="446">
        <v>1413</v>
      </c>
      <c r="B1274" s="447" t="s">
        <v>7460</v>
      </c>
      <c r="C1274" s="448" t="s">
        <v>6192</v>
      </c>
      <c r="D1274" s="449" t="s">
        <v>12373</v>
      </c>
    </row>
    <row r="1275" spans="1:4" ht="30">
      <c r="A1275" s="446">
        <v>1412</v>
      </c>
      <c r="B1275" s="447" t="s">
        <v>7461</v>
      </c>
      <c r="C1275" s="448" t="s">
        <v>6192</v>
      </c>
      <c r="D1275" s="449" t="s">
        <v>12374</v>
      </c>
    </row>
    <row r="1276" spans="1:4" ht="30">
      <c r="A1276" s="446">
        <v>1411</v>
      </c>
      <c r="B1276" s="447" t="s">
        <v>7462</v>
      </c>
      <c r="C1276" s="448" t="s">
        <v>6192</v>
      </c>
      <c r="D1276" s="449" t="s">
        <v>12375</v>
      </c>
    </row>
    <row r="1277" spans="1:4" ht="30">
      <c r="A1277" s="446">
        <v>1406</v>
      </c>
      <c r="B1277" s="447" t="s">
        <v>7463</v>
      </c>
      <c r="C1277" s="448" t="s">
        <v>6192</v>
      </c>
      <c r="D1277" s="449" t="s">
        <v>12376</v>
      </c>
    </row>
    <row r="1278" spans="1:4" ht="30">
      <c r="A1278" s="446">
        <v>1407</v>
      </c>
      <c r="B1278" s="447" t="s">
        <v>7464</v>
      </c>
      <c r="C1278" s="448" t="s">
        <v>6192</v>
      </c>
      <c r="D1278" s="449" t="s">
        <v>12377</v>
      </c>
    </row>
    <row r="1279" spans="1:4" ht="30">
      <c r="A1279" s="446">
        <v>1404</v>
      </c>
      <c r="B1279" s="447" t="s">
        <v>7465</v>
      </c>
      <c r="C1279" s="448" t="s">
        <v>6192</v>
      </c>
      <c r="D1279" s="449" t="s">
        <v>12378</v>
      </c>
    </row>
    <row r="1280" spans="1:4" ht="60">
      <c r="A1280" s="446">
        <v>11281</v>
      </c>
      <c r="B1280" s="447" t="s">
        <v>7466</v>
      </c>
      <c r="C1280" s="448" t="s">
        <v>6192</v>
      </c>
      <c r="D1280" s="449" t="s">
        <v>12379</v>
      </c>
    </row>
    <row r="1281" spans="1:4" ht="60">
      <c r="A1281" s="446">
        <v>40699</v>
      </c>
      <c r="B1281" s="447" t="s">
        <v>7467</v>
      </c>
      <c r="C1281" s="448" t="s">
        <v>6192</v>
      </c>
      <c r="D1281" s="449" t="s">
        <v>12380</v>
      </c>
    </row>
    <row r="1282" spans="1:4" ht="60">
      <c r="A1282" s="446">
        <v>40701</v>
      </c>
      <c r="B1282" s="447" t="s">
        <v>7468</v>
      </c>
      <c r="C1282" s="448" t="s">
        <v>6192</v>
      </c>
      <c r="D1282" s="449" t="s">
        <v>12381</v>
      </c>
    </row>
    <row r="1283" spans="1:4" ht="60">
      <c r="A1283" s="446">
        <v>1442</v>
      </c>
      <c r="B1283" s="447" t="s">
        <v>7469</v>
      </c>
      <c r="C1283" s="448" t="s">
        <v>6192</v>
      </c>
      <c r="D1283" s="449" t="s">
        <v>12382</v>
      </c>
    </row>
    <row r="1284" spans="1:4" ht="60">
      <c r="A1284" s="446">
        <v>13457</v>
      </c>
      <c r="B1284" s="447" t="s">
        <v>7470</v>
      </c>
      <c r="C1284" s="448" t="s">
        <v>6192</v>
      </c>
      <c r="D1284" s="449" t="s">
        <v>12383</v>
      </c>
    </row>
    <row r="1285" spans="1:4" ht="60">
      <c r="A1285" s="446">
        <v>40700</v>
      </c>
      <c r="B1285" s="447" t="s">
        <v>7471</v>
      </c>
      <c r="C1285" s="448" t="s">
        <v>6192</v>
      </c>
      <c r="D1285" s="449" t="s">
        <v>12384</v>
      </c>
    </row>
    <row r="1286" spans="1:4" ht="30">
      <c r="A1286" s="446">
        <v>13458</v>
      </c>
      <c r="B1286" s="447" t="s">
        <v>7472</v>
      </c>
      <c r="C1286" s="448" t="s">
        <v>6192</v>
      </c>
      <c r="D1286" s="449" t="s">
        <v>12385</v>
      </c>
    </row>
    <row r="1287" spans="1:4" ht="30">
      <c r="A1287" s="446">
        <v>36524</v>
      </c>
      <c r="B1287" s="447" t="s">
        <v>7473</v>
      </c>
      <c r="C1287" s="448" t="s">
        <v>6192</v>
      </c>
      <c r="D1287" s="449" t="s">
        <v>12386</v>
      </c>
    </row>
    <row r="1288" spans="1:4" ht="30">
      <c r="A1288" s="446">
        <v>36526</v>
      </c>
      <c r="B1288" s="447" t="s">
        <v>7474</v>
      </c>
      <c r="C1288" s="448" t="s">
        <v>6192</v>
      </c>
      <c r="D1288" s="449" t="s">
        <v>12387</v>
      </c>
    </row>
    <row r="1289" spans="1:4" ht="30">
      <c r="A1289" s="446">
        <v>36523</v>
      </c>
      <c r="B1289" s="447" t="s">
        <v>7475</v>
      </c>
      <c r="C1289" s="448" t="s">
        <v>6192</v>
      </c>
      <c r="D1289" s="449" t="s">
        <v>12388</v>
      </c>
    </row>
    <row r="1290" spans="1:4" ht="30">
      <c r="A1290" s="446">
        <v>36527</v>
      </c>
      <c r="B1290" s="447" t="s">
        <v>7476</v>
      </c>
      <c r="C1290" s="448" t="s">
        <v>6192</v>
      </c>
      <c r="D1290" s="449" t="s">
        <v>12389</v>
      </c>
    </row>
    <row r="1291" spans="1:4" ht="30">
      <c r="A1291" s="446">
        <v>13803</v>
      </c>
      <c r="B1291" s="447" t="s">
        <v>7477</v>
      </c>
      <c r="C1291" s="448" t="s">
        <v>6192</v>
      </c>
      <c r="D1291" s="449" t="s">
        <v>12390</v>
      </c>
    </row>
    <row r="1292" spans="1:4" ht="30">
      <c r="A1292" s="446">
        <v>38642</v>
      </c>
      <c r="B1292" s="447" t="s">
        <v>7478</v>
      </c>
      <c r="C1292" s="448" t="s">
        <v>6192</v>
      </c>
      <c r="D1292" s="449" t="s">
        <v>12391</v>
      </c>
    </row>
    <row r="1293" spans="1:4" ht="30">
      <c r="A1293" s="446">
        <v>36522</v>
      </c>
      <c r="B1293" s="447" t="s">
        <v>7479</v>
      </c>
      <c r="C1293" s="448" t="s">
        <v>6192</v>
      </c>
      <c r="D1293" s="449" t="s">
        <v>12392</v>
      </c>
    </row>
    <row r="1294" spans="1:4" ht="30">
      <c r="A1294" s="446">
        <v>36525</v>
      </c>
      <c r="B1294" s="447" t="s">
        <v>7480</v>
      </c>
      <c r="C1294" s="448" t="s">
        <v>6192</v>
      </c>
      <c r="D1294" s="449" t="s">
        <v>12393</v>
      </c>
    </row>
    <row r="1295" spans="1:4" ht="30">
      <c r="A1295" s="446">
        <v>41991</v>
      </c>
      <c r="B1295" s="447" t="s">
        <v>7481</v>
      </c>
      <c r="C1295" s="448" t="s">
        <v>6192</v>
      </c>
      <c r="D1295" s="449" t="s">
        <v>12394</v>
      </c>
    </row>
    <row r="1296" spans="1:4" ht="30">
      <c r="A1296" s="446">
        <v>34348</v>
      </c>
      <c r="B1296" s="447" t="s">
        <v>7482</v>
      </c>
      <c r="C1296" s="448" t="s">
        <v>6193</v>
      </c>
      <c r="D1296" s="449" t="s">
        <v>12395</v>
      </c>
    </row>
    <row r="1297" spans="1:4" ht="30">
      <c r="A1297" s="446">
        <v>34347</v>
      </c>
      <c r="B1297" s="447" t="s">
        <v>7483</v>
      </c>
      <c r="C1297" s="448" t="s">
        <v>6193</v>
      </c>
      <c r="D1297" s="449" t="s">
        <v>12396</v>
      </c>
    </row>
    <row r="1298" spans="1:4" ht="30">
      <c r="A1298" s="446">
        <v>11146</v>
      </c>
      <c r="B1298" s="447" t="s">
        <v>7484</v>
      </c>
      <c r="C1298" s="448" t="s">
        <v>6356</v>
      </c>
      <c r="D1298" s="449" t="s">
        <v>12397</v>
      </c>
    </row>
    <row r="1299" spans="1:4" ht="30">
      <c r="A1299" s="446">
        <v>11147</v>
      </c>
      <c r="B1299" s="447" t="s">
        <v>7485</v>
      </c>
      <c r="C1299" s="448" t="s">
        <v>6356</v>
      </c>
      <c r="D1299" s="449" t="s">
        <v>12398</v>
      </c>
    </row>
    <row r="1300" spans="1:4" ht="30">
      <c r="A1300" s="446">
        <v>34872</v>
      </c>
      <c r="B1300" s="447" t="s">
        <v>7486</v>
      </c>
      <c r="C1300" s="448" t="s">
        <v>6356</v>
      </c>
      <c r="D1300" s="449" t="s">
        <v>12399</v>
      </c>
    </row>
    <row r="1301" spans="1:4" ht="30">
      <c r="A1301" s="446">
        <v>34491</v>
      </c>
      <c r="B1301" s="447" t="s">
        <v>7487</v>
      </c>
      <c r="C1301" s="448" t="s">
        <v>6356</v>
      </c>
      <c r="D1301" s="449" t="s">
        <v>12400</v>
      </c>
    </row>
    <row r="1302" spans="1:4" ht="30">
      <c r="A1302" s="446">
        <v>34770</v>
      </c>
      <c r="B1302" s="447" t="s">
        <v>7488</v>
      </c>
      <c r="C1302" s="448" t="s">
        <v>7311</v>
      </c>
      <c r="D1302" s="449" t="s">
        <v>12401</v>
      </c>
    </row>
    <row r="1303" spans="1:4" ht="30">
      <c r="A1303" s="446">
        <v>1518</v>
      </c>
      <c r="B1303" s="447" t="s">
        <v>7489</v>
      </c>
      <c r="C1303" s="448" t="s">
        <v>7311</v>
      </c>
      <c r="D1303" s="449" t="s">
        <v>12402</v>
      </c>
    </row>
    <row r="1304" spans="1:4" ht="30">
      <c r="A1304" s="446">
        <v>41965</v>
      </c>
      <c r="B1304" s="447" t="s">
        <v>7490</v>
      </c>
      <c r="C1304" s="448" t="s">
        <v>7311</v>
      </c>
      <c r="D1304" s="449" t="s">
        <v>12403</v>
      </c>
    </row>
    <row r="1305" spans="1:4" ht="30">
      <c r="A1305" s="446">
        <v>34492</v>
      </c>
      <c r="B1305" s="447" t="s">
        <v>7491</v>
      </c>
      <c r="C1305" s="448" t="s">
        <v>6356</v>
      </c>
      <c r="D1305" s="449" t="s">
        <v>12404</v>
      </c>
    </row>
    <row r="1306" spans="1:4" ht="30">
      <c r="A1306" s="446">
        <v>1524</v>
      </c>
      <c r="B1306" s="447" t="s">
        <v>7492</v>
      </c>
      <c r="C1306" s="448" t="s">
        <v>6356</v>
      </c>
      <c r="D1306" s="449" t="s">
        <v>12405</v>
      </c>
    </row>
    <row r="1307" spans="1:4" ht="30">
      <c r="A1307" s="446">
        <v>38404</v>
      </c>
      <c r="B1307" s="447" t="s">
        <v>7493</v>
      </c>
      <c r="C1307" s="448" t="s">
        <v>6356</v>
      </c>
      <c r="D1307" s="449" t="s">
        <v>12406</v>
      </c>
    </row>
    <row r="1308" spans="1:4" ht="30">
      <c r="A1308" s="446">
        <v>39849</v>
      </c>
      <c r="B1308" s="447" t="s">
        <v>7494</v>
      </c>
      <c r="C1308" s="448" t="s">
        <v>6356</v>
      </c>
      <c r="D1308" s="449" t="s">
        <v>12407</v>
      </c>
    </row>
    <row r="1309" spans="1:4" ht="30">
      <c r="A1309" s="446">
        <v>38464</v>
      </c>
      <c r="B1309" s="447" t="s">
        <v>7495</v>
      </c>
      <c r="C1309" s="448" t="s">
        <v>6356</v>
      </c>
      <c r="D1309" s="449" t="s">
        <v>12408</v>
      </c>
    </row>
    <row r="1310" spans="1:4" ht="30">
      <c r="A1310" s="446">
        <v>34493</v>
      </c>
      <c r="B1310" s="447" t="s">
        <v>7496</v>
      </c>
      <c r="C1310" s="448" t="s">
        <v>6356</v>
      </c>
      <c r="D1310" s="449" t="s">
        <v>12409</v>
      </c>
    </row>
    <row r="1311" spans="1:4" ht="30">
      <c r="A1311" s="446">
        <v>1527</v>
      </c>
      <c r="B1311" s="447" t="s">
        <v>7497</v>
      </c>
      <c r="C1311" s="448" t="s">
        <v>6356</v>
      </c>
      <c r="D1311" s="449" t="s">
        <v>12410</v>
      </c>
    </row>
    <row r="1312" spans="1:4" ht="30">
      <c r="A1312" s="446">
        <v>38405</v>
      </c>
      <c r="B1312" s="447" t="s">
        <v>7498</v>
      </c>
      <c r="C1312" s="448" t="s">
        <v>6356</v>
      </c>
      <c r="D1312" s="449" t="s">
        <v>12411</v>
      </c>
    </row>
    <row r="1313" spans="1:4" ht="30">
      <c r="A1313" s="446">
        <v>38408</v>
      </c>
      <c r="B1313" s="447" t="s">
        <v>7499</v>
      </c>
      <c r="C1313" s="448" t="s">
        <v>6356</v>
      </c>
      <c r="D1313" s="449" t="s">
        <v>12412</v>
      </c>
    </row>
    <row r="1314" spans="1:4" ht="30">
      <c r="A1314" s="446">
        <v>34494</v>
      </c>
      <c r="B1314" s="447" t="s">
        <v>7500</v>
      </c>
      <c r="C1314" s="448" t="s">
        <v>6356</v>
      </c>
      <c r="D1314" s="449" t="s">
        <v>12413</v>
      </c>
    </row>
    <row r="1315" spans="1:4" ht="30">
      <c r="A1315" s="446">
        <v>1525</v>
      </c>
      <c r="B1315" s="447" t="s">
        <v>7501</v>
      </c>
      <c r="C1315" s="448" t="s">
        <v>6356</v>
      </c>
      <c r="D1315" s="449" t="s">
        <v>12414</v>
      </c>
    </row>
    <row r="1316" spans="1:4" ht="30">
      <c r="A1316" s="446">
        <v>38406</v>
      </c>
      <c r="B1316" s="447" t="s">
        <v>7502</v>
      </c>
      <c r="C1316" s="448" t="s">
        <v>6356</v>
      </c>
      <c r="D1316" s="449" t="s">
        <v>12415</v>
      </c>
    </row>
    <row r="1317" spans="1:4" ht="30">
      <c r="A1317" s="446">
        <v>38409</v>
      </c>
      <c r="B1317" s="447" t="s">
        <v>7503</v>
      </c>
      <c r="C1317" s="448" t="s">
        <v>6356</v>
      </c>
      <c r="D1317" s="449" t="s">
        <v>12416</v>
      </c>
    </row>
    <row r="1318" spans="1:4" ht="30">
      <c r="A1318" s="446">
        <v>34495</v>
      </c>
      <c r="B1318" s="447" t="s">
        <v>7504</v>
      </c>
      <c r="C1318" s="448" t="s">
        <v>6356</v>
      </c>
      <c r="D1318" s="449" t="s">
        <v>12417</v>
      </c>
    </row>
    <row r="1319" spans="1:4" ht="30">
      <c r="A1319" s="446">
        <v>11145</v>
      </c>
      <c r="B1319" s="447" t="s">
        <v>7505</v>
      </c>
      <c r="C1319" s="448" t="s">
        <v>6356</v>
      </c>
      <c r="D1319" s="449" t="s">
        <v>12418</v>
      </c>
    </row>
    <row r="1320" spans="1:4" ht="30">
      <c r="A1320" s="446">
        <v>34496</v>
      </c>
      <c r="B1320" s="447" t="s">
        <v>7506</v>
      </c>
      <c r="C1320" s="448" t="s">
        <v>6356</v>
      </c>
      <c r="D1320" s="449" t="s">
        <v>12419</v>
      </c>
    </row>
    <row r="1321" spans="1:4" ht="30">
      <c r="A1321" s="446">
        <v>34479</v>
      </c>
      <c r="B1321" s="447" t="s">
        <v>7507</v>
      </c>
      <c r="C1321" s="448" t="s">
        <v>6356</v>
      </c>
      <c r="D1321" s="449" t="s">
        <v>12420</v>
      </c>
    </row>
    <row r="1322" spans="1:4" ht="30">
      <c r="A1322" s="446">
        <v>34481</v>
      </c>
      <c r="B1322" s="447" t="s">
        <v>7508</v>
      </c>
      <c r="C1322" s="448" t="s">
        <v>6356</v>
      </c>
      <c r="D1322" s="449" t="s">
        <v>12421</v>
      </c>
    </row>
    <row r="1323" spans="1:4" ht="30">
      <c r="A1323" s="446">
        <v>34483</v>
      </c>
      <c r="B1323" s="447" t="s">
        <v>7509</v>
      </c>
      <c r="C1323" s="448" t="s">
        <v>6356</v>
      </c>
      <c r="D1323" s="449" t="s">
        <v>12422</v>
      </c>
    </row>
    <row r="1324" spans="1:4" ht="30">
      <c r="A1324" s="446">
        <v>34485</v>
      </c>
      <c r="B1324" s="447" t="s">
        <v>7510</v>
      </c>
      <c r="C1324" s="448" t="s">
        <v>6356</v>
      </c>
      <c r="D1324" s="449" t="s">
        <v>12423</v>
      </c>
    </row>
    <row r="1325" spans="1:4" ht="30">
      <c r="A1325" s="446">
        <v>34497</v>
      </c>
      <c r="B1325" s="447" t="s">
        <v>7511</v>
      </c>
      <c r="C1325" s="448" t="s">
        <v>6356</v>
      </c>
      <c r="D1325" s="449" t="s">
        <v>12424</v>
      </c>
    </row>
    <row r="1326" spans="1:4" ht="30">
      <c r="A1326" s="446">
        <v>14041</v>
      </c>
      <c r="B1326" s="447" t="s">
        <v>7512</v>
      </c>
      <c r="C1326" s="448" t="s">
        <v>6356</v>
      </c>
      <c r="D1326" s="449" t="s">
        <v>12425</v>
      </c>
    </row>
    <row r="1327" spans="1:4" ht="30">
      <c r="A1327" s="446">
        <v>1523</v>
      </c>
      <c r="B1327" s="447" t="s">
        <v>7513</v>
      </c>
      <c r="C1327" s="448" t="s">
        <v>6356</v>
      </c>
      <c r="D1327" s="449" t="s">
        <v>12426</v>
      </c>
    </row>
    <row r="1328" spans="1:4">
      <c r="A1328" s="446">
        <v>14054</v>
      </c>
      <c r="B1328" s="447" t="s">
        <v>7515</v>
      </c>
      <c r="C1328" s="448" t="s">
        <v>6192</v>
      </c>
      <c r="D1328" s="449" t="s">
        <v>12427</v>
      </c>
    </row>
    <row r="1329" spans="1:4">
      <c r="A1329" s="446">
        <v>14052</v>
      </c>
      <c r="B1329" s="447" t="s">
        <v>7514</v>
      </c>
      <c r="C1329" s="448" t="s">
        <v>6192</v>
      </c>
      <c r="D1329" s="449" t="s">
        <v>12378</v>
      </c>
    </row>
    <row r="1330" spans="1:4">
      <c r="A1330" s="446">
        <v>14053</v>
      </c>
      <c r="B1330" s="447" t="s">
        <v>7516</v>
      </c>
      <c r="C1330" s="448" t="s">
        <v>6192</v>
      </c>
      <c r="D1330" s="449" t="s">
        <v>12428</v>
      </c>
    </row>
    <row r="1331" spans="1:4">
      <c r="A1331" s="446">
        <v>2560</v>
      </c>
      <c r="B1331" s="447" t="s">
        <v>7518</v>
      </c>
      <c r="C1331" s="448" t="s">
        <v>6192</v>
      </c>
      <c r="D1331" s="449" t="s">
        <v>11578</v>
      </c>
    </row>
    <row r="1332" spans="1:4">
      <c r="A1332" s="446">
        <v>2558</v>
      </c>
      <c r="B1332" s="447" t="s">
        <v>7517</v>
      </c>
      <c r="C1332" s="448" t="s">
        <v>6192</v>
      </c>
      <c r="D1332" s="449" t="s">
        <v>12429</v>
      </c>
    </row>
    <row r="1333" spans="1:4">
      <c r="A1333" s="446">
        <v>2559</v>
      </c>
      <c r="B1333" s="447" t="s">
        <v>7519</v>
      </c>
      <c r="C1333" s="448" t="s">
        <v>6192</v>
      </c>
      <c r="D1333" s="449" t="s">
        <v>12430</v>
      </c>
    </row>
    <row r="1334" spans="1:4">
      <c r="A1334" s="446">
        <v>2592</v>
      </c>
      <c r="B1334" s="447" t="s">
        <v>7520</v>
      </c>
      <c r="C1334" s="448" t="s">
        <v>6192</v>
      </c>
      <c r="D1334" s="449" t="s">
        <v>12431</v>
      </c>
    </row>
    <row r="1335" spans="1:4">
      <c r="A1335" s="446">
        <v>2566</v>
      </c>
      <c r="B1335" s="447" t="s">
        <v>7521</v>
      </c>
      <c r="C1335" s="448" t="s">
        <v>6192</v>
      </c>
      <c r="D1335" s="449" t="s">
        <v>11760</v>
      </c>
    </row>
    <row r="1336" spans="1:4">
      <c r="A1336" s="446">
        <v>2589</v>
      </c>
      <c r="B1336" s="447" t="s">
        <v>7522</v>
      </c>
      <c r="C1336" s="448" t="s">
        <v>6192</v>
      </c>
      <c r="D1336" s="449" t="s">
        <v>12432</v>
      </c>
    </row>
    <row r="1337" spans="1:4">
      <c r="A1337" s="446">
        <v>2590</v>
      </c>
      <c r="B1337" s="447" t="s">
        <v>7524</v>
      </c>
      <c r="C1337" s="448" t="s">
        <v>6192</v>
      </c>
      <c r="D1337" s="449" t="s">
        <v>12434</v>
      </c>
    </row>
    <row r="1338" spans="1:4">
      <c r="A1338" s="446">
        <v>2591</v>
      </c>
      <c r="B1338" s="447" t="s">
        <v>7523</v>
      </c>
      <c r="C1338" s="448" t="s">
        <v>6192</v>
      </c>
      <c r="D1338" s="449" t="s">
        <v>12433</v>
      </c>
    </row>
    <row r="1339" spans="1:4">
      <c r="A1339" s="446">
        <v>2567</v>
      </c>
      <c r="B1339" s="447" t="s">
        <v>7525</v>
      </c>
      <c r="C1339" s="448" t="s">
        <v>6192</v>
      </c>
      <c r="D1339" s="449" t="s">
        <v>12435</v>
      </c>
    </row>
    <row r="1340" spans="1:4">
      <c r="A1340" s="446">
        <v>2568</v>
      </c>
      <c r="B1340" s="447" t="s">
        <v>7527</v>
      </c>
      <c r="C1340" s="448" t="s">
        <v>6192</v>
      </c>
      <c r="D1340" s="449" t="s">
        <v>12437</v>
      </c>
    </row>
    <row r="1341" spans="1:4">
      <c r="A1341" s="446">
        <v>2565</v>
      </c>
      <c r="B1341" s="447" t="s">
        <v>7526</v>
      </c>
      <c r="C1341" s="448" t="s">
        <v>6192</v>
      </c>
      <c r="D1341" s="449" t="s">
        <v>12436</v>
      </c>
    </row>
    <row r="1342" spans="1:4">
      <c r="A1342" s="446">
        <v>2594</v>
      </c>
      <c r="B1342" s="447" t="s">
        <v>7528</v>
      </c>
      <c r="C1342" s="448" t="s">
        <v>6192</v>
      </c>
      <c r="D1342" s="449" t="s">
        <v>12438</v>
      </c>
    </row>
    <row r="1343" spans="1:4">
      <c r="A1343" s="446">
        <v>2587</v>
      </c>
      <c r="B1343" s="447" t="s">
        <v>7529</v>
      </c>
      <c r="C1343" s="448" t="s">
        <v>6192</v>
      </c>
      <c r="D1343" s="449" t="s">
        <v>12439</v>
      </c>
    </row>
    <row r="1344" spans="1:4">
      <c r="A1344" s="446">
        <v>2588</v>
      </c>
      <c r="B1344" s="447" t="s">
        <v>7530</v>
      </c>
      <c r="C1344" s="448" t="s">
        <v>6192</v>
      </c>
      <c r="D1344" s="449" t="s">
        <v>12440</v>
      </c>
    </row>
    <row r="1345" spans="1:4">
      <c r="A1345" s="446">
        <v>2570</v>
      </c>
      <c r="B1345" s="447" t="s">
        <v>7532</v>
      </c>
      <c r="C1345" s="448" t="s">
        <v>6192</v>
      </c>
      <c r="D1345" s="449" t="s">
        <v>12122</v>
      </c>
    </row>
    <row r="1346" spans="1:4">
      <c r="A1346" s="446">
        <v>2569</v>
      </c>
      <c r="B1346" s="447" t="s">
        <v>7531</v>
      </c>
      <c r="C1346" s="448" t="s">
        <v>6192</v>
      </c>
      <c r="D1346" s="449" t="s">
        <v>12441</v>
      </c>
    </row>
    <row r="1347" spans="1:4">
      <c r="A1347" s="446">
        <v>2571</v>
      </c>
      <c r="B1347" s="447" t="s">
        <v>7533</v>
      </c>
      <c r="C1347" s="448" t="s">
        <v>6192</v>
      </c>
      <c r="D1347" s="449" t="s">
        <v>12442</v>
      </c>
    </row>
    <row r="1348" spans="1:4">
      <c r="A1348" s="446">
        <v>2572</v>
      </c>
      <c r="B1348" s="447" t="s">
        <v>7535</v>
      </c>
      <c r="C1348" s="448" t="s">
        <v>6192</v>
      </c>
      <c r="D1348" s="449" t="s">
        <v>12444</v>
      </c>
    </row>
    <row r="1349" spans="1:4">
      <c r="A1349" s="446">
        <v>2593</v>
      </c>
      <c r="B1349" s="447" t="s">
        <v>7534</v>
      </c>
      <c r="C1349" s="448" t="s">
        <v>6192</v>
      </c>
      <c r="D1349" s="449" t="s">
        <v>12443</v>
      </c>
    </row>
    <row r="1350" spans="1:4">
      <c r="A1350" s="446">
        <v>2595</v>
      </c>
      <c r="B1350" s="447" t="s">
        <v>7536</v>
      </c>
      <c r="C1350" s="448" t="s">
        <v>6192</v>
      </c>
      <c r="D1350" s="449" t="s">
        <v>12445</v>
      </c>
    </row>
    <row r="1351" spans="1:4">
      <c r="A1351" s="446">
        <v>2576</v>
      </c>
      <c r="B1351" s="447" t="s">
        <v>7537</v>
      </c>
      <c r="C1351" s="448" t="s">
        <v>6192</v>
      </c>
      <c r="D1351" s="449" t="s">
        <v>12446</v>
      </c>
    </row>
    <row r="1352" spans="1:4">
      <c r="A1352" s="446">
        <v>2575</v>
      </c>
      <c r="B1352" s="447" t="s">
        <v>7538</v>
      </c>
      <c r="C1352" s="448" t="s">
        <v>6192</v>
      </c>
      <c r="D1352" s="449" t="s">
        <v>12447</v>
      </c>
    </row>
    <row r="1353" spans="1:4">
      <c r="A1353" s="446">
        <v>2586</v>
      </c>
      <c r="B1353" s="447" t="s">
        <v>7540</v>
      </c>
      <c r="C1353" s="448" t="s">
        <v>6192</v>
      </c>
      <c r="D1353" s="449" t="s">
        <v>12449</v>
      </c>
    </row>
    <row r="1354" spans="1:4">
      <c r="A1354" s="446">
        <v>2573</v>
      </c>
      <c r="B1354" s="447" t="s">
        <v>7539</v>
      </c>
      <c r="C1354" s="448" t="s">
        <v>6192</v>
      </c>
      <c r="D1354" s="449" t="s">
        <v>12448</v>
      </c>
    </row>
    <row r="1355" spans="1:4">
      <c r="A1355" s="446">
        <v>2577</v>
      </c>
      <c r="B1355" s="447" t="s">
        <v>7541</v>
      </c>
      <c r="C1355" s="448" t="s">
        <v>6192</v>
      </c>
      <c r="D1355" s="449" t="s">
        <v>12450</v>
      </c>
    </row>
    <row r="1356" spans="1:4">
      <c r="A1356" s="446">
        <v>2578</v>
      </c>
      <c r="B1356" s="447" t="s">
        <v>7543</v>
      </c>
      <c r="C1356" s="448" t="s">
        <v>6192</v>
      </c>
      <c r="D1356" s="449" t="s">
        <v>12452</v>
      </c>
    </row>
    <row r="1357" spans="1:4">
      <c r="A1357" s="446">
        <v>2574</v>
      </c>
      <c r="B1357" s="447" t="s">
        <v>7542</v>
      </c>
      <c r="C1357" s="448" t="s">
        <v>6192</v>
      </c>
      <c r="D1357" s="449" t="s">
        <v>12451</v>
      </c>
    </row>
    <row r="1358" spans="1:4">
      <c r="A1358" s="446">
        <v>2585</v>
      </c>
      <c r="B1358" s="447" t="s">
        <v>7544</v>
      </c>
      <c r="C1358" s="448" t="s">
        <v>6192</v>
      </c>
      <c r="D1358" s="449" t="s">
        <v>12453</v>
      </c>
    </row>
    <row r="1359" spans="1:4">
      <c r="A1359" s="446">
        <v>12008</v>
      </c>
      <c r="B1359" s="447" t="s">
        <v>7545</v>
      </c>
      <c r="C1359" s="448" t="s">
        <v>6192</v>
      </c>
      <c r="D1359" s="449" t="s">
        <v>12454</v>
      </c>
    </row>
    <row r="1360" spans="1:4">
      <c r="A1360" s="446">
        <v>2582</v>
      </c>
      <c r="B1360" s="447" t="s">
        <v>7546</v>
      </c>
      <c r="C1360" s="448" t="s">
        <v>6192</v>
      </c>
      <c r="D1360" s="449" t="s">
        <v>12455</v>
      </c>
    </row>
    <row r="1361" spans="1:4">
      <c r="A1361" s="446">
        <v>2597</v>
      </c>
      <c r="B1361" s="447" t="s">
        <v>7547</v>
      </c>
      <c r="C1361" s="448" t="s">
        <v>6192</v>
      </c>
      <c r="D1361" s="449" t="s">
        <v>11939</v>
      </c>
    </row>
    <row r="1362" spans="1:4">
      <c r="A1362" s="446">
        <v>2581</v>
      </c>
      <c r="B1362" s="447" t="s">
        <v>7549</v>
      </c>
      <c r="C1362" s="448" t="s">
        <v>6192</v>
      </c>
      <c r="D1362" s="449" t="s">
        <v>12457</v>
      </c>
    </row>
    <row r="1363" spans="1:4">
      <c r="A1363" s="446">
        <v>2579</v>
      </c>
      <c r="B1363" s="447" t="s">
        <v>7548</v>
      </c>
      <c r="C1363" s="448" t="s">
        <v>6192</v>
      </c>
      <c r="D1363" s="449" t="s">
        <v>12456</v>
      </c>
    </row>
    <row r="1364" spans="1:4">
      <c r="A1364" s="446">
        <v>2596</v>
      </c>
      <c r="B1364" s="447" t="s">
        <v>7550</v>
      </c>
      <c r="C1364" s="448" t="s">
        <v>6192</v>
      </c>
      <c r="D1364" s="449" t="s">
        <v>12458</v>
      </c>
    </row>
    <row r="1365" spans="1:4">
      <c r="A1365" s="446">
        <v>2583</v>
      </c>
      <c r="B1365" s="447" t="s">
        <v>7552</v>
      </c>
      <c r="C1365" s="448" t="s">
        <v>6192</v>
      </c>
      <c r="D1365" s="449" t="s">
        <v>12460</v>
      </c>
    </row>
    <row r="1366" spans="1:4">
      <c r="A1366" s="446">
        <v>2580</v>
      </c>
      <c r="B1366" s="447" t="s">
        <v>7551</v>
      </c>
      <c r="C1366" s="448" t="s">
        <v>6192</v>
      </c>
      <c r="D1366" s="449" t="s">
        <v>12459</v>
      </c>
    </row>
    <row r="1367" spans="1:4">
      <c r="A1367" s="446">
        <v>2584</v>
      </c>
      <c r="B1367" s="447" t="s">
        <v>7553</v>
      </c>
      <c r="C1367" s="448" t="s">
        <v>6192</v>
      </c>
      <c r="D1367" s="449" t="s">
        <v>12461</v>
      </c>
    </row>
    <row r="1368" spans="1:4">
      <c r="A1368" s="446">
        <v>39329</v>
      </c>
      <c r="B1368" s="447" t="s">
        <v>7555</v>
      </c>
      <c r="C1368" s="448" t="s">
        <v>6192</v>
      </c>
      <c r="D1368" s="449" t="s">
        <v>12463</v>
      </c>
    </row>
    <row r="1369" spans="1:4">
      <c r="A1369" s="446">
        <v>12010</v>
      </c>
      <c r="B1369" s="447" t="s">
        <v>7554</v>
      </c>
      <c r="C1369" s="448" t="s">
        <v>6192</v>
      </c>
      <c r="D1369" s="449" t="s">
        <v>12462</v>
      </c>
    </row>
    <row r="1370" spans="1:4">
      <c r="A1370" s="446">
        <v>39332</v>
      </c>
      <c r="B1370" s="447" t="s">
        <v>7557</v>
      </c>
      <c r="C1370" s="448" t="s">
        <v>6192</v>
      </c>
      <c r="D1370" s="449" t="s">
        <v>12465</v>
      </c>
    </row>
    <row r="1371" spans="1:4">
      <c r="A1371" s="446">
        <v>39330</v>
      </c>
      <c r="B1371" s="447" t="s">
        <v>7556</v>
      </c>
      <c r="C1371" s="448" t="s">
        <v>6192</v>
      </c>
      <c r="D1371" s="449" t="s">
        <v>12464</v>
      </c>
    </row>
    <row r="1372" spans="1:4">
      <c r="A1372" s="446">
        <v>39331</v>
      </c>
      <c r="B1372" s="447" t="s">
        <v>7558</v>
      </c>
      <c r="C1372" s="448" t="s">
        <v>6192</v>
      </c>
      <c r="D1372" s="449" t="s">
        <v>12466</v>
      </c>
    </row>
    <row r="1373" spans="1:4">
      <c r="A1373" s="446">
        <v>39335</v>
      </c>
      <c r="B1373" s="447" t="s">
        <v>7560</v>
      </c>
      <c r="C1373" s="448" t="s">
        <v>6192</v>
      </c>
      <c r="D1373" s="449" t="s">
        <v>12468</v>
      </c>
    </row>
    <row r="1374" spans="1:4">
      <c r="A1374" s="446">
        <v>39333</v>
      </c>
      <c r="B1374" s="447" t="s">
        <v>7559</v>
      </c>
      <c r="C1374" s="448" t="s">
        <v>6192</v>
      </c>
      <c r="D1374" s="449" t="s">
        <v>12467</v>
      </c>
    </row>
    <row r="1375" spans="1:4">
      <c r="A1375" s="446">
        <v>39334</v>
      </c>
      <c r="B1375" s="447" t="s">
        <v>7561</v>
      </c>
      <c r="C1375" s="448" t="s">
        <v>6192</v>
      </c>
      <c r="D1375" s="449" t="s">
        <v>12469</v>
      </c>
    </row>
    <row r="1376" spans="1:4">
      <c r="A1376" s="446">
        <v>12015</v>
      </c>
      <c r="B1376" s="447" t="s">
        <v>7563</v>
      </c>
      <c r="C1376" s="448" t="s">
        <v>6192</v>
      </c>
      <c r="D1376" s="449" t="s">
        <v>12471</v>
      </c>
    </row>
    <row r="1377" spans="1:4">
      <c r="A1377" s="446">
        <v>12016</v>
      </c>
      <c r="B1377" s="447" t="s">
        <v>7562</v>
      </c>
      <c r="C1377" s="448" t="s">
        <v>6192</v>
      </c>
      <c r="D1377" s="449" t="s">
        <v>12470</v>
      </c>
    </row>
    <row r="1378" spans="1:4">
      <c r="A1378" s="446">
        <v>12019</v>
      </c>
      <c r="B1378" s="447" t="s">
        <v>7565</v>
      </c>
      <c r="C1378" s="448" t="s">
        <v>6192</v>
      </c>
      <c r="D1378" s="449" t="s">
        <v>12471</v>
      </c>
    </row>
    <row r="1379" spans="1:4">
      <c r="A1379" s="446">
        <v>12020</v>
      </c>
      <c r="B1379" s="447" t="s">
        <v>7564</v>
      </c>
      <c r="C1379" s="448" t="s">
        <v>6192</v>
      </c>
      <c r="D1379" s="449" t="s">
        <v>12470</v>
      </c>
    </row>
    <row r="1380" spans="1:4">
      <c r="A1380" s="446">
        <v>39338</v>
      </c>
      <c r="B1380" s="447" t="s">
        <v>7567</v>
      </c>
      <c r="C1380" s="448" t="s">
        <v>6192</v>
      </c>
      <c r="D1380" s="449" t="s">
        <v>12465</v>
      </c>
    </row>
    <row r="1381" spans="1:4">
      <c r="A1381" s="446">
        <v>39336</v>
      </c>
      <c r="B1381" s="447" t="s">
        <v>7566</v>
      </c>
      <c r="C1381" s="448" t="s">
        <v>6192</v>
      </c>
      <c r="D1381" s="449" t="s">
        <v>12464</v>
      </c>
    </row>
    <row r="1382" spans="1:4">
      <c r="A1382" s="446">
        <v>39337</v>
      </c>
      <c r="B1382" s="447" t="s">
        <v>7568</v>
      </c>
      <c r="C1382" s="448" t="s">
        <v>6192</v>
      </c>
      <c r="D1382" s="449" t="s">
        <v>12466</v>
      </c>
    </row>
    <row r="1383" spans="1:4">
      <c r="A1383" s="446">
        <v>39341</v>
      </c>
      <c r="B1383" s="447" t="s">
        <v>7569</v>
      </c>
      <c r="C1383" s="448" t="s">
        <v>6192</v>
      </c>
      <c r="D1383" s="449" t="s">
        <v>12472</v>
      </c>
    </row>
    <row r="1384" spans="1:4">
      <c r="A1384" s="446">
        <v>39340</v>
      </c>
      <c r="B1384" s="447" t="s">
        <v>7570</v>
      </c>
      <c r="C1384" s="448" t="s">
        <v>6192</v>
      </c>
      <c r="D1384" s="449" t="s">
        <v>12473</v>
      </c>
    </row>
    <row r="1385" spans="1:4">
      <c r="A1385" s="446">
        <v>39342</v>
      </c>
      <c r="B1385" s="447" t="s">
        <v>7572</v>
      </c>
      <c r="C1385" s="448" t="s">
        <v>6192</v>
      </c>
      <c r="D1385" s="449" t="s">
        <v>12472</v>
      </c>
    </row>
    <row r="1386" spans="1:4">
      <c r="A1386" s="446">
        <v>12025</v>
      </c>
      <c r="B1386" s="447" t="s">
        <v>7571</v>
      </c>
      <c r="C1386" s="448" t="s">
        <v>6192</v>
      </c>
      <c r="D1386" s="449" t="s">
        <v>12474</v>
      </c>
    </row>
    <row r="1387" spans="1:4">
      <c r="A1387" s="446">
        <v>39345</v>
      </c>
      <c r="B1387" s="447" t="s">
        <v>7574</v>
      </c>
      <c r="C1387" s="448" t="s">
        <v>6192</v>
      </c>
      <c r="D1387" s="449" t="s">
        <v>12203</v>
      </c>
    </row>
    <row r="1388" spans="1:4">
      <c r="A1388" s="446">
        <v>39343</v>
      </c>
      <c r="B1388" s="447" t="s">
        <v>7573</v>
      </c>
      <c r="C1388" s="448" t="s">
        <v>6192</v>
      </c>
      <c r="D1388" s="449" t="s">
        <v>12475</v>
      </c>
    </row>
    <row r="1389" spans="1:4">
      <c r="A1389" s="446">
        <v>39344</v>
      </c>
      <c r="B1389" s="447" t="s">
        <v>7575</v>
      </c>
      <c r="C1389" s="448" t="s">
        <v>6192</v>
      </c>
      <c r="D1389" s="449" t="s">
        <v>12476</v>
      </c>
    </row>
    <row r="1390" spans="1:4" ht="30">
      <c r="A1390" s="446">
        <v>12623</v>
      </c>
      <c r="B1390" s="447" t="s">
        <v>7576</v>
      </c>
      <c r="C1390" s="448" t="s">
        <v>6193</v>
      </c>
      <c r="D1390" s="449" t="s">
        <v>12477</v>
      </c>
    </row>
    <row r="1391" spans="1:4">
      <c r="A1391" s="446">
        <v>34498</v>
      </c>
      <c r="B1391" s="447" t="s">
        <v>7577</v>
      </c>
      <c r="C1391" s="448" t="s">
        <v>6192</v>
      </c>
      <c r="D1391" s="449" t="s">
        <v>12478</v>
      </c>
    </row>
    <row r="1392" spans="1:4">
      <c r="A1392" s="446">
        <v>13244</v>
      </c>
      <c r="B1392" s="447" t="s">
        <v>7578</v>
      </c>
      <c r="C1392" s="448" t="s">
        <v>6192</v>
      </c>
      <c r="D1392" s="449" t="s">
        <v>12479</v>
      </c>
    </row>
    <row r="1393" spans="1:4" ht="30">
      <c r="A1393" s="446">
        <v>38998</v>
      </c>
      <c r="B1393" s="447" t="s">
        <v>7579</v>
      </c>
      <c r="C1393" s="448" t="s">
        <v>6192</v>
      </c>
      <c r="D1393" s="449" t="s">
        <v>12480</v>
      </c>
    </row>
    <row r="1394" spans="1:4" ht="30">
      <c r="A1394" s="446">
        <v>38999</v>
      </c>
      <c r="B1394" s="447" t="s">
        <v>7580</v>
      </c>
      <c r="C1394" s="448" t="s">
        <v>6192</v>
      </c>
      <c r="D1394" s="449" t="s">
        <v>12035</v>
      </c>
    </row>
    <row r="1395" spans="1:4" ht="30">
      <c r="A1395" s="446">
        <v>38996</v>
      </c>
      <c r="B1395" s="447" t="s">
        <v>7581</v>
      </c>
      <c r="C1395" s="448" t="s">
        <v>6192</v>
      </c>
      <c r="D1395" s="449" t="s">
        <v>11323</v>
      </c>
    </row>
    <row r="1396" spans="1:4" ht="30">
      <c r="A1396" s="446">
        <v>38997</v>
      </c>
      <c r="B1396" s="447" t="s">
        <v>7582</v>
      </c>
      <c r="C1396" s="448" t="s">
        <v>6192</v>
      </c>
      <c r="D1396" s="449" t="s">
        <v>12481</v>
      </c>
    </row>
    <row r="1397" spans="1:4">
      <c r="A1397" s="446">
        <v>39862</v>
      </c>
      <c r="B1397" s="447" t="s">
        <v>7583</v>
      </c>
      <c r="C1397" s="448" t="s">
        <v>6192</v>
      </c>
      <c r="D1397" s="449" t="s">
        <v>12474</v>
      </c>
    </row>
    <row r="1398" spans="1:4">
      <c r="A1398" s="446">
        <v>39863</v>
      </c>
      <c r="B1398" s="447" t="s">
        <v>7584</v>
      </c>
      <c r="C1398" s="448" t="s">
        <v>6192</v>
      </c>
      <c r="D1398" s="449" t="s">
        <v>12282</v>
      </c>
    </row>
    <row r="1399" spans="1:4">
      <c r="A1399" s="446">
        <v>39864</v>
      </c>
      <c r="B1399" s="447" t="s">
        <v>7585</v>
      </c>
      <c r="C1399" s="448" t="s">
        <v>6192</v>
      </c>
      <c r="D1399" s="449" t="s">
        <v>12482</v>
      </c>
    </row>
    <row r="1400" spans="1:4">
      <c r="A1400" s="446">
        <v>39865</v>
      </c>
      <c r="B1400" s="447" t="s">
        <v>7586</v>
      </c>
      <c r="C1400" s="448" t="s">
        <v>6192</v>
      </c>
      <c r="D1400" s="449" t="s">
        <v>12483</v>
      </c>
    </row>
    <row r="1401" spans="1:4" ht="30">
      <c r="A1401" s="446">
        <v>2517</v>
      </c>
      <c r="B1401" s="447" t="s">
        <v>7587</v>
      </c>
      <c r="C1401" s="448" t="s">
        <v>6192</v>
      </c>
      <c r="D1401" s="449" t="s">
        <v>12484</v>
      </c>
    </row>
    <row r="1402" spans="1:4" ht="30">
      <c r="A1402" s="446">
        <v>2522</v>
      </c>
      <c r="B1402" s="447" t="s">
        <v>7588</v>
      </c>
      <c r="C1402" s="448" t="s">
        <v>6192</v>
      </c>
      <c r="D1402" s="449" t="s">
        <v>11441</v>
      </c>
    </row>
    <row r="1403" spans="1:4" ht="30">
      <c r="A1403" s="446">
        <v>2516</v>
      </c>
      <c r="B1403" s="447" t="s">
        <v>7590</v>
      </c>
      <c r="C1403" s="448" t="s">
        <v>6192</v>
      </c>
      <c r="D1403" s="449" t="s">
        <v>12486</v>
      </c>
    </row>
    <row r="1404" spans="1:4" ht="30">
      <c r="A1404" s="446">
        <v>2548</v>
      </c>
      <c r="B1404" s="447" t="s">
        <v>7589</v>
      </c>
      <c r="C1404" s="448" t="s">
        <v>6192</v>
      </c>
      <c r="D1404" s="449" t="s">
        <v>12485</v>
      </c>
    </row>
    <row r="1405" spans="1:4" ht="30">
      <c r="A1405" s="446">
        <v>2518</v>
      </c>
      <c r="B1405" s="447" t="s">
        <v>7591</v>
      </c>
      <c r="C1405" s="448" t="s">
        <v>6192</v>
      </c>
      <c r="D1405" s="449" t="s">
        <v>12487</v>
      </c>
    </row>
    <row r="1406" spans="1:4" ht="30">
      <c r="A1406" s="446">
        <v>2521</v>
      </c>
      <c r="B1406" s="447" t="s">
        <v>7592</v>
      </c>
      <c r="C1406" s="448" t="s">
        <v>6192</v>
      </c>
      <c r="D1406" s="449" t="s">
        <v>12488</v>
      </c>
    </row>
    <row r="1407" spans="1:4" ht="30">
      <c r="A1407" s="446">
        <v>2519</v>
      </c>
      <c r="B1407" s="447" t="s">
        <v>7594</v>
      </c>
      <c r="C1407" s="448" t="s">
        <v>6192</v>
      </c>
      <c r="D1407" s="449" t="s">
        <v>12490</v>
      </c>
    </row>
    <row r="1408" spans="1:4" ht="30">
      <c r="A1408" s="446">
        <v>2515</v>
      </c>
      <c r="B1408" s="447" t="s">
        <v>7593</v>
      </c>
      <c r="C1408" s="448" t="s">
        <v>6192</v>
      </c>
      <c r="D1408" s="449" t="s">
        <v>12489</v>
      </c>
    </row>
    <row r="1409" spans="1:4" ht="30">
      <c r="A1409" s="446">
        <v>2520</v>
      </c>
      <c r="B1409" s="447" t="s">
        <v>7595</v>
      </c>
      <c r="C1409" s="448" t="s">
        <v>6192</v>
      </c>
      <c r="D1409" s="449" t="s">
        <v>12491</v>
      </c>
    </row>
    <row r="1410" spans="1:4" ht="30">
      <c r="A1410" s="446">
        <v>1602</v>
      </c>
      <c r="B1410" s="447" t="s">
        <v>7596</v>
      </c>
      <c r="C1410" s="448" t="s">
        <v>6192</v>
      </c>
      <c r="D1410" s="449" t="s">
        <v>12137</v>
      </c>
    </row>
    <row r="1411" spans="1:4" ht="30">
      <c r="A1411" s="446">
        <v>1601</v>
      </c>
      <c r="B1411" s="447" t="s">
        <v>7597</v>
      </c>
      <c r="C1411" s="448" t="s">
        <v>6192</v>
      </c>
      <c r="D1411" s="449" t="s">
        <v>12492</v>
      </c>
    </row>
    <row r="1412" spans="1:4" ht="30">
      <c r="A1412" s="446">
        <v>1600</v>
      </c>
      <c r="B1412" s="447" t="s">
        <v>7599</v>
      </c>
      <c r="C1412" s="448" t="s">
        <v>6192</v>
      </c>
      <c r="D1412" s="449" t="s">
        <v>12494</v>
      </c>
    </row>
    <row r="1413" spans="1:4" ht="30">
      <c r="A1413" s="446">
        <v>1598</v>
      </c>
      <c r="B1413" s="447" t="s">
        <v>7598</v>
      </c>
      <c r="C1413" s="448" t="s">
        <v>6192</v>
      </c>
      <c r="D1413" s="449" t="s">
        <v>12493</v>
      </c>
    </row>
    <row r="1414" spans="1:4" ht="30">
      <c r="A1414" s="446">
        <v>1603</v>
      </c>
      <c r="B1414" s="447" t="s">
        <v>7600</v>
      </c>
      <c r="C1414" s="448" t="s">
        <v>6192</v>
      </c>
      <c r="D1414" s="449" t="s">
        <v>12495</v>
      </c>
    </row>
    <row r="1415" spans="1:4" ht="30">
      <c r="A1415" s="446">
        <v>1599</v>
      </c>
      <c r="B1415" s="447" t="s">
        <v>7601</v>
      </c>
      <c r="C1415" s="448" t="s">
        <v>6192</v>
      </c>
      <c r="D1415" s="449" t="s">
        <v>12476</v>
      </c>
    </row>
    <row r="1416" spans="1:4" ht="30">
      <c r="A1416" s="446">
        <v>1597</v>
      </c>
      <c r="B1416" s="447" t="s">
        <v>7602</v>
      </c>
      <c r="C1416" s="448" t="s">
        <v>6192</v>
      </c>
      <c r="D1416" s="449" t="s">
        <v>12496</v>
      </c>
    </row>
    <row r="1417" spans="1:4">
      <c r="A1417" s="446">
        <v>39600</v>
      </c>
      <c r="B1417" s="447" t="s">
        <v>7603</v>
      </c>
      <c r="C1417" s="448" t="s">
        <v>6192</v>
      </c>
      <c r="D1417" s="449" t="s">
        <v>12497</v>
      </c>
    </row>
    <row r="1418" spans="1:4">
      <c r="A1418" s="446">
        <v>39601</v>
      </c>
      <c r="B1418" s="447" t="s">
        <v>7604</v>
      </c>
      <c r="C1418" s="448" t="s">
        <v>6192</v>
      </c>
      <c r="D1418" s="449" t="s">
        <v>12449</v>
      </c>
    </row>
    <row r="1419" spans="1:4">
      <c r="A1419" s="446">
        <v>39602</v>
      </c>
      <c r="B1419" s="447" t="s">
        <v>7605</v>
      </c>
      <c r="C1419" s="448" t="s">
        <v>6192</v>
      </c>
      <c r="D1419" s="449" t="s">
        <v>12212</v>
      </c>
    </row>
    <row r="1420" spans="1:4">
      <c r="A1420" s="446">
        <v>39603</v>
      </c>
      <c r="B1420" s="447" t="s">
        <v>7606</v>
      </c>
      <c r="C1420" s="448" t="s">
        <v>6192</v>
      </c>
      <c r="D1420" s="449" t="s">
        <v>12498</v>
      </c>
    </row>
    <row r="1421" spans="1:4" ht="30">
      <c r="A1421" s="446">
        <v>11821</v>
      </c>
      <c r="B1421" s="447" t="s">
        <v>7607</v>
      </c>
      <c r="C1421" s="448" t="s">
        <v>6192</v>
      </c>
      <c r="D1421" s="449" t="s">
        <v>12499</v>
      </c>
    </row>
    <row r="1422" spans="1:4" ht="30">
      <c r="A1422" s="446">
        <v>1562</v>
      </c>
      <c r="B1422" s="447" t="s">
        <v>7608</v>
      </c>
      <c r="C1422" s="448" t="s">
        <v>6192</v>
      </c>
      <c r="D1422" s="449" t="s">
        <v>12500</v>
      </c>
    </row>
    <row r="1423" spans="1:4" ht="30">
      <c r="A1423" s="446">
        <v>1563</v>
      </c>
      <c r="B1423" s="447" t="s">
        <v>7609</v>
      </c>
      <c r="C1423" s="448" t="s">
        <v>6192</v>
      </c>
      <c r="D1423" s="449" t="s">
        <v>12501</v>
      </c>
    </row>
    <row r="1424" spans="1:4">
      <c r="A1424" s="446">
        <v>11856</v>
      </c>
      <c r="B1424" s="447" t="s">
        <v>7610</v>
      </c>
      <c r="C1424" s="448" t="s">
        <v>6192</v>
      </c>
      <c r="D1424" s="449" t="s">
        <v>11453</v>
      </c>
    </row>
    <row r="1425" spans="1:4">
      <c r="A1425" s="446">
        <v>11857</v>
      </c>
      <c r="B1425" s="447" t="s">
        <v>7611</v>
      </c>
      <c r="C1425" s="448" t="s">
        <v>6192</v>
      </c>
      <c r="D1425" s="449" t="s">
        <v>12502</v>
      </c>
    </row>
    <row r="1426" spans="1:4">
      <c r="A1426" s="446">
        <v>11858</v>
      </c>
      <c r="B1426" s="447" t="s">
        <v>7612</v>
      </c>
      <c r="C1426" s="448" t="s">
        <v>6192</v>
      </c>
      <c r="D1426" s="449" t="s">
        <v>12503</v>
      </c>
    </row>
    <row r="1427" spans="1:4">
      <c r="A1427" s="446">
        <v>1539</v>
      </c>
      <c r="B1427" s="447" t="s">
        <v>7613</v>
      </c>
      <c r="C1427" s="448" t="s">
        <v>6192</v>
      </c>
      <c r="D1427" s="449" t="s">
        <v>12504</v>
      </c>
    </row>
    <row r="1428" spans="1:4">
      <c r="A1428" s="446">
        <v>11859</v>
      </c>
      <c r="B1428" s="447" t="s">
        <v>7614</v>
      </c>
      <c r="C1428" s="448" t="s">
        <v>6192</v>
      </c>
      <c r="D1428" s="449" t="s">
        <v>12505</v>
      </c>
    </row>
    <row r="1429" spans="1:4">
      <c r="A1429" s="446">
        <v>1550</v>
      </c>
      <c r="B1429" s="447" t="s">
        <v>7615</v>
      </c>
      <c r="C1429" s="448" t="s">
        <v>6192</v>
      </c>
      <c r="D1429" s="449" t="s">
        <v>12506</v>
      </c>
    </row>
    <row r="1430" spans="1:4">
      <c r="A1430" s="446">
        <v>11854</v>
      </c>
      <c r="B1430" s="447" t="s">
        <v>7616</v>
      </c>
      <c r="C1430" s="448" t="s">
        <v>6192</v>
      </c>
      <c r="D1430" s="449" t="s">
        <v>12507</v>
      </c>
    </row>
    <row r="1431" spans="1:4">
      <c r="A1431" s="446">
        <v>11862</v>
      </c>
      <c r="B1431" s="447" t="s">
        <v>7617</v>
      </c>
      <c r="C1431" s="448" t="s">
        <v>6192</v>
      </c>
      <c r="D1431" s="449" t="s">
        <v>12508</v>
      </c>
    </row>
    <row r="1432" spans="1:4">
      <c r="A1432" s="446">
        <v>11863</v>
      </c>
      <c r="B1432" s="447" t="s">
        <v>7618</v>
      </c>
      <c r="C1432" s="448" t="s">
        <v>6192</v>
      </c>
      <c r="D1432" s="449" t="s">
        <v>11309</v>
      </c>
    </row>
    <row r="1433" spans="1:4">
      <c r="A1433" s="446">
        <v>11855</v>
      </c>
      <c r="B1433" s="447" t="s">
        <v>7619</v>
      </c>
      <c r="C1433" s="448" t="s">
        <v>6192</v>
      </c>
      <c r="D1433" s="449" t="s">
        <v>12509</v>
      </c>
    </row>
    <row r="1434" spans="1:4">
      <c r="A1434" s="446">
        <v>11864</v>
      </c>
      <c r="B1434" s="447" t="s">
        <v>7620</v>
      </c>
      <c r="C1434" s="448" t="s">
        <v>6192</v>
      </c>
      <c r="D1434" s="449" t="s">
        <v>12510</v>
      </c>
    </row>
    <row r="1435" spans="1:4" ht="30">
      <c r="A1435" s="446">
        <v>2527</v>
      </c>
      <c r="B1435" s="447" t="s">
        <v>7621</v>
      </c>
      <c r="C1435" s="448" t="s">
        <v>6192</v>
      </c>
      <c r="D1435" s="449" t="s">
        <v>12511</v>
      </c>
    </row>
    <row r="1436" spans="1:4" ht="30">
      <c r="A1436" s="446">
        <v>2526</v>
      </c>
      <c r="B1436" s="447" t="s">
        <v>7622</v>
      </c>
      <c r="C1436" s="448" t="s">
        <v>6192</v>
      </c>
      <c r="D1436" s="449" t="s">
        <v>11403</v>
      </c>
    </row>
    <row r="1437" spans="1:4" ht="30">
      <c r="A1437" s="446">
        <v>2483</v>
      </c>
      <c r="B1437" s="447" t="s">
        <v>7624</v>
      </c>
      <c r="C1437" s="448" t="s">
        <v>6192</v>
      </c>
      <c r="D1437" s="449" t="s">
        <v>11861</v>
      </c>
    </row>
    <row r="1438" spans="1:4" ht="30">
      <c r="A1438" s="446">
        <v>2487</v>
      </c>
      <c r="B1438" s="447" t="s">
        <v>7623</v>
      </c>
      <c r="C1438" s="448" t="s">
        <v>6192</v>
      </c>
      <c r="D1438" s="449" t="s">
        <v>12512</v>
      </c>
    </row>
    <row r="1439" spans="1:4" ht="30">
      <c r="A1439" s="446">
        <v>2528</v>
      </c>
      <c r="B1439" s="447" t="s">
        <v>7625</v>
      </c>
      <c r="C1439" s="448" t="s">
        <v>6192</v>
      </c>
      <c r="D1439" s="449" t="s">
        <v>12513</v>
      </c>
    </row>
    <row r="1440" spans="1:4" ht="30">
      <c r="A1440" s="446">
        <v>2489</v>
      </c>
      <c r="B1440" s="447" t="s">
        <v>7626</v>
      </c>
      <c r="C1440" s="448" t="s">
        <v>6192</v>
      </c>
      <c r="D1440" s="449" t="s">
        <v>12463</v>
      </c>
    </row>
    <row r="1441" spans="1:4" ht="30">
      <c r="A1441" s="446">
        <v>2484</v>
      </c>
      <c r="B1441" s="447" t="s">
        <v>7628</v>
      </c>
      <c r="C1441" s="448" t="s">
        <v>6192</v>
      </c>
      <c r="D1441" s="449" t="s">
        <v>12514</v>
      </c>
    </row>
    <row r="1442" spans="1:4" ht="30">
      <c r="A1442" s="446">
        <v>2488</v>
      </c>
      <c r="B1442" s="447" t="s">
        <v>7627</v>
      </c>
      <c r="C1442" s="448" t="s">
        <v>6192</v>
      </c>
      <c r="D1442" s="449" t="s">
        <v>11473</v>
      </c>
    </row>
    <row r="1443" spans="1:4" ht="30">
      <c r="A1443" s="446">
        <v>2485</v>
      </c>
      <c r="B1443" s="447" t="s">
        <v>7629</v>
      </c>
      <c r="C1443" s="448" t="s">
        <v>6192</v>
      </c>
      <c r="D1443" s="449" t="s">
        <v>12515</v>
      </c>
    </row>
    <row r="1444" spans="1:4">
      <c r="A1444" s="446">
        <v>38005</v>
      </c>
      <c r="B1444" s="447" t="s">
        <v>7630</v>
      </c>
      <c r="C1444" s="448" t="s">
        <v>6192</v>
      </c>
      <c r="D1444" s="449" t="s">
        <v>12516</v>
      </c>
    </row>
    <row r="1445" spans="1:4">
      <c r="A1445" s="446">
        <v>38006</v>
      </c>
      <c r="B1445" s="447" t="s">
        <v>7631</v>
      </c>
      <c r="C1445" s="448" t="s">
        <v>6192</v>
      </c>
      <c r="D1445" s="449" t="s">
        <v>12517</v>
      </c>
    </row>
    <row r="1446" spans="1:4">
      <c r="A1446" s="446">
        <v>38428</v>
      </c>
      <c r="B1446" s="447" t="s">
        <v>7632</v>
      </c>
      <c r="C1446" s="448" t="s">
        <v>6192</v>
      </c>
      <c r="D1446" s="449" t="s">
        <v>12518</v>
      </c>
    </row>
    <row r="1447" spans="1:4">
      <c r="A1447" s="446">
        <v>38007</v>
      </c>
      <c r="B1447" s="447" t="s">
        <v>7633</v>
      </c>
      <c r="C1447" s="448" t="s">
        <v>6192</v>
      </c>
      <c r="D1447" s="449" t="s">
        <v>12432</v>
      </c>
    </row>
    <row r="1448" spans="1:4">
      <c r="A1448" s="446">
        <v>38008</v>
      </c>
      <c r="B1448" s="447" t="s">
        <v>7634</v>
      </c>
      <c r="C1448" s="448" t="s">
        <v>6192</v>
      </c>
      <c r="D1448" s="449" t="s">
        <v>12519</v>
      </c>
    </row>
    <row r="1449" spans="1:4">
      <c r="A1449" s="446">
        <v>38009</v>
      </c>
      <c r="B1449" s="447" t="s">
        <v>7635</v>
      </c>
      <c r="C1449" s="448" t="s">
        <v>6192</v>
      </c>
      <c r="D1449" s="449" t="s">
        <v>12520</v>
      </c>
    </row>
    <row r="1450" spans="1:4" ht="30">
      <c r="A1450" s="446">
        <v>39279</v>
      </c>
      <c r="B1450" s="447" t="s">
        <v>7636</v>
      </c>
      <c r="C1450" s="448" t="s">
        <v>6192</v>
      </c>
      <c r="D1450" s="449" t="s">
        <v>11583</v>
      </c>
    </row>
    <row r="1451" spans="1:4" ht="30">
      <c r="A1451" s="446">
        <v>38845</v>
      </c>
      <c r="B1451" s="447" t="s">
        <v>7637</v>
      </c>
      <c r="C1451" s="448" t="s">
        <v>6192</v>
      </c>
      <c r="D1451" s="449" t="s">
        <v>12521</v>
      </c>
    </row>
    <row r="1452" spans="1:4" ht="30">
      <c r="A1452" s="446">
        <v>39280</v>
      </c>
      <c r="B1452" s="447" t="s">
        <v>7638</v>
      </c>
      <c r="C1452" s="448" t="s">
        <v>6192</v>
      </c>
      <c r="D1452" s="449" t="s">
        <v>12522</v>
      </c>
    </row>
    <row r="1453" spans="1:4" ht="30">
      <c r="A1453" s="446">
        <v>39281</v>
      </c>
      <c r="B1453" s="447" t="s">
        <v>7639</v>
      </c>
      <c r="C1453" s="448" t="s">
        <v>6192</v>
      </c>
      <c r="D1453" s="449" t="s">
        <v>12523</v>
      </c>
    </row>
    <row r="1454" spans="1:4" ht="30">
      <c r="A1454" s="446">
        <v>38849</v>
      </c>
      <c r="B1454" s="447" t="s">
        <v>7640</v>
      </c>
      <c r="C1454" s="448" t="s">
        <v>6192</v>
      </c>
      <c r="D1454" s="449" t="s">
        <v>12524</v>
      </c>
    </row>
    <row r="1455" spans="1:4" ht="30">
      <c r="A1455" s="446">
        <v>39282</v>
      </c>
      <c r="B1455" s="447" t="s">
        <v>7641</v>
      </c>
      <c r="C1455" s="448" t="s">
        <v>6192</v>
      </c>
      <c r="D1455" s="449" t="s">
        <v>12525</v>
      </c>
    </row>
    <row r="1456" spans="1:4" ht="30">
      <c r="A1456" s="446">
        <v>38852</v>
      </c>
      <c r="B1456" s="447" t="s">
        <v>7642</v>
      </c>
      <c r="C1456" s="448" t="s">
        <v>6192</v>
      </c>
      <c r="D1456" s="449" t="s">
        <v>12526</v>
      </c>
    </row>
    <row r="1457" spans="1:4" ht="30">
      <c r="A1457" s="446">
        <v>38844</v>
      </c>
      <c r="B1457" s="447" t="s">
        <v>7643</v>
      </c>
      <c r="C1457" s="448" t="s">
        <v>6192</v>
      </c>
      <c r="D1457" s="449" t="s">
        <v>12527</v>
      </c>
    </row>
    <row r="1458" spans="1:4" ht="30">
      <c r="A1458" s="446">
        <v>38846</v>
      </c>
      <c r="B1458" s="447" t="s">
        <v>7644</v>
      </c>
      <c r="C1458" s="448" t="s">
        <v>6192</v>
      </c>
      <c r="D1458" s="449" t="s">
        <v>12528</v>
      </c>
    </row>
    <row r="1459" spans="1:4" ht="30">
      <c r="A1459" s="446">
        <v>38847</v>
      </c>
      <c r="B1459" s="447" t="s">
        <v>7645</v>
      </c>
      <c r="C1459" s="448" t="s">
        <v>6192</v>
      </c>
      <c r="D1459" s="449" t="s">
        <v>12529</v>
      </c>
    </row>
    <row r="1460" spans="1:4" ht="30">
      <c r="A1460" s="446">
        <v>38850</v>
      </c>
      <c r="B1460" s="447" t="s">
        <v>7646</v>
      </c>
      <c r="C1460" s="448" t="s">
        <v>6192</v>
      </c>
      <c r="D1460" s="449" t="s">
        <v>12530</v>
      </c>
    </row>
    <row r="1461" spans="1:4" ht="30">
      <c r="A1461" s="446">
        <v>38848</v>
      </c>
      <c r="B1461" s="447" t="s">
        <v>7647</v>
      </c>
      <c r="C1461" s="448" t="s">
        <v>6192</v>
      </c>
      <c r="D1461" s="449" t="s">
        <v>12531</v>
      </c>
    </row>
    <row r="1462" spans="1:4" ht="30">
      <c r="A1462" s="446">
        <v>38851</v>
      </c>
      <c r="B1462" s="447" t="s">
        <v>7648</v>
      </c>
      <c r="C1462" s="448" t="s">
        <v>6192</v>
      </c>
      <c r="D1462" s="449" t="s">
        <v>11926</v>
      </c>
    </row>
    <row r="1463" spans="1:4">
      <c r="A1463" s="446">
        <v>38860</v>
      </c>
      <c r="B1463" s="447" t="s">
        <v>7649</v>
      </c>
      <c r="C1463" s="448" t="s">
        <v>6192</v>
      </c>
      <c r="D1463" s="449" t="s">
        <v>12464</v>
      </c>
    </row>
    <row r="1464" spans="1:4">
      <c r="A1464" s="446">
        <v>38861</v>
      </c>
      <c r="B1464" s="447" t="s">
        <v>7650</v>
      </c>
      <c r="C1464" s="448" t="s">
        <v>6192</v>
      </c>
      <c r="D1464" s="449" t="s">
        <v>12532</v>
      </c>
    </row>
    <row r="1465" spans="1:4">
      <c r="A1465" s="446">
        <v>38862</v>
      </c>
      <c r="B1465" s="447" t="s">
        <v>7651</v>
      </c>
      <c r="C1465" s="448" t="s">
        <v>6192</v>
      </c>
      <c r="D1465" s="449" t="s">
        <v>12533</v>
      </c>
    </row>
    <row r="1466" spans="1:4">
      <c r="A1466" s="446">
        <v>38863</v>
      </c>
      <c r="B1466" s="447" t="s">
        <v>7652</v>
      </c>
      <c r="C1466" s="448" t="s">
        <v>6192</v>
      </c>
      <c r="D1466" s="449" t="s">
        <v>12534</v>
      </c>
    </row>
    <row r="1467" spans="1:4">
      <c r="A1467" s="446">
        <v>38864</v>
      </c>
      <c r="B1467" s="447" t="s">
        <v>7654</v>
      </c>
      <c r="C1467" s="448" t="s">
        <v>6192</v>
      </c>
      <c r="D1467" s="449" t="s">
        <v>12535</v>
      </c>
    </row>
    <row r="1468" spans="1:4">
      <c r="A1468" s="446">
        <v>38865</v>
      </c>
      <c r="B1468" s="447" t="s">
        <v>7653</v>
      </c>
      <c r="C1468" s="448" t="s">
        <v>6192</v>
      </c>
      <c r="D1468" s="449" t="s">
        <v>11383</v>
      </c>
    </row>
    <row r="1469" spans="1:4">
      <c r="A1469" s="446">
        <v>38866</v>
      </c>
      <c r="B1469" s="447" t="s">
        <v>7655</v>
      </c>
      <c r="C1469" s="448" t="s">
        <v>6192</v>
      </c>
      <c r="D1469" s="449" t="s">
        <v>12536</v>
      </c>
    </row>
    <row r="1470" spans="1:4">
      <c r="A1470" s="446">
        <v>38868</v>
      </c>
      <c r="B1470" s="447" t="s">
        <v>7656</v>
      </c>
      <c r="C1470" s="448" t="s">
        <v>6192</v>
      </c>
      <c r="D1470" s="449" t="s">
        <v>12537</v>
      </c>
    </row>
    <row r="1471" spans="1:4" ht="30">
      <c r="A1471" s="446">
        <v>38853</v>
      </c>
      <c r="B1471" s="447" t="s">
        <v>7657</v>
      </c>
      <c r="C1471" s="448" t="s">
        <v>6192</v>
      </c>
      <c r="D1471" s="449" t="s">
        <v>12538</v>
      </c>
    </row>
    <row r="1472" spans="1:4" ht="30">
      <c r="A1472" s="446">
        <v>38854</v>
      </c>
      <c r="B1472" s="447" t="s">
        <v>7658</v>
      </c>
      <c r="C1472" s="448" t="s">
        <v>6192</v>
      </c>
      <c r="D1472" s="449" t="s">
        <v>12539</v>
      </c>
    </row>
    <row r="1473" spans="1:4" ht="30">
      <c r="A1473" s="446">
        <v>38855</v>
      </c>
      <c r="B1473" s="447" t="s">
        <v>7659</v>
      </c>
      <c r="C1473" s="448" t="s">
        <v>6192</v>
      </c>
      <c r="D1473" s="449" t="s">
        <v>12540</v>
      </c>
    </row>
    <row r="1474" spans="1:4" ht="30">
      <c r="A1474" s="446">
        <v>38856</v>
      </c>
      <c r="B1474" s="447" t="s">
        <v>7660</v>
      </c>
      <c r="C1474" s="448" t="s">
        <v>6192</v>
      </c>
      <c r="D1474" s="449" t="s">
        <v>11872</v>
      </c>
    </row>
    <row r="1475" spans="1:4" ht="30">
      <c r="A1475" s="446">
        <v>38857</v>
      </c>
      <c r="B1475" s="447" t="s">
        <v>7661</v>
      </c>
      <c r="C1475" s="448" t="s">
        <v>6192</v>
      </c>
      <c r="D1475" s="449" t="s">
        <v>12541</v>
      </c>
    </row>
    <row r="1476" spans="1:4" ht="30">
      <c r="A1476" s="446">
        <v>38858</v>
      </c>
      <c r="B1476" s="447" t="s">
        <v>7662</v>
      </c>
      <c r="C1476" s="448" t="s">
        <v>6192</v>
      </c>
      <c r="D1476" s="449" t="s">
        <v>12542</v>
      </c>
    </row>
    <row r="1477" spans="1:4" ht="30">
      <c r="A1477" s="446">
        <v>38859</v>
      </c>
      <c r="B1477" s="447" t="s">
        <v>7663</v>
      </c>
      <c r="C1477" s="448" t="s">
        <v>6192</v>
      </c>
      <c r="D1477" s="449" t="s">
        <v>12543</v>
      </c>
    </row>
    <row r="1478" spans="1:4" ht="30">
      <c r="A1478" s="446">
        <v>1607</v>
      </c>
      <c r="B1478" s="447" t="s">
        <v>7664</v>
      </c>
      <c r="C1478" s="448" t="s">
        <v>7665</v>
      </c>
      <c r="D1478" s="449" t="s">
        <v>11289</v>
      </c>
    </row>
    <row r="1479" spans="1:4" ht="30">
      <c r="A1479" s="446">
        <v>11467</v>
      </c>
      <c r="B1479" s="447" t="s">
        <v>7666</v>
      </c>
      <c r="C1479" s="448" t="s">
        <v>6192</v>
      </c>
      <c r="D1479" s="449" t="s">
        <v>12544</v>
      </c>
    </row>
    <row r="1480" spans="1:4" ht="30">
      <c r="A1480" s="446">
        <v>38169</v>
      </c>
      <c r="B1480" s="447" t="s">
        <v>7667</v>
      </c>
      <c r="C1480" s="448" t="s">
        <v>7665</v>
      </c>
      <c r="D1480" s="449" t="s">
        <v>12545</v>
      </c>
    </row>
    <row r="1481" spans="1:4" ht="30">
      <c r="A1481" s="446">
        <v>6142</v>
      </c>
      <c r="B1481" s="447" t="s">
        <v>7668</v>
      </c>
      <c r="C1481" s="448" t="s">
        <v>6192</v>
      </c>
      <c r="D1481" s="449" t="s">
        <v>12546</v>
      </c>
    </row>
    <row r="1482" spans="1:4" ht="30">
      <c r="A1482" s="446">
        <v>11686</v>
      </c>
      <c r="B1482" s="447" t="s">
        <v>7669</v>
      </c>
      <c r="C1482" s="448" t="s">
        <v>6192</v>
      </c>
      <c r="D1482" s="449" t="s">
        <v>11865</v>
      </c>
    </row>
    <row r="1483" spans="1:4" ht="30">
      <c r="A1483" s="446">
        <v>37598</v>
      </c>
      <c r="B1483" s="447" t="s">
        <v>7670</v>
      </c>
      <c r="C1483" s="448" t="s">
        <v>6192</v>
      </c>
      <c r="D1483" s="449" t="s">
        <v>12547</v>
      </c>
    </row>
    <row r="1484" spans="1:4" ht="45">
      <c r="A1484" s="446">
        <v>25398</v>
      </c>
      <c r="B1484" s="447" t="s">
        <v>7671</v>
      </c>
      <c r="C1484" s="448" t="s">
        <v>6192</v>
      </c>
      <c r="D1484" s="449" t="s">
        <v>12548</v>
      </c>
    </row>
    <row r="1485" spans="1:4" ht="45">
      <c r="A1485" s="446">
        <v>25399</v>
      </c>
      <c r="B1485" s="447" t="s">
        <v>7672</v>
      </c>
      <c r="C1485" s="448" t="s">
        <v>6192</v>
      </c>
      <c r="D1485" s="449" t="s">
        <v>12549</v>
      </c>
    </row>
    <row r="1486" spans="1:4" ht="30">
      <c r="A1486" s="446">
        <v>10667</v>
      </c>
      <c r="B1486" s="447" t="s">
        <v>7673</v>
      </c>
      <c r="C1486" s="448" t="s">
        <v>6192</v>
      </c>
      <c r="D1486" s="449" t="s">
        <v>12550</v>
      </c>
    </row>
    <row r="1487" spans="1:4" ht="30">
      <c r="A1487" s="446">
        <v>1613</v>
      </c>
      <c r="B1487" s="447" t="s">
        <v>7674</v>
      </c>
      <c r="C1487" s="448" t="s">
        <v>6192</v>
      </c>
      <c r="D1487" s="449" t="s">
        <v>12551</v>
      </c>
    </row>
    <row r="1488" spans="1:4" ht="30">
      <c r="A1488" s="446">
        <v>1626</v>
      </c>
      <c r="B1488" s="447" t="s">
        <v>7675</v>
      </c>
      <c r="C1488" s="448" t="s">
        <v>6192</v>
      </c>
      <c r="D1488" s="449" t="s">
        <v>12552</v>
      </c>
    </row>
    <row r="1489" spans="1:4" ht="30">
      <c r="A1489" s="446">
        <v>1625</v>
      </c>
      <c r="B1489" s="447" t="s">
        <v>7676</v>
      </c>
      <c r="C1489" s="448" t="s">
        <v>6192</v>
      </c>
      <c r="D1489" s="449" t="s">
        <v>12553</v>
      </c>
    </row>
    <row r="1490" spans="1:4" ht="30">
      <c r="A1490" s="446">
        <v>1622</v>
      </c>
      <c r="B1490" s="447" t="s">
        <v>7677</v>
      </c>
      <c r="C1490" s="448" t="s">
        <v>6192</v>
      </c>
      <c r="D1490" s="449" t="s">
        <v>12554</v>
      </c>
    </row>
    <row r="1491" spans="1:4" ht="30">
      <c r="A1491" s="446">
        <v>1620</v>
      </c>
      <c r="B1491" s="447" t="s">
        <v>7678</v>
      </c>
      <c r="C1491" s="448" t="s">
        <v>6192</v>
      </c>
      <c r="D1491" s="449" t="s">
        <v>12555</v>
      </c>
    </row>
    <row r="1492" spans="1:4" ht="30">
      <c r="A1492" s="446">
        <v>1629</v>
      </c>
      <c r="B1492" s="447" t="s">
        <v>7679</v>
      </c>
      <c r="C1492" s="448" t="s">
        <v>6192</v>
      </c>
      <c r="D1492" s="449" t="s">
        <v>12556</v>
      </c>
    </row>
    <row r="1493" spans="1:4" ht="30">
      <c r="A1493" s="446">
        <v>1627</v>
      </c>
      <c r="B1493" s="447" t="s">
        <v>7680</v>
      </c>
      <c r="C1493" s="448" t="s">
        <v>6192</v>
      </c>
      <c r="D1493" s="449" t="s">
        <v>12557</v>
      </c>
    </row>
    <row r="1494" spans="1:4" ht="30">
      <c r="A1494" s="446">
        <v>1623</v>
      </c>
      <c r="B1494" s="447" t="s">
        <v>7681</v>
      </c>
      <c r="C1494" s="448" t="s">
        <v>6192</v>
      </c>
      <c r="D1494" s="449" t="s">
        <v>12558</v>
      </c>
    </row>
    <row r="1495" spans="1:4" ht="30">
      <c r="A1495" s="446">
        <v>1619</v>
      </c>
      <c r="B1495" s="447" t="s">
        <v>7682</v>
      </c>
      <c r="C1495" s="448" t="s">
        <v>6192</v>
      </c>
      <c r="D1495" s="449" t="s">
        <v>12559</v>
      </c>
    </row>
    <row r="1496" spans="1:4" ht="30">
      <c r="A1496" s="446">
        <v>1630</v>
      </c>
      <c r="B1496" s="447" t="s">
        <v>7683</v>
      </c>
      <c r="C1496" s="448" t="s">
        <v>6192</v>
      </c>
      <c r="D1496" s="449" t="s">
        <v>12560</v>
      </c>
    </row>
    <row r="1497" spans="1:4" ht="30">
      <c r="A1497" s="446">
        <v>1616</v>
      </c>
      <c r="B1497" s="447" t="s">
        <v>7684</v>
      </c>
      <c r="C1497" s="448" t="s">
        <v>6192</v>
      </c>
      <c r="D1497" s="449" t="s">
        <v>12561</v>
      </c>
    </row>
    <row r="1498" spans="1:4" ht="30">
      <c r="A1498" s="446">
        <v>1614</v>
      </c>
      <c r="B1498" s="447" t="s">
        <v>7685</v>
      </c>
      <c r="C1498" s="448" t="s">
        <v>6192</v>
      </c>
      <c r="D1498" s="449" t="s">
        <v>12562</v>
      </c>
    </row>
    <row r="1499" spans="1:4" ht="30">
      <c r="A1499" s="446">
        <v>1617</v>
      </c>
      <c r="B1499" s="447" t="s">
        <v>7686</v>
      </c>
      <c r="C1499" s="448" t="s">
        <v>6192</v>
      </c>
      <c r="D1499" s="449" t="s">
        <v>12563</v>
      </c>
    </row>
    <row r="1500" spans="1:4" ht="30">
      <c r="A1500" s="446">
        <v>1621</v>
      </c>
      <c r="B1500" s="447" t="s">
        <v>7687</v>
      </c>
      <c r="C1500" s="448" t="s">
        <v>6192</v>
      </c>
      <c r="D1500" s="449" t="s">
        <v>12564</v>
      </c>
    </row>
    <row r="1501" spans="1:4" ht="30">
      <c r="A1501" s="446">
        <v>1624</v>
      </c>
      <c r="B1501" s="447" t="s">
        <v>7688</v>
      </c>
      <c r="C1501" s="448" t="s">
        <v>6192</v>
      </c>
      <c r="D1501" s="449" t="s">
        <v>12565</v>
      </c>
    </row>
    <row r="1502" spans="1:4" ht="30">
      <c r="A1502" s="446">
        <v>1615</v>
      </c>
      <c r="B1502" s="447" t="s">
        <v>7689</v>
      </c>
      <c r="C1502" s="448" t="s">
        <v>6192</v>
      </c>
      <c r="D1502" s="449" t="s">
        <v>12566</v>
      </c>
    </row>
    <row r="1503" spans="1:4" ht="30">
      <c r="A1503" s="446">
        <v>1612</v>
      </c>
      <c r="B1503" s="447" t="s">
        <v>7690</v>
      </c>
      <c r="C1503" s="448" t="s">
        <v>6192</v>
      </c>
      <c r="D1503" s="449" t="s">
        <v>12567</v>
      </c>
    </row>
    <row r="1504" spans="1:4" ht="30">
      <c r="A1504" s="446">
        <v>1618</v>
      </c>
      <c r="B1504" s="447" t="s">
        <v>7691</v>
      </c>
      <c r="C1504" s="448" t="s">
        <v>6192</v>
      </c>
      <c r="D1504" s="449" t="s">
        <v>12568</v>
      </c>
    </row>
    <row r="1505" spans="1:4">
      <c r="A1505" s="446">
        <v>14211</v>
      </c>
      <c r="B1505" s="447" t="s">
        <v>7692</v>
      </c>
      <c r="C1505" s="448" t="s">
        <v>6192</v>
      </c>
      <c r="D1505" s="449" t="s">
        <v>12569</v>
      </c>
    </row>
    <row r="1506" spans="1:4">
      <c r="A1506" s="446">
        <v>34500</v>
      </c>
      <c r="B1506" s="447" t="s">
        <v>7693</v>
      </c>
      <c r="C1506" s="448" t="s">
        <v>6191</v>
      </c>
      <c r="D1506" s="449" t="s">
        <v>12570</v>
      </c>
    </row>
    <row r="1507" spans="1:4">
      <c r="A1507" s="446">
        <v>40934</v>
      </c>
      <c r="B1507" s="447" t="s">
        <v>7694</v>
      </c>
      <c r="C1507" s="448" t="s">
        <v>6360</v>
      </c>
      <c r="D1507" s="449" t="s">
        <v>12571</v>
      </c>
    </row>
    <row r="1508" spans="1:4">
      <c r="A1508" s="446">
        <v>5328</v>
      </c>
      <c r="B1508" s="447" t="s">
        <v>7695</v>
      </c>
      <c r="C1508" s="448" t="s">
        <v>6192</v>
      </c>
      <c r="D1508" s="449" t="s">
        <v>11882</v>
      </c>
    </row>
    <row r="1509" spans="1:4">
      <c r="A1509" s="446">
        <v>38200</v>
      </c>
      <c r="B1509" s="447" t="s">
        <v>7696</v>
      </c>
      <c r="C1509" s="448" t="s">
        <v>7697</v>
      </c>
      <c r="D1509" s="449" t="s">
        <v>12572</v>
      </c>
    </row>
    <row r="1510" spans="1:4" ht="30">
      <c r="A1510" s="446">
        <v>39269</v>
      </c>
      <c r="B1510" s="447" t="s">
        <v>7698</v>
      </c>
      <c r="C1510" s="448" t="s">
        <v>6193</v>
      </c>
      <c r="D1510" s="449" t="s">
        <v>12001</v>
      </c>
    </row>
    <row r="1511" spans="1:4" ht="30">
      <c r="A1511" s="446">
        <v>11889</v>
      </c>
      <c r="B1511" s="447" t="s">
        <v>7699</v>
      </c>
      <c r="C1511" s="448" t="s">
        <v>6193</v>
      </c>
      <c r="D1511" s="449" t="s">
        <v>12083</v>
      </c>
    </row>
    <row r="1512" spans="1:4" ht="30">
      <c r="A1512" s="446">
        <v>39270</v>
      </c>
      <c r="B1512" s="447" t="s">
        <v>7700</v>
      </c>
      <c r="C1512" s="448" t="s">
        <v>6193</v>
      </c>
      <c r="D1512" s="449" t="s">
        <v>11982</v>
      </c>
    </row>
    <row r="1513" spans="1:4" ht="30">
      <c r="A1513" s="446">
        <v>11890</v>
      </c>
      <c r="B1513" s="447" t="s">
        <v>7701</v>
      </c>
      <c r="C1513" s="448" t="s">
        <v>6193</v>
      </c>
      <c r="D1513" s="449" t="s">
        <v>11293</v>
      </c>
    </row>
    <row r="1514" spans="1:4" ht="30">
      <c r="A1514" s="446">
        <v>11891</v>
      </c>
      <c r="B1514" s="447" t="s">
        <v>7702</v>
      </c>
      <c r="C1514" s="448" t="s">
        <v>6193</v>
      </c>
      <c r="D1514" s="449" t="s">
        <v>12573</v>
      </c>
    </row>
    <row r="1515" spans="1:4" ht="30">
      <c r="A1515" s="446">
        <v>11892</v>
      </c>
      <c r="B1515" s="447" t="s">
        <v>7703</v>
      </c>
      <c r="C1515" s="448" t="s">
        <v>6193</v>
      </c>
      <c r="D1515" s="449" t="s">
        <v>12574</v>
      </c>
    </row>
    <row r="1516" spans="1:4">
      <c r="A1516" s="446">
        <v>37601</v>
      </c>
      <c r="B1516" s="447" t="s">
        <v>7704</v>
      </c>
      <c r="C1516" s="448" t="s">
        <v>6193</v>
      </c>
      <c r="D1516" s="449" t="s">
        <v>12575</v>
      </c>
    </row>
    <row r="1517" spans="1:4">
      <c r="A1517" s="446">
        <v>1634</v>
      </c>
      <c r="B1517" s="447" t="s">
        <v>7705</v>
      </c>
      <c r="C1517" s="448" t="s">
        <v>6193</v>
      </c>
      <c r="D1517" s="449" t="s">
        <v>11333</v>
      </c>
    </row>
    <row r="1518" spans="1:4" ht="30">
      <c r="A1518" s="446">
        <v>5086</v>
      </c>
      <c r="B1518" s="447" t="s">
        <v>7706</v>
      </c>
      <c r="C1518" s="448" t="s">
        <v>6238</v>
      </c>
      <c r="D1518" s="449" t="s">
        <v>12576</v>
      </c>
    </row>
    <row r="1519" spans="1:4" ht="30">
      <c r="A1519" s="446">
        <v>11280</v>
      </c>
      <c r="B1519" s="447" t="s">
        <v>7707</v>
      </c>
      <c r="C1519" s="448" t="s">
        <v>6192</v>
      </c>
      <c r="D1519" s="449" t="s">
        <v>12577</v>
      </c>
    </row>
    <row r="1520" spans="1:4" ht="30">
      <c r="A1520" s="446">
        <v>40519</v>
      </c>
      <c r="B1520" s="447" t="s">
        <v>7708</v>
      </c>
      <c r="C1520" s="448" t="s">
        <v>6192</v>
      </c>
      <c r="D1520" s="449" t="s">
        <v>12578</v>
      </c>
    </row>
    <row r="1521" spans="1:4">
      <c r="A1521" s="446">
        <v>3446</v>
      </c>
      <c r="B1521" s="447" t="s">
        <v>7729</v>
      </c>
      <c r="C1521" s="448" t="s">
        <v>6192</v>
      </c>
      <c r="D1521" s="449" t="s">
        <v>11492</v>
      </c>
    </row>
    <row r="1522" spans="1:4">
      <c r="A1522" s="446">
        <v>3445</v>
      </c>
      <c r="B1522" s="447" t="s">
        <v>7730</v>
      </c>
      <c r="C1522" s="448" t="s">
        <v>6192</v>
      </c>
      <c r="D1522" s="449" t="s">
        <v>12313</v>
      </c>
    </row>
    <row r="1523" spans="1:4">
      <c r="A1523" s="446">
        <v>3444</v>
      </c>
      <c r="B1523" s="447" t="s">
        <v>7732</v>
      </c>
      <c r="C1523" s="448" t="s">
        <v>6192</v>
      </c>
      <c r="D1523" s="449" t="s">
        <v>12596</v>
      </c>
    </row>
    <row r="1524" spans="1:4">
      <c r="A1524" s="446">
        <v>3441</v>
      </c>
      <c r="B1524" s="447" t="s">
        <v>7731</v>
      </c>
      <c r="C1524" s="448" t="s">
        <v>6192</v>
      </c>
      <c r="D1524" s="449" t="s">
        <v>12595</v>
      </c>
    </row>
    <row r="1525" spans="1:4">
      <c r="A1525" s="446">
        <v>12402</v>
      </c>
      <c r="B1525" s="447" t="s">
        <v>7733</v>
      </c>
      <c r="C1525" s="448" t="s">
        <v>6192</v>
      </c>
      <c r="D1525" s="449" t="s">
        <v>12597</v>
      </c>
    </row>
    <row r="1526" spans="1:4">
      <c r="A1526" s="446">
        <v>3447</v>
      </c>
      <c r="B1526" s="447" t="s">
        <v>7734</v>
      </c>
      <c r="C1526" s="448" t="s">
        <v>6192</v>
      </c>
      <c r="D1526" s="449" t="s">
        <v>12598</v>
      </c>
    </row>
    <row r="1527" spans="1:4">
      <c r="A1527" s="446">
        <v>3448</v>
      </c>
      <c r="B1527" s="447" t="s">
        <v>7736</v>
      </c>
      <c r="C1527" s="448" t="s">
        <v>6192</v>
      </c>
      <c r="D1527" s="449" t="s">
        <v>11718</v>
      </c>
    </row>
    <row r="1528" spans="1:4">
      <c r="A1528" s="446">
        <v>3442</v>
      </c>
      <c r="B1528" s="447" t="s">
        <v>7735</v>
      </c>
      <c r="C1528" s="448" t="s">
        <v>6192</v>
      </c>
      <c r="D1528" s="449" t="s">
        <v>12599</v>
      </c>
    </row>
    <row r="1529" spans="1:4">
      <c r="A1529" s="446">
        <v>3449</v>
      </c>
      <c r="B1529" s="447" t="s">
        <v>7737</v>
      </c>
      <c r="C1529" s="448" t="s">
        <v>6192</v>
      </c>
      <c r="D1529" s="449" t="s">
        <v>12600</v>
      </c>
    </row>
    <row r="1530" spans="1:4">
      <c r="A1530" s="446">
        <v>37438</v>
      </c>
      <c r="B1530" s="447" t="s">
        <v>7738</v>
      </c>
      <c r="C1530" s="448" t="s">
        <v>6192</v>
      </c>
      <c r="D1530" s="449" t="s">
        <v>12601</v>
      </c>
    </row>
    <row r="1531" spans="1:4">
      <c r="A1531" s="446">
        <v>37439</v>
      </c>
      <c r="B1531" s="447" t="s">
        <v>7739</v>
      </c>
      <c r="C1531" s="448" t="s">
        <v>6192</v>
      </c>
      <c r="D1531" s="449" t="s">
        <v>12602</v>
      </c>
    </row>
    <row r="1532" spans="1:4">
      <c r="A1532" s="446">
        <v>37435</v>
      </c>
      <c r="B1532" s="447" t="s">
        <v>7740</v>
      </c>
      <c r="C1532" s="448" t="s">
        <v>6192</v>
      </c>
      <c r="D1532" s="449" t="s">
        <v>12484</v>
      </c>
    </row>
    <row r="1533" spans="1:4">
      <c r="A1533" s="446">
        <v>37436</v>
      </c>
      <c r="B1533" s="447" t="s">
        <v>7741</v>
      </c>
      <c r="C1533" s="448" t="s">
        <v>6192</v>
      </c>
      <c r="D1533" s="449" t="s">
        <v>12603</v>
      </c>
    </row>
    <row r="1534" spans="1:4">
      <c r="A1534" s="446">
        <v>37437</v>
      </c>
      <c r="B1534" s="447" t="s">
        <v>7742</v>
      </c>
      <c r="C1534" s="448" t="s">
        <v>6192</v>
      </c>
      <c r="D1534" s="449" t="s">
        <v>12604</v>
      </c>
    </row>
    <row r="1535" spans="1:4">
      <c r="A1535" s="446">
        <v>3473</v>
      </c>
      <c r="B1535" s="447" t="s">
        <v>7743</v>
      </c>
      <c r="C1535" s="448" t="s">
        <v>6192</v>
      </c>
      <c r="D1535" s="449" t="s">
        <v>12605</v>
      </c>
    </row>
    <row r="1536" spans="1:4">
      <c r="A1536" s="446">
        <v>3474</v>
      </c>
      <c r="B1536" s="447" t="s">
        <v>7744</v>
      </c>
      <c r="C1536" s="448" t="s">
        <v>6192</v>
      </c>
      <c r="D1536" s="449" t="s">
        <v>12606</v>
      </c>
    </row>
    <row r="1537" spans="1:4">
      <c r="A1537" s="446">
        <v>3443</v>
      </c>
      <c r="B1537" s="447" t="s">
        <v>7746</v>
      </c>
      <c r="C1537" s="448" t="s">
        <v>6192</v>
      </c>
      <c r="D1537" s="449" t="s">
        <v>12607</v>
      </c>
    </row>
    <row r="1538" spans="1:4">
      <c r="A1538" s="446">
        <v>3450</v>
      </c>
      <c r="B1538" s="447" t="s">
        <v>7745</v>
      </c>
      <c r="C1538" s="448" t="s">
        <v>6192</v>
      </c>
      <c r="D1538" s="449" t="s">
        <v>11754</v>
      </c>
    </row>
    <row r="1539" spans="1:4">
      <c r="A1539" s="446">
        <v>3453</v>
      </c>
      <c r="B1539" s="447" t="s">
        <v>7747</v>
      </c>
      <c r="C1539" s="448" t="s">
        <v>6192</v>
      </c>
      <c r="D1539" s="449" t="s">
        <v>12608</v>
      </c>
    </row>
    <row r="1540" spans="1:4">
      <c r="A1540" s="446">
        <v>3452</v>
      </c>
      <c r="B1540" s="447" t="s">
        <v>7748</v>
      </c>
      <c r="C1540" s="448" t="s">
        <v>6192</v>
      </c>
      <c r="D1540" s="449" t="s">
        <v>12609</v>
      </c>
    </row>
    <row r="1541" spans="1:4">
      <c r="A1541" s="446">
        <v>3454</v>
      </c>
      <c r="B1541" s="447" t="s">
        <v>7750</v>
      </c>
      <c r="C1541" s="448" t="s">
        <v>6192</v>
      </c>
      <c r="D1541" s="449" t="s">
        <v>12610</v>
      </c>
    </row>
    <row r="1542" spans="1:4">
      <c r="A1542" s="446">
        <v>3451</v>
      </c>
      <c r="B1542" s="447" t="s">
        <v>7749</v>
      </c>
      <c r="C1542" s="448" t="s">
        <v>6192</v>
      </c>
      <c r="D1542" s="449" t="s">
        <v>11864</v>
      </c>
    </row>
    <row r="1543" spans="1:4">
      <c r="A1543" s="446">
        <v>3458</v>
      </c>
      <c r="B1543" s="447" t="s">
        <v>7751</v>
      </c>
      <c r="C1543" s="448" t="s">
        <v>6192</v>
      </c>
      <c r="D1543" s="449" t="s">
        <v>12611</v>
      </c>
    </row>
    <row r="1544" spans="1:4">
      <c r="A1544" s="446">
        <v>3457</v>
      </c>
      <c r="B1544" s="447" t="s">
        <v>7752</v>
      </c>
      <c r="C1544" s="448" t="s">
        <v>6192</v>
      </c>
      <c r="D1544" s="449" t="s">
        <v>12612</v>
      </c>
    </row>
    <row r="1545" spans="1:4">
      <c r="A1545" s="446">
        <v>3472</v>
      </c>
      <c r="B1545" s="447" t="s">
        <v>7754</v>
      </c>
      <c r="C1545" s="448" t="s">
        <v>6192</v>
      </c>
      <c r="D1545" s="449" t="s">
        <v>11423</v>
      </c>
    </row>
    <row r="1546" spans="1:4">
      <c r="A1546" s="446">
        <v>3455</v>
      </c>
      <c r="B1546" s="447" t="s">
        <v>7753</v>
      </c>
      <c r="C1546" s="448" t="s">
        <v>6192</v>
      </c>
      <c r="D1546" s="449" t="s">
        <v>12613</v>
      </c>
    </row>
    <row r="1547" spans="1:4">
      <c r="A1547" s="446">
        <v>3470</v>
      </c>
      <c r="B1547" s="447" t="s">
        <v>7755</v>
      </c>
      <c r="C1547" s="448" t="s">
        <v>6192</v>
      </c>
      <c r="D1547" s="449" t="s">
        <v>12614</v>
      </c>
    </row>
    <row r="1548" spans="1:4">
      <c r="A1548" s="446">
        <v>3471</v>
      </c>
      <c r="B1548" s="447" t="s">
        <v>7756</v>
      </c>
      <c r="C1548" s="448" t="s">
        <v>6192</v>
      </c>
      <c r="D1548" s="449" t="s">
        <v>12615</v>
      </c>
    </row>
    <row r="1549" spans="1:4">
      <c r="A1549" s="446">
        <v>3459</v>
      </c>
      <c r="B1549" s="447" t="s">
        <v>7758</v>
      </c>
      <c r="C1549" s="448" t="s">
        <v>6192</v>
      </c>
      <c r="D1549" s="449" t="s">
        <v>12617</v>
      </c>
    </row>
    <row r="1550" spans="1:4">
      <c r="A1550" s="446">
        <v>3456</v>
      </c>
      <c r="B1550" s="447" t="s">
        <v>7757</v>
      </c>
      <c r="C1550" s="448" t="s">
        <v>6192</v>
      </c>
      <c r="D1550" s="449" t="s">
        <v>12616</v>
      </c>
    </row>
    <row r="1551" spans="1:4">
      <c r="A1551" s="446">
        <v>3469</v>
      </c>
      <c r="B1551" s="447" t="s">
        <v>7759</v>
      </c>
      <c r="C1551" s="448" t="s">
        <v>6192</v>
      </c>
      <c r="D1551" s="449" t="s">
        <v>12618</v>
      </c>
    </row>
    <row r="1552" spans="1:4">
      <c r="A1552" s="446">
        <v>3460</v>
      </c>
      <c r="B1552" s="447" t="s">
        <v>7760</v>
      </c>
      <c r="C1552" s="448" t="s">
        <v>6192</v>
      </c>
      <c r="D1552" s="449" t="s">
        <v>12619</v>
      </c>
    </row>
    <row r="1553" spans="1:4">
      <c r="A1553" s="446">
        <v>3461</v>
      </c>
      <c r="B1553" s="447" t="s">
        <v>7761</v>
      </c>
      <c r="C1553" s="448" t="s">
        <v>6192</v>
      </c>
      <c r="D1553" s="449" t="s">
        <v>12620</v>
      </c>
    </row>
    <row r="1554" spans="1:4">
      <c r="A1554" s="446">
        <v>37433</v>
      </c>
      <c r="B1554" s="447" t="s">
        <v>7762</v>
      </c>
      <c r="C1554" s="448" t="s">
        <v>6192</v>
      </c>
      <c r="D1554" s="449" t="s">
        <v>12601</v>
      </c>
    </row>
    <row r="1555" spans="1:4">
      <c r="A1555" s="446">
        <v>37430</v>
      </c>
      <c r="B1555" s="447" t="s">
        <v>7763</v>
      </c>
      <c r="C1555" s="448" t="s">
        <v>6192</v>
      </c>
      <c r="D1555" s="449" t="s">
        <v>12621</v>
      </c>
    </row>
    <row r="1556" spans="1:4">
      <c r="A1556" s="446">
        <v>37434</v>
      </c>
      <c r="B1556" s="447" t="s">
        <v>7764</v>
      </c>
      <c r="C1556" s="448" t="s">
        <v>6192</v>
      </c>
      <c r="D1556" s="449" t="s">
        <v>12622</v>
      </c>
    </row>
    <row r="1557" spans="1:4">
      <c r="A1557" s="446">
        <v>37431</v>
      </c>
      <c r="B1557" s="447" t="s">
        <v>7765</v>
      </c>
      <c r="C1557" s="448" t="s">
        <v>6192</v>
      </c>
      <c r="D1557" s="449" t="s">
        <v>12623</v>
      </c>
    </row>
    <row r="1558" spans="1:4">
      <c r="A1558" s="446">
        <v>37432</v>
      </c>
      <c r="B1558" s="447" t="s">
        <v>7766</v>
      </c>
      <c r="C1558" s="448" t="s">
        <v>6192</v>
      </c>
      <c r="D1558" s="449" t="s">
        <v>11501</v>
      </c>
    </row>
    <row r="1559" spans="1:4">
      <c r="A1559" s="446">
        <v>39869</v>
      </c>
      <c r="B1559" s="447" t="s">
        <v>7709</v>
      </c>
      <c r="C1559" s="448" t="s">
        <v>6192</v>
      </c>
      <c r="D1559" s="449" t="s">
        <v>12579</v>
      </c>
    </row>
    <row r="1560" spans="1:4">
      <c r="A1560" s="446">
        <v>39870</v>
      </c>
      <c r="B1560" s="447" t="s">
        <v>7710</v>
      </c>
      <c r="C1560" s="448" t="s">
        <v>6192</v>
      </c>
      <c r="D1560" s="449" t="s">
        <v>12580</v>
      </c>
    </row>
    <row r="1561" spans="1:4">
      <c r="A1561" s="446">
        <v>39871</v>
      </c>
      <c r="B1561" s="447" t="s">
        <v>7711</v>
      </c>
      <c r="C1561" s="448" t="s">
        <v>6192</v>
      </c>
      <c r="D1561" s="449" t="s">
        <v>12581</v>
      </c>
    </row>
    <row r="1562" spans="1:4">
      <c r="A1562" s="446">
        <v>12722</v>
      </c>
      <c r="B1562" s="447" t="s">
        <v>7712</v>
      </c>
      <c r="C1562" s="448" t="s">
        <v>6192</v>
      </c>
      <c r="D1562" s="449" t="s">
        <v>12582</v>
      </c>
    </row>
    <row r="1563" spans="1:4">
      <c r="A1563" s="446">
        <v>12714</v>
      </c>
      <c r="B1563" s="447" t="s">
        <v>7713</v>
      </c>
      <c r="C1563" s="448" t="s">
        <v>6192</v>
      </c>
      <c r="D1563" s="449" t="s">
        <v>12583</v>
      </c>
    </row>
    <row r="1564" spans="1:4">
      <c r="A1564" s="446">
        <v>12715</v>
      </c>
      <c r="B1564" s="447" t="s">
        <v>7714</v>
      </c>
      <c r="C1564" s="448" t="s">
        <v>6192</v>
      </c>
      <c r="D1564" s="449" t="s">
        <v>12584</v>
      </c>
    </row>
    <row r="1565" spans="1:4">
      <c r="A1565" s="446">
        <v>12716</v>
      </c>
      <c r="B1565" s="447" t="s">
        <v>7715</v>
      </c>
      <c r="C1565" s="448" t="s">
        <v>6192</v>
      </c>
      <c r="D1565" s="449" t="s">
        <v>12516</v>
      </c>
    </row>
    <row r="1566" spans="1:4">
      <c r="A1566" s="446">
        <v>12717</v>
      </c>
      <c r="B1566" s="447" t="s">
        <v>7716</v>
      </c>
      <c r="C1566" s="448" t="s">
        <v>6192</v>
      </c>
      <c r="D1566" s="449" t="s">
        <v>12321</v>
      </c>
    </row>
    <row r="1567" spans="1:4">
      <c r="A1567" s="446">
        <v>12718</v>
      </c>
      <c r="B1567" s="447" t="s">
        <v>7717</v>
      </c>
      <c r="C1567" s="448" t="s">
        <v>6192</v>
      </c>
      <c r="D1567" s="449" t="s">
        <v>12585</v>
      </c>
    </row>
    <row r="1568" spans="1:4">
      <c r="A1568" s="446">
        <v>12719</v>
      </c>
      <c r="B1568" s="447" t="s">
        <v>7718</v>
      </c>
      <c r="C1568" s="448" t="s">
        <v>6192</v>
      </c>
      <c r="D1568" s="449" t="s">
        <v>12586</v>
      </c>
    </row>
    <row r="1569" spans="1:4">
      <c r="A1569" s="446">
        <v>12720</v>
      </c>
      <c r="B1569" s="447" t="s">
        <v>7719</v>
      </c>
      <c r="C1569" s="448" t="s">
        <v>6192</v>
      </c>
      <c r="D1569" s="449" t="s">
        <v>12587</v>
      </c>
    </row>
    <row r="1570" spans="1:4">
      <c r="A1570" s="446">
        <v>12721</v>
      </c>
      <c r="B1570" s="447" t="s">
        <v>7720</v>
      </c>
      <c r="C1570" s="448" t="s">
        <v>6192</v>
      </c>
      <c r="D1570" s="449" t="s">
        <v>12588</v>
      </c>
    </row>
    <row r="1571" spans="1:4">
      <c r="A1571" s="446">
        <v>3468</v>
      </c>
      <c r="B1571" s="447" t="s">
        <v>7721</v>
      </c>
      <c r="C1571" s="448" t="s">
        <v>6192</v>
      </c>
      <c r="D1571" s="449" t="s">
        <v>12589</v>
      </c>
    </row>
    <row r="1572" spans="1:4">
      <c r="A1572" s="446">
        <v>3465</v>
      </c>
      <c r="B1572" s="447" t="s">
        <v>7722</v>
      </c>
      <c r="C1572" s="448" t="s">
        <v>6192</v>
      </c>
      <c r="D1572" s="449" t="s">
        <v>12590</v>
      </c>
    </row>
    <row r="1573" spans="1:4">
      <c r="A1573" s="446">
        <v>12403</v>
      </c>
      <c r="B1573" s="447" t="s">
        <v>7723</v>
      </c>
      <c r="C1573" s="448" t="s">
        <v>6192</v>
      </c>
      <c r="D1573" s="449" t="s">
        <v>12591</v>
      </c>
    </row>
    <row r="1574" spans="1:4">
      <c r="A1574" s="446">
        <v>3463</v>
      </c>
      <c r="B1574" s="447" t="s">
        <v>7724</v>
      </c>
      <c r="C1574" s="448" t="s">
        <v>6192</v>
      </c>
      <c r="D1574" s="449" t="s">
        <v>12592</v>
      </c>
    </row>
    <row r="1575" spans="1:4">
      <c r="A1575" s="446">
        <v>3464</v>
      </c>
      <c r="B1575" s="447" t="s">
        <v>7725</v>
      </c>
      <c r="C1575" s="448" t="s">
        <v>6192</v>
      </c>
      <c r="D1575" s="449" t="s">
        <v>12592</v>
      </c>
    </row>
    <row r="1576" spans="1:4">
      <c r="A1576" s="446">
        <v>3466</v>
      </c>
      <c r="B1576" s="447" t="s">
        <v>7726</v>
      </c>
      <c r="C1576" s="448" t="s">
        <v>6192</v>
      </c>
      <c r="D1576" s="449" t="s">
        <v>12593</v>
      </c>
    </row>
    <row r="1577" spans="1:4">
      <c r="A1577" s="446">
        <v>3467</v>
      </c>
      <c r="B1577" s="447" t="s">
        <v>7727</v>
      </c>
      <c r="C1577" s="448" t="s">
        <v>6192</v>
      </c>
      <c r="D1577" s="449" t="s">
        <v>12594</v>
      </c>
    </row>
    <row r="1578" spans="1:4">
      <c r="A1578" s="446">
        <v>3462</v>
      </c>
      <c r="B1578" s="447" t="s">
        <v>7728</v>
      </c>
      <c r="C1578" s="448" t="s">
        <v>6192</v>
      </c>
      <c r="D1578" s="449" t="s">
        <v>11352</v>
      </c>
    </row>
    <row r="1579" spans="1:4" ht="30">
      <c r="A1579" s="446">
        <v>37416</v>
      </c>
      <c r="B1579" s="447" t="s">
        <v>7770</v>
      </c>
      <c r="C1579" s="448" t="s">
        <v>6192</v>
      </c>
      <c r="D1579" s="449" t="s">
        <v>12626</v>
      </c>
    </row>
    <row r="1580" spans="1:4" ht="30">
      <c r="A1580" s="446">
        <v>37417</v>
      </c>
      <c r="B1580" s="447" t="s">
        <v>7771</v>
      </c>
      <c r="C1580" s="448" t="s">
        <v>6192</v>
      </c>
      <c r="D1580" s="449" t="s">
        <v>11346</v>
      </c>
    </row>
    <row r="1581" spans="1:4" ht="30">
      <c r="A1581" s="446">
        <v>37413</v>
      </c>
      <c r="B1581" s="447" t="s">
        <v>7767</v>
      </c>
      <c r="C1581" s="448" t="s">
        <v>6192</v>
      </c>
      <c r="D1581" s="449" t="s">
        <v>12624</v>
      </c>
    </row>
    <row r="1582" spans="1:4" ht="30">
      <c r="A1582" s="446">
        <v>37414</v>
      </c>
      <c r="B1582" s="447" t="s">
        <v>7768</v>
      </c>
      <c r="C1582" s="448" t="s">
        <v>6192</v>
      </c>
      <c r="D1582" s="449" t="s">
        <v>11353</v>
      </c>
    </row>
    <row r="1583" spans="1:4" ht="30">
      <c r="A1583" s="446">
        <v>37415</v>
      </c>
      <c r="B1583" s="447" t="s">
        <v>7769</v>
      </c>
      <c r="C1583" s="448" t="s">
        <v>6192</v>
      </c>
      <c r="D1583" s="449" t="s">
        <v>12625</v>
      </c>
    </row>
    <row r="1584" spans="1:4" ht="30">
      <c r="A1584" s="446">
        <v>3112</v>
      </c>
      <c r="B1584" s="447" t="s">
        <v>7772</v>
      </c>
      <c r="C1584" s="448" t="s">
        <v>7665</v>
      </c>
      <c r="D1584" s="449" t="s">
        <v>12627</v>
      </c>
    </row>
    <row r="1585" spans="1:4" ht="30">
      <c r="A1585" s="446">
        <v>3113</v>
      </c>
      <c r="B1585" s="447" t="s">
        <v>7773</v>
      </c>
      <c r="C1585" s="448" t="s">
        <v>7665</v>
      </c>
      <c r="D1585" s="449" t="s">
        <v>12628</v>
      </c>
    </row>
    <row r="1586" spans="1:4" ht="30">
      <c r="A1586" s="446">
        <v>3114</v>
      </c>
      <c r="B1586" s="447" t="s">
        <v>7774</v>
      </c>
      <c r="C1586" s="448" t="s">
        <v>6192</v>
      </c>
      <c r="D1586" s="449" t="s">
        <v>12629</v>
      </c>
    </row>
    <row r="1587" spans="1:4">
      <c r="A1587" s="446">
        <v>34519</v>
      </c>
      <c r="B1587" s="447" t="s">
        <v>7775</v>
      </c>
      <c r="C1587" s="448" t="s">
        <v>6192</v>
      </c>
      <c r="D1587" s="449" t="s">
        <v>12630</v>
      </c>
    </row>
    <row r="1588" spans="1:4">
      <c r="A1588" s="446">
        <v>10510</v>
      </c>
      <c r="B1588" s="447" t="s">
        <v>7776</v>
      </c>
      <c r="C1588" s="448" t="s">
        <v>6192</v>
      </c>
      <c r="D1588" s="449" t="s">
        <v>12631</v>
      </c>
    </row>
    <row r="1589" spans="1:4">
      <c r="A1589" s="446">
        <v>1649</v>
      </c>
      <c r="B1589" s="447" t="s">
        <v>7777</v>
      </c>
      <c r="C1589" s="448" t="s">
        <v>6192</v>
      </c>
      <c r="D1589" s="449" t="s">
        <v>12632</v>
      </c>
    </row>
    <row r="1590" spans="1:4">
      <c r="A1590" s="446">
        <v>1653</v>
      </c>
      <c r="B1590" s="447" t="s">
        <v>7778</v>
      </c>
      <c r="C1590" s="448" t="s">
        <v>6192</v>
      </c>
      <c r="D1590" s="449" t="s">
        <v>12633</v>
      </c>
    </row>
    <row r="1591" spans="1:4">
      <c r="A1591" s="446">
        <v>1648</v>
      </c>
      <c r="B1591" s="447" t="s">
        <v>7780</v>
      </c>
      <c r="C1591" s="448" t="s">
        <v>6192</v>
      </c>
      <c r="D1591" s="449" t="s">
        <v>12635</v>
      </c>
    </row>
    <row r="1592" spans="1:4">
      <c r="A1592" s="446">
        <v>1647</v>
      </c>
      <c r="B1592" s="447" t="s">
        <v>7779</v>
      </c>
      <c r="C1592" s="448" t="s">
        <v>6192</v>
      </c>
      <c r="D1592" s="449" t="s">
        <v>12634</v>
      </c>
    </row>
    <row r="1593" spans="1:4">
      <c r="A1593" s="446">
        <v>1651</v>
      </c>
      <c r="B1593" s="447" t="s">
        <v>7781</v>
      </c>
      <c r="C1593" s="448" t="s">
        <v>6192</v>
      </c>
      <c r="D1593" s="449" t="s">
        <v>12636</v>
      </c>
    </row>
    <row r="1594" spans="1:4">
      <c r="A1594" s="446">
        <v>1650</v>
      </c>
      <c r="B1594" s="447" t="s">
        <v>7782</v>
      </c>
      <c r="C1594" s="448" t="s">
        <v>6192</v>
      </c>
      <c r="D1594" s="449" t="s">
        <v>12637</v>
      </c>
    </row>
    <row r="1595" spans="1:4">
      <c r="A1595" s="446">
        <v>1652</v>
      </c>
      <c r="B1595" s="447" t="s">
        <v>7784</v>
      </c>
      <c r="C1595" s="448" t="s">
        <v>6192</v>
      </c>
      <c r="D1595" s="449" t="s">
        <v>12639</v>
      </c>
    </row>
    <row r="1596" spans="1:4">
      <c r="A1596" s="446">
        <v>1654</v>
      </c>
      <c r="B1596" s="447" t="s">
        <v>7783</v>
      </c>
      <c r="C1596" s="448" t="s">
        <v>6192</v>
      </c>
      <c r="D1596" s="449" t="s">
        <v>12638</v>
      </c>
    </row>
    <row r="1597" spans="1:4">
      <c r="A1597" s="446">
        <v>1744</v>
      </c>
      <c r="B1597" s="447" t="s">
        <v>7786</v>
      </c>
      <c r="C1597" s="448" t="s">
        <v>6192</v>
      </c>
      <c r="D1597" s="449" t="s">
        <v>12641</v>
      </c>
    </row>
    <row r="1598" spans="1:4">
      <c r="A1598" s="446">
        <v>1743</v>
      </c>
      <c r="B1598" s="447" t="s">
        <v>7787</v>
      </c>
      <c r="C1598" s="448" t="s">
        <v>6192</v>
      </c>
      <c r="D1598" s="449" t="s">
        <v>12642</v>
      </c>
    </row>
    <row r="1599" spans="1:4">
      <c r="A1599" s="446">
        <v>1747</v>
      </c>
      <c r="B1599" s="447" t="s">
        <v>7785</v>
      </c>
      <c r="C1599" s="448" t="s">
        <v>6192</v>
      </c>
      <c r="D1599" s="449" t="s">
        <v>12640</v>
      </c>
    </row>
    <row r="1600" spans="1:4">
      <c r="A1600" s="446">
        <v>7241</v>
      </c>
      <c r="B1600" s="447" t="s">
        <v>7788</v>
      </c>
      <c r="C1600" s="448" t="s">
        <v>6190</v>
      </c>
      <c r="D1600" s="449" t="s">
        <v>12643</v>
      </c>
    </row>
    <row r="1601" spans="1:4" ht="30">
      <c r="A1601" s="446">
        <v>39640</v>
      </c>
      <c r="B1601" s="447" t="s">
        <v>7789</v>
      </c>
      <c r="C1601" s="448" t="s">
        <v>6192</v>
      </c>
      <c r="D1601" s="449" t="s">
        <v>12644</v>
      </c>
    </row>
    <row r="1602" spans="1:4" ht="30">
      <c r="A1602" s="446">
        <v>11013</v>
      </c>
      <c r="B1602" s="447" t="s">
        <v>7790</v>
      </c>
      <c r="C1602" s="448" t="s">
        <v>6192</v>
      </c>
      <c r="D1602" s="449" t="s">
        <v>12645</v>
      </c>
    </row>
    <row r="1603" spans="1:4" ht="30">
      <c r="A1603" s="446">
        <v>11017</v>
      </c>
      <c r="B1603" s="447" t="s">
        <v>7791</v>
      </c>
      <c r="C1603" s="448" t="s">
        <v>6192</v>
      </c>
      <c r="D1603" s="449" t="s">
        <v>12646</v>
      </c>
    </row>
    <row r="1604" spans="1:4" ht="30">
      <c r="A1604" s="446">
        <v>20236</v>
      </c>
      <c r="B1604" s="447" t="s">
        <v>7792</v>
      </c>
      <c r="C1604" s="448" t="s">
        <v>6192</v>
      </c>
      <c r="D1604" s="449" t="s">
        <v>11406</v>
      </c>
    </row>
    <row r="1605" spans="1:4" ht="30">
      <c r="A1605" s="446">
        <v>7215</v>
      </c>
      <c r="B1605" s="447" t="s">
        <v>7793</v>
      </c>
      <c r="C1605" s="448" t="s">
        <v>6192</v>
      </c>
      <c r="D1605" s="449" t="s">
        <v>12647</v>
      </c>
    </row>
    <row r="1606" spans="1:4" ht="30">
      <c r="A1606" s="446">
        <v>7216</v>
      </c>
      <c r="B1606" s="447" t="s">
        <v>7794</v>
      </c>
      <c r="C1606" s="448" t="s">
        <v>6192</v>
      </c>
      <c r="D1606" s="449" t="s">
        <v>12648</v>
      </c>
    </row>
    <row r="1607" spans="1:4" ht="30">
      <c r="A1607" s="446">
        <v>20235</v>
      </c>
      <c r="B1607" s="447" t="s">
        <v>7795</v>
      </c>
      <c r="C1607" s="448" t="s">
        <v>6192</v>
      </c>
      <c r="D1607" s="449" t="s">
        <v>12649</v>
      </c>
    </row>
    <row r="1608" spans="1:4" ht="30">
      <c r="A1608" s="446">
        <v>7181</v>
      </c>
      <c r="B1608" s="447" t="s">
        <v>7796</v>
      </c>
      <c r="C1608" s="448" t="s">
        <v>6192</v>
      </c>
      <c r="D1608" s="449" t="s">
        <v>12650</v>
      </c>
    </row>
    <row r="1609" spans="1:4" ht="30">
      <c r="A1609" s="446">
        <v>40866</v>
      </c>
      <c r="B1609" s="447" t="s">
        <v>7797</v>
      </c>
      <c r="C1609" s="448" t="s">
        <v>6192</v>
      </c>
      <c r="D1609" s="449" t="s">
        <v>12376</v>
      </c>
    </row>
    <row r="1610" spans="1:4" ht="30">
      <c r="A1610" s="446">
        <v>7214</v>
      </c>
      <c r="B1610" s="447" t="s">
        <v>7798</v>
      </c>
      <c r="C1610" s="448" t="s">
        <v>6192</v>
      </c>
      <c r="D1610" s="449" t="s">
        <v>12651</v>
      </c>
    </row>
    <row r="1611" spans="1:4" ht="30">
      <c r="A1611" s="446">
        <v>7219</v>
      </c>
      <c r="B1611" s="447" t="s">
        <v>7799</v>
      </c>
      <c r="C1611" s="448" t="s">
        <v>6192</v>
      </c>
      <c r="D1611" s="449" t="s">
        <v>12652</v>
      </c>
    </row>
    <row r="1612" spans="1:4">
      <c r="A1612" s="446">
        <v>1880</v>
      </c>
      <c r="B1612" s="447" t="s">
        <v>7878</v>
      </c>
      <c r="C1612" s="448" t="s">
        <v>6192</v>
      </c>
      <c r="D1612" s="449" t="s">
        <v>11855</v>
      </c>
    </row>
    <row r="1613" spans="1:4">
      <c r="A1613" s="446">
        <v>39274</v>
      </c>
      <c r="B1613" s="447" t="s">
        <v>7879</v>
      </c>
      <c r="C1613" s="448" t="s">
        <v>6192</v>
      </c>
      <c r="D1613" s="449" t="s">
        <v>11753</v>
      </c>
    </row>
    <row r="1614" spans="1:4" ht="30">
      <c r="A1614" s="446">
        <v>2628</v>
      </c>
      <c r="B1614" s="447" t="s">
        <v>7880</v>
      </c>
      <c r="C1614" s="448" t="s">
        <v>6192</v>
      </c>
      <c r="D1614" s="449" t="s">
        <v>12715</v>
      </c>
    </row>
    <row r="1615" spans="1:4" ht="30">
      <c r="A1615" s="446">
        <v>2622</v>
      </c>
      <c r="B1615" s="447" t="s">
        <v>7881</v>
      </c>
      <c r="C1615" s="448" t="s">
        <v>6192</v>
      </c>
      <c r="D1615" s="449" t="s">
        <v>11844</v>
      </c>
    </row>
    <row r="1616" spans="1:4" ht="30">
      <c r="A1616" s="446">
        <v>2623</v>
      </c>
      <c r="B1616" s="447" t="s">
        <v>7882</v>
      </c>
      <c r="C1616" s="448" t="s">
        <v>6192</v>
      </c>
      <c r="D1616" s="449" t="s">
        <v>11666</v>
      </c>
    </row>
    <row r="1617" spans="1:4" ht="30">
      <c r="A1617" s="446">
        <v>2624</v>
      </c>
      <c r="B1617" s="447" t="s">
        <v>7883</v>
      </c>
      <c r="C1617" s="448" t="s">
        <v>6192</v>
      </c>
      <c r="D1617" s="449" t="s">
        <v>12716</v>
      </c>
    </row>
    <row r="1618" spans="1:4" ht="30">
      <c r="A1618" s="446">
        <v>2625</v>
      </c>
      <c r="B1618" s="447" t="s">
        <v>7884</v>
      </c>
      <c r="C1618" s="448" t="s">
        <v>6192</v>
      </c>
      <c r="D1618" s="449" t="s">
        <v>12182</v>
      </c>
    </row>
    <row r="1619" spans="1:4" ht="30">
      <c r="A1619" s="446">
        <v>2626</v>
      </c>
      <c r="B1619" s="447" t="s">
        <v>7885</v>
      </c>
      <c r="C1619" s="448" t="s">
        <v>6192</v>
      </c>
      <c r="D1619" s="449" t="s">
        <v>12717</v>
      </c>
    </row>
    <row r="1620" spans="1:4" ht="30">
      <c r="A1620" s="446">
        <v>2630</v>
      </c>
      <c r="B1620" s="447" t="s">
        <v>7886</v>
      </c>
      <c r="C1620" s="448" t="s">
        <v>6192</v>
      </c>
      <c r="D1620" s="449" t="s">
        <v>12718</v>
      </c>
    </row>
    <row r="1621" spans="1:4" ht="30">
      <c r="A1621" s="446">
        <v>2627</v>
      </c>
      <c r="B1621" s="447" t="s">
        <v>7887</v>
      </c>
      <c r="C1621" s="448" t="s">
        <v>6192</v>
      </c>
      <c r="D1621" s="449" t="s">
        <v>12719</v>
      </c>
    </row>
    <row r="1622" spans="1:4" ht="30">
      <c r="A1622" s="446">
        <v>2629</v>
      </c>
      <c r="B1622" s="447" t="s">
        <v>7888</v>
      </c>
      <c r="C1622" s="448" t="s">
        <v>6192</v>
      </c>
      <c r="D1622" s="449" t="s">
        <v>12720</v>
      </c>
    </row>
    <row r="1623" spans="1:4">
      <c r="A1623" s="446">
        <v>12033</v>
      </c>
      <c r="B1623" s="447" t="s">
        <v>7889</v>
      </c>
      <c r="C1623" s="448" t="s">
        <v>6192</v>
      </c>
      <c r="D1623" s="449" t="s">
        <v>12721</v>
      </c>
    </row>
    <row r="1624" spans="1:4">
      <c r="A1624" s="446">
        <v>40408</v>
      </c>
      <c r="B1624" s="447" t="s">
        <v>7890</v>
      </c>
      <c r="C1624" s="448" t="s">
        <v>6192</v>
      </c>
      <c r="D1624" s="449" t="s">
        <v>11601</v>
      </c>
    </row>
    <row r="1625" spans="1:4">
      <c r="A1625" s="446">
        <v>39276</v>
      </c>
      <c r="B1625" s="447" t="s">
        <v>7892</v>
      </c>
      <c r="C1625" s="448" t="s">
        <v>6192</v>
      </c>
      <c r="D1625" s="449" t="s">
        <v>12042</v>
      </c>
    </row>
    <row r="1626" spans="1:4">
      <c r="A1626" s="446">
        <v>40409</v>
      </c>
      <c r="B1626" s="447" t="s">
        <v>7891</v>
      </c>
      <c r="C1626" s="448" t="s">
        <v>6192</v>
      </c>
      <c r="D1626" s="449" t="s">
        <v>11473</v>
      </c>
    </row>
    <row r="1627" spans="1:4">
      <c r="A1627" s="446">
        <v>39277</v>
      </c>
      <c r="B1627" s="447" t="s">
        <v>7893</v>
      </c>
      <c r="C1627" s="448" t="s">
        <v>6192</v>
      </c>
      <c r="D1627" s="449" t="s">
        <v>12722</v>
      </c>
    </row>
    <row r="1628" spans="1:4">
      <c r="A1628" s="446">
        <v>12034</v>
      </c>
      <c r="B1628" s="447" t="s">
        <v>7894</v>
      </c>
      <c r="C1628" s="448" t="s">
        <v>6192</v>
      </c>
      <c r="D1628" s="449" t="s">
        <v>12111</v>
      </c>
    </row>
    <row r="1629" spans="1:4">
      <c r="A1629" s="446">
        <v>39879</v>
      </c>
      <c r="B1629" s="447" t="s">
        <v>7895</v>
      </c>
      <c r="C1629" s="448" t="s">
        <v>6192</v>
      </c>
      <c r="D1629" s="449" t="s">
        <v>11371</v>
      </c>
    </row>
    <row r="1630" spans="1:4">
      <c r="A1630" s="446">
        <v>39880</v>
      </c>
      <c r="B1630" s="447" t="s">
        <v>7896</v>
      </c>
      <c r="C1630" s="448" t="s">
        <v>6192</v>
      </c>
      <c r="D1630" s="449" t="s">
        <v>12480</v>
      </c>
    </row>
    <row r="1631" spans="1:4">
      <c r="A1631" s="446">
        <v>39881</v>
      </c>
      <c r="B1631" s="447" t="s">
        <v>7897</v>
      </c>
      <c r="C1631" s="448" t="s">
        <v>6192</v>
      </c>
      <c r="D1631" s="449" t="s">
        <v>12723</v>
      </c>
    </row>
    <row r="1632" spans="1:4">
      <c r="A1632" s="446">
        <v>39882</v>
      </c>
      <c r="B1632" s="447" t="s">
        <v>7898</v>
      </c>
      <c r="C1632" s="448" t="s">
        <v>6192</v>
      </c>
      <c r="D1632" s="449" t="s">
        <v>12724</v>
      </c>
    </row>
    <row r="1633" spans="1:4">
      <c r="A1633" s="446">
        <v>39883</v>
      </c>
      <c r="B1633" s="447" t="s">
        <v>7899</v>
      </c>
      <c r="C1633" s="448" t="s">
        <v>6192</v>
      </c>
      <c r="D1633" s="449" t="s">
        <v>12725</v>
      </c>
    </row>
    <row r="1634" spans="1:4">
      <c r="A1634" s="446">
        <v>39884</v>
      </c>
      <c r="B1634" s="447" t="s">
        <v>7900</v>
      </c>
      <c r="C1634" s="448" t="s">
        <v>6192</v>
      </c>
      <c r="D1634" s="449" t="s">
        <v>12726</v>
      </c>
    </row>
    <row r="1635" spans="1:4">
      <c r="A1635" s="446">
        <v>39885</v>
      </c>
      <c r="B1635" s="447" t="s">
        <v>7901</v>
      </c>
      <c r="C1635" s="448" t="s">
        <v>6192</v>
      </c>
      <c r="D1635" s="449" t="s">
        <v>12727</v>
      </c>
    </row>
    <row r="1636" spans="1:4">
      <c r="A1636" s="446">
        <v>1777</v>
      </c>
      <c r="B1636" s="447" t="s">
        <v>7902</v>
      </c>
      <c r="C1636" s="448" t="s">
        <v>6192</v>
      </c>
      <c r="D1636" s="449" t="s">
        <v>12728</v>
      </c>
    </row>
    <row r="1637" spans="1:4">
      <c r="A1637" s="446">
        <v>1819</v>
      </c>
      <c r="B1637" s="447" t="s">
        <v>7903</v>
      </c>
      <c r="C1637" s="448" t="s">
        <v>6192</v>
      </c>
      <c r="D1637" s="449" t="s">
        <v>12729</v>
      </c>
    </row>
    <row r="1638" spans="1:4">
      <c r="A1638" s="446">
        <v>1776</v>
      </c>
      <c r="B1638" s="447" t="s">
        <v>7905</v>
      </c>
      <c r="C1638" s="448" t="s">
        <v>6192</v>
      </c>
      <c r="D1638" s="449" t="s">
        <v>12730</v>
      </c>
    </row>
    <row r="1639" spans="1:4">
      <c r="A1639" s="446">
        <v>1775</v>
      </c>
      <c r="B1639" s="447" t="s">
        <v>7904</v>
      </c>
      <c r="C1639" s="448" t="s">
        <v>6192</v>
      </c>
      <c r="D1639" s="449" t="s">
        <v>11645</v>
      </c>
    </row>
    <row r="1640" spans="1:4">
      <c r="A1640" s="446">
        <v>1778</v>
      </c>
      <c r="B1640" s="447" t="s">
        <v>7906</v>
      </c>
      <c r="C1640" s="448" t="s">
        <v>6192</v>
      </c>
      <c r="D1640" s="449" t="s">
        <v>12731</v>
      </c>
    </row>
    <row r="1641" spans="1:4">
      <c r="A1641" s="446">
        <v>1818</v>
      </c>
      <c r="B1641" s="447" t="s">
        <v>7907</v>
      </c>
      <c r="C1641" s="448" t="s">
        <v>6192</v>
      </c>
      <c r="D1641" s="449" t="s">
        <v>12732</v>
      </c>
    </row>
    <row r="1642" spans="1:4">
      <c r="A1642" s="446">
        <v>1779</v>
      </c>
      <c r="B1642" s="447" t="s">
        <v>7909</v>
      </c>
      <c r="C1642" s="448" t="s">
        <v>6192</v>
      </c>
      <c r="D1642" s="449" t="s">
        <v>12734</v>
      </c>
    </row>
    <row r="1643" spans="1:4">
      <c r="A1643" s="446">
        <v>1820</v>
      </c>
      <c r="B1643" s="447" t="s">
        <v>7908</v>
      </c>
      <c r="C1643" s="448" t="s">
        <v>6192</v>
      </c>
      <c r="D1643" s="449" t="s">
        <v>12733</v>
      </c>
    </row>
    <row r="1644" spans="1:4">
      <c r="A1644" s="446">
        <v>1780</v>
      </c>
      <c r="B1644" s="447" t="s">
        <v>7910</v>
      </c>
      <c r="C1644" s="448" t="s">
        <v>6192</v>
      </c>
      <c r="D1644" s="449" t="s">
        <v>12735</v>
      </c>
    </row>
    <row r="1645" spans="1:4">
      <c r="A1645" s="446">
        <v>1783</v>
      </c>
      <c r="B1645" s="447" t="s">
        <v>7911</v>
      </c>
      <c r="C1645" s="448" t="s">
        <v>6192</v>
      </c>
      <c r="D1645" s="449" t="s">
        <v>12736</v>
      </c>
    </row>
    <row r="1646" spans="1:4">
      <c r="A1646" s="446">
        <v>1782</v>
      </c>
      <c r="B1646" s="447" t="s">
        <v>7912</v>
      </c>
      <c r="C1646" s="448" t="s">
        <v>6192</v>
      </c>
      <c r="D1646" s="449" t="s">
        <v>12737</v>
      </c>
    </row>
    <row r="1647" spans="1:4">
      <c r="A1647" s="446">
        <v>1781</v>
      </c>
      <c r="B1647" s="447" t="s">
        <v>7914</v>
      </c>
      <c r="C1647" s="448" t="s">
        <v>6192</v>
      </c>
      <c r="D1647" s="449" t="s">
        <v>12739</v>
      </c>
    </row>
    <row r="1648" spans="1:4">
      <c r="A1648" s="446">
        <v>1817</v>
      </c>
      <c r="B1648" s="447" t="s">
        <v>7913</v>
      </c>
      <c r="C1648" s="448" t="s">
        <v>6192</v>
      </c>
      <c r="D1648" s="449" t="s">
        <v>12738</v>
      </c>
    </row>
    <row r="1649" spans="1:4">
      <c r="A1649" s="446">
        <v>1784</v>
      </c>
      <c r="B1649" s="447" t="s">
        <v>7915</v>
      </c>
      <c r="C1649" s="448" t="s">
        <v>6192</v>
      </c>
      <c r="D1649" s="449" t="s">
        <v>12740</v>
      </c>
    </row>
    <row r="1650" spans="1:4">
      <c r="A1650" s="446">
        <v>1810</v>
      </c>
      <c r="B1650" s="447" t="s">
        <v>7916</v>
      </c>
      <c r="C1650" s="448" t="s">
        <v>6192</v>
      </c>
      <c r="D1650" s="449" t="s">
        <v>12741</v>
      </c>
    </row>
    <row r="1651" spans="1:4">
      <c r="A1651" s="446">
        <v>1812</v>
      </c>
      <c r="B1651" s="447" t="s">
        <v>7918</v>
      </c>
      <c r="C1651" s="448" t="s">
        <v>6192</v>
      </c>
      <c r="D1651" s="449" t="s">
        <v>12743</v>
      </c>
    </row>
    <row r="1652" spans="1:4">
      <c r="A1652" s="446">
        <v>1811</v>
      </c>
      <c r="B1652" s="447" t="s">
        <v>7917</v>
      </c>
      <c r="C1652" s="448" t="s">
        <v>6192</v>
      </c>
      <c r="D1652" s="449" t="s">
        <v>12742</v>
      </c>
    </row>
    <row r="1653" spans="1:4">
      <c r="A1653" s="446">
        <v>40386</v>
      </c>
      <c r="B1653" s="447" t="s">
        <v>7919</v>
      </c>
      <c r="C1653" s="448" t="s">
        <v>6192</v>
      </c>
      <c r="D1653" s="449" t="s">
        <v>12744</v>
      </c>
    </row>
    <row r="1654" spans="1:4">
      <c r="A1654" s="446">
        <v>40384</v>
      </c>
      <c r="B1654" s="447" t="s">
        <v>7920</v>
      </c>
      <c r="C1654" s="448" t="s">
        <v>6192</v>
      </c>
      <c r="D1654" s="449" t="s">
        <v>12745</v>
      </c>
    </row>
    <row r="1655" spans="1:4">
      <c r="A1655" s="446">
        <v>40423</v>
      </c>
      <c r="B1655" s="447" t="s">
        <v>7922</v>
      </c>
      <c r="C1655" s="448" t="s">
        <v>6192</v>
      </c>
      <c r="D1655" s="449" t="s">
        <v>12746</v>
      </c>
    </row>
    <row r="1656" spans="1:4">
      <c r="A1656" s="446">
        <v>40379</v>
      </c>
      <c r="B1656" s="447" t="s">
        <v>7921</v>
      </c>
      <c r="C1656" s="448" t="s">
        <v>6192</v>
      </c>
      <c r="D1656" s="449" t="s">
        <v>12049</v>
      </c>
    </row>
    <row r="1657" spans="1:4">
      <c r="A1657" s="446">
        <v>40389</v>
      </c>
      <c r="B1657" s="447" t="s">
        <v>7923</v>
      </c>
      <c r="C1657" s="448" t="s">
        <v>6192</v>
      </c>
      <c r="D1657" s="449" t="s">
        <v>12747</v>
      </c>
    </row>
    <row r="1658" spans="1:4">
      <c r="A1658" s="446">
        <v>40388</v>
      </c>
      <c r="B1658" s="447" t="s">
        <v>7924</v>
      </c>
      <c r="C1658" s="448" t="s">
        <v>6192</v>
      </c>
      <c r="D1658" s="449" t="s">
        <v>12748</v>
      </c>
    </row>
    <row r="1659" spans="1:4">
      <c r="A1659" s="446">
        <v>40391</v>
      </c>
      <c r="B1659" s="447" t="s">
        <v>7926</v>
      </c>
      <c r="C1659" s="448" t="s">
        <v>6192</v>
      </c>
      <c r="D1659" s="449" t="s">
        <v>12750</v>
      </c>
    </row>
    <row r="1660" spans="1:4">
      <c r="A1660" s="446">
        <v>40381</v>
      </c>
      <c r="B1660" s="447" t="s">
        <v>7925</v>
      </c>
      <c r="C1660" s="448" t="s">
        <v>6192</v>
      </c>
      <c r="D1660" s="449" t="s">
        <v>12749</v>
      </c>
    </row>
    <row r="1661" spans="1:4">
      <c r="A1661" s="446">
        <v>40414</v>
      </c>
      <c r="B1661" s="447" t="s">
        <v>7927</v>
      </c>
      <c r="C1661" s="448" t="s">
        <v>6192</v>
      </c>
      <c r="D1661" s="449" t="s">
        <v>12751</v>
      </c>
    </row>
    <row r="1662" spans="1:4">
      <c r="A1662" s="446">
        <v>40416</v>
      </c>
      <c r="B1662" s="447" t="s">
        <v>7928</v>
      </c>
      <c r="C1662" s="448" t="s">
        <v>6192</v>
      </c>
      <c r="D1662" s="449" t="s">
        <v>12752</v>
      </c>
    </row>
    <row r="1663" spans="1:4">
      <c r="A1663" s="446">
        <v>40418</v>
      </c>
      <c r="B1663" s="447" t="s">
        <v>7929</v>
      </c>
      <c r="C1663" s="448" t="s">
        <v>6192</v>
      </c>
      <c r="D1663" s="449" t="s">
        <v>12753</v>
      </c>
    </row>
    <row r="1664" spans="1:4" ht="30">
      <c r="A1664" s="446">
        <v>2615</v>
      </c>
      <c r="B1664" s="447" t="s">
        <v>7930</v>
      </c>
      <c r="C1664" s="448" t="s">
        <v>6192</v>
      </c>
      <c r="D1664" s="449" t="s">
        <v>12754</v>
      </c>
    </row>
    <row r="1665" spans="1:4" ht="30">
      <c r="A1665" s="446">
        <v>2635</v>
      </c>
      <c r="B1665" s="447" t="s">
        <v>7931</v>
      </c>
      <c r="C1665" s="448" t="s">
        <v>6192</v>
      </c>
      <c r="D1665" s="449" t="s">
        <v>11856</v>
      </c>
    </row>
    <row r="1666" spans="1:4" ht="30">
      <c r="A1666" s="446">
        <v>2609</v>
      </c>
      <c r="B1666" s="447" t="s">
        <v>7932</v>
      </c>
      <c r="C1666" s="448" t="s">
        <v>6192</v>
      </c>
      <c r="D1666" s="449" t="s">
        <v>12574</v>
      </c>
    </row>
    <row r="1667" spans="1:4" ht="30">
      <c r="A1667" s="446">
        <v>2634</v>
      </c>
      <c r="B1667" s="447" t="s">
        <v>7933</v>
      </c>
      <c r="C1667" s="448" t="s">
        <v>6192</v>
      </c>
      <c r="D1667" s="449" t="s">
        <v>11349</v>
      </c>
    </row>
    <row r="1668" spans="1:4" ht="30">
      <c r="A1668" s="446">
        <v>2611</v>
      </c>
      <c r="B1668" s="447" t="s">
        <v>7934</v>
      </c>
      <c r="C1668" s="448" t="s">
        <v>6192</v>
      </c>
      <c r="D1668" s="449" t="s">
        <v>12755</v>
      </c>
    </row>
    <row r="1669" spans="1:4" ht="30">
      <c r="A1669" s="446">
        <v>2612</v>
      </c>
      <c r="B1669" s="447" t="s">
        <v>7935</v>
      </c>
      <c r="C1669" s="448" t="s">
        <v>6192</v>
      </c>
      <c r="D1669" s="449" t="s">
        <v>12756</v>
      </c>
    </row>
    <row r="1670" spans="1:4" ht="30">
      <c r="A1670" s="446">
        <v>2613</v>
      </c>
      <c r="B1670" s="447" t="s">
        <v>7936</v>
      </c>
      <c r="C1670" s="448" t="s">
        <v>6192</v>
      </c>
      <c r="D1670" s="449" t="s">
        <v>12757</v>
      </c>
    </row>
    <row r="1671" spans="1:4" ht="30">
      <c r="A1671" s="446">
        <v>2614</v>
      </c>
      <c r="B1671" s="447" t="s">
        <v>7937</v>
      </c>
      <c r="C1671" s="448" t="s">
        <v>6192</v>
      </c>
      <c r="D1671" s="449" t="s">
        <v>12758</v>
      </c>
    </row>
    <row r="1672" spans="1:4">
      <c r="A1672" s="446">
        <v>34359</v>
      </c>
      <c r="B1672" s="447" t="s">
        <v>7938</v>
      </c>
      <c r="C1672" s="448" t="s">
        <v>6192</v>
      </c>
      <c r="D1672" s="449" t="s">
        <v>12352</v>
      </c>
    </row>
    <row r="1673" spans="1:4">
      <c r="A1673" s="446">
        <v>1789</v>
      </c>
      <c r="B1673" s="447" t="s">
        <v>7939</v>
      </c>
      <c r="C1673" s="448" t="s">
        <v>6192</v>
      </c>
      <c r="D1673" s="449" t="s">
        <v>11616</v>
      </c>
    </row>
    <row r="1674" spans="1:4">
      <c r="A1674" s="446">
        <v>1788</v>
      </c>
      <c r="B1674" s="447" t="s">
        <v>7940</v>
      </c>
      <c r="C1674" s="448" t="s">
        <v>6192</v>
      </c>
      <c r="D1674" s="449" t="s">
        <v>12759</v>
      </c>
    </row>
    <row r="1675" spans="1:4">
      <c r="A1675" s="446">
        <v>1787</v>
      </c>
      <c r="B1675" s="447" t="s">
        <v>7942</v>
      </c>
      <c r="C1675" s="448" t="s">
        <v>6192</v>
      </c>
      <c r="D1675" s="449" t="s">
        <v>12761</v>
      </c>
    </row>
    <row r="1676" spans="1:4">
      <c r="A1676" s="446">
        <v>1786</v>
      </c>
      <c r="B1676" s="447" t="s">
        <v>7941</v>
      </c>
      <c r="C1676" s="448" t="s">
        <v>6192</v>
      </c>
      <c r="D1676" s="449" t="s">
        <v>12760</v>
      </c>
    </row>
    <row r="1677" spans="1:4">
      <c r="A1677" s="446">
        <v>1791</v>
      </c>
      <c r="B1677" s="447" t="s">
        <v>7943</v>
      </c>
      <c r="C1677" s="448" t="s">
        <v>6192</v>
      </c>
      <c r="D1677" s="449" t="s">
        <v>12762</v>
      </c>
    </row>
    <row r="1678" spans="1:4">
      <c r="A1678" s="446">
        <v>1790</v>
      </c>
      <c r="B1678" s="447" t="s">
        <v>7944</v>
      </c>
      <c r="C1678" s="448" t="s">
        <v>6192</v>
      </c>
      <c r="D1678" s="449" t="s">
        <v>12763</v>
      </c>
    </row>
    <row r="1679" spans="1:4">
      <c r="A1679" s="446">
        <v>1792</v>
      </c>
      <c r="B1679" s="447" t="s">
        <v>7946</v>
      </c>
      <c r="C1679" s="448" t="s">
        <v>6192</v>
      </c>
      <c r="D1679" s="449" t="s">
        <v>12765</v>
      </c>
    </row>
    <row r="1680" spans="1:4">
      <c r="A1680" s="446">
        <v>1813</v>
      </c>
      <c r="B1680" s="447" t="s">
        <v>7945</v>
      </c>
      <c r="C1680" s="448" t="s">
        <v>6192</v>
      </c>
      <c r="D1680" s="449" t="s">
        <v>12764</v>
      </c>
    </row>
    <row r="1681" spans="1:4">
      <c r="A1681" s="446">
        <v>1793</v>
      </c>
      <c r="B1681" s="447" t="s">
        <v>7947</v>
      </c>
      <c r="C1681" s="448" t="s">
        <v>6192</v>
      </c>
      <c r="D1681" s="449" t="s">
        <v>12766</v>
      </c>
    </row>
    <row r="1682" spans="1:4">
      <c r="A1682" s="446">
        <v>1797</v>
      </c>
      <c r="B1682" s="447" t="s">
        <v>7957</v>
      </c>
      <c r="C1682" s="448" t="s">
        <v>6192</v>
      </c>
      <c r="D1682" s="449" t="s">
        <v>12776</v>
      </c>
    </row>
    <row r="1683" spans="1:4">
      <c r="A1683" s="446">
        <v>1796</v>
      </c>
      <c r="B1683" s="447" t="s">
        <v>7958</v>
      </c>
      <c r="C1683" s="448" t="s">
        <v>6192</v>
      </c>
      <c r="D1683" s="449" t="s">
        <v>12777</v>
      </c>
    </row>
    <row r="1684" spans="1:4">
      <c r="A1684" s="446">
        <v>1816</v>
      </c>
      <c r="B1684" s="447" t="s">
        <v>7960</v>
      </c>
      <c r="C1684" s="448" t="s">
        <v>6192</v>
      </c>
      <c r="D1684" s="449" t="s">
        <v>12779</v>
      </c>
    </row>
    <row r="1685" spans="1:4">
      <c r="A1685" s="446">
        <v>1794</v>
      </c>
      <c r="B1685" s="447" t="s">
        <v>7959</v>
      </c>
      <c r="C1685" s="448" t="s">
        <v>6192</v>
      </c>
      <c r="D1685" s="449" t="s">
        <v>12778</v>
      </c>
    </row>
    <row r="1686" spans="1:4">
      <c r="A1686" s="446">
        <v>1815</v>
      </c>
      <c r="B1686" s="447" t="s">
        <v>7961</v>
      </c>
      <c r="C1686" s="448" t="s">
        <v>6192</v>
      </c>
      <c r="D1686" s="449" t="s">
        <v>12780</v>
      </c>
    </row>
    <row r="1687" spans="1:4">
      <c r="A1687" s="446">
        <v>1798</v>
      </c>
      <c r="B1687" s="447" t="s">
        <v>7962</v>
      </c>
      <c r="C1687" s="448" t="s">
        <v>6192</v>
      </c>
      <c r="D1687" s="449" t="s">
        <v>12781</v>
      </c>
    </row>
    <row r="1688" spans="1:4">
      <c r="A1688" s="446">
        <v>1799</v>
      </c>
      <c r="B1688" s="447" t="s">
        <v>7964</v>
      </c>
      <c r="C1688" s="448" t="s">
        <v>6192</v>
      </c>
      <c r="D1688" s="449" t="s">
        <v>12783</v>
      </c>
    </row>
    <row r="1689" spans="1:4">
      <c r="A1689" s="446">
        <v>1795</v>
      </c>
      <c r="B1689" s="447" t="s">
        <v>7963</v>
      </c>
      <c r="C1689" s="448" t="s">
        <v>6192</v>
      </c>
      <c r="D1689" s="449" t="s">
        <v>12782</v>
      </c>
    </row>
    <row r="1690" spans="1:4">
      <c r="A1690" s="446">
        <v>1800</v>
      </c>
      <c r="B1690" s="447" t="s">
        <v>7965</v>
      </c>
      <c r="C1690" s="448" t="s">
        <v>6192</v>
      </c>
      <c r="D1690" s="449" t="s">
        <v>12784</v>
      </c>
    </row>
    <row r="1691" spans="1:4">
      <c r="A1691" s="446">
        <v>1802</v>
      </c>
      <c r="B1691" s="447" t="s">
        <v>7966</v>
      </c>
      <c r="C1691" s="448" t="s">
        <v>6192</v>
      </c>
      <c r="D1691" s="449" t="s">
        <v>12785</v>
      </c>
    </row>
    <row r="1692" spans="1:4">
      <c r="A1692" s="446">
        <v>1809</v>
      </c>
      <c r="B1692" s="447" t="s">
        <v>7948</v>
      </c>
      <c r="C1692" s="448" t="s">
        <v>6192</v>
      </c>
      <c r="D1692" s="449" t="s">
        <v>12767</v>
      </c>
    </row>
    <row r="1693" spans="1:4">
      <c r="A1693" s="446">
        <v>1814</v>
      </c>
      <c r="B1693" s="447" t="s">
        <v>7949</v>
      </c>
      <c r="C1693" s="448" t="s">
        <v>6192</v>
      </c>
      <c r="D1693" s="449" t="s">
        <v>12768</v>
      </c>
    </row>
    <row r="1694" spans="1:4">
      <c r="A1694" s="446">
        <v>1805</v>
      </c>
      <c r="B1694" s="447" t="s">
        <v>7951</v>
      </c>
      <c r="C1694" s="448" t="s">
        <v>6192</v>
      </c>
      <c r="D1694" s="449" t="s">
        <v>12770</v>
      </c>
    </row>
    <row r="1695" spans="1:4">
      <c r="A1695" s="446">
        <v>1803</v>
      </c>
      <c r="B1695" s="447" t="s">
        <v>7950</v>
      </c>
      <c r="C1695" s="448" t="s">
        <v>6192</v>
      </c>
      <c r="D1695" s="449" t="s">
        <v>12769</v>
      </c>
    </row>
    <row r="1696" spans="1:4">
      <c r="A1696" s="446">
        <v>1821</v>
      </c>
      <c r="B1696" s="447" t="s">
        <v>7952</v>
      </c>
      <c r="C1696" s="448" t="s">
        <v>6192</v>
      </c>
      <c r="D1696" s="449" t="s">
        <v>12771</v>
      </c>
    </row>
    <row r="1697" spans="1:4">
      <c r="A1697" s="446">
        <v>1806</v>
      </c>
      <c r="B1697" s="447" t="s">
        <v>7953</v>
      </c>
      <c r="C1697" s="448" t="s">
        <v>6192</v>
      </c>
      <c r="D1697" s="449" t="s">
        <v>12772</v>
      </c>
    </row>
    <row r="1698" spans="1:4">
      <c r="A1698" s="446">
        <v>1807</v>
      </c>
      <c r="B1698" s="447" t="s">
        <v>7955</v>
      </c>
      <c r="C1698" s="448" t="s">
        <v>6192</v>
      </c>
      <c r="D1698" s="449" t="s">
        <v>12774</v>
      </c>
    </row>
    <row r="1699" spans="1:4">
      <c r="A1699" s="446">
        <v>1804</v>
      </c>
      <c r="B1699" s="447" t="s">
        <v>7954</v>
      </c>
      <c r="C1699" s="448" t="s">
        <v>6192</v>
      </c>
      <c r="D1699" s="449" t="s">
        <v>12773</v>
      </c>
    </row>
    <row r="1700" spans="1:4">
      <c r="A1700" s="446">
        <v>1808</v>
      </c>
      <c r="B1700" s="447" t="s">
        <v>7956</v>
      </c>
      <c r="C1700" s="448" t="s">
        <v>6192</v>
      </c>
      <c r="D1700" s="449" t="s">
        <v>12775</v>
      </c>
    </row>
    <row r="1701" spans="1:4">
      <c r="A1701" s="446">
        <v>40385</v>
      </c>
      <c r="B1701" s="447" t="s">
        <v>7967</v>
      </c>
      <c r="C1701" s="448" t="s">
        <v>6192</v>
      </c>
      <c r="D1701" s="449" t="s">
        <v>12744</v>
      </c>
    </row>
    <row r="1702" spans="1:4">
      <c r="A1702" s="446">
        <v>40383</v>
      </c>
      <c r="B1702" s="447" t="s">
        <v>7968</v>
      </c>
      <c r="C1702" s="448" t="s">
        <v>6192</v>
      </c>
      <c r="D1702" s="449" t="s">
        <v>12745</v>
      </c>
    </row>
    <row r="1703" spans="1:4">
      <c r="A1703" s="446">
        <v>40382</v>
      </c>
      <c r="B1703" s="447" t="s">
        <v>7970</v>
      </c>
      <c r="C1703" s="448" t="s">
        <v>6192</v>
      </c>
      <c r="D1703" s="449" t="s">
        <v>12746</v>
      </c>
    </row>
    <row r="1704" spans="1:4">
      <c r="A1704" s="446">
        <v>40378</v>
      </c>
      <c r="B1704" s="447" t="s">
        <v>7969</v>
      </c>
      <c r="C1704" s="448" t="s">
        <v>6192</v>
      </c>
      <c r="D1704" s="449" t="s">
        <v>12049</v>
      </c>
    </row>
    <row r="1705" spans="1:4">
      <c r="A1705" s="446">
        <v>40422</v>
      </c>
      <c r="B1705" s="447" t="s">
        <v>7971</v>
      </c>
      <c r="C1705" s="448" t="s">
        <v>6192</v>
      </c>
      <c r="D1705" s="449" t="s">
        <v>12786</v>
      </c>
    </row>
    <row r="1706" spans="1:4">
      <c r="A1706" s="446">
        <v>40387</v>
      </c>
      <c r="B1706" s="447" t="s">
        <v>7972</v>
      </c>
      <c r="C1706" s="448" t="s">
        <v>6192</v>
      </c>
      <c r="D1706" s="449" t="s">
        <v>12787</v>
      </c>
    </row>
    <row r="1707" spans="1:4">
      <c r="A1707" s="446">
        <v>40390</v>
      </c>
      <c r="B1707" s="447" t="s">
        <v>7974</v>
      </c>
      <c r="C1707" s="448" t="s">
        <v>6192</v>
      </c>
      <c r="D1707" s="449" t="s">
        <v>12788</v>
      </c>
    </row>
    <row r="1708" spans="1:4">
      <c r="A1708" s="446">
        <v>40380</v>
      </c>
      <c r="B1708" s="447" t="s">
        <v>7973</v>
      </c>
      <c r="C1708" s="448" t="s">
        <v>6192</v>
      </c>
      <c r="D1708" s="449" t="s">
        <v>12749</v>
      </c>
    </row>
    <row r="1709" spans="1:4">
      <c r="A1709" s="446">
        <v>40413</v>
      </c>
      <c r="B1709" s="447" t="s">
        <v>7975</v>
      </c>
      <c r="C1709" s="448" t="s">
        <v>6192</v>
      </c>
      <c r="D1709" s="449" t="s">
        <v>12789</v>
      </c>
    </row>
    <row r="1710" spans="1:4">
      <c r="A1710" s="446">
        <v>40415</v>
      </c>
      <c r="B1710" s="447" t="s">
        <v>7976</v>
      </c>
      <c r="C1710" s="448" t="s">
        <v>6192</v>
      </c>
      <c r="D1710" s="449" t="s">
        <v>12790</v>
      </c>
    </row>
    <row r="1711" spans="1:4">
      <c r="A1711" s="446">
        <v>40417</v>
      </c>
      <c r="B1711" s="447" t="s">
        <v>7977</v>
      </c>
      <c r="C1711" s="448" t="s">
        <v>6192</v>
      </c>
      <c r="D1711" s="449" t="s">
        <v>11380</v>
      </c>
    </row>
    <row r="1712" spans="1:4">
      <c r="A1712" s="446">
        <v>39273</v>
      </c>
      <c r="B1712" s="447" t="s">
        <v>7979</v>
      </c>
      <c r="C1712" s="448" t="s">
        <v>6192</v>
      </c>
      <c r="D1712" s="449" t="s">
        <v>12791</v>
      </c>
    </row>
    <row r="1713" spans="1:4">
      <c r="A1713" s="446">
        <v>39271</v>
      </c>
      <c r="B1713" s="447" t="s">
        <v>7978</v>
      </c>
      <c r="C1713" s="448" t="s">
        <v>6192</v>
      </c>
      <c r="D1713" s="449" t="s">
        <v>11907</v>
      </c>
    </row>
    <row r="1714" spans="1:4">
      <c r="A1714" s="446">
        <v>39272</v>
      </c>
      <c r="B1714" s="447" t="s">
        <v>7980</v>
      </c>
      <c r="C1714" s="448" t="s">
        <v>6192</v>
      </c>
      <c r="D1714" s="449" t="s">
        <v>11766</v>
      </c>
    </row>
    <row r="1715" spans="1:4">
      <c r="A1715" s="446">
        <v>1875</v>
      </c>
      <c r="B1715" s="447" t="s">
        <v>7981</v>
      </c>
      <c r="C1715" s="448" t="s">
        <v>6192</v>
      </c>
      <c r="D1715" s="449" t="s">
        <v>11453</v>
      </c>
    </row>
    <row r="1716" spans="1:4">
      <c r="A1716" s="446">
        <v>1874</v>
      </c>
      <c r="B1716" s="447" t="s">
        <v>7982</v>
      </c>
      <c r="C1716" s="448" t="s">
        <v>6192</v>
      </c>
      <c r="D1716" s="449" t="s">
        <v>12792</v>
      </c>
    </row>
    <row r="1717" spans="1:4">
      <c r="A1717" s="446">
        <v>1884</v>
      </c>
      <c r="B1717" s="447" t="s">
        <v>7984</v>
      </c>
      <c r="C1717" s="448" t="s">
        <v>6192</v>
      </c>
      <c r="D1717" s="449" t="s">
        <v>12185</v>
      </c>
    </row>
    <row r="1718" spans="1:4">
      <c r="A1718" s="446">
        <v>1870</v>
      </c>
      <c r="B1718" s="447" t="s">
        <v>7983</v>
      </c>
      <c r="C1718" s="448" t="s">
        <v>6192</v>
      </c>
      <c r="D1718" s="449" t="s">
        <v>12793</v>
      </c>
    </row>
    <row r="1719" spans="1:4">
      <c r="A1719" s="446">
        <v>1887</v>
      </c>
      <c r="B1719" s="447" t="s">
        <v>7985</v>
      </c>
      <c r="C1719" s="448" t="s">
        <v>6192</v>
      </c>
      <c r="D1719" s="449" t="s">
        <v>12794</v>
      </c>
    </row>
    <row r="1720" spans="1:4">
      <c r="A1720" s="446">
        <v>1876</v>
      </c>
      <c r="B1720" s="447" t="s">
        <v>7986</v>
      </c>
      <c r="C1720" s="448" t="s">
        <v>6192</v>
      </c>
      <c r="D1720" s="449" t="s">
        <v>12795</v>
      </c>
    </row>
    <row r="1721" spans="1:4">
      <c r="A1721" s="446">
        <v>1877</v>
      </c>
      <c r="B1721" s="447" t="s">
        <v>7988</v>
      </c>
      <c r="C1721" s="448" t="s">
        <v>6192</v>
      </c>
      <c r="D1721" s="449" t="s">
        <v>12796</v>
      </c>
    </row>
    <row r="1722" spans="1:4">
      <c r="A1722" s="446">
        <v>1879</v>
      </c>
      <c r="B1722" s="447" t="s">
        <v>7987</v>
      </c>
      <c r="C1722" s="448" t="s">
        <v>6192</v>
      </c>
      <c r="D1722" s="449" t="s">
        <v>11469</v>
      </c>
    </row>
    <row r="1723" spans="1:4">
      <c r="A1723" s="446">
        <v>1878</v>
      </c>
      <c r="B1723" s="447" t="s">
        <v>7989</v>
      </c>
      <c r="C1723" s="448" t="s">
        <v>6192</v>
      </c>
      <c r="D1723" s="449" t="s">
        <v>12615</v>
      </c>
    </row>
    <row r="1724" spans="1:4" ht="30">
      <c r="A1724" s="446">
        <v>2621</v>
      </c>
      <c r="B1724" s="447" t="s">
        <v>7990</v>
      </c>
      <c r="C1724" s="448" t="s">
        <v>6192</v>
      </c>
      <c r="D1724" s="449" t="s">
        <v>12797</v>
      </c>
    </row>
    <row r="1725" spans="1:4" ht="30">
      <c r="A1725" s="446">
        <v>2616</v>
      </c>
      <c r="B1725" s="447" t="s">
        <v>7991</v>
      </c>
      <c r="C1725" s="448" t="s">
        <v>6192</v>
      </c>
      <c r="D1725" s="449" t="s">
        <v>12798</v>
      </c>
    </row>
    <row r="1726" spans="1:4" ht="30">
      <c r="A1726" s="446">
        <v>2633</v>
      </c>
      <c r="B1726" s="447" t="s">
        <v>7992</v>
      </c>
      <c r="C1726" s="448" t="s">
        <v>6192</v>
      </c>
      <c r="D1726" s="449" t="s">
        <v>12799</v>
      </c>
    </row>
    <row r="1727" spans="1:4" ht="30">
      <c r="A1727" s="446">
        <v>2617</v>
      </c>
      <c r="B1727" s="447" t="s">
        <v>7993</v>
      </c>
      <c r="C1727" s="448" t="s">
        <v>6192</v>
      </c>
      <c r="D1727" s="449" t="s">
        <v>12800</v>
      </c>
    </row>
    <row r="1728" spans="1:4" ht="30">
      <c r="A1728" s="446">
        <v>2618</v>
      </c>
      <c r="B1728" s="447" t="s">
        <v>7994</v>
      </c>
      <c r="C1728" s="448" t="s">
        <v>6192</v>
      </c>
      <c r="D1728" s="449" t="s">
        <v>12801</v>
      </c>
    </row>
    <row r="1729" spans="1:4" ht="30">
      <c r="A1729" s="446">
        <v>2632</v>
      </c>
      <c r="B1729" s="447" t="s">
        <v>7995</v>
      </c>
      <c r="C1729" s="448" t="s">
        <v>6192</v>
      </c>
      <c r="D1729" s="449" t="s">
        <v>12796</v>
      </c>
    </row>
    <row r="1730" spans="1:4" ht="30">
      <c r="A1730" s="446">
        <v>2631</v>
      </c>
      <c r="B1730" s="447" t="s">
        <v>7996</v>
      </c>
      <c r="C1730" s="448" t="s">
        <v>6192</v>
      </c>
      <c r="D1730" s="449" t="s">
        <v>12802</v>
      </c>
    </row>
    <row r="1731" spans="1:4" ht="30">
      <c r="A1731" s="446">
        <v>2619</v>
      </c>
      <c r="B1731" s="447" t="s">
        <v>7997</v>
      </c>
      <c r="C1731" s="448" t="s">
        <v>6192</v>
      </c>
      <c r="D1731" s="449" t="s">
        <v>12803</v>
      </c>
    </row>
    <row r="1732" spans="1:4" ht="30">
      <c r="A1732" s="446">
        <v>2620</v>
      </c>
      <c r="B1732" s="447" t="s">
        <v>7998</v>
      </c>
      <c r="C1732" s="448" t="s">
        <v>6192</v>
      </c>
      <c r="D1732" s="449" t="s">
        <v>12804</v>
      </c>
    </row>
    <row r="1733" spans="1:4">
      <c r="A1733" s="446">
        <v>37972</v>
      </c>
      <c r="B1733" s="447" t="s">
        <v>7800</v>
      </c>
      <c r="C1733" s="448" t="s">
        <v>6192</v>
      </c>
      <c r="D1733" s="449" t="s">
        <v>12653</v>
      </c>
    </row>
    <row r="1734" spans="1:4">
      <c r="A1734" s="446">
        <v>37973</v>
      </c>
      <c r="B1734" s="447" t="s">
        <v>7801</v>
      </c>
      <c r="C1734" s="448" t="s">
        <v>6192</v>
      </c>
      <c r="D1734" s="449" t="s">
        <v>12654</v>
      </c>
    </row>
    <row r="1735" spans="1:4">
      <c r="A1735" s="446">
        <v>37971</v>
      </c>
      <c r="B1735" s="447" t="s">
        <v>7802</v>
      </c>
      <c r="C1735" s="448" t="s">
        <v>6192</v>
      </c>
      <c r="D1735" s="449" t="s">
        <v>12655</v>
      </c>
    </row>
    <row r="1736" spans="1:4">
      <c r="A1736" s="446">
        <v>20094</v>
      </c>
      <c r="B1736" s="447" t="s">
        <v>7803</v>
      </c>
      <c r="C1736" s="448" t="s">
        <v>6192</v>
      </c>
      <c r="D1736" s="449" t="s">
        <v>12656</v>
      </c>
    </row>
    <row r="1737" spans="1:4">
      <c r="A1737" s="446">
        <v>20095</v>
      </c>
      <c r="B1737" s="447" t="s">
        <v>7804</v>
      </c>
      <c r="C1737" s="448" t="s">
        <v>6192</v>
      </c>
      <c r="D1737" s="449" t="s">
        <v>12657</v>
      </c>
    </row>
    <row r="1738" spans="1:4">
      <c r="A1738" s="446">
        <v>1954</v>
      </c>
      <c r="B1738" s="447" t="s">
        <v>7805</v>
      </c>
      <c r="C1738" s="448" t="s">
        <v>6192</v>
      </c>
      <c r="D1738" s="449" t="s">
        <v>12658</v>
      </c>
    </row>
    <row r="1739" spans="1:4">
      <c r="A1739" s="446">
        <v>1926</v>
      </c>
      <c r="B1739" s="447" t="s">
        <v>7806</v>
      </c>
      <c r="C1739" s="448" t="s">
        <v>6192</v>
      </c>
      <c r="D1739" s="449" t="s">
        <v>12659</v>
      </c>
    </row>
    <row r="1740" spans="1:4">
      <c r="A1740" s="446">
        <v>1927</v>
      </c>
      <c r="B1740" s="447" t="s">
        <v>7807</v>
      </c>
      <c r="C1740" s="448" t="s">
        <v>6192</v>
      </c>
      <c r="D1740" s="449" t="s">
        <v>11292</v>
      </c>
    </row>
    <row r="1741" spans="1:4">
      <c r="A1741" s="446">
        <v>1923</v>
      </c>
      <c r="B1741" s="447" t="s">
        <v>7808</v>
      </c>
      <c r="C1741" s="448" t="s">
        <v>6192</v>
      </c>
      <c r="D1741" s="449" t="s">
        <v>12061</v>
      </c>
    </row>
    <row r="1742" spans="1:4">
      <c r="A1742" s="446">
        <v>1929</v>
      </c>
      <c r="B1742" s="447" t="s">
        <v>7809</v>
      </c>
      <c r="C1742" s="448" t="s">
        <v>6192</v>
      </c>
      <c r="D1742" s="449" t="s">
        <v>12660</v>
      </c>
    </row>
    <row r="1743" spans="1:4">
      <c r="A1743" s="446">
        <v>1930</v>
      </c>
      <c r="B1743" s="447" t="s">
        <v>7810</v>
      </c>
      <c r="C1743" s="448" t="s">
        <v>6192</v>
      </c>
      <c r="D1743" s="449" t="s">
        <v>12661</v>
      </c>
    </row>
    <row r="1744" spans="1:4">
      <c r="A1744" s="446">
        <v>1924</v>
      </c>
      <c r="B1744" s="447" t="s">
        <v>7811</v>
      </c>
      <c r="C1744" s="448" t="s">
        <v>6192</v>
      </c>
      <c r="D1744" s="449" t="s">
        <v>12662</v>
      </c>
    </row>
    <row r="1745" spans="1:4">
      <c r="A1745" s="446">
        <v>1922</v>
      </c>
      <c r="B1745" s="447" t="s">
        <v>7812</v>
      </c>
      <c r="C1745" s="448" t="s">
        <v>6192</v>
      </c>
      <c r="D1745" s="449" t="s">
        <v>12363</v>
      </c>
    </row>
    <row r="1746" spans="1:4">
      <c r="A1746" s="446">
        <v>1953</v>
      </c>
      <c r="B1746" s="447" t="s">
        <v>7813</v>
      </c>
      <c r="C1746" s="448" t="s">
        <v>6192</v>
      </c>
      <c r="D1746" s="449" t="s">
        <v>12663</v>
      </c>
    </row>
    <row r="1747" spans="1:4">
      <c r="A1747" s="446">
        <v>1962</v>
      </c>
      <c r="B1747" s="447" t="s">
        <v>7814</v>
      </c>
      <c r="C1747" s="448" t="s">
        <v>6192</v>
      </c>
      <c r="D1747" s="449" t="s">
        <v>12664</v>
      </c>
    </row>
    <row r="1748" spans="1:4">
      <c r="A1748" s="446">
        <v>1955</v>
      </c>
      <c r="B1748" s="447" t="s">
        <v>7815</v>
      </c>
      <c r="C1748" s="448" t="s">
        <v>6192</v>
      </c>
      <c r="D1748" s="449" t="s">
        <v>11473</v>
      </c>
    </row>
    <row r="1749" spans="1:4">
      <c r="A1749" s="446">
        <v>1956</v>
      </c>
      <c r="B1749" s="447" t="s">
        <v>7816</v>
      </c>
      <c r="C1749" s="448" t="s">
        <v>6192</v>
      </c>
      <c r="D1749" s="449" t="s">
        <v>12665</v>
      </c>
    </row>
    <row r="1750" spans="1:4">
      <c r="A1750" s="446">
        <v>1957</v>
      </c>
      <c r="B1750" s="447" t="s">
        <v>7817</v>
      </c>
      <c r="C1750" s="448" t="s">
        <v>6192</v>
      </c>
      <c r="D1750" s="449" t="s">
        <v>11346</v>
      </c>
    </row>
    <row r="1751" spans="1:4">
      <c r="A1751" s="446">
        <v>1958</v>
      </c>
      <c r="B1751" s="447" t="s">
        <v>7818</v>
      </c>
      <c r="C1751" s="448" t="s">
        <v>6192</v>
      </c>
      <c r="D1751" s="449" t="s">
        <v>12666</v>
      </c>
    </row>
    <row r="1752" spans="1:4">
      <c r="A1752" s="446">
        <v>1959</v>
      </c>
      <c r="B1752" s="447" t="s">
        <v>7819</v>
      </c>
      <c r="C1752" s="448" t="s">
        <v>6192</v>
      </c>
      <c r="D1752" s="449" t="s">
        <v>12667</v>
      </c>
    </row>
    <row r="1753" spans="1:4">
      <c r="A1753" s="446">
        <v>1925</v>
      </c>
      <c r="B1753" s="447" t="s">
        <v>7820</v>
      </c>
      <c r="C1753" s="448" t="s">
        <v>6192</v>
      </c>
      <c r="D1753" s="449" t="s">
        <v>12668</v>
      </c>
    </row>
    <row r="1754" spans="1:4">
      <c r="A1754" s="446">
        <v>1960</v>
      </c>
      <c r="B1754" s="447" t="s">
        <v>7821</v>
      </c>
      <c r="C1754" s="448" t="s">
        <v>6192</v>
      </c>
      <c r="D1754" s="449" t="s">
        <v>12669</v>
      </c>
    </row>
    <row r="1755" spans="1:4">
      <c r="A1755" s="446">
        <v>1961</v>
      </c>
      <c r="B1755" s="447" t="s">
        <v>7822</v>
      </c>
      <c r="C1755" s="448" t="s">
        <v>6192</v>
      </c>
      <c r="D1755" s="449" t="s">
        <v>12670</v>
      </c>
    </row>
    <row r="1756" spans="1:4">
      <c r="A1756" s="446">
        <v>38426</v>
      </c>
      <c r="B1756" s="447" t="s">
        <v>7823</v>
      </c>
      <c r="C1756" s="448" t="s">
        <v>6192</v>
      </c>
      <c r="D1756" s="449" t="s">
        <v>12671</v>
      </c>
    </row>
    <row r="1757" spans="1:4">
      <c r="A1757" s="446">
        <v>38423</v>
      </c>
      <c r="B1757" s="447" t="s">
        <v>7824</v>
      </c>
      <c r="C1757" s="448" t="s">
        <v>6192</v>
      </c>
      <c r="D1757" s="449" t="s">
        <v>12089</v>
      </c>
    </row>
    <row r="1758" spans="1:4">
      <c r="A1758" s="446">
        <v>38421</v>
      </c>
      <c r="B1758" s="447" t="s">
        <v>7825</v>
      </c>
      <c r="C1758" s="448" t="s">
        <v>6192</v>
      </c>
      <c r="D1758" s="449" t="s">
        <v>12672</v>
      </c>
    </row>
    <row r="1759" spans="1:4">
      <c r="A1759" s="446">
        <v>38422</v>
      </c>
      <c r="B1759" s="447" t="s">
        <v>7826</v>
      </c>
      <c r="C1759" s="448" t="s">
        <v>6192</v>
      </c>
      <c r="D1759" s="449" t="s">
        <v>12673</v>
      </c>
    </row>
    <row r="1760" spans="1:4" ht="30">
      <c r="A1760" s="446">
        <v>39866</v>
      </c>
      <c r="B1760" s="447" t="s">
        <v>7827</v>
      </c>
      <c r="C1760" s="448" t="s">
        <v>6192</v>
      </c>
      <c r="D1760" s="449" t="s">
        <v>12674</v>
      </c>
    </row>
    <row r="1761" spans="1:4" ht="30">
      <c r="A1761" s="446">
        <v>39867</v>
      </c>
      <c r="B1761" s="447" t="s">
        <v>7828</v>
      </c>
      <c r="C1761" s="448" t="s">
        <v>6192</v>
      </c>
      <c r="D1761" s="449" t="s">
        <v>12675</v>
      </c>
    </row>
    <row r="1762" spans="1:4" ht="30">
      <c r="A1762" s="446">
        <v>39868</v>
      </c>
      <c r="B1762" s="447" t="s">
        <v>7829</v>
      </c>
      <c r="C1762" s="448" t="s">
        <v>6192</v>
      </c>
      <c r="D1762" s="449" t="s">
        <v>12676</v>
      </c>
    </row>
    <row r="1763" spans="1:4">
      <c r="A1763" s="446">
        <v>37999</v>
      </c>
      <c r="B1763" s="447" t="s">
        <v>7830</v>
      </c>
      <c r="C1763" s="448" t="s">
        <v>6192</v>
      </c>
      <c r="D1763" s="449" t="s">
        <v>12677</v>
      </c>
    </row>
    <row r="1764" spans="1:4">
      <c r="A1764" s="446">
        <v>38000</v>
      </c>
      <c r="B1764" s="447" t="s">
        <v>7831</v>
      </c>
      <c r="C1764" s="448" t="s">
        <v>6192</v>
      </c>
      <c r="D1764" s="449" t="s">
        <v>11488</v>
      </c>
    </row>
    <row r="1765" spans="1:4">
      <c r="A1765" s="446">
        <v>38129</v>
      </c>
      <c r="B1765" s="447" t="s">
        <v>7832</v>
      </c>
      <c r="C1765" s="448" t="s">
        <v>6192</v>
      </c>
      <c r="D1765" s="449" t="s">
        <v>12223</v>
      </c>
    </row>
    <row r="1766" spans="1:4">
      <c r="A1766" s="446">
        <v>38025</v>
      </c>
      <c r="B1766" s="447" t="s">
        <v>7833</v>
      </c>
      <c r="C1766" s="448" t="s">
        <v>6192</v>
      </c>
      <c r="D1766" s="449" t="s">
        <v>12678</v>
      </c>
    </row>
    <row r="1767" spans="1:4">
      <c r="A1767" s="446">
        <v>38026</v>
      </c>
      <c r="B1767" s="447" t="s">
        <v>7834</v>
      </c>
      <c r="C1767" s="448" t="s">
        <v>6192</v>
      </c>
      <c r="D1767" s="449" t="s">
        <v>12679</v>
      </c>
    </row>
    <row r="1768" spans="1:4">
      <c r="A1768" s="446">
        <v>1858</v>
      </c>
      <c r="B1768" s="447" t="s">
        <v>7835</v>
      </c>
      <c r="C1768" s="448" t="s">
        <v>6192</v>
      </c>
      <c r="D1768" s="449" t="s">
        <v>12680</v>
      </c>
    </row>
    <row r="1769" spans="1:4">
      <c r="A1769" s="446">
        <v>1844</v>
      </c>
      <c r="B1769" s="447" t="s">
        <v>7836</v>
      </c>
      <c r="C1769" s="448" t="s">
        <v>6192</v>
      </c>
      <c r="D1769" s="449" t="s">
        <v>12681</v>
      </c>
    </row>
    <row r="1770" spans="1:4">
      <c r="A1770" s="446">
        <v>1863</v>
      </c>
      <c r="B1770" s="447" t="s">
        <v>7837</v>
      </c>
      <c r="C1770" s="448" t="s">
        <v>6192</v>
      </c>
      <c r="D1770" s="449" t="s">
        <v>12682</v>
      </c>
    </row>
    <row r="1771" spans="1:4">
      <c r="A1771" s="446">
        <v>1865</v>
      </c>
      <c r="B1771" s="447" t="s">
        <v>7838</v>
      </c>
      <c r="C1771" s="448" t="s">
        <v>6192</v>
      </c>
      <c r="D1771" s="449" t="s">
        <v>12683</v>
      </c>
    </row>
    <row r="1772" spans="1:4">
      <c r="A1772" s="446">
        <v>36355</v>
      </c>
      <c r="B1772" s="447" t="s">
        <v>7839</v>
      </c>
      <c r="C1772" s="448" t="s">
        <v>6192</v>
      </c>
      <c r="D1772" s="449" t="s">
        <v>11856</v>
      </c>
    </row>
    <row r="1773" spans="1:4">
      <c r="A1773" s="446">
        <v>36356</v>
      </c>
      <c r="B1773" s="447" t="s">
        <v>7840</v>
      </c>
      <c r="C1773" s="448" t="s">
        <v>6192</v>
      </c>
      <c r="D1773" s="449" t="s">
        <v>11754</v>
      </c>
    </row>
    <row r="1774" spans="1:4">
      <c r="A1774" s="446">
        <v>1941</v>
      </c>
      <c r="B1774" s="447" t="s">
        <v>7864</v>
      </c>
      <c r="C1774" s="448" t="s">
        <v>6192</v>
      </c>
      <c r="D1774" s="449" t="s">
        <v>12703</v>
      </c>
    </row>
    <row r="1775" spans="1:4">
      <c r="A1775" s="446">
        <v>1940</v>
      </c>
      <c r="B1775" s="447" t="s">
        <v>7865</v>
      </c>
      <c r="C1775" s="448" t="s">
        <v>6192</v>
      </c>
      <c r="D1775" s="449" t="s">
        <v>12704</v>
      </c>
    </row>
    <row r="1776" spans="1:4">
      <c r="A1776" s="446">
        <v>1939</v>
      </c>
      <c r="B1776" s="447" t="s">
        <v>7867</v>
      </c>
      <c r="C1776" s="448" t="s">
        <v>6192</v>
      </c>
      <c r="D1776" s="449" t="s">
        <v>12706</v>
      </c>
    </row>
    <row r="1777" spans="1:4">
      <c r="A1777" s="446">
        <v>1937</v>
      </c>
      <c r="B1777" s="447" t="s">
        <v>7866</v>
      </c>
      <c r="C1777" s="448" t="s">
        <v>6192</v>
      </c>
      <c r="D1777" s="449" t="s">
        <v>12705</v>
      </c>
    </row>
    <row r="1778" spans="1:4">
      <c r="A1778" s="446">
        <v>1942</v>
      </c>
      <c r="B1778" s="447" t="s">
        <v>7868</v>
      </c>
      <c r="C1778" s="448" t="s">
        <v>6192</v>
      </c>
      <c r="D1778" s="449" t="s">
        <v>12696</v>
      </c>
    </row>
    <row r="1779" spans="1:4">
      <c r="A1779" s="446">
        <v>1938</v>
      </c>
      <c r="B1779" s="447" t="s">
        <v>7869</v>
      </c>
      <c r="C1779" s="448" t="s">
        <v>6192</v>
      </c>
      <c r="D1779" s="449" t="s">
        <v>11862</v>
      </c>
    </row>
    <row r="1780" spans="1:4">
      <c r="A1780" s="446">
        <v>1932</v>
      </c>
      <c r="B1780" s="447" t="s">
        <v>7841</v>
      </c>
      <c r="C1780" s="448" t="s">
        <v>6192</v>
      </c>
      <c r="D1780" s="449" t="s">
        <v>11911</v>
      </c>
    </row>
    <row r="1781" spans="1:4">
      <c r="A1781" s="446">
        <v>1966</v>
      </c>
      <c r="B1781" s="447" t="s">
        <v>7844</v>
      </c>
      <c r="C1781" s="448" t="s">
        <v>6192</v>
      </c>
      <c r="D1781" s="449" t="s">
        <v>12684</v>
      </c>
    </row>
    <row r="1782" spans="1:4">
      <c r="A1782" s="446">
        <v>1933</v>
      </c>
      <c r="B1782" s="447" t="s">
        <v>7842</v>
      </c>
      <c r="C1782" s="448" t="s">
        <v>6192</v>
      </c>
      <c r="D1782" s="449" t="s">
        <v>11523</v>
      </c>
    </row>
    <row r="1783" spans="1:4">
      <c r="A1783" s="446">
        <v>1951</v>
      </c>
      <c r="B1783" s="447" t="s">
        <v>7843</v>
      </c>
      <c r="C1783" s="448" t="s">
        <v>6192</v>
      </c>
      <c r="D1783" s="449" t="s">
        <v>11281</v>
      </c>
    </row>
    <row r="1784" spans="1:4">
      <c r="A1784" s="446">
        <v>1952</v>
      </c>
      <c r="B1784" s="447" t="s">
        <v>7845</v>
      </c>
      <c r="C1784" s="448" t="s">
        <v>6192</v>
      </c>
      <c r="D1784" s="449" t="s">
        <v>12685</v>
      </c>
    </row>
    <row r="1785" spans="1:4">
      <c r="A1785" s="446">
        <v>20104</v>
      </c>
      <c r="B1785" s="447" t="s">
        <v>7846</v>
      </c>
      <c r="C1785" s="448" t="s">
        <v>6192</v>
      </c>
      <c r="D1785" s="449" t="s">
        <v>12686</v>
      </c>
    </row>
    <row r="1786" spans="1:4">
      <c r="A1786" s="446">
        <v>20105</v>
      </c>
      <c r="B1786" s="447" t="s">
        <v>7847</v>
      </c>
      <c r="C1786" s="448" t="s">
        <v>6192</v>
      </c>
      <c r="D1786" s="449" t="s">
        <v>12687</v>
      </c>
    </row>
    <row r="1787" spans="1:4">
      <c r="A1787" s="446">
        <v>1965</v>
      </c>
      <c r="B1787" s="447" t="s">
        <v>7848</v>
      </c>
      <c r="C1787" s="448" t="s">
        <v>6192</v>
      </c>
      <c r="D1787" s="449" t="s">
        <v>12688</v>
      </c>
    </row>
    <row r="1788" spans="1:4">
      <c r="A1788" s="446">
        <v>10765</v>
      </c>
      <c r="B1788" s="447" t="s">
        <v>7849</v>
      </c>
      <c r="C1788" s="448" t="s">
        <v>6192</v>
      </c>
      <c r="D1788" s="449" t="s">
        <v>12689</v>
      </c>
    </row>
    <row r="1789" spans="1:4">
      <c r="A1789" s="446">
        <v>10767</v>
      </c>
      <c r="B1789" s="447" t="s">
        <v>7850</v>
      </c>
      <c r="C1789" s="448" t="s">
        <v>6192</v>
      </c>
      <c r="D1789" s="449" t="s">
        <v>12680</v>
      </c>
    </row>
    <row r="1790" spans="1:4">
      <c r="A1790" s="446">
        <v>1970</v>
      </c>
      <c r="B1790" s="447" t="s">
        <v>7851</v>
      </c>
      <c r="C1790" s="448" t="s">
        <v>6192</v>
      </c>
      <c r="D1790" s="449" t="s">
        <v>12690</v>
      </c>
    </row>
    <row r="1791" spans="1:4">
      <c r="A1791" s="446">
        <v>1967</v>
      </c>
      <c r="B1791" s="447" t="s">
        <v>7852</v>
      </c>
      <c r="C1791" s="448" t="s">
        <v>6192</v>
      </c>
      <c r="D1791" s="449" t="s">
        <v>12691</v>
      </c>
    </row>
    <row r="1792" spans="1:4">
      <c r="A1792" s="446">
        <v>1968</v>
      </c>
      <c r="B1792" s="447" t="s">
        <v>7853</v>
      </c>
      <c r="C1792" s="448" t="s">
        <v>6192</v>
      </c>
      <c r="D1792" s="449" t="s">
        <v>12692</v>
      </c>
    </row>
    <row r="1793" spans="1:4">
      <c r="A1793" s="446">
        <v>1969</v>
      </c>
      <c r="B1793" s="447" t="s">
        <v>7854</v>
      </c>
      <c r="C1793" s="448" t="s">
        <v>6192</v>
      </c>
      <c r="D1793" s="449" t="s">
        <v>12693</v>
      </c>
    </row>
    <row r="1794" spans="1:4">
      <c r="A1794" s="446">
        <v>1839</v>
      </c>
      <c r="B1794" s="447" t="s">
        <v>7855</v>
      </c>
      <c r="C1794" s="448" t="s">
        <v>6192</v>
      </c>
      <c r="D1794" s="449" t="s">
        <v>12694</v>
      </c>
    </row>
    <row r="1795" spans="1:4">
      <c r="A1795" s="446">
        <v>1835</v>
      </c>
      <c r="B1795" s="447" t="s">
        <v>7856</v>
      </c>
      <c r="C1795" s="448" t="s">
        <v>6192</v>
      </c>
      <c r="D1795" s="449" t="s">
        <v>12695</v>
      </c>
    </row>
    <row r="1796" spans="1:4">
      <c r="A1796" s="446">
        <v>1823</v>
      </c>
      <c r="B1796" s="447" t="s">
        <v>7857</v>
      </c>
      <c r="C1796" s="448" t="s">
        <v>6192</v>
      </c>
      <c r="D1796" s="449" t="s">
        <v>12696</v>
      </c>
    </row>
    <row r="1797" spans="1:4">
      <c r="A1797" s="446">
        <v>1827</v>
      </c>
      <c r="B1797" s="447" t="s">
        <v>7858</v>
      </c>
      <c r="C1797" s="448" t="s">
        <v>6192</v>
      </c>
      <c r="D1797" s="449" t="s">
        <v>12697</v>
      </c>
    </row>
    <row r="1798" spans="1:4">
      <c r="A1798" s="446">
        <v>1831</v>
      </c>
      <c r="B1798" s="447" t="s">
        <v>7859</v>
      </c>
      <c r="C1798" s="448" t="s">
        <v>6192</v>
      </c>
      <c r="D1798" s="449" t="s">
        <v>12698</v>
      </c>
    </row>
    <row r="1799" spans="1:4">
      <c r="A1799" s="446">
        <v>1825</v>
      </c>
      <c r="B1799" s="447" t="s">
        <v>7860</v>
      </c>
      <c r="C1799" s="448" t="s">
        <v>6192</v>
      </c>
      <c r="D1799" s="449" t="s">
        <v>12699</v>
      </c>
    </row>
    <row r="1800" spans="1:4">
      <c r="A1800" s="446">
        <v>1828</v>
      </c>
      <c r="B1800" s="447" t="s">
        <v>7861</v>
      </c>
      <c r="C1800" s="448" t="s">
        <v>6192</v>
      </c>
      <c r="D1800" s="449" t="s">
        <v>12700</v>
      </c>
    </row>
    <row r="1801" spans="1:4">
      <c r="A1801" s="446">
        <v>1845</v>
      </c>
      <c r="B1801" s="447" t="s">
        <v>7862</v>
      </c>
      <c r="C1801" s="448" t="s">
        <v>6192</v>
      </c>
      <c r="D1801" s="449" t="s">
        <v>12701</v>
      </c>
    </row>
    <row r="1802" spans="1:4">
      <c r="A1802" s="446">
        <v>1824</v>
      </c>
      <c r="B1802" s="447" t="s">
        <v>7863</v>
      </c>
      <c r="C1802" s="448" t="s">
        <v>6192</v>
      </c>
      <c r="D1802" s="449" t="s">
        <v>12702</v>
      </c>
    </row>
    <row r="1803" spans="1:4">
      <c r="A1803" s="446">
        <v>1964</v>
      </c>
      <c r="B1803" s="447" t="s">
        <v>7877</v>
      </c>
      <c r="C1803" s="448" t="s">
        <v>6192</v>
      </c>
      <c r="D1803" s="449" t="s">
        <v>12714</v>
      </c>
    </row>
    <row r="1804" spans="1:4" ht="30">
      <c r="A1804" s="446">
        <v>42692</v>
      </c>
      <c r="B1804" s="447" t="s">
        <v>7870</v>
      </c>
      <c r="C1804" s="448" t="s">
        <v>6192</v>
      </c>
      <c r="D1804" s="449" t="s">
        <v>12707</v>
      </c>
    </row>
    <row r="1805" spans="1:4" ht="30">
      <c r="A1805" s="446">
        <v>42693</v>
      </c>
      <c r="B1805" s="447" t="s">
        <v>7871</v>
      </c>
      <c r="C1805" s="448" t="s">
        <v>6192</v>
      </c>
      <c r="D1805" s="449" t="s">
        <v>12708</v>
      </c>
    </row>
    <row r="1806" spans="1:4" ht="30">
      <c r="A1806" s="446">
        <v>42695</v>
      </c>
      <c r="B1806" s="447" t="s">
        <v>7872</v>
      </c>
      <c r="C1806" s="448" t="s">
        <v>6192</v>
      </c>
      <c r="D1806" s="449" t="s">
        <v>12709</v>
      </c>
    </row>
    <row r="1807" spans="1:4" ht="30">
      <c r="A1807" s="446">
        <v>42694</v>
      </c>
      <c r="B1807" s="447" t="s">
        <v>7873</v>
      </c>
      <c r="C1807" s="448" t="s">
        <v>6192</v>
      </c>
      <c r="D1807" s="449" t="s">
        <v>12710</v>
      </c>
    </row>
    <row r="1808" spans="1:4" ht="30">
      <c r="A1808" s="446">
        <v>20097</v>
      </c>
      <c r="B1808" s="447" t="s">
        <v>7874</v>
      </c>
      <c r="C1808" s="448" t="s">
        <v>6192</v>
      </c>
      <c r="D1808" s="449" t="s">
        <v>12711</v>
      </c>
    </row>
    <row r="1809" spans="1:4" ht="30">
      <c r="A1809" s="446">
        <v>20098</v>
      </c>
      <c r="B1809" s="447" t="s">
        <v>7875</v>
      </c>
      <c r="C1809" s="448" t="s">
        <v>6192</v>
      </c>
      <c r="D1809" s="449" t="s">
        <v>12712</v>
      </c>
    </row>
    <row r="1810" spans="1:4" ht="30">
      <c r="A1810" s="446">
        <v>20096</v>
      </c>
      <c r="B1810" s="447" t="s">
        <v>7876</v>
      </c>
      <c r="C1810" s="448" t="s">
        <v>6192</v>
      </c>
      <c r="D1810" s="449" t="s">
        <v>12713</v>
      </c>
    </row>
    <row r="1811" spans="1:4">
      <c r="A1811" s="446">
        <v>25968</v>
      </c>
      <c r="B1811" s="447" t="s">
        <v>7999</v>
      </c>
      <c r="C1811" s="448" t="s">
        <v>6192</v>
      </c>
      <c r="D1811" s="449" t="s">
        <v>12805</v>
      </c>
    </row>
    <row r="1812" spans="1:4" ht="30">
      <c r="A1812" s="446">
        <v>38369</v>
      </c>
      <c r="B1812" s="447" t="s">
        <v>8000</v>
      </c>
      <c r="C1812" s="448" t="s">
        <v>6192</v>
      </c>
      <c r="D1812" s="449" t="s">
        <v>12806</v>
      </c>
    </row>
    <row r="1813" spans="1:4">
      <c r="A1813" s="446">
        <v>38370</v>
      </c>
      <c r="B1813" s="447" t="s">
        <v>8001</v>
      </c>
      <c r="C1813" s="448" t="s">
        <v>6192</v>
      </c>
      <c r="D1813" s="449" t="s">
        <v>12806</v>
      </c>
    </row>
    <row r="1814" spans="1:4">
      <c r="A1814" s="446">
        <v>38372</v>
      </c>
      <c r="B1814" s="447" t="s">
        <v>8002</v>
      </c>
      <c r="C1814" s="448" t="s">
        <v>6192</v>
      </c>
      <c r="D1814" s="449" t="s">
        <v>12807</v>
      </c>
    </row>
    <row r="1815" spans="1:4">
      <c r="A1815" s="446">
        <v>2357</v>
      </c>
      <c r="B1815" s="447" t="s">
        <v>8003</v>
      </c>
      <c r="C1815" s="448" t="s">
        <v>6191</v>
      </c>
      <c r="D1815" s="449" t="s">
        <v>11837</v>
      </c>
    </row>
    <row r="1816" spans="1:4">
      <c r="A1816" s="446">
        <v>40806</v>
      </c>
      <c r="B1816" s="447" t="s">
        <v>8004</v>
      </c>
      <c r="C1816" s="448" t="s">
        <v>6360</v>
      </c>
      <c r="D1816" s="449" t="s">
        <v>12808</v>
      </c>
    </row>
    <row r="1817" spans="1:4">
      <c r="A1817" s="446">
        <v>2355</v>
      </c>
      <c r="B1817" s="447" t="s">
        <v>8005</v>
      </c>
      <c r="C1817" s="448" t="s">
        <v>6191</v>
      </c>
      <c r="D1817" s="449" t="s">
        <v>12809</v>
      </c>
    </row>
    <row r="1818" spans="1:4">
      <c r="A1818" s="446">
        <v>40805</v>
      </c>
      <c r="B1818" s="447" t="s">
        <v>8006</v>
      </c>
      <c r="C1818" s="448" t="s">
        <v>6360</v>
      </c>
      <c r="D1818" s="449" t="s">
        <v>12810</v>
      </c>
    </row>
    <row r="1819" spans="1:4">
      <c r="A1819" s="446">
        <v>2358</v>
      </c>
      <c r="B1819" s="447" t="s">
        <v>8007</v>
      </c>
      <c r="C1819" s="448" t="s">
        <v>6191</v>
      </c>
      <c r="D1819" s="449" t="s">
        <v>12811</v>
      </c>
    </row>
    <row r="1820" spans="1:4">
      <c r="A1820" s="446">
        <v>40807</v>
      </c>
      <c r="B1820" s="447" t="s">
        <v>8008</v>
      </c>
      <c r="C1820" s="448" t="s">
        <v>6360</v>
      </c>
      <c r="D1820" s="449" t="s">
        <v>12812</v>
      </c>
    </row>
    <row r="1821" spans="1:4">
      <c r="A1821" s="446">
        <v>2359</v>
      </c>
      <c r="B1821" s="447" t="s">
        <v>8009</v>
      </c>
      <c r="C1821" s="448" t="s">
        <v>6191</v>
      </c>
      <c r="D1821" s="449" t="s">
        <v>12813</v>
      </c>
    </row>
    <row r="1822" spans="1:4">
      <c r="A1822" s="446">
        <v>40808</v>
      </c>
      <c r="B1822" s="447" t="s">
        <v>8010</v>
      </c>
      <c r="C1822" s="448" t="s">
        <v>6360</v>
      </c>
      <c r="D1822" s="449" t="s">
        <v>12814</v>
      </c>
    </row>
    <row r="1823" spans="1:4">
      <c r="A1823" s="446">
        <v>39397</v>
      </c>
      <c r="B1823" s="447" t="s">
        <v>8011</v>
      </c>
      <c r="C1823" s="448" t="s">
        <v>6239</v>
      </c>
      <c r="D1823" s="449" t="s">
        <v>11477</v>
      </c>
    </row>
    <row r="1824" spans="1:4" ht="30">
      <c r="A1824" s="446">
        <v>2692</v>
      </c>
      <c r="B1824" s="447" t="s">
        <v>8012</v>
      </c>
      <c r="C1824" s="448" t="s">
        <v>6239</v>
      </c>
      <c r="D1824" s="449" t="s">
        <v>11351</v>
      </c>
    </row>
    <row r="1825" spans="1:4">
      <c r="A1825" s="446">
        <v>6</v>
      </c>
      <c r="B1825" s="447" t="s">
        <v>8013</v>
      </c>
      <c r="C1825" s="448" t="s">
        <v>6239</v>
      </c>
      <c r="D1825" s="449" t="s">
        <v>12815</v>
      </c>
    </row>
    <row r="1826" spans="1:4">
      <c r="A1826" s="446">
        <v>5330</v>
      </c>
      <c r="B1826" s="447" t="s">
        <v>8014</v>
      </c>
      <c r="C1826" s="448" t="s">
        <v>6239</v>
      </c>
      <c r="D1826" s="449" t="s">
        <v>12816</v>
      </c>
    </row>
    <row r="1827" spans="1:4">
      <c r="A1827" s="446">
        <v>26017</v>
      </c>
      <c r="B1827" s="447" t="s">
        <v>8015</v>
      </c>
      <c r="C1827" s="448" t="s">
        <v>6192</v>
      </c>
      <c r="D1827" s="449" t="s">
        <v>11879</v>
      </c>
    </row>
    <row r="1828" spans="1:4" ht="30">
      <c r="A1828" s="446">
        <v>25931</v>
      </c>
      <c r="B1828" s="447" t="s">
        <v>8016</v>
      </c>
      <c r="C1828" s="448" t="s">
        <v>6192</v>
      </c>
      <c r="D1828" s="449" t="s">
        <v>12817</v>
      </c>
    </row>
    <row r="1829" spans="1:4" ht="30">
      <c r="A1829" s="446">
        <v>38140</v>
      </c>
      <c r="B1829" s="447" t="s">
        <v>8017</v>
      </c>
      <c r="C1829" s="448" t="s">
        <v>6192</v>
      </c>
      <c r="D1829" s="449" t="s">
        <v>12818</v>
      </c>
    </row>
    <row r="1830" spans="1:4" ht="30">
      <c r="A1830" s="446">
        <v>13887</v>
      </c>
      <c r="B1830" s="447" t="s">
        <v>8018</v>
      </c>
      <c r="C1830" s="448" t="s">
        <v>6192</v>
      </c>
      <c r="D1830" s="449" t="s">
        <v>12819</v>
      </c>
    </row>
    <row r="1831" spans="1:4">
      <c r="A1831" s="446">
        <v>26018</v>
      </c>
      <c r="B1831" s="447" t="s">
        <v>8019</v>
      </c>
      <c r="C1831" s="448" t="s">
        <v>6192</v>
      </c>
      <c r="D1831" s="449" t="s">
        <v>12820</v>
      </c>
    </row>
    <row r="1832" spans="1:4" ht="30">
      <c r="A1832" s="446">
        <v>26019</v>
      </c>
      <c r="B1832" s="447" t="s">
        <v>8020</v>
      </c>
      <c r="C1832" s="448" t="s">
        <v>6192</v>
      </c>
      <c r="D1832" s="449" t="s">
        <v>12821</v>
      </c>
    </row>
    <row r="1833" spans="1:4">
      <c r="A1833" s="446">
        <v>26020</v>
      </c>
      <c r="B1833" s="447" t="s">
        <v>8021</v>
      </c>
      <c r="C1833" s="448" t="s">
        <v>6192</v>
      </c>
      <c r="D1833" s="449" t="s">
        <v>11342</v>
      </c>
    </row>
    <row r="1834" spans="1:4">
      <c r="A1834" s="446">
        <v>34544</v>
      </c>
      <c r="B1834" s="447" t="s">
        <v>8022</v>
      </c>
      <c r="C1834" s="448" t="s">
        <v>6192</v>
      </c>
      <c r="D1834" s="449" t="s">
        <v>12822</v>
      </c>
    </row>
    <row r="1835" spans="1:4" ht="30">
      <c r="A1835" s="446">
        <v>34729</v>
      </c>
      <c r="B1835" s="447" t="s">
        <v>8023</v>
      </c>
      <c r="C1835" s="448" t="s">
        <v>6192</v>
      </c>
      <c r="D1835" s="449" t="s">
        <v>12823</v>
      </c>
    </row>
    <row r="1836" spans="1:4" ht="30">
      <c r="A1836" s="446">
        <v>34734</v>
      </c>
      <c r="B1836" s="447" t="s">
        <v>8024</v>
      </c>
      <c r="C1836" s="448" t="s">
        <v>6192</v>
      </c>
      <c r="D1836" s="449" t="s">
        <v>12824</v>
      </c>
    </row>
    <row r="1837" spans="1:4" ht="30">
      <c r="A1837" s="446">
        <v>34738</v>
      </c>
      <c r="B1837" s="447" t="s">
        <v>8025</v>
      </c>
      <c r="C1837" s="448" t="s">
        <v>6192</v>
      </c>
      <c r="D1837" s="449" t="s">
        <v>12825</v>
      </c>
    </row>
    <row r="1838" spans="1:4">
      <c r="A1838" s="446">
        <v>2391</v>
      </c>
      <c r="B1838" s="447" t="s">
        <v>8026</v>
      </c>
      <c r="C1838" s="448" t="s">
        <v>6192</v>
      </c>
      <c r="D1838" s="449" t="s">
        <v>12826</v>
      </c>
    </row>
    <row r="1839" spans="1:4">
      <c r="A1839" s="446">
        <v>2374</v>
      </c>
      <c r="B1839" s="447" t="s">
        <v>8027</v>
      </c>
      <c r="C1839" s="448" t="s">
        <v>6192</v>
      </c>
      <c r="D1839" s="449" t="s">
        <v>12827</v>
      </c>
    </row>
    <row r="1840" spans="1:4">
      <c r="A1840" s="446">
        <v>2377</v>
      </c>
      <c r="B1840" s="447" t="s">
        <v>8028</v>
      </c>
      <c r="C1840" s="448" t="s">
        <v>6192</v>
      </c>
      <c r="D1840" s="449" t="s">
        <v>12105</v>
      </c>
    </row>
    <row r="1841" spans="1:4">
      <c r="A1841" s="446">
        <v>2393</v>
      </c>
      <c r="B1841" s="447" t="s">
        <v>8029</v>
      </c>
      <c r="C1841" s="448" t="s">
        <v>6192</v>
      </c>
      <c r="D1841" s="449" t="s">
        <v>12828</v>
      </c>
    </row>
    <row r="1842" spans="1:4">
      <c r="A1842" s="446">
        <v>34705</v>
      </c>
      <c r="B1842" s="447" t="s">
        <v>8030</v>
      </c>
      <c r="C1842" s="448" t="s">
        <v>6192</v>
      </c>
      <c r="D1842" s="449" t="s">
        <v>12829</v>
      </c>
    </row>
    <row r="1843" spans="1:4">
      <c r="A1843" s="446">
        <v>34707</v>
      </c>
      <c r="B1843" s="447" t="s">
        <v>8031</v>
      </c>
      <c r="C1843" s="448" t="s">
        <v>6192</v>
      </c>
      <c r="D1843" s="449" t="s">
        <v>12830</v>
      </c>
    </row>
    <row r="1844" spans="1:4">
      <c r="A1844" s="446">
        <v>2378</v>
      </c>
      <c r="B1844" s="447" t="s">
        <v>8032</v>
      </c>
      <c r="C1844" s="448" t="s">
        <v>6192</v>
      </c>
      <c r="D1844" s="449" t="s">
        <v>12831</v>
      </c>
    </row>
    <row r="1845" spans="1:4">
      <c r="A1845" s="446">
        <v>2379</v>
      </c>
      <c r="B1845" s="447" t="s">
        <v>8033</v>
      </c>
      <c r="C1845" s="448" t="s">
        <v>6192</v>
      </c>
      <c r="D1845" s="449" t="s">
        <v>12831</v>
      </c>
    </row>
    <row r="1846" spans="1:4">
      <c r="A1846" s="446">
        <v>2376</v>
      </c>
      <c r="B1846" s="447" t="s">
        <v>8034</v>
      </c>
      <c r="C1846" s="448" t="s">
        <v>6192</v>
      </c>
      <c r="D1846" s="449" t="s">
        <v>12832</v>
      </c>
    </row>
    <row r="1847" spans="1:4">
      <c r="A1847" s="446">
        <v>2394</v>
      </c>
      <c r="B1847" s="447" t="s">
        <v>8035</v>
      </c>
      <c r="C1847" s="448" t="s">
        <v>6192</v>
      </c>
      <c r="D1847" s="449" t="s">
        <v>12833</v>
      </c>
    </row>
    <row r="1848" spans="1:4">
      <c r="A1848" s="446">
        <v>34686</v>
      </c>
      <c r="B1848" s="447" t="s">
        <v>8036</v>
      </c>
      <c r="C1848" s="448" t="s">
        <v>6192</v>
      </c>
      <c r="D1848" s="449" t="s">
        <v>12834</v>
      </c>
    </row>
    <row r="1849" spans="1:4">
      <c r="A1849" s="446">
        <v>34623</v>
      </c>
      <c r="B1849" s="447" t="s">
        <v>8038</v>
      </c>
      <c r="C1849" s="448" t="s">
        <v>6192</v>
      </c>
      <c r="D1849" s="449" t="s">
        <v>12836</v>
      </c>
    </row>
    <row r="1850" spans="1:4">
      <c r="A1850" s="446">
        <v>34628</v>
      </c>
      <c r="B1850" s="447" t="s">
        <v>8039</v>
      </c>
      <c r="C1850" s="448" t="s">
        <v>6192</v>
      </c>
      <c r="D1850" s="449" t="s">
        <v>12837</v>
      </c>
    </row>
    <row r="1851" spans="1:4">
      <c r="A1851" s="446">
        <v>34616</v>
      </c>
      <c r="B1851" s="447" t="s">
        <v>8037</v>
      </c>
      <c r="C1851" s="448" t="s">
        <v>6192</v>
      </c>
      <c r="D1851" s="449" t="s">
        <v>12835</v>
      </c>
    </row>
    <row r="1852" spans="1:4">
      <c r="A1852" s="446">
        <v>34653</v>
      </c>
      <c r="B1852" s="447" t="s">
        <v>8040</v>
      </c>
      <c r="C1852" s="448" t="s">
        <v>6192</v>
      </c>
      <c r="D1852" s="449" t="s">
        <v>12838</v>
      </c>
    </row>
    <row r="1853" spans="1:4">
      <c r="A1853" s="446">
        <v>34688</v>
      </c>
      <c r="B1853" s="447" t="s">
        <v>8041</v>
      </c>
      <c r="C1853" s="448" t="s">
        <v>6192</v>
      </c>
      <c r="D1853" s="449" t="s">
        <v>12839</v>
      </c>
    </row>
    <row r="1854" spans="1:4">
      <c r="A1854" s="446">
        <v>34714</v>
      </c>
      <c r="B1854" s="447" t="s">
        <v>8043</v>
      </c>
      <c r="C1854" s="448" t="s">
        <v>6192</v>
      </c>
      <c r="D1854" s="449" t="s">
        <v>12841</v>
      </c>
    </row>
    <row r="1855" spans="1:4">
      <c r="A1855" s="446">
        <v>34709</v>
      </c>
      <c r="B1855" s="447" t="s">
        <v>8042</v>
      </c>
      <c r="C1855" s="448" t="s">
        <v>6192</v>
      </c>
      <c r="D1855" s="449" t="s">
        <v>12840</v>
      </c>
    </row>
    <row r="1856" spans="1:4">
      <c r="A1856" s="446">
        <v>2388</v>
      </c>
      <c r="B1856" s="447" t="s">
        <v>8044</v>
      </c>
      <c r="C1856" s="448" t="s">
        <v>6192</v>
      </c>
      <c r="D1856" s="449" t="s">
        <v>12842</v>
      </c>
    </row>
    <row r="1857" spans="1:4">
      <c r="A1857" s="446">
        <v>34606</v>
      </c>
      <c r="B1857" s="447" t="s">
        <v>8045</v>
      </c>
      <c r="C1857" s="448" t="s">
        <v>6192</v>
      </c>
      <c r="D1857" s="449" t="s">
        <v>12843</v>
      </c>
    </row>
    <row r="1858" spans="1:4">
      <c r="A1858" s="446">
        <v>2370</v>
      </c>
      <c r="B1858" s="447" t="s">
        <v>8047</v>
      </c>
      <c r="C1858" s="448" t="s">
        <v>6192</v>
      </c>
      <c r="D1858" s="449" t="s">
        <v>12845</v>
      </c>
    </row>
    <row r="1859" spans="1:4">
      <c r="A1859" s="446">
        <v>2386</v>
      </c>
      <c r="B1859" s="447" t="s">
        <v>8048</v>
      </c>
      <c r="C1859" s="448" t="s">
        <v>6192</v>
      </c>
      <c r="D1859" s="449" t="s">
        <v>12846</v>
      </c>
    </row>
    <row r="1860" spans="1:4">
      <c r="A1860" s="446">
        <v>34689</v>
      </c>
      <c r="B1860" s="447" t="s">
        <v>8046</v>
      </c>
      <c r="C1860" s="448" t="s">
        <v>6192</v>
      </c>
      <c r="D1860" s="449" t="s">
        <v>12844</v>
      </c>
    </row>
    <row r="1861" spans="1:4">
      <c r="A1861" s="446">
        <v>2392</v>
      </c>
      <c r="B1861" s="447" t="s">
        <v>8049</v>
      </c>
      <c r="C1861" s="448" t="s">
        <v>6192</v>
      </c>
      <c r="D1861" s="449" t="s">
        <v>12847</v>
      </c>
    </row>
    <row r="1862" spans="1:4">
      <c r="A1862" s="446">
        <v>2373</v>
      </c>
      <c r="B1862" s="447" t="s">
        <v>8050</v>
      </c>
      <c r="C1862" s="448" t="s">
        <v>6192</v>
      </c>
      <c r="D1862" s="449" t="s">
        <v>12848</v>
      </c>
    </row>
    <row r="1863" spans="1:4" ht="30">
      <c r="A1863" s="446">
        <v>39465</v>
      </c>
      <c r="B1863" s="447" t="s">
        <v>8051</v>
      </c>
      <c r="C1863" s="448" t="s">
        <v>6192</v>
      </c>
      <c r="D1863" s="449" t="s">
        <v>12849</v>
      </c>
    </row>
    <row r="1864" spans="1:4" ht="30">
      <c r="A1864" s="446">
        <v>39466</v>
      </c>
      <c r="B1864" s="447" t="s">
        <v>8052</v>
      </c>
      <c r="C1864" s="448" t="s">
        <v>6192</v>
      </c>
      <c r="D1864" s="449" t="s">
        <v>12850</v>
      </c>
    </row>
    <row r="1865" spans="1:4" ht="30">
      <c r="A1865" s="446">
        <v>39467</v>
      </c>
      <c r="B1865" s="447" t="s">
        <v>8053</v>
      </c>
      <c r="C1865" s="448" t="s">
        <v>6192</v>
      </c>
      <c r="D1865" s="449" t="s">
        <v>12851</v>
      </c>
    </row>
    <row r="1866" spans="1:4" ht="30">
      <c r="A1866" s="446">
        <v>39468</v>
      </c>
      <c r="B1866" s="447" t="s">
        <v>8054</v>
      </c>
      <c r="C1866" s="448" t="s">
        <v>6192</v>
      </c>
      <c r="D1866" s="449" t="s">
        <v>12852</v>
      </c>
    </row>
    <row r="1867" spans="1:4" ht="30">
      <c r="A1867" s="446">
        <v>39469</v>
      </c>
      <c r="B1867" s="447" t="s">
        <v>8055</v>
      </c>
      <c r="C1867" s="448" t="s">
        <v>6192</v>
      </c>
      <c r="D1867" s="449" t="s">
        <v>12853</v>
      </c>
    </row>
    <row r="1868" spans="1:4" ht="30">
      <c r="A1868" s="446">
        <v>39470</v>
      </c>
      <c r="B1868" s="447" t="s">
        <v>8056</v>
      </c>
      <c r="C1868" s="448" t="s">
        <v>6192</v>
      </c>
      <c r="D1868" s="449" t="s">
        <v>12854</v>
      </c>
    </row>
    <row r="1869" spans="1:4" ht="30">
      <c r="A1869" s="446">
        <v>39471</v>
      </c>
      <c r="B1869" s="447" t="s">
        <v>8057</v>
      </c>
      <c r="C1869" s="448" t="s">
        <v>6192</v>
      </c>
      <c r="D1869" s="449" t="s">
        <v>12855</v>
      </c>
    </row>
    <row r="1870" spans="1:4" ht="30">
      <c r="A1870" s="446">
        <v>39472</v>
      </c>
      <c r="B1870" s="447" t="s">
        <v>8058</v>
      </c>
      <c r="C1870" s="448" t="s">
        <v>6192</v>
      </c>
      <c r="D1870" s="449" t="s">
        <v>12856</v>
      </c>
    </row>
    <row r="1871" spans="1:4" ht="30">
      <c r="A1871" s="446">
        <v>39473</v>
      </c>
      <c r="B1871" s="447" t="s">
        <v>8059</v>
      </c>
      <c r="C1871" s="448" t="s">
        <v>6192</v>
      </c>
      <c r="D1871" s="449" t="s">
        <v>12857</v>
      </c>
    </row>
    <row r="1872" spans="1:4" ht="30">
      <c r="A1872" s="446">
        <v>39474</v>
      </c>
      <c r="B1872" s="447" t="s">
        <v>8060</v>
      </c>
      <c r="C1872" s="448" t="s">
        <v>6192</v>
      </c>
      <c r="D1872" s="449" t="s">
        <v>12858</v>
      </c>
    </row>
    <row r="1873" spans="1:4" ht="30">
      <c r="A1873" s="446">
        <v>39475</v>
      </c>
      <c r="B1873" s="447" t="s">
        <v>8061</v>
      </c>
      <c r="C1873" s="448" t="s">
        <v>6192</v>
      </c>
      <c r="D1873" s="449" t="s">
        <v>12859</v>
      </c>
    </row>
    <row r="1874" spans="1:4" ht="30">
      <c r="A1874" s="446">
        <v>39476</v>
      </c>
      <c r="B1874" s="447" t="s">
        <v>8062</v>
      </c>
      <c r="C1874" s="448" t="s">
        <v>6192</v>
      </c>
      <c r="D1874" s="449" t="s">
        <v>12860</v>
      </c>
    </row>
    <row r="1875" spans="1:4" ht="30">
      <c r="A1875" s="446">
        <v>39477</v>
      </c>
      <c r="B1875" s="447" t="s">
        <v>8063</v>
      </c>
      <c r="C1875" s="448" t="s">
        <v>6192</v>
      </c>
      <c r="D1875" s="449" t="s">
        <v>12861</v>
      </c>
    </row>
    <row r="1876" spans="1:4" ht="30">
      <c r="A1876" s="446">
        <v>39478</v>
      </c>
      <c r="B1876" s="447" t="s">
        <v>8064</v>
      </c>
      <c r="C1876" s="448" t="s">
        <v>6192</v>
      </c>
      <c r="D1876" s="449" t="s">
        <v>12862</v>
      </c>
    </row>
    <row r="1877" spans="1:4" ht="30">
      <c r="A1877" s="446">
        <v>39479</v>
      </c>
      <c r="B1877" s="447" t="s">
        <v>8065</v>
      </c>
      <c r="C1877" s="448" t="s">
        <v>6192</v>
      </c>
      <c r="D1877" s="449" t="s">
        <v>12863</v>
      </c>
    </row>
    <row r="1878" spans="1:4" ht="30">
      <c r="A1878" s="446">
        <v>39480</v>
      </c>
      <c r="B1878" s="447" t="s">
        <v>8066</v>
      </c>
      <c r="C1878" s="448" t="s">
        <v>6192</v>
      </c>
      <c r="D1878" s="449" t="s">
        <v>12864</v>
      </c>
    </row>
    <row r="1879" spans="1:4">
      <c r="A1879" s="446">
        <v>39459</v>
      </c>
      <c r="B1879" s="447" t="s">
        <v>8067</v>
      </c>
      <c r="C1879" s="448" t="s">
        <v>6192</v>
      </c>
      <c r="D1879" s="449" t="s">
        <v>12865</v>
      </c>
    </row>
    <row r="1880" spans="1:4">
      <c r="A1880" s="446">
        <v>39445</v>
      </c>
      <c r="B1880" s="447" t="s">
        <v>8068</v>
      </c>
      <c r="C1880" s="448" t="s">
        <v>6192</v>
      </c>
      <c r="D1880" s="449" t="s">
        <v>12866</v>
      </c>
    </row>
    <row r="1881" spans="1:4">
      <c r="A1881" s="446">
        <v>39446</v>
      </c>
      <c r="B1881" s="447" t="s">
        <v>8069</v>
      </c>
      <c r="C1881" s="448" t="s">
        <v>6192</v>
      </c>
      <c r="D1881" s="449" t="s">
        <v>12867</v>
      </c>
    </row>
    <row r="1882" spans="1:4">
      <c r="A1882" s="446">
        <v>39447</v>
      </c>
      <c r="B1882" s="447" t="s">
        <v>8070</v>
      </c>
      <c r="C1882" s="448" t="s">
        <v>6192</v>
      </c>
      <c r="D1882" s="449" t="s">
        <v>12868</v>
      </c>
    </row>
    <row r="1883" spans="1:4">
      <c r="A1883" s="446">
        <v>39448</v>
      </c>
      <c r="B1883" s="447" t="s">
        <v>8071</v>
      </c>
      <c r="C1883" s="448" t="s">
        <v>6192</v>
      </c>
      <c r="D1883" s="449" t="s">
        <v>12869</v>
      </c>
    </row>
    <row r="1884" spans="1:4">
      <c r="A1884" s="446">
        <v>39450</v>
      </c>
      <c r="B1884" s="447" t="s">
        <v>8072</v>
      </c>
      <c r="C1884" s="448" t="s">
        <v>6192</v>
      </c>
      <c r="D1884" s="449" t="s">
        <v>12870</v>
      </c>
    </row>
    <row r="1885" spans="1:4">
      <c r="A1885" s="446">
        <v>39451</v>
      </c>
      <c r="B1885" s="447" t="s">
        <v>8073</v>
      </c>
      <c r="C1885" s="448" t="s">
        <v>6192</v>
      </c>
      <c r="D1885" s="449" t="s">
        <v>12871</v>
      </c>
    </row>
    <row r="1886" spans="1:4">
      <c r="A1886" s="446">
        <v>39452</v>
      </c>
      <c r="B1886" s="447" t="s">
        <v>8074</v>
      </c>
      <c r="C1886" s="448" t="s">
        <v>6192</v>
      </c>
      <c r="D1886" s="449" t="s">
        <v>12872</v>
      </c>
    </row>
    <row r="1887" spans="1:4">
      <c r="A1887" s="446">
        <v>39523</v>
      </c>
      <c r="B1887" s="447" t="s">
        <v>8075</v>
      </c>
      <c r="C1887" s="448" t="s">
        <v>6192</v>
      </c>
      <c r="D1887" s="449" t="s">
        <v>12873</v>
      </c>
    </row>
    <row r="1888" spans="1:4">
      <c r="A1888" s="446">
        <v>39449</v>
      </c>
      <c r="B1888" s="447" t="s">
        <v>8076</v>
      </c>
      <c r="C1888" s="448" t="s">
        <v>6192</v>
      </c>
      <c r="D1888" s="449" t="s">
        <v>12874</v>
      </c>
    </row>
    <row r="1889" spans="1:4">
      <c r="A1889" s="446">
        <v>39455</v>
      </c>
      <c r="B1889" s="447" t="s">
        <v>8077</v>
      </c>
      <c r="C1889" s="448" t="s">
        <v>6192</v>
      </c>
      <c r="D1889" s="449" t="s">
        <v>12875</v>
      </c>
    </row>
    <row r="1890" spans="1:4">
      <c r="A1890" s="446">
        <v>39456</v>
      </c>
      <c r="B1890" s="447" t="s">
        <v>8078</v>
      </c>
      <c r="C1890" s="448" t="s">
        <v>6192</v>
      </c>
      <c r="D1890" s="449" t="s">
        <v>12876</v>
      </c>
    </row>
    <row r="1891" spans="1:4">
      <c r="A1891" s="446">
        <v>39457</v>
      </c>
      <c r="B1891" s="447" t="s">
        <v>8079</v>
      </c>
      <c r="C1891" s="448" t="s">
        <v>6192</v>
      </c>
      <c r="D1891" s="449" t="s">
        <v>12877</v>
      </c>
    </row>
    <row r="1892" spans="1:4">
      <c r="A1892" s="446">
        <v>39458</v>
      </c>
      <c r="B1892" s="447" t="s">
        <v>8080</v>
      </c>
      <c r="C1892" s="448" t="s">
        <v>6192</v>
      </c>
      <c r="D1892" s="449" t="s">
        <v>12878</v>
      </c>
    </row>
    <row r="1893" spans="1:4">
      <c r="A1893" s="446">
        <v>39464</v>
      </c>
      <c r="B1893" s="447" t="s">
        <v>8081</v>
      </c>
      <c r="C1893" s="448" t="s">
        <v>6192</v>
      </c>
      <c r="D1893" s="449" t="s">
        <v>12879</v>
      </c>
    </row>
    <row r="1894" spans="1:4">
      <c r="A1894" s="446">
        <v>39460</v>
      </c>
      <c r="B1894" s="447" t="s">
        <v>8082</v>
      </c>
      <c r="C1894" s="448" t="s">
        <v>6192</v>
      </c>
      <c r="D1894" s="449" t="s">
        <v>12880</v>
      </c>
    </row>
    <row r="1895" spans="1:4">
      <c r="A1895" s="446">
        <v>39461</v>
      </c>
      <c r="B1895" s="447" t="s">
        <v>8083</v>
      </c>
      <c r="C1895" s="448" t="s">
        <v>6192</v>
      </c>
      <c r="D1895" s="449" t="s">
        <v>12881</v>
      </c>
    </row>
    <row r="1896" spans="1:4">
      <c r="A1896" s="446">
        <v>39462</v>
      </c>
      <c r="B1896" s="447" t="s">
        <v>8084</v>
      </c>
      <c r="C1896" s="448" t="s">
        <v>6192</v>
      </c>
      <c r="D1896" s="449" t="s">
        <v>12882</v>
      </c>
    </row>
    <row r="1897" spans="1:4">
      <c r="A1897" s="446">
        <v>39463</v>
      </c>
      <c r="B1897" s="447" t="s">
        <v>8085</v>
      </c>
      <c r="C1897" s="448" t="s">
        <v>6192</v>
      </c>
      <c r="D1897" s="449" t="s">
        <v>12883</v>
      </c>
    </row>
    <row r="1898" spans="1:4">
      <c r="A1898" s="446">
        <v>26039</v>
      </c>
      <c r="B1898" s="447" t="s">
        <v>8086</v>
      </c>
      <c r="C1898" s="448" t="s">
        <v>6192</v>
      </c>
      <c r="D1898" s="449" t="s">
        <v>12884</v>
      </c>
    </row>
    <row r="1899" spans="1:4" ht="30">
      <c r="A1899" s="446">
        <v>2401</v>
      </c>
      <c r="B1899" s="447" t="s">
        <v>8087</v>
      </c>
      <c r="C1899" s="448" t="s">
        <v>6192</v>
      </c>
      <c r="D1899" s="449" t="s">
        <v>12885</v>
      </c>
    </row>
    <row r="1900" spans="1:4" ht="30">
      <c r="A1900" s="446">
        <v>38870</v>
      </c>
      <c r="B1900" s="447" t="s">
        <v>8088</v>
      </c>
      <c r="C1900" s="448" t="s">
        <v>6192</v>
      </c>
      <c r="D1900" s="449" t="s">
        <v>12886</v>
      </c>
    </row>
    <row r="1901" spans="1:4" ht="30">
      <c r="A1901" s="446">
        <v>38869</v>
      </c>
      <c r="B1901" s="447" t="s">
        <v>8089</v>
      </c>
      <c r="C1901" s="448" t="s">
        <v>6192</v>
      </c>
      <c r="D1901" s="449" t="s">
        <v>12887</v>
      </c>
    </row>
    <row r="1902" spans="1:4" ht="30">
      <c r="A1902" s="446">
        <v>38872</v>
      </c>
      <c r="B1902" s="447" t="s">
        <v>8090</v>
      </c>
      <c r="C1902" s="448" t="s">
        <v>6192</v>
      </c>
      <c r="D1902" s="449" t="s">
        <v>12888</v>
      </c>
    </row>
    <row r="1903" spans="1:4" ht="30">
      <c r="A1903" s="446">
        <v>38871</v>
      </c>
      <c r="B1903" s="447" t="s">
        <v>8091</v>
      </c>
      <c r="C1903" s="448" t="s">
        <v>6192</v>
      </c>
      <c r="D1903" s="449" t="s">
        <v>12889</v>
      </c>
    </row>
    <row r="1904" spans="1:4" ht="30">
      <c r="A1904" s="446">
        <v>39283</v>
      </c>
      <c r="B1904" s="447" t="s">
        <v>8092</v>
      </c>
      <c r="C1904" s="448" t="s">
        <v>6192</v>
      </c>
      <c r="D1904" s="449" t="s">
        <v>12890</v>
      </c>
    </row>
    <row r="1905" spans="1:4" ht="30">
      <c r="A1905" s="446">
        <v>39284</v>
      </c>
      <c r="B1905" s="447" t="s">
        <v>8093</v>
      </c>
      <c r="C1905" s="448" t="s">
        <v>6192</v>
      </c>
      <c r="D1905" s="449" t="s">
        <v>12891</v>
      </c>
    </row>
    <row r="1906" spans="1:4" ht="30">
      <c r="A1906" s="446">
        <v>39285</v>
      </c>
      <c r="B1906" s="447" t="s">
        <v>8094</v>
      </c>
      <c r="C1906" s="448" t="s">
        <v>6192</v>
      </c>
      <c r="D1906" s="449" t="s">
        <v>12892</v>
      </c>
    </row>
    <row r="1907" spans="1:4" ht="30">
      <c r="A1907" s="446">
        <v>39286</v>
      </c>
      <c r="B1907" s="447" t="s">
        <v>8095</v>
      </c>
      <c r="C1907" s="448" t="s">
        <v>6192</v>
      </c>
      <c r="D1907" s="449" t="s">
        <v>12893</v>
      </c>
    </row>
    <row r="1908" spans="1:4" ht="30">
      <c r="A1908" s="446">
        <v>39287</v>
      </c>
      <c r="B1908" s="447" t="s">
        <v>8096</v>
      </c>
      <c r="C1908" s="448" t="s">
        <v>6192</v>
      </c>
      <c r="D1908" s="449" t="s">
        <v>12894</v>
      </c>
    </row>
    <row r="1909" spans="1:4" ht="30">
      <c r="A1909" s="446">
        <v>39288</v>
      </c>
      <c r="B1909" s="447" t="s">
        <v>8097</v>
      </c>
      <c r="C1909" s="448" t="s">
        <v>6192</v>
      </c>
      <c r="D1909" s="449" t="s">
        <v>12895</v>
      </c>
    </row>
    <row r="1910" spans="1:4" ht="30">
      <c r="A1910" s="446">
        <v>2414</v>
      </c>
      <c r="B1910" s="447" t="s">
        <v>8098</v>
      </c>
      <c r="C1910" s="448" t="s">
        <v>6190</v>
      </c>
      <c r="D1910" s="449" t="s">
        <v>12896</v>
      </c>
    </row>
    <row r="1911" spans="1:4" ht="30">
      <c r="A1911" s="446">
        <v>2413</v>
      </c>
      <c r="B1911" s="447" t="s">
        <v>8099</v>
      </c>
      <c r="C1911" s="448" t="s">
        <v>6190</v>
      </c>
      <c r="D1911" s="449" t="s">
        <v>12897</v>
      </c>
    </row>
    <row r="1912" spans="1:4" ht="30">
      <c r="A1912" s="446">
        <v>2405</v>
      </c>
      <c r="B1912" s="447" t="s">
        <v>8100</v>
      </c>
      <c r="C1912" s="448" t="s">
        <v>6190</v>
      </c>
      <c r="D1912" s="449" t="s">
        <v>12898</v>
      </c>
    </row>
    <row r="1913" spans="1:4" ht="30">
      <c r="A1913" s="446">
        <v>13361</v>
      </c>
      <c r="B1913" s="447" t="s">
        <v>8101</v>
      </c>
      <c r="C1913" s="448" t="s">
        <v>6190</v>
      </c>
      <c r="D1913" s="449" t="s">
        <v>12899</v>
      </c>
    </row>
    <row r="1914" spans="1:4" ht="30">
      <c r="A1914" s="446">
        <v>11987</v>
      </c>
      <c r="B1914" s="447" t="s">
        <v>8102</v>
      </c>
      <c r="C1914" s="448" t="s">
        <v>6190</v>
      </c>
      <c r="D1914" s="449" t="s">
        <v>12900</v>
      </c>
    </row>
    <row r="1915" spans="1:4" ht="30">
      <c r="A1915" s="446">
        <v>2416</v>
      </c>
      <c r="B1915" s="447" t="s">
        <v>8103</v>
      </c>
      <c r="C1915" s="448" t="s">
        <v>6190</v>
      </c>
      <c r="D1915" s="449" t="s">
        <v>12901</v>
      </c>
    </row>
    <row r="1916" spans="1:4" ht="30">
      <c r="A1916" s="446">
        <v>2412</v>
      </c>
      <c r="B1916" s="447" t="s">
        <v>8104</v>
      </c>
      <c r="C1916" s="448" t="s">
        <v>6190</v>
      </c>
      <c r="D1916" s="449" t="s">
        <v>12902</v>
      </c>
    </row>
    <row r="1917" spans="1:4" ht="30">
      <c r="A1917" s="446">
        <v>2411</v>
      </c>
      <c r="B1917" s="447" t="s">
        <v>8105</v>
      </c>
      <c r="C1917" s="448" t="s">
        <v>6190</v>
      </c>
      <c r="D1917" s="449" t="s">
        <v>12899</v>
      </c>
    </row>
    <row r="1918" spans="1:4" ht="30">
      <c r="A1918" s="446">
        <v>2406</v>
      </c>
      <c r="B1918" s="447" t="s">
        <v>8106</v>
      </c>
      <c r="C1918" s="448" t="s">
        <v>6190</v>
      </c>
      <c r="D1918" s="449" t="s">
        <v>12903</v>
      </c>
    </row>
    <row r="1919" spans="1:4" ht="30">
      <c r="A1919" s="446">
        <v>10571</v>
      </c>
      <c r="B1919" s="447" t="s">
        <v>8107</v>
      </c>
      <c r="C1919" s="448" t="s">
        <v>6190</v>
      </c>
      <c r="D1919" s="449" t="s">
        <v>12904</v>
      </c>
    </row>
    <row r="1920" spans="1:4" ht="30">
      <c r="A1920" s="446">
        <v>11985</v>
      </c>
      <c r="B1920" s="447" t="s">
        <v>8108</v>
      </c>
      <c r="C1920" s="448" t="s">
        <v>6190</v>
      </c>
      <c r="D1920" s="449" t="s">
        <v>12905</v>
      </c>
    </row>
    <row r="1921" spans="1:4" ht="30">
      <c r="A1921" s="446">
        <v>2410</v>
      </c>
      <c r="B1921" s="447" t="s">
        <v>8109</v>
      </c>
      <c r="C1921" s="448" t="s">
        <v>6190</v>
      </c>
      <c r="D1921" s="449" t="s">
        <v>12906</v>
      </c>
    </row>
    <row r="1922" spans="1:4" ht="30">
      <c r="A1922" s="446">
        <v>2417</v>
      </c>
      <c r="B1922" s="447" t="s">
        <v>8110</v>
      </c>
      <c r="C1922" s="448" t="s">
        <v>6190</v>
      </c>
      <c r="D1922" s="449" t="s">
        <v>12641</v>
      </c>
    </row>
    <row r="1923" spans="1:4" ht="30">
      <c r="A1923" s="446">
        <v>2415</v>
      </c>
      <c r="B1923" s="447" t="s">
        <v>8111</v>
      </c>
      <c r="C1923" s="448" t="s">
        <v>6190</v>
      </c>
      <c r="D1923" s="449" t="s">
        <v>12907</v>
      </c>
    </row>
    <row r="1924" spans="1:4" ht="30">
      <c r="A1924" s="446">
        <v>13360</v>
      </c>
      <c r="B1924" s="447" t="s">
        <v>8112</v>
      </c>
      <c r="C1924" s="448" t="s">
        <v>6190</v>
      </c>
      <c r="D1924" s="449" t="s">
        <v>12907</v>
      </c>
    </row>
    <row r="1925" spans="1:4" ht="30">
      <c r="A1925" s="446">
        <v>11983</v>
      </c>
      <c r="B1925" s="447" t="s">
        <v>8113</v>
      </c>
      <c r="C1925" s="448" t="s">
        <v>6190</v>
      </c>
      <c r="D1925" s="449" t="s">
        <v>12908</v>
      </c>
    </row>
    <row r="1926" spans="1:4" ht="30">
      <c r="A1926" s="446">
        <v>11986</v>
      </c>
      <c r="B1926" s="447" t="s">
        <v>8114</v>
      </c>
      <c r="C1926" s="448" t="s">
        <v>6190</v>
      </c>
      <c r="D1926" s="449" t="s">
        <v>12909</v>
      </c>
    </row>
    <row r="1927" spans="1:4" ht="30">
      <c r="A1927" s="446">
        <v>2404</v>
      </c>
      <c r="B1927" s="447" t="s">
        <v>15275</v>
      </c>
      <c r="C1927" s="448" t="s">
        <v>6190</v>
      </c>
      <c r="D1927" s="449" t="s">
        <v>11272</v>
      </c>
    </row>
    <row r="1928" spans="1:4" ht="30">
      <c r="A1928" s="446">
        <v>25976</v>
      </c>
      <c r="B1928" s="447" t="s">
        <v>8115</v>
      </c>
      <c r="C1928" s="448" t="s">
        <v>6190</v>
      </c>
      <c r="D1928" s="449" t="s">
        <v>12910</v>
      </c>
    </row>
    <row r="1929" spans="1:4">
      <c r="A1929" s="446">
        <v>10629</v>
      </c>
      <c r="B1929" s="447" t="s">
        <v>8116</v>
      </c>
      <c r="C1929" s="448" t="s">
        <v>6190</v>
      </c>
      <c r="D1929" s="449" t="s">
        <v>12911</v>
      </c>
    </row>
    <row r="1930" spans="1:4">
      <c r="A1930" s="446">
        <v>10698</v>
      </c>
      <c r="B1930" s="447" t="s">
        <v>8117</v>
      </c>
      <c r="C1930" s="448" t="s">
        <v>6190</v>
      </c>
      <c r="D1930" s="449" t="s">
        <v>12912</v>
      </c>
    </row>
    <row r="1931" spans="1:4" ht="30">
      <c r="A1931" s="446">
        <v>40521</v>
      </c>
      <c r="B1931" s="447" t="s">
        <v>8118</v>
      </c>
      <c r="C1931" s="448" t="s">
        <v>6192</v>
      </c>
      <c r="D1931" s="449" t="s">
        <v>12913</v>
      </c>
    </row>
    <row r="1932" spans="1:4" ht="30">
      <c r="A1932" s="446">
        <v>2432</v>
      </c>
      <c r="B1932" s="447" t="s">
        <v>8119</v>
      </c>
      <c r="C1932" s="448" t="s">
        <v>6192</v>
      </c>
      <c r="D1932" s="449" t="s">
        <v>12914</v>
      </c>
    </row>
    <row r="1933" spans="1:4" ht="30">
      <c r="A1933" s="446">
        <v>2418</v>
      </c>
      <c r="B1933" s="447" t="s">
        <v>8120</v>
      </c>
      <c r="C1933" s="448" t="s">
        <v>6192</v>
      </c>
      <c r="D1933" s="449" t="s">
        <v>12915</v>
      </c>
    </row>
    <row r="1934" spans="1:4" ht="30">
      <c r="A1934" s="446">
        <v>2433</v>
      </c>
      <c r="B1934" s="447" t="s">
        <v>8121</v>
      </c>
      <c r="C1934" s="448" t="s">
        <v>6192</v>
      </c>
      <c r="D1934" s="449" t="s">
        <v>12122</v>
      </c>
    </row>
    <row r="1935" spans="1:4" ht="30">
      <c r="A1935" s="446">
        <v>2420</v>
      </c>
      <c r="B1935" s="447" t="s">
        <v>8122</v>
      </c>
      <c r="C1935" s="448" t="s">
        <v>6192</v>
      </c>
      <c r="D1935" s="449" t="s">
        <v>12916</v>
      </c>
    </row>
    <row r="1936" spans="1:4" ht="30">
      <c r="A1936" s="446">
        <v>2421</v>
      </c>
      <c r="B1936" s="447" t="s">
        <v>8123</v>
      </c>
      <c r="C1936" s="448" t="s">
        <v>6192</v>
      </c>
      <c r="D1936" s="449" t="s">
        <v>12917</v>
      </c>
    </row>
    <row r="1937" spans="1:4" ht="30">
      <c r="A1937" s="446">
        <v>11447</v>
      </c>
      <c r="B1937" s="447" t="s">
        <v>8124</v>
      </c>
      <c r="C1937" s="448" t="s">
        <v>6192</v>
      </c>
      <c r="D1937" s="449" t="s">
        <v>12918</v>
      </c>
    </row>
    <row r="1938" spans="1:4">
      <c r="A1938" s="446">
        <v>2429</v>
      </c>
      <c r="B1938" s="447" t="s">
        <v>8125</v>
      </c>
      <c r="C1938" s="448" t="s">
        <v>6192</v>
      </c>
      <c r="D1938" s="449" t="s">
        <v>12919</v>
      </c>
    </row>
    <row r="1939" spans="1:4">
      <c r="A1939" s="446">
        <v>11449</v>
      </c>
      <c r="B1939" s="447" t="s">
        <v>8126</v>
      </c>
      <c r="C1939" s="448" t="s">
        <v>6192</v>
      </c>
      <c r="D1939" s="449" t="s">
        <v>12920</v>
      </c>
    </row>
    <row r="1940" spans="1:4">
      <c r="A1940" s="446">
        <v>11451</v>
      </c>
      <c r="B1940" s="447" t="s">
        <v>8127</v>
      </c>
      <c r="C1940" s="448" t="s">
        <v>6192</v>
      </c>
      <c r="D1940" s="449" t="s">
        <v>12921</v>
      </c>
    </row>
    <row r="1941" spans="1:4">
      <c r="A1941" s="446">
        <v>11116</v>
      </c>
      <c r="B1941" s="447" t="s">
        <v>8128</v>
      </c>
      <c r="C1941" s="448" t="s">
        <v>6192</v>
      </c>
      <c r="D1941" s="449" t="s">
        <v>12922</v>
      </c>
    </row>
    <row r="1942" spans="1:4">
      <c r="A1942" s="446">
        <v>38411</v>
      </c>
      <c r="B1942" s="447" t="s">
        <v>8129</v>
      </c>
      <c r="C1942" s="448" t="s">
        <v>6192</v>
      </c>
      <c r="D1942" s="449" t="s">
        <v>12923</v>
      </c>
    </row>
    <row r="1943" spans="1:4">
      <c r="A1943" s="446">
        <v>1370</v>
      </c>
      <c r="B1943" s="447" t="s">
        <v>8130</v>
      </c>
      <c r="C1943" s="448" t="s">
        <v>6192</v>
      </c>
      <c r="D1943" s="449" t="s">
        <v>12924</v>
      </c>
    </row>
    <row r="1944" spans="1:4">
      <c r="A1944" s="446">
        <v>38189</v>
      </c>
      <c r="B1944" s="447" t="s">
        <v>8131</v>
      </c>
      <c r="C1944" s="448" t="s">
        <v>6192</v>
      </c>
      <c r="D1944" s="449" t="s">
        <v>12925</v>
      </c>
    </row>
    <row r="1945" spans="1:4">
      <c r="A1945" s="446">
        <v>38190</v>
      </c>
      <c r="B1945" s="447" t="s">
        <v>8132</v>
      </c>
      <c r="C1945" s="448" t="s">
        <v>6192</v>
      </c>
      <c r="D1945" s="449" t="s">
        <v>12926</v>
      </c>
    </row>
    <row r="1946" spans="1:4" ht="30">
      <c r="A1946" s="446">
        <v>36516</v>
      </c>
      <c r="B1946" s="447" t="s">
        <v>8133</v>
      </c>
      <c r="C1946" s="448" t="s">
        <v>6192</v>
      </c>
      <c r="D1946" s="449" t="s">
        <v>12927</v>
      </c>
    </row>
    <row r="1947" spans="1:4">
      <c r="A1947" s="446">
        <v>34777</v>
      </c>
      <c r="B1947" s="447" t="s">
        <v>8134</v>
      </c>
      <c r="C1947" s="448" t="s">
        <v>6192</v>
      </c>
      <c r="D1947" s="449" t="s">
        <v>12928</v>
      </c>
    </row>
    <row r="1948" spans="1:4">
      <c r="A1948" s="446">
        <v>7273</v>
      </c>
      <c r="B1948" s="447" t="s">
        <v>8135</v>
      </c>
      <c r="C1948" s="448" t="s">
        <v>6192</v>
      </c>
      <c r="D1948" s="449" t="s">
        <v>12929</v>
      </c>
    </row>
    <row r="1949" spans="1:4">
      <c r="A1949" s="446">
        <v>7272</v>
      </c>
      <c r="B1949" s="447" t="s">
        <v>8136</v>
      </c>
      <c r="C1949" s="448" t="s">
        <v>6192</v>
      </c>
      <c r="D1949" s="449" t="s">
        <v>12370</v>
      </c>
    </row>
    <row r="1950" spans="1:4">
      <c r="A1950" s="446">
        <v>10605</v>
      </c>
      <c r="B1950" s="447" t="s">
        <v>8137</v>
      </c>
      <c r="C1950" s="448" t="s">
        <v>6192</v>
      </c>
      <c r="D1950" s="449" t="s">
        <v>12930</v>
      </c>
    </row>
    <row r="1951" spans="1:4">
      <c r="A1951" s="446">
        <v>10604</v>
      </c>
      <c r="B1951" s="447" t="s">
        <v>8138</v>
      </c>
      <c r="C1951" s="448" t="s">
        <v>6192</v>
      </c>
      <c r="D1951" s="449" t="s">
        <v>12931</v>
      </c>
    </row>
    <row r="1952" spans="1:4">
      <c r="A1952" s="446">
        <v>672</v>
      </c>
      <c r="B1952" s="447" t="s">
        <v>8139</v>
      </c>
      <c r="C1952" s="448" t="s">
        <v>6192</v>
      </c>
      <c r="D1952" s="449" t="s">
        <v>11882</v>
      </c>
    </row>
    <row r="1953" spans="1:4">
      <c r="A1953" s="446">
        <v>668</v>
      </c>
      <c r="B1953" s="447" t="s">
        <v>8140</v>
      </c>
      <c r="C1953" s="448" t="s">
        <v>6192</v>
      </c>
      <c r="D1953" s="449" t="s">
        <v>11863</v>
      </c>
    </row>
    <row r="1954" spans="1:4">
      <c r="A1954" s="446">
        <v>10578</v>
      </c>
      <c r="B1954" s="447" t="s">
        <v>8141</v>
      </c>
      <c r="C1954" s="448" t="s">
        <v>6192</v>
      </c>
      <c r="D1954" s="449" t="s">
        <v>12932</v>
      </c>
    </row>
    <row r="1955" spans="1:4">
      <c r="A1955" s="446">
        <v>666</v>
      </c>
      <c r="B1955" s="447" t="s">
        <v>8142</v>
      </c>
      <c r="C1955" s="448" t="s">
        <v>6192</v>
      </c>
      <c r="D1955" s="449" t="s">
        <v>11898</v>
      </c>
    </row>
    <row r="1956" spans="1:4">
      <c r="A1956" s="446">
        <v>665</v>
      </c>
      <c r="B1956" s="447" t="s">
        <v>8143</v>
      </c>
      <c r="C1956" s="448" t="s">
        <v>6192</v>
      </c>
      <c r="D1956" s="449" t="s">
        <v>12933</v>
      </c>
    </row>
    <row r="1957" spans="1:4">
      <c r="A1957" s="446">
        <v>10577</v>
      </c>
      <c r="B1957" s="447" t="s">
        <v>8144</v>
      </c>
      <c r="C1957" s="448" t="s">
        <v>6192</v>
      </c>
      <c r="D1957" s="449" t="s">
        <v>12934</v>
      </c>
    </row>
    <row r="1958" spans="1:4">
      <c r="A1958" s="446">
        <v>10583</v>
      </c>
      <c r="B1958" s="447" t="s">
        <v>8145</v>
      </c>
      <c r="C1958" s="448" t="s">
        <v>6192</v>
      </c>
      <c r="D1958" s="449" t="s">
        <v>12935</v>
      </c>
    </row>
    <row r="1959" spans="1:4">
      <c r="A1959" s="446">
        <v>10579</v>
      </c>
      <c r="B1959" s="447" t="s">
        <v>8146</v>
      </c>
      <c r="C1959" s="448" t="s">
        <v>6192</v>
      </c>
      <c r="D1959" s="449" t="s">
        <v>12936</v>
      </c>
    </row>
    <row r="1960" spans="1:4">
      <c r="A1960" s="446">
        <v>10582</v>
      </c>
      <c r="B1960" s="447" t="s">
        <v>8147</v>
      </c>
      <c r="C1960" s="448" t="s">
        <v>6192</v>
      </c>
      <c r="D1960" s="449" t="s">
        <v>11345</v>
      </c>
    </row>
    <row r="1961" spans="1:4">
      <c r="A1961" s="446">
        <v>2436</v>
      </c>
      <c r="B1961" s="447" t="s">
        <v>8148</v>
      </c>
      <c r="C1961" s="448" t="s">
        <v>6191</v>
      </c>
      <c r="D1961" s="449" t="s">
        <v>11465</v>
      </c>
    </row>
    <row r="1962" spans="1:4">
      <c r="A1962" s="446">
        <v>40918</v>
      </c>
      <c r="B1962" s="447" t="s">
        <v>8149</v>
      </c>
      <c r="C1962" s="448" t="s">
        <v>6360</v>
      </c>
      <c r="D1962" s="449" t="s">
        <v>11466</v>
      </c>
    </row>
    <row r="1963" spans="1:4">
      <c r="A1963" s="446">
        <v>2439</v>
      </c>
      <c r="B1963" s="447" t="s">
        <v>8150</v>
      </c>
      <c r="C1963" s="448" t="s">
        <v>6191</v>
      </c>
      <c r="D1963" s="449" t="s">
        <v>12937</v>
      </c>
    </row>
    <row r="1964" spans="1:4">
      <c r="A1964" s="446">
        <v>40923</v>
      </c>
      <c r="B1964" s="447" t="s">
        <v>8151</v>
      </c>
      <c r="C1964" s="448" t="s">
        <v>6360</v>
      </c>
      <c r="D1964" s="449" t="s">
        <v>12938</v>
      </c>
    </row>
    <row r="1965" spans="1:4">
      <c r="A1965" s="446">
        <v>10998</v>
      </c>
      <c r="B1965" s="447" t="s">
        <v>8152</v>
      </c>
      <c r="C1965" s="448" t="s">
        <v>6238</v>
      </c>
      <c r="D1965" s="449" t="s">
        <v>12939</v>
      </c>
    </row>
    <row r="1966" spans="1:4">
      <c r="A1966" s="446">
        <v>11002</v>
      </c>
      <c r="B1966" s="447" t="s">
        <v>8153</v>
      </c>
      <c r="C1966" s="448" t="s">
        <v>6238</v>
      </c>
      <c r="D1966" s="449" t="s">
        <v>12940</v>
      </c>
    </row>
    <row r="1967" spans="1:4">
      <c r="A1967" s="446">
        <v>10999</v>
      </c>
      <c r="B1967" s="447" t="s">
        <v>8154</v>
      </c>
      <c r="C1967" s="448" t="s">
        <v>6238</v>
      </c>
      <c r="D1967" s="449" t="s">
        <v>12941</v>
      </c>
    </row>
    <row r="1968" spans="1:4">
      <c r="A1968" s="446">
        <v>10997</v>
      </c>
      <c r="B1968" s="447" t="s">
        <v>8155</v>
      </c>
      <c r="C1968" s="448" t="s">
        <v>6238</v>
      </c>
      <c r="D1968" s="449" t="s">
        <v>12942</v>
      </c>
    </row>
    <row r="1969" spans="1:4">
      <c r="A1969" s="446">
        <v>2685</v>
      </c>
      <c r="B1969" s="447" t="s">
        <v>8156</v>
      </c>
      <c r="C1969" s="448" t="s">
        <v>6193</v>
      </c>
      <c r="D1969" s="449" t="s">
        <v>12943</v>
      </c>
    </row>
    <row r="1970" spans="1:4">
      <c r="A1970" s="446">
        <v>2680</v>
      </c>
      <c r="B1970" s="447" t="s">
        <v>8157</v>
      </c>
      <c r="C1970" s="448" t="s">
        <v>6193</v>
      </c>
      <c r="D1970" s="449" t="s">
        <v>12944</v>
      </c>
    </row>
    <row r="1971" spans="1:4">
      <c r="A1971" s="446">
        <v>2684</v>
      </c>
      <c r="B1971" s="447" t="s">
        <v>8158</v>
      </c>
      <c r="C1971" s="448" t="s">
        <v>6193</v>
      </c>
      <c r="D1971" s="449" t="s">
        <v>11322</v>
      </c>
    </row>
    <row r="1972" spans="1:4">
      <c r="A1972" s="446">
        <v>2673</v>
      </c>
      <c r="B1972" s="447" t="s">
        <v>8159</v>
      </c>
      <c r="C1972" s="448" t="s">
        <v>6193</v>
      </c>
      <c r="D1972" s="449" t="s">
        <v>12945</v>
      </c>
    </row>
    <row r="1973" spans="1:4">
      <c r="A1973" s="446">
        <v>2681</v>
      </c>
      <c r="B1973" s="447" t="s">
        <v>8160</v>
      </c>
      <c r="C1973" s="448" t="s">
        <v>6193</v>
      </c>
      <c r="D1973" s="449" t="s">
        <v>12946</v>
      </c>
    </row>
    <row r="1974" spans="1:4">
      <c r="A1974" s="446">
        <v>2682</v>
      </c>
      <c r="B1974" s="447" t="s">
        <v>8161</v>
      </c>
      <c r="C1974" s="448" t="s">
        <v>6193</v>
      </c>
      <c r="D1974" s="449" t="s">
        <v>11574</v>
      </c>
    </row>
    <row r="1975" spans="1:4">
      <c r="A1975" s="446">
        <v>2686</v>
      </c>
      <c r="B1975" s="447" t="s">
        <v>8162</v>
      </c>
      <c r="C1975" s="448" t="s">
        <v>6193</v>
      </c>
      <c r="D1975" s="449" t="s">
        <v>12947</v>
      </c>
    </row>
    <row r="1976" spans="1:4">
      <c r="A1976" s="446">
        <v>2674</v>
      </c>
      <c r="B1976" s="447" t="s">
        <v>8163</v>
      </c>
      <c r="C1976" s="448" t="s">
        <v>6193</v>
      </c>
      <c r="D1976" s="449" t="s">
        <v>12948</v>
      </c>
    </row>
    <row r="1977" spans="1:4">
      <c r="A1977" s="446">
        <v>2683</v>
      </c>
      <c r="B1977" s="447" t="s">
        <v>8164</v>
      </c>
      <c r="C1977" s="448" t="s">
        <v>6193</v>
      </c>
      <c r="D1977" s="449" t="s">
        <v>12949</v>
      </c>
    </row>
    <row r="1978" spans="1:4">
      <c r="A1978" s="446">
        <v>2676</v>
      </c>
      <c r="B1978" s="447" t="s">
        <v>8165</v>
      </c>
      <c r="C1978" s="448" t="s">
        <v>6193</v>
      </c>
      <c r="D1978" s="449" t="s">
        <v>12950</v>
      </c>
    </row>
    <row r="1979" spans="1:4">
      <c r="A1979" s="446">
        <v>2678</v>
      </c>
      <c r="B1979" s="447" t="s">
        <v>8166</v>
      </c>
      <c r="C1979" s="448" t="s">
        <v>6193</v>
      </c>
      <c r="D1979" s="449" t="s">
        <v>12951</v>
      </c>
    </row>
    <row r="1980" spans="1:4">
      <c r="A1980" s="446">
        <v>2679</v>
      </c>
      <c r="B1980" s="447" t="s">
        <v>8167</v>
      </c>
      <c r="C1980" s="448" t="s">
        <v>6193</v>
      </c>
      <c r="D1980" s="449" t="s">
        <v>12952</v>
      </c>
    </row>
    <row r="1981" spans="1:4">
      <c r="A1981" s="446">
        <v>12070</v>
      </c>
      <c r="B1981" s="447" t="s">
        <v>8168</v>
      </c>
      <c r="C1981" s="448" t="s">
        <v>6193</v>
      </c>
      <c r="D1981" s="449" t="s">
        <v>11742</v>
      </c>
    </row>
    <row r="1982" spans="1:4">
      <c r="A1982" s="446">
        <v>2675</v>
      </c>
      <c r="B1982" s="447" t="s">
        <v>8169</v>
      </c>
      <c r="C1982" s="448" t="s">
        <v>6193</v>
      </c>
      <c r="D1982" s="449" t="s">
        <v>12953</v>
      </c>
    </row>
    <row r="1983" spans="1:4">
      <c r="A1983" s="446">
        <v>12067</v>
      </c>
      <c r="B1983" s="447" t="s">
        <v>8170</v>
      </c>
      <c r="C1983" s="448" t="s">
        <v>6193</v>
      </c>
      <c r="D1983" s="449" t="s">
        <v>11476</v>
      </c>
    </row>
    <row r="1984" spans="1:4">
      <c r="A1984" s="446">
        <v>21136</v>
      </c>
      <c r="B1984" s="447" t="s">
        <v>15285</v>
      </c>
      <c r="C1984" s="448" t="s">
        <v>6193</v>
      </c>
      <c r="D1984" s="449" t="s">
        <v>11281</v>
      </c>
    </row>
    <row r="1985" spans="1:4">
      <c r="A1985" s="446">
        <v>21128</v>
      </c>
      <c r="B1985" s="447" t="s">
        <v>15284</v>
      </c>
      <c r="C1985" s="448" t="s">
        <v>6193</v>
      </c>
      <c r="D1985" s="449" t="s">
        <v>11282</v>
      </c>
    </row>
    <row r="1986" spans="1:4" ht="30">
      <c r="A1986" s="446">
        <v>21130</v>
      </c>
      <c r="B1986" s="447" t="s">
        <v>15289</v>
      </c>
      <c r="C1986" s="448" t="s">
        <v>6193</v>
      </c>
      <c r="D1986" s="449" t="s">
        <v>11283</v>
      </c>
    </row>
    <row r="1987" spans="1:4" ht="30">
      <c r="A1987" s="446">
        <v>21135</v>
      </c>
      <c r="B1987" s="447" t="s">
        <v>15290</v>
      </c>
      <c r="C1987" s="448" t="s">
        <v>6193</v>
      </c>
      <c r="D1987" s="449" t="s">
        <v>11284</v>
      </c>
    </row>
    <row r="1988" spans="1:4">
      <c r="A1988" s="446">
        <v>40401</v>
      </c>
      <c r="B1988" s="447" t="s">
        <v>8171</v>
      </c>
      <c r="C1988" s="448" t="s">
        <v>6193</v>
      </c>
      <c r="D1988" s="449" t="s">
        <v>12954</v>
      </c>
    </row>
    <row r="1989" spans="1:4">
      <c r="A1989" s="446">
        <v>40402</v>
      </c>
      <c r="B1989" s="447" t="s">
        <v>8172</v>
      </c>
      <c r="C1989" s="448" t="s">
        <v>6193</v>
      </c>
      <c r="D1989" s="449" t="s">
        <v>12955</v>
      </c>
    </row>
    <row r="1990" spans="1:4">
      <c r="A1990" s="446">
        <v>40400</v>
      </c>
      <c r="B1990" s="447" t="s">
        <v>8173</v>
      </c>
      <c r="C1990" s="448" t="s">
        <v>6193</v>
      </c>
      <c r="D1990" s="449" t="s">
        <v>12928</v>
      </c>
    </row>
    <row r="1991" spans="1:4" ht="30">
      <c r="A1991" s="446">
        <v>2504</v>
      </c>
      <c r="B1991" s="447" t="s">
        <v>8174</v>
      </c>
      <c r="C1991" s="448" t="s">
        <v>6193</v>
      </c>
      <c r="D1991" s="449" t="s">
        <v>12500</v>
      </c>
    </row>
    <row r="1992" spans="1:4" ht="30">
      <c r="A1992" s="446">
        <v>2501</v>
      </c>
      <c r="B1992" s="447" t="s">
        <v>8175</v>
      </c>
      <c r="C1992" s="448" t="s">
        <v>6193</v>
      </c>
      <c r="D1992" s="449" t="s">
        <v>12956</v>
      </c>
    </row>
    <row r="1993" spans="1:4" ht="30">
      <c r="A1993" s="446">
        <v>2502</v>
      </c>
      <c r="B1993" s="447" t="s">
        <v>8176</v>
      </c>
      <c r="C1993" s="448" t="s">
        <v>6193</v>
      </c>
      <c r="D1993" s="449" t="s">
        <v>12957</v>
      </c>
    </row>
    <row r="1994" spans="1:4" ht="30">
      <c r="A1994" s="446">
        <v>2503</v>
      </c>
      <c r="B1994" s="447" t="s">
        <v>8177</v>
      </c>
      <c r="C1994" s="448" t="s">
        <v>6193</v>
      </c>
      <c r="D1994" s="449" t="s">
        <v>11385</v>
      </c>
    </row>
    <row r="1995" spans="1:4" ht="30">
      <c r="A1995" s="446">
        <v>2500</v>
      </c>
      <c r="B1995" s="447" t="s">
        <v>8178</v>
      </c>
      <c r="C1995" s="448" t="s">
        <v>6193</v>
      </c>
      <c r="D1995" s="449" t="s">
        <v>11585</v>
      </c>
    </row>
    <row r="1996" spans="1:4" ht="30">
      <c r="A1996" s="446">
        <v>2505</v>
      </c>
      <c r="B1996" s="447" t="s">
        <v>8179</v>
      </c>
      <c r="C1996" s="448" t="s">
        <v>6193</v>
      </c>
      <c r="D1996" s="449" t="s">
        <v>12958</v>
      </c>
    </row>
    <row r="1997" spans="1:4">
      <c r="A1997" s="446">
        <v>12056</v>
      </c>
      <c r="B1997" s="447" t="s">
        <v>8180</v>
      </c>
      <c r="C1997" s="448" t="s">
        <v>6193</v>
      </c>
      <c r="D1997" s="449" t="s">
        <v>12959</v>
      </c>
    </row>
    <row r="1998" spans="1:4">
      <c r="A1998" s="446">
        <v>12057</v>
      </c>
      <c r="B1998" s="447" t="s">
        <v>8181</v>
      </c>
      <c r="C1998" s="448" t="s">
        <v>6193</v>
      </c>
      <c r="D1998" s="449" t="s">
        <v>12960</v>
      </c>
    </row>
    <row r="1999" spans="1:4">
      <c r="A1999" s="446">
        <v>12058</v>
      </c>
      <c r="B1999" s="447" t="s">
        <v>8183</v>
      </c>
      <c r="C1999" s="448" t="s">
        <v>6193</v>
      </c>
      <c r="D1999" s="449" t="s">
        <v>12962</v>
      </c>
    </row>
    <row r="2000" spans="1:4">
      <c r="A2000" s="446">
        <v>12059</v>
      </c>
      <c r="B2000" s="447" t="s">
        <v>8182</v>
      </c>
      <c r="C2000" s="448" t="s">
        <v>6193</v>
      </c>
      <c r="D2000" s="449" t="s">
        <v>12961</v>
      </c>
    </row>
    <row r="2001" spans="1:4">
      <c r="A2001" s="446">
        <v>12060</v>
      </c>
      <c r="B2001" s="447" t="s">
        <v>8184</v>
      </c>
      <c r="C2001" s="448" t="s">
        <v>6193</v>
      </c>
      <c r="D2001" s="449" t="s">
        <v>12963</v>
      </c>
    </row>
    <row r="2002" spans="1:4">
      <c r="A2002" s="446">
        <v>12061</v>
      </c>
      <c r="B2002" s="447" t="s">
        <v>8185</v>
      </c>
      <c r="C2002" s="448" t="s">
        <v>6193</v>
      </c>
      <c r="D2002" s="449" t="s">
        <v>12964</v>
      </c>
    </row>
    <row r="2003" spans="1:4">
      <c r="A2003" s="446">
        <v>12062</v>
      </c>
      <c r="B2003" s="447" t="s">
        <v>8186</v>
      </c>
      <c r="C2003" s="448" t="s">
        <v>6193</v>
      </c>
      <c r="D2003" s="449" t="s">
        <v>12965</v>
      </c>
    </row>
    <row r="2004" spans="1:4" ht="30">
      <c r="A2004" s="446">
        <v>21137</v>
      </c>
      <c r="B2004" s="447" t="s">
        <v>8187</v>
      </c>
      <c r="C2004" s="448" t="s">
        <v>6193</v>
      </c>
      <c r="D2004" s="449" t="s">
        <v>12966</v>
      </c>
    </row>
    <row r="2005" spans="1:4">
      <c r="A2005" s="446">
        <v>2687</v>
      </c>
      <c r="B2005" s="447" t="s">
        <v>8188</v>
      </c>
      <c r="C2005" s="448" t="s">
        <v>6193</v>
      </c>
      <c r="D2005" s="449" t="s">
        <v>12659</v>
      </c>
    </row>
    <row r="2006" spans="1:4">
      <c r="A2006" s="446">
        <v>2689</v>
      </c>
      <c r="B2006" s="447" t="s">
        <v>8189</v>
      </c>
      <c r="C2006" s="448" t="s">
        <v>6193</v>
      </c>
      <c r="D2006" s="449" t="s">
        <v>12967</v>
      </c>
    </row>
    <row r="2007" spans="1:4">
      <c r="A2007" s="446">
        <v>2688</v>
      </c>
      <c r="B2007" s="447" t="s">
        <v>8190</v>
      </c>
      <c r="C2007" s="448" t="s">
        <v>6193</v>
      </c>
      <c r="D2007" s="449" t="s">
        <v>11295</v>
      </c>
    </row>
    <row r="2008" spans="1:4">
      <c r="A2008" s="446">
        <v>2690</v>
      </c>
      <c r="B2008" s="447" t="s">
        <v>8191</v>
      </c>
      <c r="C2008" s="448" t="s">
        <v>6193</v>
      </c>
      <c r="D2008" s="449" t="s">
        <v>12573</v>
      </c>
    </row>
    <row r="2009" spans="1:4" ht="30">
      <c r="A2009" s="446">
        <v>39243</v>
      </c>
      <c r="B2009" s="447" t="s">
        <v>8192</v>
      </c>
      <c r="C2009" s="448" t="s">
        <v>6193</v>
      </c>
      <c r="D2009" s="449" t="s">
        <v>12968</v>
      </c>
    </row>
    <row r="2010" spans="1:4" ht="30">
      <c r="A2010" s="446">
        <v>39244</v>
      </c>
      <c r="B2010" s="447" t="s">
        <v>8193</v>
      </c>
      <c r="C2010" s="448" t="s">
        <v>6193</v>
      </c>
      <c r="D2010" s="449" t="s">
        <v>12791</v>
      </c>
    </row>
    <row r="2011" spans="1:4" ht="30">
      <c r="A2011" s="446">
        <v>39245</v>
      </c>
      <c r="B2011" s="447" t="s">
        <v>8194</v>
      </c>
      <c r="C2011" s="448" t="s">
        <v>6193</v>
      </c>
      <c r="D2011" s="449" t="s">
        <v>12372</v>
      </c>
    </row>
    <row r="2012" spans="1:4" ht="30">
      <c r="A2012" s="446">
        <v>39255</v>
      </c>
      <c r="B2012" s="447" t="s">
        <v>8196</v>
      </c>
      <c r="C2012" s="448" t="s">
        <v>6193</v>
      </c>
      <c r="D2012" s="449" t="s">
        <v>12242</v>
      </c>
    </row>
    <row r="2013" spans="1:4" ht="30">
      <c r="A2013" s="446">
        <v>39254</v>
      </c>
      <c r="B2013" s="447" t="s">
        <v>8195</v>
      </c>
      <c r="C2013" s="448" t="s">
        <v>6193</v>
      </c>
      <c r="D2013" s="449" t="s">
        <v>12969</v>
      </c>
    </row>
    <row r="2014" spans="1:4" ht="30">
      <c r="A2014" s="446">
        <v>39253</v>
      </c>
      <c r="B2014" s="447" t="s">
        <v>8197</v>
      </c>
      <c r="C2014" s="448" t="s">
        <v>6193</v>
      </c>
      <c r="D2014" s="449" t="s">
        <v>12970</v>
      </c>
    </row>
    <row r="2015" spans="1:4" ht="30">
      <c r="A2015" s="446">
        <v>2446</v>
      </c>
      <c r="B2015" s="447" t="s">
        <v>8198</v>
      </c>
      <c r="C2015" s="448" t="s">
        <v>6193</v>
      </c>
      <c r="D2015" s="449" t="s">
        <v>12971</v>
      </c>
    </row>
    <row r="2016" spans="1:4" ht="30">
      <c r="A2016" s="446">
        <v>2442</v>
      </c>
      <c r="B2016" s="447" t="s">
        <v>8199</v>
      </c>
      <c r="C2016" s="448" t="s">
        <v>6193</v>
      </c>
      <c r="D2016" s="449" t="s">
        <v>12944</v>
      </c>
    </row>
    <row r="2017" spans="1:4" ht="30">
      <c r="A2017" s="446">
        <v>39246</v>
      </c>
      <c r="B2017" s="447" t="s">
        <v>8200</v>
      </c>
      <c r="C2017" s="448" t="s">
        <v>6193</v>
      </c>
      <c r="D2017" s="449" t="s">
        <v>12356</v>
      </c>
    </row>
    <row r="2018" spans="1:4" ht="30">
      <c r="A2018" s="446">
        <v>39247</v>
      </c>
      <c r="B2018" s="447" t="s">
        <v>8201</v>
      </c>
      <c r="C2018" s="448" t="s">
        <v>6193</v>
      </c>
      <c r="D2018" s="449" t="s">
        <v>12972</v>
      </c>
    </row>
    <row r="2019" spans="1:4" ht="30">
      <c r="A2019" s="446">
        <v>39248</v>
      </c>
      <c r="B2019" s="447" t="s">
        <v>8202</v>
      </c>
      <c r="C2019" s="448" t="s">
        <v>6193</v>
      </c>
      <c r="D2019" s="449" t="s">
        <v>12500</v>
      </c>
    </row>
    <row r="2020" spans="1:4">
      <c r="A2020" s="446">
        <v>2438</v>
      </c>
      <c r="B2020" s="447" t="s">
        <v>8203</v>
      </c>
      <c r="C2020" s="448" t="s">
        <v>6191</v>
      </c>
      <c r="D2020" s="449" t="s">
        <v>12973</v>
      </c>
    </row>
    <row r="2021" spans="1:4">
      <c r="A2021" s="446">
        <v>40922</v>
      </c>
      <c r="B2021" s="447" t="s">
        <v>8204</v>
      </c>
      <c r="C2021" s="448" t="s">
        <v>6360</v>
      </c>
      <c r="D2021" s="449" t="s">
        <v>12974</v>
      </c>
    </row>
    <row r="2022" spans="1:4" ht="45">
      <c r="A2022" s="446">
        <v>36486</v>
      </c>
      <c r="B2022" s="447" t="s">
        <v>8205</v>
      </c>
      <c r="C2022" s="448" t="s">
        <v>6192</v>
      </c>
      <c r="D2022" s="449" t="s">
        <v>12975</v>
      </c>
    </row>
    <row r="2023" spans="1:4" ht="45">
      <c r="A2023" s="446">
        <v>37777</v>
      </c>
      <c r="B2023" s="447" t="s">
        <v>8206</v>
      </c>
      <c r="C2023" s="448" t="s">
        <v>6192</v>
      </c>
      <c r="D2023" s="449" t="s">
        <v>12976</v>
      </c>
    </row>
    <row r="2024" spans="1:4" ht="30">
      <c r="A2024" s="446">
        <v>12624</v>
      </c>
      <c r="B2024" s="447" t="s">
        <v>8207</v>
      </c>
      <c r="C2024" s="448" t="s">
        <v>6192</v>
      </c>
      <c r="D2024" s="449" t="s">
        <v>12946</v>
      </c>
    </row>
    <row r="2025" spans="1:4" ht="30">
      <c r="A2025" s="446">
        <v>10638</v>
      </c>
      <c r="B2025" s="447" t="s">
        <v>8208</v>
      </c>
      <c r="C2025" s="448" t="s">
        <v>6192</v>
      </c>
      <c r="D2025" s="449" t="s">
        <v>12977</v>
      </c>
    </row>
    <row r="2026" spans="1:4" ht="30">
      <c r="A2026" s="446">
        <v>10635</v>
      </c>
      <c r="B2026" s="447" t="s">
        <v>8209</v>
      </c>
      <c r="C2026" s="448" t="s">
        <v>6192</v>
      </c>
      <c r="D2026" s="449" t="s">
        <v>12978</v>
      </c>
    </row>
    <row r="2027" spans="1:4" ht="45">
      <c r="A2027" s="446">
        <v>10634</v>
      </c>
      <c r="B2027" s="447" t="s">
        <v>8210</v>
      </c>
      <c r="C2027" s="448" t="s">
        <v>6192</v>
      </c>
      <c r="D2027" s="449" t="s">
        <v>12979</v>
      </c>
    </row>
    <row r="2028" spans="1:4" ht="30">
      <c r="A2028" s="446">
        <v>10636</v>
      </c>
      <c r="B2028" s="447" t="s">
        <v>8211</v>
      </c>
      <c r="C2028" s="448" t="s">
        <v>6192</v>
      </c>
      <c r="D2028" s="449" t="s">
        <v>12980</v>
      </c>
    </row>
    <row r="2029" spans="1:4" ht="30">
      <c r="A2029" s="446">
        <v>10637</v>
      </c>
      <c r="B2029" s="447" t="s">
        <v>8212</v>
      </c>
      <c r="C2029" s="448" t="s">
        <v>6192</v>
      </c>
      <c r="D2029" s="449" t="s">
        <v>12981</v>
      </c>
    </row>
    <row r="2030" spans="1:4">
      <c r="A2030" s="446">
        <v>517</v>
      </c>
      <c r="B2030" s="447" t="s">
        <v>8213</v>
      </c>
      <c r="C2030" s="448" t="s">
        <v>6239</v>
      </c>
      <c r="D2030" s="449" t="s">
        <v>11452</v>
      </c>
    </row>
    <row r="2031" spans="1:4" ht="30">
      <c r="A2031" s="446">
        <v>41904</v>
      </c>
      <c r="B2031" s="447" t="s">
        <v>8214</v>
      </c>
      <c r="C2031" s="448" t="s">
        <v>7311</v>
      </c>
      <c r="D2031" s="449" t="s">
        <v>12982</v>
      </c>
    </row>
    <row r="2032" spans="1:4" ht="30">
      <c r="A2032" s="446">
        <v>41905</v>
      </c>
      <c r="B2032" s="447" t="s">
        <v>8215</v>
      </c>
      <c r="C2032" s="448" t="s">
        <v>6238</v>
      </c>
      <c r="D2032" s="449" t="s">
        <v>12983</v>
      </c>
    </row>
    <row r="2033" spans="1:4" ht="30">
      <c r="A2033" s="446">
        <v>41903</v>
      </c>
      <c r="B2033" s="447" t="s">
        <v>8216</v>
      </c>
      <c r="C2033" s="448" t="s">
        <v>6238</v>
      </c>
      <c r="D2033" s="449" t="s">
        <v>12984</v>
      </c>
    </row>
    <row r="2034" spans="1:4" ht="30">
      <c r="A2034" s="446">
        <v>37534</v>
      </c>
      <c r="B2034" s="447" t="s">
        <v>8217</v>
      </c>
      <c r="C2034" s="448" t="s">
        <v>6238</v>
      </c>
      <c r="D2034" s="449" t="s">
        <v>12985</v>
      </c>
    </row>
    <row r="2035" spans="1:4" ht="30">
      <c r="A2035" s="446">
        <v>37535</v>
      </c>
      <c r="B2035" s="447" t="s">
        <v>8218</v>
      </c>
      <c r="C2035" s="448" t="s">
        <v>6238</v>
      </c>
      <c r="D2035" s="449" t="s">
        <v>12985</v>
      </c>
    </row>
    <row r="2036" spans="1:4" ht="30">
      <c r="A2036" s="446">
        <v>37533</v>
      </c>
      <c r="B2036" s="447" t="s">
        <v>8219</v>
      </c>
      <c r="C2036" s="448" t="s">
        <v>6238</v>
      </c>
      <c r="D2036" s="449" t="s">
        <v>12985</v>
      </c>
    </row>
    <row r="2037" spans="1:4" ht="30">
      <c r="A2037" s="446">
        <v>37537</v>
      </c>
      <c r="B2037" s="447" t="s">
        <v>8220</v>
      </c>
      <c r="C2037" s="448" t="s">
        <v>6238</v>
      </c>
      <c r="D2037" s="449" t="s">
        <v>12986</v>
      </c>
    </row>
    <row r="2038" spans="1:4" ht="30">
      <c r="A2038" s="446">
        <v>37536</v>
      </c>
      <c r="B2038" s="447" t="s">
        <v>8221</v>
      </c>
      <c r="C2038" s="448" t="s">
        <v>6238</v>
      </c>
      <c r="D2038" s="449" t="s">
        <v>12986</v>
      </c>
    </row>
    <row r="2039" spans="1:4" ht="30">
      <c r="A2039" s="446">
        <v>37532</v>
      </c>
      <c r="B2039" s="447" t="s">
        <v>8222</v>
      </c>
      <c r="C2039" s="448" t="s">
        <v>6238</v>
      </c>
      <c r="D2039" s="449" t="s">
        <v>12986</v>
      </c>
    </row>
    <row r="2040" spans="1:4">
      <c r="A2040" s="446">
        <v>2696</v>
      </c>
      <c r="B2040" s="447" t="s">
        <v>8223</v>
      </c>
      <c r="C2040" s="448" t="s">
        <v>6191</v>
      </c>
      <c r="D2040" s="449" t="s">
        <v>11465</v>
      </c>
    </row>
    <row r="2041" spans="1:4">
      <c r="A2041" s="446">
        <v>40928</v>
      </c>
      <c r="B2041" s="447" t="s">
        <v>8224</v>
      </c>
      <c r="C2041" s="448" t="s">
        <v>6360</v>
      </c>
      <c r="D2041" s="449" t="s">
        <v>11466</v>
      </c>
    </row>
    <row r="2042" spans="1:4">
      <c r="A2042" s="446">
        <v>4083</v>
      </c>
      <c r="B2042" s="447" t="s">
        <v>8225</v>
      </c>
      <c r="C2042" s="448" t="s">
        <v>6191</v>
      </c>
      <c r="D2042" s="449" t="s">
        <v>12987</v>
      </c>
    </row>
    <row r="2043" spans="1:4">
      <c r="A2043" s="446">
        <v>40818</v>
      </c>
      <c r="B2043" s="447" t="s">
        <v>8226</v>
      </c>
      <c r="C2043" s="448" t="s">
        <v>6360</v>
      </c>
      <c r="D2043" s="449" t="s">
        <v>12988</v>
      </c>
    </row>
    <row r="2044" spans="1:4">
      <c r="A2044" s="446">
        <v>2705</v>
      </c>
      <c r="B2044" s="447" t="s">
        <v>8227</v>
      </c>
      <c r="C2044" s="448" t="s">
        <v>8228</v>
      </c>
      <c r="D2044" s="449" t="s">
        <v>11296</v>
      </c>
    </row>
    <row r="2045" spans="1:4" ht="30">
      <c r="A2045" s="446">
        <v>14250</v>
      </c>
      <c r="B2045" s="447" t="s">
        <v>8229</v>
      </c>
      <c r="C2045" s="448" t="s">
        <v>8228</v>
      </c>
      <c r="D2045" s="449" t="s">
        <v>11297</v>
      </c>
    </row>
    <row r="2046" spans="1:4">
      <c r="A2046" s="446">
        <v>11683</v>
      </c>
      <c r="B2046" s="447" t="s">
        <v>8230</v>
      </c>
      <c r="C2046" s="448" t="s">
        <v>6192</v>
      </c>
      <c r="D2046" s="449" t="s">
        <v>12989</v>
      </c>
    </row>
    <row r="2047" spans="1:4">
      <c r="A2047" s="446">
        <v>11684</v>
      </c>
      <c r="B2047" s="447" t="s">
        <v>8231</v>
      </c>
      <c r="C2047" s="448" t="s">
        <v>6192</v>
      </c>
      <c r="D2047" s="449" t="s">
        <v>12990</v>
      </c>
    </row>
    <row r="2048" spans="1:4">
      <c r="A2048" s="446">
        <v>6141</v>
      </c>
      <c r="B2048" s="447" t="s">
        <v>8232</v>
      </c>
      <c r="C2048" s="448" t="s">
        <v>6192</v>
      </c>
      <c r="D2048" s="449" t="s">
        <v>12626</v>
      </c>
    </row>
    <row r="2049" spans="1:4">
      <c r="A2049" s="446">
        <v>11681</v>
      </c>
      <c r="B2049" s="447" t="s">
        <v>8233</v>
      </c>
      <c r="C2049" s="448" t="s">
        <v>6192</v>
      </c>
      <c r="D2049" s="449" t="s">
        <v>11335</v>
      </c>
    </row>
    <row r="2050" spans="1:4">
      <c r="A2050" s="446">
        <v>2706</v>
      </c>
      <c r="B2050" s="447" t="s">
        <v>8234</v>
      </c>
      <c r="C2050" s="448" t="s">
        <v>6191</v>
      </c>
      <c r="D2050" s="449" t="s">
        <v>12991</v>
      </c>
    </row>
    <row r="2051" spans="1:4">
      <c r="A2051" s="446">
        <v>40811</v>
      </c>
      <c r="B2051" s="447" t="s">
        <v>8235</v>
      </c>
      <c r="C2051" s="448" t="s">
        <v>6360</v>
      </c>
      <c r="D2051" s="449" t="s">
        <v>12992</v>
      </c>
    </row>
    <row r="2052" spans="1:4">
      <c r="A2052" s="446">
        <v>2707</v>
      </c>
      <c r="B2052" s="447" t="s">
        <v>8236</v>
      </c>
      <c r="C2052" s="448" t="s">
        <v>6191</v>
      </c>
      <c r="D2052" s="449" t="s">
        <v>12993</v>
      </c>
    </row>
    <row r="2053" spans="1:4">
      <c r="A2053" s="446">
        <v>40813</v>
      </c>
      <c r="B2053" s="447" t="s">
        <v>8237</v>
      </c>
      <c r="C2053" s="448" t="s">
        <v>6360</v>
      </c>
      <c r="D2053" s="449" t="s">
        <v>12994</v>
      </c>
    </row>
    <row r="2054" spans="1:4">
      <c r="A2054" s="446">
        <v>2708</v>
      </c>
      <c r="B2054" s="447" t="s">
        <v>8238</v>
      </c>
      <c r="C2054" s="448" t="s">
        <v>6191</v>
      </c>
      <c r="D2054" s="449" t="s">
        <v>12995</v>
      </c>
    </row>
    <row r="2055" spans="1:4">
      <c r="A2055" s="446">
        <v>40814</v>
      </c>
      <c r="B2055" s="447" t="s">
        <v>8239</v>
      </c>
      <c r="C2055" s="448" t="s">
        <v>6360</v>
      </c>
      <c r="D2055" s="449" t="s">
        <v>12996</v>
      </c>
    </row>
    <row r="2056" spans="1:4">
      <c r="A2056" s="446">
        <v>34779</v>
      </c>
      <c r="B2056" s="447" t="s">
        <v>8240</v>
      </c>
      <c r="C2056" s="448" t="s">
        <v>6191</v>
      </c>
      <c r="D2056" s="449" t="s">
        <v>12997</v>
      </c>
    </row>
    <row r="2057" spans="1:4">
      <c r="A2057" s="446">
        <v>40936</v>
      </c>
      <c r="B2057" s="447" t="s">
        <v>8241</v>
      </c>
      <c r="C2057" s="448" t="s">
        <v>6360</v>
      </c>
      <c r="D2057" s="449" t="s">
        <v>12998</v>
      </c>
    </row>
    <row r="2058" spans="1:4">
      <c r="A2058" s="446">
        <v>34780</v>
      </c>
      <c r="B2058" s="447" t="s">
        <v>8242</v>
      </c>
      <c r="C2058" s="448" t="s">
        <v>6191</v>
      </c>
      <c r="D2058" s="449" t="s">
        <v>12999</v>
      </c>
    </row>
    <row r="2059" spans="1:4">
      <c r="A2059" s="446">
        <v>40937</v>
      </c>
      <c r="B2059" s="447" t="s">
        <v>8243</v>
      </c>
      <c r="C2059" s="448" t="s">
        <v>6360</v>
      </c>
      <c r="D2059" s="449" t="s">
        <v>13000</v>
      </c>
    </row>
    <row r="2060" spans="1:4">
      <c r="A2060" s="446">
        <v>34782</v>
      </c>
      <c r="B2060" s="447" t="s">
        <v>8244</v>
      </c>
      <c r="C2060" s="448" t="s">
        <v>6191</v>
      </c>
      <c r="D2060" s="449" t="s">
        <v>13001</v>
      </c>
    </row>
    <row r="2061" spans="1:4">
      <c r="A2061" s="446">
        <v>40938</v>
      </c>
      <c r="B2061" s="447" t="s">
        <v>8245</v>
      </c>
      <c r="C2061" s="448" t="s">
        <v>6360</v>
      </c>
      <c r="D2061" s="449" t="s">
        <v>13002</v>
      </c>
    </row>
    <row r="2062" spans="1:4">
      <c r="A2062" s="446">
        <v>34783</v>
      </c>
      <c r="B2062" s="447" t="s">
        <v>8246</v>
      </c>
      <c r="C2062" s="448" t="s">
        <v>6191</v>
      </c>
      <c r="D2062" s="449" t="s">
        <v>13003</v>
      </c>
    </row>
    <row r="2063" spans="1:4">
      <c r="A2063" s="446">
        <v>40939</v>
      </c>
      <c r="B2063" s="447" t="s">
        <v>8247</v>
      </c>
      <c r="C2063" s="448" t="s">
        <v>6360</v>
      </c>
      <c r="D2063" s="449" t="s">
        <v>13004</v>
      </c>
    </row>
    <row r="2064" spans="1:4">
      <c r="A2064" s="446">
        <v>34785</v>
      </c>
      <c r="B2064" s="447" t="s">
        <v>8248</v>
      </c>
      <c r="C2064" s="448" t="s">
        <v>6191</v>
      </c>
      <c r="D2064" s="449" t="s">
        <v>13005</v>
      </c>
    </row>
    <row r="2065" spans="1:4">
      <c r="A2065" s="446">
        <v>40940</v>
      </c>
      <c r="B2065" s="447" t="s">
        <v>8249</v>
      </c>
      <c r="C2065" s="448" t="s">
        <v>6360</v>
      </c>
      <c r="D2065" s="449" t="s">
        <v>13006</v>
      </c>
    </row>
    <row r="2066" spans="1:4">
      <c r="A2066" s="446">
        <v>38403</v>
      </c>
      <c r="B2066" s="447" t="s">
        <v>8250</v>
      </c>
      <c r="C2066" s="448" t="s">
        <v>6192</v>
      </c>
      <c r="D2066" s="449" t="s">
        <v>13007</v>
      </c>
    </row>
    <row r="2067" spans="1:4" ht="45">
      <c r="A2067" s="446">
        <v>37774</v>
      </c>
      <c r="B2067" s="447" t="s">
        <v>8251</v>
      </c>
      <c r="C2067" s="448" t="s">
        <v>6192</v>
      </c>
      <c r="D2067" s="449" t="s">
        <v>13008</v>
      </c>
    </row>
    <row r="2068" spans="1:4" ht="45">
      <c r="A2068" s="446">
        <v>38630</v>
      </c>
      <c r="B2068" s="447" t="s">
        <v>8252</v>
      </c>
      <c r="C2068" s="448" t="s">
        <v>6192</v>
      </c>
      <c r="D2068" s="449" t="s">
        <v>13009</v>
      </c>
    </row>
    <row r="2069" spans="1:4" ht="60">
      <c r="A2069" s="446">
        <v>38629</v>
      </c>
      <c r="B2069" s="447" t="s">
        <v>8253</v>
      </c>
      <c r="C2069" s="448" t="s">
        <v>6192</v>
      </c>
      <c r="D2069" s="449" t="s">
        <v>13010</v>
      </c>
    </row>
    <row r="2070" spans="1:4">
      <c r="A2070" s="446">
        <v>38476</v>
      </c>
      <c r="B2070" s="447" t="s">
        <v>8254</v>
      </c>
      <c r="C2070" s="448" t="s">
        <v>6192</v>
      </c>
      <c r="D2070" s="449" t="s">
        <v>13011</v>
      </c>
    </row>
    <row r="2071" spans="1:4">
      <c r="A2071" s="446">
        <v>38477</v>
      </c>
      <c r="B2071" s="447" t="s">
        <v>8255</v>
      </c>
      <c r="C2071" s="448" t="s">
        <v>6192</v>
      </c>
      <c r="D2071" s="449" t="s">
        <v>13012</v>
      </c>
    </row>
    <row r="2072" spans="1:4">
      <c r="A2072" s="446">
        <v>2720</v>
      </c>
      <c r="B2072" s="447" t="s">
        <v>15276</v>
      </c>
      <c r="C2072" s="448" t="s">
        <v>6191</v>
      </c>
      <c r="D2072" s="449" t="s">
        <v>11273</v>
      </c>
    </row>
    <row r="2073" spans="1:4" ht="30">
      <c r="A2073" s="446">
        <v>40635</v>
      </c>
      <c r="B2073" s="447" t="s">
        <v>8256</v>
      </c>
      <c r="C2073" s="448" t="s">
        <v>6192</v>
      </c>
      <c r="D2073" s="449" t="s">
        <v>13013</v>
      </c>
    </row>
    <row r="2074" spans="1:4" ht="30">
      <c r="A2074" s="446">
        <v>36483</v>
      </c>
      <c r="B2074" s="447" t="s">
        <v>8257</v>
      </c>
      <c r="C2074" s="448" t="s">
        <v>6192</v>
      </c>
      <c r="D2074" s="449" t="s">
        <v>13014</v>
      </c>
    </row>
    <row r="2075" spans="1:4" ht="30">
      <c r="A2075" s="446">
        <v>14525</v>
      </c>
      <c r="B2075" s="447" t="s">
        <v>8258</v>
      </c>
      <c r="C2075" s="448" t="s">
        <v>6192</v>
      </c>
      <c r="D2075" s="449" t="s">
        <v>13015</v>
      </c>
    </row>
    <row r="2076" spans="1:4" ht="30">
      <c r="A2076" s="446">
        <v>2719</v>
      </c>
      <c r="B2076" s="447" t="s">
        <v>15277</v>
      </c>
      <c r="C2076" s="448" t="s">
        <v>6191</v>
      </c>
      <c r="D2076" s="449" t="s">
        <v>11274</v>
      </c>
    </row>
    <row r="2077" spans="1:4" ht="30">
      <c r="A2077" s="446">
        <v>36482</v>
      </c>
      <c r="B2077" s="447" t="s">
        <v>8259</v>
      </c>
      <c r="C2077" s="448" t="s">
        <v>6192</v>
      </c>
      <c r="D2077" s="449" t="s">
        <v>13016</v>
      </c>
    </row>
    <row r="2078" spans="1:4" ht="30">
      <c r="A2078" s="446">
        <v>36408</v>
      </c>
      <c r="B2078" s="447" t="s">
        <v>8260</v>
      </c>
      <c r="C2078" s="448" t="s">
        <v>6192</v>
      </c>
      <c r="D2078" s="449" t="s">
        <v>13017</v>
      </c>
    </row>
    <row r="2079" spans="1:4" ht="30">
      <c r="A2079" s="446">
        <v>2723</v>
      </c>
      <c r="B2079" s="447" t="s">
        <v>8261</v>
      </c>
      <c r="C2079" s="448" t="s">
        <v>6192</v>
      </c>
      <c r="D2079" s="449" t="s">
        <v>13018</v>
      </c>
    </row>
    <row r="2080" spans="1:4" ht="30">
      <c r="A2080" s="446">
        <v>36481</v>
      </c>
      <c r="B2080" s="447" t="s">
        <v>8262</v>
      </c>
      <c r="C2080" s="448" t="s">
        <v>6192</v>
      </c>
      <c r="D2080" s="449" t="s">
        <v>13019</v>
      </c>
    </row>
    <row r="2081" spans="1:4" ht="30">
      <c r="A2081" s="446">
        <v>10685</v>
      </c>
      <c r="B2081" s="447" t="s">
        <v>8263</v>
      </c>
      <c r="C2081" s="448" t="s">
        <v>6192</v>
      </c>
      <c r="D2081" s="449" t="s">
        <v>13020</v>
      </c>
    </row>
    <row r="2082" spans="1:4" ht="45">
      <c r="A2082" s="446">
        <v>40636</v>
      </c>
      <c r="B2082" s="447" t="s">
        <v>8264</v>
      </c>
      <c r="C2082" s="448" t="s">
        <v>6192</v>
      </c>
      <c r="D2082" s="449" t="s">
        <v>13021</v>
      </c>
    </row>
    <row r="2083" spans="1:4">
      <c r="A2083" s="446">
        <v>4111</v>
      </c>
      <c r="B2083" s="447" t="s">
        <v>8265</v>
      </c>
      <c r="C2083" s="448" t="s">
        <v>6192</v>
      </c>
      <c r="D2083" s="449" t="s">
        <v>13022</v>
      </c>
    </row>
    <row r="2084" spans="1:4" ht="30">
      <c r="A2084" s="446">
        <v>26021</v>
      </c>
      <c r="B2084" s="447" t="s">
        <v>8266</v>
      </c>
      <c r="C2084" s="448" t="s">
        <v>6192</v>
      </c>
      <c r="D2084" s="449" t="s">
        <v>13023</v>
      </c>
    </row>
    <row r="2085" spans="1:4">
      <c r="A2085" s="446">
        <v>12</v>
      </c>
      <c r="B2085" s="447" t="s">
        <v>8267</v>
      </c>
      <c r="C2085" s="448" t="s">
        <v>6192</v>
      </c>
      <c r="D2085" s="449" t="s">
        <v>13024</v>
      </c>
    </row>
    <row r="2086" spans="1:4" ht="30">
      <c r="A2086" s="446">
        <v>37554</v>
      </c>
      <c r="B2086" s="447" t="s">
        <v>8268</v>
      </c>
      <c r="C2086" s="448" t="s">
        <v>6192</v>
      </c>
      <c r="D2086" s="449" t="s">
        <v>13025</v>
      </c>
    </row>
    <row r="2087" spans="1:4" ht="30">
      <c r="A2087" s="446">
        <v>37555</v>
      </c>
      <c r="B2087" s="447" t="s">
        <v>8269</v>
      </c>
      <c r="C2087" s="448" t="s">
        <v>6192</v>
      </c>
      <c r="D2087" s="449" t="s">
        <v>13026</v>
      </c>
    </row>
    <row r="2088" spans="1:4" ht="30">
      <c r="A2088" s="446">
        <v>10902</v>
      </c>
      <c r="B2088" s="447" t="s">
        <v>8270</v>
      </c>
      <c r="C2088" s="448" t="s">
        <v>6192</v>
      </c>
      <c r="D2088" s="449" t="s">
        <v>13027</v>
      </c>
    </row>
    <row r="2089" spans="1:4" ht="30">
      <c r="A2089" s="446">
        <v>20965</v>
      </c>
      <c r="B2089" s="447" t="s">
        <v>8271</v>
      </c>
      <c r="C2089" s="448" t="s">
        <v>6192</v>
      </c>
      <c r="D2089" s="449" t="s">
        <v>13028</v>
      </c>
    </row>
    <row r="2090" spans="1:4" ht="30">
      <c r="A2090" s="446">
        <v>20966</v>
      </c>
      <c r="B2090" s="447" t="s">
        <v>8272</v>
      </c>
      <c r="C2090" s="448" t="s">
        <v>6192</v>
      </c>
      <c r="D2090" s="449" t="s">
        <v>13029</v>
      </c>
    </row>
    <row r="2091" spans="1:4" ht="30">
      <c r="A2091" s="446">
        <v>10903</v>
      </c>
      <c r="B2091" s="447" t="s">
        <v>8273</v>
      </c>
      <c r="C2091" s="448" t="s">
        <v>6192</v>
      </c>
      <c r="D2091" s="449" t="s">
        <v>13030</v>
      </c>
    </row>
    <row r="2092" spans="1:4" ht="30">
      <c r="A2092" s="446">
        <v>20967</v>
      </c>
      <c r="B2092" s="447" t="s">
        <v>8274</v>
      </c>
      <c r="C2092" s="448" t="s">
        <v>6192</v>
      </c>
      <c r="D2092" s="449" t="s">
        <v>13030</v>
      </c>
    </row>
    <row r="2093" spans="1:4" ht="30">
      <c r="A2093" s="446">
        <v>20968</v>
      </c>
      <c r="B2093" s="447" t="s">
        <v>8275</v>
      </c>
      <c r="C2093" s="448" t="s">
        <v>6192</v>
      </c>
      <c r="D2093" s="449" t="s">
        <v>13031</v>
      </c>
    </row>
    <row r="2094" spans="1:4" ht="30">
      <c r="A2094" s="446">
        <v>11359</v>
      </c>
      <c r="B2094" s="447" t="s">
        <v>8276</v>
      </c>
      <c r="C2094" s="448" t="s">
        <v>6192</v>
      </c>
      <c r="D2094" s="449" t="s">
        <v>13032</v>
      </c>
    </row>
    <row r="2095" spans="1:4" ht="30">
      <c r="A2095" s="446">
        <v>39017</v>
      </c>
      <c r="B2095" s="447" t="s">
        <v>8277</v>
      </c>
      <c r="C2095" s="448" t="s">
        <v>6192</v>
      </c>
      <c r="D2095" s="449" t="s">
        <v>13033</v>
      </c>
    </row>
    <row r="2096" spans="1:4" ht="30">
      <c r="A2096" s="446">
        <v>39315</v>
      </c>
      <c r="B2096" s="447" t="s">
        <v>8278</v>
      </c>
      <c r="C2096" s="448" t="s">
        <v>6192</v>
      </c>
      <c r="D2096" s="449" t="s">
        <v>11829</v>
      </c>
    </row>
    <row r="2097" spans="1:4" ht="30">
      <c r="A2097" s="446">
        <v>39016</v>
      </c>
      <c r="B2097" s="447" t="s">
        <v>8279</v>
      </c>
      <c r="C2097" s="448" t="s">
        <v>6192</v>
      </c>
      <c r="D2097" s="449" t="s">
        <v>11829</v>
      </c>
    </row>
    <row r="2098" spans="1:4" ht="30">
      <c r="A2098" s="446">
        <v>40432</v>
      </c>
      <c r="B2098" s="447" t="s">
        <v>8280</v>
      </c>
      <c r="C2098" s="448" t="s">
        <v>6192</v>
      </c>
      <c r="D2098" s="449" t="s">
        <v>13034</v>
      </c>
    </row>
    <row r="2099" spans="1:4" ht="30">
      <c r="A2099" s="446">
        <v>39481</v>
      </c>
      <c r="B2099" s="447" t="s">
        <v>8281</v>
      </c>
      <c r="C2099" s="448" t="s">
        <v>6192</v>
      </c>
      <c r="D2099" s="449" t="s">
        <v>13035</v>
      </c>
    </row>
    <row r="2100" spans="1:4">
      <c r="A2100" s="446">
        <v>40433</v>
      </c>
      <c r="B2100" s="447" t="s">
        <v>8282</v>
      </c>
      <c r="C2100" s="448" t="s">
        <v>6192</v>
      </c>
      <c r="D2100" s="449" t="s">
        <v>13036</v>
      </c>
    </row>
    <row r="2101" spans="1:4" ht="30">
      <c r="A2101" s="446">
        <v>20219</v>
      </c>
      <c r="B2101" s="447" t="s">
        <v>8283</v>
      </c>
      <c r="C2101" s="448" t="s">
        <v>6192</v>
      </c>
      <c r="D2101" s="449" t="s">
        <v>13037</v>
      </c>
    </row>
    <row r="2102" spans="1:4" ht="30">
      <c r="A2102" s="446">
        <v>36484</v>
      </c>
      <c r="B2102" s="447" t="s">
        <v>8284</v>
      </c>
      <c r="C2102" s="448" t="s">
        <v>6192</v>
      </c>
      <c r="D2102" s="449" t="s">
        <v>13038</v>
      </c>
    </row>
    <row r="2103" spans="1:4">
      <c r="A2103" s="446">
        <v>38367</v>
      </c>
      <c r="B2103" s="447" t="s">
        <v>8285</v>
      </c>
      <c r="C2103" s="448" t="s">
        <v>6192</v>
      </c>
      <c r="D2103" s="449" t="s">
        <v>13039</v>
      </c>
    </row>
    <row r="2104" spans="1:4">
      <c r="A2104" s="446">
        <v>38368</v>
      </c>
      <c r="B2104" s="447" t="s">
        <v>8286</v>
      </c>
      <c r="C2104" s="448" t="s">
        <v>6192</v>
      </c>
      <c r="D2104" s="449" t="s">
        <v>13040</v>
      </c>
    </row>
    <row r="2105" spans="1:4">
      <c r="A2105" s="446">
        <v>38091</v>
      </c>
      <c r="B2105" s="447" t="s">
        <v>8287</v>
      </c>
      <c r="C2105" s="448" t="s">
        <v>6192</v>
      </c>
      <c r="D2105" s="449" t="s">
        <v>12186</v>
      </c>
    </row>
    <row r="2106" spans="1:4">
      <c r="A2106" s="446">
        <v>38095</v>
      </c>
      <c r="B2106" s="447" t="s">
        <v>8288</v>
      </c>
      <c r="C2106" s="448" t="s">
        <v>6192</v>
      </c>
      <c r="D2106" s="449" t="s">
        <v>12799</v>
      </c>
    </row>
    <row r="2107" spans="1:4">
      <c r="A2107" s="446">
        <v>38092</v>
      </c>
      <c r="B2107" s="447" t="s">
        <v>8289</v>
      </c>
      <c r="C2107" s="448" t="s">
        <v>6192</v>
      </c>
      <c r="D2107" s="449" t="s">
        <v>13041</v>
      </c>
    </row>
    <row r="2108" spans="1:4">
      <c r="A2108" s="446">
        <v>38093</v>
      </c>
      <c r="B2108" s="447" t="s">
        <v>8290</v>
      </c>
      <c r="C2108" s="448" t="s">
        <v>6192</v>
      </c>
      <c r="D2108" s="449" t="s">
        <v>13042</v>
      </c>
    </row>
    <row r="2109" spans="1:4">
      <c r="A2109" s="446">
        <v>38096</v>
      </c>
      <c r="B2109" s="447" t="s">
        <v>8291</v>
      </c>
      <c r="C2109" s="448" t="s">
        <v>6192</v>
      </c>
      <c r="D2109" s="449" t="s">
        <v>13043</v>
      </c>
    </row>
    <row r="2110" spans="1:4">
      <c r="A2110" s="446">
        <v>38094</v>
      </c>
      <c r="B2110" s="447" t="s">
        <v>8292</v>
      </c>
      <c r="C2110" s="448" t="s">
        <v>6192</v>
      </c>
      <c r="D2110" s="449" t="s">
        <v>11893</v>
      </c>
    </row>
    <row r="2111" spans="1:4">
      <c r="A2111" s="446">
        <v>38097</v>
      </c>
      <c r="B2111" s="447" t="s">
        <v>8293</v>
      </c>
      <c r="C2111" s="448" t="s">
        <v>6192</v>
      </c>
      <c r="D2111" s="449" t="s">
        <v>11348</v>
      </c>
    </row>
    <row r="2112" spans="1:4">
      <c r="A2112" s="446">
        <v>38098</v>
      </c>
      <c r="B2112" s="447" t="s">
        <v>8294</v>
      </c>
      <c r="C2112" s="448" t="s">
        <v>6192</v>
      </c>
      <c r="D2112" s="449" t="s">
        <v>11348</v>
      </c>
    </row>
    <row r="2113" spans="1:4">
      <c r="A2113" s="446">
        <v>11186</v>
      </c>
      <c r="B2113" s="447" t="s">
        <v>8295</v>
      </c>
      <c r="C2113" s="448" t="s">
        <v>6190</v>
      </c>
      <c r="D2113" s="449" t="s">
        <v>13044</v>
      </c>
    </row>
    <row r="2114" spans="1:4" ht="30">
      <c r="A2114" s="446">
        <v>11558</v>
      </c>
      <c r="B2114" s="447" t="s">
        <v>8296</v>
      </c>
      <c r="C2114" s="448" t="s">
        <v>6624</v>
      </c>
      <c r="D2114" s="449" t="s">
        <v>13045</v>
      </c>
    </row>
    <row r="2115" spans="1:4" ht="30">
      <c r="A2115" s="446">
        <v>11557</v>
      </c>
      <c r="B2115" s="447" t="s">
        <v>8297</v>
      </c>
      <c r="C2115" s="448" t="s">
        <v>6624</v>
      </c>
      <c r="D2115" s="449" t="s">
        <v>13046</v>
      </c>
    </row>
    <row r="2116" spans="1:4">
      <c r="A2116" s="446">
        <v>2759</v>
      </c>
      <c r="B2116" s="447" t="s">
        <v>8298</v>
      </c>
      <c r="C2116" s="448" t="s">
        <v>6192</v>
      </c>
      <c r="D2116" s="449" t="s">
        <v>13047</v>
      </c>
    </row>
    <row r="2117" spans="1:4">
      <c r="A2117" s="446">
        <v>38124</v>
      </c>
      <c r="B2117" s="447" t="s">
        <v>8299</v>
      </c>
      <c r="C2117" s="448" t="s">
        <v>6192</v>
      </c>
      <c r="D2117" s="449" t="s">
        <v>13048</v>
      </c>
    </row>
    <row r="2118" spans="1:4">
      <c r="A2118" s="446">
        <v>38380</v>
      </c>
      <c r="B2118" s="447" t="s">
        <v>8300</v>
      </c>
      <c r="C2118" s="448" t="s">
        <v>6192</v>
      </c>
      <c r="D2118" s="449" t="s">
        <v>13049</v>
      </c>
    </row>
    <row r="2119" spans="1:4" ht="30">
      <c r="A2119" s="446">
        <v>20059</v>
      </c>
      <c r="B2119" s="447" t="s">
        <v>8301</v>
      </c>
      <c r="C2119" s="448" t="s">
        <v>6192</v>
      </c>
      <c r="D2119" s="449" t="s">
        <v>13050</v>
      </c>
    </row>
    <row r="2120" spans="1:4" ht="45">
      <c r="A2120" s="446">
        <v>42429</v>
      </c>
      <c r="B2120" s="447" t="s">
        <v>8302</v>
      </c>
      <c r="C2120" s="448" t="s">
        <v>6192</v>
      </c>
      <c r="D2120" s="449" t="s">
        <v>13051</v>
      </c>
    </row>
    <row r="2121" spans="1:4" ht="45">
      <c r="A2121" s="446">
        <v>38538</v>
      </c>
      <c r="B2121" s="447" t="s">
        <v>8303</v>
      </c>
      <c r="C2121" s="448" t="s">
        <v>6193</v>
      </c>
      <c r="D2121" s="449" t="s">
        <v>13052</v>
      </c>
    </row>
    <row r="2122" spans="1:4" ht="30">
      <c r="A2122" s="446">
        <v>38539</v>
      </c>
      <c r="B2122" s="447" t="s">
        <v>8304</v>
      </c>
      <c r="C2122" s="448" t="s">
        <v>6193</v>
      </c>
      <c r="D2122" s="449" t="s">
        <v>13053</v>
      </c>
    </row>
    <row r="2123" spans="1:4" ht="30">
      <c r="A2123" s="446">
        <v>38540</v>
      </c>
      <c r="B2123" s="447" t="s">
        <v>8305</v>
      </c>
      <c r="C2123" s="448" t="s">
        <v>6193</v>
      </c>
      <c r="D2123" s="449" t="s">
        <v>13054</v>
      </c>
    </row>
    <row r="2124" spans="1:4">
      <c r="A2124" s="446">
        <v>38384</v>
      </c>
      <c r="B2124" s="447" t="s">
        <v>8306</v>
      </c>
      <c r="C2124" s="448" t="s">
        <v>6192</v>
      </c>
      <c r="D2124" s="449" t="s">
        <v>13055</v>
      </c>
    </row>
    <row r="2125" spans="1:4">
      <c r="A2125" s="446">
        <v>13</v>
      </c>
      <c r="B2125" s="447" t="s">
        <v>8307</v>
      </c>
      <c r="C2125" s="448" t="s">
        <v>6238</v>
      </c>
      <c r="D2125" s="449" t="s">
        <v>13056</v>
      </c>
    </row>
    <row r="2126" spans="1:4">
      <c r="A2126" s="446">
        <v>2762</v>
      </c>
      <c r="B2126" s="447" t="s">
        <v>8308</v>
      </c>
      <c r="C2126" s="448" t="s">
        <v>6193</v>
      </c>
      <c r="D2126" s="449" t="s">
        <v>11961</v>
      </c>
    </row>
    <row r="2127" spans="1:4" ht="30">
      <c r="A2127" s="446">
        <v>21142</v>
      </c>
      <c r="B2127" s="447" t="s">
        <v>8309</v>
      </c>
      <c r="C2127" s="448" t="s">
        <v>6192</v>
      </c>
      <c r="D2127" s="449" t="s">
        <v>12612</v>
      </c>
    </row>
    <row r="2128" spans="1:4">
      <c r="A2128" s="446">
        <v>12865</v>
      </c>
      <c r="B2128" s="447" t="s">
        <v>8310</v>
      </c>
      <c r="C2128" s="448" t="s">
        <v>6191</v>
      </c>
      <c r="D2128" s="449" t="s">
        <v>13057</v>
      </c>
    </row>
    <row r="2129" spans="1:4">
      <c r="A2129" s="446">
        <v>41074</v>
      </c>
      <c r="B2129" s="447" t="s">
        <v>8311</v>
      </c>
      <c r="C2129" s="448" t="s">
        <v>6360</v>
      </c>
      <c r="D2129" s="449" t="s">
        <v>13058</v>
      </c>
    </row>
    <row r="2130" spans="1:4">
      <c r="A2130" s="446">
        <v>4223</v>
      </c>
      <c r="B2130" s="447" t="s">
        <v>8312</v>
      </c>
      <c r="C2130" s="448" t="s">
        <v>6239</v>
      </c>
      <c r="D2130" s="449" t="s">
        <v>13059</v>
      </c>
    </row>
    <row r="2131" spans="1:4">
      <c r="A2131" s="446"/>
      <c r="B2131" s="447"/>
      <c r="C2131" s="448"/>
      <c r="D2131" s="449"/>
    </row>
    <row r="2132" spans="1:4">
      <c r="A2132" s="446"/>
      <c r="B2132" s="447"/>
      <c r="C2132" s="448"/>
      <c r="D2132" s="449"/>
    </row>
    <row r="2133" spans="1:4">
      <c r="A2133" s="446">
        <v>38475</v>
      </c>
      <c r="B2133" s="447" t="s">
        <v>8315</v>
      </c>
      <c r="C2133" s="448" t="s">
        <v>6192</v>
      </c>
      <c r="D2133" s="449" t="s">
        <v>13062</v>
      </c>
    </row>
    <row r="2134" spans="1:4">
      <c r="A2134" s="446">
        <v>38474</v>
      </c>
      <c r="B2134" s="447" t="s">
        <v>8316</v>
      </c>
      <c r="C2134" s="448" t="s">
        <v>6192</v>
      </c>
      <c r="D2134" s="449" t="s">
        <v>13063</v>
      </c>
    </row>
    <row r="2135" spans="1:4">
      <c r="A2135" s="446">
        <v>10886</v>
      </c>
      <c r="B2135" s="447" t="s">
        <v>8317</v>
      </c>
      <c r="C2135" s="448" t="s">
        <v>6192</v>
      </c>
      <c r="D2135" s="449" t="s">
        <v>13064</v>
      </c>
    </row>
    <row r="2136" spans="1:4">
      <c r="A2136" s="446">
        <v>10888</v>
      </c>
      <c r="B2136" s="447" t="s">
        <v>8318</v>
      </c>
      <c r="C2136" s="448" t="s">
        <v>6192</v>
      </c>
      <c r="D2136" s="449" t="s">
        <v>13065</v>
      </c>
    </row>
    <row r="2137" spans="1:4">
      <c r="A2137" s="446">
        <v>10889</v>
      </c>
      <c r="B2137" s="447" t="s">
        <v>8319</v>
      </c>
      <c r="C2137" s="448" t="s">
        <v>6192</v>
      </c>
      <c r="D2137" s="449" t="s">
        <v>13066</v>
      </c>
    </row>
    <row r="2138" spans="1:4" ht="30">
      <c r="A2138" s="446">
        <v>10890</v>
      </c>
      <c r="B2138" s="447" t="s">
        <v>8320</v>
      </c>
      <c r="C2138" s="448" t="s">
        <v>6192</v>
      </c>
      <c r="D2138" s="449" t="s">
        <v>13067</v>
      </c>
    </row>
    <row r="2139" spans="1:4">
      <c r="A2139" s="446">
        <v>10891</v>
      </c>
      <c r="B2139" s="447" t="s">
        <v>8321</v>
      </c>
      <c r="C2139" s="448" t="s">
        <v>6192</v>
      </c>
      <c r="D2139" s="449" t="s">
        <v>13068</v>
      </c>
    </row>
    <row r="2140" spans="1:4">
      <c r="A2140" s="446">
        <v>10892</v>
      </c>
      <c r="B2140" s="447" t="s">
        <v>8322</v>
      </c>
      <c r="C2140" s="448" t="s">
        <v>6192</v>
      </c>
      <c r="D2140" s="449" t="s">
        <v>13069</v>
      </c>
    </row>
    <row r="2141" spans="1:4">
      <c r="A2141" s="446">
        <v>20977</v>
      </c>
      <c r="B2141" s="447" t="s">
        <v>8323</v>
      </c>
      <c r="C2141" s="448" t="s">
        <v>6192</v>
      </c>
      <c r="D2141" s="449" t="s">
        <v>13070</v>
      </c>
    </row>
    <row r="2142" spans="1:4">
      <c r="A2142" s="446">
        <v>3073</v>
      </c>
      <c r="B2142" s="447" t="s">
        <v>8324</v>
      </c>
      <c r="C2142" s="448" t="s">
        <v>6192</v>
      </c>
      <c r="D2142" s="449" t="s">
        <v>13071</v>
      </c>
    </row>
    <row r="2143" spans="1:4">
      <c r="A2143" s="446">
        <v>3068</v>
      </c>
      <c r="B2143" s="447" t="s">
        <v>8325</v>
      </c>
      <c r="C2143" s="448" t="s">
        <v>6192</v>
      </c>
      <c r="D2143" s="449" t="s">
        <v>13072</v>
      </c>
    </row>
    <row r="2144" spans="1:4">
      <c r="A2144" s="446">
        <v>3074</v>
      </c>
      <c r="B2144" s="447" t="s">
        <v>8326</v>
      </c>
      <c r="C2144" s="448" t="s">
        <v>6192</v>
      </c>
      <c r="D2144" s="449" t="s">
        <v>13073</v>
      </c>
    </row>
    <row r="2145" spans="1:4">
      <c r="A2145" s="446">
        <v>3076</v>
      </c>
      <c r="B2145" s="447" t="s">
        <v>8327</v>
      </c>
      <c r="C2145" s="448" t="s">
        <v>6192</v>
      </c>
      <c r="D2145" s="449" t="s">
        <v>13074</v>
      </c>
    </row>
    <row r="2146" spans="1:4">
      <c r="A2146" s="446">
        <v>3072</v>
      </c>
      <c r="B2146" s="447" t="s">
        <v>8328</v>
      </c>
      <c r="C2146" s="448" t="s">
        <v>6192</v>
      </c>
      <c r="D2146" s="449" t="s">
        <v>13075</v>
      </c>
    </row>
    <row r="2147" spans="1:4">
      <c r="A2147" s="446">
        <v>3075</v>
      </c>
      <c r="B2147" s="447" t="s">
        <v>8329</v>
      </c>
      <c r="C2147" s="448" t="s">
        <v>6192</v>
      </c>
      <c r="D2147" s="449" t="s">
        <v>13076</v>
      </c>
    </row>
    <row r="2148" spans="1:4">
      <c r="A2148" s="446">
        <v>10780</v>
      </c>
      <c r="B2148" s="447" t="s">
        <v>8330</v>
      </c>
      <c r="C2148" s="448" t="s">
        <v>6192</v>
      </c>
      <c r="D2148" s="449" t="s">
        <v>12677</v>
      </c>
    </row>
    <row r="2149" spans="1:4">
      <c r="A2149" s="446">
        <v>10781</v>
      </c>
      <c r="B2149" s="447" t="s">
        <v>8331</v>
      </c>
      <c r="C2149" s="448" t="s">
        <v>6192</v>
      </c>
      <c r="D2149" s="449" t="s">
        <v>11496</v>
      </c>
    </row>
    <row r="2150" spans="1:4">
      <c r="A2150" s="446">
        <v>20106</v>
      </c>
      <c r="B2150" s="447" t="s">
        <v>8332</v>
      </c>
      <c r="C2150" s="448" t="s">
        <v>6192</v>
      </c>
      <c r="D2150" s="449" t="s">
        <v>13077</v>
      </c>
    </row>
    <row r="2151" spans="1:4">
      <c r="A2151" s="446">
        <v>20107</v>
      </c>
      <c r="B2151" s="447" t="s">
        <v>8333</v>
      </c>
      <c r="C2151" s="448" t="s">
        <v>6192</v>
      </c>
      <c r="D2151" s="449" t="s">
        <v>12984</v>
      </c>
    </row>
    <row r="2152" spans="1:4">
      <c r="A2152" s="446">
        <v>20108</v>
      </c>
      <c r="B2152" s="447" t="s">
        <v>8334</v>
      </c>
      <c r="C2152" s="448" t="s">
        <v>6192</v>
      </c>
      <c r="D2152" s="449" t="s">
        <v>13078</v>
      </c>
    </row>
    <row r="2153" spans="1:4">
      <c r="A2153" s="446">
        <v>20109</v>
      </c>
      <c r="B2153" s="447" t="s">
        <v>8335</v>
      </c>
      <c r="C2153" s="448" t="s">
        <v>6192</v>
      </c>
      <c r="D2153" s="449" t="s">
        <v>12677</v>
      </c>
    </row>
    <row r="2154" spans="1:4">
      <c r="A2154" s="446">
        <v>34795</v>
      </c>
      <c r="B2154" s="447" t="s">
        <v>8336</v>
      </c>
      <c r="C2154" s="448" t="s">
        <v>6190</v>
      </c>
      <c r="D2154" s="449" t="s">
        <v>13079</v>
      </c>
    </row>
    <row r="2155" spans="1:4">
      <c r="A2155" s="446">
        <v>34796</v>
      </c>
      <c r="B2155" s="447" t="s">
        <v>8337</v>
      </c>
      <c r="C2155" s="448" t="s">
        <v>6193</v>
      </c>
      <c r="D2155" s="449" t="s">
        <v>13080</v>
      </c>
    </row>
    <row r="2156" spans="1:4" ht="30">
      <c r="A2156" s="446">
        <v>11474</v>
      </c>
      <c r="B2156" s="447" t="s">
        <v>8338</v>
      </c>
      <c r="C2156" s="448" t="s">
        <v>6192</v>
      </c>
      <c r="D2156" s="449" t="s">
        <v>13081</v>
      </c>
    </row>
    <row r="2157" spans="1:4" ht="30">
      <c r="A2157" s="446">
        <v>11470</v>
      </c>
      <c r="B2157" s="447" t="s">
        <v>8339</v>
      </c>
      <c r="C2157" s="448" t="s">
        <v>6192</v>
      </c>
      <c r="D2157" s="449" t="s">
        <v>12811</v>
      </c>
    </row>
    <row r="2158" spans="1:4" ht="30">
      <c r="A2158" s="446">
        <v>11480</v>
      </c>
      <c r="B2158" s="447" t="s">
        <v>8340</v>
      </c>
      <c r="C2158" s="448" t="s">
        <v>7665</v>
      </c>
      <c r="D2158" s="449" t="s">
        <v>13082</v>
      </c>
    </row>
    <row r="2159" spans="1:4" ht="30">
      <c r="A2159" s="446">
        <v>38154</v>
      </c>
      <c r="B2159" s="447" t="s">
        <v>8341</v>
      </c>
      <c r="C2159" s="448" t="s">
        <v>7665</v>
      </c>
      <c r="D2159" s="449" t="s">
        <v>11468</v>
      </c>
    </row>
    <row r="2160" spans="1:4" ht="30">
      <c r="A2160" s="446">
        <v>11482</v>
      </c>
      <c r="B2160" s="447" t="s">
        <v>8342</v>
      </c>
      <c r="C2160" s="448" t="s">
        <v>7665</v>
      </c>
      <c r="D2160" s="449" t="s">
        <v>13083</v>
      </c>
    </row>
    <row r="2161" spans="1:4" ht="30">
      <c r="A2161" s="446">
        <v>3084</v>
      </c>
      <c r="B2161" s="447" t="s">
        <v>8343</v>
      </c>
      <c r="C2161" s="448" t="s">
        <v>7665</v>
      </c>
      <c r="D2161" s="449" t="s">
        <v>13084</v>
      </c>
    </row>
    <row r="2162" spans="1:4">
      <c r="A2162" s="446">
        <v>3103</v>
      </c>
      <c r="B2162" s="447" t="s">
        <v>8344</v>
      </c>
      <c r="C2162" s="448" t="s">
        <v>6192</v>
      </c>
      <c r="D2162" s="449" t="s">
        <v>11785</v>
      </c>
    </row>
    <row r="2163" spans="1:4" ht="30">
      <c r="A2163" s="446">
        <v>11481</v>
      </c>
      <c r="B2163" s="447" t="s">
        <v>8345</v>
      </c>
      <c r="C2163" s="448" t="s">
        <v>6192</v>
      </c>
      <c r="D2163" s="449" t="s">
        <v>13085</v>
      </c>
    </row>
    <row r="2164" spans="1:4" ht="45">
      <c r="A2164" s="446">
        <v>3097</v>
      </c>
      <c r="B2164" s="447" t="s">
        <v>8346</v>
      </c>
      <c r="C2164" s="448" t="s">
        <v>7665</v>
      </c>
      <c r="D2164" s="449" t="s">
        <v>13086</v>
      </c>
    </row>
    <row r="2165" spans="1:4" ht="45">
      <c r="A2165" s="446">
        <v>38153</v>
      </c>
      <c r="B2165" s="447" t="s">
        <v>8347</v>
      </c>
      <c r="C2165" s="448" t="s">
        <v>7665</v>
      </c>
      <c r="D2165" s="449" t="s">
        <v>13087</v>
      </c>
    </row>
    <row r="2166" spans="1:4" ht="45">
      <c r="A2166" s="446">
        <v>3099</v>
      </c>
      <c r="B2166" s="447" t="s">
        <v>8348</v>
      </c>
      <c r="C2166" s="448" t="s">
        <v>7665</v>
      </c>
      <c r="D2166" s="449" t="s">
        <v>13088</v>
      </c>
    </row>
    <row r="2167" spans="1:4" ht="45">
      <c r="A2167" s="446">
        <v>3080</v>
      </c>
      <c r="B2167" s="447" t="s">
        <v>8349</v>
      </c>
      <c r="C2167" s="448" t="s">
        <v>7665</v>
      </c>
      <c r="D2167" s="449" t="s">
        <v>13089</v>
      </c>
    </row>
    <row r="2168" spans="1:4" ht="45">
      <c r="A2168" s="446">
        <v>3081</v>
      </c>
      <c r="B2168" s="447" t="s">
        <v>8350</v>
      </c>
      <c r="C2168" s="448" t="s">
        <v>7665</v>
      </c>
      <c r="D2168" s="449" t="s">
        <v>13090</v>
      </c>
    </row>
    <row r="2169" spans="1:4" ht="45">
      <c r="A2169" s="446">
        <v>38151</v>
      </c>
      <c r="B2169" s="447" t="s">
        <v>8351</v>
      </c>
      <c r="C2169" s="448" t="s">
        <v>7665</v>
      </c>
      <c r="D2169" s="449" t="s">
        <v>13091</v>
      </c>
    </row>
    <row r="2170" spans="1:4" ht="30">
      <c r="A2170" s="446">
        <v>11479</v>
      </c>
      <c r="B2170" s="447" t="s">
        <v>8352</v>
      </c>
      <c r="C2170" s="448" t="s">
        <v>6192</v>
      </c>
      <c r="D2170" s="449" t="s">
        <v>13092</v>
      </c>
    </row>
    <row r="2171" spans="1:4" ht="45">
      <c r="A2171" s="446">
        <v>38152</v>
      </c>
      <c r="B2171" s="447" t="s">
        <v>8353</v>
      </c>
      <c r="C2171" s="448" t="s">
        <v>7665</v>
      </c>
      <c r="D2171" s="449" t="s">
        <v>13093</v>
      </c>
    </row>
    <row r="2172" spans="1:4" ht="30">
      <c r="A2172" s="446">
        <v>11478</v>
      </c>
      <c r="B2172" s="447" t="s">
        <v>8354</v>
      </c>
      <c r="C2172" s="448" t="s">
        <v>6192</v>
      </c>
      <c r="D2172" s="449" t="s">
        <v>13094</v>
      </c>
    </row>
    <row r="2173" spans="1:4" ht="45">
      <c r="A2173" s="446">
        <v>3090</v>
      </c>
      <c r="B2173" s="447" t="s">
        <v>8355</v>
      </c>
      <c r="C2173" s="448" t="s">
        <v>7665</v>
      </c>
      <c r="D2173" s="449" t="s">
        <v>13095</v>
      </c>
    </row>
    <row r="2174" spans="1:4" ht="45">
      <c r="A2174" s="446">
        <v>3093</v>
      </c>
      <c r="B2174" s="447" t="s">
        <v>8356</v>
      </c>
      <c r="C2174" s="448" t="s">
        <v>7665</v>
      </c>
      <c r="D2174" s="449" t="s">
        <v>13096</v>
      </c>
    </row>
    <row r="2175" spans="1:4" ht="30">
      <c r="A2175" s="446">
        <v>11476</v>
      </c>
      <c r="B2175" s="447" t="s">
        <v>8357</v>
      </c>
      <c r="C2175" s="448" t="s">
        <v>6192</v>
      </c>
      <c r="D2175" s="449" t="s">
        <v>13097</v>
      </c>
    </row>
    <row r="2176" spans="1:4" ht="30">
      <c r="A2176" s="446">
        <v>3082</v>
      </c>
      <c r="B2176" s="447" t="s">
        <v>8358</v>
      </c>
      <c r="C2176" s="448" t="s">
        <v>7665</v>
      </c>
      <c r="D2176" s="449" t="s">
        <v>13098</v>
      </c>
    </row>
    <row r="2177" spans="1:4" ht="45">
      <c r="A2177" s="446">
        <v>11484</v>
      </c>
      <c r="B2177" s="447" t="s">
        <v>8359</v>
      </c>
      <c r="C2177" s="448" t="s">
        <v>6192</v>
      </c>
      <c r="D2177" s="449" t="s">
        <v>11972</v>
      </c>
    </row>
    <row r="2178" spans="1:4" ht="30">
      <c r="A2178" s="446">
        <v>38155</v>
      </c>
      <c r="B2178" s="447" t="s">
        <v>8360</v>
      </c>
      <c r="C2178" s="448" t="s">
        <v>6192</v>
      </c>
      <c r="D2178" s="449" t="s">
        <v>13099</v>
      </c>
    </row>
    <row r="2179" spans="1:4" ht="30">
      <c r="A2179" s="446">
        <v>11468</v>
      </c>
      <c r="B2179" s="447" t="s">
        <v>8361</v>
      </c>
      <c r="C2179" s="448" t="s">
        <v>6192</v>
      </c>
      <c r="D2179" s="449" t="s">
        <v>13100</v>
      </c>
    </row>
    <row r="2180" spans="1:4" ht="30">
      <c r="A2180" s="446">
        <v>11469</v>
      </c>
      <c r="B2180" s="447" t="s">
        <v>8362</v>
      </c>
      <c r="C2180" s="448" t="s">
        <v>6192</v>
      </c>
      <c r="D2180" s="449" t="s">
        <v>13101</v>
      </c>
    </row>
    <row r="2181" spans="1:4" ht="30">
      <c r="A2181" s="446">
        <v>11477</v>
      </c>
      <c r="B2181" s="447" t="s">
        <v>8363</v>
      </c>
      <c r="C2181" s="448" t="s">
        <v>7665</v>
      </c>
      <c r="D2181" s="449" t="s">
        <v>13102</v>
      </c>
    </row>
    <row r="2182" spans="1:4" ht="45">
      <c r="A2182" s="446">
        <v>40311</v>
      </c>
      <c r="B2182" s="447" t="s">
        <v>8364</v>
      </c>
      <c r="C2182" s="448" t="s">
        <v>7665</v>
      </c>
      <c r="D2182" s="449" t="s">
        <v>13103</v>
      </c>
    </row>
    <row r="2183" spans="1:4" ht="30">
      <c r="A2183" s="446">
        <v>38165</v>
      </c>
      <c r="B2183" s="447" t="s">
        <v>8365</v>
      </c>
      <c r="C2183" s="448" t="s">
        <v>7665</v>
      </c>
      <c r="D2183" s="449" t="s">
        <v>11459</v>
      </c>
    </row>
    <row r="2184" spans="1:4" ht="30">
      <c r="A2184" s="446">
        <v>3096</v>
      </c>
      <c r="B2184" s="447" t="s">
        <v>8366</v>
      </c>
      <c r="C2184" s="448" t="s">
        <v>7665</v>
      </c>
      <c r="D2184" s="449" t="s">
        <v>13104</v>
      </c>
    </row>
    <row r="2185" spans="1:4" ht="30">
      <c r="A2185" s="446">
        <v>11456</v>
      </c>
      <c r="B2185" s="447" t="s">
        <v>8367</v>
      </c>
      <c r="C2185" s="448" t="s">
        <v>6192</v>
      </c>
      <c r="D2185" s="449" t="s">
        <v>13105</v>
      </c>
    </row>
    <row r="2186" spans="1:4" ht="30">
      <c r="A2186" s="446">
        <v>3119</v>
      </c>
      <c r="B2186" s="447" t="s">
        <v>8368</v>
      </c>
      <c r="C2186" s="448" t="s">
        <v>6192</v>
      </c>
      <c r="D2186" s="449" t="s">
        <v>11596</v>
      </c>
    </row>
    <row r="2187" spans="1:4" ht="30">
      <c r="A2187" s="446">
        <v>3122</v>
      </c>
      <c r="B2187" s="447" t="s">
        <v>8369</v>
      </c>
      <c r="C2187" s="448" t="s">
        <v>6192</v>
      </c>
      <c r="D2187" s="449" t="s">
        <v>11301</v>
      </c>
    </row>
    <row r="2188" spans="1:4" ht="30">
      <c r="A2188" s="446">
        <v>3121</v>
      </c>
      <c r="B2188" s="447" t="s">
        <v>8370</v>
      </c>
      <c r="C2188" s="448" t="s">
        <v>6192</v>
      </c>
      <c r="D2188" s="449" t="s">
        <v>13106</v>
      </c>
    </row>
    <row r="2189" spans="1:4" ht="30">
      <c r="A2189" s="446">
        <v>3120</v>
      </c>
      <c r="B2189" s="447" t="s">
        <v>8371</v>
      </c>
      <c r="C2189" s="448" t="s">
        <v>6192</v>
      </c>
      <c r="D2189" s="449" t="s">
        <v>13107</v>
      </c>
    </row>
    <row r="2190" spans="1:4" ht="30">
      <c r="A2190" s="446">
        <v>11455</v>
      </c>
      <c r="B2190" s="447" t="s">
        <v>8372</v>
      </c>
      <c r="C2190" s="448" t="s">
        <v>6192</v>
      </c>
      <c r="D2190" s="449" t="s">
        <v>11865</v>
      </c>
    </row>
    <row r="2191" spans="1:4" ht="30">
      <c r="A2191" s="446">
        <v>3111</v>
      </c>
      <c r="B2191" s="447" t="s">
        <v>8373</v>
      </c>
      <c r="C2191" s="448" t="s">
        <v>6192</v>
      </c>
      <c r="D2191" s="449" t="s">
        <v>13108</v>
      </c>
    </row>
    <row r="2192" spans="1:4" ht="30">
      <c r="A2192" s="446">
        <v>3108</v>
      </c>
      <c r="B2192" s="447" t="s">
        <v>8374</v>
      </c>
      <c r="C2192" s="448" t="s">
        <v>6192</v>
      </c>
      <c r="D2192" s="449" t="s">
        <v>12502</v>
      </c>
    </row>
    <row r="2193" spans="1:4" ht="30">
      <c r="A2193" s="446">
        <v>3105</v>
      </c>
      <c r="B2193" s="447" t="s">
        <v>8375</v>
      </c>
      <c r="C2193" s="448" t="s">
        <v>6192</v>
      </c>
      <c r="D2193" s="449" t="s">
        <v>13109</v>
      </c>
    </row>
    <row r="2194" spans="1:4" ht="30">
      <c r="A2194" s="446">
        <v>38178</v>
      </c>
      <c r="B2194" s="447" t="s">
        <v>8376</v>
      </c>
      <c r="C2194" s="448" t="s">
        <v>6192</v>
      </c>
      <c r="D2194" s="449" t="s">
        <v>13110</v>
      </c>
    </row>
    <row r="2195" spans="1:4" ht="30">
      <c r="A2195" s="446">
        <v>11458</v>
      </c>
      <c r="B2195" s="447" t="s">
        <v>8377</v>
      </c>
      <c r="C2195" s="448" t="s">
        <v>6192</v>
      </c>
      <c r="D2195" s="449" t="s">
        <v>13111</v>
      </c>
    </row>
    <row r="2196" spans="1:4" ht="30">
      <c r="A2196" s="446">
        <v>42481</v>
      </c>
      <c r="B2196" s="447" t="s">
        <v>8378</v>
      </c>
      <c r="C2196" s="448" t="s">
        <v>6190</v>
      </c>
      <c r="D2196" s="449" t="s">
        <v>13112</v>
      </c>
    </row>
    <row r="2197" spans="1:4" ht="30">
      <c r="A2197" s="446">
        <v>11461</v>
      </c>
      <c r="B2197" s="447" t="s">
        <v>8379</v>
      </c>
      <c r="C2197" s="448" t="s">
        <v>6192</v>
      </c>
      <c r="D2197" s="449" t="s">
        <v>11608</v>
      </c>
    </row>
    <row r="2198" spans="1:4" ht="30">
      <c r="A2198" s="446">
        <v>3106</v>
      </c>
      <c r="B2198" s="447" t="s">
        <v>8380</v>
      </c>
      <c r="C2198" s="448" t="s">
        <v>6192</v>
      </c>
      <c r="D2198" s="449" t="s">
        <v>13113</v>
      </c>
    </row>
    <row r="2199" spans="1:4" ht="30">
      <c r="A2199" s="446">
        <v>3107</v>
      </c>
      <c r="B2199" s="447" t="s">
        <v>8381</v>
      </c>
      <c r="C2199" s="448" t="s">
        <v>6192</v>
      </c>
      <c r="D2199" s="449" t="s">
        <v>13114</v>
      </c>
    </row>
    <row r="2200" spans="1:4">
      <c r="A2200" s="446">
        <v>25951</v>
      </c>
      <c r="B2200" s="447" t="s">
        <v>8382</v>
      </c>
      <c r="C2200" s="448" t="s">
        <v>6238</v>
      </c>
      <c r="D2200" s="449" t="s">
        <v>13115</v>
      </c>
    </row>
    <row r="2201" spans="1:4">
      <c r="A2201" s="446">
        <v>3123</v>
      </c>
      <c r="B2201" s="447" t="s">
        <v>8383</v>
      </c>
      <c r="C2201" s="448" t="s">
        <v>6238</v>
      </c>
      <c r="D2201" s="449" t="s">
        <v>11854</v>
      </c>
    </row>
    <row r="2202" spans="1:4">
      <c r="A2202" s="446">
        <v>38125</v>
      </c>
      <c r="B2202" s="447" t="s">
        <v>8384</v>
      </c>
      <c r="C2202" s="448" t="s">
        <v>6238</v>
      </c>
      <c r="D2202" s="449" t="s">
        <v>12950</v>
      </c>
    </row>
    <row r="2203" spans="1:4" ht="30">
      <c r="A2203" s="446">
        <v>39014</v>
      </c>
      <c r="B2203" s="447" t="s">
        <v>8385</v>
      </c>
      <c r="C2203" s="448" t="s">
        <v>6238</v>
      </c>
      <c r="D2203" s="449" t="s">
        <v>13116</v>
      </c>
    </row>
    <row r="2204" spans="1:4" ht="30">
      <c r="A2204" s="446">
        <v>11894</v>
      </c>
      <c r="B2204" s="447" t="s">
        <v>8386</v>
      </c>
      <c r="C2204" s="448" t="s">
        <v>6192</v>
      </c>
      <c r="D2204" s="449" t="s">
        <v>13117</v>
      </c>
    </row>
    <row r="2205" spans="1:4" ht="30">
      <c r="A2205" s="446">
        <v>39365</v>
      </c>
      <c r="B2205" s="447" t="s">
        <v>8387</v>
      </c>
      <c r="C2205" s="448" t="s">
        <v>6192</v>
      </c>
      <c r="D2205" s="449" t="s">
        <v>13118</v>
      </c>
    </row>
    <row r="2206" spans="1:4" ht="30">
      <c r="A2206" s="446">
        <v>39366</v>
      </c>
      <c r="B2206" s="447" t="s">
        <v>8388</v>
      </c>
      <c r="C2206" s="448" t="s">
        <v>6192</v>
      </c>
      <c r="D2206" s="449" t="s">
        <v>13119</v>
      </c>
    </row>
    <row r="2207" spans="1:4" ht="30">
      <c r="A2207" s="446">
        <v>39367</v>
      </c>
      <c r="B2207" s="447" t="s">
        <v>8389</v>
      </c>
      <c r="C2207" s="448" t="s">
        <v>6192</v>
      </c>
      <c r="D2207" s="449" t="s">
        <v>13120</v>
      </c>
    </row>
    <row r="2208" spans="1:4">
      <c r="A2208" s="446">
        <v>37394</v>
      </c>
      <c r="B2208" s="447" t="s">
        <v>8390</v>
      </c>
      <c r="C2208" s="448" t="s">
        <v>8391</v>
      </c>
      <c r="D2208" s="449" t="s">
        <v>13121</v>
      </c>
    </row>
    <row r="2209" spans="1:4">
      <c r="A2209" s="446">
        <v>14146</v>
      </c>
      <c r="B2209" s="447" t="s">
        <v>8392</v>
      </c>
      <c r="C2209" s="448" t="s">
        <v>8391</v>
      </c>
      <c r="D2209" s="449" t="s">
        <v>13122</v>
      </c>
    </row>
    <row r="2210" spans="1:4">
      <c r="A2210" s="446">
        <v>38134</v>
      </c>
      <c r="B2210" s="447" t="s">
        <v>8393</v>
      </c>
      <c r="C2210" s="448" t="s">
        <v>6238</v>
      </c>
      <c r="D2210" s="449" t="s">
        <v>13123</v>
      </c>
    </row>
    <row r="2211" spans="1:4">
      <c r="A2211" s="446">
        <v>38132</v>
      </c>
      <c r="B2211" s="447" t="s">
        <v>8394</v>
      </c>
      <c r="C2211" s="448" t="s">
        <v>6238</v>
      </c>
      <c r="D2211" s="449" t="s">
        <v>13124</v>
      </c>
    </row>
    <row r="2212" spans="1:4">
      <c r="A2212" s="446">
        <v>38133</v>
      </c>
      <c r="B2212" s="447" t="s">
        <v>8395</v>
      </c>
      <c r="C2212" s="448" t="s">
        <v>6238</v>
      </c>
      <c r="D2212" s="449" t="s">
        <v>13125</v>
      </c>
    </row>
    <row r="2213" spans="1:4" ht="30">
      <c r="A2213" s="446">
        <v>938</v>
      </c>
      <c r="B2213" s="447" t="s">
        <v>8396</v>
      </c>
      <c r="C2213" s="448" t="s">
        <v>6193</v>
      </c>
      <c r="D2213" s="449" t="s">
        <v>11291</v>
      </c>
    </row>
    <row r="2214" spans="1:4" ht="30">
      <c r="A2214" s="446">
        <v>937</v>
      </c>
      <c r="B2214" s="447" t="s">
        <v>8397</v>
      </c>
      <c r="C2214" s="448" t="s">
        <v>6193</v>
      </c>
      <c r="D2214" s="449" t="s">
        <v>11495</v>
      </c>
    </row>
    <row r="2215" spans="1:4" ht="30">
      <c r="A2215" s="446">
        <v>939</v>
      </c>
      <c r="B2215" s="447" t="s">
        <v>8398</v>
      </c>
      <c r="C2215" s="448" t="s">
        <v>6193</v>
      </c>
      <c r="D2215" s="449" t="s">
        <v>13126</v>
      </c>
    </row>
    <row r="2216" spans="1:4" ht="30">
      <c r="A2216" s="446">
        <v>944</v>
      </c>
      <c r="B2216" s="447" t="s">
        <v>8399</v>
      </c>
      <c r="C2216" s="448" t="s">
        <v>6193</v>
      </c>
      <c r="D2216" s="449" t="s">
        <v>11594</v>
      </c>
    </row>
    <row r="2217" spans="1:4" ht="30">
      <c r="A2217" s="446">
        <v>940</v>
      </c>
      <c r="B2217" s="447" t="s">
        <v>8400</v>
      </c>
      <c r="C2217" s="448" t="s">
        <v>6193</v>
      </c>
      <c r="D2217" s="449" t="s">
        <v>13127</v>
      </c>
    </row>
    <row r="2218" spans="1:4" ht="30">
      <c r="A2218" s="446">
        <v>936</v>
      </c>
      <c r="B2218" s="447" t="s">
        <v>8401</v>
      </c>
      <c r="C2218" s="448" t="s">
        <v>6193</v>
      </c>
      <c r="D2218" s="449" t="s">
        <v>11304</v>
      </c>
    </row>
    <row r="2219" spans="1:4" ht="30">
      <c r="A2219" s="446">
        <v>935</v>
      </c>
      <c r="B2219" s="447" t="s">
        <v>8402</v>
      </c>
      <c r="C2219" s="448" t="s">
        <v>6193</v>
      </c>
      <c r="D2219" s="449" t="s">
        <v>11632</v>
      </c>
    </row>
    <row r="2220" spans="1:4">
      <c r="A2220" s="446">
        <v>406</v>
      </c>
      <c r="B2220" s="447" t="s">
        <v>8403</v>
      </c>
      <c r="C2220" s="448" t="s">
        <v>6192</v>
      </c>
      <c r="D2220" s="449" t="s">
        <v>13128</v>
      </c>
    </row>
    <row r="2221" spans="1:4">
      <c r="A2221" s="446">
        <v>42529</v>
      </c>
      <c r="B2221" s="447" t="s">
        <v>8404</v>
      </c>
      <c r="C2221" s="448" t="s">
        <v>6193</v>
      </c>
      <c r="D2221" s="449" t="s">
        <v>11891</v>
      </c>
    </row>
    <row r="2222" spans="1:4" ht="30">
      <c r="A2222" s="446">
        <v>39634</v>
      </c>
      <c r="B2222" s="447" t="s">
        <v>8405</v>
      </c>
      <c r="C2222" s="448" t="s">
        <v>6193</v>
      </c>
      <c r="D2222" s="449" t="s">
        <v>13129</v>
      </c>
    </row>
    <row r="2223" spans="1:4">
      <c r="A2223" s="446">
        <v>39701</v>
      </c>
      <c r="B2223" s="447" t="s">
        <v>8406</v>
      </c>
      <c r="C2223" s="448" t="s">
        <v>6192</v>
      </c>
      <c r="D2223" s="449" t="s">
        <v>13130</v>
      </c>
    </row>
    <row r="2224" spans="1:4">
      <c r="A2224" s="446">
        <v>12815</v>
      </c>
      <c r="B2224" s="447" t="s">
        <v>8407</v>
      </c>
      <c r="C2224" s="448" t="s">
        <v>6192</v>
      </c>
      <c r="D2224" s="449" t="s">
        <v>12480</v>
      </c>
    </row>
    <row r="2225" spans="1:4">
      <c r="A2225" s="446">
        <v>407</v>
      </c>
      <c r="B2225" s="447" t="s">
        <v>8408</v>
      </c>
      <c r="C2225" s="448" t="s">
        <v>6238</v>
      </c>
      <c r="D2225" s="449" t="s">
        <v>13131</v>
      </c>
    </row>
    <row r="2226" spans="1:4" ht="30">
      <c r="A2226" s="446">
        <v>39431</v>
      </c>
      <c r="B2226" s="447" t="s">
        <v>8409</v>
      </c>
      <c r="C2226" s="448" t="s">
        <v>6193</v>
      </c>
      <c r="D2226" s="449" t="s">
        <v>13132</v>
      </c>
    </row>
    <row r="2227" spans="1:4" ht="30">
      <c r="A2227" s="446">
        <v>39432</v>
      </c>
      <c r="B2227" s="447" t="s">
        <v>8410</v>
      </c>
      <c r="C2227" s="448" t="s">
        <v>6193</v>
      </c>
      <c r="D2227" s="449" t="s">
        <v>11988</v>
      </c>
    </row>
    <row r="2228" spans="1:4">
      <c r="A2228" s="446">
        <v>20111</v>
      </c>
      <c r="B2228" s="447" t="s">
        <v>8411</v>
      </c>
      <c r="C2228" s="448" t="s">
        <v>6192</v>
      </c>
      <c r="D2228" s="449" t="s">
        <v>13133</v>
      </c>
    </row>
    <row r="2229" spans="1:4">
      <c r="A2229" s="446">
        <v>21127</v>
      </c>
      <c r="B2229" s="447" t="s">
        <v>8412</v>
      </c>
      <c r="C2229" s="448" t="s">
        <v>6192</v>
      </c>
      <c r="D2229" s="449" t="s">
        <v>12013</v>
      </c>
    </row>
    <row r="2230" spans="1:4">
      <c r="A2230" s="446">
        <v>404</v>
      </c>
      <c r="B2230" s="447" t="s">
        <v>8413</v>
      </c>
      <c r="C2230" s="448" t="s">
        <v>6193</v>
      </c>
      <c r="D2230" s="449" t="s">
        <v>11455</v>
      </c>
    </row>
    <row r="2231" spans="1:4">
      <c r="A2231" s="446">
        <v>14151</v>
      </c>
      <c r="B2231" s="447" t="s">
        <v>8414</v>
      </c>
      <c r="C2231" s="448" t="s">
        <v>6192</v>
      </c>
      <c r="D2231" s="449" t="s">
        <v>13134</v>
      </c>
    </row>
    <row r="2232" spans="1:4">
      <c r="A2232" s="446">
        <v>14153</v>
      </c>
      <c r="B2232" s="447" t="s">
        <v>8415</v>
      </c>
      <c r="C2232" s="448" t="s">
        <v>6192</v>
      </c>
      <c r="D2232" s="449" t="s">
        <v>13135</v>
      </c>
    </row>
    <row r="2233" spans="1:4">
      <c r="A2233" s="446">
        <v>14152</v>
      </c>
      <c r="B2233" s="447" t="s">
        <v>8416</v>
      </c>
      <c r="C2233" s="448" t="s">
        <v>6192</v>
      </c>
      <c r="D2233" s="449" t="s">
        <v>12029</v>
      </c>
    </row>
    <row r="2234" spans="1:4">
      <c r="A2234" s="446">
        <v>14154</v>
      </c>
      <c r="B2234" s="447" t="s">
        <v>8417</v>
      </c>
      <c r="C2234" s="448" t="s">
        <v>6192</v>
      </c>
      <c r="D2234" s="449" t="s">
        <v>13136</v>
      </c>
    </row>
    <row r="2235" spans="1:4" ht="30">
      <c r="A2235" s="446">
        <v>42015</v>
      </c>
      <c r="B2235" s="447" t="s">
        <v>8418</v>
      </c>
      <c r="C2235" s="448" t="s">
        <v>6193</v>
      </c>
      <c r="D2235" s="449" t="s">
        <v>13137</v>
      </c>
    </row>
    <row r="2236" spans="1:4">
      <c r="A2236" s="446">
        <v>3146</v>
      </c>
      <c r="B2236" s="447" t="s">
        <v>8419</v>
      </c>
      <c r="C2236" s="448" t="s">
        <v>6192</v>
      </c>
      <c r="D2236" s="449" t="s">
        <v>12111</v>
      </c>
    </row>
    <row r="2237" spans="1:4">
      <c r="A2237" s="446">
        <v>3143</v>
      </c>
      <c r="B2237" s="447" t="s">
        <v>8420</v>
      </c>
      <c r="C2237" s="448" t="s">
        <v>6192</v>
      </c>
      <c r="D2237" s="449" t="s">
        <v>13138</v>
      </c>
    </row>
    <row r="2238" spans="1:4">
      <c r="A2238" s="446">
        <v>3148</v>
      </c>
      <c r="B2238" s="447" t="s">
        <v>8421</v>
      </c>
      <c r="C2238" s="448" t="s">
        <v>6192</v>
      </c>
      <c r="D2238" s="449" t="s">
        <v>13139</v>
      </c>
    </row>
    <row r="2239" spans="1:4" ht="30">
      <c r="A2239" s="446">
        <v>4310</v>
      </c>
      <c r="B2239" s="447" t="s">
        <v>8422</v>
      </c>
      <c r="C2239" s="448" t="s">
        <v>6192</v>
      </c>
      <c r="D2239" s="449" t="s">
        <v>11593</v>
      </c>
    </row>
    <row r="2240" spans="1:4">
      <c r="A2240" s="446">
        <v>4311</v>
      </c>
      <c r="B2240" s="447" t="s">
        <v>8423</v>
      </c>
      <c r="C2240" s="448" t="s">
        <v>6192</v>
      </c>
      <c r="D2240" s="449" t="s">
        <v>12083</v>
      </c>
    </row>
    <row r="2241" spans="1:4">
      <c r="A2241" s="446">
        <v>4312</v>
      </c>
      <c r="B2241" s="447" t="s">
        <v>8424</v>
      </c>
      <c r="C2241" s="448" t="s">
        <v>6192</v>
      </c>
      <c r="D2241" s="449" t="s">
        <v>11294</v>
      </c>
    </row>
    <row r="2242" spans="1:4">
      <c r="A2242" s="446">
        <v>11162</v>
      </c>
      <c r="B2242" s="447" t="s">
        <v>8425</v>
      </c>
      <c r="C2242" s="448" t="s">
        <v>6192</v>
      </c>
      <c r="D2242" s="449" t="s">
        <v>11572</v>
      </c>
    </row>
    <row r="2243" spans="1:4">
      <c r="A2243" s="446">
        <v>13261</v>
      </c>
      <c r="B2243" s="447" t="s">
        <v>8426</v>
      </c>
      <c r="C2243" s="448" t="s">
        <v>6192</v>
      </c>
      <c r="D2243" s="449" t="s">
        <v>11766</v>
      </c>
    </row>
    <row r="2244" spans="1:4">
      <c r="A2244" s="446">
        <v>3255</v>
      </c>
      <c r="B2244" s="447" t="s">
        <v>8427</v>
      </c>
      <c r="C2244" s="448" t="s">
        <v>6192</v>
      </c>
      <c r="D2244" s="449" t="s">
        <v>11896</v>
      </c>
    </row>
    <row r="2245" spans="1:4">
      <c r="A2245" s="446">
        <v>3254</v>
      </c>
      <c r="B2245" s="447" t="s">
        <v>8428</v>
      </c>
      <c r="C2245" s="448" t="s">
        <v>6192</v>
      </c>
      <c r="D2245" s="449" t="s">
        <v>12487</v>
      </c>
    </row>
    <row r="2246" spans="1:4">
      <c r="A2246" s="446">
        <v>3259</v>
      </c>
      <c r="B2246" s="447" t="s">
        <v>8429</v>
      </c>
      <c r="C2246" s="448" t="s">
        <v>6192</v>
      </c>
      <c r="D2246" s="449" t="s">
        <v>12760</v>
      </c>
    </row>
    <row r="2247" spans="1:4">
      <c r="A2247" s="446">
        <v>3258</v>
      </c>
      <c r="B2247" s="447" t="s">
        <v>8430</v>
      </c>
      <c r="C2247" s="448" t="s">
        <v>6192</v>
      </c>
      <c r="D2247" s="449" t="s">
        <v>13140</v>
      </c>
    </row>
    <row r="2248" spans="1:4">
      <c r="A2248" s="446">
        <v>3256</v>
      </c>
      <c r="B2248" s="447" t="s">
        <v>8432</v>
      </c>
      <c r="C2248" s="448" t="s">
        <v>6192</v>
      </c>
      <c r="D2248" s="449" t="s">
        <v>11491</v>
      </c>
    </row>
    <row r="2249" spans="1:4">
      <c r="A2249" s="446">
        <v>3251</v>
      </c>
      <c r="B2249" s="447" t="s">
        <v>8431</v>
      </c>
      <c r="C2249" s="448" t="s">
        <v>6192</v>
      </c>
      <c r="D2249" s="449" t="s">
        <v>11862</v>
      </c>
    </row>
    <row r="2250" spans="1:4">
      <c r="A2250" s="446">
        <v>3261</v>
      </c>
      <c r="B2250" s="447" t="s">
        <v>8433</v>
      </c>
      <c r="C2250" s="448" t="s">
        <v>6192</v>
      </c>
      <c r="D2250" s="449" t="s">
        <v>13141</v>
      </c>
    </row>
    <row r="2251" spans="1:4">
      <c r="A2251" s="446">
        <v>3260</v>
      </c>
      <c r="B2251" s="447" t="s">
        <v>8434</v>
      </c>
      <c r="C2251" s="448" t="s">
        <v>6192</v>
      </c>
      <c r="D2251" s="449" t="s">
        <v>13142</v>
      </c>
    </row>
    <row r="2252" spans="1:4">
      <c r="A2252" s="446">
        <v>3272</v>
      </c>
      <c r="B2252" s="447" t="s">
        <v>8435</v>
      </c>
      <c r="C2252" s="448" t="s">
        <v>6192</v>
      </c>
      <c r="D2252" s="449" t="s">
        <v>13143</v>
      </c>
    </row>
    <row r="2253" spans="1:4">
      <c r="A2253" s="446">
        <v>3265</v>
      </c>
      <c r="B2253" s="447" t="s">
        <v>8436</v>
      </c>
      <c r="C2253" s="448" t="s">
        <v>6192</v>
      </c>
      <c r="D2253" s="449" t="s">
        <v>13144</v>
      </c>
    </row>
    <row r="2254" spans="1:4">
      <c r="A2254" s="446">
        <v>3264</v>
      </c>
      <c r="B2254" s="447" t="s">
        <v>8438</v>
      </c>
      <c r="C2254" s="448" t="s">
        <v>6192</v>
      </c>
      <c r="D2254" s="449" t="s">
        <v>13146</v>
      </c>
    </row>
    <row r="2255" spans="1:4">
      <c r="A2255" s="446">
        <v>3262</v>
      </c>
      <c r="B2255" s="447" t="s">
        <v>8437</v>
      </c>
      <c r="C2255" s="448" t="s">
        <v>6192</v>
      </c>
      <c r="D2255" s="449" t="s">
        <v>13145</v>
      </c>
    </row>
    <row r="2256" spans="1:4">
      <c r="A2256" s="446">
        <v>3267</v>
      </c>
      <c r="B2256" s="447" t="s">
        <v>8439</v>
      </c>
      <c r="C2256" s="448" t="s">
        <v>6192</v>
      </c>
      <c r="D2256" s="449" t="s">
        <v>13147</v>
      </c>
    </row>
    <row r="2257" spans="1:4">
      <c r="A2257" s="446">
        <v>3266</v>
      </c>
      <c r="B2257" s="447" t="s">
        <v>8440</v>
      </c>
      <c r="C2257" s="448" t="s">
        <v>6192</v>
      </c>
      <c r="D2257" s="449" t="s">
        <v>13148</v>
      </c>
    </row>
    <row r="2258" spans="1:4">
      <c r="A2258" s="446">
        <v>3268</v>
      </c>
      <c r="B2258" s="447" t="s">
        <v>8442</v>
      </c>
      <c r="C2258" s="448" t="s">
        <v>6192</v>
      </c>
      <c r="D2258" s="449" t="s">
        <v>13150</v>
      </c>
    </row>
    <row r="2259" spans="1:4">
      <c r="A2259" s="446">
        <v>3263</v>
      </c>
      <c r="B2259" s="447" t="s">
        <v>8441</v>
      </c>
      <c r="C2259" s="448" t="s">
        <v>6192</v>
      </c>
      <c r="D2259" s="449" t="s">
        <v>13149</v>
      </c>
    </row>
    <row r="2260" spans="1:4">
      <c r="A2260" s="446">
        <v>3271</v>
      </c>
      <c r="B2260" s="447" t="s">
        <v>8443</v>
      </c>
      <c r="C2260" s="448" t="s">
        <v>6192</v>
      </c>
      <c r="D2260" s="449" t="s">
        <v>13151</v>
      </c>
    </row>
    <row r="2261" spans="1:4">
      <c r="A2261" s="446">
        <v>3270</v>
      </c>
      <c r="B2261" s="447" t="s">
        <v>8444</v>
      </c>
      <c r="C2261" s="448" t="s">
        <v>6192</v>
      </c>
      <c r="D2261" s="449" t="s">
        <v>13152</v>
      </c>
    </row>
    <row r="2262" spans="1:4" ht="30">
      <c r="A2262" s="446">
        <v>3275</v>
      </c>
      <c r="B2262" s="447" t="s">
        <v>8445</v>
      </c>
      <c r="C2262" s="448" t="s">
        <v>6190</v>
      </c>
      <c r="D2262" s="449" t="s">
        <v>13153</v>
      </c>
    </row>
    <row r="2263" spans="1:4" ht="45">
      <c r="A2263" s="446">
        <v>39512</v>
      </c>
      <c r="B2263" s="447" t="s">
        <v>8446</v>
      </c>
      <c r="C2263" s="448" t="s">
        <v>6190</v>
      </c>
      <c r="D2263" s="449" t="s">
        <v>13154</v>
      </c>
    </row>
    <row r="2264" spans="1:4" ht="45">
      <c r="A2264" s="446">
        <v>39511</v>
      </c>
      <c r="B2264" s="447" t="s">
        <v>8447</v>
      </c>
      <c r="C2264" s="448" t="s">
        <v>6190</v>
      </c>
      <c r="D2264" s="449" t="s">
        <v>13155</v>
      </c>
    </row>
    <row r="2265" spans="1:4" ht="45">
      <c r="A2265" s="446">
        <v>39513</v>
      </c>
      <c r="B2265" s="447" t="s">
        <v>8448</v>
      </c>
      <c r="C2265" s="448" t="s">
        <v>6190</v>
      </c>
      <c r="D2265" s="449" t="s">
        <v>13156</v>
      </c>
    </row>
    <row r="2266" spans="1:4" ht="30">
      <c r="A2266" s="446">
        <v>3286</v>
      </c>
      <c r="B2266" s="447" t="s">
        <v>8449</v>
      </c>
      <c r="C2266" s="448" t="s">
        <v>6190</v>
      </c>
      <c r="D2266" s="449" t="s">
        <v>13157</v>
      </c>
    </row>
    <row r="2267" spans="1:4" ht="30">
      <c r="A2267" s="446">
        <v>3287</v>
      </c>
      <c r="B2267" s="447" t="s">
        <v>8450</v>
      </c>
      <c r="C2267" s="448" t="s">
        <v>6190</v>
      </c>
      <c r="D2267" s="449" t="s">
        <v>13158</v>
      </c>
    </row>
    <row r="2268" spans="1:4" ht="30">
      <c r="A2268" s="446">
        <v>3283</v>
      </c>
      <c r="B2268" s="447" t="s">
        <v>8451</v>
      </c>
      <c r="C2268" s="448" t="s">
        <v>6190</v>
      </c>
      <c r="D2268" s="449" t="s">
        <v>12181</v>
      </c>
    </row>
    <row r="2269" spans="1:4" ht="30">
      <c r="A2269" s="446">
        <v>11587</v>
      </c>
      <c r="B2269" s="447" t="s">
        <v>8452</v>
      </c>
      <c r="C2269" s="448" t="s">
        <v>6190</v>
      </c>
      <c r="D2269" s="449" t="s">
        <v>13159</v>
      </c>
    </row>
    <row r="2270" spans="1:4" ht="30">
      <c r="A2270" s="446">
        <v>36225</v>
      </c>
      <c r="B2270" s="447" t="s">
        <v>8453</v>
      </c>
      <c r="C2270" s="448" t="s">
        <v>6190</v>
      </c>
      <c r="D2270" s="449" t="s">
        <v>13160</v>
      </c>
    </row>
    <row r="2271" spans="1:4" ht="30">
      <c r="A2271" s="446">
        <v>36230</v>
      </c>
      <c r="B2271" s="447" t="s">
        <v>8454</v>
      </c>
      <c r="C2271" s="448" t="s">
        <v>6190</v>
      </c>
      <c r="D2271" s="449" t="s">
        <v>13161</v>
      </c>
    </row>
    <row r="2272" spans="1:4" ht="30">
      <c r="A2272" s="446">
        <v>36238</v>
      </c>
      <c r="B2272" s="447" t="s">
        <v>8455</v>
      </c>
      <c r="C2272" s="448" t="s">
        <v>6190</v>
      </c>
      <c r="D2272" s="449" t="s">
        <v>13162</v>
      </c>
    </row>
    <row r="2273" spans="1:4">
      <c r="A2273" s="446">
        <v>11887</v>
      </c>
      <c r="B2273" s="447" t="s">
        <v>8456</v>
      </c>
      <c r="C2273" s="448" t="s">
        <v>6192</v>
      </c>
      <c r="D2273" s="449" t="s">
        <v>13163</v>
      </c>
    </row>
    <row r="2274" spans="1:4">
      <c r="A2274" s="446">
        <v>11883</v>
      </c>
      <c r="B2274" s="447" t="s">
        <v>8457</v>
      </c>
      <c r="C2274" s="448" t="s">
        <v>6192</v>
      </c>
      <c r="D2274" s="449" t="s">
        <v>13164</v>
      </c>
    </row>
    <row r="2275" spans="1:4">
      <c r="A2275" s="446">
        <v>11884</v>
      </c>
      <c r="B2275" s="447" t="s">
        <v>8458</v>
      </c>
      <c r="C2275" s="448" t="s">
        <v>6192</v>
      </c>
      <c r="D2275" s="449" t="s">
        <v>13165</v>
      </c>
    </row>
    <row r="2276" spans="1:4">
      <c r="A2276" s="446">
        <v>11885</v>
      </c>
      <c r="B2276" s="447" t="s">
        <v>8459</v>
      </c>
      <c r="C2276" s="448" t="s">
        <v>6192</v>
      </c>
      <c r="D2276" s="449" t="s">
        <v>13166</v>
      </c>
    </row>
    <row r="2277" spans="1:4">
      <c r="A2277" s="446">
        <v>11886</v>
      </c>
      <c r="B2277" s="447" t="s">
        <v>8460</v>
      </c>
      <c r="C2277" s="448" t="s">
        <v>6192</v>
      </c>
      <c r="D2277" s="449" t="s">
        <v>13167</v>
      </c>
    </row>
    <row r="2278" spans="1:4">
      <c r="A2278" s="446">
        <v>11888</v>
      </c>
      <c r="B2278" s="447" t="s">
        <v>8461</v>
      </c>
      <c r="C2278" s="448" t="s">
        <v>6192</v>
      </c>
      <c r="D2278" s="449" t="s">
        <v>13168</v>
      </c>
    </row>
    <row r="2279" spans="1:4">
      <c r="A2279" s="446">
        <v>3277</v>
      </c>
      <c r="B2279" s="447" t="s">
        <v>8462</v>
      </c>
      <c r="C2279" s="448" t="s">
        <v>6192</v>
      </c>
      <c r="D2279" s="449" t="s">
        <v>13169</v>
      </c>
    </row>
    <row r="2280" spans="1:4">
      <c r="A2280" s="446">
        <v>3281</v>
      </c>
      <c r="B2280" s="447" t="s">
        <v>8463</v>
      </c>
      <c r="C2280" s="448" t="s">
        <v>6192</v>
      </c>
      <c r="D2280" s="449" t="s">
        <v>13170</v>
      </c>
    </row>
    <row r="2281" spans="1:4" ht="45">
      <c r="A2281" s="446">
        <v>39363</v>
      </c>
      <c r="B2281" s="447" t="s">
        <v>8464</v>
      </c>
      <c r="C2281" s="448" t="s">
        <v>6192</v>
      </c>
      <c r="D2281" s="449" t="s">
        <v>13171</v>
      </c>
    </row>
    <row r="2282" spans="1:4" ht="45">
      <c r="A2282" s="446">
        <v>39361</v>
      </c>
      <c r="B2282" s="447" t="s">
        <v>8465</v>
      </c>
      <c r="C2282" s="448" t="s">
        <v>6192</v>
      </c>
      <c r="D2282" s="449" t="s">
        <v>13172</v>
      </c>
    </row>
    <row r="2283" spans="1:4" ht="45">
      <c r="A2283" s="446">
        <v>39362</v>
      </c>
      <c r="B2283" s="447" t="s">
        <v>8466</v>
      </c>
      <c r="C2283" s="448" t="s">
        <v>6192</v>
      </c>
      <c r="D2283" s="449" t="s">
        <v>13173</v>
      </c>
    </row>
    <row r="2284" spans="1:4" ht="45">
      <c r="A2284" s="446">
        <v>39364</v>
      </c>
      <c r="B2284" s="447" t="s">
        <v>8467</v>
      </c>
      <c r="C2284" s="448" t="s">
        <v>6192</v>
      </c>
      <c r="D2284" s="449" t="s">
        <v>13174</v>
      </c>
    </row>
    <row r="2285" spans="1:4">
      <c r="A2285" s="446">
        <v>14576</v>
      </c>
      <c r="B2285" s="447" t="s">
        <v>8468</v>
      </c>
      <c r="C2285" s="448" t="s">
        <v>6192</v>
      </c>
      <c r="D2285" s="449" t="s">
        <v>13175</v>
      </c>
    </row>
    <row r="2286" spans="1:4">
      <c r="A2286" s="446">
        <v>13877</v>
      </c>
      <c r="B2286" s="447" t="s">
        <v>8469</v>
      </c>
      <c r="C2286" s="448" t="s">
        <v>6192</v>
      </c>
      <c r="D2286" s="449" t="s">
        <v>13176</v>
      </c>
    </row>
    <row r="2287" spans="1:4">
      <c r="A2287" s="446">
        <v>7307</v>
      </c>
      <c r="B2287" s="447" t="s">
        <v>8470</v>
      </c>
      <c r="C2287" s="448" t="s">
        <v>6239</v>
      </c>
      <c r="D2287" s="449" t="s">
        <v>12761</v>
      </c>
    </row>
    <row r="2288" spans="1:4">
      <c r="A2288" s="446">
        <v>38122</v>
      </c>
      <c r="B2288" s="447" t="s">
        <v>8471</v>
      </c>
      <c r="C2288" s="448" t="s">
        <v>6239</v>
      </c>
      <c r="D2288" s="449" t="s">
        <v>13177</v>
      </c>
    </row>
    <row r="2289" spans="1:4">
      <c r="A2289" s="446">
        <v>6086</v>
      </c>
      <c r="B2289" s="447" t="s">
        <v>8472</v>
      </c>
      <c r="C2289" s="448" t="s">
        <v>8473</v>
      </c>
      <c r="D2289" s="449" t="s">
        <v>13178</v>
      </c>
    </row>
    <row r="2290" spans="1:4" ht="30">
      <c r="A2290" s="446">
        <v>38633</v>
      </c>
      <c r="B2290" s="447" t="s">
        <v>8474</v>
      </c>
      <c r="C2290" s="448" t="s">
        <v>6192</v>
      </c>
      <c r="D2290" s="449" t="s">
        <v>13179</v>
      </c>
    </row>
    <row r="2291" spans="1:4" ht="30">
      <c r="A2291" s="446">
        <v>12344</v>
      </c>
      <c r="B2291" s="447" t="s">
        <v>8475</v>
      </c>
      <c r="C2291" s="448" t="s">
        <v>6192</v>
      </c>
      <c r="D2291" s="449" t="s">
        <v>11594</v>
      </c>
    </row>
    <row r="2292" spans="1:4" ht="30">
      <c r="A2292" s="446">
        <v>12343</v>
      </c>
      <c r="B2292" s="447" t="s">
        <v>8476</v>
      </c>
      <c r="C2292" s="448" t="s">
        <v>6192</v>
      </c>
      <c r="D2292" s="449" t="s">
        <v>13180</v>
      </c>
    </row>
    <row r="2293" spans="1:4" ht="30">
      <c r="A2293" s="446">
        <v>3295</v>
      </c>
      <c r="B2293" s="447" t="s">
        <v>8477</v>
      </c>
      <c r="C2293" s="448" t="s">
        <v>6192</v>
      </c>
      <c r="D2293" s="449" t="s">
        <v>13181</v>
      </c>
    </row>
    <row r="2294" spans="1:4" ht="30">
      <c r="A2294" s="446">
        <v>3302</v>
      </c>
      <c r="B2294" s="447" t="s">
        <v>8478</v>
      </c>
      <c r="C2294" s="448" t="s">
        <v>6192</v>
      </c>
      <c r="D2294" s="449" t="s">
        <v>13182</v>
      </c>
    </row>
    <row r="2295" spans="1:4" ht="30">
      <c r="A2295" s="446">
        <v>3297</v>
      </c>
      <c r="B2295" s="447" t="s">
        <v>8479</v>
      </c>
      <c r="C2295" s="448" t="s">
        <v>6192</v>
      </c>
      <c r="D2295" s="449" t="s">
        <v>13183</v>
      </c>
    </row>
    <row r="2296" spans="1:4" ht="30">
      <c r="A2296" s="446">
        <v>3294</v>
      </c>
      <c r="B2296" s="447" t="s">
        <v>8480</v>
      </c>
      <c r="C2296" s="448" t="s">
        <v>6192</v>
      </c>
      <c r="D2296" s="449" t="s">
        <v>13184</v>
      </c>
    </row>
    <row r="2297" spans="1:4" ht="30">
      <c r="A2297" s="446">
        <v>3292</v>
      </c>
      <c r="B2297" s="447" t="s">
        <v>8481</v>
      </c>
      <c r="C2297" s="448" t="s">
        <v>6192</v>
      </c>
      <c r="D2297" s="449" t="s">
        <v>13185</v>
      </c>
    </row>
    <row r="2298" spans="1:4" ht="30">
      <c r="A2298" s="446">
        <v>3298</v>
      </c>
      <c r="B2298" s="447" t="s">
        <v>8482</v>
      </c>
      <c r="C2298" s="448" t="s">
        <v>6192</v>
      </c>
      <c r="D2298" s="449" t="s">
        <v>12526</v>
      </c>
    </row>
    <row r="2299" spans="1:4" ht="30">
      <c r="A2299" s="446">
        <v>11596</v>
      </c>
      <c r="B2299" s="447" t="s">
        <v>8483</v>
      </c>
      <c r="C2299" s="448" t="s">
        <v>6192</v>
      </c>
      <c r="D2299" s="449" t="s">
        <v>13186</v>
      </c>
    </row>
    <row r="2300" spans="1:4" ht="30">
      <c r="A2300" s="446">
        <v>34802</v>
      </c>
      <c r="B2300" s="447" t="s">
        <v>8484</v>
      </c>
      <c r="C2300" s="448" t="s">
        <v>6192</v>
      </c>
      <c r="D2300" s="449" t="s">
        <v>13187</v>
      </c>
    </row>
    <row r="2301" spans="1:4" ht="30">
      <c r="A2301" s="446">
        <v>11588</v>
      </c>
      <c r="B2301" s="447" t="s">
        <v>8485</v>
      </c>
      <c r="C2301" s="448" t="s">
        <v>6192</v>
      </c>
      <c r="D2301" s="449" t="s">
        <v>13188</v>
      </c>
    </row>
    <row r="2302" spans="1:4" ht="30">
      <c r="A2302" s="446">
        <v>34383</v>
      </c>
      <c r="B2302" s="447" t="s">
        <v>8486</v>
      </c>
      <c r="C2302" s="448" t="s">
        <v>6192</v>
      </c>
      <c r="D2302" s="449" t="s">
        <v>13189</v>
      </c>
    </row>
    <row r="2303" spans="1:4" ht="30">
      <c r="A2303" s="446">
        <v>40451</v>
      </c>
      <c r="B2303" s="447" t="s">
        <v>8487</v>
      </c>
      <c r="C2303" s="448" t="s">
        <v>6190</v>
      </c>
      <c r="D2303" s="449" t="s">
        <v>13190</v>
      </c>
    </row>
    <row r="2304" spans="1:4" ht="30">
      <c r="A2304" s="446">
        <v>40453</v>
      </c>
      <c r="B2304" s="447" t="s">
        <v>8488</v>
      </c>
      <c r="C2304" s="448" t="s">
        <v>6190</v>
      </c>
      <c r="D2304" s="449" t="s">
        <v>13191</v>
      </c>
    </row>
    <row r="2305" spans="1:4" ht="30">
      <c r="A2305" s="446">
        <v>40452</v>
      </c>
      <c r="B2305" s="447" t="s">
        <v>8489</v>
      </c>
      <c r="C2305" s="448" t="s">
        <v>6190</v>
      </c>
      <c r="D2305" s="449" t="s">
        <v>13192</v>
      </c>
    </row>
    <row r="2306" spans="1:4" ht="30">
      <c r="A2306" s="446">
        <v>11594</v>
      </c>
      <c r="B2306" s="447" t="s">
        <v>8490</v>
      </c>
      <c r="C2306" s="448" t="s">
        <v>6192</v>
      </c>
      <c r="D2306" s="449" t="s">
        <v>13193</v>
      </c>
    </row>
    <row r="2307" spans="1:4" ht="30">
      <c r="A2307" s="446">
        <v>3311</v>
      </c>
      <c r="B2307" s="447" t="s">
        <v>8491</v>
      </c>
      <c r="C2307" s="448" t="s">
        <v>6356</v>
      </c>
      <c r="D2307" s="449" t="s">
        <v>13193</v>
      </c>
    </row>
    <row r="2308" spans="1:4">
      <c r="A2308" s="446">
        <v>11599</v>
      </c>
      <c r="B2308" s="447" t="s">
        <v>8492</v>
      </c>
      <c r="C2308" s="448" t="s">
        <v>6192</v>
      </c>
      <c r="D2308" s="449" t="s">
        <v>13194</v>
      </c>
    </row>
    <row r="2309" spans="1:4" ht="30">
      <c r="A2309" s="446">
        <v>11593</v>
      </c>
      <c r="B2309" s="447" t="s">
        <v>8493</v>
      </c>
      <c r="C2309" s="448" t="s">
        <v>6192</v>
      </c>
      <c r="D2309" s="449" t="s">
        <v>13195</v>
      </c>
    </row>
    <row r="2310" spans="1:4" ht="30">
      <c r="A2310" s="446">
        <v>3314</v>
      </c>
      <c r="B2310" s="447" t="s">
        <v>8494</v>
      </c>
      <c r="C2310" s="448" t="s">
        <v>6356</v>
      </c>
      <c r="D2310" s="449" t="s">
        <v>13196</v>
      </c>
    </row>
    <row r="2311" spans="1:4" ht="30">
      <c r="A2311" s="446">
        <v>11597</v>
      </c>
      <c r="B2311" s="447" t="s">
        <v>8495</v>
      </c>
      <c r="C2311" s="448" t="s">
        <v>6192</v>
      </c>
      <c r="D2311" s="449" t="s">
        <v>13197</v>
      </c>
    </row>
    <row r="2312" spans="1:4">
      <c r="A2312" s="446">
        <v>3309</v>
      </c>
      <c r="B2312" s="447" t="s">
        <v>8496</v>
      </c>
      <c r="C2312" s="448" t="s">
        <v>6356</v>
      </c>
      <c r="D2312" s="449" t="s">
        <v>13186</v>
      </c>
    </row>
    <row r="2313" spans="1:4" ht="30">
      <c r="A2313" s="446">
        <v>40440</v>
      </c>
      <c r="B2313" s="447" t="s">
        <v>8500</v>
      </c>
      <c r="C2313" s="448" t="s">
        <v>6356</v>
      </c>
      <c r="D2313" s="449" t="s">
        <v>13201</v>
      </c>
    </row>
    <row r="2314" spans="1:4" ht="30">
      <c r="A2314" s="446">
        <v>40441</v>
      </c>
      <c r="B2314" s="447" t="s">
        <v>8501</v>
      </c>
      <c r="C2314" s="448" t="s">
        <v>6356</v>
      </c>
      <c r="D2314" s="449" t="s">
        <v>13202</v>
      </c>
    </row>
    <row r="2315" spans="1:4" ht="45">
      <c r="A2315" s="446">
        <v>34612</v>
      </c>
      <c r="B2315" s="447" t="s">
        <v>8497</v>
      </c>
      <c r="C2315" s="448" t="s">
        <v>6192</v>
      </c>
      <c r="D2315" s="449" t="s">
        <v>13198</v>
      </c>
    </row>
    <row r="2316" spans="1:4" ht="45">
      <c r="A2316" s="446">
        <v>34635</v>
      </c>
      <c r="B2316" s="447" t="s">
        <v>8498</v>
      </c>
      <c r="C2316" s="448" t="s">
        <v>6192</v>
      </c>
      <c r="D2316" s="449" t="s">
        <v>13199</v>
      </c>
    </row>
    <row r="2317" spans="1:4" ht="45">
      <c r="A2317" s="446">
        <v>34633</v>
      </c>
      <c r="B2317" s="447" t="s">
        <v>8499</v>
      </c>
      <c r="C2317" s="448" t="s">
        <v>6192</v>
      </c>
      <c r="D2317" s="449" t="s">
        <v>13200</v>
      </c>
    </row>
    <row r="2318" spans="1:4" ht="45">
      <c r="A2318" s="446">
        <v>40449</v>
      </c>
      <c r="B2318" s="447" t="s">
        <v>8502</v>
      </c>
      <c r="C2318" s="448" t="s">
        <v>6356</v>
      </c>
      <c r="D2318" s="449" t="s">
        <v>13203</v>
      </c>
    </row>
    <row r="2319" spans="1:4" ht="30">
      <c r="A2319" s="446">
        <v>11592</v>
      </c>
      <c r="B2319" s="447" t="s">
        <v>8504</v>
      </c>
      <c r="C2319" s="448" t="s">
        <v>6192</v>
      </c>
      <c r="D2319" s="449" t="s">
        <v>13196</v>
      </c>
    </row>
    <row r="2320" spans="1:4" ht="30">
      <c r="A2320" s="446">
        <v>34800</v>
      </c>
      <c r="B2320" s="447" t="s">
        <v>8503</v>
      </c>
      <c r="C2320" s="448" t="s">
        <v>6356</v>
      </c>
      <c r="D2320" s="449" t="s">
        <v>13204</v>
      </c>
    </row>
    <row r="2321" spans="1:4" ht="30">
      <c r="A2321" s="446">
        <v>40438</v>
      </c>
      <c r="B2321" s="447" t="s">
        <v>8505</v>
      </c>
      <c r="C2321" s="448" t="s">
        <v>6356</v>
      </c>
      <c r="D2321" s="449" t="s">
        <v>13205</v>
      </c>
    </row>
    <row r="2322" spans="1:4" ht="30">
      <c r="A2322" s="446">
        <v>40436</v>
      </c>
      <c r="B2322" s="447" t="s">
        <v>8506</v>
      </c>
      <c r="C2322" s="448" t="s">
        <v>6356</v>
      </c>
      <c r="D2322" s="449" t="s">
        <v>13206</v>
      </c>
    </row>
    <row r="2323" spans="1:4" ht="30">
      <c r="A2323" s="446">
        <v>4315</v>
      </c>
      <c r="B2323" s="447" t="s">
        <v>8507</v>
      </c>
      <c r="C2323" s="448" t="s">
        <v>6192</v>
      </c>
      <c r="D2323" s="449" t="s">
        <v>13207</v>
      </c>
    </row>
    <row r="2324" spans="1:4">
      <c r="A2324" s="446">
        <v>42482</v>
      </c>
      <c r="B2324" s="447" t="s">
        <v>8508</v>
      </c>
      <c r="C2324" s="448" t="s">
        <v>6192</v>
      </c>
      <c r="D2324" s="449" t="s">
        <v>11764</v>
      </c>
    </row>
    <row r="2325" spans="1:4">
      <c r="A2325" s="446">
        <v>402</v>
      </c>
      <c r="B2325" s="447" t="s">
        <v>8509</v>
      </c>
      <c r="C2325" s="448" t="s">
        <v>6192</v>
      </c>
      <c r="D2325" s="449" t="s">
        <v>12043</v>
      </c>
    </row>
    <row r="2326" spans="1:4">
      <c r="A2326" s="446">
        <v>4226</v>
      </c>
      <c r="B2326" s="447" t="s">
        <v>8510</v>
      </c>
      <c r="C2326" s="448" t="s">
        <v>6238</v>
      </c>
      <c r="D2326" s="449" t="s">
        <v>11524</v>
      </c>
    </row>
    <row r="2327" spans="1:4">
      <c r="A2327" s="446">
        <v>4222</v>
      </c>
      <c r="B2327" s="447" t="s">
        <v>8511</v>
      </c>
      <c r="C2327" s="448" t="s">
        <v>6239</v>
      </c>
      <c r="D2327" s="449" t="s">
        <v>11340</v>
      </c>
    </row>
    <row r="2328" spans="1:4" ht="30">
      <c r="A2328" s="446">
        <v>34804</v>
      </c>
      <c r="B2328" s="447" t="s">
        <v>8512</v>
      </c>
      <c r="C2328" s="448" t="s">
        <v>6190</v>
      </c>
      <c r="D2328" s="449" t="s">
        <v>13208</v>
      </c>
    </row>
    <row r="2329" spans="1:4" ht="30">
      <c r="A2329" s="446">
        <v>4013</v>
      </c>
      <c r="B2329" s="447" t="s">
        <v>8513</v>
      </c>
      <c r="C2329" s="448" t="s">
        <v>6190</v>
      </c>
      <c r="D2329" s="449" t="s">
        <v>13209</v>
      </c>
    </row>
    <row r="2330" spans="1:4" ht="30">
      <c r="A2330" s="446">
        <v>4011</v>
      </c>
      <c r="B2330" s="447" t="s">
        <v>8514</v>
      </c>
      <c r="C2330" s="448" t="s">
        <v>6190</v>
      </c>
      <c r="D2330" s="449" t="s">
        <v>11453</v>
      </c>
    </row>
    <row r="2331" spans="1:4" ht="30">
      <c r="A2331" s="446">
        <v>4021</v>
      </c>
      <c r="B2331" s="447" t="s">
        <v>8515</v>
      </c>
      <c r="C2331" s="448" t="s">
        <v>6190</v>
      </c>
      <c r="D2331" s="449" t="s">
        <v>13210</v>
      </c>
    </row>
    <row r="2332" spans="1:4" ht="30">
      <c r="A2332" s="446">
        <v>4019</v>
      </c>
      <c r="B2332" s="447" t="s">
        <v>8516</v>
      </c>
      <c r="C2332" s="448" t="s">
        <v>6190</v>
      </c>
      <c r="D2332" s="449" t="s">
        <v>12800</v>
      </c>
    </row>
    <row r="2333" spans="1:4" ht="30">
      <c r="A2333" s="446">
        <v>4012</v>
      </c>
      <c r="B2333" s="447" t="s">
        <v>8517</v>
      </c>
      <c r="C2333" s="448" t="s">
        <v>6190</v>
      </c>
      <c r="D2333" s="449" t="s">
        <v>12540</v>
      </c>
    </row>
    <row r="2334" spans="1:4" ht="30">
      <c r="A2334" s="446">
        <v>4020</v>
      </c>
      <c r="B2334" s="447" t="s">
        <v>8518</v>
      </c>
      <c r="C2334" s="448" t="s">
        <v>6190</v>
      </c>
      <c r="D2334" s="449" t="s">
        <v>12451</v>
      </c>
    </row>
    <row r="2335" spans="1:4" ht="30">
      <c r="A2335" s="446">
        <v>4018</v>
      </c>
      <c r="B2335" s="447" t="s">
        <v>8519</v>
      </c>
      <c r="C2335" s="448" t="s">
        <v>6190</v>
      </c>
      <c r="D2335" s="449" t="s">
        <v>13211</v>
      </c>
    </row>
    <row r="2336" spans="1:4" ht="30">
      <c r="A2336" s="446">
        <v>36498</v>
      </c>
      <c r="B2336" s="447" t="s">
        <v>8520</v>
      </c>
      <c r="C2336" s="448" t="s">
        <v>6192</v>
      </c>
      <c r="D2336" s="449" t="s">
        <v>13212</v>
      </c>
    </row>
    <row r="2337" spans="1:4">
      <c r="A2337" s="446">
        <v>12872</v>
      </c>
      <c r="B2337" s="447" t="s">
        <v>8521</v>
      </c>
      <c r="C2337" s="448" t="s">
        <v>6191</v>
      </c>
      <c r="D2337" s="449" t="s">
        <v>11465</v>
      </c>
    </row>
    <row r="2338" spans="1:4">
      <c r="A2338" s="446">
        <v>41075</v>
      </c>
      <c r="B2338" s="447" t="s">
        <v>8522</v>
      </c>
      <c r="C2338" s="448" t="s">
        <v>6360</v>
      </c>
      <c r="D2338" s="449" t="s">
        <v>11466</v>
      </c>
    </row>
    <row r="2339" spans="1:4">
      <c r="A2339" s="446">
        <v>3315</v>
      </c>
      <c r="B2339" s="447" t="s">
        <v>8523</v>
      </c>
      <c r="C2339" s="448" t="s">
        <v>6238</v>
      </c>
      <c r="D2339" s="449" t="s">
        <v>11853</v>
      </c>
    </row>
    <row r="2340" spans="1:4">
      <c r="A2340" s="446">
        <v>36870</v>
      </c>
      <c r="B2340" s="447" t="s">
        <v>8524</v>
      </c>
      <c r="C2340" s="448" t="s">
        <v>6238</v>
      </c>
      <c r="D2340" s="449" t="s">
        <v>11853</v>
      </c>
    </row>
    <row r="2341" spans="1:4" ht="30">
      <c r="A2341" s="446">
        <v>5092</v>
      </c>
      <c r="B2341" s="447" t="s">
        <v>8525</v>
      </c>
      <c r="C2341" s="448" t="s">
        <v>6624</v>
      </c>
      <c r="D2341" s="449" t="s">
        <v>12834</v>
      </c>
    </row>
    <row r="2342" spans="1:4">
      <c r="A2342" s="446">
        <v>11462</v>
      </c>
      <c r="B2342" s="447" t="s">
        <v>8526</v>
      </c>
      <c r="C2342" s="448" t="s">
        <v>6624</v>
      </c>
      <c r="D2342" s="449" t="s">
        <v>13213</v>
      </c>
    </row>
    <row r="2343" spans="1:4" ht="30">
      <c r="A2343" s="446">
        <v>36529</v>
      </c>
      <c r="B2343" s="447" t="s">
        <v>8527</v>
      </c>
      <c r="C2343" s="448" t="s">
        <v>6192</v>
      </c>
      <c r="D2343" s="449" t="s">
        <v>13214</v>
      </c>
    </row>
    <row r="2344" spans="1:4" ht="30">
      <c r="A2344" s="446">
        <v>3318</v>
      </c>
      <c r="B2344" s="447" t="s">
        <v>8528</v>
      </c>
      <c r="C2344" s="448" t="s">
        <v>6192</v>
      </c>
      <c r="D2344" s="449" t="s">
        <v>13215</v>
      </c>
    </row>
    <row r="2345" spans="1:4" ht="45">
      <c r="A2345" s="446">
        <v>38968</v>
      </c>
      <c r="B2345" s="447" t="s">
        <v>8529</v>
      </c>
      <c r="C2345" s="448" t="s">
        <v>6190</v>
      </c>
      <c r="D2345" s="449" t="s">
        <v>13216</v>
      </c>
    </row>
    <row r="2346" spans="1:4">
      <c r="A2346" s="446">
        <v>3324</v>
      </c>
      <c r="B2346" s="447" t="s">
        <v>8530</v>
      </c>
      <c r="C2346" s="448" t="s">
        <v>6190</v>
      </c>
      <c r="D2346" s="449" t="s">
        <v>13114</v>
      </c>
    </row>
    <row r="2347" spans="1:4">
      <c r="A2347" s="446">
        <v>3322</v>
      </c>
      <c r="B2347" s="447" t="s">
        <v>8531</v>
      </c>
      <c r="C2347" s="448" t="s">
        <v>6190</v>
      </c>
      <c r="D2347" s="449" t="s">
        <v>13217</v>
      </c>
    </row>
    <row r="2348" spans="1:4">
      <c r="A2348" s="446">
        <v>5076</v>
      </c>
      <c r="B2348" s="447" t="s">
        <v>8532</v>
      </c>
      <c r="C2348" s="448" t="s">
        <v>6238</v>
      </c>
      <c r="D2348" s="449" t="s">
        <v>13218</v>
      </c>
    </row>
    <row r="2349" spans="1:4">
      <c r="A2349" s="446">
        <v>5077</v>
      </c>
      <c r="B2349" s="447" t="s">
        <v>8533</v>
      </c>
      <c r="C2349" s="448" t="s">
        <v>6238</v>
      </c>
      <c r="D2349" s="449" t="s">
        <v>12592</v>
      </c>
    </row>
    <row r="2350" spans="1:4" ht="30">
      <c r="A2350" s="446">
        <v>11837</v>
      </c>
      <c r="B2350" s="447" t="s">
        <v>8534</v>
      </c>
      <c r="C2350" s="448" t="s">
        <v>6192</v>
      </c>
      <c r="D2350" s="449" t="s">
        <v>13219</v>
      </c>
    </row>
    <row r="2351" spans="1:4" ht="30">
      <c r="A2351" s="446">
        <v>415</v>
      </c>
      <c r="B2351" s="447" t="s">
        <v>8536</v>
      </c>
      <c r="C2351" s="448" t="s">
        <v>6192</v>
      </c>
      <c r="D2351" s="449" t="s">
        <v>13220</v>
      </c>
    </row>
    <row r="2352" spans="1:4" ht="30">
      <c r="A2352" s="446">
        <v>38055</v>
      </c>
      <c r="B2352" s="447" t="s">
        <v>8535</v>
      </c>
      <c r="C2352" s="448" t="s">
        <v>6192</v>
      </c>
      <c r="D2352" s="449" t="s">
        <v>12020</v>
      </c>
    </row>
    <row r="2353" spans="1:4" ht="30">
      <c r="A2353" s="446">
        <v>416</v>
      </c>
      <c r="B2353" s="447" t="s">
        <v>8537</v>
      </c>
      <c r="C2353" s="448" t="s">
        <v>6192</v>
      </c>
      <c r="D2353" s="449" t="s">
        <v>13221</v>
      </c>
    </row>
    <row r="2354" spans="1:4" ht="30">
      <c r="A2354" s="446">
        <v>425</v>
      </c>
      <c r="B2354" s="447" t="s">
        <v>8538</v>
      </c>
      <c r="C2354" s="448" t="s">
        <v>6192</v>
      </c>
      <c r="D2354" s="449" t="s">
        <v>13222</v>
      </c>
    </row>
    <row r="2355" spans="1:4" ht="30">
      <c r="A2355" s="446">
        <v>426</v>
      </c>
      <c r="B2355" s="447" t="s">
        <v>8539</v>
      </c>
      <c r="C2355" s="448" t="s">
        <v>6192</v>
      </c>
      <c r="D2355" s="449" t="s">
        <v>12213</v>
      </c>
    </row>
    <row r="2356" spans="1:4" ht="30">
      <c r="A2356" s="446">
        <v>38056</v>
      </c>
      <c r="B2356" s="447" t="s">
        <v>8540</v>
      </c>
      <c r="C2356" s="448" t="s">
        <v>6192</v>
      </c>
      <c r="D2356" s="449" t="s">
        <v>13223</v>
      </c>
    </row>
    <row r="2357" spans="1:4">
      <c r="A2357" s="446">
        <v>1564</v>
      </c>
      <c r="B2357" s="447" t="s">
        <v>8541</v>
      </c>
      <c r="C2357" s="448" t="s">
        <v>6192</v>
      </c>
      <c r="D2357" s="449" t="s">
        <v>13224</v>
      </c>
    </row>
    <row r="2358" spans="1:4">
      <c r="A2358" s="446">
        <v>11032</v>
      </c>
      <c r="B2358" s="447" t="s">
        <v>8542</v>
      </c>
      <c r="C2358" s="448" t="s">
        <v>6192</v>
      </c>
      <c r="D2358" s="449" t="s">
        <v>13140</v>
      </c>
    </row>
    <row r="2359" spans="1:4" ht="30">
      <c r="A2359" s="446">
        <v>36786</v>
      </c>
      <c r="B2359" s="447" t="s">
        <v>8543</v>
      </c>
      <c r="C2359" s="448" t="s">
        <v>2287</v>
      </c>
      <c r="D2359" s="449" t="s">
        <v>13225</v>
      </c>
    </row>
    <row r="2360" spans="1:4">
      <c r="A2360" s="446">
        <v>36785</v>
      </c>
      <c r="B2360" s="447" t="s">
        <v>8544</v>
      </c>
      <c r="C2360" s="448" t="s">
        <v>2287</v>
      </c>
      <c r="D2360" s="449" t="s">
        <v>13226</v>
      </c>
    </row>
    <row r="2361" spans="1:4" ht="30">
      <c r="A2361" s="446">
        <v>36782</v>
      </c>
      <c r="B2361" s="447" t="s">
        <v>8545</v>
      </c>
      <c r="C2361" s="448" t="s">
        <v>2287</v>
      </c>
      <c r="D2361" s="449" t="s">
        <v>13227</v>
      </c>
    </row>
    <row r="2362" spans="1:4">
      <c r="A2362" s="446">
        <v>25930</v>
      </c>
      <c r="B2362" s="447" t="s">
        <v>8546</v>
      </c>
      <c r="C2362" s="448" t="s">
        <v>2287</v>
      </c>
      <c r="D2362" s="449" t="s">
        <v>13228</v>
      </c>
    </row>
    <row r="2363" spans="1:4" ht="30">
      <c r="A2363" s="446">
        <v>4824</v>
      </c>
      <c r="B2363" s="447" t="s">
        <v>8547</v>
      </c>
      <c r="C2363" s="448" t="s">
        <v>6238</v>
      </c>
      <c r="D2363" s="449" t="s">
        <v>13229</v>
      </c>
    </row>
    <row r="2364" spans="1:4" ht="30">
      <c r="A2364" s="446">
        <v>11795</v>
      </c>
      <c r="B2364" s="447" t="s">
        <v>8548</v>
      </c>
      <c r="C2364" s="448" t="s">
        <v>6190</v>
      </c>
      <c r="D2364" s="449" t="s">
        <v>13230</v>
      </c>
    </row>
    <row r="2365" spans="1:4">
      <c r="A2365" s="446">
        <v>134</v>
      </c>
      <c r="B2365" s="447" t="s">
        <v>8549</v>
      </c>
      <c r="C2365" s="448" t="s">
        <v>6238</v>
      </c>
      <c r="D2365" s="449" t="s">
        <v>13231</v>
      </c>
    </row>
    <row r="2366" spans="1:4">
      <c r="A2366" s="446">
        <v>4229</v>
      </c>
      <c r="B2366" s="447" t="s">
        <v>8550</v>
      </c>
      <c r="C2366" s="448" t="s">
        <v>6238</v>
      </c>
      <c r="D2366" s="449" t="s">
        <v>13232</v>
      </c>
    </row>
    <row r="2367" spans="1:4">
      <c r="A2367" s="446">
        <v>37402</v>
      </c>
      <c r="B2367" s="447" t="s">
        <v>8551</v>
      </c>
      <c r="C2367" s="448" t="s">
        <v>6192</v>
      </c>
      <c r="D2367" s="449" t="s">
        <v>13233</v>
      </c>
    </row>
    <row r="2368" spans="1:4">
      <c r="A2368" s="446">
        <v>11244</v>
      </c>
      <c r="B2368" s="447" t="s">
        <v>8552</v>
      </c>
      <c r="C2368" s="448" t="s">
        <v>6192</v>
      </c>
      <c r="D2368" s="449" t="s">
        <v>13234</v>
      </c>
    </row>
    <row r="2369" spans="1:4" ht="30">
      <c r="A2369" s="446">
        <v>11245</v>
      </c>
      <c r="B2369" s="447" t="s">
        <v>8553</v>
      </c>
      <c r="C2369" s="448" t="s">
        <v>6192</v>
      </c>
      <c r="D2369" s="449" t="s">
        <v>13235</v>
      </c>
    </row>
    <row r="2370" spans="1:4">
      <c r="A2370" s="446">
        <v>11235</v>
      </c>
      <c r="B2370" s="447" t="s">
        <v>8554</v>
      </c>
      <c r="C2370" s="448" t="s">
        <v>6192</v>
      </c>
      <c r="D2370" s="449" t="s">
        <v>13236</v>
      </c>
    </row>
    <row r="2371" spans="1:4">
      <c r="A2371" s="446">
        <v>11236</v>
      </c>
      <c r="B2371" s="447" t="s">
        <v>8555</v>
      </c>
      <c r="C2371" s="448" t="s">
        <v>6192</v>
      </c>
      <c r="D2371" s="449" t="s">
        <v>13237</v>
      </c>
    </row>
    <row r="2372" spans="1:4">
      <c r="A2372" s="446">
        <v>11731</v>
      </c>
      <c r="B2372" s="447" t="s">
        <v>8556</v>
      </c>
      <c r="C2372" s="448" t="s">
        <v>6192</v>
      </c>
      <c r="D2372" s="449" t="s">
        <v>12372</v>
      </c>
    </row>
    <row r="2373" spans="1:4">
      <c r="A2373" s="446">
        <v>11732</v>
      </c>
      <c r="B2373" s="447" t="s">
        <v>8557</v>
      </c>
      <c r="C2373" s="448" t="s">
        <v>6192</v>
      </c>
      <c r="D2373" s="449" t="s">
        <v>13238</v>
      </c>
    </row>
    <row r="2374" spans="1:4">
      <c r="A2374" s="446">
        <v>36494</v>
      </c>
      <c r="B2374" s="447" t="s">
        <v>8558</v>
      </c>
      <c r="C2374" s="448" t="s">
        <v>6192</v>
      </c>
      <c r="D2374" s="449" t="s">
        <v>13239</v>
      </c>
    </row>
    <row r="2375" spans="1:4">
      <c r="A2375" s="446">
        <v>36493</v>
      </c>
      <c r="B2375" s="447" t="s">
        <v>8559</v>
      </c>
      <c r="C2375" s="448" t="s">
        <v>6192</v>
      </c>
      <c r="D2375" s="449" t="s">
        <v>13240</v>
      </c>
    </row>
    <row r="2376" spans="1:4">
      <c r="A2376" s="446">
        <v>36492</v>
      </c>
      <c r="B2376" s="447" t="s">
        <v>8560</v>
      </c>
      <c r="C2376" s="448" t="s">
        <v>6192</v>
      </c>
      <c r="D2376" s="449" t="s">
        <v>13241</v>
      </c>
    </row>
    <row r="2377" spans="1:4" ht="30">
      <c r="A2377" s="446">
        <v>13333</v>
      </c>
      <c r="B2377" s="447" t="s">
        <v>8561</v>
      </c>
      <c r="C2377" s="448" t="s">
        <v>6192</v>
      </c>
      <c r="D2377" s="449" t="s">
        <v>13242</v>
      </c>
    </row>
    <row r="2378" spans="1:4" ht="30">
      <c r="A2378" s="446">
        <v>13533</v>
      </c>
      <c r="B2378" s="447" t="s">
        <v>8562</v>
      </c>
      <c r="C2378" s="448" t="s">
        <v>6192</v>
      </c>
      <c r="D2378" s="449" t="s">
        <v>13243</v>
      </c>
    </row>
    <row r="2379" spans="1:4" ht="30">
      <c r="A2379" s="446">
        <v>36499</v>
      </c>
      <c r="B2379" s="447" t="s">
        <v>8563</v>
      </c>
      <c r="C2379" s="448" t="s">
        <v>6192</v>
      </c>
      <c r="D2379" s="449" t="s">
        <v>13244</v>
      </c>
    </row>
    <row r="2380" spans="1:4" ht="30">
      <c r="A2380" s="446">
        <v>39585</v>
      </c>
      <c r="B2380" s="447" t="s">
        <v>8564</v>
      </c>
      <c r="C2380" s="448" t="s">
        <v>6192</v>
      </c>
      <c r="D2380" s="449" t="s">
        <v>13245</v>
      </c>
    </row>
    <row r="2381" spans="1:4" ht="30">
      <c r="A2381" s="446">
        <v>39586</v>
      </c>
      <c r="B2381" s="447" t="s">
        <v>8565</v>
      </c>
      <c r="C2381" s="448" t="s">
        <v>6192</v>
      </c>
      <c r="D2381" s="449" t="s">
        <v>13246</v>
      </c>
    </row>
    <row r="2382" spans="1:4" ht="30">
      <c r="A2382" s="446">
        <v>39587</v>
      </c>
      <c r="B2382" s="447" t="s">
        <v>8566</v>
      </c>
      <c r="C2382" s="448" t="s">
        <v>6192</v>
      </c>
      <c r="D2382" s="449" t="s">
        <v>13247</v>
      </c>
    </row>
    <row r="2383" spans="1:4" ht="30">
      <c r="A2383" s="446">
        <v>39588</v>
      </c>
      <c r="B2383" s="447" t="s">
        <v>8567</v>
      </c>
      <c r="C2383" s="448" t="s">
        <v>6192</v>
      </c>
      <c r="D2383" s="449" t="s">
        <v>13248</v>
      </c>
    </row>
    <row r="2384" spans="1:4" ht="30">
      <c r="A2384" s="446">
        <v>39584</v>
      </c>
      <c r="B2384" s="447" t="s">
        <v>8568</v>
      </c>
      <c r="C2384" s="448" t="s">
        <v>6192</v>
      </c>
      <c r="D2384" s="449" t="s">
        <v>13249</v>
      </c>
    </row>
    <row r="2385" spans="1:4" ht="30">
      <c r="A2385" s="446">
        <v>39590</v>
      </c>
      <c r="B2385" s="447" t="s">
        <v>8569</v>
      </c>
      <c r="C2385" s="448" t="s">
        <v>6192</v>
      </c>
      <c r="D2385" s="449" t="s">
        <v>13250</v>
      </c>
    </row>
    <row r="2386" spans="1:4" ht="30">
      <c r="A2386" s="446">
        <v>39592</v>
      </c>
      <c r="B2386" s="447" t="s">
        <v>8570</v>
      </c>
      <c r="C2386" s="448" t="s">
        <v>6192</v>
      </c>
      <c r="D2386" s="449" t="s">
        <v>13251</v>
      </c>
    </row>
    <row r="2387" spans="1:4" ht="30">
      <c r="A2387" s="446">
        <v>39593</v>
      </c>
      <c r="B2387" s="447" t="s">
        <v>8571</v>
      </c>
      <c r="C2387" s="448" t="s">
        <v>6192</v>
      </c>
      <c r="D2387" s="449" t="s">
        <v>13247</v>
      </c>
    </row>
    <row r="2388" spans="1:4" ht="30">
      <c r="A2388" s="446">
        <v>14254</v>
      </c>
      <c r="B2388" s="447" t="s">
        <v>8572</v>
      </c>
      <c r="C2388" s="448" t="s">
        <v>6192</v>
      </c>
      <c r="D2388" s="449" t="s">
        <v>13252</v>
      </c>
    </row>
    <row r="2389" spans="1:4">
      <c r="A2389" s="446">
        <v>25987</v>
      </c>
      <c r="B2389" s="447" t="s">
        <v>8573</v>
      </c>
      <c r="C2389" s="448" t="s">
        <v>6192</v>
      </c>
      <c r="D2389" s="449" t="s">
        <v>13253</v>
      </c>
    </row>
    <row r="2390" spans="1:4">
      <c r="A2390" s="446">
        <v>25019</v>
      </c>
      <c r="B2390" s="447" t="s">
        <v>8574</v>
      </c>
      <c r="C2390" s="448" t="s">
        <v>6192</v>
      </c>
      <c r="D2390" s="449" t="s">
        <v>13254</v>
      </c>
    </row>
    <row r="2391" spans="1:4">
      <c r="A2391" s="446">
        <v>36501</v>
      </c>
      <c r="B2391" s="447" t="s">
        <v>8575</v>
      </c>
      <c r="C2391" s="448" t="s">
        <v>6192</v>
      </c>
      <c r="D2391" s="449" t="s">
        <v>13255</v>
      </c>
    </row>
    <row r="2392" spans="1:4">
      <c r="A2392" s="446">
        <v>25986</v>
      </c>
      <c r="B2392" s="447" t="s">
        <v>8576</v>
      </c>
      <c r="C2392" s="448" t="s">
        <v>6192</v>
      </c>
      <c r="D2392" s="449" t="s">
        <v>13256</v>
      </c>
    </row>
    <row r="2393" spans="1:4">
      <c r="A2393" s="446">
        <v>36500</v>
      </c>
      <c r="B2393" s="447" t="s">
        <v>8577</v>
      </c>
      <c r="C2393" s="448" t="s">
        <v>6192</v>
      </c>
      <c r="D2393" s="449" t="s">
        <v>13257</v>
      </c>
    </row>
    <row r="2394" spans="1:4" ht="30">
      <c r="A2394" s="446">
        <v>20017</v>
      </c>
      <c r="B2394" s="447" t="s">
        <v>8578</v>
      </c>
      <c r="C2394" s="448" t="s">
        <v>6193</v>
      </c>
      <c r="D2394" s="449" t="s">
        <v>12660</v>
      </c>
    </row>
    <row r="2395" spans="1:4" ht="30">
      <c r="A2395" s="446">
        <v>20007</v>
      </c>
      <c r="B2395" s="447" t="s">
        <v>8579</v>
      </c>
      <c r="C2395" s="448" t="s">
        <v>6193</v>
      </c>
      <c r="D2395" s="449" t="s">
        <v>13258</v>
      </c>
    </row>
    <row r="2396" spans="1:4" ht="30">
      <c r="A2396" s="446">
        <v>39836</v>
      </c>
      <c r="B2396" s="447" t="s">
        <v>8580</v>
      </c>
      <c r="C2396" s="448" t="s">
        <v>6659</v>
      </c>
      <c r="D2396" s="449" t="s">
        <v>13259</v>
      </c>
    </row>
    <row r="2397" spans="1:4">
      <c r="A2397" s="446">
        <v>39830</v>
      </c>
      <c r="B2397" s="447" t="s">
        <v>8581</v>
      </c>
      <c r="C2397" s="448" t="s">
        <v>6659</v>
      </c>
      <c r="D2397" s="449" t="s">
        <v>13260</v>
      </c>
    </row>
    <row r="2398" spans="1:4">
      <c r="A2398" s="446">
        <v>39831</v>
      </c>
      <c r="B2398" s="447" t="s">
        <v>8582</v>
      </c>
      <c r="C2398" s="448" t="s">
        <v>6659</v>
      </c>
      <c r="D2398" s="449" t="s">
        <v>13261</v>
      </c>
    </row>
    <row r="2399" spans="1:4" ht="30">
      <c r="A2399" s="446">
        <v>36888</v>
      </c>
      <c r="B2399" s="447" t="s">
        <v>8583</v>
      </c>
      <c r="C2399" s="448" t="s">
        <v>6193</v>
      </c>
      <c r="D2399" s="449" t="s">
        <v>13262</v>
      </c>
    </row>
    <row r="2400" spans="1:4" ht="30">
      <c r="A2400" s="446">
        <v>36497</v>
      </c>
      <c r="B2400" s="447" t="s">
        <v>8585</v>
      </c>
      <c r="C2400" s="448" t="s">
        <v>6192</v>
      </c>
      <c r="D2400" s="449" t="s">
        <v>13264</v>
      </c>
    </row>
    <row r="2401" spans="1:4" ht="30">
      <c r="A2401" s="446">
        <v>40527</v>
      </c>
      <c r="B2401" s="447" t="s">
        <v>8584</v>
      </c>
      <c r="C2401" s="448" t="s">
        <v>6192</v>
      </c>
      <c r="D2401" s="449" t="s">
        <v>13263</v>
      </c>
    </row>
    <row r="2402" spans="1:4" ht="30">
      <c r="A2402" s="446">
        <v>36487</v>
      </c>
      <c r="B2402" s="447" t="s">
        <v>8586</v>
      </c>
      <c r="C2402" s="448" t="s">
        <v>6192</v>
      </c>
      <c r="D2402" s="449" t="s">
        <v>13265</v>
      </c>
    </row>
    <row r="2403" spans="1:4" ht="30">
      <c r="A2403" s="446">
        <v>25952</v>
      </c>
      <c r="B2403" s="447" t="s">
        <v>8587</v>
      </c>
      <c r="C2403" s="448" t="s">
        <v>6192</v>
      </c>
      <c r="D2403" s="449" t="s">
        <v>13266</v>
      </c>
    </row>
    <row r="2404" spans="1:4" ht="30">
      <c r="A2404" s="446">
        <v>25954</v>
      </c>
      <c r="B2404" s="447" t="s">
        <v>8588</v>
      </c>
      <c r="C2404" s="448" t="s">
        <v>6192</v>
      </c>
      <c r="D2404" s="449" t="s">
        <v>13267</v>
      </c>
    </row>
    <row r="2405" spans="1:4" ht="30">
      <c r="A2405" s="446">
        <v>25953</v>
      </c>
      <c r="B2405" s="447" t="s">
        <v>8589</v>
      </c>
      <c r="C2405" s="448" t="s">
        <v>6192</v>
      </c>
      <c r="D2405" s="449" t="s">
        <v>13268</v>
      </c>
    </row>
    <row r="2406" spans="1:4" ht="45">
      <c r="A2406" s="446">
        <v>37776</v>
      </c>
      <c r="B2406" s="447" t="s">
        <v>8590</v>
      </c>
      <c r="C2406" s="448" t="s">
        <v>6192</v>
      </c>
      <c r="D2406" s="449" t="s">
        <v>13269</v>
      </c>
    </row>
    <row r="2407" spans="1:4" ht="45">
      <c r="A2407" s="446">
        <v>37775</v>
      </c>
      <c r="B2407" s="447" t="s">
        <v>8591</v>
      </c>
      <c r="C2407" s="448" t="s">
        <v>6192</v>
      </c>
      <c r="D2407" s="449" t="s">
        <v>13270</v>
      </c>
    </row>
    <row r="2408" spans="1:4" ht="45">
      <c r="A2408" s="446">
        <v>36491</v>
      </c>
      <c r="B2408" s="447" t="s">
        <v>8592</v>
      </c>
      <c r="C2408" s="448" t="s">
        <v>6192</v>
      </c>
      <c r="D2408" s="449" t="s">
        <v>13271</v>
      </c>
    </row>
    <row r="2409" spans="1:4" ht="45">
      <c r="A2409" s="446">
        <v>10712</v>
      </c>
      <c r="B2409" s="447" t="s">
        <v>8593</v>
      </c>
      <c r="C2409" s="448" t="s">
        <v>6192</v>
      </c>
      <c r="D2409" s="449" t="s">
        <v>13272</v>
      </c>
    </row>
    <row r="2410" spans="1:4" ht="45">
      <c r="A2410" s="446">
        <v>3363</v>
      </c>
      <c r="B2410" s="447" t="s">
        <v>8594</v>
      </c>
      <c r="C2410" s="448" t="s">
        <v>6192</v>
      </c>
      <c r="D2410" s="449" t="s">
        <v>13273</v>
      </c>
    </row>
    <row r="2411" spans="1:4" ht="45">
      <c r="A2411" s="446">
        <v>3365</v>
      </c>
      <c r="B2411" s="447" t="s">
        <v>8595</v>
      </c>
      <c r="C2411" s="448" t="s">
        <v>6192</v>
      </c>
      <c r="D2411" s="449" t="s">
        <v>13274</v>
      </c>
    </row>
    <row r="2412" spans="1:4">
      <c r="A2412" s="446">
        <v>7569</v>
      </c>
      <c r="B2412" s="447" t="s">
        <v>8596</v>
      </c>
      <c r="C2412" s="448" t="s">
        <v>6192</v>
      </c>
      <c r="D2412" s="449" t="s">
        <v>13275</v>
      </c>
    </row>
    <row r="2413" spans="1:4">
      <c r="A2413" s="446">
        <v>34349</v>
      </c>
      <c r="B2413" s="447" t="s">
        <v>8597</v>
      </c>
      <c r="C2413" s="448" t="s">
        <v>6192</v>
      </c>
      <c r="D2413" s="449" t="s">
        <v>13276</v>
      </c>
    </row>
    <row r="2414" spans="1:4" ht="30">
      <c r="A2414" s="446">
        <v>3378</v>
      </c>
      <c r="B2414" s="447" t="s">
        <v>15278</v>
      </c>
      <c r="C2414" s="448" t="s">
        <v>6192</v>
      </c>
      <c r="D2414" s="449" t="s">
        <v>11275</v>
      </c>
    </row>
    <row r="2415" spans="1:4" ht="30">
      <c r="A2415" s="446">
        <v>3380</v>
      </c>
      <c r="B2415" s="447" t="s">
        <v>15279</v>
      </c>
      <c r="C2415" s="448" t="s">
        <v>6192</v>
      </c>
      <c r="D2415" s="449" t="s">
        <v>11276</v>
      </c>
    </row>
    <row r="2416" spans="1:4" ht="30">
      <c r="A2416" s="446">
        <v>3379</v>
      </c>
      <c r="B2416" s="447" t="s">
        <v>15280</v>
      </c>
      <c r="C2416" s="448" t="s">
        <v>6192</v>
      </c>
      <c r="D2416" s="449" t="s">
        <v>11277</v>
      </c>
    </row>
    <row r="2417" spans="1:4" ht="30">
      <c r="A2417" s="446">
        <v>11991</v>
      </c>
      <c r="B2417" s="447" t="s">
        <v>8598</v>
      </c>
      <c r="C2417" s="448" t="s">
        <v>6192</v>
      </c>
      <c r="D2417" s="449" t="s">
        <v>13277</v>
      </c>
    </row>
    <row r="2418" spans="1:4">
      <c r="A2418" s="446">
        <v>20062</v>
      </c>
      <c r="B2418" s="447" t="s">
        <v>8599</v>
      </c>
      <c r="C2418" s="448" t="s">
        <v>6192</v>
      </c>
      <c r="D2418" s="449" t="s">
        <v>13278</v>
      </c>
    </row>
    <row r="2419" spans="1:4" ht="30">
      <c r="A2419" s="446">
        <v>11029</v>
      </c>
      <c r="B2419" s="447" t="s">
        <v>8600</v>
      </c>
      <c r="C2419" s="448" t="s">
        <v>7665</v>
      </c>
      <c r="D2419" s="449" t="s">
        <v>13035</v>
      </c>
    </row>
    <row r="2420" spans="1:4" ht="30">
      <c r="A2420" s="446">
        <v>4316</v>
      </c>
      <c r="B2420" s="447" t="s">
        <v>8601</v>
      </c>
      <c r="C2420" s="448" t="s">
        <v>6192</v>
      </c>
      <c r="D2420" s="449" t="s">
        <v>12187</v>
      </c>
    </row>
    <row r="2421" spans="1:4" ht="30">
      <c r="A2421" s="446">
        <v>4313</v>
      </c>
      <c r="B2421" s="447" t="s">
        <v>8602</v>
      </c>
      <c r="C2421" s="448" t="s">
        <v>7665</v>
      </c>
      <c r="D2421" s="449" t="s">
        <v>11599</v>
      </c>
    </row>
    <row r="2422" spans="1:4" ht="30">
      <c r="A2422" s="446">
        <v>4317</v>
      </c>
      <c r="B2422" s="447" t="s">
        <v>8603</v>
      </c>
      <c r="C2422" s="448" t="s">
        <v>6192</v>
      </c>
      <c r="D2422" s="449" t="s">
        <v>13279</v>
      </c>
    </row>
    <row r="2423" spans="1:4" ht="30">
      <c r="A2423" s="446">
        <v>4314</v>
      </c>
      <c r="B2423" s="447" t="s">
        <v>8604</v>
      </c>
      <c r="C2423" s="448" t="s">
        <v>7665</v>
      </c>
      <c r="D2423" s="449" t="s">
        <v>13280</v>
      </c>
    </row>
    <row r="2424" spans="1:4">
      <c r="A2424" s="446">
        <v>10561</v>
      </c>
      <c r="B2424" s="447" t="s">
        <v>8605</v>
      </c>
      <c r="C2424" s="448" t="s">
        <v>6238</v>
      </c>
      <c r="D2424" s="449" t="s">
        <v>11734</v>
      </c>
    </row>
    <row r="2425" spans="1:4" ht="30">
      <c r="A2425" s="446">
        <v>10921</v>
      </c>
      <c r="B2425" s="447" t="s">
        <v>8606</v>
      </c>
      <c r="C2425" s="448" t="s">
        <v>6192</v>
      </c>
      <c r="D2425" s="449" t="s">
        <v>13281</v>
      </c>
    </row>
    <row r="2426" spans="1:4" ht="30">
      <c r="A2426" s="446">
        <v>10922</v>
      </c>
      <c r="B2426" s="447" t="s">
        <v>8607</v>
      </c>
      <c r="C2426" s="448" t="s">
        <v>6192</v>
      </c>
      <c r="D2426" s="449" t="s">
        <v>13282</v>
      </c>
    </row>
    <row r="2427" spans="1:4">
      <c r="A2427" s="446">
        <v>10923</v>
      </c>
      <c r="B2427" s="447" t="s">
        <v>8608</v>
      </c>
      <c r="C2427" s="448" t="s">
        <v>6192</v>
      </c>
      <c r="D2427" s="449" t="s">
        <v>13283</v>
      </c>
    </row>
    <row r="2428" spans="1:4">
      <c r="A2428" s="446">
        <v>10924</v>
      </c>
      <c r="B2428" s="447" t="s">
        <v>8609</v>
      </c>
      <c r="C2428" s="448" t="s">
        <v>6192</v>
      </c>
      <c r="D2428" s="449" t="s">
        <v>13284</v>
      </c>
    </row>
    <row r="2429" spans="1:4" ht="30">
      <c r="A2429" s="446">
        <v>37772</v>
      </c>
      <c r="B2429" s="447" t="s">
        <v>8610</v>
      </c>
      <c r="C2429" s="448" t="s">
        <v>6192</v>
      </c>
      <c r="D2429" s="449" t="s">
        <v>13285</v>
      </c>
    </row>
    <row r="2430" spans="1:4" ht="45">
      <c r="A2430" s="446">
        <v>37771</v>
      </c>
      <c r="B2430" s="447" t="s">
        <v>8611</v>
      </c>
      <c r="C2430" s="448" t="s">
        <v>6192</v>
      </c>
      <c r="D2430" s="449" t="s">
        <v>13286</v>
      </c>
    </row>
    <row r="2431" spans="1:4">
      <c r="A2431" s="446">
        <v>12770</v>
      </c>
      <c r="B2431" s="447" t="s">
        <v>8612</v>
      </c>
      <c r="C2431" s="448" t="s">
        <v>6192</v>
      </c>
      <c r="D2431" s="449" t="s">
        <v>13287</v>
      </c>
    </row>
    <row r="2432" spans="1:4">
      <c r="A2432" s="446">
        <v>12772</v>
      </c>
      <c r="B2432" s="447" t="s">
        <v>8613</v>
      </c>
      <c r="C2432" s="448" t="s">
        <v>6192</v>
      </c>
      <c r="D2432" s="449" t="s">
        <v>13288</v>
      </c>
    </row>
    <row r="2433" spans="1:4">
      <c r="A2433" s="446">
        <v>12768</v>
      </c>
      <c r="B2433" s="447" t="s">
        <v>8614</v>
      </c>
      <c r="C2433" s="448" t="s">
        <v>6192</v>
      </c>
      <c r="D2433" s="449" t="s">
        <v>13289</v>
      </c>
    </row>
    <row r="2434" spans="1:4">
      <c r="A2434" s="446">
        <v>12775</v>
      </c>
      <c r="B2434" s="447" t="s">
        <v>8615</v>
      </c>
      <c r="C2434" s="448" t="s">
        <v>6192</v>
      </c>
      <c r="D2434" s="449" t="s">
        <v>13290</v>
      </c>
    </row>
    <row r="2435" spans="1:4">
      <c r="A2435" s="446">
        <v>12769</v>
      </c>
      <c r="B2435" s="447" t="s">
        <v>8616</v>
      </c>
      <c r="C2435" s="448" t="s">
        <v>6192</v>
      </c>
      <c r="D2435" s="449" t="s">
        <v>13291</v>
      </c>
    </row>
    <row r="2436" spans="1:4">
      <c r="A2436" s="446">
        <v>12773</v>
      </c>
      <c r="B2436" s="447" t="s">
        <v>8617</v>
      </c>
      <c r="C2436" s="448" t="s">
        <v>6192</v>
      </c>
      <c r="D2436" s="449" t="s">
        <v>13292</v>
      </c>
    </row>
    <row r="2437" spans="1:4">
      <c r="A2437" s="446">
        <v>12774</v>
      </c>
      <c r="B2437" s="447" t="s">
        <v>8618</v>
      </c>
      <c r="C2437" s="448" t="s">
        <v>6192</v>
      </c>
      <c r="D2437" s="449" t="s">
        <v>13293</v>
      </c>
    </row>
    <row r="2438" spans="1:4">
      <c r="A2438" s="446">
        <v>12776</v>
      </c>
      <c r="B2438" s="447" t="s">
        <v>8619</v>
      </c>
      <c r="C2438" s="448" t="s">
        <v>6192</v>
      </c>
      <c r="D2438" s="449" t="s">
        <v>13294</v>
      </c>
    </row>
    <row r="2439" spans="1:4">
      <c r="A2439" s="446">
        <v>12777</v>
      </c>
      <c r="B2439" s="447" t="s">
        <v>8620</v>
      </c>
      <c r="C2439" s="448" t="s">
        <v>6192</v>
      </c>
      <c r="D2439" s="449" t="s">
        <v>13295</v>
      </c>
    </row>
    <row r="2440" spans="1:4" ht="30">
      <c r="A2440" s="446">
        <v>3391</v>
      </c>
      <c r="B2440" s="447" t="s">
        <v>8621</v>
      </c>
      <c r="C2440" s="448" t="s">
        <v>6192</v>
      </c>
      <c r="D2440" s="449" t="s">
        <v>13296</v>
      </c>
    </row>
    <row r="2441" spans="1:4" ht="30">
      <c r="A2441" s="446">
        <v>3389</v>
      </c>
      <c r="B2441" s="447" t="s">
        <v>8622</v>
      </c>
      <c r="C2441" s="448" t="s">
        <v>6192</v>
      </c>
      <c r="D2441" s="449" t="s">
        <v>13297</v>
      </c>
    </row>
    <row r="2442" spans="1:4" ht="30">
      <c r="A2442" s="446">
        <v>3390</v>
      </c>
      <c r="B2442" s="447" t="s">
        <v>8623</v>
      </c>
      <c r="C2442" s="448" t="s">
        <v>6192</v>
      </c>
      <c r="D2442" s="449" t="s">
        <v>13298</v>
      </c>
    </row>
    <row r="2443" spans="1:4">
      <c r="A2443" s="446">
        <v>12873</v>
      </c>
      <c r="B2443" s="447" t="s">
        <v>8624</v>
      </c>
      <c r="C2443" s="448" t="s">
        <v>6191</v>
      </c>
      <c r="D2443" s="449" t="s">
        <v>13299</v>
      </c>
    </row>
    <row r="2444" spans="1:4">
      <c r="A2444" s="446">
        <v>41076</v>
      </c>
      <c r="B2444" s="447" t="s">
        <v>8625</v>
      </c>
      <c r="C2444" s="448" t="s">
        <v>6360</v>
      </c>
      <c r="D2444" s="449" t="s">
        <v>13300</v>
      </c>
    </row>
    <row r="2445" spans="1:4">
      <c r="A2445" s="446">
        <v>140</v>
      </c>
      <c r="B2445" s="447" t="s">
        <v>8626</v>
      </c>
      <c r="C2445" s="448" t="s">
        <v>6238</v>
      </c>
      <c r="D2445" s="449" t="s">
        <v>12985</v>
      </c>
    </row>
    <row r="2446" spans="1:4">
      <c r="A2446" s="446">
        <v>151</v>
      </c>
      <c r="B2446" s="447" t="s">
        <v>8627</v>
      </c>
      <c r="C2446" s="448" t="s">
        <v>6239</v>
      </c>
      <c r="D2446" s="449" t="s">
        <v>13301</v>
      </c>
    </row>
    <row r="2447" spans="1:4">
      <c r="A2447" s="446">
        <v>7340</v>
      </c>
      <c r="B2447" s="447" t="s">
        <v>8628</v>
      </c>
      <c r="C2447" s="448" t="s">
        <v>6239</v>
      </c>
      <c r="D2447" s="449" t="s">
        <v>13302</v>
      </c>
    </row>
    <row r="2448" spans="1:4">
      <c r="A2448" s="446">
        <v>2701</v>
      </c>
      <c r="B2448" s="447" t="s">
        <v>8629</v>
      </c>
      <c r="C2448" s="448" t="s">
        <v>6191</v>
      </c>
      <c r="D2448" s="449" t="s">
        <v>12638</v>
      </c>
    </row>
    <row r="2449" spans="1:4">
      <c r="A2449" s="446">
        <v>40929</v>
      </c>
      <c r="B2449" s="447" t="s">
        <v>8630</v>
      </c>
      <c r="C2449" s="448" t="s">
        <v>6360</v>
      </c>
      <c r="D2449" s="449" t="s">
        <v>13303</v>
      </c>
    </row>
    <row r="2450" spans="1:4" ht="30">
      <c r="A2450" s="446">
        <v>38064</v>
      </c>
      <c r="B2450" s="447" t="s">
        <v>8632</v>
      </c>
      <c r="C2450" s="448" t="s">
        <v>6192</v>
      </c>
      <c r="D2450" s="449" t="s">
        <v>13304</v>
      </c>
    </row>
    <row r="2451" spans="1:4">
      <c r="A2451" s="446">
        <v>38114</v>
      </c>
      <c r="B2451" s="447" t="s">
        <v>8631</v>
      </c>
      <c r="C2451" s="448" t="s">
        <v>6192</v>
      </c>
      <c r="D2451" s="449" t="s">
        <v>12782</v>
      </c>
    </row>
    <row r="2452" spans="1:4">
      <c r="A2452" s="446">
        <v>38115</v>
      </c>
      <c r="B2452" s="447" t="s">
        <v>8633</v>
      </c>
      <c r="C2452" s="448" t="s">
        <v>6192</v>
      </c>
      <c r="D2452" s="449" t="s">
        <v>13305</v>
      </c>
    </row>
    <row r="2453" spans="1:4" ht="30">
      <c r="A2453" s="446">
        <v>38065</v>
      </c>
      <c r="B2453" s="447" t="s">
        <v>8634</v>
      </c>
      <c r="C2453" s="448" t="s">
        <v>6192</v>
      </c>
      <c r="D2453" s="449" t="s">
        <v>13306</v>
      </c>
    </row>
    <row r="2454" spans="1:4" ht="30">
      <c r="A2454" s="446">
        <v>38078</v>
      </c>
      <c r="B2454" s="447" t="s">
        <v>8635</v>
      </c>
      <c r="C2454" s="448" t="s">
        <v>6192</v>
      </c>
      <c r="D2454" s="449" t="s">
        <v>13307</v>
      </c>
    </row>
    <row r="2455" spans="1:4">
      <c r="A2455" s="446">
        <v>38113</v>
      </c>
      <c r="B2455" s="447" t="s">
        <v>8636</v>
      </c>
      <c r="C2455" s="448" t="s">
        <v>6192</v>
      </c>
      <c r="D2455" s="449" t="s">
        <v>13308</v>
      </c>
    </row>
    <row r="2456" spans="1:4" ht="30">
      <c r="A2456" s="446">
        <v>38063</v>
      </c>
      <c r="B2456" s="447" t="s">
        <v>8637</v>
      </c>
      <c r="C2456" s="448" t="s">
        <v>6192</v>
      </c>
      <c r="D2456" s="449" t="s">
        <v>13309</v>
      </c>
    </row>
    <row r="2457" spans="1:4" ht="30">
      <c r="A2457" s="446">
        <v>38073</v>
      </c>
      <c r="B2457" s="447" t="s">
        <v>8641</v>
      </c>
      <c r="C2457" s="448" t="s">
        <v>6192</v>
      </c>
      <c r="D2457" s="449" t="s">
        <v>11902</v>
      </c>
    </row>
    <row r="2458" spans="1:4" ht="30">
      <c r="A2458" s="446">
        <v>38080</v>
      </c>
      <c r="B2458" s="447" t="s">
        <v>8638</v>
      </c>
      <c r="C2458" s="448" t="s">
        <v>6192</v>
      </c>
      <c r="D2458" s="449" t="s">
        <v>13310</v>
      </c>
    </row>
    <row r="2459" spans="1:4" ht="30">
      <c r="A2459" s="446">
        <v>38069</v>
      </c>
      <c r="B2459" s="447" t="s">
        <v>8639</v>
      </c>
      <c r="C2459" s="448" t="s">
        <v>6192</v>
      </c>
      <c r="D2459" s="449" t="s">
        <v>13311</v>
      </c>
    </row>
    <row r="2460" spans="1:4" ht="30">
      <c r="A2460" s="446">
        <v>38077</v>
      </c>
      <c r="B2460" s="447" t="s">
        <v>8640</v>
      </c>
      <c r="C2460" s="448" t="s">
        <v>6192</v>
      </c>
      <c r="D2460" s="449" t="s">
        <v>11583</v>
      </c>
    </row>
    <row r="2461" spans="1:4">
      <c r="A2461" s="446">
        <v>38112</v>
      </c>
      <c r="B2461" s="447" t="s">
        <v>8642</v>
      </c>
      <c r="C2461" s="448" t="s">
        <v>6192</v>
      </c>
      <c r="D2461" s="449" t="s">
        <v>12706</v>
      </c>
    </row>
    <row r="2462" spans="1:4" ht="30">
      <c r="A2462" s="446">
        <v>38062</v>
      </c>
      <c r="B2462" s="447" t="s">
        <v>8643</v>
      </c>
      <c r="C2462" s="448" t="s">
        <v>6192</v>
      </c>
      <c r="D2462" s="449" t="s">
        <v>12202</v>
      </c>
    </row>
    <row r="2463" spans="1:4" ht="30">
      <c r="A2463" s="446">
        <v>12129</v>
      </c>
      <c r="B2463" s="447" t="s">
        <v>8645</v>
      </c>
      <c r="C2463" s="448" t="s">
        <v>6192</v>
      </c>
      <c r="D2463" s="449" t="s">
        <v>13313</v>
      </c>
    </row>
    <row r="2464" spans="1:4" ht="30">
      <c r="A2464" s="446">
        <v>12128</v>
      </c>
      <c r="B2464" s="447" t="s">
        <v>8644</v>
      </c>
      <c r="C2464" s="448" t="s">
        <v>6192</v>
      </c>
      <c r="D2464" s="449" t="s">
        <v>13312</v>
      </c>
    </row>
    <row r="2465" spans="1:4" ht="30">
      <c r="A2465" s="446">
        <v>38081</v>
      </c>
      <c r="B2465" s="447" t="s">
        <v>8646</v>
      </c>
      <c r="C2465" s="448" t="s">
        <v>6192</v>
      </c>
      <c r="D2465" s="449" t="s">
        <v>12320</v>
      </c>
    </row>
    <row r="2466" spans="1:4" ht="30">
      <c r="A2466" s="446">
        <v>38070</v>
      </c>
      <c r="B2466" s="447" t="s">
        <v>8647</v>
      </c>
      <c r="C2466" s="448" t="s">
        <v>6192</v>
      </c>
      <c r="D2466" s="449" t="s">
        <v>13314</v>
      </c>
    </row>
    <row r="2467" spans="1:4" ht="30">
      <c r="A2467" s="446">
        <v>38074</v>
      </c>
      <c r="B2467" s="447" t="s">
        <v>8648</v>
      </c>
      <c r="C2467" s="448" t="s">
        <v>6192</v>
      </c>
      <c r="D2467" s="449" t="s">
        <v>13315</v>
      </c>
    </row>
    <row r="2468" spans="1:4" ht="30">
      <c r="A2468" s="446">
        <v>38072</v>
      </c>
      <c r="B2468" s="447" t="s">
        <v>8650</v>
      </c>
      <c r="C2468" s="448" t="s">
        <v>6192</v>
      </c>
      <c r="D2468" s="449" t="s">
        <v>13316</v>
      </c>
    </row>
    <row r="2469" spans="1:4" ht="30">
      <c r="A2469" s="446">
        <v>38079</v>
      </c>
      <c r="B2469" s="447" t="s">
        <v>8649</v>
      </c>
      <c r="C2469" s="448" t="s">
        <v>6192</v>
      </c>
      <c r="D2469" s="449" t="s">
        <v>12915</v>
      </c>
    </row>
    <row r="2470" spans="1:4" ht="30">
      <c r="A2470" s="446">
        <v>38068</v>
      </c>
      <c r="B2470" s="447" t="s">
        <v>8651</v>
      </c>
      <c r="C2470" s="448" t="s">
        <v>6192</v>
      </c>
      <c r="D2470" s="449" t="s">
        <v>13317</v>
      </c>
    </row>
    <row r="2471" spans="1:4" ht="30">
      <c r="A2471" s="446">
        <v>38071</v>
      </c>
      <c r="B2471" s="447" t="s">
        <v>8652</v>
      </c>
      <c r="C2471" s="448" t="s">
        <v>6192</v>
      </c>
      <c r="D2471" s="449" t="s">
        <v>13318</v>
      </c>
    </row>
    <row r="2472" spans="1:4" ht="30">
      <c r="A2472" s="446">
        <v>38412</v>
      </c>
      <c r="B2472" s="447" t="s">
        <v>15475</v>
      </c>
      <c r="C2472" s="448" t="s">
        <v>6192</v>
      </c>
      <c r="D2472" s="449" t="s">
        <v>13319</v>
      </c>
    </row>
    <row r="2473" spans="1:4" ht="30">
      <c r="A2473" s="446">
        <v>3405</v>
      </c>
      <c r="B2473" s="447" t="s">
        <v>8653</v>
      </c>
      <c r="C2473" s="448" t="s">
        <v>6192</v>
      </c>
      <c r="D2473" s="449" t="s">
        <v>13320</v>
      </c>
    </row>
    <row r="2474" spans="1:4">
      <c r="A2474" s="446">
        <v>3394</v>
      </c>
      <c r="B2474" s="447" t="s">
        <v>8654</v>
      </c>
      <c r="C2474" s="448" t="s">
        <v>6192</v>
      </c>
      <c r="D2474" s="449" t="s">
        <v>13321</v>
      </c>
    </row>
    <row r="2475" spans="1:4">
      <c r="A2475" s="446">
        <v>3393</v>
      </c>
      <c r="B2475" s="447" t="s">
        <v>8655</v>
      </c>
      <c r="C2475" s="448" t="s">
        <v>6192</v>
      </c>
      <c r="D2475" s="449" t="s">
        <v>13322</v>
      </c>
    </row>
    <row r="2476" spans="1:4">
      <c r="A2476" s="446">
        <v>3406</v>
      </c>
      <c r="B2476" s="447" t="s">
        <v>8656</v>
      </c>
      <c r="C2476" s="448" t="s">
        <v>6192</v>
      </c>
      <c r="D2476" s="449" t="s">
        <v>12024</v>
      </c>
    </row>
    <row r="2477" spans="1:4">
      <c r="A2477" s="446">
        <v>3395</v>
      </c>
      <c r="B2477" s="447" t="s">
        <v>8657</v>
      </c>
      <c r="C2477" s="448" t="s">
        <v>6192</v>
      </c>
      <c r="D2477" s="449" t="s">
        <v>13323</v>
      </c>
    </row>
    <row r="2478" spans="1:4" ht="30">
      <c r="A2478" s="446">
        <v>3398</v>
      </c>
      <c r="B2478" s="447" t="s">
        <v>8658</v>
      </c>
      <c r="C2478" s="448" t="s">
        <v>6192</v>
      </c>
      <c r="D2478" s="449" t="s">
        <v>11749</v>
      </c>
    </row>
    <row r="2479" spans="1:4" ht="30">
      <c r="A2479" s="446">
        <v>34379</v>
      </c>
      <c r="B2479" s="447" t="s">
        <v>8659</v>
      </c>
      <c r="C2479" s="448" t="s">
        <v>6192</v>
      </c>
      <c r="D2479" s="449" t="s">
        <v>13324</v>
      </c>
    </row>
    <row r="2480" spans="1:4" ht="30">
      <c r="A2480" s="446">
        <v>34378</v>
      </c>
      <c r="B2480" s="447" t="s">
        <v>8660</v>
      </c>
      <c r="C2480" s="448" t="s">
        <v>6192</v>
      </c>
      <c r="D2480" s="449" t="s">
        <v>12431</v>
      </c>
    </row>
    <row r="2481" spans="1:4" ht="30">
      <c r="A2481" s="446">
        <v>34377</v>
      </c>
      <c r="B2481" s="447" t="s">
        <v>8661</v>
      </c>
      <c r="C2481" s="448" t="s">
        <v>6192</v>
      </c>
      <c r="D2481" s="449" t="s">
        <v>13325</v>
      </c>
    </row>
    <row r="2482" spans="1:4" ht="30">
      <c r="A2482" s="446">
        <v>581</v>
      </c>
      <c r="B2482" s="447" t="s">
        <v>8662</v>
      </c>
      <c r="C2482" s="448" t="s">
        <v>6190</v>
      </c>
      <c r="D2482" s="449" t="s">
        <v>13326</v>
      </c>
    </row>
    <row r="2483" spans="1:4" ht="45">
      <c r="A2483" s="446">
        <v>40662</v>
      </c>
      <c r="B2483" s="447" t="s">
        <v>8663</v>
      </c>
      <c r="C2483" s="448" t="s">
        <v>6192</v>
      </c>
      <c r="D2483" s="449" t="s">
        <v>13327</v>
      </c>
    </row>
    <row r="2484" spans="1:4" ht="45">
      <c r="A2484" s="446">
        <v>3437</v>
      </c>
      <c r="B2484" s="447" t="s">
        <v>8664</v>
      </c>
      <c r="C2484" s="448" t="s">
        <v>6190</v>
      </c>
      <c r="D2484" s="449" t="s">
        <v>13328</v>
      </c>
    </row>
    <row r="2485" spans="1:4">
      <c r="A2485" s="446">
        <v>11183</v>
      </c>
      <c r="B2485" s="447" t="s">
        <v>8665</v>
      </c>
      <c r="C2485" s="448" t="s">
        <v>6192</v>
      </c>
      <c r="D2485" s="449" t="s">
        <v>13329</v>
      </c>
    </row>
    <row r="2486" spans="1:4">
      <c r="A2486" s="446">
        <v>11190</v>
      </c>
      <c r="B2486" s="447" t="s">
        <v>8666</v>
      </c>
      <c r="C2486" s="448" t="s">
        <v>6192</v>
      </c>
      <c r="D2486" s="449" t="s">
        <v>13330</v>
      </c>
    </row>
    <row r="2487" spans="1:4">
      <c r="A2487" s="446">
        <v>615</v>
      </c>
      <c r="B2487" s="447" t="s">
        <v>8667</v>
      </c>
      <c r="C2487" s="448" t="s">
        <v>6190</v>
      </c>
      <c r="D2487" s="449" t="s">
        <v>13331</v>
      </c>
    </row>
    <row r="2488" spans="1:4">
      <c r="A2488" s="446">
        <v>616</v>
      </c>
      <c r="B2488" s="447" t="s">
        <v>8667</v>
      </c>
      <c r="C2488" s="448" t="s">
        <v>6192</v>
      </c>
      <c r="D2488" s="449" t="s">
        <v>13332</v>
      </c>
    </row>
    <row r="2489" spans="1:4">
      <c r="A2489" s="446">
        <v>11192</v>
      </c>
      <c r="B2489" s="447" t="s">
        <v>8668</v>
      </c>
      <c r="C2489" s="448" t="s">
        <v>6192</v>
      </c>
      <c r="D2489" s="449" t="s">
        <v>13333</v>
      </c>
    </row>
    <row r="2490" spans="1:4">
      <c r="A2490" s="446">
        <v>11231</v>
      </c>
      <c r="B2490" s="447" t="s">
        <v>8668</v>
      </c>
      <c r="C2490" s="448" t="s">
        <v>6190</v>
      </c>
      <c r="D2490" s="449" t="s">
        <v>13334</v>
      </c>
    </row>
    <row r="2491" spans="1:4" ht="60">
      <c r="A2491" s="446">
        <v>40659</v>
      </c>
      <c r="B2491" s="447" t="s">
        <v>8696</v>
      </c>
      <c r="C2491" s="448" t="s">
        <v>6190</v>
      </c>
      <c r="D2491" s="449" t="s">
        <v>13363</v>
      </c>
    </row>
    <row r="2492" spans="1:4" ht="60">
      <c r="A2492" s="446">
        <v>40660</v>
      </c>
      <c r="B2492" s="447" t="s">
        <v>8697</v>
      </c>
      <c r="C2492" s="448" t="s">
        <v>6190</v>
      </c>
      <c r="D2492" s="449" t="s">
        <v>13364</v>
      </c>
    </row>
    <row r="2493" spans="1:4" ht="60">
      <c r="A2493" s="446">
        <v>40661</v>
      </c>
      <c r="B2493" s="447" t="s">
        <v>8698</v>
      </c>
      <c r="C2493" s="448" t="s">
        <v>6190</v>
      </c>
      <c r="D2493" s="449" t="s">
        <v>13365</v>
      </c>
    </row>
    <row r="2494" spans="1:4" ht="60">
      <c r="A2494" s="446">
        <v>3428</v>
      </c>
      <c r="B2494" s="447" t="s">
        <v>8669</v>
      </c>
      <c r="C2494" s="448" t="s">
        <v>6190</v>
      </c>
      <c r="D2494" s="449" t="s">
        <v>13335</v>
      </c>
    </row>
    <row r="2495" spans="1:4" ht="60">
      <c r="A2495" s="446">
        <v>3429</v>
      </c>
      <c r="B2495" s="447" t="s">
        <v>8670</v>
      </c>
      <c r="C2495" s="448" t="s">
        <v>6190</v>
      </c>
      <c r="D2495" s="449" t="s">
        <v>13336</v>
      </c>
    </row>
    <row r="2496" spans="1:4" ht="30">
      <c r="A2496" s="446">
        <v>36896</v>
      </c>
      <c r="B2496" s="447" t="s">
        <v>8675</v>
      </c>
      <c r="C2496" s="448" t="s">
        <v>6192</v>
      </c>
      <c r="D2496" s="449" t="s">
        <v>13341</v>
      </c>
    </row>
    <row r="2497" spans="1:4" ht="45">
      <c r="A2497" s="446">
        <v>34367</v>
      </c>
      <c r="B2497" s="447" t="s">
        <v>8676</v>
      </c>
      <c r="C2497" s="448" t="s">
        <v>6192</v>
      </c>
      <c r="D2497" s="449" t="s">
        <v>13342</v>
      </c>
    </row>
    <row r="2498" spans="1:4" ht="45">
      <c r="A2498" s="446">
        <v>36897</v>
      </c>
      <c r="B2498" s="447" t="s">
        <v>8677</v>
      </c>
      <c r="C2498" s="448" t="s">
        <v>6192</v>
      </c>
      <c r="D2498" s="449" t="s">
        <v>13343</v>
      </c>
    </row>
    <row r="2499" spans="1:4" ht="45">
      <c r="A2499" s="446">
        <v>36884</v>
      </c>
      <c r="B2499" s="447" t="s">
        <v>8677</v>
      </c>
      <c r="C2499" s="448" t="s">
        <v>6190</v>
      </c>
      <c r="D2499" s="449" t="s">
        <v>13344</v>
      </c>
    </row>
    <row r="2500" spans="1:4" ht="30">
      <c r="A2500" s="446">
        <v>597</v>
      </c>
      <c r="B2500" s="447" t="s">
        <v>8678</v>
      </c>
      <c r="C2500" s="448" t="s">
        <v>6190</v>
      </c>
      <c r="D2500" s="449" t="s">
        <v>13345</v>
      </c>
    </row>
    <row r="2501" spans="1:4" ht="45">
      <c r="A2501" s="446">
        <v>34369</v>
      </c>
      <c r="B2501" s="447" t="s">
        <v>8679</v>
      </c>
      <c r="C2501" s="448" t="s">
        <v>6192</v>
      </c>
      <c r="D2501" s="449" t="s">
        <v>13346</v>
      </c>
    </row>
    <row r="2502" spans="1:4" ht="45">
      <c r="A2502" s="446">
        <v>34362</v>
      </c>
      <c r="B2502" s="447" t="s">
        <v>8680</v>
      </c>
      <c r="C2502" s="448" t="s">
        <v>6192</v>
      </c>
      <c r="D2502" s="449" t="s">
        <v>13347</v>
      </c>
    </row>
    <row r="2503" spans="1:4" ht="45">
      <c r="A2503" s="446">
        <v>34363</v>
      </c>
      <c r="B2503" s="447" t="s">
        <v>8681</v>
      </c>
      <c r="C2503" s="448" t="s">
        <v>6192</v>
      </c>
      <c r="D2503" s="449" t="s">
        <v>13348</v>
      </c>
    </row>
    <row r="2504" spans="1:4" ht="45">
      <c r="A2504" s="446">
        <v>34364</v>
      </c>
      <c r="B2504" s="447" t="s">
        <v>8682</v>
      </c>
      <c r="C2504" s="448" t="s">
        <v>6192</v>
      </c>
      <c r="D2504" s="449" t="s">
        <v>13349</v>
      </c>
    </row>
    <row r="2505" spans="1:4" ht="45">
      <c r="A2505" s="446">
        <v>34365</v>
      </c>
      <c r="B2505" s="447" t="s">
        <v>8683</v>
      </c>
      <c r="C2505" s="448" t="s">
        <v>6192</v>
      </c>
      <c r="D2505" s="449" t="s">
        <v>13350</v>
      </c>
    </row>
    <row r="2506" spans="1:4" ht="45">
      <c r="A2506" s="446">
        <v>34371</v>
      </c>
      <c r="B2506" s="447" t="s">
        <v>8671</v>
      </c>
      <c r="C2506" s="448" t="s">
        <v>6192</v>
      </c>
      <c r="D2506" s="449" t="s">
        <v>13337</v>
      </c>
    </row>
    <row r="2507" spans="1:4" ht="45">
      <c r="A2507" s="446">
        <v>34370</v>
      </c>
      <c r="B2507" s="447" t="s">
        <v>8672</v>
      </c>
      <c r="C2507" s="448" t="s">
        <v>6192</v>
      </c>
      <c r="D2507" s="449" t="s">
        <v>13338</v>
      </c>
    </row>
    <row r="2508" spans="1:4" ht="45">
      <c r="A2508" s="446">
        <v>34372</v>
      </c>
      <c r="B2508" s="447" t="s">
        <v>8673</v>
      </c>
      <c r="C2508" s="448" t="s">
        <v>6192</v>
      </c>
      <c r="D2508" s="449" t="s">
        <v>13339</v>
      </c>
    </row>
    <row r="2509" spans="1:4" ht="45">
      <c r="A2509" s="446">
        <v>34373</v>
      </c>
      <c r="B2509" s="447" t="s">
        <v>8674</v>
      </c>
      <c r="C2509" s="448" t="s">
        <v>6192</v>
      </c>
      <c r="D2509" s="449" t="s">
        <v>13340</v>
      </c>
    </row>
    <row r="2510" spans="1:4" ht="30">
      <c r="A2510" s="446">
        <v>11199</v>
      </c>
      <c r="B2510" s="447" t="s">
        <v>8684</v>
      </c>
      <c r="C2510" s="448" t="s">
        <v>6192</v>
      </c>
      <c r="D2510" s="449" t="s">
        <v>13351</v>
      </c>
    </row>
    <row r="2511" spans="1:4" ht="30">
      <c r="A2511" s="446">
        <v>34801</v>
      </c>
      <c r="B2511" s="447" t="s">
        <v>8685</v>
      </c>
      <c r="C2511" s="448" t="s">
        <v>6192</v>
      </c>
      <c r="D2511" s="449" t="s">
        <v>13352</v>
      </c>
    </row>
    <row r="2512" spans="1:4" ht="30">
      <c r="A2512" s="446">
        <v>34799</v>
      </c>
      <c r="B2512" s="447" t="s">
        <v>8686</v>
      </c>
      <c r="C2512" s="448" t="s">
        <v>6192</v>
      </c>
      <c r="D2512" s="449" t="s">
        <v>13353</v>
      </c>
    </row>
    <row r="2513" spans="1:4" ht="30">
      <c r="A2513" s="446">
        <v>622</v>
      </c>
      <c r="B2513" s="447" t="s">
        <v>8687</v>
      </c>
      <c r="C2513" s="448" t="s">
        <v>6192</v>
      </c>
      <c r="D2513" s="449" t="s">
        <v>13354</v>
      </c>
    </row>
    <row r="2514" spans="1:4" ht="30">
      <c r="A2514" s="446">
        <v>34805</v>
      </c>
      <c r="B2514" s="447" t="s">
        <v>8688</v>
      </c>
      <c r="C2514" s="448" t="s">
        <v>6190</v>
      </c>
      <c r="D2514" s="449" t="s">
        <v>13355</v>
      </c>
    </row>
    <row r="2515" spans="1:4" ht="30">
      <c r="A2515" s="446">
        <v>34803</v>
      </c>
      <c r="B2515" s="447" t="s">
        <v>8689</v>
      </c>
      <c r="C2515" s="448" t="s">
        <v>6192</v>
      </c>
      <c r="D2515" s="449" t="s">
        <v>13356</v>
      </c>
    </row>
    <row r="2516" spans="1:4" ht="30">
      <c r="A2516" s="446">
        <v>606</v>
      </c>
      <c r="B2516" s="447" t="s">
        <v>8690</v>
      </c>
      <c r="C2516" s="448" t="s">
        <v>6190</v>
      </c>
      <c r="D2516" s="449" t="s">
        <v>13357</v>
      </c>
    </row>
    <row r="2517" spans="1:4" ht="30">
      <c r="A2517" s="446">
        <v>11227</v>
      </c>
      <c r="B2517" s="447" t="s">
        <v>8691</v>
      </c>
      <c r="C2517" s="448" t="s">
        <v>6192</v>
      </c>
      <c r="D2517" s="449" t="s">
        <v>13358</v>
      </c>
    </row>
    <row r="2518" spans="1:4" ht="30">
      <c r="A2518" s="446">
        <v>11193</v>
      </c>
      <c r="B2518" s="447" t="s">
        <v>8692</v>
      </c>
      <c r="C2518" s="448" t="s">
        <v>6190</v>
      </c>
      <c r="D2518" s="449" t="s">
        <v>13359</v>
      </c>
    </row>
    <row r="2519" spans="1:4" ht="30">
      <c r="A2519" s="446">
        <v>11194</v>
      </c>
      <c r="B2519" s="447" t="s">
        <v>8693</v>
      </c>
      <c r="C2519" s="448" t="s">
        <v>6190</v>
      </c>
      <c r="D2519" s="449" t="s">
        <v>13360</v>
      </c>
    </row>
    <row r="2520" spans="1:4" ht="30">
      <c r="A2520" s="446">
        <v>11197</v>
      </c>
      <c r="B2520" s="447" t="s">
        <v>8695</v>
      </c>
      <c r="C2520" s="448" t="s">
        <v>6192</v>
      </c>
      <c r="D2520" s="449" t="s">
        <v>13362</v>
      </c>
    </row>
    <row r="2521" spans="1:4" ht="45">
      <c r="A2521" s="446">
        <v>605</v>
      </c>
      <c r="B2521" s="447" t="s">
        <v>8694</v>
      </c>
      <c r="C2521" s="448" t="s">
        <v>6190</v>
      </c>
      <c r="D2521" s="449" t="s">
        <v>13361</v>
      </c>
    </row>
    <row r="2522" spans="1:4" ht="60">
      <c r="A2522" s="446">
        <v>3421</v>
      </c>
      <c r="B2522" s="447" t="s">
        <v>8699</v>
      </c>
      <c r="C2522" s="448" t="s">
        <v>6190</v>
      </c>
      <c r="D2522" s="449" t="s">
        <v>13366</v>
      </c>
    </row>
    <row r="2523" spans="1:4" ht="30">
      <c r="A2523" s="446">
        <v>599</v>
      </c>
      <c r="B2523" s="447" t="s">
        <v>8700</v>
      </c>
      <c r="C2523" s="448" t="s">
        <v>6190</v>
      </c>
      <c r="D2523" s="449" t="s">
        <v>13367</v>
      </c>
    </row>
    <row r="2524" spans="1:4" ht="30">
      <c r="A2524" s="446">
        <v>34380</v>
      </c>
      <c r="B2524" s="447" t="s">
        <v>8701</v>
      </c>
      <c r="C2524" s="448" t="s">
        <v>6192</v>
      </c>
      <c r="D2524" s="449" t="s">
        <v>13368</v>
      </c>
    </row>
    <row r="2525" spans="1:4" ht="30">
      <c r="A2525" s="446">
        <v>34381</v>
      </c>
      <c r="B2525" s="447" t="s">
        <v>8702</v>
      </c>
      <c r="C2525" s="448" t="s">
        <v>6192</v>
      </c>
      <c r="D2525" s="449" t="s">
        <v>13369</v>
      </c>
    </row>
    <row r="2526" spans="1:4" ht="30">
      <c r="A2526" s="446">
        <v>601</v>
      </c>
      <c r="B2526" s="447" t="s">
        <v>8702</v>
      </c>
      <c r="C2526" s="448" t="s">
        <v>6190</v>
      </c>
      <c r="D2526" s="449" t="s">
        <v>13370</v>
      </c>
    </row>
    <row r="2527" spans="1:4" ht="45">
      <c r="A2527" s="446">
        <v>3423</v>
      </c>
      <c r="B2527" s="447" t="s">
        <v>8703</v>
      </c>
      <c r="C2527" s="448" t="s">
        <v>6190</v>
      </c>
      <c r="D2527" s="449" t="s">
        <v>13371</v>
      </c>
    </row>
    <row r="2528" spans="1:4" ht="30">
      <c r="A2528" s="446">
        <v>34797</v>
      </c>
      <c r="B2528" s="447" t="s">
        <v>8704</v>
      </c>
      <c r="C2528" s="448" t="s">
        <v>6192</v>
      </c>
      <c r="D2528" s="449" t="s">
        <v>13372</v>
      </c>
    </row>
    <row r="2529" spans="1:4" ht="30">
      <c r="A2529" s="446">
        <v>624</v>
      </c>
      <c r="B2529" s="447" t="s">
        <v>8705</v>
      </c>
      <c r="C2529" s="448" t="s">
        <v>6190</v>
      </c>
      <c r="D2529" s="449" t="s">
        <v>13373</v>
      </c>
    </row>
    <row r="2530" spans="1:4" ht="30">
      <c r="A2530" s="446">
        <v>623</v>
      </c>
      <c r="B2530" s="447" t="s">
        <v>8706</v>
      </c>
      <c r="C2530" s="448" t="s">
        <v>6190</v>
      </c>
      <c r="D2530" s="449" t="s">
        <v>13374</v>
      </c>
    </row>
    <row r="2531" spans="1:4">
      <c r="A2531" s="446">
        <v>25964</v>
      </c>
      <c r="B2531" s="447" t="s">
        <v>8707</v>
      </c>
      <c r="C2531" s="448" t="s">
        <v>6191</v>
      </c>
      <c r="D2531" s="449" t="s">
        <v>13375</v>
      </c>
    </row>
    <row r="2532" spans="1:4">
      <c r="A2532" s="446">
        <v>41077</v>
      </c>
      <c r="B2532" s="447" t="s">
        <v>8708</v>
      </c>
      <c r="C2532" s="448" t="s">
        <v>6360</v>
      </c>
      <c r="D2532" s="449" t="s">
        <v>13376</v>
      </c>
    </row>
    <row r="2533" spans="1:4">
      <c r="A2533" s="446">
        <v>38987</v>
      </c>
      <c r="B2533" s="447" t="s">
        <v>8796</v>
      </c>
      <c r="C2533" s="448" t="s">
        <v>6192</v>
      </c>
      <c r="D2533" s="449" t="s">
        <v>13428</v>
      </c>
    </row>
    <row r="2534" spans="1:4">
      <c r="A2534" s="446">
        <v>38988</v>
      </c>
      <c r="B2534" s="447" t="s">
        <v>8797</v>
      </c>
      <c r="C2534" s="448" t="s">
        <v>6192</v>
      </c>
      <c r="D2534" s="449" t="s">
        <v>13429</v>
      </c>
    </row>
    <row r="2535" spans="1:4">
      <c r="A2535" s="446">
        <v>38989</v>
      </c>
      <c r="B2535" s="447" t="s">
        <v>8798</v>
      </c>
      <c r="C2535" s="448" t="s">
        <v>6192</v>
      </c>
      <c r="D2535" s="449" t="s">
        <v>13430</v>
      </c>
    </row>
    <row r="2536" spans="1:4">
      <c r="A2536" s="446">
        <v>38990</v>
      </c>
      <c r="B2536" s="447" t="s">
        <v>8799</v>
      </c>
      <c r="C2536" s="448" t="s">
        <v>6192</v>
      </c>
      <c r="D2536" s="449" t="s">
        <v>13431</v>
      </c>
    </row>
    <row r="2537" spans="1:4">
      <c r="A2537" s="446">
        <v>38991</v>
      </c>
      <c r="B2537" s="447" t="s">
        <v>8800</v>
      </c>
      <c r="C2537" s="448" t="s">
        <v>6192</v>
      </c>
      <c r="D2537" s="449" t="s">
        <v>13432</v>
      </c>
    </row>
    <row r="2538" spans="1:4" ht="30">
      <c r="A2538" s="446">
        <v>38913</v>
      </c>
      <c r="B2538" s="447" t="s">
        <v>8801</v>
      </c>
      <c r="C2538" s="448" t="s">
        <v>6192</v>
      </c>
      <c r="D2538" s="449" t="s">
        <v>13433</v>
      </c>
    </row>
    <row r="2539" spans="1:4" ht="30">
      <c r="A2539" s="446">
        <v>38914</v>
      </c>
      <c r="B2539" s="447" t="s">
        <v>8802</v>
      </c>
      <c r="C2539" s="448" t="s">
        <v>6192</v>
      </c>
      <c r="D2539" s="449" t="s">
        <v>13434</v>
      </c>
    </row>
    <row r="2540" spans="1:4" ht="30">
      <c r="A2540" s="446">
        <v>38915</v>
      </c>
      <c r="B2540" s="447" t="s">
        <v>8803</v>
      </c>
      <c r="C2540" s="448" t="s">
        <v>6192</v>
      </c>
      <c r="D2540" s="449" t="s">
        <v>12135</v>
      </c>
    </row>
    <row r="2541" spans="1:4" ht="30">
      <c r="A2541" s="446">
        <v>38916</v>
      </c>
      <c r="B2541" s="447" t="s">
        <v>8804</v>
      </c>
      <c r="C2541" s="448" t="s">
        <v>6192</v>
      </c>
      <c r="D2541" s="449" t="s">
        <v>13435</v>
      </c>
    </row>
    <row r="2542" spans="1:4">
      <c r="A2542" s="446">
        <v>39300</v>
      </c>
      <c r="B2542" s="447" t="s">
        <v>8805</v>
      </c>
      <c r="C2542" s="448" t="s">
        <v>6192</v>
      </c>
      <c r="D2542" s="449" t="s">
        <v>13185</v>
      </c>
    </row>
    <row r="2543" spans="1:4">
      <c r="A2543" s="446">
        <v>39301</v>
      </c>
      <c r="B2543" s="447" t="s">
        <v>8806</v>
      </c>
      <c r="C2543" s="448" t="s">
        <v>6192</v>
      </c>
      <c r="D2543" s="449" t="s">
        <v>13436</v>
      </c>
    </row>
    <row r="2544" spans="1:4">
      <c r="A2544" s="446">
        <v>39302</v>
      </c>
      <c r="B2544" s="447" t="s">
        <v>8807</v>
      </c>
      <c r="C2544" s="448" t="s">
        <v>6192</v>
      </c>
      <c r="D2544" s="449" t="s">
        <v>13092</v>
      </c>
    </row>
    <row r="2545" spans="1:4">
      <c r="A2545" s="446">
        <v>39303</v>
      </c>
      <c r="B2545" s="447" t="s">
        <v>8808</v>
      </c>
      <c r="C2545" s="448" t="s">
        <v>6192</v>
      </c>
      <c r="D2545" s="449" t="s">
        <v>13437</v>
      </c>
    </row>
    <row r="2546" spans="1:4" ht="30">
      <c r="A2546" s="446">
        <v>38923</v>
      </c>
      <c r="B2546" s="447" t="s">
        <v>8809</v>
      </c>
      <c r="C2546" s="448" t="s">
        <v>6192</v>
      </c>
      <c r="D2546" s="449" t="s">
        <v>11578</v>
      </c>
    </row>
    <row r="2547" spans="1:4" ht="30">
      <c r="A2547" s="446">
        <v>38925</v>
      </c>
      <c r="B2547" s="447" t="s">
        <v>8810</v>
      </c>
      <c r="C2547" s="448" t="s">
        <v>6192</v>
      </c>
      <c r="D2547" s="449" t="s">
        <v>12789</v>
      </c>
    </row>
    <row r="2548" spans="1:4" ht="30">
      <c r="A2548" s="446">
        <v>38926</v>
      </c>
      <c r="B2548" s="447" t="s">
        <v>8811</v>
      </c>
      <c r="C2548" s="448" t="s">
        <v>6192</v>
      </c>
      <c r="D2548" s="449" t="s">
        <v>13438</v>
      </c>
    </row>
    <row r="2549" spans="1:4" ht="30">
      <c r="A2549" s="446">
        <v>38927</v>
      </c>
      <c r="B2549" s="447" t="s">
        <v>8812</v>
      </c>
      <c r="C2549" s="448" t="s">
        <v>6192</v>
      </c>
      <c r="D2549" s="449" t="s">
        <v>13110</v>
      </c>
    </row>
    <row r="2550" spans="1:4" ht="30">
      <c r="A2550" s="446">
        <v>39304</v>
      </c>
      <c r="B2550" s="447" t="s">
        <v>8813</v>
      </c>
      <c r="C2550" s="448" t="s">
        <v>6192</v>
      </c>
      <c r="D2550" s="449" t="s">
        <v>13439</v>
      </c>
    </row>
    <row r="2551" spans="1:4" ht="30">
      <c r="A2551" s="446">
        <v>38924</v>
      </c>
      <c r="B2551" s="447" t="s">
        <v>8814</v>
      </c>
      <c r="C2551" s="448" t="s">
        <v>6192</v>
      </c>
      <c r="D2551" s="449" t="s">
        <v>13440</v>
      </c>
    </row>
    <row r="2552" spans="1:4" ht="30">
      <c r="A2552" s="446">
        <v>39305</v>
      </c>
      <c r="B2552" s="447" t="s">
        <v>8815</v>
      </c>
      <c r="C2552" s="448" t="s">
        <v>6192</v>
      </c>
      <c r="D2552" s="449" t="s">
        <v>13441</v>
      </c>
    </row>
    <row r="2553" spans="1:4" ht="30">
      <c r="A2553" s="446">
        <v>39306</v>
      </c>
      <c r="B2553" s="447" t="s">
        <v>8816</v>
      </c>
      <c r="C2553" s="448" t="s">
        <v>6192</v>
      </c>
      <c r="D2553" s="449" t="s">
        <v>13442</v>
      </c>
    </row>
    <row r="2554" spans="1:4" ht="30">
      <c r="A2554" s="446">
        <v>38929</v>
      </c>
      <c r="B2554" s="447" t="s">
        <v>8818</v>
      </c>
      <c r="C2554" s="448" t="s">
        <v>6192</v>
      </c>
      <c r="D2554" s="449" t="s">
        <v>13444</v>
      </c>
    </row>
    <row r="2555" spans="1:4" ht="30">
      <c r="A2555" s="446">
        <v>38928</v>
      </c>
      <c r="B2555" s="447" t="s">
        <v>8817</v>
      </c>
      <c r="C2555" s="448" t="s">
        <v>6192</v>
      </c>
      <c r="D2555" s="449" t="s">
        <v>13443</v>
      </c>
    </row>
    <row r="2556" spans="1:4" ht="30">
      <c r="A2556" s="446">
        <v>39307</v>
      </c>
      <c r="B2556" s="447" t="s">
        <v>8819</v>
      </c>
      <c r="C2556" s="448" t="s">
        <v>6192</v>
      </c>
      <c r="D2556" s="449" t="s">
        <v>13445</v>
      </c>
    </row>
    <row r="2557" spans="1:4" ht="30">
      <c r="A2557" s="446">
        <v>38930</v>
      </c>
      <c r="B2557" s="447" t="s">
        <v>8820</v>
      </c>
      <c r="C2557" s="448" t="s">
        <v>6192</v>
      </c>
      <c r="D2557" s="449" t="s">
        <v>13446</v>
      </c>
    </row>
    <row r="2558" spans="1:4" ht="30">
      <c r="A2558" s="446">
        <v>38931</v>
      </c>
      <c r="B2558" s="447" t="s">
        <v>8821</v>
      </c>
      <c r="C2558" s="448" t="s">
        <v>6192</v>
      </c>
      <c r="D2558" s="449" t="s">
        <v>13447</v>
      </c>
    </row>
    <row r="2559" spans="1:4" ht="30">
      <c r="A2559" s="446">
        <v>38932</v>
      </c>
      <c r="B2559" s="447" t="s">
        <v>8822</v>
      </c>
      <c r="C2559" s="448" t="s">
        <v>6192</v>
      </c>
      <c r="D2559" s="449" t="s">
        <v>12501</v>
      </c>
    </row>
    <row r="2560" spans="1:4" ht="30">
      <c r="A2560" s="446">
        <v>38934</v>
      </c>
      <c r="B2560" s="447" t="s">
        <v>8823</v>
      </c>
      <c r="C2560" s="448" t="s">
        <v>6192</v>
      </c>
      <c r="D2560" s="449" t="s">
        <v>13448</v>
      </c>
    </row>
    <row r="2561" spans="1:4" ht="30">
      <c r="A2561" s="446">
        <v>38935</v>
      </c>
      <c r="B2561" s="447" t="s">
        <v>8824</v>
      </c>
      <c r="C2561" s="448" t="s">
        <v>6192</v>
      </c>
      <c r="D2561" s="449" t="s">
        <v>13449</v>
      </c>
    </row>
    <row r="2562" spans="1:4" ht="30">
      <c r="A2562" s="446">
        <v>38937</v>
      </c>
      <c r="B2562" s="447" t="s">
        <v>8826</v>
      </c>
      <c r="C2562" s="448" t="s">
        <v>6192</v>
      </c>
      <c r="D2562" s="449" t="s">
        <v>13451</v>
      </c>
    </row>
    <row r="2563" spans="1:4" ht="30">
      <c r="A2563" s="446">
        <v>38936</v>
      </c>
      <c r="B2563" s="447" t="s">
        <v>8825</v>
      </c>
      <c r="C2563" s="448" t="s">
        <v>6192</v>
      </c>
      <c r="D2563" s="449" t="s">
        <v>13450</v>
      </c>
    </row>
    <row r="2564" spans="1:4" ht="30">
      <c r="A2564" s="446">
        <v>38938</v>
      </c>
      <c r="B2564" s="447" t="s">
        <v>8827</v>
      </c>
      <c r="C2564" s="448" t="s">
        <v>6192</v>
      </c>
      <c r="D2564" s="449" t="s">
        <v>13452</v>
      </c>
    </row>
    <row r="2565" spans="1:4">
      <c r="A2565" s="446">
        <v>20159</v>
      </c>
      <c r="B2565" s="447" t="s">
        <v>8709</v>
      </c>
      <c r="C2565" s="448" t="s">
        <v>6192</v>
      </c>
      <c r="D2565" s="449" t="s">
        <v>13377</v>
      </c>
    </row>
    <row r="2566" spans="1:4">
      <c r="A2566" s="446">
        <v>37963</v>
      </c>
      <c r="B2566" s="447" t="s">
        <v>8710</v>
      </c>
      <c r="C2566" s="448" t="s">
        <v>6192</v>
      </c>
      <c r="D2566" s="449" t="s">
        <v>13378</v>
      </c>
    </row>
    <row r="2567" spans="1:4">
      <c r="A2567" s="446">
        <v>37964</v>
      </c>
      <c r="B2567" s="447" t="s">
        <v>8711</v>
      </c>
      <c r="C2567" s="448" t="s">
        <v>6192</v>
      </c>
      <c r="D2567" s="449" t="s">
        <v>13379</v>
      </c>
    </row>
    <row r="2568" spans="1:4">
      <c r="A2568" s="446">
        <v>37965</v>
      </c>
      <c r="B2568" s="447" t="s">
        <v>8712</v>
      </c>
      <c r="C2568" s="448" t="s">
        <v>6192</v>
      </c>
      <c r="D2568" s="449" t="s">
        <v>11913</v>
      </c>
    </row>
    <row r="2569" spans="1:4">
      <c r="A2569" s="446">
        <v>37966</v>
      </c>
      <c r="B2569" s="447" t="s">
        <v>8713</v>
      </c>
      <c r="C2569" s="448" t="s">
        <v>6192</v>
      </c>
      <c r="D2569" s="449" t="s">
        <v>13380</v>
      </c>
    </row>
    <row r="2570" spans="1:4">
      <c r="A2570" s="446">
        <v>37967</v>
      </c>
      <c r="B2570" s="447" t="s">
        <v>8714</v>
      </c>
      <c r="C2570" s="448" t="s">
        <v>6192</v>
      </c>
      <c r="D2570" s="449" t="s">
        <v>13381</v>
      </c>
    </row>
    <row r="2571" spans="1:4">
      <c r="A2571" s="446">
        <v>37968</v>
      </c>
      <c r="B2571" s="447" t="s">
        <v>8715</v>
      </c>
      <c r="C2571" s="448" t="s">
        <v>6192</v>
      </c>
      <c r="D2571" s="449" t="s">
        <v>13382</v>
      </c>
    </row>
    <row r="2572" spans="1:4">
      <c r="A2572" s="446">
        <v>37969</v>
      </c>
      <c r="B2572" s="447" t="s">
        <v>8716</v>
      </c>
      <c r="C2572" s="448" t="s">
        <v>6192</v>
      </c>
      <c r="D2572" s="449" t="s">
        <v>13383</v>
      </c>
    </row>
    <row r="2573" spans="1:4">
      <c r="A2573" s="446">
        <v>37970</v>
      </c>
      <c r="B2573" s="447" t="s">
        <v>8717</v>
      </c>
      <c r="C2573" s="448" t="s">
        <v>6192</v>
      </c>
      <c r="D2573" s="449" t="s">
        <v>13384</v>
      </c>
    </row>
    <row r="2574" spans="1:4">
      <c r="A2574" s="446">
        <v>21118</v>
      </c>
      <c r="B2574" s="447" t="s">
        <v>8718</v>
      </c>
      <c r="C2574" s="448" t="s">
        <v>6192</v>
      </c>
      <c r="D2574" s="449" t="s">
        <v>12498</v>
      </c>
    </row>
    <row r="2575" spans="1:4">
      <c r="A2575" s="446">
        <v>37956</v>
      </c>
      <c r="B2575" s="447" t="s">
        <v>8719</v>
      </c>
      <c r="C2575" s="448" t="s">
        <v>6192</v>
      </c>
      <c r="D2575" s="449" t="s">
        <v>13385</v>
      </c>
    </row>
    <row r="2576" spans="1:4">
      <c r="A2576" s="446">
        <v>37957</v>
      </c>
      <c r="B2576" s="447" t="s">
        <v>8720</v>
      </c>
      <c r="C2576" s="448" t="s">
        <v>6192</v>
      </c>
      <c r="D2576" s="449" t="s">
        <v>13386</v>
      </c>
    </row>
    <row r="2577" spans="1:4">
      <c r="A2577" s="446">
        <v>37958</v>
      </c>
      <c r="B2577" s="447" t="s">
        <v>8721</v>
      </c>
      <c r="C2577" s="448" t="s">
        <v>6192</v>
      </c>
      <c r="D2577" s="449" t="s">
        <v>13380</v>
      </c>
    </row>
    <row r="2578" spans="1:4">
      <c r="A2578" s="446">
        <v>37959</v>
      </c>
      <c r="B2578" s="447" t="s">
        <v>8722</v>
      </c>
      <c r="C2578" s="448" t="s">
        <v>6192</v>
      </c>
      <c r="D2578" s="449" t="s">
        <v>13381</v>
      </c>
    </row>
    <row r="2579" spans="1:4">
      <c r="A2579" s="446">
        <v>37960</v>
      </c>
      <c r="B2579" s="447" t="s">
        <v>8723</v>
      </c>
      <c r="C2579" s="448" t="s">
        <v>6192</v>
      </c>
      <c r="D2579" s="449" t="s">
        <v>13387</v>
      </c>
    </row>
    <row r="2580" spans="1:4">
      <c r="A2580" s="446">
        <v>37961</v>
      </c>
      <c r="B2580" s="447" t="s">
        <v>8724</v>
      </c>
      <c r="C2580" s="448" t="s">
        <v>6192</v>
      </c>
      <c r="D2580" s="449" t="s">
        <v>13388</v>
      </c>
    </row>
    <row r="2581" spans="1:4">
      <c r="A2581" s="446">
        <v>37962</v>
      </c>
      <c r="B2581" s="447" t="s">
        <v>8725</v>
      </c>
      <c r="C2581" s="448" t="s">
        <v>6192</v>
      </c>
      <c r="D2581" s="449" t="s">
        <v>13389</v>
      </c>
    </row>
    <row r="2582" spans="1:4">
      <c r="A2582" s="446">
        <v>3533</v>
      </c>
      <c r="B2582" s="447" t="s">
        <v>8726</v>
      </c>
      <c r="C2582" s="448" t="s">
        <v>6192</v>
      </c>
      <c r="D2582" s="449" t="s">
        <v>13390</v>
      </c>
    </row>
    <row r="2583" spans="1:4">
      <c r="A2583" s="446">
        <v>3538</v>
      </c>
      <c r="B2583" s="447" t="s">
        <v>8727</v>
      </c>
      <c r="C2583" s="448" t="s">
        <v>6192</v>
      </c>
      <c r="D2583" s="449" t="s">
        <v>11773</v>
      </c>
    </row>
    <row r="2584" spans="1:4" ht="30">
      <c r="A2584" s="446">
        <v>3497</v>
      </c>
      <c r="B2584" s="447" t="s">
        <v>8728</v>
      </c>
      <c r="C2584" s="448" t="s">
        <v>6192</v>
      </c>
      <c r="D2584" s="449" t="s">
        <v>13391</v>
      </c>
    </row>
    <row r="2585" spans="1:4">
      <c r="A2585" s="446">
        <v>3498</v>
      </c>
      <c r="B2585" s="447" t="s">
        <v>8729</v>
      </c>
      <c r="C2585" s="448" t="s">
        <v>6192</v>
      </c>
      <c r="D2585" s="449" t="s">
        <v>12111</v>
      </c>
    </row>
    <row r="2586" spans="1:4">
      <c r="A2586" s="446">
        <v>3496</v>
      </c>
      <c r="B2586" s="447" t="s">
        <v>8730</v>
      </c>
      <c r="C2586" s="448" t="s">
        <v>6192</v>
      </c>
      <c r="D2586" s="449" t="s">
        <v>13392</v>
      </c>
    </row>
    <row r="2587" spans="1:4">
      <c r="A2587" s="446">
        <v>38429</v>
      </c>
      <c r="B2587" s="447" t="s">
        <v>8731</v>
      </c>
      <c r="C2587" s="448" t="s">
        <v>6192</v>
      </c>
      <c r="D2587" s="449" t="s">
        <v>12469</v>
      </c>
    </row>
    <row r="2588" spans="1:4">
      <c r="A2588" s="446">
        <v>38431</v>
      </c>
      <c r="B2588" s="447" t="s">
        <v>8732</v>
      </c>
      <c r="C2588" s="448" t="s">
        <v>6192</v>
      </c>
      <c r="D2588" s="449" t="s">
        <v>13393</v>
      </c>
    </row>
    <row r="2589" spans="1:4">
      <c r="A2589" s="446">
        <v>38430</v>
      </c>
      <c r="B2589" s="447" t="s">
        <v>8733</v>
      </c>
      <c r="C2589" s="448" t="s">
        <v>6192</v>
      </c>
      <c r="D2589" s="449" t="s">
        <v>13394</v>
      </c>
    </row>
    <row r="2590" spans="1:4">
      <c r="A2590" s="446">
        <v>36348</v>
      </c>
      <c r="B2590" s="447" t="s">
        <v>8734</v>
      </c>
      <c r="C2590" s="448" t="s">
        <v>6192</v>
      </c>
      <c r="D2590" s="449" t="s">
        <v>13395</v>
      </c>
    </row>
    <row r="2591" spans="1:4">
      <c r="A2591" s="446">
        <v>36349</v>
      </c>
      <c r="B2591" s="447" t="s">
        <v>8735</v>
      </c>
      <c r="C2591" s="448" t="s">
        <v>6192</v>
      </c>
      <c r="D2591" s="449" t="s">
        <v>13396</v>
      </c>
    </row>
    <row r="2592" spans="1:4">
      <c r="A2592" s="446">
        <v>38433</v>
      </c>
      <c r="B2592" s="447" t="s">
        <v>8736</v>
      </c>
      <c r="C2592" s="448" t="s">
        <v>6192</v>
      </c>
      <c r="D2592" s="449" t="s">
        <v>12984</v>
      </c>
    </row>
    <row r="2593" spans="1:4">
      <c r="A2593" s="446">
        <v>38440</v>
      </c>
      <c r="B2593" s="447" t="s">
        <v>8737</v>
      </c>
      <c r="C2593" s="448" t="s">
        <v>6192</v>
      </c>
      <c r="D2593" s="449" t="s">
        <v>13397</v>
      </c>
    </row>
    <row r="2594" spans="1:4">
      <c r="A2594" s="446">
        <v>36359</v>
      </c>
      <c r="B2594" s="447" t="s">
        <v>8738</v>
      </c>
      <c r="C2594" s="448" t="s">
        <v>6192</v>
      </c>
      <c r="D2594" s="449" t="s">
        <v>12016</v>
      </c>
    </row>
    <row r="2595" spans="1:4">
      <c r="A2595" s="446">
        <v>36360</v>
      </c>
      <c r="B2595" s="447" t="s">
        <v>8739</v>
      </c>
      <c r="C2595" s="448" t="s">
        <v>6192</v>
      </c>
      <c r="D2595" s="449" t="s">
        <v>11292</v>
      </c>
    </row>
    <row r="2596" spans="1:4">
      <c r="A2596" s="446">
        <v>38434</v>
      </c>
      <c r="B2596" s="447" t="s">
        <v>8740</v>
      </c>
      <c r="C2596" s="448" t="s">
        <v>6192</v>
      </c>
      <c r="D2596" s="449" t="s">
        <v>13398</v>
      </c>
    </row>
    <row r="2597" spans="1:4">
      <c r="A2597" s="446">
        <v>38435</v>
      </c>
      <c r="B2597" s="447" t="s">
        <v>8741</v>
      </c>
      <c r="C2597" s="448" t="s">
        <v>6192</v>
      </c>
      <c r="D2597" s="449" t="s">
        <v>12678</v>
      </c>
    </row>
    <row r="2598" spans="1:4">
      <c r="A2598" s="446">
        <v>38436</v>
      </c>
      <c r="B2598" s="447" t="s">
        <v>8742</v>
      </c>
      <c r="C2598" s="448" t="s">
        <v>6192</v>
      </c>
      <c r="D2598" s="449" t="s">
        <v>13399</v>
      </c>
    </row>
    <row r="2599" spans="1:4">
      <c r="A2599" s="446">
        <v>38437</v>
      </c>
      <c r="B2599" s="447" t="s">
        <v>8743</v>
      </c>
      <c r="C2599" s="448" t="s">
        <v>6192</v>
      </c>
      <c r="D2599" s="449" t="s">
        <v>13400</v>
      </c>
    </row>
    <row r="2600" spans="1:4">
      <c r="A2600" s="446">
        <v>38438</v>
      </c>
      <c r="B2600" s="447" t="s">
        <v>8744</v>
      </c>
      <c r="C2600" s="448" t="s">
        <v>6192</v>
      </c>
      <c r="D2600" s="449" t="s">
        <v>13401</v>
      </c>
    </row>
    <row r="2601" spans="1:4">
      <c r="A2601" s="446">
        <v>38439</v>
      </c>
      <c r="B2601" s="447" t="s">
        <v>8745</v>
      </c>
      <c r="C2601" s="448" t="s">
        <v>6192</v>
      </c>
      <c r="D2601" s="449" t="s">
        <v>13402</v>
      </c>
    </row>
    <row r="2602" spans="1:4">
      <c r="A2602" s="446">
        <v>10836</v>
      </c>
      <c r="B2602" s="447" t="s">
        <v>8746</v>
      </c>
      <c r="C2602" s="448" t="s">
        <v>6192</v>
      </c>
      <c r="D2602" s="449" t="s">
        <v>11759</v>
      </c>
    </row>
    <row r="2603" spans="1:4">
      <c r="A2603" s="446">
        <v>20128</v>
      </c>
      <c r="B2603" s="447" t="s">
        <v>8747</v>
      </c>
      <c r="C2603" s="448" t="s">
        <v>6192</v>
      </c>
      <c r="D2603" s="449" t="s">
        <v>13403</v>
      </c>
    </row>
    <row r="2604" spans="1:4">
      <c r="A2604" s="446">
        <v>20131</v>
      </c>
      <c r="B2604" s="447" t="s">
        <v>8748</v>
      </c>
      <c r="C2604" s="448" t="s">
        <v>6192</v>
      </c>
      <c r="D2604" s="449" t="s">
        <v>13404</v>
      </c>
    </row>
    <row r="2605" spans="1:4">
      <c r="A2605" s="446">
        <v>3521</v>
      </c>
      <c r="B2605" s="447" t="s">
        <v>8749</v>
      </c>
      <c r="C2605" s="448" t="s">
        <v>6192</v>
      </c>
      <c r="D2605" s="449" t="s">
        <v>11315</v>
      </c>
    </row>
    <row r="2606" spans="1:4">
      <c r="A2606" s="446">
        <v>3531</v>
      </c>
      <c r="B2606" s="447" t="s">
        <v>8750</v>
      </c>
      <c r="C2606" s="448" t="s">
        <v>6192</v>
      </c>
      <c r="D2606" s="449" t="s">
        <v>13405</v>
      </c>
    </row>
    <row r="2607" spans="1:4">
      <c r="A2607" s="446">
        <v>3522</v>
      </c>
      <c r="B2607" s="447" t="s">
        <v>8751</v>
      </c>
      <c r="C2607" s="448" t="s">
        <v>6192</v>
      </c>
      <c r="D2607" s="449" t="s">
        <v>13406</v>
      </c>
    </row>
    <row r="2608" spans="1:4">
      <c r="A2608" s="446">
        <v>3527</v>
      </c>
      <c r="B2608" s="447" t="s">
        <v>8752</v>
      </c>
      <c r="C2608" s="448" t="s">
        <v>6192</v>
      </c>
      <c r="D2608" s="449" t="s">
        <v>13407</v>
      </c>
    </row>
    <row r="2609" spans="1:4">
      <c r="A2609" s="446">
        <v>3492</v>
      </c>
      <c r="B2609" s="447" t="s">
        <v>8784</v>
      </c>
      <c r="C2609" s="448" t="s">
        <v>6192</v>
      </c>
      <c r="D2609" s="449" t="s">
        <v>13419</v>
      </c>
    </row>
    <row r="2610" spans="1:4">
      <c r="A2610" s="446">
        <v>3491</v>
      </c>
      <c r="B2610" s="447" t="s">
        <v>8785</v>
      </c>
      <c r="C2610" s="448" t="s">
        <v>6192</v>
      </c>
      <c r="D2610" s="449" t="s">
        <v>12579</v>
      </c>
    </row>
    <row r="2611" spans="1:4">
      <c r="A2611" s="446">
        <v>3493</v>
      </c>
      <c r="B2611" s="447" t="s">
        <v>8786</v>
      </c>
      <c r="C2611" s="448" t="s">
        <v>6192</v>
      </c>
      <c r="D2611" s="449" t="s">
        <v>12046</v>
      </c>
    </row>
    <row r="2612" spans="1:4">
      <c r="A2612" s="446">
        <v>12628</v>
      </c>
      <c r="B2612" s="447" t="s">
        <v>8787</v>
      </c>
      <c r="C2612" s="448" t="s">
        <v>6192</v>
      </c>
      <c r="D2612" s="449" t="s">
        <v>13420</v>
      </c>
    </row>
    <row r="2613" spans="1:4">
      <c r="A2613" s="446">
        <v>12629</v>
      </c>
      <c r="B2613" s="447" t="s">
        <v>8788</v>
      </c>
      <c r="C2613" s="448" t="s">
        <v>6192</v>
      </c>
      <c r="D2613" s="449" t="s">
        <v>13421</v>
      </c>
    </row>
    <row r="2614" spans="1:4">
      <c r="A2614" s="446">
        <v>3481</v>
      </c>
      <c r="B2614" s="447" t="s">
        <v>8789</v>
      </c>
      <c r="C2614" s="448" t="s">
        <v>6192</v>
      </c>
      <c r="D2614" s="449" t="s">
        <v>13422</v>
      </c>
    </row>
    <row r="2615" spans="1:4">
      <c r="A2615" s="446">
        <v>3510</v>
      </c>
      <c r="B2615" s="447" t="s">
        <v>8790</v>
      </c>
      <c r="C2615" s="448" t="s">
        <v>6192</v>
      </c>
      <c r="D2615" s="449" t="s">
        <v>12527</v>
      </c>
    </row>
    <row r="2616" spans="1:4">
      <c r="A2616" s="446">
        <v>3508</v>
      </c>
      <c r="B2616" s="447" t="s">
        <v>8791</v>
      </c>
      <c r="C2616" s="448" t="s">
        <v>6192</v>
      </c>
      <c r="D2616" s="449" t="s">
        <v>13423</v>
      </c>
    </row>
    <row r="2617" spans="1:4" ht="30">
      <c r="A2617" s="446">
        <v>10835</v>
      </c>
      <c r="B2617" s="447" t="s">
        <v>8753</v>
      </c>
      <c r="C2617" s="448" t="s">
        <v>6192</v>
      </c>
      <c r="D2617" s="449" t="s">
        <v>11301</v>
      </c>
    </row>
    <row r="2618" spans="1:4">
      <c r="A2618" s="446">
        <v>3485</v>
      </c>
      <c r="B2618" s="447" t="s">
        <v>8755</v>
      </c>
      <c r="C2618" s="448" t="s">
        <v>6192</v>
      </c>
      <c r="D2618" s="449" t="s">
        <v>13408</v>
      </c>
    </row>
    <row r="2619" spans="1:4">
      <c r="A2619" s="446">
        <v>3475</v>
      </c>
      <c r="B2619" s="447" t="s">
        <v>8754</v>
      </c>
      <c r="C2619" s="448" t="s">
        <v>6192</v>
      </c>
      <c r="D2619" s="449" t="s">
        <v>12358</v>
      </c>
    </row>
    <row r="2620" spans="1:4">
      <c r="A2620" s="446">
        <v>3534</v>
      </c>
      <c r="B2620" s="447" t="s">
        <v>8756</v>
      </c>
      <c r="C2620" s="448" t="s">
        <v>6192</v>
      </c>
      <c r="D2620" s="449" t="s">
        <v>13258</v>
      </c>
    </row>
    <row r="2621" spans="1:4">
      <c r="A2621" s="446">
        <v>3482</v>
      </c>
      <c r="B2621" s="447" t="s">
        <v>8758</v>
      </c>
      <c r="C2621" s="448" t="s">
        <v>6192</v>
      </c>
      <c r="D2621" s="449" t="s">
        <v>12799</v>
      </c>
    </row>
    <row r="2622" spans="1:4">
      <c r="A2622" s="446">
        <v>3543</v>
      </c>
      <c r="B2622" s="447" t="s">
        <v>8757</v>
      </c>
      <c r="C2622" s="448" t="s">
        <v>6192</v>
      </c>
      <c r="D2622" s="449" t="s">
        <v>11596</v>
      </c>
    </row>
    <row r="2623" spans="1:4">
      <c r="A2623" s="446">
        <v>3505</v>
      </c>
      <c r="B2623" s="447" t="s">
        <v>8759</v>
      </c>
      <c r="C2623" s="448" t="s">
        <v>6192</v>
      </c>
      <c r="D2623" s="449" t="s">
        <v>11893</v>
      </c>
    </row>
    <row r="2624" spans="1:4">
      <c r="A2624" s="446">
        <v>3530</v>
      </c>
      <c r="B2624" s="447" t="s">
        <v>8776</v>
      </c>
      <c r="C2624" s="448" t="s">
        <v>6192</v>
      </c>
      <c r="D2624" s="449" t="s">
        <v>13416</v>
      </c>
    </row>
    <row r="2625" spans="1:4">
      <c r="A2625" s="446">
        <v>3542</v>
      </c>
      <c r="B2625" s="447" t="s">
        <v>8777</v>
      </c>
      <c r="C2625" s="448" t="s">
        <v>6192</v>
      </c>
      <c r="D2625" s="449" t="s">
        <v>11317</v>
      </c>
    </row>
    <row r="2626" spans="1:4">
      <c r="A2626" s="446">
        <v>3529</v>
      </c>
      <c r="B2626" s="447" t="s">
        <v>8778</v>
      </c>
      <c r="C2626" s="448" t="s">
        <v>6192</v>
      </c>
      <c r="D2626" s="449" t="s">
        <v>11976</v>
      </c>
    </row>
    <row r="2627" spans="1:4">
      <c r="A2627" s="446">
        <v>3536</v>
      </c>
      <c r="B2627" s="447" t="s">
        <v>8779</v>
      </c>
      <c r="C2627" s="448" t="s">
        <v>6192</v>
      </c>
      <c r="D2627" s="449" t="s">
        <v>11593</v>
      </c>
    </row>
    <row r="2628" spans="1:4">
      <c r="A2628" s="446">
        <v>3535</v>
      </c>
      <c r="B2628" s="447" t="s">
        <v>8780</v>
      </c>
      <c r="C2628" s="448" t="s">
        <v>6192</v>
      </c>
      <c r="D2628" s="449" t="s">
        <v>12624</v>
      </c>
    </row>
    <row r="2629" spans="1:4">
      <c r="A2629" s="446">
        <v>3540</v>
      </c>
      <c r="B2629" s="447" t="s">
        <v>8781</v>
      </c>
      <c r="C2629" s="448" t="s">
        <v>6192</v>
      </c>
      <c r="D2629" s="449" t="s">
        <v>11453</v>
      </c>
    </row>
    <row r="2630" spans="1:4">
      <c r="A2630" s="446">
        <v>3539</v>
      </c>
      <c r="B2630" s="447" t="s">
        <v>8782</v>
      </c>
      <c r="C2630" s="448" t="s">
        <v>6192</v>
      </c>
      <c r="D2630" s="449" t="s">
        <v>13417</v>
      </c>
    </row>
    <row r="2631" spans="1:4">
      <c r="A2631" s="446">
        <v>3513</v>
      </c>
      <c r="B2631" s="447" t="s">
        <v>8783</v>
      </c>
      <c r="C2631" s="448" t="s">
        <v>6192</v>
      </c>
      <c r="D2631" s="449" t="s">
        <v>13418</v>
      </c>
    </row>
    <row r="2632" spans="1:4">
      <c r="A2632" s="446">
        <v>3516</v>
      </c>
      <c r="B2632" s="447" t="s">
        <v>8760</v>
      </c>
      <c r="C2632" s="448" t="s">
        <v>6192</v>
      </c>
      <c r="D2632" s="449" t="s">
        <v>11853</v>
      </c>
    </row>
    <row r="2633" spans="1:4">
      <c r="A2633" s="446">
        <v>3517</v>
      </c>
      <c r="B2633" s="447" t="s">
        <v>8761</v>
      </c>
      <c r="C2633" s="448" t="s">
        <v>6192</v>
      </c>
      <c r="D2633" s="449" t="s">
        <v>13077</v>
      </c>
    </row>
    <row r="2634" spans="1:4" ht="30">
      <c r="A2634" s="446">
        <v>3515</v>
      </c>
      <c r="B2634" s="447" t="s">
        <v>8762</v>
      </c>
      <c r="C2634" s="448" t="s">
        <v>6192</v>
      </c>
      <c r="D2634" s="449" t="s">
        <v>13409</v>
      </c>
    </row>
    <row r="2635" spans="1:4" ht="30">
      <c r="A2635" s="446">
        <v>20147</v>
      </c>
      <c r="B2635" s="447" t="s">
        <v>8763</v>
      </c>
      <c r="C2635" s="448" t="s">
        <v>6192</v>
      </c>
      <c r="D2635" s="449" t="s">
        <v>13410</v>
      </c>
    </row>
    <row r="2636" spans="1:4" ht="30">
      <c r="A2636" s="446">
        <v>3524</v>
      </c>
      <c r="B2636" s="447" t="s">
        <v>8764</v>
      </c>
      <c r="C2636" s="448" t="s">
        <v>6192</v>
      </c>
      <c r="D2636" s="449" t="s">
        <v>11350</v>
      </c>
    </row>
    <row r="2637" spans="1:4" ht="30">
      <c r="A2637" s="446">
        <v>3532</v>
      </c>
      <c r="B2637" s="447" t="s">
        <v>8765</v>
      </c>
      <c r="C2637" s="448" t="s">
        <v>6192</v>
      </c>
      <c r="D2637" s="449" t="s">
        <v>13411</v>
      </c>
    </row>
    <row r="2638" spans="1:4">
      <c r="A2638" s="446">
        <v>3528</v>
      </c>
      <c r="B2638" s="447" t="s">
        <v>8766</v>
      </c>
      <c r="C2638" s="448" t="s">
        <v>6192</v>
      </c>
      <c r="D2638" s="449" t="s">
        <v>13412</v>
      </c>
    </row>
    <row r="2639" spans="1:4">
      <c r="A2639" s="446">
        <v>37952</v>
      </c>
      <c r="B2639" s="447" t="s">
        <v>8767</v>
      </c>
      <c r="C2639" s="448" t="s">
        <v>6192</v>
      </c>
      <c r="D2639" s="449" t="s">
        <v>13413</v>
      </c>
    </row>
    <row r="2640" spans="1:4">
      <c r="A2640" s="446">
        <v>37951</v>
      </c>
      <c r="B2640" s="447" t="s">
        <v>8768</v>
      </c>
      <c r="C2640" s="448" t="s">
        <v>6192</v>
      </c>
      <c r="D2640" s="449" t="s">
        <v>11763</v>
      </c>
    </row>
    <row r="2641" spans="1:4">
      <c r="A2641" s="446">
        <v>3518</v>
      </c>
      <c r="B2641" s="447" t="s">
        <v>8769</v>
      </c>
      <c r="C2641" s="448" t="s">
        <v>6192</v>
      </c>
      <c r="D2641" s="449" t="s">
        <v>12793</v>
      </c>
    </row>
    <row r="2642" spans="1:4">
      <c r="A2642" s="446">
        <v>3519</v>
      </c>
      <c r="B2642" s="447" t="s">
        <v>8770</v>
      </c>
      <c r="C2642" s="448" t="s">
        <v>6192</v>
      </c>
      <c r="D2642" s="449" t="s">
        <v>13414</v>
      </c>
    </row>
    <row r="2643" spans="1:4">
      <c r="A2643" s="446">
        <v>3520</v>
      </c>
      <c r="B2643" s="447" t="s">
        <v>8771</v>
      </c>
      <c r="C2643" s="448" t="s">
        <v>6192</v>
      </c>
      <c r="D2643" s="449" t="s">
        <v>13415</v>
      </c>
    </row>
    <row r="2644" spans="1:4">
      <c r="A2644" s="446">
        <v>37950</v>
      </c>
      <c r="B2644" s="447" t="s">
        <v>8772</v>
      </c>
      <c r="C2644" s="448" t="s">
        <v>6192</v>
      </c>
      <c r="D2644" s="449" t="s">
        <v>13404</v>
      </c>
    </row>
    <row r="2645" spans="1:4">
      <c r="A2645" s="446">
        <v>37949</v>
      </c>
      <c r="B2645" s="447" t="s">
        <v>8773</v>
      </c>
      <c r="C2645" s="448" t="s">
        <v>6192</v>
      </c>
      <c r="D2645" s="449" t="s">
        <v>11739</v>
      </c>
    </row>
    <row r="2646" spans="1:4">
      <c r="A2646" s="446">
        <v>3526</v>
      </c>
      <c r="B2646" s="447" t="s">
        <v>8774</v>
      </c>
      <c r="C2646" s="448" t="s">
        <v>6192</v>
      </c>
      <c r="D2646" s="449" t="s">
        <v>12222</v>
      </c>
    </row>
    <row r="2647" spans="1:4">
      <c r="A2647" s="446">
        <v>3509</v>
      </c>
      <c r="B2647" s="447" t="s">
        <v>8775</v>
      </c>
      <c r="C2647" s="448" t="s">
        <v>6192</v>
      </c>
      <c r="D2647" s="449" t="s">
        <v>11308</v>
      </c>
    </row>
    <row r="2648" spans="1:4" ht="30">
      <c r="A2648" s="446">
        <v>38939</v>
      </c>
      <c r="B2648" s="447" t="s">
        <v>8792</v>
      </c>
      <c r="C2648" s="448" t="s">
        <v>6192</v>
      </c>
      <c r="D2648" s="449" t="s">
        <v>13424</v>
      </c>
    </row>
    <row r="2649" spans="1:4" ht="30">
      <c r="A2649" s="446">
        <v>38940</v>
      </c>
      <c r="B2649" s="447" t="s">
        <v>8793</v>
      </c>
      <c r="C2649" s="448" t="s">
        <v>6192</v>
      </c>
      <c r="D2649" s="449" t="s">
        <v>13425</v>
      </c>
    </row>
    <row r="2650" spans="1:4" ht="30">
      <c r="A2650" s="446">
        <v>38941</v>
      </c>
      <c r="B2650" s="447" t="s">
        <v>8794</v>
      </c>
      <c r="C2650" s="448" t="s">
        <v>6192</v>
      </c>
      <c r="D2650" s="449" t="s">
        <v>13426</v>
      </c>
    </row>
    <row r="2651" spans="1:4" ht="30">
      <c r="A2651" s="446">
        <v>38942</v>
      </c>
      <c r="B2651" s="447" t="s">
        <v>8795</v>
      </c>
      <c r="C2651" s="448" t="s">
        <v>6192</v>
      </c>
      <c r="D2651" s="449" t="s">
        <v>13427</v>
      </c>
    </row>
    <row r="2652" spans="1:4">
      <c r="A2652" s="446">
        <v>3489</v>
      </c>
      <c r="B2652" s="447" t="s">
        <v>8828</v>
      </c>
      <c r="C2652" s="448" t="s">
        <v>6192</v>
      </c>
      <c r="D2652" s="449" t="s">
        <v>12475</v>
      </c>
    </row>
    <row r="2653" spans="1:4">
      <c r="A2653" s="446">
        <v>20151</v>
      </c>
      <c r="B2653" s="447" t="s">
        <v>8829</v>
      </c>
      <c r="C2653" s="448" t="s">
        <v>6192</v>
      </c>
      <c r="D2653" s="449" t="s">
        <v>13453</v>
      </c>
    </row>
    <row r="2654" spans="1:4">
      <c r="A2654" s="446">
        <v>20152</v>
      </c>
      <c r="B2654" s="447" t="s">
        <v>8830</v>
      </c>
      <c r="C2654" s="448" t="s">
        <v>6192</v>
      </c>
      <c r="D2654" s="449" t="s">
        <v>13454</v>
      </c>
    </row>
    <row r="2655" spans="1:4">
      <c r="A2655" s="446">
        <v>20148</v>
      </c>
      <c r="B2655" s="447" t="s">
        <v>8831</v>
      </c>
      <c r="C2655" s="448" t="s">
        <v>6192</v>
      </c>
      <c r="D2655" s="449" t="s">
        <v>11773</v>
      </c>
    </row>
    <row r="2656" spans="1:4">
      <c r="A2656" s="446">
        <v>20149</v>
      </c>
      <c r="B2656" s="447" t="s">
        <v>8832</v>
      </c>
      <c r="C2656" s="448" t="s">
        <v>6192</v>
      </c>
      <c r="D2656" s="449" t="s">
        <v>13455</v>
      </c>
    </row>
    <row r="2657" spans="1:4">
      <c r="A2657" s="446">
        <v>20150</v>
      </c>
      <c r="B2657" s="447" t="s">
        <v>8833</v>
      </c>
      <c r="C2657" s="448" t="s">
        <v>6192</v>
      </c>
      <c r="D2657" s="449" t="s">
        <v>11323</v>
      </c>
    </row>
    <row r="2658" spans="1:4">
      <c r="A2658" s="446">
        <v>20157</v>
      </c>
      <c r="B2658" s="447" t="s">
        <v>8834</v>
      </c>
      <c r="C2658" s="448" t="s">
        <v>6192</v>
      </c>
      <c r="D2658" s="449" t="s">
        <v>11825</v>
      </c>
    </row>
    <row r="2659" spans="1:4">
      <c r="A2659" s="446">
        <v>20158</v>
      </c>
      <c r="B2659" s="447" t="s">
        <v>8835</v>
      </c>
      <c r="C2659" s="448" t="s">
        <v>6192</v>
      </c>
      <c r="D2659" s="449" t="s">
        <v>13456</v>
      </c>
    </row>
    <row r="2660" spans="1:4">
      <c r="A2660" s="446">
        <v>20154</v>
      </c>
      <c r="B2660" s="447" t="s">
        <v>8836</v>
      </c>
      <c r="C2660" s="448" t="s">
        <v>6192</v>
      </c>
      <c r="D2660" s="449" t="s">
        <v>12026</v>
      </c>
    </row>
    <row r="2661" spans="1:4">
      <c r="A2661" s="446">
        <v>20155</v>
      </c>
      <c r="B2661" s="447" t="s">
        <v>8837</v>
      </c>
      <c r="C2661" s="448" t="s">
        <v>6192</v>
      </c>
      <c r="D2661" s="449" t="s">
        <v>11931</v>
      </c>
    </row>
    <row r="2662" spans="1:4">
      <c r="A2662" s="446">
        <v>20156</v>
      </c>
      <c r="B2662" s="447" t="s">
        <v>8838</v>
      </c>
      <c r="C2662" s="448" t="s">
        <v>6192</v>
      </c>
      <c r="D2662" s="449" t="s">
        <v>13457</v>
      </c>
    </row>
    <row r="2663" spans="1:4">
      <c r="A2663" s="446">
        <v>3512</v>
      </c>
      <c r="B2663" s="447" t="s">
        <v>8839</v>
      </c>
      <c r="C2663" s="448" t="s">
        <v>6192</v>
      </c>
      <c r="D2663" s="449" t="s">
        <v>13458</v>
      </c>
    </row>
    <row r="2664" spans="1:4">
      <c r="A2664" s="446">
        <v>3499</v>
      </c>
      <c r="B2664" s="447" t="s">
        <v>8840</v>
      </c>
      <c r="C2664" s="448" t="s">
        <v>6192</v>
      </c>
      <c r="D2664" s="449" t="s">
        <v>13459</v>
      </c>
    </row>
    <row r="2665" spans="1:4">
      <c r="A2665" s="446">
        <v>3500</v>
      </c>
      <c r="B2665" s="447" t="s">
        <v>8841</v>
      </c>
      <c r="C2665" s="448" t="s">
        <v>6192</v>
      </c>
      <c r="D2665" s="449" t="s">
        <v>13460</v>
      </c>
    </row>
    <row r="2666" spans="1:4">
      <c r="A2666" s="446">
        <v>3501</v>
      </c>
      <c r="B2666" s="447" t="s">
        <v>8842</v>
      </c>
      <c r="C2666" s="448" t="s">
        <v>6192</v>
      </c>
      <c r="D2666" s="449" t="s">
        <v>13461</v>
      </c>
    </row>
    <row r="2667" spans="1:4">
      <c r="A2667" s="446">
        <v>3502</v>
      </c>
      <c r="B2667" s="447" t="s">
        <v>8843</v>
      </c>
      <c r="C2667" s="448" t="s">
        <v>6192</v>
      </c>
      <c r="D2667" s="449" t="s">
        <v>13462</v>
      </c>
    </row>
    <row r="2668" spans="1:4">
      <c r="A2668" s="446">
        <v>3503</v>
      </c>
      <c r="B2668" s="447" t="s">
        <v>8844</v>
      </c>
      <c r="C2668" s="448" t="s">
        <v>6192</v>
      </c>
      <c r="D2668" s="449" t="s">
        <v>11397</v>
      </c>
    </row>
    <row r="2669" spans="1:4">
      <c r="A2669" s="446">
        <v>3477</v>
      </c>
      <c r="B2669" s="447" t="s">
        <v>8845</v>
      </c>
      <c r="C2669" s="448" t="s">
        <v>6192</v>
      </c>
      <c r="D2669" s="449" t="s">
        <v>13463</v>
      </c>
    </row>
    <row r="2670" spans="1:4">
      <c r="A2670" s="446">
        <v>3478</v>
      </c>
      <c r="B2670" s="447" t="s">
        <v>8846</v>
      </c>
      <c r="C2670" s="448" t="s">
        <v>6192</v>
      </c>
      <c r="D2670" s="449" t="s">
        <v>13464</v>
      </c>
    </row>
    <row r="2671" spans="1:4">
      <c r="A2671" s="446">
        <v>3525</v>
      </c>
      <c r="B2671" s="447" t="s">
        <v>8847</v>
      </c>
      <c r="C2671" s="448" t="s">
        <v>6192</v>
      </c>
      <c r="D2671" s="449" t="s">
        <v>13465</v>
      </c>
    </row>
    <row r="2672" spans="1:4">
      <c r="A2672" s="446">
        <v>3511</v>
      </c>
      <c r="B2672" s="447" t="s">
        <v>8848</v>
      </c>
      <c r="C2672" s="448" t="s">
        <v>6192</v>
      </c>
      <c r="D2672" s="449" t="s">
        <v>13466</v>
      </c>
    </row>
    <row r="2673" spans="1:4" ht="30">
      <c r="A2673" s="446">
        <v>38917</v>
      </c>
      <c r="B2673" s="447" t="s">
        <v>8849</v>
      </c>
      <c r="C2673" s="448" t="s">
        <v>6192</v>
      </c>
      <c r="D2673" s="449" t="s">
        <v>11447</v>
      </c>
    </row>
    <row r="2674" spans="1:4" ht="30">
      <c r="A2674" s="446">
        <v>38919</v>
      </c>
      <c r="B2674" s="447" t="s">
        <v>8850</v>
      </c>
      <c r="C2674" s="448" t="s">
        <v>6192</v>
      </c>
      <c r="D2674" s="449" t="s">
        <v>13467</v>
      </c>
    </row>
    <row r="2675" spans="1:4" ht="30">
      <c r="A2675" s="446">
        <v>38922</v>
      </c>
      <c r="B2675" s="447" t="s">
        <v>8851</v>
      </c>
      <c r="C2675" s="448" t="s">
        <v>6192</v>
      </c>
      <c r="D2675" s="449" t="s">
        <v>13468</v>
      </c>
    </row>
    <row r="2676" spans="1:4" ht="30">
      <c r="A2676" s="446">
        <v>38921</v>
      </c>
      <c r="B2676" s="447" t="s">
        <v>8852</v>
      </c>
      <c r="C2676" s="448" t="s">
        <v>6192</v>
      </c>
      <c r="D2676" s="449" t="s">
        <v>13469</v>
      </c>
    </row>
    <row r="2677" spans="1:4" ht="30">
      <c r="A2677" s="446">
        <v>38918</v>
      </c>
      <c r="B2677" s="447" t="s">
        <v>8853</v>
      </c>
      <c r="C2677" s="448" t="s">
        <v>6192</v>
      </c>
      <c r="D2677" s="449" t="s">
        <v>13470</v>
      </c>
    </row>
    <row r="2678" spans="1:4" ht="30">
      <c r="A2678" s="446">
        <v>38920</v>
      </c>
      <c r="B2678" s="447" t="s">
        <v>8854</v>
      </c>
      <c r="C2678" s="448" t="s">
        <v>6192</v>
      </c>
      <c r="D2678" s="449" t="s">
        <v>13471</v>
      </c>
    </row>
    <row r="2679" spans="1:4" ht="45">
      <c r="A2679" s="446">
        <v>3104</v>
      </c>
      <c r="B2679" s="447" t="s">
        <v>8855</v>
      </c>
      <c r="C2679" s="448" t="s">
        <v>7665</v>
      </c>
      <c r="D2679" s="449" t="s">
        <v>13472</v>
      </c>
    </row>
    <row r="2680" spans="1:4" ht="30">
      <c r="A2680" s="446">
        <v>12032</v>
      </c>
      <c r="B2680" s="447" t="s">
        <v>8856</v>
      </c>
      <c r="C2680" s="448" t="s">
        <v>6659</v>
      </c>
      <c r="D2680" s="449" t="s">
        <v>13473</v>
      </c>
    </row>
    <row r="2681" spans="1:4" ht="30">
      <c r="A2681" s="446">
        <v>12030</v>
      </c>
      <c r="B2681" s="447" t="s">
        <v>8857</v>
      </c>
      <c r="C2681" s="448" t="s">
        <v>6659</v>
      </c>
      <c r="D2681" s="449" t="s">
        <v>13474</v>
      </c>
    </row>
    <row r="2682" spans="1:4">
      <c r="A2682" s="446">
        <v>14157</v>
      </c>
      <c r="B2682" s="447" t="s">
        <v>8885</v>
      </c>
      <c r="C2682" s="448" t="s">
        <v>6192</v>
      </c>
      <c r="D2682" s="449" t="s">
        <v>11304</v>
      </c>
    </row>
    <row r="2683" spans="1:4" ht="30">
      <c r="A2683" s="446">
        <v>10908</v>
      </c>
      <c r="B2683" s="447" t="s">
        <v>8858</v>
      </c>
      <c r="C2683" s="448" t="s">
        <v>6192</v>
      </c>
      <c r="D2683" s="449" t="s">
        <v>13475</v>
      </c>
    </row>
    <row r="2684" spans="1:4" ht="30">
      <c r="A2684" s="446">
        <v>10909</v>
      </c>
      <c r="B2684" s="447" t="s">
        <v>8859</v>
      </c>
      <c r="C2684" s="448" t="s">
        <v>6192</v>
      </c>
      <c r="D2684" s="449" t="s">
        <v>12213</v>
      </c>
    </row>
    <row r="2685" spans="1:4" ht="30">
      <c r="A2685" s="446">
        <v>3669</v>
      </c>
      <c r="B2685" s="447" t="s">
        <v>8860</v>
      </c>
      <c r="C2685" s="448" t="s">
        <v>6192</v>
      </c>
      <c r="D2685" s="449" t="s">
        <v>13476</v>
      </c>
    </row>
    <row r="2686" spans="1:4" ht="30">
      <c r="A2686" s="446">
        <v>20138</v>
      </c>
      <c r="B2686" s="447" t="s">
        <v>8861</v>
      </c>
      <c r="C2686" s="448" t="s">
        <v>6192</v>
      </c>
      <c r="D2686" s="449" t="s">
        <v>13477</v>
      </c>
    </row>
    <row r="2687" spans="1:4">
      <c r="A2687" s="446">
        <v>20139</v>
      </c>
      <c r="B2687" s="447" t="s">
        <v>8862</v>
      </c>
      <c r="C2687" s="448" t="s">
        <v>6192</v>
      </c>
      <c r="D2687" s="449" t="s">
        <v>13478</v>
      </c>
    </row>
    <row r="2688" spans="1:4" ht="30">
      <c r="A2688" s="446">
        <v>3668</v>
      </c>
      <c r="B2688" s="447" t="s">
        <v>8863</v>
      </c>
      <c r="C2688" s="448" t="s">
        <v>6192</v>
      </c>
      <c r="D2688" s="449" t="s">
        <v>13479</v>
      </c>
    </row>
    <row r="2689" spans="1:4">
      <c r="A2689" s="446">
        <v>3656</v>
      </c>
      <c r="B2689" s="447" t="s">
        <v>8864</v>
      </c>
      <c r="C2689" s="448" t="s">
        <v>6192</v>
      </c>
      <c r="D2689" s="449" t="s">
        <v>13480</v>
      </c>
    </row>
    <row r="2690" spans="1:4">
      <c r="A2690" s="446">
        <v>10911</v>
      </c>
      <c r="B2690" s="447" t="s">
        <v>8865</v>
      </c>
      <c r="C2690" s="448" t="s">
        <v>6192</v>
      </c>
      <c r="D2690" s="449" t="s">
        <v>13481</v>
      </c>
    </row>
    <row r="2691" spans="1:4">
      <c r="A2691" s="446">
        <v>3654</v>
      </c>
      <c r="B2691" s="447" t="s">
        <v>8866</v>
      </c>
      <c r="C2691" s="448" t="s">
        <v>6192</v>
      </c>
      <c r="D2691" s="449" t="s">
        <v>13482</v>
      </c>
    </row>
    <row r="2692" spans="1:4">
      <c r="A2692" s="446">
        <v>3664</v>
      </c>
      <c r="B2692" s="447" t="s">
        <v>8867</v>
      </c>
      <c r="C2692" s="448" t="s">
        <v>6192</v>
      </c>
      <c r="D2692" s="449" t="s">
        <v>13483</v>
      </c>
    </row>
    <row r="2693" spans="1:4">
      <c r="A2693" s="446">
        <v>3657</v>
      </c>
      <c r="B2693" s="447" t="s">
        <v>8868</v>
      </c>
      <c r="C2693" s="448" t="s">
        <v>6192</v>
      </c>
      <c r="D2693" s="449" t="s">
        <v>11873</v>
      </c>
    </row>
    <row r="2694" spans="1:4" ht="30">
      <c r="A2694" s="446">
        <v>12625</v>
      </c>
      <c r="B2694" s="447" t="s">
        <v>8869</v>
      </c>
      <c r="C2694" s="448" t="s">
        <v>6192</v>
      </c>
      <c r="D2694" s="449" t="s">
        <v>12060</v>
      </c>
    </row>
    <row r="2695" spans="1:4">
      <c r="A2695" s="446">
        <v>20136</v>
      </c>
      <c r="B2695" s="447" t="s">
        <v>8870</v>
      </c>
      <c r="C2695" s="448" t="s">
        <v>6192</v>
      </c>
      <c r="D2695" s="449" t="s">
        <v>13484</v>
      </c>
    </row>
    <row r="2696" spans="1:4">
      <c r="A2696" s="446">
        <v>20144</v>
      </c>
      <c r="B2696" s="447" t="s">
        <v>8871</v>
      </c>
      <c r="C2696" s="448" t="s">
        <v>6192</v>
      </c>
      <c r="D2696" s="449" t="s">
        <v>13485</v>
      </c>
    </row>
    <row r="2697" spans="1:4">
      <c r="A2697" s="446">
        <v>20143</v>
      </c>
      <c r="B2697" s="447" t="s">
        <v>8872</v>
      </c>
      <c r="C2697" s="448" t="s">
        <v>6192</v>
      </c>
      <c r="D2697" s="449" t="s">
        <v>13486</v>
      </c>
    </row>
    <row r="2698" spans="1:4">
      <c r="A2698" s="446">
        <v>20145</v>
      </c>
      <c r="B2698" s="447" t="s">
        <v>8873</v>
      </c>
      <c r="C2698" s="448" t="s">
        <v>6192</v>
      </c>
      <c r="D2698" s="449" t="s">
        <v>13487</v>
      </c>
    </row>
    <row r="2699" spans="1:4">
      <c r="A2699" s="446">
        <v>20146</v>
      </c>
      <c r="B2699" s="447" t="s">
        <v>8874</v>
      </c>
      <c r="C2699" s="448" t="s">
        <v>6192</v>
      </c>
      <c r="D2699" s="449" t="s">
        <v>13488</v>
      </c>
    </row>
    <row r="2700" spans="1:4">
      <c r="A2700" s="446">
        <v>20140</v>
      </c>
      <c r="B2700" s="447" t="s">
        <v>8875</v>
      </c>
      <c r="C2700" s="448" t="s">
        <v>6192</v>
      </c>
      <c r="D2700" s="449" t="s">
        <v>13489</v>
      </c>
    </row>
    <row r="2701" spans="1:4">
      <c r="A2701" s="446">
        <v>20141</v>
      </c>
      <c r="B2701" s="447" t="s">
        <v>8876</v>
      </c>
      <c r="C2701" s="448" t="s">
        <v>6192</v>
      </c>
      <c r="D2701" s="449" t="s">
        <v>13490</v>
      </c>
    </row>
    <row r="2702" spans="1:4">
      <c r="A2702" s="446">
        <v>20142</v>
      </c>
      <c r="B2702" s="447" t="s">
        <v>8877</v>
      </c>
      <c r="C2702" s="448" t="s">
        <v>6192</v>
      </c>
      <c r="D2702" s="449" t="s">
        <v>13491</v>
      </c>
    </row>
    <row r="2703" spans="1:4">
      <c r="A2703" s="446">
        <v>3670</v>
      </c>
      <c r="B2703" s="447" t="s">
        <v>8883</v>
      </c>
      <c r="C2703" s="448" t="s">
        <v>6192</v>
      </c>
      <c r="D2703" s="449" t="s">
        <v>13495</v>
      </c>
    </row>
    <row r="2704" spans="1:4">
      <c r="A2704" s="446">
        <v>3666</v>
      </c>
      <c r="B2704" s="447" t="s">
        <v>8884</v>
      </c>
      <c r="C2704" s="448" t="s">
        <v>6192</v>
      </c>
      <c r="D2704" s="449" t="s">
        <v>13077</v>
      </c>
    </row>
    <row r="2705" spans="1:4">
      <c r="A2705" s="446">
        <v>3659</v>
      </c>
      <c r="B2705" s="447" t="s">
        <v>8878</v>
      </c>
      <c r="C2705" s="448" t="s">
        <v>6192</v>
      </c>
      <c r="D2705" s="449" t="s">
        <v>13492</v>
      </c>
    </row>
    <row r="2706" spans="1:4">
      <c r="A2706" s="446">
        <v>3660</v>
      </c>
      <c r="B2706" s="447" t="s">
        <v>8879</v>
      </c>
      <c r="C2706" s="448" t="s">
        <v>6192</v>
      </c>
      <c r="D2706" s="449" t="s">
        <v>12007</v>
      </c>
    </row>
    <row r="2707" spans="1:4">
      <c r="A2707" s="446">
        <v>3662</v>
      </c>
      <c r="B2707" s="447" t="s">
        <v>8880</v>
      </c>
      <c r="C2707" s="448" t="s">
        <v>6192</v>
      </c>
      <c r="D2707" s="449" t="s">
        <v>13493</v>
      </c>
    </row>
    <row r="2708" spans="1:4">
      <c r="A2708" s="446">
        <v>3661</v>
      </c>
      <c r="B2708" s="447" t="s">
        <v>8881</v>
      </c>
      <c r="C2708" s="448" t="s">
        <v>6192</v>
      </c>
      <c r="D2708" s="449" t="s">
        <v>12290</v>
      </c>
    </row>
    <row r="2709" spans="1:4">
      <c r="A2709" s="446">
        <v>3658</v>
      </c>
      <c r="B2709" s="447" t="s">
        <v>8882</v>
      </c>
      <c r="C2709" s="448" t="s">
        <v>6192</v>
      </c>
      <c r="D2709" s="449" t="s">
        <v>13494</v>
      </c>
    </row>
    <row r="2710" spans="1:4">
      <c r="A2710" s="446">
        <v>3653</v>
      </c>
      <c r="B2710" s="447" t="s">
        <v>8886</v>
      </c>
      <c r="C2710" s="448" t="s">
        <v>6192</v>
      </c>
      <c r="D2710" s="449" t="s">
        <v>13496</v>
      </c>
    </row>
    <row r="2711" spans="1:4">
      <c r="A2711" s="446">
        <v>3649</v>
      </c>
      <c r="B2711" s="447" t="s">
        <v>8887</v>
      </c>
      <c r="C2711" s="448" t="s">
        <v>6192</v>
      </c>
      <c r="D2711" s="449" t="s">
        <v>13497</v>
      </c>
    </row>
    <row r="2712" spans="1:4" ht="30">
      <c r="A2712" s="446">
        <v>42696</v>
      </c>
      <c r="B2712" s="447" t="s">
        <v>8888</v>
      </c>
      <c r="C2712" s="448" t="s">
        <v>6192</v>
      </c>
      <c r="D2712" s="449" t="s">
        <v>13498</v>
      </c>
    </row>
    <row r="2713" spans="1:4" ht="30">
      <c r="A2713" s="446">
        <v>42697</v>
      </c>
      <c r="B2713" s="447" t="s">
        <v>8889</v>
      </c>
      <c r="C2713" s="448" t="s">
        <v>6192</v>
      </c>
      <c r="D2713" s="449" t="s">
        <v>13499</v>
      </c>
    </row>
    <row r="2714" spans="1:4" ht="30">
      <c r="A2714" s="446">
        <v>42698</v>
      </c>
      <c r="B2714" s="447" t="s">
        <v>8890</v>
      </c>
      <c r="C2714" s="448" t="s">
        <v>6192</v>
      </c>
      <c r="D2714" s="449" t="s">
        <v>13500</v>
      </c>
    </row>
    <row r="2715" spans="1:4">
      <c r="A2715" s="446">
        <v>39875</v>
      </c>
      <c r="B2715" s="447" t="s">
        <v>8891</v>
      </c>
      <c r="C2715" s="448" t="s">
        <v>6192</v>
      </c>
      <c r="D2715" s="449" t="s">
        <v>13501</v>
      </c>
    </row>
    <row r="2716" spans="1:4">
      <c r="A2716" s="446">
        <v>39876</v>
      </c>
      <c r="B2716" s="447" t="s">
        <v>8892</v>
      </c>
      <c r="C2716" s="448" t="s">
        <v>6192</v>
      </c>
      <c r="D2716" s="449" t="s">
        <v>13502</v>
      </c>
    </row>
    <row r="2717" spans="1:4">
      <c r="A2717" s="446">
        <v>39877</v>
      </c>
      <c r="B2717" s="447" t="s">
        <v>8893</v>
      </c>
      <c r="C2717" s="448" t="s">
        <v>6192</v>
      </c>
      <c r="D2717" s="449" t="s">
        <v>13503</v>
      </c>
    </row>
    <row r="2718" spans="1:4">
      <c r="A2718" s="446">
        <v>39878</v>
      </c>
      <c r="B2718" s="447" t="s">
        <v>8894</v>
      </c>
      <c r="C2718" s="448" t="s">
        <v>6192</v>
      </c>
      <c r="D2718" s="449" t="s">
        <v>13504</v>
      </c>
    </row>
    <row r="2719" spans="1:4">
      <c r="A2719" s="446">
        <v>39872</v>
      </c>
      <c r="B2719" s="447" t="s">
        <v>8895</v>
      </c>
      <c r="C2719" s="448" t="s">
        <v>6192</v>
      </c>
      <c r="D2719" s="449" t="s">
        <v>13505</v>
      </c>
    </row>
    <row r="2720" spans="1:4">
      <c r="A2720" s="446">
        <v>39873</v>
      </c>
      <c r="B2720" s="447" t="s">
        <v>8896</v>
      </c>
      <c r="C2720" s="448" t="s">
        <v>6192</v>
      </c>
      <c r="D2720" s="449" t="s">
        <v>13506</v>
      </c>
    </row>
    <row r="2721" spans="1:4">
      <c r="A2721" s="446">
        <v>39874</v>
      </c>
      <c r="B2721" s="447" t="s">
        <v>8897</v>
      </c>
      <c r="C2721" s="448" t="s">
        <v>6192</v>
      </c>
      <c r="D2721" s="449" t="s">
        <v>13507</v>
      </c>
    </row>
    <row r="2722" spans="1:4">
      <c r="A2722" s="446">
        <v>3674</v>
      </c>
      <c r="B2722" s="447" t="s">
        <v>8898</v>
      </c>
      <c r="C2722" s="448" t="s">
        <v>6193</v>
      </c>
      <c r="D2722" s="449" t="s">
        <v>13508</v>
      </c>
    </row>
    <row r="2723" spans="1:4">
      <c r="A2723" s="446">
        <v>3681</v>
      </c>
      <c r="B2723" s="447" t="s">
        <v>8899</v>
      </c>
      <c r="C2723" s="448" t="s">
        <v>6193</v>
      </c>
      <c r="D2723" s="449" t="s">
        <v>13509</v>
      </c>
    </row>
    <row r="2724" spans="1:4">
      <c r="A2724" s="446">
        <v>3676</v>
      </c>
      <c r="B2724" s="447" t="s">
        <v>8900</v>
      </c>
      <c r="C2724" s="448" t="s">
        <v>6193</v>
      </c>
      <c r="D2724" s="449" t="s">
        <v>13510</v>
      </c>
    </row>
    <row r="2725" spans="1:4">
      <c r="A2725" s="446">
        <v>3679</v>
      </c>
      <c r="B2725" s="447" t="s">
        <v>8901</v>
      </c>
      <c r="C2725" s="448" t="s">
        <v>6193</v>
      </c>
      <c r="D2725" s="449" t="s">
        <v>13511</v>
      </c>
    </row>
    <row r="2726" spans="1:4">
      <c r="A2726" s="446">
        <v>3672</v>
      </c>
      <c r="B2726" s="447" t="s">
        <v>8902</v>
      </c>
      <c r="C2726" s="448" t="s">
        <v>6193</v>
      </c>
      <c r="D2726" s="449" t="s">
        <v>13512</v>
      </c>
    </row>
    <row r="2727" spans="1:4">
      <c r="A2727" s="446">
        <v>3671</v>
      </c>
      <c r="B2727" s="447" t="s">
        <v>8903</v>
      </c>
      <c r="C2727" s="448" t="s">
        <v>6193</v>
      </c>
      <c r="D2727" s="449" t="s">
        <v>12186</v>
      </c>
    </row>
    <row r="2728" spans="1:4">
      <c r="A2728" s="446">
        <v>3673</v>
      </c>
      <c r="B2728" s="447" t="s">
        <v>8904</v>
      </c>
      <c r="C2728" s="448" t="s">
        <v>6193</v>
      </c>
      <c r="D2728" s="449" t="s">
        <v>13513</v>
      </c>
    </row>
    <row r="2729" spans="1:4" ht="30">
      <c r="A2729" s="446">
        <v>38394</v>
      </c>
      <c r="B2729" s="447" t="s">
        <v>8905</v>
      </c>
      <c r="C2729" s="448" t="s">
        <v>6192</v>
      </c>
      <c r="D2729" s="449" t="s">
        <v>13514</v>
      </c>
    </row>
    <row r="2730" spans="1:4">
      <c r="A2730" s="446">
        <v>3729</v>
      </c>
      <c r="B2730" s="447" t="s">
        <v>8906</v>
      </c>
      <c r="C2730" s="448" t="s">
        <v>6192</v>
      </c>
      <c r="D2730" s="449" t="s">
        <v>13515</v>
      </c>
    </row>
    <row r="2731" spans="1:4" ht="60">
      <c r="A2731" s="446">
        <v>39357</v>
      </c>
      <c r="B2731" s="447" t="s">
        <v>8907</v>
      </c>
      <c r="C2731" s="448" t="s">
        <v>6192</v>
      </c>
      <c r="D2731" s="449" t="s">
        <v>13516</v>
      </c>
    </row>
    <row r="2732" spans="1:4" ht="60">
      <c r="A2732" s="446">
        <v>39358</v>
      </c>
      <c r="B2732" s="447" t="s">
        <v>8908</v>
      </c>
      <c r="C2732" s="448" t="s">
        <v>6192</v>
      </c>
      <c r="D2732" s="449" t="s">
        <v>13517</v>
      </c>
    </row>
    <row r="2733" spans="1:4" ht="75">
      <c r="A2733" s="446">
        <v>39356</v>
      </c>
      <c r="B2733" s="447" t="s">
        <v>8909</v>
      </c>
      <c r="C2733" s="448" t="s">
        <v>6192</v>
      </c>
      <c r="D2733" s="449" t="s">
        <v>13518</v>
      </c>
    </row>
    <row r="2734" spans="1:4" ht="75">
      <c r="A2734" s="446">
        <v>39355</v>
      </c>
      <c r="B2734" s="447" t="s">
        <v>8910</v>
      </c>
      <c r="C2734" s="448" t="s">
        <v>6192</v>
      </c>
      <c r="D2734" s="449" t="s">
        <v>13519</v>
      </c>
    </row>
    <row r="2735" spans="1:4" ht="60">
      <c r="A2735" s="446">
        <v>39353</v>
      </c>
      <c r="B2735" s="447" t="s">
        <v>8911</v>
      </c>
      <c r="C2735" s="448" t="s">
        <v>6192</v>
      </c>
      <c r="D2735" s="449" t="s">
        <v>13520</v>
      </c>
    </row>
    <row r="2736" spans="1:4" ht="60">
      <c r="A2736" s="446">
        <v>39354</v>
      </c>
      <c r="B2736" s="447" t="s">
        <v>8912</v>
      </c>
      <c r="C2736" s="448" t="s">
        <v>6192</v>
      </c>
      <c r="D2736" s="449" t="s">
        <v>13521</v>
      </c>
    </row>
    <row r="2737" spans="1:4">
      <c r="A2737" s="446">
        <v>39398</v>
      </c>
      <c r="B2737" s="447" t="s">
        <v>8913</v>
      </c>
      <c r="C2737" s="448" t="s">
        <v>6192</v>
      </c>
      <c r="D2737" s="449" t="s">
        <v>13522</v>
      </c>
    </row>
    <row r="2738" spans="1:4" ht="30">
      <c r="A2738" s="446">
        <v>13343</v>
      </c>
      <c r="B2738" s="447" t="s">
        <v>8914</v>
      </c>
      <c r="C2738" s="448" t="s">
        <v>6192</v>
      </c>
      <c r="D2738" s="449" t="s">
        <v>13523</v>
      </c>
    </row>
    <row r="2739" spans="1:4" ht="30">
      <c r="A2739" s="446">
        <v>12118</v>
      </c>
      <c r="B2739" s="447" t="s">
        <v>8915</v>
      </c>
      <c r="C2739" s="448" t="s">
        <v>6192</v>
      </c>
      <c r="D2739" s="449" t="s">
        <v>12199</v>
      </c>
    </row>
    <row r="2740" spans="1:4" ht="45">
      <c r="A2740" s="446">
        <v>39482</v>
      </c>
      <c r="B2740" s="447" t="s">
        <v>8916</v>
      </c>
      <c r="C2740" s="448" t="s">
        <v>6192</v>
      </c>
      <c r="D2740" s="449" t="s">
        <v>13524</v>
      </c>
    </row>
    <row r="2741" spans="1:4" ht="45">
      <c r="A2741" s="446">
        <v>39486</v>
      </c>
      <c r="B2741" s="447" t="s">
        <v>8917</v>
      </c>
      <c r="C2741" s="448" t="s">
        <v>6192</v>
      </c>
      <c r="D2741" s="449" t="s">
        <v>13525</v>
      </c>
    </row>
    <row r="2742" spans="1:4" ht="45">
      <c r="A2742" s="446">
        <v>39483</v>
      </c>
      <c r="B2742" s="447" t="s">
        <v>8918</v>
      </c>
      <c r="C2742" s="448" t="s">
        <v>6192</v>
      </c>
      <c r="D2742" s="449" t="s">
        <v>13526</v>
      </c>
    </row>
    <row r="2743" spans="1:4" ht="45">
      <c r="A2743" s="446">
        <v>39487</v>
      </c>
      <c r="B2743" s="447" t="s">
        <v>8919</v>
      </c>
      <c r="C2743" s="448" t="s">
        <v>6192</v>
      </c>
      <c r="D2743" s="449" t="s">
        <v>13527</v>
      </c>
    </row>
    <row r="2744" spans="1:4" ht="45">
      <c r="A2744" s="446">
        <v>39484</v>
      </c>
      <c r="B2744" s="447" t="s">
        <v>8920</v>
      </c>
      <c r="C2744" s="448" t="s">
        <v>6192</v>
      </c>
      <c r="D2744" s="449" t="s">
        <v>13528</v>
      </c>
    </row>
    <row r="2745" spans="1:4" ht="45">
      <c r="A2745" s="446">
        <v>39488</v>
      </c>
      <c r="B2745" s="447" t="s">
        <v>8921</v>
      </c>
      <c r="C2745" s="448" t="s">
        <v>6192</v>
      </c>
      <c r="D2745" s="449" t="s">
        <v>13529</v>
      </c>
    </row>
    <row r="2746" spans="1:4" ht="45">
      <c r="A2746" s="446">
        <v>39485</v>
      </c>
      <c r="B2746" s="447" t="s">
        <v>8922</v>
      </c>
      <c r="C2746" s="448" t="s">
        <v>6192</v>
      </c>
      <c r="D2746" s="449" t="s">
        <v>13530</v>
      </c>
    </row>
    <row r="2747" spans="1:4" ht="45">
      <c r="A2747" s="446">
        <v>39489</v>
      </c>
      <c r="B2747" s="447" t="s">
        <v>8923</v>
      </c>
      <c r="C2747" s="448" t="s">
        <v>6192</v>
      </c>
      <c r="D2747" s="449" t="s">
        <v>13531</v>
      </c>
    </row>
    <row r="2748" spans="1:4" ht="45">
      <c r="A2748" s="446">
        <v>39494</v>
      </c>
      <c r="B2748" s="447" t="s">
        <v>15474</v>
      </c>
      <c r="C2748" s="448" t="s">
        <v>6192</v>
      </c>
      <c r="D2748" s="449" t="s">
        <v>13532</v>
      </c>
    </row>
    <row r="2749" spans="1:4" ht="45">
      <c r="A2749" s="446">
        <v>39490</v>
      </c>
      <c r="B2749" s="447" t="s">
        <v>8924</v>
      </c>
      <c r="C2749" s="448" t="s">
        <v>6192</v>
      </c>
      <c r="D2749" s="449" t="s">
        <v>13533</v>
      </c>
    </row>
    <row r="2750" spans="1:4" ht="45">
      <c r="A2750" s="446">
        <v>39495</v>
      </c>
      <c r="B2750" s="447" t="s">
        <v>15473</v>
      </c>
      <c r="C2750" s="448" t="s">
        <v>6192</v>
      </c>
      <c r="D2750" s="449" t="s">
        <v>13524</v>
      </c>
    </row>
    <row r="2751" spans="1:4" ht="45">
      <c r="A2751" s="446">
        <v>39491</v>
      </c>
      <c r="B2751" s="447" t="s">
        <v>8925</v>
      </c>
      <c r="C2751" s="448" t="s">
        <v>6192</v>
      </c>
      <c r="D2751" s="449" t="s">
        <v>13534</v>
      </c>
    </row>
    <row r="2752" spans="1:4" ht="45">
      <c r="A2752" s="446">
        <v>39496</v>
      </c>
      <c r="B2752" s="447" t="s">
        <v>8926</v>
      </c>
      <c r="C2752" s="448" t="s">
        <v>6192</v>
      </c>
      <c r="D2752" s="449" t="s">
        <v>13535</v>
      </c>
    </row>
    <row r="2753" spans="1:4" ht="45">
      <c r="A2753" s="446">
        <v>39492</v>
      </c>
      <c r="B2753" s="447" t="s">
        <v>8927</v>
      </c>
      <c r="C2753" s="448" t="s">
        <v>6192</v>
      </c>
      <c r="D2753" s="449" t="s">
        <v>13536</v>
      </c>
    </row>
    <row r="2754" spans="1:4" ht="45">
      <c r="A2754" s="446">
        <v>39497</v>
      </c>
      <c r="B2754" s="447" t="s">
        <v>8928</v>
      </c>
      <c r="C2754" s="448" t="s">
        <v>6192</v>
      </c>
      <c r="D2754" s="449" t="s">
        <v>13537</v>
      </c>
    </row>
    <row r="2755" spans="1:4" ht="45">
      <c r="A2755" s="446">
        <v>39493</v>
      </c>
      <c r="B2755" s="447" t="s">
        <v>8929</v>
      </c>
      <c r="C2755" s="448" t="s">
        <v>6192</v>
      </c>
      <c r="D2755" s="449" t="s">
        <v>13538</v>
      </c>
    </row>
    <row r="2756" spans="1:4" ht="45">
      <c r="A2756" s="446">
        <v>39500</v>
      </c>
      <c r="B2756" s="447" t="s">
        <v>8930</v>
      </c>
      <c r="C2756" s="448" t="s">
        <v>6192</v>
      </c>
      <c r="D2756" s="449" t="s">
        <v>13539</v>
      </c>
    </row>
    <row r="2757" spans="1:4" ht="45">
      <c r="A2757" s="446">
        <v>39498</v>
      </c>
      <c r="B2757" s="447" t="s">
        <v>8931</v>
      </c>
      <c r="C2757" s="448" t="s">
        <v>6192</v>
      </c>
      <c r="D2757" s="449" t="s">
        <v>13540</v>
      </c>
    </row>
    <row r="2758" spans="1:4" ht="45">
      <c r="A2758" s="446">
        <v>39501</v>
      </c>
      <c r="B2758" s="447" t="s">
        <v>8932</v>
      </c>
      <c r="C2758" s="448" t="s">
        <v>6192</v>
      </c>
      <c r="D2758" s="449" t="s">
        <v>13541</v>
      </c>
    </row>
    <row r="2759" spans="1:4" ht="45">
      <c r="A2759" s="446">
        <v>39499</v>
      </c>
      <c r="B2759" s="447" t="s">
        <v>8933</v>
      </c>
      <c r="C2759" s="448" t="s">
        <v>6192</v>
      </c>
      <c r="D2759" s="449" t="s">
        <v>13542</v>
      </c>
    </row>
    <row r="2760" spans="1:4">
      <c r="A2760" s="446">
        <v>3731</v>
      </c>
      <c r="B2760" s="447" t="s">
        <v>8935</v>
      </c>
      <c r="C2760" s="448" t="s">
        <v>6190</v>
      </c>
      <c r="D2760" s="449" t="s">
        <v>13543</v>
      </c>
    </row>
    <row r="2761" spans="1:4" ht="30">
      <c r="A2761" s="446">
        <v>3733</v>
      </c>
      <c r="B2761" s="447" t="s">
        <v>8934</v>
      </c>
      <c r="C2761" s="448" t="s">
        <v>6190</v>
      </c>
      <c r="D2761" s="449" t="s">
        <v>12633</v>
      </c>
    </row>
    <row r="2762" spans="1:4">
      <c r="A2762" s="446">
        <v>38137</v>
      </c>
      <c r="B2762" s="447" t="s">
        <v>8936</v>
      </c>
      <c r="C2762" s="448" t="s">
        <v>6190</v>
      </c>
      <c r="D2762" s="449" t="s">
        <v>13544</v>
      </c>
    </row>
    <row r="2763" spans="1:4">
      <c r="A2763" s="446">
        <v>38135</v>
      </c>
      <c r="B2763" s="447" t="s">
        <v>8937</v>
      </c>
      <c r="C2763" s="448" t="s">
        <v>6190</v>
      </c>
      <c r="D2763" s="449" t="s">
        <v>13545</v>
      </c>
    </row>
    <row r="2764" spans="1:4">
      <c r="A2764" s="446">
        <v>38138</v>
      </c>
      <c r="B2764" s="447" t="s">
        <v>8938</v>
      </c>
      <c r="C2764" s="448" t="s">
        <v>6190</v>
      </c>
      <c r="D2764" s="449" t="s">
        <v>13546</v>
      </c>
    </row>
    <row r="2765" spans="1:4" ht="30">
      <c r="A2765" s="446">
        <v>3745</v>
      </c>
      <c r="B2765" s="447" t="s">
        <v>8941</v>
      </c>
      <c r="C2765" s="448" t="s">
        <v>6190</v>
      </c>
      <c r="D2765" s="449" t="s">
        <v>13547</v>
      </c>
    </row>
    <row r="2766" spans="1:4" ht="30">
      <c r="A2766" s="446">
        <v>3736</v>
      </c>
      <c r="B2766" s="447" t="s">
        <v>8939</v>
      </c>
      <c r="C2766" s="448" t="s">
        <v>6190</v>
      </c>
      <c r="D2766" s="449" t="s">
        <v>11585</v>
      </c>
    </row>
    <row r="2767" spans="1:4" ht="30">
      <c r="A2767" s="446">
        <v>3741</v>
      </c>
      <c r="B2767" s="447" t="s">
        <v>8940</v>
      </c>
      <c r="C2767" s="448" t="s">
        <v>6190</v>
      </c>
      <c r="D2767" s="449" t="s">
        <v>12338</v>
      </c>
    </row>
    <row r="2768" spans="1:4" ht="30">
      <c r="A2768" s="446">
        <v>3747</v>
      </c>
      <c r="B2768" s="447" t="s">
        <v>8947</v>
      </c>
      <c r="C2768" s="448" t="s">
        <v>6190</v>
      </c>
      <c r="D2768" s="449" t="s">
        <v>13549</v>
      </c>
    </row>
    <row r="2769" spans="1:4" ht="30">
      <c r="A2769" s="446">
        <v>3743</v>
      </c>
      <c r="B2769" s="447" t="s">
        <v>8942</v>
      </c>
      <c r="C2769" s="448" t="s">
        <v>6190</v>
      </c>
      <c r="D2769" s="449" t="s">
        <v>13548</v>
      </c>
    </row>
    <row r="2770" spans="1:4" ht="30">
      <c r="A2770" s="446">
        <v>3744</v>
      </c>
      <c r="B2770" s="447" t="s">
        <v>8943</v>
      </c>
      <c r="C2770" s="448" t="s">
        <v>6190</v>
      </c>
      <c r="D2770" s="449" t="s">
        <v>13549</v>
      </c>
    </row>
    <row r="2771" spans="1:4" ht="30">
      <c r="A2771" s="446">
        <v>3739</v>
      </c>
      <c r="B2771" s="447" t="s">
        <v>8944</v>
      </c>
      <c r="C2771" s="448" t="s">
        <v>6190</v>
      </c>
      <c r="D2771" s="449" t="s">
        <v>12594</v>
      </c>
    </row>
    <row r="2772" spans="1:4" ht="30">
      <c r="A2772" s="446">
        <v>3737</v>
      </c>
      <c r="B2772" s="447" t="s">
        <v>8945</v>
      </c>
      <c r="C2772" s="448" t="s">
        <v>6190</v>
      </c>
      <c r="D2772" s="449" t="s">
        <v>11781</v>
      </c>
    </row>
    <row r="2773" spans="1:4" ht="30">
      <c r="A2773" s="446">
        <v>3738</v>
      </c>
      <c r="B2773" s="447" t="s">
        <v>8946</v>
      </c>
      <c r="C2773" s="448" t="s">
        <v>6190</v>
      </c>
      <c r="D2773" s="449" t="s">
        <v>13550</v>
      </c>
    </row>
    <row r="2774" spans="1:4" ht="30">
      <c r="A2774" s="446">
        <v>11649</v>
      </c>
      <c r="B2774" s="447" t="s">
        <v>8948</v>
      </c>
      <c r="C2774" s="448" t="s">
        <v>6192</v>
      </c>
      <c r="D2774" s="449" t="s">
        <v>13551</v>
      </c>
    </row>
    <row r="2775" spans="1:4" ht="30">
      <c r="A2775" s="446">
        <v>11650</v>
      </c>
      <c r="B2775" s="447" t="s">
        <v>8949</v>
      </c>
      <c r="C2775" s="448" t="s">
        <v>6192</v>
      </c>
      <c r="D2775" s="449" t="s">
        <v>13552</v>
      </c>
    </row>
    <row r="2776" spans="1:4" ht="30">
      <c r="A2776" s="446">
        <v>3742</v>
      </c>
      <c r="B2776" s="447" t="s">
        <v>8950</v>
      </c>
      <c r="C2776" s="448" t="s">
        <v>6190</v>
      </c>
      <c r="D2776" s="449" t="s">
        <v>12836</v>
      </c>
    </row>
    <row r="2777" spans="1:4" ht="30">
      <c r="A2777" s="446">
        <v>3746</v>
      </c>
      <c r="B2777" s="447" t="s">
        <v>8951</v>
      </c>
      <c r="C2777" s="448" t="s">
        <v>6190</v>
      </c>
      <c r="D2777" s="449" t="s">
        <v>13553</v>
      </c>
    </row>
    <row r="2778" spans="1:4">
      <c r="A2778" s="446">
        <v>13250</v>
      </c>
      <c r="B2778" s="447" t="s">
        <v>8952</v>
      </c>
      <c r="C2778" s="448" t="s">
        <v>6192</v>
      </c>
      <c r="D2778" s="449" t="s">
        <v>11602</v>
      </c>
    </row>
    <row r="2779" spans="1:4">
      <c r="A2779" s="446">
        <v>11641</v>
      </c>
      <c r="B2779" s="447" t="s">
        <v>8953</v>
      </c>
      <c r="C2779" s="448" t="s">
        <v>6190</v>
      </c>
      <c r="D2779" s="449" t="s">
        <v>13554</v>
      </c>
    </row>
    <row r="2780" spans="1:4">
      <c r="A2780" s="446">
        <v>21106</v>
      </c>
      <c r="B2780" s="447" t="s">
        <v>8954</v>
      </c>
      <c r="C2780" s="448" t="s">
        <v>6238</v>
      </c>
      <c r="D2780" s="449" t="s">
        <v>13555</v>
      </c>
    </row>
    <row r="2781" spans="1:4">
      <c r="A2781" s="446">
        <v>3755</v>
      </c>
      <c r="B2781" s="447" t="s">
        <v>8955</v>
      </c>
      <c r="C2781" s="448" t="s">
        <v>6192</v>
      </c>
      <c r="D2781" s="449" t="s">
        <v>13556</v>
      </c>
    </row>
    <row r="2782" spans="1:4">
      <c r="A2782" s="446">
        <v>3750</v>
      </c>
      <c r="B2782" s="447" t="s">
        <v>8956</v>
      </c>
      <c r="C2782" s="448" t="s">
        <v>6192</v>
      </c>
      <c r="D2782" s="449" t="s">
        <v>13404</v>
      </c>
    </row>
    <row r="2783" spans="1:4">
      <c r="A2783" s="446">
        <v>3756</v>
      </c>
      <c r="B2783" s="447" t="s">
        <v>8957</v>
      </c>
      <c r="C2783" s="448" t="s">
        <v>6192</v>
      </c>
      <c r="D2783" s="449" t="s">
        <v>13557</v>
      </c>
    </row>
    <row r="2784" spans="1:4">
      <c r="A2784" s="446">
        <v>38191</v>
      </c>
      <c r="B2784" s="447" t="s">
        <v>8959</v>
      </c>
      <c r="C2784" s="448" t="s">
        <v>6192</v>
      </c>
      <c r="D2784" s="449" t="s">
        <v>13559</v>
      </c>
    </row>
    <row r="2785" spans="1:4">
      <c r="A2785" s="446">
        <v>39381</v>
      </c>
      <c r="B2785" s="447" t="s">
        <v>8960</v>
      </c>
      <c r="C2785" s="448" t="s">
        <v>6192</v>
      </c>
      <c r="D2785" s="449" t="s">
        <v>13560</v>
      </c>
    </row>
    <row r="2786" spans="1:4">
      <c r="A2786" s="446">
        <v>38780</v>
      </c>
      <c r="B2786" s="447" t="s">
        <v>8961</v>
      </c>
      <c r="C2786" s="448" t="s">
        <v>6192</v>
      </c>
      <c r="D2786" s="449" t="s">
        <v>13561</v>
      </c>
    </row>
    <row r="2787" spans="1:4">
      <c r="A2787" s="446">
        <v>39377</v>
      </c>
      <c r="B2787" s="447" t="s">
        <v>8958</v>
      </c>
      <c r="C2787" s="448" t="s">
        <v>6192</v>
      </c>
      <c r="D2787" s="449" t="s">
        <v>13558</v>
      </c>
    </row>
    <row r="2788" spans="1:4">
      <c r="A2788" s="446">
        <v>38781</v>
      </c>
      <c r="B2788" s="447" t="s">
        <v>8962</v>
      </c>
      <c r="C2788" s="448" t="s">
        <v>6192</v>
      </c>
      <c r="D2788" s="449" t="s">
        <v>13562</v>
      </c>
    </row>
    <row r="2789" spans="1:4">
      <c r="A2789" s="446">
        <v>38192</v>
      </c>
      <c r="B2789" s="447" t="s">
        <v>8963</v>
      </c>
      <c r="C2789" s="448" t="s">
        <v>6192</v>
      </c>
      <c r="D2789" s="449" t="s">
        <v>13563</v>
      </c>
    </row>
    <row r="2790" spans="1:4">
      <c r="A2790" s="446">
        <v>3753</v>
      </c>
      <c r="B2790" s="447" t="s">
        <v>8964</v>
      </c>
      <c r="C2790" s="448" t="s">
        <v>6192</v>
      </c>
      <c r="D2790" s="449" t="s">
        <v>13564</v>
      </c>
    </row>
    <row r="2791" spans="1:4">
      <c r="A2791" s="446">
        <v>38782</v>
      </c>
      <c r="B2791" s="447" t="s">
        <v>8965</v>
      </c>
      <c r="C2791" s="448" t="s">
        <v>6192</v>
      </c>
      <c r="D2791" s="449" t="s">
        <v>12228</v>
      </c>
    </row>
    <row r="2792" spans="1:4">
      <c r="A2792" s="446">
        <v>38778</v>
      </c>
      <c r="B2792" s="447" t="s">
        <v>8966</v>
      </c>
      <c r="C2792" s="448" t="s">
        <v>6192</v>
      </c>
      <c r="D2792" s="449" t="s">
        <v>13565</v>
      </c>
    </row>
    <row r="2793" spans="1:4">
      <c r="A2793" s="446">
        <v>38779</v>
      </c>
      <c r="B2793" s="447" t="s">
        <v>8967</v>
      </c>
      <c r="C2793" s="448" t="s">
        <v>6192</v>
      </c>
      <c r="D2793" s="449" t="s">
        <v>13566</v>
      </c>
    </row>
    <row r="2794" spans="1:4">
      <c r="A2794" s="446">
        <v>38194</v>
      </c>
      <c r="B2794" s="447" t="s">
        <v>8971</v>
      </c>
      <c r="C2794" s="448" t="s">
        <v>6192</v>
      </c>
      <c r="D2794" s="449" t="s">
        <v>13570</v>
      </c>
    </row>
    <row r="2795" spans="1:4">
      <c r="A2795" s="446">
        <v>38193</v>
      </c>
      <c r="B2795" s="447" t="s">
        <v>8972</v>
      </c>
      <c r="C2795" s="448" t="s">
        <v>6192</v>
      </c>
      <c r="D2795" s="449" t="s">
        <v>13571</v>
      </c>
    </row>
    <row r="2796" spans="1:4">
      <c r="A2796" s="446">
        <v>39388</v>
      </c>
      <c r="B2796" s="447" t="s">
        <v>8968</v>
      </c>
      <c r="C2796" s="448" t="s">
        <v>6192</v>
      </c>
      <c r="D2796" s="449" t="s">
        <v>13567</v>
      </c>
    </row>
    <row r="2797" spans="1:4">
      <c r="A2797" s="446">
        <v>39387</v>
      </c>
      <c r="B2797" s="447" t="s">
        <v>8969</v>
      </c>
      <c r="C2797" s="448" t="s">
        <v>6192</v>
      </c>
      <c r="D2797" s="449" t="s">
        <v>13568</v>
      </c>
    </row>
    <row r="2798" spans="1:4">
      <c r="A2798" s="446">
        <v>39386</v>
      </c>
      <c r="B2798" s="447" t="s">
        <v>8970</v>
      </c>
      <c r="C2798" s="448" t="s">
        <v>6192</v>
      </c>
      <c r="D2798" s="449" t="s">
        <v>13569</v>
      </c>
    </row>
    <row r="2799" spans="1:4">
      <c r="A2799" s="446">
        <v>12216</v>
      </c>
      <c r="B2799" s="447" t="s">
        <v>8973</v>
      </c>
      <c r="C2799" s="448" t="s">
        <v>6192</v>
      </c>
      <c r="D2799" s="449" t="s">
        <v>13572</v>
      </c>
    </row>
    <row r="2800" spans="1:4">
      <c r="A2800" s="446">
        <v>3757</v>
      </c>
      <c r="B2800" s="447" t="s">
        <v>8974</v>
      </c>
      <c r="C2800" s="448" t="s">
        <v>6192</v>
      </c>
      <c r="D2800" s="449" t="s">
        <v>13573</v>
      </c>
    </row>
    <row r="2801" spans="1:4">
      <c r="A2801" s="446">
        <v>3758</v>
      </c>
      <c r="B2801" s="447" t="s">
        <v>8975</v>
      </c>
      <c r="C2801" s="448" t="s">
        <v>6192</v>
      </c>
      <c r="D2801" s="449" t="s">
        <v>13574</v>
      </c>
    </row>
    <row r="2802" spans="1:4">
      <c r="A2802" s="446">
        <v>12214</v>
      </c>
      <c r="B2802" s="447" t="s">
        <v>8976</v>
      </c>
      <c r="C2802" s="448" t="s">
        <v>6192</v>
      </c>
      <c r="D2802" s="449" t="s">
        <v>13575</v>
      </c>
    </row>
    <row r="2803" spans="1:4">
      <c r="A2803" s="446">
        <v>3749</v>
      </c>
      <c r="B2803" s="447" t="s">
        <v>8977</v>
      </c>
      <c r="C2803" s="448" t="s">
        <v>6192</v>
      </c>
      <c r="D2803" s="449" t="s">
        <v>13546</v>
      </c>
    </row>
    <row r="2804" spans="1:4">
      <c r="A2804" s="446">
        <v>3751</v>
      </c>
      <c r="B2804" s="447" t="s">
        <v>8978</v>
      </c>
      <c r="C2804" s="448" t="s">
        <v>6192</v>
      </c>
      <c r="D2804" s="449" t="s">
        <v>13576</v>
      </c>
    </row>
    <row r="2805" spans="1:4">
      <c r="A2805" s="446">
        <v>39376</v>
      </c>
      <c r="B2805" s="447" t="s">
        <v>8979</v>
      </c>
      <c r="C2805" s="448" t="s">
        <v>6192</v>
      </c>
      <c r="D2805" s="449" t="s">
        <v>13577</v>
      </c>
    </row>
    <row r="2806" spans="1:4">
      <c r="A2806" s="446">
        <v>3752</v>
      </c>
      <c r="B2806" s="447" t="s">
        <v>8980</v>
      </c>
      <c r="C2806" s="448" t="s">
        <v>6192</v>
      </c>
      <c r="D2806" s="449" t="s">
        <v>13578</v>
      </c>
    </row>
    <row r="2807" spans="1:4" ht="30">
      <c r="A2807" s="446">
        <v>746</v>
      </c>
      <c r="B2807" s="447" t="s">
        <v>8981</v>
      </c>
      <c r="C2807" s="448" t="s">
        <v>6192</v>
      </c>
      <c r="D2807" s="449" t="s">
        <v>13579</v>
      </c>
    </row>
    <row r="2808" spans="1:4">
      <c r="A2808" s="446">
        <v>36521</v>
      </c>
      <c r="B2808" s="447" t="s">
        <v>8982</v>
      </c>
      <c r="C2808" s="448" t="s">
        <v>6192</v>
      </c>
      <c r="D2808" s="449" t="s">
        <v>13580</v>
      </c>
    </row>
    <row r="2809" spans="1:4">
      <c r="A2809" s="446">
        <v>36794</v>
      </c>
      <c r="B2809" s="447" t="s">
        <v>8983</v>
      </c>
      <c r="C2809" s="448" t="s">
        <v>6192</v>
      </c>
      <c r="D2809" s="449" t="s">
        <v>13581</v>
      </c>
    </row>
    <row r="2810" spans="1:4">
      <c r="A2810" s="446">
        <v>10426</v>
      </c>
      <c r="B2810" s="447" t="s">
        <v>8984</v>
      </c>
      <c r="C2810" s="448" t="s">
        <v>6192</v>
      </c>
      <c r="D2810" s="449" t="s">
        <v>13582</v>
      </c>
    </row>
    <row r="2811" spans="1:4">
      <c r="A2811" s="446">
        <v>10425</v>
      </c>
      <c r="B2811" s="447" t="s">
        <v>8985</v>
      </c>
      <c r="C2811" s="448" t="s">
        <v>6192</v>
      </c>
      <c r="D2811" s="449" t="s">
        <v>13583</v>
      </c>
    </row>
    <row r="2812" spans="1:4">
      <c r="A2812" s="446">
        <v>10431</v>
      </c>
      <c r="B2812" s="447" t="s">
        <v>8986</v>
      </c>
      <c r="C2812" s="448" t="s">
        <v>6192</v>
      </c>
      <c r="D2812" s="449" t="s">
        <v>13584</v>
      </c>
    </row>
    <row r="2813" spans="1:4">
      <c r="A2813" s="446">
        <v>10429</v>
      </c>
      <c r="B2813" s="447" t="s">
        <v>8987</v>
      </c>
      <c r="C2813" s="448" t="s">
        <v>6192</v>
      </c>
      <c r="D2813" s="449" t="s">
        <v>13585</v>
      </c>
    </row>
    <row r="2814" spans="1:4">
      <c r="A2814" s="446">
        <v>20269</v>
      </c>
      <c r="B2814" s="447" t="s">
        <v>8988</v>
      </c>
      <c r="C2814" s="448" t="s">
        <v>6192</v>
      </c>
      <c r="D2814" s="449" t="s">
        <v>13586</v>
      </c>
    </row>
    <row r="2815" spans="1:4">
      <c r="A2815" s="446">
        <v>20270</v>
      </c>
      <c r="B2815" s="447" t="s">
        <v>8989</v>
      </c>
      <c r="C2815" s="448" t="s">
        <v>6192</v>
      </c>
      <c r="D2815" s="449" t="s">
        <v>13587</v>
      </c>
    </row>
    <row r="2816" spans="1:4">
      <c r="A2816" s="446">
        <v>11696</v>
      </c>
      <c r="B2816" s="447" t="s">
        <v>15472</v>
      </c>
      <c r="C2816" s="448" t="s">
        <v>6192</v>
      </c>
      <c r="D2816" s="449" t="s">
        <v>13588</v>
      </c>
    </row>
    <row r="2817" spans="1:4">
      <c r="A2817" s="446">
        <v>10427</v>
      </c>
      <c r="B2817" s="447" t="s">
        <v>15471</v>
      </c>
      <c r="C2817" s="448" t="s">
        <v>6192</v>
      </c>
      <c r="D2817" s="449" t="s">
        <v>13589</v>
      </c>
    </row>
    <row r="2818" spans="1:4">
      <c r="A2818" s="446">
        <v>10428</v>
      </c>
      <c r="B2818" s="447" t="s">
        <v>8990</v>
      </c>
      <c r="C2818" s="448" t="s">
        <v>6192</v>
      </c>
      <c r="D2818" s="449" t="s">
        <v>13590</v>
      </c>
    </row>
    <row r="2819" spans="1:4">
      <c r="A2819" s="446">
        <v>2354</v>
      </c>
      <c r="B2819" s="447" t="s">
        <v>8991</v>
      </c>
      <c r="C2819" s="448" t="s">
        <v>6191</v>
      </c>
      <c r="D2819" s="449" t="s">
        <v>12722</v>
      </c>
    </row>
    <row r="2820" spans="1:4">
      <c r="A2820" s="446">
        <v>40932</v>
      </c>
      <c r="B2820" s="447" t="s">
        <v>8992</v>
      </c>
      <c r="C2820" s="448" t="s">
        <v>6360</v>
      </c>
      <c r="D2820" s="449" t="s">
        <v>13591</v>
      </c>
    </row>
    <row r="2821" spans="1:4">
      <c r="A2821" s="446">
        <v>10853</v>
      </c>
      <c r="B2821" s="447" t="s">
        <v>8993</v>
      </c>
      <c r="C2821" s="448" t="s">
        <v>6192</v>
      </c>
      <c r="D2821" s="449" t="s">
        <v>13592</v>
      </c>
    </row>
    <row r="2822" spans="1:4">
      <c r="A2822" s="446">
        <v>5093</v>
      </c>
      <c r="B2822" s="447" t="s">
        <v>8994</v>
      </c>
      <c r="C2822" s="448" t="s">
        <v>6624</v>
      </c>
      <c r="D2822" s="449" t="s">
        <v>12050</v>
      </c>
    </row>
    <row r="2823" spans="1:4" ht="30">
      <c r="A2823" s="446">
        <v>37768</v>
      </c>
      <c r="B2823" s="447" t="s">
        <v>8995</v>
      </c>
      <c r="C2823" s="448" t="s">
        <v>6192</v>
      </c>
      <c r="D2823" s="449" t="s">
        <v>13593</v>
      </c>
    </row>
    <row r="2824" spans="1:4" ht="30">
      <c r="A2824" s="446">
        <v>37773</v>
      </c>
      <c r="B2824" s="447" t="s">
        <v>8996</v>
      </c>
      <c r="C2824" s="448" t="s">
        <v>6192</v>
      </c>
      <c r="D2824" s="449" t="s">
        <v>13594</v>
      </c>
    </row>
    <row r="2825" spans="1:4" ht="30">
      <c r="A2825" s="446">
        <v>37769</v>
      </c>
      <c r="B2825" s="447" t="s">
        <v>8997</v>
      </c>
      <c r="C2825" s="448" t="s">
        <v>6192</v>
      </c>
      <c r="D2825" s="449" t="s">
        <v>13595</v>
      </c>
    </row>
    <row r="2826" spans="1:4" ht="30">
      <c r="A2826" s="446">
        <v>37770</v>
      </c>
      <c r="B2826" s="447" t="s">
        <v>8998</v>
      </c>
      <c r="C2826" s="448" t="s">
        <v>6192</v>
      </c>
      <c r="D2826" s="449" t="s">
        <v>13596</v>
      </c>
    </row>
    <row r="2827" spans="1:4">
      <c r="A2827" s="446">
        <v>38382</v>
      </c>
      <c r="B2827" s="447" t="s">
        <v>8999</v>
      </c>
      <c r="C2827" s="448" t="s">
        <v>6192</v>
      </c>
      <c r="D2827" s="449" t="s">
        <v>12377</v>
      </c>
    </row>
    <row r="2828" spans="1:4">
      <c r="A2828" s="446">
        <v>6091</v>
      </c>
      <c r="B2828" s="447" t="s">
        <v>9000</v>
      </c>
      <c r="C2828" s="448" t="s">
        <v>6239</v>
      </c>
      <c r="D2828" s="449" t="s">
        <v>13597</v>
      </c>
    </row>
    <row r="2829" spans="1:4">
      <c r="A2829" s="446">
        <v>38383</v>
      </c>
      <c r="B2829" s="447" t="s">
        <v>9001</v>
      </c>
      <c r="C2829" s="448" t="s">
        <v>6192</v>
      </c>
      <c r="D2829" s="449" t="s">
        <v>11473</v>
      </c>
    </row>
    <row r="2830" spans="1:4">
      <c r="A2830" s="446">
        <v>3768</v>
      </c>
      <c r="B2830" s="447" t="s">
        <v>9002</v>
      </c>
      <c r="C2830" s="448" t="s">
        <v>6192</v>
      </c>
      <c r="D2830" s="449" t="s">
        <v>13598</v>
      </c>
    </row>
    <row r="2831" spans="1:4">
      <c r="A2831" s="446">
        <v>3767</v>
      </c>
      <c r="B2831" s="447" t="s">
        <v>9003</v>
      </c>
      <c r="C2831" s="448" t="s">
        <v>6192</v>
      </c>
      <c r="D2831" s="449" t="s">
        <v>11297</v>
      </c>
    </row>
    <row r="2832" spans="1:4" ht="30">
      <c r="A2832" s="446">
        <v>13192</v>
      </c>
      <c r="B2832" s="447" t="s">
        <v>9004</v>
      </c>
      <c r="C2832" s="448" t="s">
        <v>6192</v>
      </c>
      <c r="D2832" s="449" t="s">
        <v>13599</v>
      </c>
    </row>
    <row r="2833" spans="1:4" ht="30">
      <c r="A2833" s="446">
        <v>38413</v>
      </c>
      <c r="B2833" s="447" t="s">
        <v>9005</v>
      </c>
      <c r="C2833" s="448" t="s">
        <v>6192</v>
      </c>
      <c r="D2833" s="449" t="s">
        <v>13600</v>
      </c>
    </row>
    <row r="2834" spans="1:4" ht="45">
      <c r="A2834" s="446">
        <v>42440</v>
      </c>
      <c r="B2834" s="447" t="s">
        <v>9006</v>
      </c>
      <c r="C2834" s="448" t="s">
        <v>6192</v>
      </c>
      <c r="D2834" s="449" t="s">
        <v>13601</v>
      </c>
    </row>
    <row r="2835" spans="1:4" ht="30">
      <c r="A2835" s="446">
        <v>20193</v>
      </c>
      <c r="B2835" s="447" t="s">
        <v>9007</v>
      </c>
      <c r="C2835" s="448" t="s">
        <v>9008</v>
      </c>
      <c r="D2835" s="449" t="s">
        <v>13602</v>
      </c>
    </row>
    <row r="2836" spans="1:4" ht="30">
      <c r="A2836" s="446">
        <v>10527</v>
      </c>
      <c r="B2836" s="447" t="s">
        <v>9009</v>
      </c>
      <c r="C2836" s="448" t="s">
        <v>9010</v>
      </c>
      <c r="D2836" s="449" t="s">
        <v>13603</v>
      </c>
    </row>
    <row r="2837" spans="1:4" ht="30">
      <c r="A2837" s="446">
        <v>41805</v>
      </c>
      <c r="B2837" s="447" t="s">
        <v>9011</v>
      </c>
      <c r="C2837" s="448" t="s">
        <v>6360</v>
      </c>
      <c r="D2837" s="449" t="s">
        <v>13604</v>
      </c>
    </row>
    <row r="2838" spans="1:4" ht="30">
      <c r="A2838" s="446">
        <v>40271</v>
      </c>
      <c r="B2838" s="447" t="s">
        <v>9012</v>
      </c>
      <c r="C2838" s="448" t="s">
        <v>6360</v>
      </c>
      <c r="D2838" s="449" t="s">
        <v>11476</v>
      </c>
    </row>
    <row r="2839" spans="1:4" ht="30">
      <c r="A2839" s="446">
        <v>40287</v>
      </c>
      <c r="B2839" s="447" t="s">
        <v>9013</v>
      </c>
      <c r="C2839" s="448" t="s">
        <v>6360</v>
      </c>
      <c r="D2839" s="449" t="s">
        <v>13605</v>
      </c>
    </row>
    <row r="2840" spans="1:4">
      <c r="A2840" s="446">
        <v>40295</v>
      </c>
      <c r="B2840" s="447" t="s">
        <v>9014</v>
      </c>
      <c r="C2840" s="448" t="s">
        <v>6191</v>
      </c>
      <c r="D2840" s="449" t="s">
        <v>12929</v>
      </c>
    </row>
    <row r="2841" spans="1:4">
      <c r="A2841" s="446">
        <v>745</v>
      </c>
      <c r="B2841" s="447" t="s">
        <v>9015</v>
      </c>
      <c r="C2841" s="448" t="s">
        <v>6191</v>
      </c>
      <c r="D2841" s="449" t="s">
        <v>12189</v>
      </c>
    </row>
    <row r="2842" spans="1:4" ht="45">
      <c r="A2842" s="446">
        <v>4084</v>
      </c>
      <c r="B2842" s="447" t="s">
        <v>9016</v>
      </c>
      <c r="C2842" s="448" t="s">
        <v>6191</v>
      </c>
      <c r="D2842" s="449" t="s">
        <v>12498</v>
      </c>
    </row>
    <row r="2843" spans="1:4" ht="45">
      <c r="A2843" s="446">
        <v>743</v>
      </c>
      <c r="B2843" s="447" t="s">
        <v>9017</v>
      </c>
      <c r="C2843" s="448" t="s">
        <v>6191</v>
      </c>
      <c r="D2843" s="449" t="s">
        <v>12498</v>
      </c>
    </row>
    <row r="2844" spans="1:4" ht="45">
      <c r="A2844" s="446">
        <v>40293</v>
      </c>
      <c r="B2844" s="447" t="s">
        <v>9018</v>
      </c>
      <c r="C2844" s="448" t="s">
        <v>6191</v>
      </c>
      <c r="D2844" s="449" t="s">
        <v>12665</v>
      </c>
    </row>
    <row r="2845" spans="1:4" ht="45">
      <c r="A2845" s="446">
        <v>40294</v>
      </c>
      <c r="B2845" s="447" t="s">
        <v>9019</v>
      </c>
      <c r="C2845" s="448" t="s">
        <v>6191</v>
      </c>
      <c r="D2845" s="449" t="s">
        <v>12498</v>
      </c>
    </row>
    <row r="2846" spans="1:4" ht="45">
      <c r="A2846" s="446">
        <v>4085</v>
      </c>
      <c r="B2846" s="447" t="s">
        <v>9020</v>
      </c>
      <c r="C2846" s="448" t="s">
        <v>6191</v>
      </c>
      <c r="D2846" s="449" t="s">
        <v>12984</v>
      </c>
    </row>
    <row r="2847" spans="1:4" ht="30">
      <c r="A2847" s="446">
        <v>10775</v>
      </c>
      <c r="B2847" s="447" t="s">
        <v>9021</v>
      </c>
      <c r="C2847" s="448" t="s">
        <v>6360</v>
      </c>
      <c r="D2847" s="449" t="s">
        <v>13606</v>
      </c>
    </row>
    <row r="2848" spans="1:4" ht="30">
      <c r="A2848" s="446">
        <v>10776</v>
      </c>
      <c r="B2848" s="447" t="s">
        <v>9022</v>
      </c>
      <c r="C2848" s="448" t="s">
        <v>6360</v>
      </c>
      <c r="D2848" s="449" t="s">
        <v>13607</v>
      </c>
    </row>
    <row r="2849" spans="1:4" ht="30">
      <c r="A2849" s="446">
        <v>10779</v>
      </c>
      <c r="B2849" s="447" t="s">
        <v>9023</v>
      </c>
      <c r="C2849" s="448" t="s">
        <v>6360</v>
      </c>
      <c r="D2849" s="449" t="s">
        <v>13608</v>
      </c>
    </row>
    <row r="2850" spans="1:4" ht="30">
      <c r="A2850" s="446">
        <v>10777</v>
      </c>
      <c r="B2850" s="447" t="s">
        <v>9024</v>
      </c>
      <c r="C2850" s="448" t="s">
        <v>6360</v>
      </c>
      <c r="D2850" s="449" t="s">
        <v>13609</v>
      </c>
    </row>
    <row r="2851" spans="1:4" ht="30">
      <c r="A2851" s="446">
        <v>10778</v>
      </c>
      <c r="B2851" s="447" t="s">
        <v>9025</v>
      </c>
      <c r="C2851" s="448" t="s">
        <v>6360</v>
      </c>
      <c r="D2851" s="449" t="s">
        <v>13608</v>
      </c>
    </row>
    <row r="2852" spans="1:4">
      <c r="A2852" s="446">
        <v>40339</v>
      </c>
      <c r="B2852" s="447" t="s">
        <v>9026</v>
      </c>
      <c r="C2852" s="448" t="s">
        <v>6360</v>
      </c>
      <c r="D2852" s="449" t="s">
        <v>13605</v>
      </c>
    </row>
    <row r="2853" spans="1:4" ht="45">
      <c r="A2853" s="446">
        <v>3355</v>
      </c>
      <c r="B2853" s="447" t="s">
        <v>9027</v>
      </c>
      <c r="C2853" s="448" t="s">
        <v>6191</v>
      </c>
      <c r="D2853" s="449" t="s">
        <v>12652</v>
      </c>
    </row>
    <row r="2854" spans="1:4" ht="45">
      <c r="A2854" s="446">
        <v>39814</v>
      </c>
      <c r="B2854" s="447" t="s">
        <v>9028</v>
      </c>
      <c r="C2854" s="448" t="s">
        <v>6191</v>
      </c>
      <c r="D2854" s="449" t="s">
        <v>13610</v>
      </c>
    </row>
    <row r="2855" spans="1:4" ht="30">
      <c r="A2855" s="446">
        <v>10749</v>
      </c>
      <c r="B2855" s="447" t="s">
        <v>9029</v>
      </c>
      <c r="C2855" s="448" t="s">
        <v>6360</v>
      </c>
      <c r="D2855" s="449" t="s">
        <v>13611</v>
      </c>
    </row>
    <row r="2856" spans="1:4">
      <c r="A2856" s="446">
        <v>40290</v>
      </c>
      <c r="B2856" s="447" t="s">
        <v>9030</v>
      </c>
      <c r="C2856" s="448" t="s">
        <v>6360</v>
      </c>
      <c r="D2856" s="449" t="s">
        <v>12654</v>
      </c>
    </row>
    <row r="2857" spans="1:4" ht="30">
      <c r="A2857" s="446">
        <v>3346</v>
      </c>
      <c r="B2857" s="447" t="s">
        <v>9031</v>
      </c>
      <c r="C2857" s="448" t="s">
        <v>6191</v>
      </c>
      <c r="D2857" s="449" t="s">
        <v>12662</v>
      </c>
    </row>
    <row r="2858" spans="1:4" ht="30">
      <c r="A2858" s="446">
        <v>3348</v>
      </c>
      <c r="B2858" s="447" t="s">
        <v>9032</v>
      </c>
      <c r="C2858" s="448" t="s">
        <v>6191</v>
      </c>
      <c r="D2858" s="449" t="s">
        <v>13612</v>
      </c>
    </row>
    <row r="2859" spans="1:4" ht="30">
      <c r="A2859" s="446">
        <v>3345</v>
      </c>
      <c r="B2859" s="447" t="s">
        <v>9033</v>
      </c>
      <c r="C2859" s="448" t="s">
        <v>6191</v>
      </c>
      <c r="D2859" s="449" t="s">
        <v>13105</v>
      </c>
    </row>
    <row r="2860" spans="1:4">
      <c r="A2860" s="446">
        <v>39833</v>
      </c>
      <c r="B2860" s="447" t="s">
        <v>9034</v>
      </c>
      <c r="C2860" s="448" t="s">
        <v>6191</v>
      </c>
      <c r="D2860" s="449" t="s">
        <v>11398</v>
      </c>
    </row>
    <row r="2861" spans="1:4">
      <c r="A2861" s="446">
        <v>39834</v>
      </c>
      <c r="B2861" s="447" t="s">
        <v>9035</v>
      </c>
      <c r="C2861" s="448" t="s">
        <v>6191</v>
      </c>
      <c r="D2861" s="449" t="s">
        <v>13613</v>
      </c>
    </row>
    <row r="2862" spans="1:4">
      <c r="A2862" s="446">
        <v>39835</v>
      </c>
      <c r="B2862" s="447" t="s">
        <v>9036</v>
      </c>
      <c r="C2862" s="448" t="s">
        <v>6191</v>
      </c>
      <c r="D2862" s="449" t="s">
        <v>13614</v>
      </c>
    </row>
    <row r="2863" spans="1:4">
      <c r="A2863" s="446">
        <v>7252</v>
      </c>
      <c r="B2863" s="447" t="s">
        <v>9037</v>
      </c>
      <c r="C2863" s="448" t="s">
        <v>6191</v>
      </c>
      <c r="D2863" s="449" t="s">
        <v>12189</v>
      </c>
    </row>
    <row r="2864" spans="1:4">
      <c r="A2864" s="446">
        <v>4778</v>
      </c>
      <c r="B2864" s="447" t="s">
        <v>9038</v>
      </c>
      <c r="C2864" s="448" t="s">
        <v>6191</v>
      </c>
      <c r="D2864" s="449" t="s">
        <v>13615</v>
      </c>
    </row>
    <row r="2865" spans="1:4">
      <c r="A2865" s="446">
        <v>4780</v>
      </c>
      <c r="B2865" s="447" t="s">
        <v>9039</v>
      </c>
      <c r="C2865" s="448" t="s">
        <v>6191</v>
      </c>
      <c r="D2865" s="449" t="s">
        <v>11746</v>
      </c>
    </row>
    <row r="2866" spans="1:4">
      <c r="A2866" s="446">
        <v>10809</v>
      </c>
      <c r="B2866" s="447" t="s">
        <v>9040</v>
      </c>
      <c r="C2866" s="448" t="s">
        <v>6191</v>
      </c>
      <c r="D2866" s="449" t="s">
        <v>11903</v>
      </c>
    </row>
    <row r="2867" spans="1:4">
      <c r="A2867" s="446">
        <v>10811</v>
      </c>
      <c r="B2867" s="447" t="s">
        <v>15470</v>
      </c>
      <c r="C2867" s="448" t="s">
        <v>6191</v>
      </c>
      <c r="D2867" s="449" t="s">
        <v>12212</v>
      </c>
    </row>
    <row r="2868" spans="1:4" ht="30">
      <c r="A2868" s="446">
        <v>7247</v>
      </c>
      <c r="B2868" s="447" t="s">
        <v>9041</v>
      </c>
      <c r="C2868" s="448" t="s">
        <v>6191</v>
      </c>
      <c r="D2868" s="449" t="s">
        <v>12189</v>
      </c>
    </row>
    <row r="2869" spans="1:4" ht="30">
      <c r="A2869" s="446">
        <v>40291</v>
      </c>
      <c r="B2869" s="447" t="s">
        <v>9042</v>
      </c>
      <c r="C2869" s="448" t="s">
        <v>6360</v>
      </c>
      <c r="D2869" s="449" t="s">
        <v>13616</v>
      </c>
    </row>
    <row r="2870" spans="1:4" ht="30">
      <c r="A2870" s="446">
        <v>40275</v>
      </c>
      <c r="B2870" s="447" t="s">
        <v>9043</v>
      </c>
      <c r="C2870" s="448" t="s">
        <v>6360</v>
      </c>
      <c r="D2870" s="449" t="s">
        <v>13603</v>
      </c>
    </row>
    <row r="2871" spans="1:4">
      <c r="A2871" s="446">
        <v>3777</v>
      </c>
      <c r="B2871" s="447" t="s">
        <v>9044</v>
      </c>
      <c r="C2871" s="448" t="s">
        <v>6190</v>
      </c>
      <c r="D2871" s="449" t="s">
        <v>13035</v>
      </c>
    </row>
    <row r="2872" spans="1:4">
      <c r="A2872" s="446">
        <v>43067</v>
      </c>
      <c r="B2872" s="447" t="s">
        <v>9045</v>
      </c>
      <c r="C2872" s="448" t="s">
        <v>6190</v>
      </c>
      <c r="D2872" s="449" t="s">
        <v>11316</v>
      </c>
    </row>
    <row r="2873" spans="1:4">
      <c r="A2873" s="446">
        <v>3779</v>
      </c>
      <c r="B2873" s="447" t="s">
        <v>9046</v>
      </c>
      <c r="C2873" s="448" t="s">
        <v>6193</v>
      </c>
      <c r="D2873" s="449" t="s">
        <v>13617</v>
      </c>
    </row>
    <row r="2874" spans="1:4">
      <c r="A2874" s="446">
        <v>3798</v>
      </c>
      <c r="B2874" s="447" t="s">
        <v>9047</v>
      </c>
      <c r="C2874" s="448" t="s">
        <v>6192</v>
      </c>
      <c r="D2874" s="449" t="s">
        <v>13618</v>
      </c>
    </row>
    <row r="2875" spans="1:4" ht="30">
      <c r="A2875" s="446">
        <v>38769</v>
      </c>
      <c r="B2875" s="447" t="s">
        <v>9048</v>
      </c>
      <c r="C2875" s="448" t="s">
        <v>6192</v>
      </c>
      <c r="D2875" s="449" t="s">
        <v>13619</v>
      </c>
    </row>
    <row r="2876" spans="1:4" ht="30">
      <c r="A2876" s="446">
        <v>39510</v>
      </c>
      <c r="B2876" s="447" t="s">
        <v>9049</v>
      </c>
      <c r="C2876" s="448" t="s">
        <v>6192</v>
      </c>
      <c r="D2876" s="449" t="s">
        <v>13620</v>
      </c>
    </row>
    <row r="2877" spans="1:4" ht="30">
      <c r="A2877" s="446">
        <v>38776</v>
      </c>
      <c r="B2877" s="447" t="s">
        <v>9050</v>
      </c>
      <c r="C2877" s="448" t="s">
        <v>6192</v>
      </c>
      <c r="D2877" s="449" t="s">
        <v>13621</v>
      </c>
    </row>
    <row r="2878" spans="1:4" ht="30">
      <c r="A2878" s="446">
        <v>38774</v>
      </c>
      <c r="B2878" s="447" t="s">
        <v>9051</v>
      </c>
      <c r="C2878" s="448" t="s">
        <v>6192</v>
      </c>
      <c r="D2878" s="449" t="s">
        <v>11409</v>
      </c>
    </row>
    <row r="2879" spans="1:4" ht="30">
      <c r="A2879" s="446">
        <v>42977</v>
      </c>
      <c r="B2879" s="447" t="s">
        <v>9052</v>
      </c>
      <c r="C2879" s="448" t="s">
        <v>6192</v>
      </c>
      <c r="D2879" s="449" t="s">
        <v>13622</v>
      </c>
    </row>
    <row r="2880" spans="1:4" ht="30">
      <c r="A2880" s="446">
        <v>38889</v>
      </c>
      <c r="B2880" s="447" t="s">
        <v>9053</v>
      </c>
      <c r="C2880" s="448" t="s">
        <v>6192</v>
      </c>
      <c r="D2880" s="449" t="s">
        <v>13623</v>
      </c>
    </row>
    <row r="2881" spans="1:4" ht="30">
      <c r="A2881" s="446">
        <v>38784</v>
      </c>
      <c r="B2881" s="447" t="s">
        <v>9054</v>
      </c>
      <c r="C2881" s="448" t="s">
        <v>6192</v>
      </c>
      <c r="D2881" s="449" t="s">
        <v>13624</v>
      </c>
    </row>
    <row r="2882" spans="1:4" ht="30">
      <c r="A2882" s="446">
        <v>3788</v>
      </c>
      <c r="B2882" s="447" t="s">
        <v>9055</v>
      </c>
      <c r="C2882" s="448" t="s">
        <v>6192</v>
      </c>
      <c r="D2882" s="449" t="s">
        <v>13625</v>
      </c>
    </row>
    <row r="2883" spans="1:4" ht="30">
      <c r="A2883" s="446">
        <v>12230</v>
      </c>
      <c r="B2883" s="447" t="s">
        <v>9056</v>
      </c>
      <c r="C2883" s="448" t="s">
        <v>6192</v>
      </c>
      <c r="D2883" s="449" t="s">
        <v>13626</v>
      </c>
    </row>
    <row r="2884" spans="1:4" ht="30">
      <c r="A2884" s="446">
        <v>3780</v>
      </c>
      <c r="B2884" s="447" t="s">
        <v>9057</v>
      </c>
      <c r="C2884" s="448" t="s">
        <v>6192</v>
      </c>
      <c r="D2884" s="449" t="s">
        <v>13627</v>
      </c>
    </row>
    <row r="2885" spans="1:4" ht="30">
      <c r="A2885" s="446">
        <v>12231</v>
      </c>
      <c r="B2885" s="447" t="s">
        <v>9058</v>
      </c>
      <c r="C2885" s="448" t="s">
        <v>6192</v>
      </c>
      <c r="D2885" s="449" t="s">
        <v>13628</v>
      </c>
    </row>
    <row r="2886" spans="1:4" ht="30">
      <c r="A2886" s="446">
        <v>3811</v>
      </c>
      <c r="B2886" s="447" t="s">
        <v>9059</v>
      </c>
      <c r="C2886" s="448" t="s">
        <v>6192</v>
      </c>
      <c r="D2886" s="449" t="s">
        <v>13629</v>
      </c>
    </row>
    <row r="2887" spans="1:4" ht="30">
      <c r="A2887" s="446">
        <v>12232</v>
      </c>
      <c r="B2887" s="447" t="s">
        <v>9060</v>
      </c>
      <c r="C2887" s="448" t="s">
        <v>6192</v>
      </c>
      <c r="D2887" s="449" t="s">
        <v>13630</v>
      </c>
    </row>
    <row r="2888" spans="1:4" ht="30">
      <c r="A2888" s="446">
        <v>3799</v>
      </c>
      <c r="B2888" s="447" t="s">
        <v>9061</v>
      </c>
      <c r="C2888" s="448" t="s">
        <v>6192</v>
      </c>
      <c r="D2888" s="449" t="s">
        <v>13631</v>
      </c>
    </row>
    <row r="2889" spans="1:4" ht="30">
      <c r="A2889" s="446">
        <v>12239</v>
      </c>
      <c r="B2889" s="447" t="s">
        <v>9062</v>
      </c>
      <c r="C2889" s="448" t="s">
        <v>6192</v>
      </c>
      <c r="D2889" s="449" t="s">
        <v>12305</v>
      </c>
    </row>
    <row r="2890" spans="1:4" ht="30">
      <c r="A2890" s="446">
        <v>38773</v>
      </c>
      <c r="B2890" s="447" t="s">
        <v>9063</v>
      </c>
      <c r="C2890" s="448" t="s">
        <v>6192</v>
      </c>
      <c r="D2890" s="449" t="s">
        <v>11747</v>
      </c>
    </row>
    <row r="2891" spans="1:4">
      <c r="A2891" s="446">
        <v>12271</v>
      </c>
      <c r="B2891" s="447" t="s">
        <v>9064</v>
      </c>
      <c r="C2891" s="448" t="s">
        <v>6192</v>
      </c>
      <c r="D2891" s="449" t="s">
        <v>13632</v>
      </c>
    </row>
    <row r="2892" spans="1:4">
      <c r="A2892" s="446">
        <v>12245</v>
      </c>
      <c r="B2892" s="447" t="s">
        <v>9065</v>
      </c>
      <c r="C2892" s="448" t="s">
        <v>6192</v>
      </c>
      <c r="D2892" s="449" t="s">
        <v>13633</v>
      </c>
    </row>
    <row r="2893" spans="1:4" ht="30">
      <c r="A2893" s="446">
        <v>13382</v>
      </c>
      <c r="B2893" s="447" t="s">
        <v>15281</v>
      </c>
      <c r="C2893" s="448" t="s">
        <v>6192</v>
      </c>
      <c r="D2893" s="449" t="s">
        <v>11278</v>
      </c>
    </row>
    <row r="2894" spans="1:4" ht="30">
      <c r="A2894" s="446">
        <v>38785</v>
      </c>
      <c r="B2894" s="447" t="s">
        <v>9066</v>
      </c>
      <c r="C2894" s="448" t="s">
        <v>6192</v>
      </c>
      <c r="D2894" s="449" t="s">
        <v>13634</v>
      </c>
    </row>
    <row r="2895" spans="1:4" ht="30">
      <c r="A2895" s="446">
        <v>38786</v>
      </c>
      <c r="B2895" s="447" t="s">
        <v>9067</v>
      </c>
      <c r="C2895" s="448" t="s">
        <v>6192</v>
      </c>
      <c r="D2895" s="449" t="s">
        <v>13635</v>
      </c>
    </row>
    <row r="2896" spans="1:4">
      <c r="A2896" s="446">
        <v>39385</v>
      </c>
      <c r="B2896" s="447" t="s">
        <v>9068</v>
      </c>
      <c r="C2896" s="448" t="s">
        <v>6192</v>
      </c>
      <c r="D2896" s="449" t="s">
        <v>13636</v>
      </c>
    </row>
    <row r="2897" spans="1:4">
      <c r="A2897" s="446">
        <v>39389</v>
      </c>
      <c r="B2897" s="447" t="s">
        <v>9069</v>
      </c>
      <c r="C2897" s="448" t="s">
        <v>6192</v>
      </c>
      <c r="D2897" s="449" t="s">
        <v>13637</v>
      </c>
    </row>
    <row r="2898" spans="1:4">
      <c r="A2898" s="446">
        <v>39390</v>
      </c>
      <c r="B2898" s="447" t="s">
        <v>9070</v>
      </c>
      <c r="C2898" s="448" t="s">
        <v>6192</v>
      </c>
      <c r="D2898" s="449" t="s">
        <v>13638</v>
      </c>
    </row>
    <row r="2899" spans="1:4">
      <c r="A2899" s="446">
        <v>39391</v>
      </c>
      <c r="B2899" s="447" t="s">
        <v>9071</v>
      </c>
      <c r="C2899" s="448" t="s">
        <v>6192</v>
      </c>
      <c r="D2899" s="449" t="s">
        <v>13639</v>
      </c>
    </row>
    <row r="2900" spans="1:4" ht="30">
      <c r="A2900" s="446">
        <v>3803</v>
      </c>
      <c r="B2900" s="447" t="s">
        <v>9072</v>
      </c>
      <c r="C2900" s="448" t="s">
        <v>6192</v>
      </c>
      <c r="D2900" s="449" t="s">
        <v>11400</v>
      </c>
    </row>
    <row r="2901" spans="1:4" ht="30">
      <c r="A2901" s="446">
        <v>38770</v>
      </c>
      <c r="B2901" s="447" t="s">
        <v>9073</v>
      </c>
      <c r="C2901" s="448" t="s">
        <v>6192</v>
      </c>
      <c r="D2901" s="449" t="s">
        <v>13640</v>
      </c>
    </row>
    <row r="2902" spans="1:4">
      <c r="A2902" s="446">
        <v>12267</v>
      </c>
      <c r="B2902" s="447" t="s">
        <v>9074</v>
      </c>
      <c r="C2902" s="448" t="s">
        <v>6192</v>
      </c>
      <c r="D2902" s="449" t="s">
        <v>13641</v>
      </c>
    </row>
    <row r="2903" spans="1:4" ht="75">
      <c r="A2903" s="446">
        <v>43068</v>
      </c>
      <c r="B2903" s="447" t="s">
        <v>9075</v>
      </c>
      <c r="C2903" s="448" t="s">
        <v>6192</v>
      </c>
      <c r="D2903" s="449" t="s">
        <v>13642</v>
      </c>
    </row>
    <row r="2904" spans="1:4" ht="30">
      <c r="A2904" s="446">
        <v>12266</v>
      </c>
      <c r="B2904" s="447" t="s">
        <v>9076</v>
      </c>
      <c r="C2904" s="448" t="s">
        <v>6192</v>
      </c>
      <c r="D2904" s="449" t="s">
        <v>13643</v>
      </c>
    </row>
    <row r="2905" spans="1:4" ht="30">
      <c r="A2905" s="446">
        <v>39378</v>
      </c>
      <c r="B2905" s="447" t="s">
        <v>9077</v>
      </c>
      <c r="C2905" s="448" t="s">
        <v>6192</v>
      </c>
      <c r="D2905" s="449" t="s">
        <v>13644</v>
      </c>
    </row>
    <row r="2906" spans="1:4" ht="30">
      <c r="A2906" s="446">
        <v>38775</v>
      </c>
      <c r="B2906" s="447" t="s">
        <v>9078</v>
      </c>
      <c r="C2906" s="448" t="s">
        <v>6192</v>
      </c>
      <c r="D2906" s="449" t="s">
        <v>13645</v>
      </c>
    </row>
    <row r="2907" spans="1:4">
      <c r="A2907" s="446">
        <v>21119</v>
      </c>
      <c r="B2907" s="447" t="s">
        <v>9079</v>
      </c>
      <c r="C2907" s="448" t="s">
        <v>6192</v>
      </c>
      <c r="D2907" s="449" t="s">
        <v>11475</v>
      </c>
    </row>
    <row r="2908" spans="1:4">
      <c r="A2908" s="446">
        <v>37974</v>
      </c>
      <c r="B2908" s="447" t="s">
        <v>9080</v>
      </c>
      <c r="C2908" s="448" t="s">
        <v>6192</v>
      </c>
      <c r="D2908" s="449" t="s">
        <v>11454</v>
      </c>
    </row>
    <row r="2909" spans="1:4">
      <c r="A2909" s="446">
        <v>37975</v>
      </c>
      <c r="B2909" s="447" t="s">
        <v>9081</v>
      </c>
      <c r="C2909" s="448" t="s">
        <v>6192</v>
      </c>
      <c r="D2909" s="449" t="s">
        <v>13513</v>
      </c>
    </row>
    <row r="2910" spans="1:4">
      <c r="A2910" s="446">
        <v>37976</v>
      </c>
      <c r="B2910" s="447" t="s">
        <v>9082</v>
      </c>
      <c r="C2910" s="448" t="s">
        <v>6192</v>
      </c>
      <c r="D2910" s="449" t="s">
        <v>11841</v>
      </c>
    </row>
    <row r="2911" spans="1:4">
      <c r="A2911" s="446">
        <v>37977</v>
      </c>
      <c r="B2911" s="447" t="s">
        <v>9083</v>
      </c>
      <c r="C2911" s="448" t="s">
        <v>6192</v>
      </c>
      <c r="D2911" s="449" t="s">
        <v>13554</v>
      </c>
    </row>
    <row r="2912" spans="1:4">
      <c r="A2912" s="446">
        <v>37978</v>
      </c>
      <c r="B2912" s="447" t="s">
        <v>9084</v>
      </c>
      <c r="C2912" s="448" t="s">
        <v>6192</v>
      </c>
      <c r="D2912" s="449" t="s">
        <v>12182</v>
      </c>
    </row>
    <row r="2913" spans="1:4">
      <c r="A2913" s="446">
        <v>37979</v>
      </c>
      <c r="B2913" s="447" t="s">
        <v>9085</v>
      </c>
      <c r="C2913" s="448" t="s">
        <v>6192</v>
      </c>
      <c r="D2913" s="449" t="s">
        <v>13646</v>
      </c>
    </row>
    <row r="2914" spans="1:4">
      <c r="A2914" s="446">
        <v>37980</v>
      </c>
      <c r="B2914" s="447" t="s">
        <v>9086</v>
      </c>
      <c r="C2914" s="448" t="s">
        <v>6192</v>
      </c>
      <c r="D2914" s="449" t="s">
        <v>13647</v>
      </c>
    </row>
    <row r="2915" spans="1:4" ht="30">
      <c r="A2915" s="446">
        <v>36147</v>
      </c>
      <c r="B2915" s="447" t="s">
        <v>9087</v>
      </c>
      <c r="C2915" s="448" t="s">
        <v>6624</v>
      </c>
      <c r="D2915" s="449" t="s">
        <v>13648</v>
      </c>
    </row>
    <row r="2916" spans="1:4">
      <c r="A2916" s="446">
        <v>12731</v>
      </c>
      <c r="B2916" s="447" t="s">
        <v>9088</v>
      </c>
      <c r="C2916" s="448" t="s">
        <v>6192</v>
      </c>
      <c r="D2916" s="449" t="s">
        <v>13649</v>
      </c>
    </row>
    <row r="2917" spans="1:4">
      <c r="A2917" s="446">
        <v>12723</v>
      </c>
      <c r="B2917" s="447" t="s">
        <v>9089</v>
      </c>
      <c r="C2917" s="448" t="s">
        <v>6192</v>
      </c>
      <c r="D2917" s="449" t="s">
        <v>12188</v>
      </c>
    </row>
    <row r="2918" spans="1:4">
      <c r="A2918" s="446">
        <v>12724</v>
      </c>
      <c r="B2918" s="447" t="s">
        <v>9090</v>
      </c>
      <c r="C2918" s="448" t="s">
        <v>6192</v>
      </c>
      <c r="D2918" s="449" t="s">
        <v>13650</v>
      </c>
    </row>
    <row r="2919" spans="1:4">
      <c r="A2919" s="446">
        <v>12725</v>
      </c>
      <c r="B2919" s="447" t="s">
        <v>9091</v>
      </c>
      <c r="C2919" s="448" t="s">
        <v>6192</v>
      </c>
      <c r="D2919" s="449" t="s">
        <v>13651</v>
      </c>
    </row>
    <row r="2920" spans="1:4">
      <c r="A2920" s="446">
        <v>12726</v>
      </c>
      <c r="B2920" s="447" t="s">
        <v>9092</v>
      </c>
      <c r="C2920" s="448" t="s">
        <v>6192</v>
      </c>
      <c r="D2920" s="449" t="s">
        <v>13652</v>
      </c>
    </row>
    <row r="2921" spans="1:4">
      <c r="A2921" s="446">
        <v>12727</v>
      </c>
      <c r="B2921" s="447" t="s">
        <v>9093</v>
      </c>
      <c r="C2921" s="448" t="s">
        <v>6192</v>
      </c>
      <c r="D2921" s="449" t="s">
        <v>13653</v>
      </c>
    </row>
    <row r="2922" spans="1:4">
      <c r="A2922" s="446">
        <v>12728</v>
      </c>
      <c r="B2922" s="447" t="s">
        <v>9094</v>
      </c>
      <c r="C2922" s="448" t="s">
        <v>6192</v>
      </c>
      <c r="D2922" s="449" t="s">
        <v>13654</v>
      </c>
    </row>
    <row r="2923" spans="1:4">
      <c r="A2923" s="446">
        <v>12729</v>
      </c>
      <c r="B2923" s="447" t="s">
        <v>9095</v>
      </c>
      <c r="C2923" s="448" t="s">
        <v>6192</v>
      </c>
      <c r="D2923" s="449" t="s">
        <v>13655</v>
      </c>
    </row>
    <row r="2924" spans="1:4">
      <c r="A2924" s="446">
        <v>12730</v>
      </c>
      <c r="B2924" s="447" t="s">
        <v>9096</v>
      </c>
      <c r="C2924" s="448" t="s">
        <v>6192</v>
      </c>
      <c r="D2924" s="449" t="s">
        <v>13656</v>
      </c>
    </row>
    <row r="2925" spans="1:4">
      <c r="A2925" s="446">
        <v>3840</v>
      </c>
      <c r="B2925" s="447" t="s">
        <v>9097</v>
      </c>
      <c r="C2925" s="448" t="s">
        <v>6192</v>
      </c>
      <c r="D2925" s="449" t="s">
        <v>13657</v>
      </c>
    </row>
    <row r="2926" spans="1:4">
      <c r="A2926" s="446">
        <v>3838</v>
      </c>
      <c r="B2926" s="447" t="s">
        <v>9098</v>
      </c>
      <c r="C2926" s="448" t="s">
        <v>6192</v>
      </c>
      <c r="D2926" s="449" t="s">
        <v>13658</v>
      </c>
    </row>
    <row r="2927" spans="1:4">
      <c r="A2927" s="446">
        <v>3844</v>
      </c>
      <c r="B2927" s="447" t="s">
        <v>9099</v>
      </c>
      <c r="C2927" s="448" t="s">
        <v>6192</v>
      </c>
      <c r="D2927" s="449" t="s">
        <v>13659</v>
      </c>
    </row>
    <row r="2928" spans="1:4">
      <c r="A2928" s="446">
        <v>3839</v>
      </c>
      <c r="B2928" s="447" t="s">
        <v>9100</v>
      </c>
      <c r="C2928" s="448" t="s">
        <v>6192</v>
      </c>
      <c r="D2928" s="449" t="s">
        <v>13660</v>
      </c>
    </row>
    <row r="2929" spans="1:4">
      <c r="A2929" s="446">
        <v>3843</v>
      </c>
      <c r="B2929" s="447" t="s">
        <v>9101</v>
      </c>
      <c r="C2929" s="448" t="s">
        <v>6192</v>
      </c>
      <c r="D2929" s="449" t="s">
        <v>13661</v>
      </c>
    </row>
    <row r="2930" spans="1:4">
      <c r="A2930" s="446">
        <v>3900</v>
      </c>
      <c r="B2930" s="447" t="s">
        <v>9102</v>
      </c>
      <c r="C2930" s="448" t="s">
        <v>6192</v>
      </c>
      <c r="D2930" s="449" t="s">
        <v>13063</v>
      </c>
    </row>
    <row r="2931" spans="1:4">
      <c r="A2931" s="446">
        <v>3846</v>
      </c>
      <c r="B2931" s="447" t="s">
        <v>9103</v>
      </c>
      <c r="C2931" s="448" t="s">
        <v>6192</v>
      </c>
      <c r="D2931" s="449" t="s">
        <v>13662</v>
      </c>
    </row>
    <row r="2932" spans="1:4">
      <c r="A2932" s="446">
        <v>3886</v>
      </c>
      <c r="B2932" s="447" t="s">
        <v>9104</v>
      </c>
      <c r="C2932" s="448" t="s">
        <v>6192</v>
      </c>
      <c r="D2932" s="449" t="s">
        <v>13663</v>
      </c>
    </row>
    <row r="2933" spans="1:4">
      <c r="A2933" s="446">
        <v>3854</v>
      </c>
      <c r="B2933" s="447" t="s">
        <v>9105</v>
      </c>
      <c r="C2933" s="448" t="s">
        <v>6192</v>
      </c>
      <c r="D2933" s="449" t="s">
        <v>13664</v>
      </c>
    </row>
    <row r="2934" spans="1:4">
      <c r="A2934" s="446">
        <v>3873</v>
      </c>
      <c r="B2934" s="447" t="s">
        <v>9106</v>
      </c>
      <c r="C2934" s="448" t="s">
        <v>6192</v>
      </c>
      <c r="D2934" s="449" t="s">
        <v>11332</v>
      </c>
    </row>
    <row r="2935" spans="1:4">
      <c r="A2935" s="446">
        <v>38021</v>
      </c>
      <c r="B2935" s="447" t="s">
        <v>9107</v>
      </c>
      <c r="C2935" s="448" t="s">
        <v>6192</v>
      </c>
      <c r="D2935" s="449" t="s">
        <v>13665</v>
      </c>
    </row>
    <row r="2936" spans="1:4">
      <c r="A2936" s="446">
        <v>3847</v>
      </c>
      <c r="B2936" s="447" t="s">
        <v>9108</v>
      </c>
      <c r="C2936" s="448" t="s">
        <v>6192</v>
      </c>
      <c r="D2936" s="449" t="s">
        <v>11970</v>
      </c>
    </row>
    <row r="2937" spans="1:4">
      <c r="A2937" s="446">
        <v>38022</v>
      </c>
      <c r="B2937" s="447" t="s">
        <v>9109</v>
      </c>
      <c r="C2937" s="448" t="s">
        <v>6192</v>
      </c>
      <c r="D2937" s="449" t="s">
        <v>13666</v>
      </c>
    </row>
    <row r="2938" spans="1:4">
      <c r="A2938" s="446">
        <v>3833</v>
      </c>
      <c r="B2938" s="447" t="s">
        <v>9110</v>
      </c>
      <c r="C2938" s="448" t="s">
        <v>6192</v>
      </c>
      <c r="D2938" s="449" t="s">
        <v>13667</v>
      </c>
    </row>
    <row r="2939" spans="1:4">
      <c r="A2939" s="446">
        <v>3835</v>
      </c>
      <c r="B2939" s="447" t="s">
        <v>9111</v>
      </c>
      <c r="C2939" s="448" t="s">
        <v>6192</v>
      </c>
      <c r="D2939" s="449" t="s">
        <v>13668</v>
      </c>
    </row>
    <row r="2940" spans="1:4">
      <c r="A2940" s="446">
        <v>3836</v>
      </c>
      <c r="B2940" s="447" t="s">
        <v>9112</v>
      </c>
      <c r="C2940" s="448" t="s">
        <v>6192</v>
      </c>
      <c r="D2940" s="449" t="s">
        <v>13669</v>
      </c>
    </row>
    <row r="2941" spans="1:4">
      <c r="A2941" s="446">
        <v>3830</v>
      </c>
      <c r="B2941" s="447" t="s">
        <v>9113</v>
      </c>
      <c r="C2941" s="448" t="s">
        <v>6192</v>
      </c>
      <c r="D2941" s="449" t="s">
        <v>13670</v>
      </c>
    </row>
    <row r="2942" spans="1:4">
      <c r="A2942" s="446">
        <v>3831</v>
      </c>
      <c r="B2942" s="447" t="s">
        <v>9114</v>
      </c>
      <c r="C2942" s="448" t="s">
        <v>6192</v>
      </c>
      <c r="D2942" s="449" t="s">
        <v>13671</v>
      </c>
    </row>
    <row r="2943" spans="1:4">
      <c r="A2943" s="446">
        <v>37981</v>
      </c>
      <c r="B2943" s="447" t="s">
        <v>9115</v>
      </c>
      <c r="C2943" s="448" t="s">
        <v>6192</v>
      </c>
      <c r="D2943" s="449" t="s">
        <v>13672</v>
      </c>
    </row>
    <row r="2944" spans="1:4">
      <c r="A2944" s="446">
        <v>37982</v>
      </c>
      <c r="B2944" s="447" t="s">
        <v>9116</v>
      </c>
      <c r="C2944" s="448" t="s">
        <v>6192</v>
      </c>
      <c r="D2944" s="449" t="s">
        <v>11488</v>
      </c>
    </row>
    <row r="2945" spans="1:4">
      <c r="A2945" s="446">
        <v>37983</v>
      </c>
      <c r="B2945" s="447" t="s">
        <v>9117</v>
      </c>
      <c r="C2945" s="448" t="s">
        <v>6192</v>
      </c>
      <c r="D2945" s="449" t="s">
        <v>13673</v>
      </c>
    </row>
    <row r="2946" spans="1:4">
      <c r="A2946" s="446">
        <v>37984</v>
      </c>
      <c r="B2946" s="447" t="s">
        <v>9118</v>
      </c>
      <c r="C2946" s="448" t="s">
        <v>6192</v>
      </c>
      <c r="D2946" s="449" t="s">
        <v>13674</v>
      </c>
    </row>
    <row r="2947" spans="1:4">
      <c r="A2947" s="446">
        <v>37985</v>
      </c>
      <c r="B2947" s="447" t="s">
        <v>9119</v>
      </c>
      <c r="C2947" s="448" t="s">
        <v>6192</v>
      </c>
      <c r="D2947" s="449" t="s">
        <v>13467</v>
      </c>
    </row>
    <row r="2948" spans="1:4">
      <c r="A2948" s="446">
        <v>3826</v>
      </c>
      <c r="B2948" s="447" t="s">
        <v>9120</v>
      </c>
      <c r="C2948" s="448" t="s">
        <v>6192</v>
      </c>
      <c r="D2948" s="449" t="s">
        <v>13675</v>
      </c>
    </row>
    <row r="2949" spans="1:4">
      <c r="A2949" s="446">
        <v>3825</v>
      </c>
      <c r="B2949" s="447" t="s">
        <v>9121</v>
      </c>
      <c r="C2949" s="448" t="s">
        <v>6192</v>
      </c>
      <c r="D2949" s="449" t="s">
        <v>12200</v>
      </c>
    </row>
    <row r="2950" spans="1:4">
      <c r="A2950" s="446">
        <v>3827</v>
      </c>
      <c r="B2950" s="447" t="s">
        <v>9122</v>
      </c>
      <c r="C2950" s="448" t="s">
        <v>6192</v>
      </c>
      <c r="D2950" s="449" t="s">
        <v>13676</v>
      </c>
    </row>
    <row r="2951" spans="1:4">
      <c r="A2951" s="446">
        <v>20165</v>
      </c>
      <c r="B2951" s="447" t="s">
        <v>9123</v>
      </c>
      <c r="C2951" s="448" t="s">
        <v>6192</v>
      </c>
      <c r="D2951" s="449" t="s">
        <v>11710</v>
      </c>
    </row>
    <row r="2952" spans="1:4">
      <c r="A2952" s="446">
        <v>20166</v>
      </c>
      <c r="B2952" s="447" t="s">
        <v>9124</v>
      </c>
      <c r="C2952" s="448" t="s">
        <v>6192</v>
      </c>
      <c r="D2952" s="449" t="s">
        <v>13677</v>
      </c>
    </row>
    <row r="2953" spans="1:4">
      <c r="A2953" s="446">
        <v>20164</v>
      </c>
      <c r="B2953" s="447" t="s">
        <v>9125</v>
      </c>
      <c r="C2953" s="448" t="s">
        <v>6192</v>
      </c>
      <c r="D2953" s="449" t="s">
        <v>13678</v>
      </c>
    </row>
    <row r="2954" spans="1:4">
      <c r="A2954" s="446">
        <v>3893</v>
      </c>
      <c r="B2954" s="447" t="s">
        <v>9126</v>
      </c>
      <c r="C2954" s="448" t="s">
        <v>6192</v>
      </c>
      <c r="D2954" s="449" t="s">
        <v>13679</v>
      </c>
    </row>
    <row r="2955" spans="1:4">
      <c r="A2955" s="446">
        <v>3848</v>
      </c>
      <c r="B2955" s="447" t="s">
        <v>9127</v>
      </c>
      <c r="C2955" s="448" t="s">
        <v>6192</v>
      </c>
      <c r="D2955" s="449" t="s">
        <v>12276</v>
      </c>
    </row>
    <row r="2956" spans="1:4">
      <c r="A2956" s="446">
        <v>3895</v>
      </c>
      <c r="B2956" s="447" t="s">
        <v>9128</v>
      </c>
      <c r="C2956" s="448" t="s">
        <v>6192</v>
      </c>
      <c r="D2956" s="449" t="s">
        <v>12267</v>
      </c>
    </row>
    <row r="2957" spans="1:4">
      <c r="A2957" s="446">
        <v>12404</v>
      </c>
      <c r="B2957" s="447" t="s">
        <v>9129</v>
      </c>
      <c r="C2957" s="448" t="s">
        <v>6192</v>
      </c>
      <c r="D2957" s="449" t="s">
        <v>13680</v>
      </c>
    </row>
    <row r="2958" spans="1:4">
      <c r="A2958" s="446">
        <v>3939</v>
      </c>
      <c r="B2958" s="447" t="s">
        <v>9130</v>
      </c>
      <c r="C2958" s="448" t="s">
        <v>6192</v>
      </c>
      <c r="D2958" s="449" t="s">
        <v>13681</v>
      </c>
    </row>
    <row r="2959" spans="1:4">
      <c r="A2959" s="446">
        <v>3911</v>
      </c>
      <c r="B2959" s="447" t="s">
        <v>9131</v>
      </c>
      <c r="C2959" s="448" t="s">
        <v>6192</v>
      </c>
      <c r="D2959" s="449" t="s">
        <v>13682</v>
      </c>
    </row>
    <row r="2960" spans="1:4">
      <c r="A2960" s="446">
        <v>3910</v>
      </c>
      <c r="B2960" s="447" t="s">
        <v>9133</v>
      </c>
      <c r="C2960" s="448" t="s">
        <v>6192</v>
      </c>
      <c r="D2960" s="449" t="s">
        <v>13683</v>
      </c>
    </row>
    <row r="2961" spans="1:4">
      <c r="A2961" s="446">
        <v>3908</v>
      </c>
      <c r="B2961" s="447" t="s">
        <v>9132</v>
      </c>
      <c r="C2961" s="448" t="s">
        <v>6192</v>
      </c>
      <c r="D2961" s="449" t="s">
        <v>11359</v>
      </c>
    </row>
    <row r="2962" spans="1:4">
      <c r="A2962" s="446">
        <v>3913</v>
      </c>
      <c r="B2962" s="447" t="s">
        <v>9134</v>
      </c>
      <c r="C2962" s="448" t="s">
        <v>6192</v>
      </c>
      <c r="D2962" s="449" t="s">
        <v>13684</v>
      </c>
    </row>
    <row r="2963" spans="1:4">
      <c r="A2963" s="446">
        <v>3912</v>
      </c>
      <c r="B2963" s="447" t="s">
        <v>9135</v>
      </c>
      <c r="C2963" s="448" t="s">
        <v>6192</v>
      </c>
      <c r="D2963" s="449" t="s">
        <v>11380</v>
      </c>
    </row>
    <row r="2964" spans="1:4">
      <c r="A2964" s="446">
        <v>3914</v>
      </c>
      <c r="B2964" s="447" t="s">
        <v>9137</v>
      </c>
      <c r="C2964" s="448" t="s">
        <v>6192</v>
      </c>
      <c r="D2964" s="449" t="s">
        <v>13686</v>
      </c>
    </row>
    <row r="2965" spans="1:4">
      <c r="A2965" s="446">
        <v>3909</v>
      </c>
      <c r="B2965" s="447" t="s">
        <v>9136</v>
      </c>
      <c r="C2965" s="448" t="s">
        <v>6192</v>
      </c>
      <c r="D2965" s="449" t="s">
        <v>13685</v>
      </c>
    </row>
    <row r="2966" spans="1:4">
      <c r="A2966" s="446">
        <v>3915</v>
      </c>
      <c r="B2966" s="447" t="s">
        <v>9138</v>
      </c>
      <c r="C2966" s="448" t="s">
        <v>6192</v>
      </c>
      <c r="D2966" s="449" t="s">
        <v>13687</v>
      </c>
    </row>
    <row r="2967" spans="1:4">
      <c r="A2967" s="446">
        <v>3916</v>
      </c>
      <c r="B2967" s="447" t="s">
        <v>9139</v>
      </c>
      <c r="C2967" s="448" t="s">
        <v>6192</v>
      </c>
      <c r="D2967" s="449" t="s">
        <v>13688</v>
      </c>
    </row>
    <row r="2968" spans="1:4">
      <c r="A2968" s="446">
        <v>3917</v>
      </c>
      <c r="B2968" s="447" t="s">
        <v>9140</v>
      </c>
      <c r="C2968" s="448" t="s">
        <v>6192</v>
      </c>
      <c r="D2968" s="449" t="s">
        <v>13689</v>
      </c>
    </row>
    <row r="2969" spans="1:4">
      <c r="A2969" s="446">
        <v>1904</v>
      </c>
      <c r="B2969" s="447" t="s">
        <v>9141</v>
      </c>
      <c r="C2969" s="448" t="s">
        <v>6192</v>
      </c>
      <c r="D2969" s="449" t="s">
        <v>11737</v>
      </c>
    </row>
    <row r="2970" spans="1:4">
      <c r="A2970" s="446">
        <v>1899</v>
      </c>
      <c r="B2970" s="447" t="s">
        <v>9142</v>
      </c>
      <c r="C2970" s="448" t="s">
        <v>6192</v>
      </c>
      <c r="D2970" s="449" t="s">
        <v>13690</v>
      </c>
    </row>
    <row r="2971" spans="1:4">
      <c r="A2971" s="446">
        <v>1900</v>
      </c>
      <c r="B2971" s="447" t="s">
        <v>9143</v>
      </c>
      <c r="C2971" s="448" t="s">
        <v>6192</v>
      </c>
      <c r="D2971" s="449" t="s">
        <v>13691</v>
      </c>
    </row>
    <row r="2972" spans="1:4">
      <c r="A2972" s="446">
        <v>12407</v>
      </c>
      <c r="B2972" s="447" t="s">
        <v>9144</v>
      </c>
      <c r="C2972" s="448" t="s">
        <v>6192</v>
      </c>
      <c r="D2972" s="449" t="s">
        <v>13692</v>
      </c>
    </row>
    <row r="2973" spans="1:4">
      <c r="A2973" s="446">
        <v>12408</v>
      </c>
      <c r="B2973" s="447" t="s">
        <v>9145</v>
      </c>
      <c r="C2973" s="448" t="s">
        <v>6192</v>
      </c>
      <c r="D2973" s="449" t="s">
        <v>13693</v>
      </c>
    </row>
    <row r="2974" spans="1:4">
      <c r="A2974" s="446">
        <v>12409</v>
      </c>
      <c r="B2974" s="447" t="s">
        <v>9146</v>
      </c>
      <c r="C2974" s="448" t="s">
        <v>6192</v>
      </c>
      <c r="D2974" s="449" t="s">
        <v>13693</v>
      </c>
    </row>
    <row r="2975" spans="1:4">
      <c r="A2975" s="446">
        <v>12410</v>
      </c>
      <c r="B2975" s="447" t="s">
        <v>9147</v>
      </c>
      <c r="C2975" s="448" t="s">
        <v>6192</v>
      </c>
      <c r="D2975" s="449" t="s">
        <v>13694</v>
      </c>
    </row>
    <row r="2976" spans="1:4">
      <c r="A2976" s="446">
        <v>3936</v>
      </c>
      <c r="B2976" s="447" t="s">
        <v>9148</v>
      </c>
      <c r="C2976" s="448" t="s">
        <v>6192</v>
      </c>
      <c r="D2976" s="449" t="s">
        <v>12481</v>
      </c>
    </row>
    <row r="2977" spans="1:4">
      <c r="A2977" s="446">
        <v>3924</v>
      </c>
      <c r="B2977" s="447" t="s">
        <v>9150</v>
      </c>
      <c r="C2977" s="448" t="s">
        <v>6192</v>
      </c>
      <c r="D2977" s="449" t="s">
        <v>12481</v>
      </c>
    </row>
    <row r="2978" spans="1:4">
      <c r="A2978" s="446">
        <v>3922</v>
      </c>
      <c r="B2978" s="447" t="s">
        <v>9149</v>
      </c>
      <c r="C2978" s="448" t="s">
        <v>6192</v>
      </c>
      <c r="D2978" s="449" t="s">
        <v>13695</v>
      </c>
    </row>
    <row r="2979" spans="1:4">
      <c r="A2979" s="446">
        <v>3923</v>
      </c>
      <c r="B2979" s="447" t="s">
        <v>9151</v>
      </c>
      <c r="C2979" s="448" t="s">
        <v>6192</v>
      </c>
      <c r="D2979" s="449" t="s">
        <v>12481</v>
      </c>
    </row>
    <row r="2980" spans="1:4">
      <c r="A2980" s="446">
        <v>3921</v>
      </c>
      <c r="B2980" s="447" t="s">
        <v>9153</v>
      </c>
      <c r="C2980" s="448" t="s">
        <v>6192</v>
      </c>
      <c r="D2980" s="449" t="s">
        <v>13697</v>
      </c>
    </row>
    <row r="2981" spans="1:4">
      <c r="A2981" s="446">
        <v>3937</v>
      </c>
      <c r="B2981" s="447" t="s">
        <v>9152</v>
      </c>
      <c r="C2981" s="448" t="s">
        <v>6192</v>
      </c>
      <c r="D2981" s="449" t="s">
        <v>13696</v>
      </c>
    </row>
    <row r="2982" spans="1:4">
      <c r="A2982" s="446">
        <v>3920</v>
      </c>
      <c r="B2982" s="447" t="s">
        <v>9154</v>
      </c>
      <c r="C2982" s="448" t="s">
        <v>6192</v>
      </c>
      <c r="D2982" s="449" t="s">
        <v>13696</v>
      </c>
    </row>
    <row r="2983" spans="1:4">
      <c r="A2983" s="446">
        <v>3938</v>
      </c>
      <c r="B2983" s="447" t="s">
        <v>9155</v>
      </c>
      <c r="C2983" s="448" t="s">
        <v>6192</v>
      </c>
      <c r="D2983" s="449" t="s">
        <v>13698</v>
      </c>
    </row>
    <row r="2984" spans="1:4">
      <c r="A2984" s="446">
        <v>3919</v>
      </c>
      <c r="B2984" s="447" t="s">
        <v>9156</v>
      </c>
      <c r="C2984" s="448" t="s">
        <v>6192</v>
      </c>
      <c r="D2984" s="449" t="s">
        <v>13699</v>
      </c>
    </row>
    <row r="2985" spans="1:4">
      <c r="A2985" s="446">
        <v>3927</v>
      </c>
      <c r="B2985" s="447" t="s">
        <v>9157</v>
      </c>
      <c r="C2985" s="448" t="s">
        <v>6192</v>
      </c>
      <c r="D2985" s="449" t="s">
        <v>12458</v>
      </c>
    </row>
    <row r="2986" spans="1:4">
      <c r="A2986" s="446">
        <v>3928</v>
      </c>
      <c r="B2986" s="447" t="s">
        <v>9158</v>
      </c>
      <c r="C2986" s="448" t="s">
        <v>6192</v>
      </c>
      <c r="D2986" s="449" t="s">
        <v>12458</v>
      </c>
    </row>
    <row r="2987" spans="1:4">
      <c r="A2987" s="446">
        <v>3926</v>
      </c>
      <c r="B2987" s="447" t="s">
        <v>9159</v>
      </c>
      <c r="C2987" s="448" t="s">
        <v>6192</v>
      </c>
      <c r="D2987" s="449" t="s">
        <v>13700</v>
      </c>
    </row>
    <row r="2988" spans="1:4">
      <c r="A2988" s="446">
        <v>3935</v>
      </c>
      <c r="B2988" s="447" t="s">
        <v>9160</v>
      </c>
      <c r="C2988" s="448" t="s">
        <v>6192</v>
      </c>
      <c r="D2988" s="449" t="s">
        <v>13700</v>
      </c>
    </row>
    <row r="2989" spans="1:4">
      <c r="A2989" s="446">
        <v>3925</v>
      </c>
      <c r="B2989" s="447" t="s">
        <v>9161</v>
      </c>
      <c r="C2989" s="448" t="s">
        <v>6192</v>
      </c>
      <c r="D2989" s="449" t="s">
        <v>13700</v>
      </c>
    </row>
    <row r="2990" spans="1:4">
      <c r="A2990" s="446">
        <v>3929</v>
      </c>
      <c r="B2990" s="447" t="s">
        <v>9163</v>
      </c>
      <c r="C2990" s="448" t="s">
        <v>6192</v>
      </c>
      <c r="D2990" s="449" t="s">
        <v>13701</v>
      </c>
    </row>
    <row r="2991" spans="1:4">
      <c r="A2991" s="446">
        <v>3931</v>
      </c>
      <c r="B2991" s="447" t="s">
        <v>9164</v>
      </c>
      <c r="C2991" s="448" t="s">
        <v>6192</v>
      </c>
      <c r="D2991" s="449" t="s">
        <v>13701</v>
      </c>
    </row>
    <row r="2992" spans="1:4">
      <c r="A2992" s="446">
        <v>3930</v>
      </c>
      <c r="B2992" s="447" t="s">
        <v>9165</v>
      </c>
      <c r="C2992" s="448" t="s">
        <v>6192</v>
      </c>
      <c r="D2992" s="449" t="s">
        <v>13701</v>
      </c>
    </row>
    <row r="2993" spans="1:4">
      <c r="A2993" s="446">
        <v>12406</v>
      </c>
      <c r="B2993" s="447" t="s">
        <v>9162</v>
      </c>
      <c r="C2993" s="448" t="s">
        <v>6192</v>
      </c>
      <c r="D2993" s="449" t="s">
        <v>11863</v>
      </c>
    </row>
    <row r="2994" spans="1:4">
      <c r="A2994" s="446">
        <v>3932</v>
      </c>
      <c r="B2994" s="447" t="s">
        <v>9166</v>
      </c>
      <c r="C2994" s="448" t="s">
        <v>6192</v>
      </c>
      <c r="D2994" s="449" t="s">
        <v>13702</v>
      </c>
    </row>
    <row r="2995" spans="1:4">
      <c r="A2995" s="446">
        <v>3933</v>
      </c>
      <c r="B2995" s="447" t="s">
        <v>9167</v>
      </c>
      <c r="C2995" s="448" t="s">
        <v>6192</v>
      </c>
      <c r="D2995" s="449" t="s">
        <v>13702</v>
      </c>
    </row>
    <row r="2996" spans="1:4">
      <c r="A2996" s="446">
        <v>3934</v>
      </c>
      <c r="B2996" s="447" t="s">
        <v>9168</v>
      </c>
      <c r="C2996" s="448" t="s">
        <v>6192</v>
      </c>
      <c r="D2996" s="449" t="s">
        <v>13702</v>
      </c>
    </row>
    <row r="2997" spans="1:4" ht="30">
      <c r="A2997" s="446">
        <v>40355</v>
      </c>
      <c r="B2997" s="447" t="s">
        <v>9169</v>
      </c>
      <c r="C2997" s="448" t="s">
        <v>6192</v>
      </c>
      <c r="D2997" s="449" t="s">
        <v>13703</v>
      </c>
    </row>
    <row r="2998" spans="1:4" ht="30">
      <c r="A2998" s="446">
        <v>40364</v>
      </c>
      <c r="B2998" s="447" t="s">
        <v>9170</v>
      </c>
      <c r="C2998" s="448" t="s">
        <v>6192</v>
      </c>
      <c r="D2998" s="449" t="s">
        <v>13704</v>
      </c>
    </row>
    <row r="2999" spans="1:4" ht="30">
      <c r="A2999" s="446">
        <v>40361</v>
      </c>
      <c r="B2999" s="447" t="s">
        <v>9171</v>
      </c>
      <c r="C2999" s="448" t="s">
        <v>6192</v>
      </c>
      <c r="D2999" s="449" t="s">
        <v>13705</v>
      </c>
    </row>
    <row r="3000" spans="1:4" ht="30">
      <c r="A3000" s="446">
        <v>40358</v>
      </c>
      <c r="B3000" s="447" t="s">
        <v>9172</v>
      </c>
      <c r="C3000" s="448" t="s">
        <v>6192</v>
      </c>
      <c r="D3000" s="449" t="s">
        <v>13706</v>
      </c>
    </row>
    <row r="3001" spans="1:4" ht="30">
      <c r="A3001" s="446">
        <v>40370</v>
      </c>
      <c r="B3001" s="447" t="s">
        <v>9173</v>
      </c>
      <c r="C3001" s="448" t="s">
        <v>6192</v>
      </c>
      <c r="D3001" s="449" t="s">
        <v>13707</v>
      </c>
    </row>
    <row r="3002" spans="1:4" ht="30">
      <c r="A3002" s="446">
        <v>40367</v>
      </c>
      <c r="B3002" s="447" t="s">
        <v>9174</v>
      </c>
      <c r="C3002" s="448" t="s">
        <v>6192</v>
      </c>
      <c r="D3002" s="449" t="s">
        <v>13708</v>
      </c>
    </row>
    <row r="3003" spans="1:4" ht="30">
      <c r="A3003" s="446">
        <v>40373</v>
      </c>
      <c r="B3003" s="447" t="s">
        <v>9175</v>
      </c>
      <c r="C3003" s="448" t="s">
        <v>6192</v>
      </c>
      <c r="D3003" s="449" t="s">
        <v>13709</v>
      </c>
    </row>
    <row r="3004" spans="1:4" ht="30">
      <c r="A3004" s="446">
        <v>38947</v>
      </c>
      <c r="B3004" s="447" t="s">
        <v>9176</v>
      </c>
      <c r="C3004" s="448" t="s">
        <v>6192</v>
      </c>
      <c r="D3004" s="449" t="s">
        <v>13710</v>
      </c>
    </row>
    <row r="3005" spans="1:4" ht="30">
      <c r="A3005" s="446">
        <v>38948</v>
      </c>
      <c r="B3005" s="447" t="s">
        <v>9177</v>
      </c>
      <c r="C3005" s="448" t="s">
        <v>6192</v>
      </c>
      <c r="D3005" s="449" t="s">
        <v>11867</v>
      </c>
    </row>
    <row r="3006" spans="1:4" ht="30">
      <c r="A3006" s="446">
        <v>38949</v>
      </c>
      <c r="B3006" s="447" t="s">
        <v>9178</v>
      </c>
      <c r="C3006" s="448" t="s">
        <v>6192</v>
      </c>
      <c r="D3006" s="449" t="s">
        <v>13711</v>
      </c>
    </row>
    <row r="3007" spans="1:4" ht="30">
      <c r="A3007" s="446">
        <v>38951</v>
      </c>
      <c r="B3007" s="447" t="s">
        <v>9179</v>
      </c>
      <c r="C3007" s="448" t="s">
        <v>6192</v>
      </c>
      <c r="D3007" s="449" t="s">
        <v>13712</v>
      </c>
    </row>
    <row r="3008" spans="1:4" ht="30">
      <c r="A3008" s="446">
        <v>39312</v>
      </c>
      <c r="B3008" s="447" t="s">
        <v>9180</v>
      </c>
      <c r="C3008" s="448" t="s">
        <v>6192</v>
      </c>
      <c r="D3008" s="449" t="s">
        <v>13713</v>
      </c>
    </row>
    <row r="3009" spans="1:4" ht="30">
      <c r="A3009" s="446">
        <v>39313</v>
      </c>
      <c r="B3009" s="447" t="s">
        <v>9181</v>
      </c>
      <c r="C3009" s="448" t="s">
        <v>6192</v>
      </c>
      <c r="D3009" s="449" t="s">
        <v>13714</v>
      </c>
    </row>
    <row r="3010" spans="1:4" ht="30">
      <c r="A3010" s="446">
        <v>38950</v>
      </c>
      <c r="B3010" s="447" t="s">
        <v>9182</v>
      </c>
      <c r="C3010" s="448" t="s">
        <v>6192</v>
      </c>
      <c r="D3010" s="449" t="s">
        <v>13715</v>
      </c>
    </row>
    <row r="3011" spans="1:4" ht="30">
      <c r="A3011" s="446">
        <v>39314</v>
      </c>
      <c r="B3011" s="447" t="s">
        <v>9183</v>
      </c>
      <c r="C3011" s="448" t="s">
        <v>6192</v>
      </c>
      <c r="D3011" s="449" t="s">
        <v>13716</v>
      </c>
    </row>
    <row r="3012" spans="1:4">
      <c r="A3012" s="446">
        <v>3907</v>
      </c>
      <c r="B3012" s="447" t="s">
        <v>9184</v>
      </c>
      <c r="C3012" s="448" t="s">
        <v>6192</v>
      </c>
      <c r="D3012" s="449" t="s">
        <v>13461</v>
      </c>
    </row>
    <row r="3013" spans="1:4">
      <c r="A3013" s="446">
        <v>3889</v>
      </c>
      <c r="B3013" s="447" t="s">
        <v>9185</v>
      </c>
      <c r="C3013" s="448" t="s">
        <v>6192</v>
      </c>
      <c r="D3013" s="449" t="s">
        <v>13717</v>
      </c>
    </row>
    <row r="3014" spans="1:4">
      <c r="A3014" s="446">
        <v>3868</v>
      </c>
      <c r="B3014" s="447" t="s">
        <v>9186</v>
      </c>
      <c r="C3014" s="448" t="s">
        <v>6192</v>
      </c>
      <c r="D3014" s="449" t="s">
        <v>13395</v>
      </c>
    </row>
    <row r="3015" spans="1:4">
      <c r="A3015" s="446">
        <v>3869</v>
      </c>
      <c r="B3015" s="447" t="s">
        <v>9187</v>
      </c>
      <c r="C3015" s="448" t="s">
        <v>6192</v>
      </c>
      <c r="D3015" s="449" t="s">
        <v>11523</v>
      </c>
    </row>
    <row r="3016" spans="1:4">
      <c r="A3016" s="446">
        <v>3872</v>
      </c>
      <c r="B3016" s="447" t="s">
        <v>9188</v>
      </c>
      <c r="C3016" s="448" t="s">
        <v>6192</v>
      </c>
      <c r="D3016" s="449" t="s">
        <v>12370</v>
      </c>
    </row>
    <row r="3017" spans="1:4">
      <c r="A3017" s="446">
        <v>3850</v>
      </c>
      <c r="B3017" s="447" t="s">
        <v>9189</v>
      </c>
      <c r="C3017" s="448" t="s">
        <v>6192</v>
      </c>
      <c r="D3017" s="449" t="s">
        <v>13718</v>
      </c>
    </row>
    <row r="3018" spans="1:4">
      <c r="A3018" s="446">
        <v>38023</v>
      </c>
      <c r="B3018" s="447" t="s">
        <v>9190</v>
      </c>
      <c r="C3018" s="448" t="s">
        <v>6192</v>
      </c>
      <c r="D3018" s="449" t="s">
        <v>12626</v>
      </c>
    </row>
    <row r="3019" spans="1:4">
      <c r="A3019" s="446">
        <v>37986</v>
      </c>
      <c r="B3019" s="447" t="s">
        <v>9191</v>
      </c>
      <c r="C3019" s="448" t="s">
        <v>6192</v>
      </c>
      <c r="D3019" s="449" t="s">
        <v>13719</v>
      </c>
    </row>
    <row r="3020" spans="1:4">
      <c r="A3020" s="446">
        <v>21120</v>
      </c>
      <c r="B3020" s="447" t="s">
        <v>9194</v>
      </c>
      <c r="C3020" s="448" t="s">
        <v>6192</v>
      </c>
      <c r="D3020" s="449" t="s">
        <v>13565</v>
      </c>
    </row>
    <row r="3021" spans="1:4">
      <c r="A3021" s="446">
        <v>39318</v>
      </c>
      <c r="B3021" s="447" t="s">
        <v>9195</v>
      </c>
      <c r="C3021" s="448" t="s">
        <v>6192</v>
      </c>
      <c r="D3021" s="449" t="s">
        <v>11703</v>
      </c>
    </row>
    <row r="3022" spans="1:4">
      <c r="A3022" s="446">
        <v>37987</v>
      </c>
      <c r="B3022" s="447" t="s">
        <v>9192</v>
      </c>
      <c r="C3022" s="448" t="s">
        <v>6192</v>
      </c>
      <c r="D3022" s="449" t="s">
        <v>13720</v>
      </c>
    </row>
    <row r="3023" spans="1:4">
      <c r="A3023" s="446">
        <v>37988</v>
      </c>
      <c r="B3023" s="447" t="s">
        <v>9193</v>
      </c>
      <c r="C3023" s="448" t="s">
        <v>6192</v>
      </c>
      <c r="D3023" s="449" t="s">
        <v>13721</v>
      </c>
    </row>
    <row r="3024" spans="1:4">
      <c r="A3024" s="446">
        <v>20162</v>
      </c>
      <c r="B3024" s="447" t="s">
        <v>9196</v>
      </c>
      <c r="C3024" s="448" t="s">
        <v>6192</v>
      </c>
      <c r="D3024" s="449" t="s">
        <v>13722</v>
      </c>
    </row>
    <row r="3025" spans="1:4">
      <c r="A3025" s="446">
        <v>40366</v>
      </c>
      <c r="B3025" s="447" t="s">
        <v>9197</v>
      </c>
      <c r="C3025" s="448" t="s">
        <v>6192</v>
      </c>
      <c r="D3025" s="449" t="s">
        <v>13723</v>
      </c>
    </row>
    <row r="3026" spans="1:4">
      <c r="A3026" s="446">
        <v>40363</v>
      </c>
      <c r="B3026" s="447" t="s">
        <v>9198</v>
      </c>
      <c r="C3026" s="448" t="s">
        <v>6192</v>
      </c>
      <c r="D3026" s="449" t="s">
        <v>13724</v>
      </c>
    </row>
    <row r="3027" spans="1:4">
      <c r="A3027" s="446">
        <v>40360</v>
      </c>
      <c r="B3027" s="447" t="s">
        <v>9200</v>
      </c>
      <c r="C3027" s="448" t="s">
        <v>6192</v>
      </c>
      <c r="D3027" s="449" t="s">
        <v>13725</v>
      </c>
    </row>
    <row r="3028" spans="1:4">
      <c r="A3028" s="446">
        <v>40354</v>
      </c>
      <c r="B3028" s="447" t="s">
        <v>9199</v>
      </c>
      <c r="C3028" s="448" t="s">
        <v>6192</v>
      </c>
      <c r="D3028" s="449" t="s">
        <v>12376</v>
      </c>
    </row>
    <row r="3029" spans="1:4">
      <c r="A3029" s="446">
        <v>40372</v>
      </c>
      <c r="B3029" s="447" t="s">
        <v>9201</v>
      </c>
      <c r="C3029" s="448" t="s">
        <v>6192</v>
      </c>
      <c r="D3029" s="449" t="s">
        <v>13726</v>
      </c>
    </row>
    <row r="3030" spans="1:4">
      <c r="A3030" s="446">
        <v>40369</v>
      </c>
      <c r="B3030" s="447" t="s">
        <v>9202</v>
      </c>
      <c r="C3030" s="448" t="s">
        <v>6192</v>
      </c>
      <c r="D3030" s="449" t="s">
        <v>13727</v>
      </c>
    </row>
    <row r="3031" spans="1:4">
      <c r="A3031" s="446">
        <v>40375</v>
      </c>
      <c r="B3031" s="447" t="s">
        <v>9204</v>
      </c>
      <c r="C3031" s="448" t="s">
        <v>6192</v>
      </c>
      <c r="D3031" s="449" t="s">
        <v>13728</v>
      </c>
    </row>
    <row r="3032" spans="1:4">
      <c r="A3032" s="446">
        <v>40357</v>
      </c>
      <c r="B3032" s="447" t="s">
        <v>9203</v>
      </c>
      <c r="C3032" s="448" t="s">
        <v>6192</v>
      </c>
      <c r="D3032" s="449" t="s">
        <v>13706</v>
      </c>
    </row>
    <row r="3033" spans="1:4">
      <c r="A3033" s="446">
        <v>1893</v>
      </c>
      <c r="B3033" s="447" t="s">
        <v>9205</v>
      </c>
      <c r="C3033" s="448" t="s">
        <v>6192</v>
      </c>
      <c r="D3033" s="449" t="s">
        <v>11893</v>
      </c>
    </row>
    <row r="3034" spans="1:4">
      <c r="A3034" s="446">
        <v>1902</v>
      </c>
      <c r="B3034" s="447" t="s">
        <v>9206</v>
      </c>
      <c r="C3034" s="448" t="s">
        <v>6192</v>
      </c>
      <c r="D3034" s="449" t="s">
        <v>11766</v>
      </c>
    </row>
    <row r="3035" spans="1:4">
      <c r="A3035" s="446">
        <v>1892</v>
      </c>
      <c r="B3035" s="447" t="s">
        <v>9208</v>
      </c>
      <c r="C3035" s="448" t="s">
        <v>6192</v>
      </c>
      <c r="D3035" s="449" t="s">
        <v>11471</v>
      </c>
    </row>
    <row r="3036" spans="1:4">
      <c r="A3036" s="446">
        <v>1901</v>
      </c>
      <c r="B3036" s="447" t="s">
        <v>9207</v>
      </c>
      <c r="C3036" s="448" t="s">
        <v>6192</v>
      </c>
      <c r="D3036" s="449" t="s">
        <v>13729</v>
      </c>
    </row>
    <row r="3037" spans="1:4">
      <c r="A3037" s="446">
        <v>1907</v>
      </c>
      <c r="B3037" s="447" t="s">
        <v>9209</v>
      </c>
      <c r="C3037" s="448" t="s">
        <v>6192</v>
      </c>
      <c r="D3037" s="449" t="s">
        <v>12280</v>
      </c>
    </row>
    <row r="3038" spans="1:4">
      <c r="A3038" s="446">
        <v>1894</v>
      </c>
      <c r="B3038" s="447" t="s">
        <v>9210</v>
      </c>
      <c r="C3038" s="448" t="s">
        <v>6192</v>
      </c>
      <c r="D3038" s="449" t="s">
        <v>12205</v>
      </c>
    </row>
    <row r="3039" spans="1:4">
      <c r="A3039" s="446">
        <v>1896</v>
      </c>
      <c r="B3039" s="447" t="s">
        <v>9212</v>
      </c>
      <c r="C3039" s="448" t="s">
        <v>6192</v>
      </c>
      <c r="D3039" s="449" t="s">
        <v>13730</v>
      </c>
    </row>
    <row r="3040" spans="1:4">
      <c r="A3040" s="446">
        <v>1891</v>
      </c>
      <c r="B3040" s="447" t="s">
        <v>9211</v>
      </c>
      <c r="C3040" s="448" t="s">
        <v>6192</v>
      </c>
      <c r="D3040" s="449" t="s">
        <v>11297</v>
      </c>
    </row>
    <row r="3041" spans="1:4">
      <c r="A3041" s="446">
        <v>1895</v>
      </c>
      <c r="B3041" s="447" t="s">
        <v>9213</v>
      </c>
      <c r="C3041" s="448" t="s">
        <v>6192</v>
      </c>
      <c r="D3041" s="449" t="s">
        <v>12703</v>
      </c>
    </row>
    <row r="3042" spans="1:4">
      <c r="A3042" s="446">
        <v>2641</v>
      </c>
      <c r="B3042" s="447" t="s">
        <v>9214</v>
      </c>
      <c r="C3042" s="448" t="s">
        <v>6192</v>
      </c>
      <c r="D3042" s="449" t="s">
        <v>13731</v>
      </c>
    </row>
    <row r="3043" spans="1:4">
      <c r="A3043" s="446">
        <v>2636</v>
      </c>
      <c r="B3043" s="447" t="s">
        <v>9215</v>
      </c>
      <c r="C3043" s="448" t="s">
        <v>6192</v>
      </c>
      <c r="D3043" s="449" t="s">
        <v>11593</v>
      </c>
    </row>
    <row r="3044" spans="1:4">
      <c r="A3044" s="446">
        <v>2637</v>
      </c>
      <c r="B3044" s="447" t="s">
        <v>9216</v>
      </c>
      <c r="C3044" s="448" t="s">
        <v>6192</v>
      </c>
      <c r="D3044" s="449" t="s">
        <v>12209</v>
      </c>
    </row>
    <row r="3045" spans="1:4">
      <c r="A3045" s="446">
        <v>2638</v>
      </c>
      <c r="B3045" s="447" t="s">
        <v>9217</v>
      </c>
      <c r="C3045" s="448" t="s">
        <v>6192</v>
      </c>
      <c r="D3045" s="449" t="s">
        <v>11469</v>
      </c>
    </row>
    <row r="3046" spans="1:4">
      <c r="A3046" s="446">
        <v>2639</v>
      </c>
      <c r="B3046" s="447" t="s">
        <v>9218</v>
      </c>
      <c r="C3046" s="448" t="s">
        <v>6192</v>
      </c>
      <c r="D3046" s="449" t="s">
        <v>12013</v>
      </c>
    </row>
    <row r="3047" spans="1:4">
      <c r="A3047" s="446">
        <v>2644</v>
      </c>
      <c r="B3047" s="447" t="s">
        <v>9219</v>
      </c>
      <c r="C3047" s="448" t="s">
        <v>6192</v>
      </c>
      <c r="D3047" s="449" t="s">
        <v>13221</v>
      </c>
    </row>
    <row r="3048" spans="1:4">
      <c r="A3048" s="446">
        <v>2643</v>
      </c>
      <c r="B3048" s="447" t="s">
        <v>9220</v>
      </c>
      <c r="C3048" s="448" t="s">
        <v>6192</v>
      </c>
      <c r="D3048" s="449" t="s">
        <v>11375</v>
      </c>
    </row>
    <row r="3049" spans="1:4">
      <c r="A3049" s="446">
        <v>2640</v>
      </c>
      <c r="B3049" s="447" t="s">
        <v>9221</v>
      </c>
      <c r="C3049" s="448" t="s">
        <v>6192</v>
      </c>
      <c r="D3049" s="449" t="s">
        <v>11323</v>
      </c>
    </row>
    <row r="3050" spans="1:4">
      <c r="A3050" s="446">
        <v>2642</v>
      </c>
      <c r="B3050" s="447" t="s">
        <v>9222</v>
      </c>
      <c r="C3050" s="448" t="s">
        <v>6192</v>
      </c>
      <c r="D3050" s="449" t="s">
        <v>13681</v>
      </c>
    </row>
    <row r="3051" spans="1:4">
      <c r="A3051" s="446">
        <v>38943</v>
      </c>
      <c r="B3051" s="447" t="s">
        <v>9223</v>
      </c>
      <c r="C3051" s="448" t="s">
        <v>6192</v>
      </c>
      <c r="D3051" s="449" t="s">
        <v>13685</v>
      </c>
    </row>
    <row r="3052" spans="1:4">
      <c r="A3052" s="446">
        <v>38944</v>
      </c>
      <c r="B3052" s="447" t="s">
        <v>9224</v>
      </c>
      <c r="C3052" s="448" t="s">
        <v>6192</v>
      </c>
      <c r="D3052" s="449" t="s">
        <v>13732</v>
      </c>
    </row>
    <row r="3053" spans="1:4">
      <c r="A3053" s="446">
        <v>38945</v>
      </c>
      <c r="B3053" s="447" t="s">
        <v>9225</v>
      </c>
      <c r="C3053" s="448" t="s">
        <v>6192</v>
      </c>
      <c r="D3053" s="449" t="s">
        <v>13733</v>
      </c>
    </row>
    <row r="3054" spans="1:4">
      <c r="A3054" s="446">
        <v>38946</v>
      </c>
      <c r="B3054" s="447" t="s">
        <v>9226</v>
      </c>
      <c r="C3054" s="448" t="s">
        <v>6192</v>
      </c>
      <c r="D3054" s="449" t="s">
        <v>13734</v>
      </c>
    </row>
    <row r="3055" spans="1:4">
      <c r="A3055" s="446">
        <v>39308</v>
      </c>
      <c r="B3055" s="447" t="s">
        <v>9227</v>
      </c>
      <c r="C3055" s="448" t="s">
        <v>6192</v>
      </c>
      <c r="D3055" s="449" t="s">
        <v>11576</v>
      </c>
    </row>
    <row r="3056" spans="1:4">
      <c r="A3056" s="446">
        <v>39309</v>
      </c>
      <c r="B3056" s="447" t="s">
        <v>9228</v>
      </c>
      <c r="C3056" s="448" t="s">
        <v>6192</v>
      </c>
      <c r="D3056" s="449" t="s">
        <v>13735</v>
      </c>
    </row>
    <row r="3057" spans="1:4">
      <c r="A3057" s="446">
        <v>39310</v>
      </c>
      <c r="B3057" s="447" t="s">
        <v>9229</v>
      </c>
      <c r="C3057" s="448" t="s">
        <v>6192</v>
      </c>
      <c r="D3057" s="449" t="s">
        <v>13736</v>
      </c>
    </row>
    <row r="3058" spans="1:4">
      <c r="A3058" s="446">
        <v>39311</v>
      </c>
      <c r="B3058" s="447" t="s">
        <v>9230</v>
      </c>
      <c r="C3058" s="448" t="s">
        <v>6192</v>
      </c>
      <c r="D3058" s="449" t="s">
        <v>13737</v>
      </c>
    </row>
    <row r="3059" spans="1:4">
      <c r="A3059" s="446">
        <v>39855</v>
      </c>
      <c r="B3059" s="447" t="s">
        <v>9231</v>
      </c>
      <c r="C3059" s="448" t="s">
        <v>6192</v>
      </c>
      <c r="D3059" s="449" t="s">
        <v>11753</v>
      </c>
    </row>
    <row r="3060" spans="1:4">
      <c r="A3060" s="446">
        <v>39856</v>
      </c>
      <c r="B3060" s="447" t="s">
        <v>9232</v>
      </c>
      <c r="C3060" s="448" t="s">
        <v>6192</v>
      </c>
      <c r="D3060" s="449" t="s">
        <v>13738</v>
      </c>
    </row>
    <row r="3061" spans="1:4">
      <c r="A3061" s="446">
        <v>39857</v>
      </c>
      <c r="B3061" s="447" t="s">
        <v>9233</v>
      </c>
      <c r="C3061" s="448" t="s">
        <v>6192</v>
      </c>
      <c r="D3061" s="449" t="s">
        <v>13651</v>
      </c>
    </row>
    <row r="3062" spans="1:4">
      <c r="A3062" s="446">
        <v>39858</v>
      </c>
      <c r="B3062" s="447" t="s">
        <v>9234</v>
      </c>
      <c r="C3062" s="448" t="s">
        <v>6192</v>
      </c>
      <c r="D3062" s="449" t="s">
        <v>13739</v>
      </c>
    </row>
    <row r="3063" spans="1:4">
      <c r="A3063" s="446">
        <v>39859</v>
      </c>
      <c r="B3063" s="447" t="s">
        <v>9235</v>
      </c>
      <c r="C3063" s="448" t="s">
        <v>6192</v>
      </c>
      <c r="D3063" s="449" t="s">
        <v>13740</v>
      </c>
    </row>
    <row r="3064" spans="1:4">
      <c r="A3064" s="446">
        <v>39860</v>
      </c>
      <c r="B3064" s="447" t="s">
        <v>9236</v>
      </c>
      <c r="C3064" s="448" t="s">
        <v>6192</v>
      </c>
      <c r="D3064" s="449" t="s">
        <v>13741</v>
      </c>
    </row>
    <row r="3065" spans="1:4">
      <c r="A3065" s="446">
        <v>39861</v>
      </c>
      <c r="B3065" s="447" t="s">
        <v>9237</v>
      </c>
      <c r="C3065" s="448" t="s">
        <v>6192</v>
      </c>
      <c r="D3065" s="449" t="s">
        <v>13655</v>
      </c>
    </row>
    <row r="3066" spans="1:4">
      <c r="A3066" s="446">
        <v>38447</v>
      </c>
      <c r="B3066" s="447" t="s">
        <v>9238</v>
      </c>
      <c r="C3066" s="448" t="s">
        <v>6192</v>
      </c>
      <c r="D3066" s="449" t="s">
        <v>13742</v>
      </c>
    </row>
    <row r="3067" spans="1:4">
      <c r="A3067" s="446">
        <v>36320</v>
      </c>
      <c r="B3067" s="447" t="s">
        <v>9239</v>
      </c>
      <c r="C3067" s="448" t="s">
        <v>6192</v>
      </c>
      <c r="D3067" s="449" t="s">
        <v>13395</v>
      </c>
    </row>
    <row r="3068" spans="1:4">
      <c r="A3068" s="446">
        <v>36324</v>
      </c>
      <c r="B3068" s="447" t="s">
        <v>9240</v>
      </c>
      <c r="C3068" s="448" t="s">
        <v>6192</v>
      </c>
      <c r="D3068" s="449" t="s">
        <v>12928</v>
      </c>
    </row>
    <row r="3069" spans="1:4">
      <c r="A3069" s="446">
        <v>38441</v>
      </c>
      <c r="B3069" s="447" t="s">
        <v>9241</v>
      </c>
      <c r="C3069" s="448" t="s">
        <v>6192</v>
      </c>
      <c r="D3069" s="449" t="s">
        <v>12498</v>
      </c>
    </row>
    <row r="3070" spans="1:4">
      <c r="A3070" s="446">
        <v>38442</v>
      </c>
      <c r="B3070" s="447" t="s">
        <v>9242</v>
      </c>
      <c r="C3070" s="448" t="s">
        <v>6192</v>
      </c>
      <c r="D3070" s="449" t="s">
        <v>13743</v>
      </c>
    </row>
    <row r="3071" spans="1:4">
      <c r="A3071" s="446">
        <v>38443</v>
      </c>
      <c r="B3071" s="447" t="s">
        <v>9243</v>
      </c>
      <c r="C3071" s="448" t="s">
        <v>6192</v>
      </c>
      <c r="D3071" s="449" t="s">
        <v>13262</v>
      </c>
    </row>
    <row r="3072" spans="1:4">
      <c r="A3072" s="446">
        <v>38444</v>
      </c>
      <c r="B3072" s="447" t="s">
        <v>9244</v>
      </c>
      <c r="C3072" s="448" t="s">
        <v>6192</v>
      </c>
      <c r="D3072" s="449" t="s">
        <v>13744</v>
      </c>
    </row>
    <row r="3073" spans="1:4">
      <c r="A3073" s="446">
        <v>38445</v>
      </c>
      <c r="B3073" s="447" t="s">
        <v>9245</v>
      </c>
      <c r="C3073" s="448" t="s">
        <v>6192</v>
      </c>
      <c r="D3073" s="449" t="s">
        <v>13745</v>
      </c>
    </row>
    <row r="3074" spans="1:4">
      <c r="A3074" s="446">
        <v>38446</v>
      </c>
      <c r="B3074" s="447" t="s">
        <v>9246</v>
      </c>
      <c r="C3074" s="448" t="s">
        <v>6192</v>
      </c>
      <c r="D3074" s="449" t="s">
        <v>13746</v>
      </c>
    </row>
    <row r="3075" spans="1:4">
      <c r="A3075" s="446">
        <v>3867</v>
      </c>
      <c r="B3075" s="447" t="s">
        <v>9247</v>
      </c>
      <c r="C3075" s="448" t="s">
        <v>6192</v>
      </c>
      <c r="D3075" s="449" t="s">
        <v>13747</v>
      </c>
    </row>
    <row r="3076" spans="1:4">
      <c r="A3076" s="446">
        <v>3861</v>
      </c>
      <c r="B3076" s="447" t="s">
        <v>9248</v>
      </c>
      <c r="C3076" s="448" t="s">
        <v>6192</v>
      </c>
      <c r="D3076" s="449" t="s">
        <v>11595</v>
      </c>
    </row>
    <row r="3077" spans="1:4">
      <c r="A3077" s="446">
        <v>3904</v>
      </c>
      <c r="B3077" s="447" t="s">
        <v>9249</v>
      </c>
      <c r="C3077" s="448" t="s">
        <v>6192</v>
      </c>
      <c r="D3077" s="449" t="s">
        <v>13748</v>
      </c>
    </row>
    <row r="3078" spans="1:4">
      <c r="A3078" s="446">
        <v>3903</v>
      </c>
      <c r="B3078" s="447" t="s">
        <v>9250</v>
      </c>
      <c r="C3078" s="448" t="s">
        <v>6192</v>
      </c>
      <c r="D3078" s="449" t="s">
        <v>13749</v>
      </c>
    </row>
    <row r="3079" spans="1:4">
      <c r="A3079" s="446">
        <v>3862</v>
      </c>
      <c r="B3079" s="447" t="s">
        <v>9251</v>
      </c>
      <c r="C3079" s="448" t="s">
        <v>6192</v>
      </c>
      <c r="D3079" s="449" t="s">
        <v>11768</v>
      </c>
    </row>
    <row r="3080" spans="1:4">
      <c r="A3080" s="446">
        <v>3863</v>
      </c>
      <c r="B3080" s="447" t="s">
        <v>9252</v>
      </c>
      <c r="C3080" s="448" t="s">
        <v>6192</v>
      </c>
      <c r="D3080" s="449" t="s">
        <v>12815</v>
      </c>
    </row>
    <row r="3081" spans="1:4">
      <c r="A3081" s="446">
        <v>3864</v>
      </c>
      <c r="B3081" s="447" t="s">
        <v>9253</v>
      </c>
      <c r="C3081" s="448" t="s">
        <v>6192</v>
      </c>
      <c r="D3081" s="449" t="s">
        <v>13732</v>
      </c>
    </row>
    <row r="3082" spans="1:4">
      <c r="A3082" s="446">
        <v>3865</v>
      </c>
      <c r="B3082" s="447" t="s">
        <v>9254</v>
      </c>
      <c r="C3082" s="448" t="s">
        <v>6192</v>
      </c>
      <c r="D3082" s="449" t="s">
        <v>13419</v>
      </c>
    </row>
    <row r="3083" spans="1:4">
      <c r="A3083" s="446">
        <v>3866</v>
      </c>
      <c r="B3083" s="447" t="s">
        <v>9255</v>
      </c>
      <c r="C3083" s="448" t="s">
        <v>6192</v>
      </c>
      <c r="D3083" s="449" t="s">
        <v>13750</v>
      </c>
    </row>
    <row r="3084" spans="1:4">
      <c r="A3084" s="446">
        <v>3902</v>
      </c>
      <c r="B3084" s="447" t="s">
        <v>9256</v>
      </c>
      <c r="C3084" s="448" t="s">
        <v>6192</v>
      </c>
      <c r="D3084" s="449" t="s">
        <v>13751</v>
      </c>
    </row>
    <row r="3085" spans="1:4">
      <c r="A3085" s="446">
        <v>3878</v>
      </c>
      <c r="B3085" s="447" t="s">
        <v>9257</v>
      </c>
      <c r="C3085" s="448" t="s">
        <v>6192</v>
      </c>
      <c r="D3085" s="449" t="s">
        <v>13752</v>
      </c>
    </row>
    <row r="3086" spans="1:4">
      <c r="A3086" s="446">
        <v>3877</v>
      </c>
      <c r="B3086" s="447" t="s">
        <v>9258</v>
      </c>
      <c r="C3086" s="448" t="s">
        <v>6192</v>
      </c>
      <c r="D3086" s="449" t="s">
        <v>11339</v>
      </c>
    </row>
    <row r="3087" spans="1:4">
      <c r="A3087" s="446">
        <v>3879</v>
      </c>
      <c r="B3087" s="447" t="s">
        <v>9259</v>
      </c>
      <c r="C3087" s="448" t="s">
        <v>6192</v>
      </c>
      <c r="D3087" s="449" t="s">
        <v>13753</v>
      </c>
    </row>
    <row r="3088" spans="1:4">
      <c r="A3088" s="446">
        <v>3880</v>
      </c>
      <c r="B3088" s="447" t="s">
        <v>9260</v>
      </c>
      <c r="C3088" s="448" t="s">
        <v>6192</v>
      </c>
      <c r="D3088" s="449" t="s">
        <v>13754</v>
      </c>
    </row>
    <row r="3089" spans="1:4">
      <c r="A3089" s="446">
        <v>12892</v>
      </c>
      <c r="B3089" s="447" t="s">
        <v>9261</v>
      </c>
      <c r="C3089" s="448" t="s">
        <v>6624</v>
      </c>
      <c r="D3089" s="449" t="s">
        <v>13755</v>
      </c>
    </row>
    <row r="3090" spans="1:4">
      <c r="A3090" s="446">
        <v>3876</v>
      </c>
      <c r="B3090" s="447" t="s">
        <v>9263</v>
      </c>
      <c r="C3090" s="448" t="s">
        <v>6192</v>
      </c>
      <c r="D3090" s="449" t="s">
        <v>12358</v>
      </c>
    </row>
    <row r="3091" spans="1:4">
      <c r="A3091" s="446">
        <v>3883</v>
      </c>
      <c r="B3091" s="447" t="s">
        <v>9262</v>
      </c>
      <c r="C3091" s="448" t="s">
        <v>6192</v>
      </c>
      <c r="D3091" s="449" t="s">
        <v>12083</v>
      </c>
    </row>
    <row r="3092" spans="1:4">
      <c r="A3092" s="446">
        <v>3884</v>
      </c>
      <c r="B3092" s="447" t="s">
        <v>9264</v>
      </c>
      <c r="C3092" s="448" t="s">
        <v>6192</v>
      </c>
      <c r="D3092" s="449" t="s">
        <v>11295</v>
      </c>
    </row>
    <row r="3093" spans="1:4">
      <c r="A3093" s="446">
        <v>3837</v>
      </c>
      <c r="B3093" s="447" t="s">
        <v>9265</v>
      </c>
      <c r="C3093" s="448" t="s">
        <v>6192</v>
      </c>
      <c r="D3093" s="449" t="s">
        <v>13756</v>
      </c>
    </row>
    <row r="3094" spans="1:4">
      <c r="A3094" s="446">
        <v>3845</v>
      </c>
      <c r="B3094" s="447" t="s">
        <v>9266</v>
      </c>
      <c r="C3094" s="448" t="s">
        <v>6192</v>
      </c>
      <c r="D3094" s="449" t="s">
        <v>11376</v>
      </c>
    </row>
    <row r="3095" spans="1:4">
      <c r="A3095" s="446">
        <v>11045</v>
      </c>
      <c r="B3095" s="447" t="s">
        <v>9267</v>
      </c>
      <c r="C3095" s="448" t="s">
        <v>6192</v>
      </c>
      <c r="D3095" s="449" t="s">
        <v>12055</v>
      </c>
    </row>
    <row r="3096" spans="1:4">
      <c r="A3096" s="446">
        <v>20170</v>
      </c>
      <c r="B3096" s="447" t="s">
        <v>9268</v>
      </c>
      <c r="C3096" s="448" t="s">
        <v>6192</v>
      </c>
      <c r="D3096" s="449" t="s">
        <v>12666</v>
      </c>
    </row>
    <row r="3097" spans="1:4">
      <c r="A3097" s="446">
        <v>20171</v>
      </c>
      <c r="B3097" s="447" t="s">
        <v>9269</v>
      </c>
      <c r="C3097" s="448" t="s">
        <v>6192</v>
      </c>
      <c r="D3097" s="449" t="s">
        <v>13757</v>
      </c>
    </row>
    <row r="3098" spans="1:4">
      <c r="A3098" s="446">
        <v>20167</v>
      </c>
      <c r="B3098" s="447" t="s">
        <v>9270</v>
      </c>
      <c r="C3098" s="448" t="s">
        <v>6192</v>
      </c>
      <c r="D3098" s="449" t="s">
        <v>11988</v>
      </c>
    </row>
    <row r="3099" spans="1:4">
      <c r="A3099" s="446">
        <v>20168</v>
      </c>
      <c r="B3099" s="447" t="s">
        <v>9271</v>
      </c>
      <c r="C3099" s="448" t="s">
        <v>6192</v>
      </c>
      <c r="D3099" s="449" t="s">
        <v>13758</v>
      </c>
    </row>
    <row r="3100" spans="1:4">
      <c r="A3100" s="446">
        <v>20169</v>
      </c>
      <c r="B3100" s="447" t="s">
        <v>9272</v>
      </c>
      <c r="C3100" s="448" t="s">
        <v>6192</v>
      </c>
      <c r="D3100" s="449" t="s">
        <v>12019</v>
      </c>
    </row>
    <row r="3101" spans="1:4">
      <c r="A3101" s="446">
        <v>3899</v>
      </c>
      <c r="B3101" s="447" t="s">
        <v>9273</v>
      </c>
      <c r="C3101" s="448" t="s">
        <v>6192</v>
      </c>
      <c r="D3101" s="449" t="s">
        <v>11856</v>
      </c>
    </row>
    <row r="3102" spans="1:4">
      <c r="A3102" s="446">
        <v>38676</v>
      </c>
      <c r="B3102" s="447" t="s">
        <v>9274</v>
      </c>
      <c r="C3102" s="448" t="s">
        <v>6192</v>
      </c>
      <c r="D3102" s="449" t="s">
        <v>12182</v>
      </c>
    </row>
    <row r="3103" spans="1:4">
      <c r="A3103" s="446">
        <v>3897</v>
      </c>
      <c r="B3103" s="447" t="s">
        <v>9275</v>
      </c>
      <c r="C3103" s="448" t="s">
        <v>6192</v>
      </c>
      <c r="D3103" s="449" t="s">
        <v>11296</v>
      </c>
    </row>
    <row r="3104" spans="1:4">
      <c r="A3104" s="446">
        <v>3875</v>
      </c>
      <c r="B3104" s="447" t="s">
        <v>9276</v>
      </c>
      <c r="C3104" s="448" t="s">
        <v>6192</v>
      </c>
      <c r="D3104" s="449" t="s">
        <v>12188</v>
      </c>
    </row>
    <row r="3105" spans="1:4">
      <c r="A3105" s="446">
        <v>3898</v>
      </c>
      <c r="B3105" s="447" t="s">
        <v>9277</v>
      </c>
      <c r="C3105" s="448" t="s">
        <v>6192</v>
      </c>
      <c r="D3105" s="449" t="s">
        <v>13759</v>
      </c>
    </row>
    <row r="3106" spans="1:4">
      <c r="A3106" s="446">
        <v>3855</v>
      </c>
      <c r="B3106" s="447" t="s">
        <v>9278</v>
      </c>
      <c r="C3106" s="448" t="s">
        <v>6192</v>
      </c>
      <c r="D3106" s="449" t="s">
        <v>11831</v>
      </c>
    </row>
    <row r="3107" spans="1:4">
      <c r="A3107" s="446">
        <v>3874</v>
      </c>
      <c r="B3107" s="447" t="s">
        <v>9279</v>
      </c>
      <c r="C3107" s="448" t="s">
        <v>6192</v>
      </c>
      <c r="D3107" s="449" t="s">
        <v>13760</v>
      </c>
    </row>
    <row r="3108" spans="1:4">
      <c r="A3108" s="446">
        <v>3870</v>
      </c>
      <c r="B3108" s="447" t="s">
        <v>9280</v>
      </c>
      <c r="C3108" s="448" t="s">
        <v>6192</v>
      </c>
      <c r="D3108" s="449" t="s">
        <v>13761</v>
      </c>
    </row>
    <row r="3109" spans="1:4">
      <c r="A3109" s="446">
        <v>38678</v>
      </c>
      <c r="B3109" s="447" t="s">
        <v>9281</v>
      </c>
      <c r="C3109" s="448" t="s">
        <v>6192</v>
      </c>
      <c r="D3109" s="449" t="s">
        <v>13762</v>
      </c>
    </row>
    <row r="3110" spans="1:4">
      <c r="A3110" s="446">
        <v>3859</v>
      </c>
      <c r="B3110" s="447" t="s">
        <v>9282</v>
      </c>
      <c r="C3110" s="448" t="s">
        <v>6192</v>
      </c>
      <c r="D3110" s="449" t="s">
        <v>13035</v>
      </c>
    </row>
    <row r="3111" spans="1:4">
      <c r="A3111" s="446">
        <v>3856</v>
      </c>
      <c r="B3111" s="447" t="s">
        <v>9283</v>
      </c>
      <c r="C3111" s="448" t="s">
        <v>6192</v>
      </c>
      <c r="D3111" s="449" t="s">
        <v>11455</v>
      </c>
    </row>
    <row r="3112" spans="1:4">
      <c r="A3112" s="446">
        <v>3906</v>
      </c>
      <c r="B3112" s="447" t="s">
        <v>9284</v>
      </c>
      <c r="C3112" s="448" t="s">
        <v>6192</v>
      </c>
      <c r="D3112" s="449" t="s">
        <v>13763</v>
      </c>
    </row>
    <row r="3113" spans="1:4">
      <c r="A3113" s="446">
        <v>3860</v>
      </c>
      <c r="B3113" s="447" t="s">
        <v>9285</v>
      </c>
      <c r="C3113" s="448" t="s">
        <v>6192</v>
      </c>
      <c r="D3113" s="449" t="s">
        <v>13764</v>
      </c>
    </row>
    <row r="3114" spans="1:4">
      <c r="A3114" s="446">
        <v>3905</v>
      </c>
      <c r="B3114" s="447" t="s">
        <v>9286</v>
      </c>
      <c r="C3114" s="448" t="s">
        <v>6192</v>
      </c>
      <c r="D3114" s="449" t="s">
        <v>12433</v>
      </c>
    </row>
    <row r="3115" spans="1:4">
      <c r="A3115" s="446">
        <v>3871</v>
      </c>
      <c r="B3115" s="447" t="s">
        <v>9287</v>
      </c>
      <c r="C3115" s="448" t="s">
        <v>6192</v>
      </c>
      <c r="D3115" s="449" t="s">
        <v>13765</v>
      </c>
    </row>
    <row r="3116" spans="1:4">
      <c r="A3116" s="446">
        <v>37429</v>
      </c>
      <c r="B3116" s="447" t="s">
        <v>9288</v>
      </c>
      <c r="C3116" s="448" t="s">
        <v>6192</v>
      </c>
      <c r="D3116" s="449" t="s">
        <v>13766</v>
      </c>
    </row>
    <row r="3117" spans="1:4">
      <c r="A3117" s="446">
        <v>37426</v>
      </c>
      <c r="B3117" s="447" t="s">
        <v>9289</v>
      </c>
      <c r="C3117" s="448" t="s">
        <v>6192</v>
      </c>
      <c r="D3117" s="449" t="s">
        <v>13767</v>
      </c>
    </row>
    <row r="3118" spans="1:4">
      <c r="A3118" s="446">
        <v>37427</v>
      </c>
      <c r="B3118" s="447" t="s">
        <v>9290</v>
      </c>
      <c r="C3118" s="448" t="s">
        <v>6192</v>
      </c>
      <c r="D3118" s="449" t="s">
        <v>13768</v>
      </c>
    </row>
    <row r="3119" spans="1:4">
      <c r="A3119" s="446">
        <v>37424</v>
      </c>
      <c r="B3119" s="447" t="s">
        <v>9291</v>
      </c>
      <c r="C3119" s="448" t="s">
        <v>6192</v>
      </c>
      <c r="D3119" s="449" t="s">
        <v>12489</v>
      </c>
    </row>
    <row r="3120" spans="1:4">
      <c r="A3120" s="446">
        <v>37428</v>
      </c>
      <c r="B3120" s="447" t="s">
        <v>9292</v>
      </c>
      <c r="C3120" s="448" t="s">
        <v>6192</v>
      </c>
      <c r="D3120" s="449" t="s">
        <v>13769</v>
      </c>
    </row>
    <row r="3121" spans="1:4">
      <c r="A3121" s="446">
        <v>37425</v>
      </c>
      <c r="B3121" s="447" t="s">
        <v>9293</v>
      </c>
      <c r="C3121" s="448" t="s">
        <v>6192</v>
      </c>
      <c r="D3121" s="449" t="s">
        <v>13770</v>
      </c>
    </row>
    <row r="3122" spans="1:4" ht="30">
      <c r="A3122" s="446">
        <v>11519</v>
      </c>
      <c r="B3122" s="447" t="s">
        <v>9294</v>
      </c>
      <c r="C3122" s="448" t="s">
        <v>6624</v>
      </c>
      <c r="D3122" s="449" t="s">
        <v>13771</v>
      </c>
    </row>
    <row r="3123" spans="1:4" ht="30">
      <c r="A3123" s="446">
        <v>11520</v>
      </c>
      <c r="B3123" s="447" t="s">
        <v>9295</v>
      </c>
      <c r="C3123" s="448" t="s">
        <v>6624</v>
      </c>
      <c r="D3123" s="449" t="s">
        <v>13772</v>
      </c>
    </row>
    <row r="3124" spans="1:4" ht="30">
      <c r="A3124" s="446">
        <v>11518</v>
      </c>
      <c r="B3124" s="447" t="s">
        <v>9296</v>
      </c>
      <c r="C3124" s="448" t="s">
        <v>6624</v>
      </c>
      <c r="D3124" s="449" t="s">
        <v>12302</v>
      </c>
    </row>
    <row r="3125" spans="1:4">
      <c r="A3125" s="446">
        <v>38473</v>
      </c>
      <c r="B3125" s="447" t="s">
        <v>9297</v>
      </c>
      <c r="C3125" s="448" t="s">
        <v>6192</v>
      </c>
      <c r="D3125" s="449" t="s">
        <v>13773</v>
      </c>
    </row>
    <row r="3126" spans="1:4">
      <c r="A3126" s="446">
        <v>4244</v>
      </c>
      <c r="B3126" s="447" t="s">
        <v>9298</v>
      </c>
      <c r="C3126" s="448" t="s">
        <v>6191</v>
      </c>
      <c r="D3126" s="449" t="s">
        <v>13774</v>
      </c>
    </row>
    <row r="3127" spans="1:4">
      <c r="A3127" s="446">
        <v>40977</v>
      </c>
      <c r="B3127" s="447" t="s">
        <v>9299</v>
      </c>
      <c r="C3127" s="448" t="s">
        <v>6360</v>
      </c>
      <c r="D3127" s="449" t="s">
        <v>13775</v>
      </c>
    </row>
    <row r="3128" spans="1:4" ht="30">
      <c r="A3128" s="446">
        <v>2742</v>
      </c>
      <c r="B3128" s="447" t="s">
        <v>9300</v>
      </c>
      <c r="C3128" s="448" t="s">
        <v>6193</v>
      </c>
      <c r="D3128" s="449" t="s">
        <v>13776</v>
      </c>
    </row>
    <row r="3129" spans="1:4" ht="30">
      <c r="A3129" s="446">
        <v>2748</v>
      </c>
      <c r="B3129" s="447" t="s">
        <v>9301</v>
      </c>
      <c r="C3129" s="448" t="s">
        <v>6193</v>
      </c>
      <c r="D3129" s="449" t="s">
        <v>13777</v>
      </c>
    </row>
    <row r="3130" spans="1:4" ht="30">
      <c r="A3130" s="446">
        <v>2736</v>
      </c>
      <c r="B3130" s="447" t="s">
        <v>9302</v>
      </c>
      <c r="C3130" s="448" t="s">
        <v>6193</v>
      </c>
      <c r="D3130" s="449" t="s">
        <v>13778</v>
      </c>
    </row>
    <row r="3131" spans="1:4" ht="30">
      <c r="A3131" s="446">
        <v>2745</v>
      </c>
      <c r="B3131" s="447" t="s">
        <v>9303</v>
      </c>
      <c r="C3131" s="448" t="s">
        <v>6193</v>
      </c>
      <c r="D3131" s="449" t="s">
        <v>13779</v>
      </c>
    </row>
    <row r="3132" spans="1:4" ht="30">
      <c r="A3132" s="446">
        <v>2751</v>
      </c>
      <c r="B3132" s="447" t="s">
        <v>9304</v>
      </c>
      <c r="C3132" s="448" t="s">
        <v>6193</v>
      </c>
      <c r="D3132" s="449" t="s">
        <v>13780</v>
      </c>
    </row>
    <row r="3133" spans="1:4" ht="30">
      <c r="A3133" s="446">
        <v>14439</v>
      </c>
      <c r="B3133" s="447" t="s">
        <v>9305</v>
      </c>
      <c r="C3133" s="448" t="s">
        <v>6193</v>
      </c>
      <c r="D3133" s="449" t="s">
        <v>12929</v>
      </c>
    </row>
    <row r="3134" spans="1:4" ht="30">
      <c r="A3134" s="446">
        <v>2731</v>
      </c>
      <c r="B3134" s="447" t="s">
        <v>9306</v>
      </c>
      <c r="C3134" s="448" t="s">
        <v>6193</v>
      </c>
      <c r="D3134" s="449" t="s">
        <v>13781</v>
      </c>
    </row>
    <row r="3135" spans="1:4" ht="30">
      <c r="A3135" s="446">
        <v>21138</v>
      </c>
      <c r="B3135" s="447" t="s">
        <v>9307</v>
      </c>
      <c r="C3135" s="448" t="s">
        <v>6193</v>
      </c>
      <c r="D3135" s="449" t="s">
        <v>12285</v>
      </c>
    </row>
    <row r="3136" spans="1:4" ht="30">
      <c r="A3136" s="446">
        <v>2747</v>
      </c>
      <c r="B3136" s="447" t="s">
        <v>9308</v>
      </c>
      <c r="C3136" s="448" t="s">
        <v>6193</v>
      </c>
      <c r="D3136" s="449" t="s">
        <v>13782</v>
      </c>
    </row>
    <row r="3137" spans="1:4">
      <c r="A3137" s="446">
        <v>4115</v>
      </c>
      <c r="B3137" s="447" t="s">
        <v>9309</v>
      </c>
      <c r="C3137" s="448" t="s">
        <v>6193</v>
      </c>
      <c r="D3137" s="449" t="s">
        <v>13783</v>
      </c>
    </row>
    <row r="3138" spans="1:4" ht="30">
      <c r="A3138" s="446">
        <v>2729</v>
      </c>
      <c r="B3138" s="447" t="s">
        <v>9310</v>
      </c>
      <c r="C3138" s="448" t="s">
        <v>6192</v>
      </c>
      <c r="D3138" s="449" t="s">
        <v>13784</v>
      </c>
    </row>
    <row r="3139" spans="1:4">
      <c r="A3139" s="446">
        <v>4119</v>
      </c>
      <c r="B3139" s="447" t="s">
        <v>9311</v>
      </c>
      <c r="C3139" s="448" t="s">
        <v>6193</v>
      </c>
      <c r="D3139" s="449" t="s">
        <v>13785</v>
      </c>
    </row>
    <row r="3140" spans="1:4">
      <c r="A3140" s="446">
        <v>2794</v>
      </c>
      <c r="B3140" s="447" t="s">
        <v>9312</v>
      </c>
      <c r="C3140" s="448" t="s">
        <v>6193</v>
      </c>
      <c r="D3140" s="449" t="s">
        <v>13786</v>
      </c>
    </row>
    <row r="3141" spans="1:4">
      <c r="A3141" s="446">
        <v>2788</v>
      </c>
      <c r="B3141" s="447" t="s">
        <v>9313</v>
      </c>
      <c r="C3141" s="448" t="s">
        <v>6193</v>
      </c>
      <c r="D3141" s="449" t="s">
        <v>13787</v>
      </c>
    </row>
    <row r="3142" spans="1:4">
      <c r="A3142" s="446">
        <v>4006</v>
      </c>
      <c r="B3142" s="447" t="s">
        <v>9314</v>
      </c>
      <c r="C3142" s="448" t="s">
        <v>6356</v>
      </c>
      <c r="D3142" s="449" t="s">
        <v>13788</v>
      </c>
    </row>
    <row r="3143" spans="1:4">
      <c r="A3143" s="446">
        <v>36151</v>
      </c>
      <c r="B3143" s="447" t="s">
        <v>9315</v>
      </c>
      <c r="C3143" s="448" t="s">
        <v>6192</v>
      </c>
      <c r="D3143" s="449" t="s">
        <v>11639</v>
      </c>
    </row>
    <row r="3144" spans="1:4">
      <c r="A3144" s="446">
        <v>37457</v>
      </c>
      <c r="B3144" s="447" t="s">
        <v>9316</v>
      </c>
      <c r="C3144" s="448" t="s">
        <v>6193</v>
      </c>
      <c r="D3144" s="449" t="s">
        <v>12705</v>
      </c>
    </row>
    <row r="3145" spans="1:4">
      <c r="A3145" s="446">
        <v>37456</v>
      </c>
      <c r="B3145" s="447" t="s">
        <v>9317</v>
      </c>
      <c r="C3145" s="448" t="s">
        <v>6193</v>
      </c>
      <c r="D3145" s="449" t="s">
        <v>11593</v>
      </c>
    </row>
    <row r="3146" spans="1:4" ht="30">
      <c r="A3146" s="446">
        <v>37461</v>
      </c>
      <c r="B3146" s="447" t="s">
        <v>9318</v>
      </c>
      <c r="C3146" s="448" t="s">
        <v>6193</v>
      </c>
      <c r="D3146" s="449" t="s">
        <v>13789</v>
      </c>
    </row>
    <row r="3147" spans="1:4" ht="30">
      <c r="A3147" s="446">
        <v>37460</v>
      </c>
      <c r="B3147" s="447" t="s">
        <v>9319</v>
      </c>
      <c r="C3147" s="448" t="s">
        <v>6193</v>
      </c>
      <c r="D3147" s="449" t="s">
        <v>11731</v>
      </c>
    </row>
    <row r="3148" spans="1:4">
      <c r="A3148" s="446">
        <v>37458</v>
      </c>
      <c r="B3148" s="447" t="s">
        <v>9320</v>
      </c>
      <c r="C3148" s="448" t="s">
        <v>6193</v>
      </c>
      <c r="D3148" s="449" t="s">
        <v>11333</v>
      </c>
    </row>
    <row r="3149" spans="1:4">
      <c r="A3149" s="446">
        <v>37454</v>
      </c>
      <c r="B3149" s="447" t="s">
        <v>9321</v>
      </c>
      <c r="C3149" s="448" t="s">
        <v>6193</v>
      </c>
      <c r="D3149" s="449" t="s">
        <v>13763</v>
      </c>
    </row>
    <row r="3150" spans="1:4">
      <c r="A3150" s="446">
        <v>37455</v>
      </c>
      <c r="B3150" s="447" t="s">
        <v>9322</v>
      </c>
      <c r="C3150" s="448" t="s">
        <v>6193</v>
      </c>
      <c r="D3150" s="449" t="s">
        <v>11470</v>
      </c>
    </row>
    <row r="3151" spans="1:4">
      <c r="A3151" s="446">
        <v>37459</v>
      </c>
      <c r="B3151" s="447" t="s">
        <v>9323</v>
      </c>
      <c r="C3151" s="448" t="s">
        <v>6193</v>
      </c>
      <c r="D3151" s="449" t="s">
        <v>13790</v>
      </c>
    </row>
    <row r="3152" spans="1:4" ht="30">
      <c r="A3152" s="446">
        <v>21029</v>
      </c>
      <c r="B3152" s="447" t="s">
        <v>9324</v>
      </c>
      <c r="C3152" s="448" t="s">
        <v>6192</v>
      </c>
      <c r="D3152" s="449" t="s">
        <v>13791</v>
      </c>
    </row>
    <row r="3153" spans="1:4" ht="30">
      <c r="A3153" s="446">
        <v>21030</v>
      </c>
      <c r="B3153" s="447" t="s">
        <v>9325</v>
      </c>
      <c r="C3153" s="448" t="s">
        <v>6192</v>
      </c>
      <c r="D3153" s="449" t="s">
        <v>13792</v>
      </c>
    </row>
    <row r="3154" spans="1:4" ht="30">
      <c r="A3154" s="446">
        <v>21031</v>
      </c>
      <c r="B3154" s="447" t="s">
        <v>9326</v>
      </c>
      <c r="C3154" s="448" t="s">
        <v>6192</v>
      </c>
      <c r="D3154" s="449" t="s">
        <v>13793</v>
      </c>
    </row>
    <row r="3155" spans="1:4" ht="30">
      <c r="A3155" s="446">
        <v>21032</v>
      </c>
      <c r="B3155" s="447" t="s">
        <v>9327</v>
      </c>
      <c r="C3155" s="448" t="s">
        <v>6192</v>
      </c>
      <c r="D3155" s="449" t="s">
        <v>13794</v>
      </c>
    </row>
    <row r="3156" spans="1:4" ht="30">
      <c r="A3156" s="446">
        <v>37527</v>
      </c>
      <c r="B3156" s="447" t="s">
        <v>9328</v>
      </c>
      <c r="C3156" s="448" t="s">
        <v>6192</v>
      </c>
      <c r="D3156" s="449" t="s">
        <v>13795</v>
      </c>
    </row>
    <row r="3157" spans="1:4" ht="30">
      <c r="A3157" s="446">
        <v>37528</v>
      </c>
      <c r="B3157" s="447" t="s">
        <v>9329</v>
      </c>
      <c r="C3157" s="448" t="s">
        <v>6192</v>
      </c>
      <c r="D3157" s="449" t="s">
        <v>13796</v>
      </c>
    </row>
    <row r="3158" spans="1:4" ht="30">
      <c r="A3158" s="446">
        <v>37529</v>
      </c>
      <c r="B3158" s="447" t="s">
        <v>9330</v>
      </c>
      <c r="C3158" s="448" t="s">
        <v>6192</v>
      </c>
      <c r="D3158" s="449" t="s">
        <v>13797</v>
      </c>
    </row>
    <row r="3159" spans="1:4" ht="30">
      <c r="A3159" s="446">
        <v>37530</v>
      </c>
      <c r="B3159" s="447" t="s">
        <v>9331</v>
      </c>
      <c r="C3159" s="448" t="s">
        <v>6192</v>
      </c>
      <c r="D3159" s="449" t="s">
        <v>13798</v>
      </c>
    </row>
    <row r="3160" spans="1:4" ht="30">
      <c r="A3160" s="446">
        <v>21034</v>
      </c>
      <c r="B3160" s="447" t="s">
        <v>15469</v>
      </c>
      <c r="C3160" s="448" t="s">
        <v>6192</v>
      </c>
      <c r="D3160" s="449" t="s">
        <v>13799</v>
      </c>
    </row>
    <row r="3161" spans="1:4" ht="30">
      <c r="A3161" s="446">
        <v>37531</v>
      </c>
      <c r="B3161" s="447" t="s">
        <v>9332</v>
      </c>
      <c r="C3161" s="448" t="s">
        <v>6192</v>
      </c>
      <c r="D3161" s="449" t="s">
        <v>13800</v>
      </c>
    </row>
    <row r="3162" spans="1:4" ht="30">
      <c r="A3162" s="446">
        <v>21036</v>
      </c>
      <c r="B3162" s="447" t="s">
        <v>15468</v>
      </c>
      <c r="C3162" s="448" t="s">
        <v>6192</v>
      </c>
      <c r="D3162" s="449" t="s">
        <v>13801</v>
      </c>
    </row>
    <row r="3163" spans="1:4" ht="30">
      <c r="A3163" s="446">
        <v>21037</v>
      </c>
      <c r="B3163" s="447" t="s">
        <v>15467</v>
      </c>
      <c r="C3163" s="448" t="s">
        <v>6192</v>
      </c>
      <c r="D3163" s="449" t="s">
        <v>13802</v>
      </c>
    </row>
    <row r="3164" spans="1:4" ht="30">
      <c r="A3164" s="446">
        <v>20185</v>
      </c>
      <c r="B3164" s="447" t="s">
        <v>9333</v>
      </c>
      <c r="C3164" s="448" t="s">
        <v>6193</v>
      </c>
      <c r="D3164" s="449" t="s">
        <v>13803</v>
      </c>
    </row>
    <row r="3165" spans="1:4">
      <c r="A3165" s="446">
        <v>20260</v>
      </c>
      <c r="B3165" s="447" t="s">
        <v>9334</v>
      </c>
      <c r="C3165" s="448" t="s">
        <v>6192</v>
      </c>
      <c r="D3165" s="449" t="s">
        <v>13804</v>
      </c>
    </row>
    <row r="3166" spans="1:4" ht="30">
      <c r="A3166" s="446">
        <v>37523</v>
      </c>
      <c r="B3166" s="447" t="s">
        <v>9335</v>
      </c>
      <c r="C3166" s="448" t="s">
        <v>6192</v>
      </c>
      <c r="D3166" s="449" t="s">
        <v>13805</v>
      </c>
    </row>
    <row r="3167" spans="1:4" ht="30">
      <c r="A3167" s="446">
        <v>37515</v>
      </c>
      <c r="B3167" s="447" t="s">
        <v>9336</v>
      </c>
      <c r="C3167" s="448" t="s">
        <v>6192</v>
      </c>
      <c r="D3167" s="449" t="s">
        <v>13806</v>
      </c>
    </row>
    <row r="3168" spans="1:4" ht="30">
      <c r="A3168" s="446">
        <v>12899</v>
      </c>
      <c r="B3168" s="447" t="s">
        <v>9337</v>
      </c>
      <c r="C3168" s="448" t="s">
        <v>6192</v>
      </c>
      <c r="D3168" s="449" t="s">
        <v>13807</v>
      </c>
    </row>
    <row r="3169" spans="1:4" ht="30">
      <c r="A3169" s="446">
        <v>12898</v>
      </c>
      <c r="B3169" s="447" t="s">
        <v>9338</v>
      </c>
      <c r="C3169" s="448" t="s">
        <v>6192</v>
      </c>
      <c r="D3169" s="449" t="s">
        <v>13808</v>
      </c>
    </row>
    <row r="3170" spans="1:4">
      <c r="A3170" s="446">
        <v>39696</v>
      </c>
      <c r="B3170" s="447" t="s">
        <v>9340</v>
      </c>
      <c r="C3170" s="448" t="s">
        <v>6190</v>
      </c>
      <c r="D3170" s="449" t="s">
        <v>12205</v>
      </c>
    </row>
    <row r="3171" spans="1:4">
      <c r="A3171" s="446">
        <v>42528</v>
      </c>
      <c r="B3171" s="447" t="s">
        <v>9339</v>
      </c>
      <c r="C3171" s="448" t="s">
        <v>6190</v>
      </c>
      <c r="D3171" s="449" t="s">
        <v>13758</v>
      </c>
    </row>
    <row r="3172" spans="1:4">
      <c r="A3172" s="446">
        <v>39700</v>
      </c>
      <c r="B3172" s="447" t="s">
        <v>9341</v>
      </c>
      <c r="C3172" s="448" t="s">
        <v>6190</v>
      </c>
      <c r="D3172" s="449" t="s">
        <v>13809</v>
      </c>
    </row>
    <row r="3173" spans="1:4" ht="30">
      <c r="A3173" s="446">
        <v>4014</v>
      </c>
      <c r="B3173" s="447" t="s">
        <v>9343</v>
      </c>
      <c r="C3173" s="448" t="s">
        <v>6190</v>
      </c>
      <c r="D3173" s="449" t="s">
        <v>12652</v>
      </c>
    </row>
    <row r="3174" spans="1:4" ht="30">
      <c r="A3174" s="446">
        <v>4015</v>
      </c>
      <c r="B3174" s="447" t="s">
        <v>9344</v>
      </c>
      <c r="C3174" s="448" t="s">
        <v>6190</v>
      </c>
      <c r="D3174" s="449" t="s">
        <v>11614</v>
      </c>
    </row>
    <row r="3175" spans="1:4" ht="30">
      <c r="A3175" s="446">
        <v>4017</v>
      </c>
      <c r="B3175" s="447" t="s">
        <v>9345</v>
      </c>
      <c r="C3175" s="448" t="s">
        <v>6190</v>
      </c>
      <c r="D3175" s="449" t="s">
        <v>13810</v>
      </c>
    </row>
    <row r="3176" spans="1:4" ht="30">
      <c r="A3176" s="446">
        <v>11621</v>
      </c>
      <c r="B3176" s="447" t="s">
        <v>9342</v>
      </c>
      <c r="C3176" s="448" t="s">
        <v>6190</v>
      </c>
      <c r="D3176" s="449" t="s">
        <v>12717</v>
      </c>
    </row>
    <row r="3177" spans="1:4" ht="30">
      <c r="A3177" s="446">
        <v>4016</v>
      </c>
      <c r="B3177" s="447" t="s">
        <v>9346</v>
      </c>
      <c r="C3177" s="448" t="s">
        <v>6190</v>
      </c>
      <c r="D3177" s="449" t="s">
        <v>13811</v>
      </c>
    </row>
    <row r="3178" spans="1:4">
      <c r="A3178" s="446">
        <v>39699</v>
      </c>
      <c r="B3178" s="447" t="s">
        <v>9347</v>
      </c>
      <c r="C3178" s="448" t="s">
        <v>6190</v>
      </c>
      <c r="D3178" s="449" t="s">
        <v>12542</v>
      </c>
    </row>
    <row r="3179" spans="1:4">
      <c r="A3179" s="446">
        <v>38544</v>
      </c>
      <c r="B3179" s="447" t="s">
        <v>9348</v>
      </c>
      <c r="C3179" s="448" t="s">
        <v>6190</v>
      </c>
      <c r="D3179" s="449" t="s">
        <v>12971</v>
      </c>
    </row>
    <row r="3180" spans="1:4">
      <c r="A3180" s="446">
        <v>38545</v>
      </c>
      <c r="B3180" s="447" t="s">
        <v>9349</v>
      </c>
      <c r="C3180" s="448" t="s">
        <v>6190</v>
      </c>
      <c r="D3180" s="449" t="s">
        <v>13482</v>
      </c>
    </row>
    <row r="3181" spans="1:4" ht="30">
      <c r="A3181" s="446">
        <v>42527</v>
      </c>
      <c r="B3181" s="447" t="s">
        <v>9350</v>
      </c>
      <c r="C3181" s="448" t="s">
        <v>6190</v>
      </c>
      <c r="D3181" s="449" t="s">
        <v>11570</v>
      </c>
    </row>
    <row r="3182" spans="1:4" ht="30">
      <c r="A3182" s="446">
        <v>39323</v>
      </c>
      <c r="B3182" s="447" t="s">
        <v>9351</v>
      </c>
      <c r="C3182" s="448" t="s">
        <v>6190</v>
      </c>
      <c r="D3182" s="449" t="s">
        <v>12427</v>
      </c>
    </row>
    <row r="3183" spans="1:4" ht="30">
      <c r="A3183" s="446">
        <v>626</v>
      </c>
      <c r="B3183" s="447" t="s">
        <v>9352</v>
      </c>
      <c r="C3183" s="448" t="s">
        <v>6238</v>
      </c>
      <c r="D3183" s="449" t="s">
        <v>11357</v>
      </c>
    </row>
    <row r="3184" spans="1:4">
      <c r="A3184" s="446">
        <v>25860</v>
      </c>
      <c r="B3184" s="447" t="s">
        <v>9353</v>
      </c>
      <c r="C3184" s="448" t="s">
        <v>6190</v>
      </c>
      <c r="D3184" s="449" t="s">
        <v>11484</v>
      </c>
    </row>
    <row r="3185" spans="1:4">
      <c r="A3185" s="446">
        <v>25861</v>
      </c>
      <c r="B3185" s="447" t="s">
        <v>9354</v>
      </c>
      <c r="C3185" s="448" t="s">
        <v>6190</v>
      </c>
      <c r="D3185" s="449" t="s">
        <v>13812</v>
      </c>
    </row>
    <row r="3186" spans="1:4">
      <c r="A3186" s="446">
        <v>25862</v>
      </c>
      <c r="B3186" s="447" t="s">
        <v>9355</v>
      </c>
      <c r="C3186" s="448" t="s">
        <v>6190</v>
      </c>
      <c r="D3186" s="449" t="s">
        <v>13813</v>
      </c>
    </row>
    <row r="3187" spans="1:4">
      <c r="A3187" s="446">
        <v>25863</v>
      </c>
      <c r="B3187" s="447" t="s">
        <v>9356</v>
      </c>
      <c r="C3187" s="448" t="s">
        <v>6190</v>
      </c>
      <c r="D3187" s="449" t="s">
        <v>13814</v>
      </c>
    </row>
    <row r="3188" spans="1:4">
      <c r="A3188" s="446">
        <v>25864</v>
      </c>
      <c r="B3188" s="447" t="s">
        <v>9357</v>
      </c>
      <c r="C3188" s="448" t="s">
        <v>6190</v>
      </c>
      <c r="D3188" s="449" t="s">
        <v>13815</v>
      </c>
    </row>
    <row r="3189" spans="1:4">
      <c r="A3189" s="446">
        <v>25865</v>
      </c>
      <c r="B3189" s="447" t="s">
        <v>9358</v>
      </c>
      <c r="C3189" s="448" t="s">
        <v>6190</v>
      </c>
      <c r="D3189" s="449" t="s">
        <v>13816</v>
      </c>
    </row>
    <row r="3190" spans="1:4">
      <c r="A3190" s="446">
        <v>25866</v>
      </c>
      <c r="B3190" s="447" t="s">
        <v>9359</v>
      </c>
      <c r="C3190" s="448" t="s">
        <v>6190</v>
      </c>
      <c r="D3190" s="449" t="s">
        <v>13817</v>
      </c>
    </row>
    <row r="3191" spans="1:4" ht="30">
      <c r="A3191" s="446">
        <v>25868</v>
      </c>
      <c r="B3191" s="447" t="s">
        <v>9360</v>
      </c>
      <c r="C3191" s="448" t="s">
        <v>6190</v>
      </c>
      <c r="D3191" s="449" t="s">
        <v>13818</v>
      </c>
    </row>
    <row r="3192" spans="1:4" ht="30">
      <c r="A3192" s="446">
        <v>25869</v>
      </c>
      <c r="B3192" s="447" t="s">
        <v>9361</v>
      </c>
      <c r="C3192" s="448" t="s">
        <v>6190</v>
      </c>
      <c r="D3192" s="449" t="s">
        <v>11968</v>
      </c>
    </row>
    <row r="3193" spans="1:4" ht="30">
      <c r="A3193" s="446">
        <v>25870</v>
      </c>
      <c r="B3193" s="447" t="s">
        <v>9362</v>
      </c>
      <c r="C3193" s="448" t="s">
        <v>6190</v>
      </c>
      <c r="D3193" s="449" t="s">
        <v>13713</v>
      </c>
    </row>
    <row r="3194" spans="1:4" ht="30">
      <c r="A3194" s="446">
        <v>25871</v>
      </c>
      <c r="B3194" s="447" t="s">
        <v>9363</v>
      </c>
      <c r="C3194" s="448" t="s">
        <v>6190</v>
      </c>
      <c r="D3194" s="449" t="s">
        <v>13819</v>
      </c>
    </row>
    <row r="3195" spans="1:4" ht="30">
      <c r="A3195" s="446">
        <v>25867</v>
      </c>
      <c r="B3195" s="447" t="s">
        <v>9364</v>
      </c>
      <c r="C3195" s="448" t="s">
        <v>6190</v>
      </c>
      <c r="D3195" s="449" t="s">
        <v>13820</v>
      </c>
    </row>
    <row r="3196" spans="1:4" ht="30">
      <c r="A3196" s="446">
        <v>25872</v>
      </c>
      <c r="B3196" s="447" t="s">
        <v>9365</v>
      </c>
      <c r="C3196" s="448" t="s">
        <v>6190</v>
      </c>
      <c r="D3196" s="449" t="s">
        <v>13821</v>
      </c>
    </row>
    <row r="3197" spans="1:4" ht="30">
      <c r="A3197" s="446">
        <v>25873</v>
      </c>
      <c r="B3197" s="447" t="s">
        <v>9366</v>
      </c>
      <c r="C3197" s="448" t="s">
        <v>6190</v>
      </c>
      <c r="D3197" s="449" t="s">
        <v>13822</v>
      </c>
    </row>
    <row r="3198" spans="1:4" ht="30">
      <c r="A3198" s="446">
        <v>40637</v>
      </c>
      <c r="B3198" s="447" t="s">
        <v>9367</v>
      </c>
      <c r="C3198" s="448" t="s">
        <v>6192</v>
      </c>
      <c r="D3198" s="449" t="s">
        <v>13823</v>
      </c>
    </row>
    <row r="3199" spans="1:4">
      <c r="A3199" s="446">
        <v>13836</v>
      </c>
      <c r="B3199" s="447" t="s">
        <v>9368</v>
      </c>
      <c r="C3199" s="448" t="s">
        <v>6192</v>
      </c>
      <c r="D3199" s="449" t="s">
        <v>13824</v>
      </c>
    </row>
    <row r="3200" spans="1:4" ht="30">
      <c r="A3200" s="446">
        <v>14534</v>
      </c>
      <c r="B3200" s="447" t="s">
        <v>9369</v>
      </c>
      <c r="C3200" s="448" t="s">
        <v>6192</v>
      </c>
      <c r="D3200" s="449" t="s">
        <v>13825</v>
      </c>
    </row>
    <row r="3201" spans="1:4" ht="30">
      <c r="A3201" s="446">
        <v>14619</v>
      </c>
      <c r="B3201" s="447" t="s">
        <v>9370</v>
      </c>
      <c r="C3201" s="448" t="s">
        <v>6192</v>
      </c>
      <c r="D3201" s="449" t="s">
        <v>13826</v>
      </c>
    </row>
    <row r="3202" spans="1:4" ht="45">
      <c r="A3202" s="446">
        <v>14535</v>
      </c>
      <c r="B3202" s="447" t="s">
        <v>9371</v>
      </c>
      <c r="C3202" s="448" t="s">
        <v>6192</v>
      </c>
      <c r="D3202" s="449" t="s">
        <v>13827</v>
      </c>
    </row>
    <row r="3203" spans="1:4" ht="60">
      <c r="A3203" s="446">
        <v>39813</v>
      </c>
      <c r="B3203" s="447" t="s">
        <v>9372</v>
      </c>
      <c r="C3203" s="448" t="s">
        <v>6192</v>
      </c>
      <c r="D3203" s="449" t="s">
        <v>13828</v>
      </c>
    </row>
    <row r="3204" spans="1:4" ht="45">
      <c r="A3204" s="446">
        <v>40403</v>
      </c>
      <c r="B3204" s="447" t="s">
        <v>15466</v>
      </c>
      <c r="C3204" s="448" t="s">
        <v>6192</v>
      </c>
      <c r="D3204" s="449" t="s">
        <v>13829</v>
      </c>
    </row>
    <row r="3205" spans="1:4">
      <c r="A3205" s="446">
        <v>12868</v>
      </c>
      <c r="B3205" s="447" t="s">
        <v>9373</v>
      </c>
      <c r="C3205" s="448" t="s">
        <v>6191</v>
      </c>
      <c r="D3205" s="449" t="s">
        <v>11760</v>
      </c>
    </row>
    <row r="3206" spans="1:4">
      <c r="A3206" s="446">
        <v>40916</v>
      </c>
      <c r="B3206" s="447" t="s">
        <v>9374</v>
      </c>
      <c r="C3206" s="448" t="s">
        <v>6360</v>
      </c>
      <c r="D3206" s="449" t="s">
        <v>13830</v>
      </c>
    </row>
    <row r="3207" spans="1:4">
      <c r="A3207" s="446">
        <v>4755</v>
      </c>
      <c r="B3207" s="447" t="s">
        <v>9375</v>
      </c>
      <c r="C3207" s="448" t="s">
        <v>6191</v>
      </c>
      <c r="D3207" s="449" t="s">
        <v>13831</v>
      </c>
    </row>
    <row r="3208" spans="1:4">
      <c r="A3208" s="446">
        <v>41067</v>
      </c>
      <c r="B3208" s="447" t="s">
        <v>9376</v>
      </c>
      <c r="C3208" s="448" t="s">
        <v>6360</v>
      </c>
      <c r="D3208" s="449" t="s">
        <v>13832</v>
      </c>
    </row>
    <row r="3209" spans="1:4">
      <c r="A3209" s="446">
        <v>38463</v>
      </c>
      <c r="B3209" s="447" t="s">
        <v>9377</v>
      </c>
      <c r="C3209" s="448" t="s">
        <v>6192</v>
      </c>
      <c r="D3209" s="449" t="s">
        <v>13833</v>
      </c>
    </row>
    <row r="3210" spans="1:4" ht="30">
      <c r="A3210" s="446">
        <v>40703</v>
      </c>
      <c r="B3210" s="447" t="s">
        <v>9378</v>
      </c>
      <c r="C3210" s="448" t="s">
        <v>6192</v>
      </c>
      <c r="D3210" s="449" t="s">
        <v>13834</v>
      </c>
    </row>
    <row r="3211" spans="1:4">
      <c r="A3211" s="446">
        <v>14531</v>
      </c>
      <c r="B3211" s="447" t="s">
        <v>9379</v>
      </c>
      <c r="C3211" s="448" t="s">
        <v>6192</v>
      </c>
      <c r="D3211" s="449" t="s">
        <v>13835</v>
      </c>
    </row>
    <row r="3212" spans="1:4">
      <c r="A3212" s="446">
        <v>36533</v>
      </c>
      <c r="B3212" s="447" t="s">
        <v>9380</v>
      </c>
      <c r="C3212" s="448" t="s">
        <v>6192</v>
      </c>
      <c r="D3212" s="449" t="s">
        <v>13836</v>
      </c>
    </row>
    <row r="3213" spans="1:4">
      <c r="A3213" s="446">
        <v>11616</v>
      </c>
      <c r="B3213" s="447" t="s">
        <v>9381</v>
      </c>
      <c r="C3213" s="448" t="s">
        <v>6192</v>
      </c>
      <c r="D3213" s="449" t="s">
        <v>13837</v>
      </c>
    </row>
    <row r="3214" spans="1:4">
      <c r="A3214" s="446">
        <v>41898</v>
      </c>
      <c r="B3214" s="447" t="s">
        <v>9382</v>
      </c>
      <c r="C3214" s="448" t="s">
        <v>6192</v>
      </c>
      <c r="D3214" s="449" t="s">
        <v>13838</v>
      </c>
    </row>
    <row r="3215" spans="1:4" ht="30">
      <c r="A3215" s="446">
        <v>13447</v>
      </c>
      <c r="B3215" s="447" t="s">
        <v>9383</v>
      </c>
      <c r="C3215" s="448" t="s">
        <v>6192</v>
      </c>
      <c r="D3215" s="449" t="s">
        <v>13839</v>
      </c>
    </row>
    <row r="3216" spans="1:4">
      <c r="A3216" s="446">
        <v>14529</v>
      </c>
      <c r="B3216" s="447" t="s">
        <v>9384</v>
      </c>
      <c r="C3216" s="448" t="s">
        <v>6192</v>
      </c>
      <c r="D3216" s="449" t="s">
        <v>13840</v>
      </c>
    </row>
    <row r="3217" spans="1:4">
      <c r="A3217" s="446">
        <v>10747</v>
      </c>
      <c r="B3217" s="447" t="s">
        <v>9385</v>
      </c>
      <c r="C3217" s="448" t="s">
        <v>6192</v>
      </c>
      <c r="D3217" s="449" t="s">
        <v>13841</v>
      </c>
    </row>
    <row r="3218" spans="1:4" ht="30">
      <c r="A3218" s="446">
        <v>36141</v>
      </c>
      <c r="B3218" s="447" t="s">
        <v>9386</v>
      </c>
      <c r="C3218" s="448" t="s">
        <v>6192</v>
      </c>
      <c r="D3218" s="449" t="s">
        <v>13842</v>
      </c>
    </row>
    <row r="3219" spans="1:4">
      <c r="A3219" s="446">
        <v>4053</v>
      </c>
      <c r="B3219" s="447" t="s">
        <v>9387</v>
      </c>
      <c r="C3219" s="448" t="s">
        <v>8473</v>
      </c>
      <c r="D3219" s="449" t="s">
        <v>13843</v>
      </c>
    </row>
    <row r="3220" spans="1:4">
      <c r="A3220" s="446">
        <v>4052</v>
      </c>
      <c r="B3220" s="447" t="s">
        <v>9388</v>
      </c>
      <c r="C3220" s="448" t="s">
        <v>6345</v>
      </c>
      <c r="D3220" s="449" t="s">
        <v>13844</v>
      </c>
    </row>
    <row r="3221" spans="1:4">
      <c r="A3221" s="446">
        <v>4056</v>
      </c>
      <c r="B3221" s="447" t="s">
        <v>9389</v>
      </c>
      <c r="C3221" s="448" t="s">
        <v>8473</v>
      </c>
      <c r="D3221" s="449" t="s">
        <v>13845</v>
      </c>
    </row>
    <row r="3222" spans="1:4">
      <c r="A3222" s="446">
        <v>4051</v>
      </c>
      <c r="B3222" s="447" t="s">
        <v>9390</v>
      </c>
      <c r="C3222" s="448" t="s">
        <v>6345</v>
      </c>
      <c r="D3222" s="449" t="s">
        <v>13846</v>
      </c>
    </row>
    <row r="3223" spans="1:4">
      <c r="A3223" s="446">
        <v>4048</v>
      </c>
      <c r="B3223" s="447" t="s">
        <v>9390</v>
      </c>
      <c r="C3223" s="448" t="s">
        <v>6239</v>
      </c>
      <c r="D3223" s="449" t="s">
        <v>13847</v>
      </c>
    </row>
    <row r="3224" spans="1:4">
      <c r="A3224" s="446">
        <v>4047</v>
      </c>
      <c r="B3224" s="447" t="s">
        <v>9390</v>
      </c>
      <c r="C3224" s="448" t="s">
        <v>8473</v>
      </c>
      <c r="D3224" s="449" t="s">
        <v>13848</v>
      </c>
    </row>
    <row r="3225" spans="1:4" ht="30">
      <c r="A3225" s="446">
        <v>39434</v>
      </c>
      <c r="B3225" s="447" t="s">
        <v>9391</v>
      </c>
      <c r="C3225" s="448" t="s">
        <v>6238</v>
      </c>
      <c r="D3225" s="449" t="s">
        <v>11873</v>
      </c>
    </row>
    <row r="3226" spans="1:4" ht="30">
      <c r="A3226" s="446">
        <v>39433</v>
      </c>
      <c r="B3226" s="447" t="s">
        <v>9392</v>
      </c>
      <c r="C3226" s="448" t="s">
        <v>6238</v>
      </c>
      <c r="D3226" s="449" t="s">
        <v>12583</v>
      </c>
    </row>
    <row r="3227" spans="1:4">
      <c r="A3227" s="446">
        <v>4049</v>
      </c>
      <c r="B3227" s="447" t="s">
        <v>9393</v>
      </c>
      <c r="C3227" s="448" t="s">
        <v>6239</v>
      </c>
      <c r="D3227" s="449" t="s">
        <v>13849</v>
      </c>
    </row>
    <row r="3228" spans="1:4">
      <c r="A3228" s="446">
        <v>38120</v>
      </c>
      <c r="B3228" s="447" t="s">
        <v>9394</v>
      </c>
      <c r="C3228" s="448" t="s">
        <v>6238</v>
      </c>
      <c r="D3228" s="449" t="s">
        <v>13850</v>
      </c>
    </row>
    <row r="3229" spans="1:4">
      <c r="A3229" s="446">
        <v>38877</v>
      </c>
      <c r="B3229" s="447" t="s">
        <v>9395</v>
      </c>
      <c r="C3229" s="448" t="s">
        <v>6238</v>
      </c>
      <c r="D3229" s="449" t="s">
        <v>11905</v>
      </c>
    </row>
    <row r="3230" spans="1:4">
      <c r="A3230" s="446">
        <v>34546</v>
      </c>
      <c r="B3230" s="447" t="s">
        <v>9396</v>
      </c>
      <c r="C3230" s="448" t="s">
        <v>6238</v>
      </c>
      <c r="D3230" s="449" t="s">
        <v>13851</v>
      </c>
    </row>
    <row r="3231" spans="1:4">
      <c r="A3231" s="446">
        <v>10498</v>
      </c>
      <c r="B3231" s="447" t="s">
        <v>9397</v>
      </c>
      <c r="C3231" s="448" t="s">
        <v>6238</v>
      </c>
      <c r="D3231" s="449" t="s">
        <v>12969</v>
      </c>
    </row>
    <row r="3232" spans="1:4">
      <c r="A3232" s="446">
        <v>4823</v>
      </c>
      <c r="B3232" s="447" t="s">
        <v>9398</v>
      </c>
      <c r="C3232" s="448" t="s">
        <v>6238</v>
      </c>
      <c r="D3232" s="449" t="s">
        <v>13852</v>
      </c>
    </row>
    <row r="3233" spans="1:4">
      <c r="A3233" s="446">
        <v>12357</v>
      </c>
      <c r="B3233" s="447" t="s">
        <v>9399</v>
      </c>
      <c r="C3233" s="448" t="s">
        <v>6192</v>
      </c>
      <c r="D3233" s="449" t="s">
        <v>13853</v>
      </c>
    </row>
    <row r="3234" spans="1:4">
      <c r="A3234" s="446">
        <v>12358</v>
      </c>
      <c r="B3234" s="447" t="s">
        <v>9400</v>
      </c>
      <c r="C3234" s="448" t="s">
        <v>6192</v>
      </c>
      <c r="D3234" s="449" t="s">
        <v>13854</v>
      </c>
    </row>
    <row r="3235" spans="1:4" ht="30">
      <c r="A3235" s="446">
        <v>11079</v>
      </c>
      <c r="B3235" s="447" t="s">
        <v>9401</v>
      </c>
      <c r="C3235" s="448" t="s">
        <v>6356</v>
      </c>
      <c r="D3235" s="449" t="s">
        <v>13855</v>
      </c>
    </row>
    <row r="3236" spans="1:4" ht="30">
      <c r="A3236" s="446">
        <v>11082</v>
      </c>
      <c r="B3236" s="447" t="s">
        <v>9402</v>
      </c>
      <c r="C3236" s="448" t="s">
        <v>6356</v>
      </c>
      <c r="D3236" s="449" t="s">
        <v>13856</v>
      </c>
    </row>
    <row r="3237" spans="1:4">
      <c r="A3237" s="446">
        <v>4058</v>
      </c>
      <c r="B3237" s="447" t="s">
        <v>9403</v>
      </c>
      <c r="C3237" s="448" t="s">
        <v>6191</v>
      </c>
      <c r="D3237" s="449" t="s">
        <v>13448</v>
      </c>
    </row>
    <row r="3238" spans="1:4">
      <c r="A3238" s="446">
        <v>40974</v>
      </c>
      <c r="B3238" s="447" t="s">
        <v>9404</v>
      </c>
      <c r="C3238" s="448" t="s">
        <v>6360</v>
      </c>
      <c r="D3238" s="449" t="s">
        <v>13857</v>
      </c>
    </row>
    <row r="3239" spans="1:4">
      <c r="A3239" s="446">
        <v>34794</v>
      </c>
      <c r="B3239" s="447" t="s">
        <v>9405</v>
      </c>
      <c r="C3239" s="448" t="s">
        <v>6191</v>
      </c>
      <c r="D3239" s="449" t="s">
        <v>13858</v>
      </c>
    </row>
    <row r="3240" spans="1:4">
      <c r="A3240" s="446">
        <v>40925</v>
      </c>
      <c r="B3240" s="447" t="s">
        <v>9406</v>
      </c>
      <c r="C3240" s="448" t="s">
        <v>6360</v>
      </c>
      <c r="D3240" s="449" t="s">
        <v>13859</v>
      </c>
    </row>
    <row r="3241" spans="1:4">
      <c r="A3241" s="446">
        <v>13741</v>
      </c>
      <c r="B3241" s="447" t="s">
        <v>9407</v>
      </c>
      <c r="C3241" s="448" t="s">
        <v>6192</v>
      </c>
      <c r="D3241" s="449" t="s">
        <v>13860</v>
      </c>
    </row>
    <row r="3242" spans="1:4" ht="30">
      <c r="A3242" s="446">
        <v>3288</v>
      </c>
      <c r="B3242" s="447" t="s">
        <v>9408</v>
      </c>
      <c r="C3242" s="448" t="s">
        <v>6193</v>
      </c>
      <c r="D3242" s="449" t="s">
        <v>11862</v>
      </c>
    </row>
    <row r="3243" spans="1:4" ht="30">
      <c r="A3243" s="446">
        <v>13587</v>
      </c>
      <c r="B3243" s="447" t="s">
        <v>9409</v>
      </c>
      <c r="C3243" s="448" t="s">
        <v>6193</v>
      </c>
      <c r="D3243" s="449" t="s">
        <v>12929</v>
      </c>
    </row>
    <row r="3244" spans="1:4">
      <c r="A3244" s="446">
        <v>38598</v>
      </c>
      <c r="B3244" s="447" t="s">
        <v>9410</v>
      </c>
      <c r="C3244" s="448" t="s">
        <v>6192</v>
      </c>
      <c r="D3244" s="449" t="s">
        <v>11855</v>
      </c>
    </row>
    <row r="3245" spans="1:4">
      <c r="A3245" s="446">
        <v>38595</v>
      </c>
      <c r="B3245" s="447" t="s">
        <v>9411</v>
      </c>
      <c r="C3245" s="448" t="s">
        <v>6192</v>
      </c>
      <c r="D3245" s="449" t="s">
        <v>13861</v>
      </c>
    </row>
    <row r="3246" spans="1:4">
      <c r="A3246" s="446">
        <v>38592</v>
      </c>
      <c r="B3246" s="447" t="s">
        <v>9412</v>
      </c>
      <c r="C3246" s="448" t="s">
        <v>6192</v>
      </c>
      <c r="D3246" s="449" t="s">
        <v>13862</v>
      </c>
    </row>
    <row r="3247" spans="1:4">
      <c r="A3247" s="446">
        <v>38588</v>
      </c>
      <c r="B3247" s="447" t="s">
        <v>9413</v>
      </c>
      <c r="C3247" s="448" t="s">
        <v>6192</v>
      </c>
      <c r="D3247" s="449" t="s">
        <v>11763</v>
      </c>
    </row>
    <row r="3248" spans="1:4">
      <c r="A3248" s="446">
        <v>38593</v>
      </c>
      <c r="B3248" s="447" t="s">
        <v>9414</v>
      </c>
      <c r="C3248" s="448" t="s">
        <v>6192</v>
      </c>
      <c r="D3248" s="449" t="s">
        <v>11597</v>
      </c>
    </row>
    <row r="3249" spans="1:4">
      <c r="A3249" s="446">
        <v>38589</v>
      </c>
      <c r="B3249" s="447" t="s">
        <v>9415</v>
      </c>
      <c r="C3249" s="448" t="s">
        <v>6192</v>
      </c>
      <c r="D3249" s="449" t="s">
        <v>13405</v>
      </c>
    </row>
    <row r="3250" spans="1:4">
      <c r="A3250" s="446">
        <v>38594</v>
      </c>
      <c r="B3250" s="447" t="s">
        <v>9416</v>
      </c>
      <c r="C3250" s="448" t="s">
        <v>6192</v>
      </c>
      <c r="D3250" s="449" t="s">
        <v>13482</v>
      </c>
    </row>
    <row r="3251" spans="1:4">
      <c r="A3251" s="446">
        <v>34787</v>
      </c>
      <c r="B3251" s="447" t="s">
        <v>9417</v>
      </c>
      <c r="C3251" s="448" t="s">
        <v>6192</v>
      </c>
      <c r="D3251" s="449" t="s">
        <v>13863</v>
      </c>
    </row>
    <row r="3252" spans="1:4">
      <c r="A3252" s="446">
        <v>34788</v>
      </c>
      <c r="B3252" s="447" t="s">
        <v>9418</v>
      </c>
      <c r="C3252" s="448" t="s">
        <v>6192</v>
      </c>
      <c r="D3252" s="449" t="s">
        <v>13863</v>
      </c>
    </row>
    <row r="3253" spans="1:4">
      <c r="A3253" s="446">
        <v>34784</v>
      </c>
      <c r="B3253" s="447" t="s">
        <v>9419</v>
      </c>
      <c r="C3253" s="448" t="s">
        <v>6192</v>
      </c>
      <c r="D3253" s="449" t="s">
        <v>11304</v>
      </c>
    </row>
    <row r="3254" spans="1:4">
      <c r="A3254" s="446">
        <v>34781</v>
      </c>
      <c r="B3254" s="447" t="s">
        <v>9420</v>
      </c>
      <c r="C3254" s="448" t="s">
        <v>6192</v>
      </c>
      <c r="D3254" s="449" t="s">
        <v>11316</v>
      </c>
    </row>
    <row r="3255" spans="1:4">
      <c r="A3255" s="446">
        <v>34774</v>
      </c>
      <c r="B3255" s="447" t="s">
        <v>9424</v>
      </c>
      <c r="C3255" s="448" t="s">
        <v>6192</v>
      </c>
      <c r="D3255" s="449" t="s">
        <v>11907</v>
      </c>
    </row>
    <row r="3256" spans="1:4">
      <c r="A3256" s="446">
        <v>34771</v>
      </c>
      <c r="B3256" s="447" t="s">
        <v>9425</v>
      </c>
      <c r="C3256" s="448" t="s">
        <v>6192</v>
      </c>
      <c r="D3256" s="449" t="s">
        <v>11473</v>
      </c>
    </row>
    <row r="3257" spans="1:4">
      <c r="A3257" s="446">
        <v>34764</v>
      </c>
      <c r="B3257" s="447" t="s">
        <v>9426</v>
      </c>
      <c r="C3257" s="448" t="s">
        <v>6192</v>
      </c>
      <c r="D3257" s="449" t="s">
        <v>13865</v>
      </c>
    </row>
    <row r="3258" spans="1:4">
      <c r="A3258" s="446">
        <v>34773</v>
      </c>
      <c r="B3258" s="447" t="s">
        <v>9421</v>
      </c>
      <c r="C3258" s="448" t="s">
        <v>6192</v>
      </c>
      <c r="D3258" s="449" t="s">
        <v>12209</v>
      </c>
    </row>
    <row r="3259" spans="1:4">
      <c r="A3259" s="446">
        <v>34769</v>
      </c>
      <c r="B3259" s="447" t="s">
        <v>9422</v>
      </c>
      <c r="C3259" s="448" t="s">
        <v>6192</v>
      </c>
      <c r="D3259" s="449" t="s">
        <v>12793</v>
      </c>
    </row>
    <row r="3260" spans="1:4">
      <c r="A3260" s="446">
        <v>34763</v>
      </c>
      <c r="B3260" s="447" t="s">
        <v>9423</v>
      </c>
      <c r="C3260" s="448" t="s">
        <v>6192</v>
      </c>
      <c r="D3260" s="449" t="s">
        <v>13864</v>
      </c>
    </row>
    <row r="3261" spans="1:4">
      <c r="A3261" s="446">
        <v>4062</v>
      </c>
      <c r="B3261" s="447" t="s">
        <v>9427</v>
      </c>
      <c r="C3261" s="448" t="s">
        <v>6192</v>
      </c>
      <c r="D3261" s="449" t="s">
        <v>13866</v>
      </c>
    </row>
    <row r="3262" spans="1:4">
      <c r="A3262" s="446">
        <v>4059</v>
      </c>
      <c r="B3262" s="447" t="s">
        <v>9428</v>
      </c>
      <c r="C3262" s="448" t="s">
        <v>6193</v>
      </c>
      <c r="D3262" s="449" t="s">
        <v>13867</v>
      </c>
    </row>
    <row r="3263" spans="1:4">
      <c r="A3263" s="446">
        <v>4061</v>
      </c>
      <c r="B3263" s="447" t="s">
        <v>9429</v>
      </c>
      <c r="C3263" s="448" t="s">
        <v>6192</v>
      </c>
      <c r="D3263" s="449" t="s">
        <v>13868</v>
      </c>
    </row>
    <row r="3264" spans="1:4" ht="30">
      <c r="A3264" s="446">
        <v>10608</v>
      </c>
      <c r="B3264" s="447" t="s">
        <v>9430</v>
      </c>
      <c r="C3264" s="448" t="s">
        <v>6192</v>
      </c>
      <c r="D3264" s="449" t="s">
        <v>13869</v>
      </c>
    </row>
    <row r="3265" spans="1:4">
      <c r="A3265" s="446">
        <v>4069</v>
      </c>
      <c r="B3265" s="447" t="s">
        <v>9431</v>
      </c>
      <c r="C3265" s="448" t="s">
        <v>6191</v>
      </c>
      <c r="D3265" s="449" t="s">
        <v>13870</v>
      </c>
    </row>
    <row r="3266" spans="1:4">
      <c r="A3266" s="446">
        <v>40819</v>
      </c>
      <c r="B3266" s="447" t="s">
        <v>9432</v>
      </c>
      <c r="C3266" s="448" t="s">
        <v>6360</v>
      </c>
      <c r="D3266" s="449" t="s">
        <v>13871</v>
      </c>
    </row>
    <row r="3267" spans="1:4">
      <c r="A3267" s="446">
        <v>34361</v>
      </c>
      <c r="B3267" s="447" t="s">
        <v>9433</v>
      </c>
      <c r="C3267" s="448" t="s">
        <v>6238</v>
      </c>
      <c r="D3267" s="449" t="s">
        <v>11598</v>
      </c>
    </row>
    <row r="3268" spans="1:4" ht="30">
      <c r="A3268" s="446">
        <v>25972</v>
      </c>
      <c r="B3268" s="447" t="s">
        <v>9435</v>
      </c>
      <c r="C3268" s="448" t="s">
        <v>6238</v>
      </c>
      <c r="D3268" s="449" t="s">
        <v>13873</v>
      </c>
    </row>
    <row r="3269" spans="1:4" ht="30">
      <c r="A3269" s="446">
        <v>25973</v>
      </c>
      <c r="B3269" s="447" t="s">
        <v>9436</v>
      </c>
      <c r="C3269" s="448" t="s">
        <v>6238</v>
      </c>
      <c r="D3269" s="449" t="s">
        <v>13873</v>
      </c>
    </row>
    <row r="3270" spans="1:4" ht="30">
      <c r="A3270" s="446">
        <v>36512</v>
      </c>
      <c r="B3270" s="447" t="s">
        <v>9434</v>
      </c>
      <c r="C3270" s="448" t="s">
        <v>6192</v>
      </c>
      <c r="D3270" s="449" t="s">
        <v>13872</v>
      </c>
    </row>
    <row r="3271" spans="1:4">
      <c r="A3271" s="446">
        <v>11697</v>
      </c>
      <c r="B3271" s="447" t="s">
        <v>9437</v>
      </c>
      <c r="C3271" s="448" t="s">
        <v>6192</v>
      </c>
      <c r="D3271" s="449" t="s">
        <v>13874</v>
      </c>
    </row>
    <row r="3272" spans="1:4">
      <c r="A3272" s="446">
        <v>11698</v>
      </c>
      <c r="B3272" s="447" t="s">
        <v>9438</v>
      </c>
      <c r="C3272" s="448" t="s">
        <v>6192</v>
      </c>
      <c r="D3272" s="449" t="s">
        <v>13875</v>
      </c>
    </row>
    <row r="3273" spans="1:4">
      <c r="A3273" s="446">
        <v>11699</v>
      </c>
      <c r="B3273" s="447" t="s">
        <v>9439</v>
      </c>
      <c r="C3273" s="448" t="s">
        <v>6192</v>
      </c>
      <c r="D3273" s="449" t="s">
        <v>13876</v>
      </c>
    </row>
    <row r="3274" spans="1:4">
      <c r="A3274" s="446">
        <v>10432</v>
      </c>
      <c r="B3274" s="447" t="s">
        <v>9440</v>
      </c>
      <c r="C3274" s="448" t="s">
        <v>6192</v>
      </c>
      <c r="D3274" s="449" t="s">
        <v>13877</v>
      </c>
    </row>
    <row r="3275" spans="1:4">
      <c r="A3275" s="446">
        <v>10430</v>
      </c>
      <c r="B3275" s="447" t="s">
        <v>9441</v>
      </c>
      <c r="C3275" s="448" t="s">
        <v>6192</v>
      </c>
      <c r="D3275" s="449" t="s">
        <v>13878</v>
      </c>
    </row>
    <row r="3276" spans="1:4" ht="30">
      <c r="A3276" s="446">
        <v>37514</v>
      </c>
      <c r="B3276" s="447" t="s">
        <v>9442</v>
      </c>
      <c r="C3276" s="448" t="s">
        <v>6192</v>
      </c>
      <c r="D3276" s="449" t="s">
        <v>13879</v>
      </c>
    </row>
    <row r="3277" spans="1:4" ht="30">
      <c r="A3277" s="446">
        <v>37519</v>
      </c>
      <c r="B3277" s="447" t="s">
        <v>9443</v>
      </c>
      <c r="C3277" s="448" t="s">
        <v>6192</v>
      </c>
      <c r="D3277" s="449" t="s">
        <v>13880</v>
      </c>
    </row>
    <row r="3278" spans="1:4" ht="30">
      <c r="A3278" s="446">
        <v>37520</v>
      </c>
      <c r="B3278" s="447" t="s">
        <v>9444</v>
      </c>
      <c r="C3278" s="448" t="s">
        <v>6192</v>
      </c>
      <c r="D3278" s="449" t="s">
        <v>13881</v>
      </c>
    </row>
    <row r="3279" spans="1:4" ht="30">
      <c r="A3279" s="446">
        <v>37521</v>
      </c>
      <c r="B3279" s="447" t="s">
        <v>9445</v>
      </c>
      <c r="C3279" s="448" t="s">
        <v>6192</v>
      </c>
      <c r="D3279" s="449" t="s">
        <v>13882</v>
      </c>
    </row>
    <row r="3280" spans="1:4" ht="30">
      <c r="A3280" s="446">
        <v>37522</v>
      </c>
      <c r="B3280" s="447" t="s">
        <v>9446</v>
      </c>
      <c r="C3280" s="448" t="s">
        <v>6192</v>
      </c>
      <c r="D3280" s="449" t="s">
        <v>13883</v>
      </c>
    </row>
    <row r="3281" spans="1:4" ht="30">
      <c r="A3281" s="446">
        <v>21109</v>
      </c>
      <c r="B3281" s="447" t="s">
        <v>9447</v>
      </c>
      <c r="C3281" s="448" t="s">
        <v>6192</v>
      </c>
      <c r="D3281" s="449" t="s">
        <v>13884</v>
      </c>
    </row>
    <row r="3282" spans="1:4">
      <c r="A3282" s="446">
        <v>36800</v>
      </c>
      <c r="B3282" s="447" t="s">
        <v>15465</v>
      </c>
      <c r="C3282" s="448" t="s">
        <v>6192</v>
      </c>
      <c r="D3282" s="449" t="s">
        <v>13885</v>
      </c>
    </row>
    <row r="3283" spans="1:4">
      <c r="A3283" s="446">
        <v>11769</v>
      </c>
      <c r="B3283" s="447" t="s">
        <v>9448</v>
      </c>
      <c r="C3283" s="448" t="s">
        <v>6192</v>
      </c>
      <c r="D3283" s="449" t="s">
        <v>13886</v>
      </c>
    </row>
    <row r="3284" spans="1:4">
      <c r="A3284" s="446">
        <v>36793</v>
      </c>
      <c r="B3284" s="447" t="s">
        <v>9449</v>
      </c>
      <c r="C3284" s="448" t="s">
        <v>6192</v>
      </c>
      <c r="D3284" s="449" t="s">
        <v>13887</v>
      </c>
    </row>
    <row r="3285" spans="1:4" ht="30">
      <c r="A3285" s="446">
        <v>37546</v>
      </c>
      <c r="B3285" s="447" t="s">
        <v>9450</v>
      </c>
      <c r="C3285" s="448" t="s">
        <v>6192</v>
      </c>
      <c r="D3285" s="449" t="s">
        <v>13888</v>
      </c>
    </row>
    <row r="3286" spans="1:4" ht="30">
      <c r="A3286" s="446">
        <v>37544</v>
      </c>
      <c r="B3286" s="447" t="s">
        <v>9451</v>
      </c>
      <c r="C3286" s="448" t="s">
        <v>6192</v>
      </c>
      <c r="D3286" s="449" t="s">
        <v>13889</v>
      </c>
    </row>
    <row r="3287" spans="1:4" ht="30">
      <c r="A3287" s="446">
        <v>37545</v>
      </c>
      <c r="B3287" s="447" t="s">
        <v>9452</v>
      </c>
      <c r="C3287" s="448" t="s">
        <v>6192</v>
      </c>
      <c r="D3287" s="449" t="s">
        <v>13890</v>
      </c>
    </row>
    <row r="3288" spans="1:4">
      <c r="A3288" s="446">
        <v>11771</v>
      </c>
      <c r="B3288" s="447" t="s">
        <v>9453</v>
      </c>
      <c r="C3288" s="448" t="s">
        <v>6192</v>
      </c>
      <c r="D3288" s="449" t="s">
        <v>13891</v>
      </c>
    </row>
    <row r="3289" spans="1:4" ht="45">
      <c r="A3289" s="446">
        <v>39919</v>
      </c>
      <c r="B3289" s="447" t="s">
        <v>9454</v>
      </c>
      <c r="C3289" s="448" t="s">
        <v>6192</v>
      </c>
      <c r="D3289" s="449" t="s">
        <v>13892</v>
      </c>
    </row>
    <row r="3290" spans="1:4" ht="30">
      <c r="A3290" s="446">
        <v>38385</v>
      </c>
      <c r="B3290" s="447" t="s">
        <v>9455</v>
      </c>
      <c r="C3290" s="448" t="s">
        <v>6192</v>
      </c>
      <c r="D3290" s="449" t="s">
        <v>13893</v>
      </c>
    </row>
    <row r="3291" spans="1:4">
      <c r="A3291" s="446">
        <v>37587</v>
      </c>
      <c r="B3291" s="447" t="s">
        <v>9456</v>
      </c>
      <c r="C3291" s="448" t="s">
        <v>6192</v>
      </c>
      <c r="D3291" s="449" t="s">
        <v>13894</v>
      </c>
    </row>
    <row r="3292" spans="1:4">
      <c r="A3292" s="446">
        <v>11571</v>
      </c>
      <c r="B3292" s="447" t="s">
        <v>9457</v>
      </c>
      <c r="C3292" s="448" t="s">
        <v>6192</v>
      </c>
      <c r="D3292" s="449" t="s">
        <v>13895</v>
      </c>
    </row>
    <row r="3293" spans="1:4">
      <c r="A3293" s="446">
        <v>11561</v>
      </c>
      <c r="B3293" s="447" t="s">
        <v>9458</v>
      </c>
      <c r="C3293" s="448" t="s">
        <v>6192</v>
      </c>
      <c r="D3293" s="449" t="s">
        <v>13896</v>
      </c>
    </row>
    <row r="3294" spans="1:4">
      <c r="A3294" s="446">
        <v>11560</v>
      </c>
      <c r="B3294" s="447" t="s">
        <v>9459</v>
      </c>
      <c r="C3294" s="448" t="s">
        <v>6192</v>
      </c>
      <c r="D3294" s="449" t="s">
        <v>13897</v>
      </c>
    </row>
    <row r="3295" spans="1:4">
      <c r="A3295" s="446">
        <v>11499</v>
      </c>
      <c r="B3295" s="447" t="s">
        <v>9460</v>
      </c>
      <c r="C3295" s="448" t="s">
        <v>6192</v>
      </c>
      <c r="D3295" s="449" t="s">
        <v>13898</v>
      </c>
    </row>
    <row r="3296" spans="1:4">
      <c r="A3296" s="446">
        <v>34761</v>
      </c>
      <c r="B3296" s="447" t="s">
        <v>9461</v>
      </c>
      <c r="C3296" s="448" t="s">
        <v>6191</v>
      </c>
      <c r="D3296" s="449" t="s">
        <v>12607</v>
      </c>
    </row>
    <row r="3297" spans="1:4">
      <c r="A3297" s="446">
        <v>40924</v>
      </c>
      <c r="B3297" s="447" t="s">
        <v>9462</v>
      </c>
      <c r="C3297" s="448" t="s">
        <v>6360</v>
      </c>
      <c r="D3297" s="449" t="s">
        <v>13899</v>
      </c>
    </row>
    <row r="3298" spans="1:4">
      <c r="A3298" s="446">
        <v>25957</v>
      </c>
      <c r="B3298" s="447" t="s">
        <v>9463</v>
      </c>
      <c r="C3298" s="448" t="s">
        <v>6191</v>
      </c>
      <c r="D3298" s="449" t="s">
        <v>13900</v>
      </c>
    </row>
    <row r="3299" spans="1:4">
      <c r="A3299" s="446">
        <v>40983</v>
      </c>
      <c r="B3299" s="447" t="s">
        <v>9464</v>
      </c>
      <c r="C3299" s="448" t="s">
        <v>6360</v>
      </c>
      <c r="D3299" s="449" t="s">
        <v>13901</v>
      </c>
    </row>
    <row r="3300" spans="1:4">
      <c r="A3300" s="446">
        <v>2437</v>
      </c>
      <c r="B3300" s="447" t="s">
        <v>9465</v>
      </c>
      <c r="C3300" s="448" t="s">
        <v>6191</v>
      </c>
      <c r="D3300" s="449" t="s">
        <v>13902</v>
      </c>
    </row>
    <row r="3301" spans="1:4">
      <c r="A3301" s="446">
        <v>40921</v>
      </c>
      <c r="B3301" s="447" t="s">
        <v>9466</v>
      </c>
      <c r="C3301" s="448" t="s">
        <v>6360</v>
      </c>
      <c r="D3301" s="449" t="s">
        <v>13903</v>
      </c>
    </row>
    <row r="3302" spans="1:4" ht="30">
      <c r="A3302" s="446">
        <v>40534</v>
      </c>
      <c r="B3302" s="447" t="s">
        <v>9467</v>
      </c>
      <c r="C3302" s="448" t="s">
        <v>6192</v>
      </c>
      <c r="D3302" s="449" t="s">
        <v>13904</v>
      </c>
    </row>
    <row r="3303" spans="1:4" ht="30">
      <c r="A3303" s="446">
        <v>14252</v>
      </c>
      <c r="B3303" s="447" t="s">
        <v>9468</v>
      </c>
      <c r="C3303" s="448" t="s">
        <v>6192</v>
      </c>
      <c r="D3303" s="449" t="s">
        <v>13905</v>
      </c>
    </row>
    <row r="3304" spans="1:4" ht="30">
      <c r="A3304" s="446">
        <v>730</v>
      </c>
      <c r="B3304" s="447" t="s">
        <v>9469</v>
      </c>
      <c r="C3304" s="448" t="s">
        <v>6192</v>
      </c>
      <c r="D3304" s="449" t="s">
        <v>13906</v>
      </c>
    </row>
    <row r="3305" spans="1:4" ht="30">
      <c r="A3305" s="446">
        <v>723</v>
      </c>
      <c r="B3305" s="447" t="s">
        <v>9470</v>
      </c>
      <c r="C3305" s="448" t="s">
        <v>6192</v>
      </c>
      <c r="D3305" s="449" t="s">
        <v>13907</v>
      </c>
    </row>
    <row r="3306" spans="1:4" ht="30">
      <c r="A3306" s="446">
        <v>36502</v>
      </c>
      <c r="B3306" s="447" t="s">
        <v>9471</v>
      </c>
      <c r="C3306" s="448" t="s">
        <v>6192</v>
      </c>
      <c r="D3306" s="449" t="s">
        <v>13908</v>
      </c>
    </row>
    <row r="3307" spans="1:4" ht="30">
      <c r="A3307" s="446">
        <v>36503</v>
      </c>
      <c r="B3307" s="447" t="s">
        <v>9472</v>
      </c>
      <c r="C3307" s="448" t="s">
        <v>6192</v>
      </c>
      <c r="D3307" s="449" t="s">
        <v>13909</v>
      </c>
    </row>
    <row r="3308" spans="1:4" ht="30">
      <c r="A3308" s="446">
        <v>4090</v>
      </c>
      <c r="B3308" s="447" t="s">
        <v>9473</v>
      </c>
      <c r="C3308" s="448" t="s">
        <v>6192</v>
      </c>
      <c r="D3308" s="449" t="s">
        <v>13910</v>
      </c>
    </row>
    <row r="3309" spans="1:4" ht="30">
      <c r="A3309" s="446">
        <v>13227</v>
      </c>
      <c r="B3309" s="447" t="s">
        <v>9474</v>
      </c>
      <c r="C3309" s="448" t="s">
        <v>6192</v>
      </c>
      <c r="D3309" s="449" t="s">
        <v>13911</v>
      </c>
    </row>
    <row r="3310" spans="1:4" ht="30">
      <c r="A3310" s="446">
        <v>10597</v>
      </c>
      <c r="B3310" s="447" t="s">
        <v>9475</v>
      </c>
      <c r="C3310" s="448" t="s">
        <v>6192</v>
      </c>
      <c r="D3310" s="449" t="s">
        <v>13912</v>
      </c>
    </row>
    <row r="3311" spans="1:4">
      <c r="A3311" s="446">
        <v>39628</v>
      </c>
      <c r="B3311" s="447" t="s">
        <v>9476</v>
      </c>
      <c r="C3311" s="448" t="s">
        <v>6192</v>
      </c>
      <c r="D3311" s="449" t="s">
        <v>13913</v>
      </c>
    </row>
    <row r="3312" spans="1:4">
      <c r="A3312" s="446">
        <v>39404</v>
      </c>
      <c r="B3312" s="447" t="s">
        <v>9477</v>
      </c>
      <c r="C3312" s="448" t="s">
        <v>6192</v>
      </c>
      <c r="D3312" s="449" t="s">
        <v>13914</v>
      </c>
    </row>
    <row r="3313" spans="1:4">
      <c r="A3313" s="446">
        <v>39402</v>
      </c>
      <c r="B3313" s="447" t="s">
        <v>9478</v>
      </c>
      <c r="C3313" s="448" t="s">
        <v>6192</v>
      </c>
      <c r="D3313" s="449" t="s">
        <v>13915</v>
      </c>
    </row>
    <row r="3314" spans="1:4">
      <c r="A3314" s="446">
        <v>39403</v>
      </c>
      <c r="B3314" s="447" t="s">
        <v>9479</v>
      </c>
      <c r="C3314" s="448" t="s">
        <v>6192</v>
      </c>
      <c r="D3314" s="449" t="s">
        <v>13916</v>
      </c>
    </row>
    <row r="3315" spans="1:4">
      <c r="A3315" s="446">
        <v>4093</v>
      </c>
      <c r="B3315" s="447" t="s">
        <v>9480</v>
      </c>
      <c r="C3315" s="448" t="s">
        <v>6191</v>
      </c>
      <c r="D3315" s="449" t="s">
        <v>13917</v>
      </c>
    </row>
    <row r="3316" spans="1:4">
      <c r="A3316" s="446">
        <v>10512</v>
      </c>
      <c r="B3316" s="447" t="s">
        <v>9481</v>
      </c>
      <c r="C3316" s="448" t="s">
        <v>6360</v>
      </c>
      <c r="D3316" s="449" t="s">
        <v>13918</v>
      </c>
    </row>
    <row r="3317" spans="1:4">
      <c r="A3317" s="446">
        <v>20020</v>
      </c>
      <c r="B3317" s="447" t="s">
        <v>9482</v>
      </c>
      <c r="C3317" s="448" t="s">
        <v>6191</v>
      </c>
      <c r="D3317" s="449" t="s">
        <v>13919</v>
      </c>
    </row>
    <row r="3318" spans="1:4">
      <c r="A3318" s="446">
        <v>41038</v>
      </c>
      <c r="B3318" s="447" t="s">
        <v>9483</v>
      </c>
      <c r="C3318" s="448" t="s">
        <v>6360</v>
      </c>
      <c r="D3318" s="449" t="s">
        <v>13920</v>
      </c>
    </row>
    <row r="3319" spans="1:4">
      <c r="A3319" s="446">
        <v>4094</v>
      </c>
      <c r="B3319" s="447" t="s">
        <v>9484</v>
      </c>
      <c r="C3319" s="448" t="s">
        <v>6191</v>
      </c>
      <c r="D3319" s="449" t="s">
        <v>13921</v>
      </c>
    </row>
    <row r="3320" spans="1:4">
      <c r="A3320" s="446">
        <v>40988</v>
      </c>
      <c r="B3320" s="447" t="s">
        <v>9485</v>
      </c>
      <c r="C3320" s="448" t="s">
        <v>6360</v>
      </c>
      <c r="D3320" s="449" t="s">
        <v>13922</v>
      </c>
    </row>
    <row r="3321" spans="1:4">
      <c r="A3321" s="446">
        <v>4095</v>
      </c>
      <c r="B3321" s="447" t="s">
        <v>9486</v>
      </c>
      <c r="C3321" s="448" t="s">
        <v>6191</v>
      </c>
      <c r="D3321" s="449" t="s">
        <v>13923</v>
      </c>
    </row>
    <row r="3322" spans="1:4">
      <c r="A3322" s="446">
        <v>40990</v>
      </c>
      <c r="B3322" s="447" t="s">
        <v>9487</v>
      </c>
      <c r="C3322" s="448" t="s">
        <v>6360</v>
      </c>
      <c r="D3322" s="449" t="s">
        <v>13924</v>
      </c>
    </row>
    <row r="3323" spans="1:4">
      <c r="A3323" s="446">
        <v>4097</v>
      </c>
      <c r="B3323" s="447" t="s">
        <v>9488</v>
      </c>
      <c r="C3323" s="448" t="s">
        <v>6191</v>
      </c>
      <c r="D3323" s="449" t="s">
        <v>13925</v>
      </c>
    </row>
    <row r="3324" spans="1:4">
      <c r="A3324" s="446">
        <v>40994</v>
      </c>
      <c r="B3324" s="447" t="s">
        <v>9489</v>
      </c>
      <c r="C3324" s="448" t="s">
        <v>6360</v>
      </c>
      <c r="D3324" s="449" t="s">
        <v>13926</v>
      </c>
    </row>
    <row r="3325" spans="1:4">
      <c r="A3325" s="446">
        <v>4096</v>
      </c>
      <c r="B3325" s="447" t="s">
        <v>9490</v>
      </c>
      <c r="C3325" s="448" t="s">
        <v>6191</v>
      </c>
      <c r="D3325" s="449" t="s">
        <v>11869</v>
      </c>
    </row>
    <row r="3326" spans="1:4">
      <c r="A3326" s="446">
        <v>40992</v>
      </c>
      <c r="B3326" s="447" t="s">
        <v>9491</v>
      </c>
      <c r="C3326" s="448" t="s">
        <v>6360</v>
      </c>
      <c r="D3326" s="449" t="s">
        <v>13927</v>
      </c>
    </row>
    <row r="3327" spans="1:4">
      <c r="A3327" s="446">
        <v>13955</v>
      </c>
      <c r="B3327" s="447" t="s">
        <v>9492</v>
      </c>
      <c r="C3327" s="448" t="s">
        <v>6192</v>
      </c>
      <c r="D3327" s="449" t="s">
        <v>13928</v>
      </c>
    </row>
    <row r="3328" spans="1:4" ht="30">
      <c r="A3328" s="446">
        <v>4114</v>
      </c>
      <c r="B3328" s="447" t="s">
        <v>9493</v>
      </c>
      <c r="C3328" s="448" t="s">
        <v>6192</v>
      </c>
      <c r="D3328" s="449" t="s">
        <v>13929</v>
      </c>
    </row>
    <row r="3329" spans="1:4">
      <c r="A3329" s="446">
        <v>36797</v>
      </c>
      <c r="B3329" s="447" t="s">
        <v>9494</v>
      </c>
      <c r="C3329" s="448" t="s">
        <v>6192</v>
      </c>
      <c r="D3329" s="449" t="s">
        <v>13930</v>
      </c>
    </row>
    <row r="3330" spans="1:4">
      <c r="A3330" s="446">
        <v>4107</v>
      </c>
      <c r="B3330" s="447" t="s">
        <v>9495</v>
      </c>
      <c r="C3330" s="448" t="s">
        <v>6192</v>
      </c>
      <c r="D3330" s="449" t="s">
        <v>13931</v>
      </c>
    </row>
    <row r="3331" spans="1:4">
      <c r="A3331" s="446">
        <v>4108</v>
      </c>
      <c r="B3331" s="447" t="s">
        <v>9497</v>
      </c>
      <c r="C3331" s="448" t="s">
        <v>6192</v>
      </c>
      <c r="D3331" s="449" t="s">
        <v>13933</v>
      </c>
    </row>
    <row r="3332" spans="1:4">
      <c r="A3332" s="446">
        <v>4102</v>
      </c>
      <c r="B3332" s="447" t="s">
        <v>9498</v>
      </c>
      <c r="C3332" s="448" t="s">
        <v>6192</v>
      </c>
      <c r="D3332" s="449" t="s">
        <v>13934</v>
      </c>
    </row>
    <row r="3333" spans="1:4">
      <c r="A3333" s="446">
        <v>36799</v>
      </c>
      <c r="B3333" s="447" t="s">
        <v>9496</v>
      </c>
      <c r="C3333" s="448" t="s">
        <v>6192</v>
      </c>
      <c r="D3333" s="449" t="s">
        <v>13932</v>
      </c>
    </row>
    <row r="3334" spans="1:4" ht="30">
      <c r="A3334" s="446">
        <v>10826</v>
      </c>
      <c r="B3334" s="447" t="s">
        <v>9499</v>
      </c>
      <c r="C3334" s="448" t="s">
        <v>6192</v>
      </c>
      <c r="D3334" s="449" t="s">
        <v>13935</v>
      </c>
    </row>
    <row r="3335" spans="1:4" ht="30">
      <c r="A3335" s="446">
        <v>365</v>
      </c>
      <c r="B3335" s="447" t="s">
        <v>9500</v>
      </c>
      <c r="C3335" s="448" t="s">
        <v>6192</v>
      </c>
      <c r="D3335" s="449" t="s">
        <v>13936</v>
      </c>
    </row>
    <row r="3336" spans="1:4">
      <c r="A3336" s="446">
        <v>38639</v>
      </c>
      <c r="B3336" s="447" t="s">
        <v>9501</v>
      </c>
      <c r="C3336" s="448" t="s">
        <v>6192</v>
      </c>
      <c r="D3336" s="449" t="s">
        <v>13937</v>
      </c>
    </row>
    <row r="3337" spans="1:4">
      <c r="A3337" s="446">
        <v>38640</v>
      </c>
      <c r="B3337" s="447" t="s">
        <v>9502</v>
      </c>
      <c r="C3337" s="448" t="s">
        <v>6192</v>
      </c>
      <c r="D3337" s="449" t="s">
        <v>13938</v>
      </c>
    </row>
    <row r="3338" spans="1:4" ht="30">
      <c r="A3338" s="446">
        <v>358</v>
      </c>
      <c r="B3338" s="447" t="s">
        <v>9503</v>
      </c>
      <c r="C3338" s="448" t="s">
        <v>6192</v>
      </c>
      <c r="D3338" s="449" t="s">
        <v>13939</v>
      </c>
    </row>
    <row r="3339" spans="1:4" ht="30">
      <c r="A3339" s="446">
        <v>359</v>
      </c>
      <c r="B3339" s="447" t="s">
        <v>9504</v>
      </c>
      <c r="C3339" s="448" t="s">
        <v>6192</v>
      </c>
      <c r="D3339" s="449" t="s">
        <v>13940</v>
      </c>
    </row>
    <row r="3340" spans="1:4">
      <c r="A3340" s="446">
        <v>38641</v>
      </c>
      <c r="B3340" s="447" t="s">
        <v>9505</v>
      </c>
      <c r="C3340" s="448" t="s">
        <v>6192</v>
      </c>
      <c r="D3340" s="449" t="s">
        <v>13941</v>
      </c>
    </row>
    <row r="3341" spans="1:4" ht="30">
      <c r="A3341" s="446">
        <v>360</v>
      </c>
      <c r="B3341" s="447" t="s">
        <v>9506</v>
      </c>
      <c r="C3341" s="448" t="s">
        <v>6192</v>
      </c>
      <c r="D3341" s="449" t="s">
        <v>11739</v>
      </c>
    </row>
    <row r="3342" spans="1:4" ht="30">
      <c r="A3342" s="446">
        <v>4127</v>
      </c>
      <c r="B3342" s="447" t="s">
        <v>9507</v>
      </c>
      <c r="C3342" s="448" t="s">
        <v>6192</v>
      </c>
      <c r="D3342" s="449" t="s">
        <v>13942</v>
      </c>
    </row>
    <row r="3343" spans="1:4" ht="30">
      <c r="A3343" s="446">
        <v>4154</v>
      </c>
      <c r="B3343" s="447" t="s">
        <v>9508</v>
      </c>
      <c r="C3343" s="448" t="s">
        <v>6192</v>
      </c>
      <c r="D3343" s="449" t="s">
        <v>13943</v>
      </c>
    </row>
    <row r="3344" spans="1:4" ht="30">
      <c r="A3344" s="446">
        <v>4168</v>
      </c>
      <c r="B3344" s="447" t="s">
        <v>9509</v>
      </c>
      <c r="C3344" s="448" t="s">
        <v>6192</v>
      </c>
      <c r="D3344" s="449" t="s">
        <v>13944</v>
      </c>
    </row>
    <row r="3345" spans="1:4" ht="30">
      <c r="A3345" s="446">
        <v>4161</v>
      </c>
      <c r="B3345" s="447" t="s">
        <v>9510</v>
      </c>
      <c r="C3345" s="448" t="s">
        <v>6192</v>
      </c>
      <c r="D3345" s="449" t="s">
        <v>13945</v>
      </c>
    </row>
    <row r="3346" spans="1:4" ht="45">
      <c r="A3346" s="446">
        <v>42430</v>
      </c>
      <c r="B3346" s="447" t="s">
        <v>9511</v>
      </c>
      <c r="C3346" s="448" t="s">
        <v>6192</v>
      </c>
      <c r="D3346" s="449" t="s">
        <v>13946</v>
      </c>
    </row>
    <row r="3347" spans="1:4">
      <c r="A3347" s="446">
        <v>4214</v>
      </c>
      <c r="B3347" s="447" t="s">
        <v>9512</v>
      </c>
      <c r="C3347" s="448" t="s">
        <v>6192</v>
      </c>
      <c r="D3347" s="449" t="s">
        <v>13947</v>
      </c>
    </row>
    <row r="3348" spans="1:4">
      <c r="A3348" s="446">
        <v>4215</v>
      </c>
      <c r="B3348" s="447" t="s">
        <v>9513</v>
      </c>
      <c r="C3348" s="448" t="s">
        <v>6192</v>
      </c>
      <c r="D3348" s="449" t="s">
        <v>13948</v>
      </c>
    </row>
    <row r="3349" spans="1:4">
      <c r="A3349" s="446">
        <v>4212</v>
      </c>
      <c r="B3349" s="447" t="s">
        <v>9515</v>
      </c>
      <c r="C3349" s="448" t="s">
        <v>6192</v>
      </c>
      <c r="D3349" s="449" t="s">
        <v>13862</v>
      </c>
    </row>
    <row r="3350" spans="1:4">
      <c r="A3350" s="446">
        <v>4210</v>
      </c>
      <c r="B3350" s="447" t="s">
        <v>9514</v>
      </c>
      <c r="C3350" s="448" t="s">
        <v>6192</v>
      </c>
      <c r="D3350" s="449" t="s">
        <v>11627</v>
      </c>
    </row>
    <row r="3351" spans="1:4">
      <c r="A3351" s="446">
        <v>4213</v>
      </c>
      <c r="B3351" s="447" t="s">
        <v>9516</v>
      </c>
      <c r="C3351" s="448" t="s">
        <v>6192</v>
      </c>
      <c r="D3351" s="449" t="s">
        <v>13949</v>
      </c>
    </row>
    <row r="3352" spans="1:4">
      <c r="A3352" s="446">
        <v>4211</v>
      </c>
      <c r="B3352" s="447" t="s">
        <v>9517</v>
      </c>
      <c r="C3352" s="448" t="s">
        <v>6192</v>
      </c>
      <c r="D3352" s="449" t="s">
        <v>13865</v>
      </c>
    </row>
    <row r="3353" spans="1:4">
      <c r="A3353" s="446">
        <v>4209</v>
      </c>
      <c r="B3353" s="447" t="s">
        <v>9518</v>
      </c>
      <c r="C3353" s="448" t="s">
        <v>6192</v>
      </c>
      <c r="D3353" s="449" t="s">
        <v>12662</v>
      </c>
    </row>
    <row r="3354" spans="1:4">
      <c r="A3354" s="446">
        <v>4180</v>
      </c>
      <c r="B3354" s="447" t="s">
        <v>9519</v>
      </c>
      <c r="C3354" s="448" t="s">
        <v>6192</v>
      </c>
      <c r="D3354" s="449" t="s">
        <v>13950</v>
      </c>
    </row>
    <row r="3355" spans="1:4">
      <c r="A3355" s="446">
        <v>4179</v>
      </c>
      <c r="B3355" s="447" t="s">
        <v>9521</v>
      </c>
      <c r="C3355" s="448" t="s">
        <v>6192</v>
      </c>
      <c r="D3355" s="449" t="s">
        <v>13952</v>
      </c>
    </row>
    <row r="3356" spans="1:4">
      <c r="A3356" s="446">
        <v>4177</v>
      </c>
      <c r="B3356" s="447" t="s">
        <v>9520</v>
      </c>
      <c r="C3356" s="448" t="s">
        <v>6192</v>
      </c>
      <c r="D3356" s="449" t="s">
        <v>13951</v>
      </c>
    </row>
    <row r="3357" spans="1:4">
      <c r="A3357" s="446">
        <v>4208</v>
      </c>
      <c r="B3357" s="447" t="s">
        <v>9522</v>
      </c>
      <c r="C3357" s="448" t="s">
        <v>6192</v>
      </c>
      <c r="D3357" s="449" t="s">
        <v>13953</v>
      </c>
    </row>
    <row r="3358" spans="1:4">
      <c r="A3358" s="446">
        <v>4181</v>
      </c>
      <c r="B3358" s="447" t="s">
        <v>9523</v>
      </c>
      <c r="C3358" s="448" t="s">
        <v>6192</v>
      </c>
      <c r="D3358" s="449" t="s">
        <v>13954</v>
      </c>
    </row>
    <row r="3359" spans="1:4">
      <c r="A3359" s="446">
        <v>4182</v>
      </c>
      <c r="B3359" s="447" t="s">
        <v>9525</v>
      </c>
      <c r="C3359" s="448" t="s">
        <v>6192</v>
      </c>
      <c r="D3359" s="449" t="s">
        <v>13956</v>
      </c>
    </row>
    <row r="3360" spans="1:4">
      <c r="A3360" s="446">
        <v>4178</v>
      </c>
      <c r="B3360" s="447" t="s">
        <v>9524</v>
      </c>
      <c r="C3360" s="448" t="s">
        <v>6192</v>
      </c>
      <c r="D3360" s="449" t="s">
        <v>13955</v>
      </c>
    </row>
    <row r="3361" spans="1:4">
      <c r="A3361" s="446">
        <v>4183</v>
      </c>
      <c r="B3361" s="447" t="s">
        <v>9526</v>
      </c>
      <c r="C3361" s="448" t="s">
        <v>6192</v>
      </c>
      <c r="D3361" s="449" t="s">
        <v>13957</v>
      </c>
    </row>
    <row r="3362" spans="1:4">
      <c r="A3362" s="446">
        <v>4184</v>
      </c>
      <c r="B3362" s="447" t="s">
        <v>9527</v>
      </c>
      <c r="C3362" s="448" t="s">
        <v>6192</v>
      </c>
      <c r="D3362" s="449" t="s">
        <v>13958</v>
      </c>
    </row>
    <row r="3363" spans="1:4">
      <c r="A3363" s="446">
        <v>4185</v>
      </c>
      <c r="B3363" s="447" t="s">
        <v>9528</v>
      </c>
      <c r="C3363" s="448" t="s">
        <v>6192</v>
      </c>
      <c r="D3363" s="449" t="s">
        <v>13959</v>
      </c>
    </row>
    <row r="3364" spans="1:4">
      <c r="A3364" s="446">
        <v>4205</v>
      </c>
      <c r="B3364" s="447" t="s">
        <v>9529</v>
      </c>
      <c r="C3364" s="448" t="s">
        <v>6192</v>
      </c>
      <c r="D3364" s="449" t="s">
        <v>13438</v>
      </c>
    </row>
    <row r="3365" spans="1:4">
      <c r="A3365" s="446">
        <v>4192</v>
      </c>
      <c r="B3365" s="447" t="s">
        <v>9530</v>
      </c>
      <c r="C3365" s="448" t="s">
        <v>6192</v>
      </c>
      <c r="D3365" s="449" t="s">
        <v>13438</v>
      </c>
    </row>
    <row r="3366" spans="1:4">
      <c r="A3366" s="446">
        <v>4191</v>
      </c>
      <c r="B3366" s="447" t="s">
        <v>9531</v>
      </c>
      <c r="C3366" s="448" t="s">
        <v>6192</v>
      </c>
      <c r="D3366" s="449" t="s">
        <v>13438</v>
      </c>
    </row>
    <row r="3367" spans="1:4">
      <c r="A3367" s="446">
        <v>4206</v>
      </c>
      <c r="B3367" s="447" t="s">
        <v>9533</v>
      </c>
      <c r="C3367" s="448" t="s">
        <v>6192</v>
      </c>
      <c r="D3367" s="449" t="s">
        <v>13960</v>
      </c>
    </row>
    <row r="3368" spans="1:4">
      <c r="A3368" s="446">
        <v>4207</v>
      </c>
      <c r="B3368" s="447" t="s">
        <v>9532</v>
      </c>
      <c r="C3368" s="448" t="s">
        <v>6192</v>
      </c>
      <c r="D3368" s="449" t="s">
        <v>12755</v>
      </c>
    </row>
    <row r="3369" spans="1:4">
      <c r="A3369" s="446">
        <v>4190</v>
      </c>
      <c r="B3369" s="447" t="s">
        <v>9534</v>
      </c>
      <c r="C3369" s="448" t="s">
        <v>6192</v>
      </c>
      <c r="D3369" s="449" t="s">
        <v>13960</v>
      </c>
    </row>
    <row r="3370" spans="1:4">
      <c r="A3370" s="446">
        <v>4188</v>
      </c>
      <c r="B3370" s="447" t="s">
        <v>9536</v>
      </c>
      <c r="C3370" s="448" t="s">
        <v>6192</v>
      </c>
      <c r="D3370" s="449" t="s">
        <v>13962</v>
      </c>
    </row>
    <row r="3371" spans="1:4">
      <c r="A3371" s="446">
        <v>4189</v>
      </c>
      <c r="B3371" s="447" t="s">
        <v>9537</v>
      </c>
      <c r="C3371" s="448" t="s">
        <v>6192</v>
      </c>
      <c r="D3371" s="449" t="s">
        <v>13962</v>
      </c>
    </row>
    <row r="3372" spans="1:4">
      <c r="A3372" s="446">
        <v>4186</v>
      </c>
      <c r="B3372" s="447" t="s">
        <v>9535</v>
      </c>
      <c r="C3372" s="448" t="s">
        <v>6192</v>
      </c>
      <c r="D3372" s="449" t="s">
        <v>13961</v>
      </c>
    </row>
    <row r="3373" spans="1:4">
      <c r="A3373" s="446">
        <v>4197</v>
      </c>
      <c r="B3373" s="447" t="s">
        <v>9538</v>
      </c>
      <c r="C3373" s="448" t="s">
        <v>6192</v>
      </c>
      <c r="D3373" s="449" t="s">
        <v>13963</v>
      </c>
    </row>
    <row r="3374" spans="1:4">
      <c r="A3374" s="446">
        <v>4194</v>
      </c>
      <c r="B3374" s="447" t="s">
        <v>9539</v>
      </c>
      <c r="C3374" s="448" t="s">
        <v>6192</v>
      </c>
      <c r="D3374" s="449" t="s">
        <v>13964</v>
      </c>
    </row>
    <row r="3375" spans="1:4">
      <c r="A3375" s="446">
        <v>4193</v>
      </c>
      <c r="B3375" s="447" t="s">
        <v>9540</v>
      </c>
      <c r="C3375" s="448" t="s">
        <v>6192</v>
      </c>
      <c r="D3375" s="449" t="s">
        <v>13964</v>
      </c>
    </row>
    <row r="3376" spans="1:4">
      <c r="A3376" s="446">
        <v>4204</v>
      </c>
      <c r="B3376" s="447" t="s">
        <v>9541</v>
      </c>
      <c r="C3376" s="448" t="s">
        <v>6192</v>
      </c>
      <c r="D3376" s="449" t="s">
        <v>13964</v>
      </c>
    </row>
    <row r="3377" spans="1:4">
      <c r="A3377" s="446">
        <v>4202</v>
      </c>
      <c r="B3377" s="447" t="s">
        <v>9543</v>
      </c>
      <c r="C3377" s="448" t="s">
        <v>6192</v>
      </c>
      <c r="D3377" s="449" t="s">
        <v>13966</v>
      </c>
    </row>
    <row r="3378" spans="1:4">
      <c r="A3378" s="446">
        <v>4203</v>
      </c>
      <c r="B3378" s="447" t="s">
        <v>9544</v>
      </c>
      <c r="C3378" s="448" t="s">
        <v>6192</v>
      </c>
      <c r="D3378" s="449" t="s">
        <v>13967</v>
      </c>
    </row>
    <row r="3379" spans="1:4">
      <c r="A3379" s="446">
        <v>4187</v>
      </c>
      <c r="B3379" s="447" t="s">
        <v>9542</v>
      </c>
      <c r="C3379" s="448" t="s">
        <v>6192</v>
      </c>
      <c r="D3379" s="449" t="s">
        <v>13965</v>
      </c>
    </row>
    <row r="3380" spans="1:4">
      <c r="A3380" s="446">
        <v>40368</v>
      </c>
      <c r="B3380" s="447" t="s">
        <v>9545</v>
      </c>
      <c r="C3380" s="448" t="s">
        <v>6192</v>
      </c>
      <c r="D3380" s="449" t="s">
        <v>13968</v>
      </c>
    </row>
    <row r="3381" spans="1:4">
      <c r="A3381" s="446">
        <v>40365</v>
      </c>
      <c r="B3381" s="447" t="s">
        <v>9546</v>
      </c>
      <c r="C3381" s="448" t="s">
        <v>6192</v>
      </c>
      <c r="D3381" s="449" t="s">
        <v>13969</v>
      </c>
    </row>
    <row r="3382" spans="1:4">
      <c r="A3382" s="446">
        <v>40362</v>
      </c>
      <c r="B3382" s="447" t="s">
        <v>9548</v>
      </c>
      <c r="C3382" s="448" t="s">
        <v>6192</v>
      </c>
      <c r="D3382" s="449" t="s">
        <v>13276</v>
      </c>
    </row>
    <row r="3383" spans="1:4">
      <c r="A3383" s="446">
        <v>40356</v>
      </c>
      <c r="B3383" s="447" t="s">
        <v>9547</v>
      </c>
      <c r="C3383" s="448" t="s">
        <v>6192</v>
      </c>
      <c r="D3383" s="449" t="s">
        <v>12374</v>
      </c>
    </row>
    <row r="3384" spans="1:4">
      <c r="A3384" s="446">
        <v>40374</v>
      </c>
      <c r="B3384" s="447" t="s">
        <v>9549</v>
      </c>
      <c r="C3384" s="448" t="s">
        <v>6192</v>
      </c>
      <c r="D3384" s="449" t="s">
        <v>13970</v>
      </c>
    </row>
    <row r="3385" spans="1:4">
      <c r="A3385" s="446">
        <v>40371</v>
      </c>
      <c r="B3385" s="447" t="s">
        <v>9550</v>
      </c>
      <c r="C3385" s="448" t="s">
        <v>6192</v>
      </c>
      <c r="D3385" s="449" t="s">
        <v>13971</v>
      </c>
    </row>
    <row r="3386" spans="1:4">
      <c r="A3386" s="446">
        <v>40359</v>
      </c>
      <c r="B3386" s="447" t="s">
        <v>9551</v>
      </c>
      <c r="C3386" s="448" t="s">
        <v>6192</v>
      </c>
      <c r="D3386" s="449" t="s">
        <v>13972</v>
      </c>
    </row>
    <row r="3387" spans="1:4">
      <c r="A3387" s="446">
        <v>7595</v>
      </c>
      <c r="B3387" s="447" t="s">
        <v>9552</v>
      </c>
      <c r="C3387" s="448" t="s">
        <v>6191</v>
      </c>
      <c r="D3387" s="449" t="s">
        <v>13973</v>
      </c>
    </row>
    <row r="3388" spans="1:4">
      <c r="A3388" s="446">
        <v>41094</v>
      </c>
      <c r="B3388" s="447" t="s">
        <v>9553</v>
      </c>
      <c r="C3388" s="448" t="s">
        <v>6360</v>
      </c>
      <c r="D3388" s="449" t="s">
        <v>13974</v>
      </c>
    </row>
    <row r="3389" spans="1:4" ht="30">
      <c r="A3389" s="446">
        <v>38175</v>
      </c>
      <c r="B3389" s="447" t="s">
        <v>9554</v>
      </c>
      <c r="C3389" s="448" t="s">
        <v>6192</v>
      </c>
      <c r="D3389" s="449" t="s">
        <v>11744</v>
      </c>
    </row>
    <row r="3390" spans="1:4" ht="30">
      <c r="A3390" s="446">
        <v>38176</v>
      </c>
      <c r="B3390" s="447" t="s">
        <v>9555</v>
      </c>
      <c r="C3390" s="448" t="s">
        <v>6192</v>
      </c>
      <c r="D3390" s="449" t="s">
        <v>13975</v>
      </c>
    </row>
    <row r="3391" spans="1:4" ht="30">
      <c r="A3391" s="446">
        <v>36152</v>
      </c>
      <c r="B3391" s="447" t="s">
        <v>9556</v>
      </c>
      <c r="C3391" s="448" t="s">
        <v>6192</v>
      </c>
      <c r="D3391" s="449" t="s">
        <v>13976</v>
      </c>
    </row>
    <row r="3392" spans="1:4">
      <c r="A3392" s="446">
        <v>11138</v>
      </c>
      <c r="B3392" s="447" t="s">
        <v>9557</v>
      </c>
      <c r="C3392" s="448" t="s">
        <v>6239</v>
      </c>
      <c r="D3392" s="449" t="s">
        <v>11743</v>
      </c>
    </row>
    <row r="3393" spans="1:4">
      <c r="A3393" s="446">
        <v>5333</v>
      </c>
      <c r="B3393" s="447" t="s">
        <v>9558</v>
      </c>
      <c r="C3393" s="448" t="s">
        <v>6239</v>
      </c>
      <c r="D3393" s="449" t="s">
        <v>13977</v>
      </c>
    </row>
    <row r="3394" spans="1:4">
      <c r="A3394" s="446">
        <v>4221</v>
      </c>
      <c r="B3394" s="447" t="s">
        <v>9559</v>
      </c>
      <c r="C3394" s="448" t="s">
        <v>6239</v>
      </c>
      <c r="D3394" s="449" t="s">
        <v>13602</v>
      </c>
    </row>
    <row r="3395" spans="1:4" ht="30">
      <c r="A3395" s="446">
        <v>4227</v>
      </c>
      <c r="B3395" s="447" t="s">
        <v>9560</v>
      </c>
      <c r="C3395" s="448" t="s">
        <v>6239</v>
      </c>
      <c r="D3395" s="449" t="s">
        <v>13978</v>
      </c>
    </row>
    <row r="3396" spans="1:4" ht="30">
      <c r="A3396" s="446">
        <v>38170</v>
      </c>
      <c r="B3396" s="447" t="s">
        <v>9561</v>
      </c>
      <c r="C3396" s="448" t="s">
        <v>6192</v>
      </c>
      <c r="D3396" s="449" t="s">
        <v>13722</v>
      </c>
    </row>
    <row r="3397" spans="1:4">
      <c r="A3397" s="446">
        <v>4252</v>
      </c>
      <c r="B3397" s="447" t="s">
        <v>9562</v>
      </c>
      <c r="C3397" s="448" t="s">
        <v>6191</v>
      </c>
      <c r="D3397" s="449" t="s">
        <v>13923</v>
      </c>
    </row>
    <row r="3398" spans="1:4">
      <c r="A3398" s="446">
        <v>40980</v>
      </c>
      <c r="B3398" s="447" t="s">
        <v>9563</v>
      </c>
      <c r="C3398" s="448" t="s">
        <v>6360</v>
      </c>
      <c r="D3398" s="449" t="s">
        <v>13979</v>
      </c>
    </row>
    <row r="3399" spans="1:4">
      <c r="A3399" s="446">
        <v>4243</v>
      </c>
      <c r="B3399" s="447" t="s">
        <v>9564</v>
      </c>
      <c r="C3399" s="448" t="s">
        <v>6191</v>
      </c>
      <c r="D3399" s="449" t="s">
        <v>13980</v>
      </c>
    </row>
    <row r="3400" spans="1:4">
      <c r="A3400" s="446">
        <v>41031</v>
      </c>
      <c r="B3400" s="447" t="s">
        <v>9565</v>
      </c>
      <c r="C3400" s="448" t="s">
        <v>6360</v>
      </c>
      <c r="D3400" s="449" t="s">
        <v>13981</v>
      </c>
    </row>
    <row r="3401" spans="1:4">
      <c r="A3401" s="446">
        <v>40986</v>
      </c>
      <c r="B3401" s="447" t="s">
        <v>9566</v>
      </c>
      <c r="C3401" s="448" t="s">
        <v>6360</v>
      </c>
      <c r="D3401" s="449" t="s">
        <v>13982</v>
      </c>
    </row>
    <row r="3402" spans="1:4">
      <c r="A3402" s="446">
        <v>37666</v>
      </c>
      <c r="B3402" s="447" t="s">
        <v>9567</v>
      </c>
      <c r="C3402" s="448" t="s">
        <v>6191</v>
      </c>
      <c r="D3402" s="449" t="s">
        <v>13181</v>
      </c>
    </row>
    <row r="3403" spans="1:4">
      <c r="A3403" s="446">
        <v>4250</v>
      </c>
      <c r="B3403" s="447" t="s">
        <v>9568</v>
      </c>
      <c r="C3403" s="448" t="s">
        <v>6191</v>
      </c>
      <c r="D3403" s="449" t="s">
        <v>13983</v>
      </c>
    </row>
    <row r="3404" spans="1:4">
      <c r="A3404" s="446">
        <v>40978</v>
      </c>
      <c r="B3404" s="447" t="s">
        <v>9569</v>
      </c>
      <c r="C3404" s="448" t="s">
        <v>6360</v>
      </c>
      <c r="D3404" s="449" t="s">
        <v>13984</v>
      </c>
    </row>
    <row r="3405" spans="1:4">
      <c r="A3405" s="446">
        <v>25960</v>
      </c>
      <c r="B3405" s="447" t="s">
        <v>9570</v>
      </c>
      <c r="C3405" s="448" t="s">
        <v>6191</v>
      </c>
      <c r="D3405" s="449" t="s">
        <v>11355</v>
      </c>
    </row>
    <row r="3406" spans="1:4">
      <c r="A3406" s="446">
        <v>41043</v>
      </c>
      <c r="B3406" s="447" t="s">
        <v>9571</v>
      </c>
      <c r="C3406" s="448" t="s">
        <v>6360</v>
      </c>
      <c r="D3406" s="449" t="s">
        <v>13985</v>
      </c>
    </row>
    <row r="3407" spans="1:4">
      <c r="A3407" s="446">
        <v>4234</v>
      </c>
      <c r="B3407" s="447" t="s">
        <v>9572</v>
      </c>
      <c r="C3407" s="448" t="s">
        <v>6191</v>
      </c>
      <c r="D3407" s="449" t="s">
        <v>13986</v>
      </c>
    </row>
    <row r="3408" spans="1:4">
      <c r="A3408" s="446">
        <v>40987</v>
      </c>
      <c r="B3408" s="447" t="s">
        <v>9573</v>
      </c>
      <c r="C3408" s="448" t="s">
        <v>6360</v>
      </c>
      <c r="D3408" s="449" t="s">
        <v>13918</v>
      </c>
    </row>
    <row r="3409" spans="1:4">
      <c r="A3409" s="446">
        <v>4253</v>
      </c>
      <c r="B3409" s="447" t="s">
        <v>9574</v>
      </c>
      <c r="C3409" s="448" t="s">
        <v>6191</v>
      </c>
      <c r="D3409" s="449" t="s">
        <v>12656</v>
      </c>
    </row>
    <row r="3410" spans="1:4">
      <c r="A3410" s="446">
        <v>40981</v>
      </c>
      <c r="B3410" s="447" t="s">
        <v>9575</v>
      </c>
      <c r="C3410" s="448" t="s">
        <v>6360</v>
      </c>
      <c r="D3410" s="449" t="s">
        <v>13987</v>
      </c>
    </row>
    <row r="3411" spans="1:4">
      <c r="A3411" s="446">
        <v>4254</v>
      </c>
      <c r="B3411" s="447" t="s">
        <v>9576</v>
      </c>
      <c r="C3411" s="448" t="s">
        <v>6191</v>
      </c>
      <c r="D3411" s="449" t="s">
        <v>13988</v>
      </c>
    </row>
    <row r="3412" spans="1:4">
      <c r="A3412" s="446">
        <v>41036</v>
      </c>
      <c r="B3412" s="447" t="s">
        <v>9577</v>
      </c>
      <c r="C3412" s="448" t="s">
        <v>6360</v>
      </c>
      <c r="D3412" s="449" t="s">
        <v>13989</v>
      </c>
    </row>
    <row r="3413" spans="1:4">
      <c r="A3413" s="446">
        <v>4251</v>
      </c>
      <c r="B3413" s="447" t="s">
        <v>9578</v>
      </c>
      <c r="C3413" s="448" t="s">
        <v>6191</v>
      </c>
      <c r="D3413" s="449" t="s">
        <v>12305</v>
      </c>
    </row>
    <row r="3414" spans="1:4">
      <c r="A3414" s="446">
        <v>40979</v>
      </c>
      <c r="B3414" s="447" t="s">
        <v>9579</v>
      </c>
      <c r="C3414" s="448" t="s">
        <v>6360</v>
      </c>
      <c r="D3414" s="449" t="s">
        <v>13990</v>
      </c>
    </row>
    <row r="3415" spans="1:4">
      <c r="A3415" s="446">
        <v>4230</v>
      </c>
      <c r="B3415" s="447" t="s">
        <v>9580</v>
      </c>
      <c r="C3415" s="448" t="s">
        <v>6191</v>
      </c>
      <c r="D3415" s="449" t="s">
        <v>12937</v>
      </c>
    </row>
    <row r="3416" spans="1:4">
      <c r="A3416" s="446">
        <v>40998</v>
      </c>
      <c r="B3416" s="447" t="s">
        <v>9581</v>
      </c>
      <c r="C3416" s="448" t="s">
        <v>6360</v>
      </c>
      <c r="D3416" s="449" t="s">
        <v>13991</v>
      </c>
    </row>
    <row r="3417" spans="1:4">
      <c r="A3417" s="446">
        <v>4257</v>
      </c>
      <c r="B3417" s="447" t="s">
        <v>9582</v>
      </c>
      <c r="C3417" s="448" t="s">
        <v>6191</v>
      </c>
      <c r="D3417" s="449" t="s">
        <v>13992</v>
      </c>
    </row>
    <row r="3418" spans="1:4">
      <c r="A3418" s="446">
        <v>40982</v>
      </c>
      <c r="B3418" s="447" t="s">
        <v>9583</v>
      </c>
      <c r="C3418" s="448" t="s">
        <v>6360</v>
      </c>
      <c r="D3418" s="449" t="s">
        <v>13993</v>
      </c>
    </row>
    <row r="3419" spans="1:4">
      <c r="A3419" s="446">
        <v>4240</v>
      </c>
      <c r="B3419" s="447" t="s">
        <v>9584</v>
      </c>
      <c r="C3419" s="448" t="s">
        <v>6191</v>
      </c>
      <c r="D3419" s="449" t="s">
        <v>13713</v>
      </c>
    </row>
    <row r="3420" spans="1:4">
      <c r="A3420" s="446">
        <v>41026</v>
      </c>
      <c r="B3420" s="447" t="s">
        <v>9585</v>
      </c>
      <c r="C3420" s="448" t="s">
        <v>6360</v>
      </c>
      <c r="D3420" s="449" t="s">
        <v>13994</v>
      </c>
    </row>
    <row r="3421" spans="1:4">
      <c r="A3421" s="446">
        <v>4239</v>
      </c>
      <c r="B3421" s="447" t="s">
        <v>9586</v>
      </c>
      <c r="C3421" s="448" t="s">
        <v>6191</v>
      </c>
      <c r="D3421" s="449" t="s">
        <v>13995</v>
      </c>
    </row>
    <row r="3422" spans="1:4">
      <c r="A3422" s="446">
        <v>41024</v>
      </c>
      <c r="B3422" s="447" t="s">
        <v>9587</v>
      </c>
      <c r="C3422" s="448" t="s">
        <v>6360</v>
      </c>
      <c r="D3422" s="449" t="s">
        <v>13996</v>
      </c>
    </row>
    <row r="3423" spans="1:4">
      <c r="A3423" s="446">
        <v>4248</v>
      </c>
      <c r="B3423" s="447" t="s">
        <v>9588</v>
      </c>
      <c r="C3423" s="448" t="s">
        <v>6191</v>
      </c>
      <c r="D3423" s="449" t="s">
        <v>11823</v>
      </c>
    </row>
    <row r="3424" spans="1:4">
      <c r="A3424" s="446">
        <v>41033</v>
      </c>
      <c r="B3424" s="447" t="s">
        <v>9589</v>
      </c>
      <c r="C3424" s="448" t="s">
        <v>6360</v>
      </c>
      <c r="D3424" s="449" t="s">
        <v>13997</v>
      </c>
    </row>
    <row r="3425" spans="1:4">
      <c r="A3425" s="446">
        <v>25959</v>
      </c>
      <c r="B3425" s="447" t="s">
        <v>9590</v>
      </c>
      <c r="C3425" s="448" t="s">
        <v>6191</v>
      </c>
      <c r="D3425" s="449" t="s">
        <v>13998</v>
      </c>
    </row>
    <row r="3426" spans="1:4">
      <c r="A3426" s="446">
        <v>41040</v>
      </c>
      <c r="B3426" s="447" t="s">
        <v>9591</v>
      </c>
      <c r="C3426" s="448" t="s">
        <v>6360</v>
      </c>
      <c r="D3426" s="449" t="s">
        <v>13999</v>
      </c>
    </row>
    <row r="3427" spans="1:4">
      <c r="A3427" s="446">
        <v>4238</v>
      </c>
      <c r="B3427" s="447" t="s">
        <v>9592</v>
      </c>
      <c r="C3427" s="448" t="s">
        <v>6191</v>
      </c>
      <c r="D3427" s="449" t="s">
        <v>11364</v>
      </c>
    </row>
    <row r="3428" spans="1:4">
      <c r="A3428" s="446">
        <v>41012</v>
      </c>
      <c r="B3428" s="447" t="s">
        <v>9593</v>
      </c>
      <c r="C3428" s="448" t="s">
        <v>6360</v>
      </c>
      <c r="D3428" s="449" t="s">
        <v>14000</v>
      </c>
    </row>
    <row r="3429" spans="1:4">
      <c r="A3429" s="446">
        <v>4237</v>
      </c>
      <c r="B3429" s="447" t="s">
        <v>9594</v>
      </c>
      <c r="C3429" s="448" t="s">
        <v>6191</v>
      </c>
      <c r="D3429" s="449" t="s">
        <v>14001</v>
      </c>
    </row>
    <row r="3430" spans="1:4">
      <c r="A3430" s="446">
        <v>41002</v>
      </c>
      <c r="B3430" s="447" t="s">
        <v>9595</v>
      </c>
      <c r="C3430" s="448" t="s">
        <v>6360</v>
      </c>
      <c r="D3430" s="449" t="s">
        <v>14002</v>
      </c>
    </row>
    <row r="3431" spans="1:4">
      <c r="A3431" s="446">
        <v>4233</v>
      </c>
      <c r="B3431" s="447" t="s">
        <v>9596</v>
      </c>
      <c r="C3431" s="448" t="s">
        <v>6191</v>
      </c>
      <c r="D3431" s="449" t="s">
        <v>12634</v>
      </c>
    </row>
    <row r="3432" spans="1:4">
      <c r="A3432" s="446">
        <v>41001</v>
      </c>
      <c r="B3432" s="447" t="s">
        <v>9597</v>
      </c>
      <c r="C3432" s="448" t="s">
        <v>6360</v>
      </c>
      <c r="D3432" s="449" t="s">
        <v>14003</v>
      </c>
    </row>
    <row r="3433" spans="1:4">
      <c r="A3433" s="446">
        <v>2</v>
      </c>
      <c r="B3433" s="447" t="s">
        <v>9598</v>
      </c>
      <c r="C3433" s="448" t="s">
        <v>6356</v>
      </c>
      <c r="D3433" s="449" t="s">
        <v>13218</v>
      </c>
    </row>
    <row r="3434" spans="1:4" ht="30">
      <c r="A3434" s="446">
        <v>14221</v>
      </c>
      <c r="B3434" s="447" t="s">
        <v>9603</v>
      </c>
      <c r="C3434" s="448" t="s">
        <v>6192</v>
      </c>
      <c r="D3434" s="449" t="s">
        <v>14008</v>
      </c>
    </row>
    <row r="3435" spans="1:4" ht="30">
      <c r="A3435" s="446">
        <v>36517</v>
      </c>
      <c r="B3435" s="447" t="s">
        <v>9599</v>
      </c>
      <c r="C3435" s="448" t="s">
        <v>6192</v>
      </c>
      <c r="D3435" s="449" t="s">
        <v>14004</v>
      </c>
    </row>
    <row r="3436" spans="1:4" ht="30">
      <c r="A3436" s="446">
        <v>4262</v>
      </c>
      <c r="B3436" s="447" t="s">
        <v>9600</v>
      </c>
      <c r="C3436" s="448" t="s">
        <v>6192</v>
      </c>
      <c r="D3436" s="449" t="s">
        <v>14005</v>
      </c>
    </row>
    <row r="3437" spans="1:4" ht="30">
      <c r="A3437" s="446">
        <v>4263</v>
      </c>
      <c r="B3437" s="447" t="s">
        <v>9601</v>
      </c>
      <c r="C3437" s="448" t="s">
        <v>6192</v>
      </c>
      <c r="D3437" s="449" t="s">
        <v>14006</v>
      </c>
    </row>
    <row r="3438" spans="1:4" ht="30">
      <c r="A3438" s="446">
        <v>36518</v>
      </c>
      <c r="B3438" s="447" t="s">
        <v>9602</v>
      </c>
      <c r="C3438" s="448" t="s">
        <v>6192</v>
      </c>
      <c r="D3438" s="449" t="s">
        <v>14007</v>
      </c>
    </row>
    <row r="3439" spans="1:4">
      <c r="A3439" s="446">
        <v>38402</v>
      </c>
      <c r="B3439" s="447" t="s">
        <v>9604</v>
      </c>
      <c r="C3439" s="448" t="s">
        <v>6192</v>
      </c>
      <c r="D3439" s="449" t="s">
        <v>12496</v>
      </c>
    </row>
    <row r="3440" spans="1:4">
      <c r="A3440" s="446">
        <v>3412</v>
      </c>
      <c r="B3440" s="447" t="s">
        <v>9605</v>
      </c>
      <c r="C3440" s="448" t="s">
        <v>6190</v>
      </c>
      <c r="D3440" s="449" t="s">
        <v>12226</v>
      </c>
    </row>
    <row r="3441" spans="1:4">
      <c r="A3441" s="446">
        <v>3413</v>
      </c>
      <c r="B3441" s="447" t="s">
        <v>9606</v>
      </c>
      <c r="C3441" s="448" t="s">
        <v>6190</v>
      </c>
      <c r="D3441" s="449" t="s">
        <v>14009</v>
      </c>
    </row>
    <row r="3442" spans="1:4">
      <c r="A3442" s="446">
        <v>39744</v>
      </c>
      <c r="B3442" s="447" t="s">
        <v>9607</v>
      </c>
      <c r="C3442" s="448" t="s">
        <v>6190</v>
      </c>
      <c r="D3442" s="449" t="s">
        <v>14010</v>
      </c>
    </row>
    <row r="3443" spans="1:4">
      <c r="A3443" s="446">
        <v>39745</v>
      </c>
      <c r="B3443" s="447" t="s">
        <v>9608</v>
      </c>
      <c r="C3443" s="448" t="s">
        <v>6190</v>
      </c>
      <c r="D3443" s="449" t="s">
        <v>14011</v>
      </c>
    </row>
    <row r="3444" spans="1:4" ht="30">
      <c r="A3444" s="446">
        <v>39637</v>
      </c>
      <c r="B3444" s="447" t="s">
        <v>9609</v>
      </c>
      <c r="C3444" s="448" t="s">
        <v>6190</v>
      </c>
      <c r="D3444" s="449" t="s">
        <v>14012</v>
      </c>
    </row>
    <row r="3445" spans="1:4" ht="30">
      <c r="A3445" s="446">
        <v>39638</v>
      </c>
      <c r="B3445" s="447" t="s">
        <v>9610</v>
      </c>
      <c r="C3445" s="448" t="s">
        <v>6190</v>
      </c>
      <c r="D3445" s="449" t="s">
        <v>14013</v>
      </c>
    </row>
    <row r="3446" spans="1:4" ht="30">
      <c r="A3446" s="446">
        <v>39639</v>
      </c>
      <c r="B3446" s="447" t="s">
        <v>9611</v>
      </c>
      <c r="C3446" s="448" t="s">
        <v>6190</v>
      </c>
      <c r="D3446" s="449" t="s">
        <v>14014</v>
      </c>
    </row>
    <row r="3447" spans="1:4" ht="45">
      <c r="A3447" s="446">
        <v>39517</v>
      </c>
      <c r="B3447" s="447" t="s">
        <v>9612</v>
      </c>
      <c r="C3447" s="448" t="s">
        <v>6190</v>
      </c>
      <c r="D3447" s="449" t="s">
        <v>14015</v>
      </c>
    </row>
    <row r="3448" spans="1:4" ht="45">
      <c r="A3448" s="446">
        <v>39518</v>
      </c>
      <c r="B3448" s="447" t="s">
        <v>9613</v>
      </c>
      <c r="C3448" s="448" t="s">
        <v>6190</v>
      </c>
      <c r="D3448" s="449" t="s">
        <v>14016</v>
      </c>
    </row>
    <row r="3449" spans="1:4">
      <c r="A3449" s="446">
        <v>38366</v>
      </c>
      <c r="B3449" s="447" t="s">
        <v>9614</v>
      </c>
      <c r="C3449" s="448" t="s">
        <v>6190</v>
      </c>
      <c r="D3449" s="449" t="s">
        <v>11481</v>
      </c>
    </row>
    <row r="3450" spans="1:4">
      <c r="A3450" s="446">
        <v>11703</v>
      </c>
      <c r="B3450" s="447" t="s">
        <v>9615</v>
      </c>
      <c r="C3450" s="448" t="s">
        <v>6192</v>
      </c>
      <c r="D3450" s="449" t="s">
        <v>14017</v>
      </c>
    </row>
    <row r="3451" spans="1:4">
      <c r="A3451" s="446">
        <v>37400</v>
      </c>
      <c r="B3451" s="447" t="s">
        <v>9616</v>
      </c>
      <c r="C3451" s="448" t="s">
        <v>6192</v>
      </c>
      <c r="D3451" s="449" t="s">
        <v>14018</v>
      </c>
    </row>
    <row r="3452" spans="1:4" ht="30">
      <c r="A3452" s="446">
        <v>25400</v>
      </c>
      <c r="B3452" s="447" t="s">
        <v>9617</v>
      </c>
      <c r="C3452" s="448" t="s">
        <v>6192</v>
      </c>
      <c r="D3452" s="449" t="s">
        <v>14019</v>
      </c>
    </row>
    <row r="3453" spans="1:4" ht="30">
      <c r="A3453" s="446">
        <v>39438</v>
      </c>
      <c r="B3453" s="447" t="s">
        <v>9622</v>
      </c>
      <c r="C3453" s="448" t="s">
        <v>6192</v>
      </c>
      <c r="D3453" s="449" t="s">
        <v>11829</v>
      </c>
    </row>
    <row r="3454" spans="1:4">
      <c r="A3454" s="446">
        <v>11963</v>
      </c>
      <c r="B3454" s="447" t="s">
        <v>9623</v>
      </c>
      <c r="C3454" s="448" t="s">
        <v>6192</v>
      </c>
      <c r="D3454" s="449" t="s">
        <v>12616</v>
      </c>
    </row>
    <row r="3455" spans="1:4">
      <c r="A3455" s="446">
        <v>11964</v>
      </c>
      <c r="B3455" s="447" t="s">
        <v>9624</v>
      </c>
      <c r="C3455" s="448" t="s">
        <v>6192</v>
      </c>
      <c r="D3455" s="449" t="s">
        <v>14024</v>
      </c>
    </row>
    <row r="3456" spans="1:4" ht="30">
      <c r="A3456" s="446">
        <v>4379</v>
      </c>
      <c r="B3456" s="447" t="s">
        <v>9625</v>
      </c>
      <c r="C3456" s="448" t="s">
        <v>6192</v>
      </c>
      <c r="D3456" s="449" t="s">
        <v>14025</v>
      </c>
    </row>
    <row r="3457" spans="1:4" ht="30">
      <c r="A3457" s="446">
        <v>4377</v>
      </c>
      <c r="B3457" s="447" t="s">
        <v>9626</v>
      </c>
      <c r="C3457" s="448" t="s">
        <v>6192</v>
      </c>
      <c r="D3457" s="449" t="s">
        <v>11289</v>
      </c>
    </row>
    <row r="3458" spans="1:4" ht="30">
      <c r="A3458" s="446">
        <v>4356</v>
      </c>
      <c r="B3458" s="447" t="s">
        <v>9627</v>
      </c>
      <c r="C3458" s="448" t="s">
        <v>6192</v>
      </c>
      <c r="D3458" s="449" t="s">
        <v>11829</v>
      </c>
    </row>
    <row r="3459" spans="1:4" ht="30">
      <c r="A3459" s="446">
        <v>13246</v>
      </c>
      <c r="B3459" s="447" t="s">
        <v>9628</v>
      </c>
      <c r="C3459" s="448" t="s">
        <v>6192</v>
      </c>
      <c r="D3459" s="449" t="s">
        <v>14026</v>
      </c>
    </row>
    <row r="3460" spans="1:4" ht="30">
      <c r="A3460" s="446">
        <v>4346</v>
      </c>
      <c r="B3460" s="447" t="s">
        <v>9629</v>
      </c>
      <c r="C3460" s="448" t="s">
        <v>6192</v>
      </c>
      <c r="D3460" s="449" t="s">
        <v>13680</v>
      </c>
    </row>
    <row r="3461" spans="1:4" ht="30">
      <c r="A3461" s="446">
        <v>11955</v>
      </c>
      <c r="B3461" s="447" t="s">
        <v>9630</v>
      </c>
      <c r="C3461" s="448" t="s">
        <v>6192</v>
      </c>
      <c r="D3461" s="449" t="s">
        <v>14027</v>
      </c>
    </row>
    <row r="3462" spans="1:4" ht="30">
      <c r="A3462" s="446">
        <v>11960</v>
      </c>
      <c r="B3462" s="447" t="s">
        <v>9631</v>
      </c>
      <c r="C3462" s="448" t="s">
        <v>6192</v>
      </c>
      <c r="D3462" s="449" t="s">
        <v>14028</v>
      </c>
    </row>
    <row r="3463" spans="1:4" ht="30">
      <c r="A3463" s="446">
        <v>4333</v>
      </c>
      <c r="B3463" s="447" t="s">
        <v>9632</v>
      </c>
      <c r="C3463" s="448" t="s">
        <v>6192</v>
      </c>
      <c r="D3463" s="449" t="s">
        <v>11829</v>
      </c>
    </row>
    <row r="3464" spans="1:4" ht="30">
      <c r="A3464" s="446">
        <v>4358</v>
      </c>
      <c r="B3464" s="447" t="s">
        <v>9633</v>
      </c>
      <c r="C3464" s="448" t="s">
        <v>6192</v>
      </c>
      <c r="D3464" s="449" t="s">
        <v>13231</v>
      </c>
    </row>
    <row r="3465" spans="1:4" ht="30">
      <c r="A3465" s="446">
        <v>39435</v>
      </c>
      <c r="B3465" s="447" t="s">
        <v>9634</v>
      </c>
      <c r="C3465" s="448" t="s">
        <v>6192</v>
      </c>
      <c r="D3465" s="449" t="s">
        <v>14029</v>
      </c>
    </row>
    <row r="3466" spans="1:4" ht="30">
      <c r="A3466" s="446">
        <v>39436</v>
      </c>
      <c r="B3466" s="447" t="s">
        <v>9635</v>
      </c>
      <c r="C3466" s="448" t="s">
        <v>6192</v>
      </c>
      <c r="D3466" s="449" t="s">
        <v>11289</v>
      </c>
    </row>
    <row r="3467" spans="1:4" ht="30">
      <c r="A3467" s="446">
        <v>39437</v>
      </c>
      <c r="B3467" s="447" t="s">
        <v>9636</v>
      </c>
      <c r="C3467" s="448" t="s">
        <v>6192</v>
      </c>
      <c r="D3467" s="449" t="s">
        <v>14030</v>
      </c>
    </row>
    <row r="3468" spans="1:4" ht="30">
      <c r="A3468" s="446">
        <v>39439</v>
      </c>
      <c r="B3468" s="447" t="s">
        <v>9637</v>
      </c>
      <c r="C3468" s="448" t="s">
        <v>6192</v>
      </c>
      <c r="D3468" s="449" t="s">
        <v>14028</v>
      </c>
    </row>
    <row r="3469" spans="1:4" ht="30">
      <c r="A3469" s="446">
        <v>39440</v>
      </c>
      <c r="B3469" s="447" t="s">
        <v>9638</v>
      </c>
      <c r="C3469" s="448" t="s">
        <v>6192</v>
      </c>
      <c r="D3469" s="449" t="s">
        <v>14031</v>
      </c>
    </row>
    <row r="3470" spans="1:4" ht="30">
      <c r="A3470" s="446">
        <v>39441</v>
      </c>
      <c r="B3470" s="447" t="s">
        <v>9639</v>
      </c>
      <c r="C3470" s="448" t="s">
        <v>6192</v>
      </c>
      <c r="D3470" s="449" t="s">
        <v>11830</v>
      </c>
    </row>
    <row r="3471" spans="1:4" ht="30">
      <c r="A3471" s="446">
        <v>39442</v>
      </c>
      <c r="B3471" s="447" t="s">
        <v>9640</v>
      </c>
      <c r="C3471" s="448" t="s">
        <v>6192</v>
      </c>
      <c r="D3471" s="449" t="s">
        <v>11289</v>
      </c>
    </row>
    <row r="3472" spans="1:4" ht="30">
      <c r="A3472" s="446">
        <v>39443</v>
      </c>
      <c r="B3472" s="447" t="s">
        <v>9641</v>
      </c>
      <c r="C3472" s="448" t="s">
        <v>6192</v>
      </c>
      <c r="D3472" s="449" t="s">
        <v>11290</v>
      </c>
    </row>
    <row r="3473" spans="1:4" ht="30">
      <c r="A3473" s="446">
        <v>4329</v>
      </c>
      <c r="B3473" s="447" t="s">
        <v>9642</v>
      </c>
      <c r="C3473" s="448" t="s">
        <v>6192</v>
      </c>
      <c r="D3473" s="449" t="s">
        <v>13405</v>
      </c>
    </row>
    <row r="3474" spans="1:4" ht="30">
      <c r="A3474" s="446">
        <v>436</v>
      </c>
      <c r="B3474" s="447" t="s">
        <v>9645</v>
      </c>
      <c r="C3474" s="448" t="s">
        <v>6192</v>
      </c>
      <c r="D3474" s="449" t="s">
        <v>14033</v>
      </c>
    </row>
    <row r="3475" spans="1:4" ht="30">
      <c r="A3475" s="446">
        <v>442</v>
      </c>
      <c r="B3475" s="447" t="s">
        <v>9646</v>
      </c>
      <c r="C3475" s="448" t="s">
        <v>6192</v>
      </c>
      <c r="D3475" s="449" t="s">
        <v>13078</v>
      </c>
    </row>
    <row r="3476" spans="1:4" ht="30">
      <c r="A3476" s="446">
        <v>4383</v>
      </c>
      <c r="B3476" s="447" t="s">
        <v>9643</v>
      </c>
      <c r="C3476" s="448" t="s">
        <v>6192</v>
      </c>
      <c r="D3476" s="449" t="s">
        <v>13314</v>
      </c>
    </row>
    <row r="3477" spans="1:4" ht="30">
      <c r="A3477" s="446">
        <v>4344</v>
      </c>
      <c r="B3477" s="447" t="s">
        <v>9644</v>
      </c>
      <c r="C3477" s="448" t="s">
        <v>6192</v>
      </c>
      <c r="D3477" s="449" t="s">
        <v>14032</v>
      </c>
    </row>
    <row r="3478" spans="1:4" ht="30">
      <c r="A3478" s="446">
        <v>4335</v>
      </c>
      <c r="B3478" s="447" t="s">
        <v>9648</v>
      </c>
      <c r="C3478" s="448" t="s">
        <v>6192</v>
      </c>
      <c r="D3478" s="449" t="s">
        <v>14034</v>
      </c>
    </row>
    <row r="3479" spans="1:4" ht="30">
      <c r="A3479" s="446">
        <v>4334</v>
      </c>
      <c r="B3479" s="447" t="s">
        <v>9649</v>
      </c>
      <c r="C3479" s="448" t="s">
        <v>6192</v>
      </c>
      <c r="D3479" s="449" t="s">
        <v>14035</v>
      </c>
    </row>
    <row r="3480" spans="1:4">
      <c r="A3480" s="446">
        <v>4343</v>
      </c>
      <c r="B3480" s="447" t="s">
        <v>15464</v>
      </c>
      <c r="C3480" s="448" t="s">
        <v>6192</v>
      </c>
      <c r="D3480" s="449" t="s">
        <v>11748</v>
      </c>
    </row>
    <row r="3481" spans="1:4">
      <c r="A3481" s="446">
        <v>11953</v>
      </c>
      <c r="B3481" s="447" t="s">
        <v>9647</v>
      </c>
      <c r="C3481" s="448" t="s">
        <v>6192</v>
      </c>
      <c r="D3481" s="449" t="s">
        <v>11744</v>
      </c>
    </row>
    <row r="3482" spans="1:4" ht="30">
      <c r="A3482" s="446">
        <v>430</v>
      </c>
      <c r="B3482" s="447" t="s">
        <v>9650</v>
      </c>
      <c r="C3482" s="448" t="s">
        <v>6192</v>
      </c>
      <c r="D3482" s="449" t="s">
        <v>14036</v>
      </c>
    </row>
    <row r="3483" spans="1:4" ht="30">
      <c r="A3483" s="446">
        <v>441</v>
      </c>
      <c r="B3483" s="447" t="s">
        <v>9651</v>
      </c>
      <c r="C3483" s="448" t="s">
        <v>6192</v>
      </c>
      <c r="D3483" s="449" t="s">
        <v>14037</v>
      </c>
    </row>
    <row r="3484" spans="1:4" ht="30">
      <c r="A3484" s="446">
        <v>431</v>
      </c>
      <c r="B3484" s="447" t="s">
        <v>9652</v>
      </c>
      <c r="C3484" s="448" t="s">
        <v>6192</v>
      </c>
      <c r="D3484" s="449" t="s">
        <v>12218</v>
      </c>
    </row>
    <row r="3485" spans="1:4" ht="30">
      <c r="A3485" s="446">
        <v>432</v>
      </c>
      <c r="B3485" s="447" t="s">
        <v>9653</v>
      </c>
      <c r="C3485" s="448" t="s">
        <v>6192</v>
      </c>
      <c r="D3485" s="449" t="s">
        <v>13710</v>
      </c>
    </row>
    <row r="3486" spans="1:4" ht="30">
      <c r="A3486" s="446">
        <v>429</v>
      </c>
      <c r="B3486" s="447" t="s">
        <v>9654</v>
      </c>
      <c r="C3486" s="448" t="s">
        <v>6192</v>
      </c>
      <c r="D3486" s="449" t="s">
        <v>11323</v>
      </c>
    </row>
    <row r="3487" spans="1:4" ht="30">
      <c r="A3487" s="446">
        <v>439</v>
      </c>
      <c r="B3487" s="447" t="s">
        <v>9655</v>
      </c>
      <c r="C3487" s="448" t="s">
        <v>6192</v>
      </c>
      <c r="D3487" s="449" t="s">
        <v>12210</v>
      </c>
    </row>
    <row r="3488" spans="1:4" ht="30">
      <c r="A3488" s="446">
        <v>433</v>
      </c>
      <c r="B3488" s="447" t="s">
        <v>9656</v>
      </c>
      <c r="C3488" s="448" t="s">
        <v>6192</v>
      </c>
      <c r="D3488" s="449" t="s">
        <v>14038</v>
      </c>
    </row>
    <row r="3489" spans="1:4" ht="30">
      <c r="A3489" s="446">
        <v>437</v>
      </c>
      <c r="B3489" s="447" t="s">
        <v>9657</v>
      </c>
      <c r="C3489" s="448" t="s">
        <v>6192</v>
      </c>
      <c r="D3489" s="449" t="s">
        <v>14039</v>
      </c>
    </row>
    <row r="3490" spans="1:4" ht="30">
      <c r="A3490" s="446">
        <v>11790</v>
      </c>
      <c r="B3490" s="447" t="s">
        <v>9658</v>
      </c>
      <c r="C3490" s="448" t="s">
        <v>6192</v>
      </c>
      <c r="D3490" s="449" t="s">
        <v>12483</v>
      </c>
    </row>
    <row r="3491" spans="1:4" ht="30">
      <c r="A3491" s="446">
        <v>428</v>
      </c>
      <c r="B3491" s="447" t="s">
        <v>9659</v>
      </c>
      <c r="C3491" s="448" t="s">
        <v>6192</v>
      </c>
      <c r="D3491" s="449" t="s">
        <v>13375</v>
      </c>
    </row>
    <row r="3492" spans="1:4" ht="30">
      <c r="A3492" s="446">
        <v>4351</v>
      </c>
      <c r="B3492" s="447" t="s">
        <v>9661</v>
      </c>
      <c r="C3492" s="448" t="s">
        <v>6192</v>
      </c>
      <c r="D3492" s="449" t="s">
        <v>13139</v>
      </c>
    </row>
    <row r="3493" spans="1:4" ht="30">
      <c r="A3493" s="446">
        <v>4384</v>
      </c>
      <c r="B3493" s="447" t="s">
        <v>9660</v>
      </c>
      <c r="C3493" s="448" t="s">
        <v>6192</v>
      </c>
      <c r="D3493" s="449" t="s">
        <v>13751</v>
      </c>
    </row>
    <row r="3494" spans="1:4">
      <c r="A3494" s="446">
        <v>11054</v>
      </c>
      <c r="B3494" s="447" t="s">
        <v>9662</v>
      </c>
      <c r="C3494" s="448" t="s">
        <v>6192</v>
      </c>
      <c r="D3494" s="449" t="s">
        <v>14040</v>
      </c>
    </row>
    <row r="3495" spans="1:4">
      <c r="A3495" s="446">
        <v>11055</v>
      </c>
      <c r="B3495" s="447" t="s">
        <v>9663</v>
      </c>
      <c r="C3495" s="448" t="s">
        <v>6192</v>
      </c>
      <c r="D3495" s="449" t="s">
        <v>14025</v>
      </c>
    </row>
    <row r="3496" spans="1:4">
      <c r="A3496" s="446">
        <v>11056</v>
      </c>
      <c r="B3496" s="447" t="s">
        <v>9664</v>
      </c>
      <c r="C3496" s="448" t="s">
        <v>6192</v>
      </c>
      <c r="D3496" s="449" t="s">
        <v>14041</v>
      </c>
    </row>
    <row r="3497" spans="1:4">
      <c r="A3497" s="446">
        <v>11057</v>
      </c>
      <c r="B3497" s="447" t="s">
        <v>9665</v>
      </c>
      <c r="C3497" s="448" t="s">
        <v>6192</v>
      </c>
      <c r="D3497" s="449" t="s">
        <v>13137</v>
      </c>
    </row>
    <row r="3498" spans="1:4">
      <c r="A3498" s="446">
        <v>11059</v>
      </c>
      <c r="B3498" s="447" t="s">
        <v>9666</v>
      </c>
      <c r="C3498" s="448" t="s">
        <v>6192</v>
      </c>
      <c r="D3498" s="449" t="s">
        <v>14030</v>
      </c>
    </row>
    <row r="3499" spans="1:4">
      <c r="A3499" s="446">
        <v>11058</v>
      </c>
      <c r="B3499" s="447" t="s">
        <v>9667</v>
      </c>
      <c r="C3499" s="448" t="s">
        <v>6192</v>
      </c>
      <c r="D3499" s="449" t="s">
        <v>14042</v>
      </c>
    </row>
    <row r="3500" spans="1:4" ht="30">
      <c r="A3500" s="446">
        <v>4320</v>
      </c>
      <c r="B3500" s="447" t="s">
        <v>9677</v>
      </c>
      <c r="C3500" s="448" t="s">
        <v>6192</v>
      </c>
      <c r="D3500" s="449" t="s">
        <v>14024</v>
      </c>
    </row>
    <row r="3501" spans="1:4" ht="30">
      <c r="A3501" s="446">
        <v>4318</v>
      </c>
      <c r="B3501" s="447" t="s">
        <v>9678</v>
      </c>
      <c r="C3501" s="448" t="s">
        <v>6192</v>
      </c>
      <c r="D3501" s="449" t="s">
        <v>11291</v>
      </c>
    </row>
    <row r="3502" spans="1:4">
      <c r="A3502" s="446">
        <v>4380</v>
      </c>
      <c r="B3502" s="447" t="s">
        <v>9668</v>
      </c>
      <c r="C3502" s="448" t="s">
        <v>6192</v>
      </c>
      <c r="D3502" s="449" t="s">
        <v>11908</v>
      </c>
    </row>
    <row r="3503" spans="1:4" ht="30">
      <c r="A3503" s="446">
        <v>4299</v>
      </c>
      <c r="B3503" s="447" t="s">
        <v>9669</v>
      </c>
      <c r="C3503" s="448" t="s">
        <v>6192</v>
      </c>
      <c r="D3503" s="449" t="s">
        <v>11910</v>
      </c>
    </row>
    <row r="3504" spans="1:4" ht="30">
      <c r="A3504" s="446">
        <v>4304</v>
      </c>
      <c r="B3504" s="447" t="s">
        <v>9670</v>
      </c>
      <c r="C3504" s="448" t="s">
        <v>6192</v>
      </c>
      <c r="D3504" s="449" t="s">
        <v>14043</v>
      </c>
    </row>
    <row r="3505" spans="1:4" ht="30">
      <c r="A3505" s="446">
        <v>4305</v>
      </c>
      <c r="B3505" s="447" t="s">
        <v>9671</v>
      </c>
      <c r="C3505" s="448" t="s">
        <v>6192</v>
      </c>
      <c r="D3505" s="449" t="s">
        <v>12083</v>
      </c>
    </row>
    <row r="3506" spans="1:4" ht="30">
      <c r="A3506" s="446">
        <v>4306</v>
      </c>
      <c r="B3506" s="447" t="s">
        <v>9672</v>
      </c>
      <c r="C3506" s="448" t="s">
        <v>6192</v>
      </c>
      <c r="D3506" s="449" t="s">
        <v>11762</v>
      </c>
    </row>
    <row r="3507" spans="1:4" ht="30">
      <c r="A3507" s="446">
        <v>4308</v>
      </c>
      <c r="B3507" s="447" t="s">
        <v>9673</v>
      </c>
      <c r="C3507" s="448" t="s">
        <v>6192</v>
      </c>
      <c r="D3507" s="449" t="s">
        <v>12955</v>
      </c>
    </row>
    <row r="3508" spans="1:4" ht="30">
      <c r="A3508" s="446">
        <v>4302</v>
      </c>
      <c r="B3508" s="447" t="s">
        <v>9674</v>
      </c>
      <c r="C3508" s="448" t="s">
        <v>6192</v>
      </c>
      <c r="D3508" s="449" t="s">
        <v>13041</v>
      </c>
    </row>
    <row r="3509" spans="1:4" ht="30">
      <c r="A3509" s="446">
        <v>4300</v>
      </c>
      <c r="B3509" s="447" t="s">
        <v>9675</v>
      </c>
      <c r="C3509" s="448" t="s">
        <v>6192</v>
      </c>
      <c r="D3509" s="449" t="s">
        <v>11736</v>
      </c>
    </row>
    <row r="3510" spans="1:4" ht="30">
      <c r="A3510" s="446">
        <v>4301</v>
      </c>
      <c r="B3510" s="447" t="s">
        <v>9676</v>
      </c>
      <c r="C3510" s="448" t="s">
        <v>6192</v>
      </c>
      <c r="D3510" s="449" t="s">
        <v>14044</v>
      </c>
    </row>
    <row r="3511" spans="1:4">
      <c r="A3511" s="446">
        <v>40547</v>
      </c>
      <c r="B3511" s="447" t="s">
        <v>9679</v>
      </c>
      <c r="C3511" s="448" t="s">
        <v>8391</v>
      </c>
      <c r="D3511" s="449" t="s">
        <v>13108</v>
      </c>
    </row>
    <row r="3512" spans="1:4">
      <c r="A3512" s="446">
        <v>11962</v>
      </c>
      <c r="B3512" s="447" t="s">
        <v>9680</v>
      </c>
      <c r="C3512" s="448" t="s">
        <v>6192</v>
      </c>
      <c r="D3512" s="449" t="s">
        <v>14030</v>
      </c>
    </row>
    <row r="3513" spans="1:4">
      <c r="A3513" s="446">
        <v>4332</v>
      </c>
      <c r="B3513" s="447" t="s">
        <v>9681</v>
      </c>
      <c r="C3513" s="448" t="s">
        <v>6192</v>
      </c>
      <c r="D3513" s="449" t="s">
        <v>13863</v>
      </c>
    </row>
    <row r="3514" spans="1:4" ht="30">
      <c r="A3514" s="446">
        <v>4331</v>
      </c>
      <c r="B3514" s="447" t="s">
        <v>9682</v>
      </c>
      <c r="C3514" s="448" t="s">
        <v>6192</v>
      </c>
      <c r="D3514" s="449" t="s">
        <v>14045</v>
      </c>
    </row>
    <row r="3515" spans="1:4" ht="30">
      <c r="A3515" s="446">
        <v>4336</v>
      </c>
      <c r="B3515" s="447" t="s">
        <v>9683</v>
      </c>
      <c r="C3515" s="448" t="s">
        <v>6192</v>
      </c>
      <c r="D3515" s="449" t="s">
        <v>11897</v>
      </c>
    </row>
    <row r="3516" spans="1:4" ht="30">
      <c r="A3516" s="446">
        <v>13294</v>
      </c>
      <c r="B3516" s="447" t="s">
        <v>9684</v>
      </c>
      <c r="C3516" s="448" t="s">
        <v>6192</v>
      </c>
      <c r="D3516" s="449" t="s">
        <v>12083</v>
      </c>
    </row>
    <row r="3517" spans="1:4" ht="30">
      <c r="A3517" s="446">
        <v>11948</v>
      </c>
      <c r="B3517" s="447" t="s">
        <v>9685</v>
      </c>
      <c r="C3517" s="448" t="s">
        <v>6192</v>
      </c>
      <c r="D3517" s="449" t="s">
        <v>14046</v>
      </c>
    </row>
    <row r="3518" spans="1:4" ht="30">
      <c r="A3518" s="446">
        <v>4382</v>
      </c>
      <c r="B3518" s="447" t="s">
        <v>9686</v>
      </c>
      <c r="C3518" s="448" t="s">
        <v>6192</v>
      </c>
      <c r="D3518" s="449" t="s">
        <v>11362</v>
      </c>
    </row>
    <row r="3519" spans="1:4" ht="30">
      <c r="A3519" s="446">
        <v>4354</v>
      </c>
      <c r="B3519" s="447" t="s">
        <v>9687</v>
      </c>
      <c r="C3519" s="448" t="s">
        <v>6192</v>
      </c>
      <c r="D3519" s="449" t="s">
        <v>14047</v>
      </c>
    </row>
    <row r="3520" spans="1:4" ht="30">
      <c r="A3520" s="446">
        <v>40839</v>
      </c>
      <c r="B3520" s="447" t="s">
        <v>9688</v>
      </c>
      <c r="C3520" s="448" t="s">
        <v>8391</v>
      </c>
      <c r="D3520" s="449" t="s">
        <v>14048</v>
      </c>
    </row>
    <row r="3521" spans="1:4">
      <c r="A3521" s="446">
        <v>40552</v>
      </c>
      <c r="B3521" s="447" t="s">
        <v>9689</v>
      </c>
      <c r="C3521" s="448" t="s">
        <v>8391</v>
      </c>
      <c r="D3521" s="449" t="s">
        <v>14049</v>
      </c>
    </row>
    <row r="3522" spans="1:4" ht="30">
      <c r="A3522" s="446">
        <v>40549</v>
      </c>
      <c r="B3522" s="447" t="s">
        <v>9690</v>
      </c>
      <c r="C3522" s="448" t="s">
        <v>8391</v>
      </c>
      <c r="D3522" s="449" t="s">
        <v>14050</v>
      </c>
    </row>
    <row r="3523" spans="1:4" ht="30">
      <c r="A3523" s="446">
        <v>4385</v>
      </c>
      <c r="B3523" s="447" t="s">
        <v>9691</v>
      </c>
      <c r="C3523" s="448" t="s">
        <v>6676</v>
      </c>
      <c r="D3523" s="449" t="s">
        <v>14051</v>
      </c>
    </row>
    <row r="3524" spans="1:4" ht="30">
      <c r="A3524" s="446">
        <v>4386</v>
      </c>
      <c r="B3524" s="447" t="s">
        <v>9691</v>
      </c>
      <c r="C3524" s="448" t="s">
        <v>6190</v>
      </c>
      <c r="D3524" s="449" t="s">
        <v>11779</v>
      </c>
    </row>
    <row r="3525" spans="1:4">
      <c r="A3525" s="446">
        <v>4272</v>
      </c>
      <c r="B3525" s="447" t="s">
        <v>9618</v>
      </c>
      <c r="C3525" s="448" t="s">
        <v>6192</v>
      </c>
      <c r="D3525" s="449" t="s">
        <v>14020</v>
      </c>
    </row>
    <row r="3526" spans="1:4" ht="30">
      <c r="A3526" s="446">
        <v>4276</v>
      </c>
      <c r="B3526" s="447" t="s">
        <v>9619</v>
      </c>
      <c r="C3526" s="448" t="s">
        <v>6192</v>
      </c>
      <c r="D3526" s="449" t="s">
        <v>14021</v>
      </c>
    </row>
    <row r="3527" spans="1:4" ht="30">
      <c r="A3527" s="446">
        <v>4273</v>
      </c>
      <c r="B3527" s="447" t="s">
        <v>9620</v>
      </c>
      <c r="C3527" s="448" t="s">
        <v>6192</v>
      </c>
      <c r="D3527" s="449" t="s">
        <v>14022</v>
      </c>
    </row>
    <row r="3528" spans="1:4" ht="30">
      <c r="A3528" s="446">
        <v>4274</v>
      </c>
      <c r="B3528" s="447" t="s">
        <v>9621</v>
      </c>
      <c r="C3528" s="448" t="s">
        <v>6192</v>
      </c>
      <c r="D3528" s="449" t="s">
        <v>14023</v>
      </c>
    </row>
    <row r="3529" spans="1:4">
      <c r="A3529" s="446">
        <v>38397</v>
      </c>
      <c r="B3529" s="447" t="s">
        <v>9692</v>
      </c>
      <c r="C3529" s="448" t="s">
        <v>6238</v>
      </c>
      <c r="D3529" s="449" t="s">
        <v>13043</v>
      </c>
    </row>
    <row r="3530" spans="1:4" ht="30">
      <c r="A3530" s="446">
        <v>20078</v>
      </c>
      <c r="B3530" s="447" t="s">
        <v>9693</v>
      </c>
      <c r="C3530" s="448" t="s">
        <v>6192</v>
      </c>
      <c r="D3530" s="449" t="s">
        <v>12088</v>
      </c>
    </row>
    <row r="3531" spans="1:4" ht="30">
      <c r="A3531" s="446">
        <v>20079</v>
      </c>
      <c r="B3531" s="447" t="s">
        <v>9694</v>
      </c>
      <c r="C3531" s="448" t="s">
        <v>6192</v>
      </c>
      <c r="D3531" s="449" t="s">
        <v>13151</v>
      </c>
    </row>
    <row r="3532" spans="1:4">
      <c r="A3532" s="446">
        <v>39897</v>
      </c>
      <c r="B3532" s="447" t="s">
        <v>9695</v>
      </c>
      <c r="C3532" s="448" t="s">
        <v>6192</v>
      </c>
      <c r="D3532" s="449" t="s">
        <v>14052</v>
      </c>
    </row>
    <row r="3533" spans="1:4">
      <c r="A3533" s="446">
        <v>118</v>
      </c>
      <c r="B3533" s="447" t="s">
        <v>15463</v>
      </c>
      <c r="C3533" s="448" t="s">
        <v>6192</v>
      </c>
      <c r="D3533" s="449" t="s">
        <v>14053</v>
      </c>
    </row>
    <row r="3534" spans="1:4" ht="30">
      <c r="A3534" s="446">
        <v>4396</v>
      </c>
      <c r="B3534" s="447" t="s">
        <v>9696</v>
      </c>
      <c r="C3534" s="448" t="s">
        <v>6190</v>
      </c>
      <c r="D3534" s="449" t="s">
        <v>14054</v>
      </c>
    </row>
    <row r="3535" spans="1:4">
      <c r="A3535" s="446">
        <v>36881</v>
      </c>
      <c r="B3535" s="447" t="s">
        <v>15462</v>
      </c>
      <c r="C3535" s="448" t="s">
        <v>6190</v>
      </c>
      <c r="D3535" s="449" t="s">
        <v>14055</v>
      </c>
    </row>
    <row r="3536" spans="1:4">
      <c r="A3536" s="446">
        <v>36882</v>
      </c>
      <c r="B3536" s="447" t="s">
        <v>9697</v>
      </c>
      <c r="C3536" s="448" t="s">
        <v>6190</v>
      </c>
      <c r="D3536" s="449" t="s">
        <v>14056</v>
      </c>
    </row>
    <row r="3537" spans="1:4">
      <c r="A3537" s="446">
        <v>4397</v>
      </c>
      <c r="B3537" s="447" t="s">
        <v>9698</v>
      </c>
      <c r="C3537" s="448" t="s">
        <v>6190</v>
      </c>
      <c r="D3537" s="449" t="s">
        <v>14057</v>
      </c>
    </row>
    <row r="3538" spans="1:4" ht="30">
      <c r="A3538" s="446">
        <v>34754</v>
      </c>
      <c r="B3538" s="447" t="s">
        <v>9699</v>
      </c>
      <c r="C3538" s="448" t="s">
        <v>6190</v>
      </c>
      <c r="D3538" s="449" t="s">
        <v>14058</v>
      </c>
    </row>
    <row r="3539" spans="1:4" ht="30">
      <c r="A3539" s="446">
        <v>25962</v>
      </c>
      <c r="B3539" s="447" t="s">
        <v>9700</v>
      </c>
      <c r="C3539" s="448" t="s">
        <v>6190</v>
      </c>
      <c r="D3539" s="449" t="s">
        <v>14059</v>
      </c>
    </row>
    <row r="3540" spans="1:4" ht="30">
      <c r="A3540" s="446">
        <v>34752</v>
      </c>
      <c r="B3540" s="447" t="s">
        <v>9701</v>
      </c>
      <c r="C3540" s="448" t="s">
        <v>6190</v>
      </c>
      <c r="D3540" s="449" t="s">
        <v>14060</v>
      </c>
    </row>
    <row r="3541" spans="1:4">
      <c r="A3541" s="446">
        <v>4751</v>
      </c>
      <c r="B3541" s="447" t="s">
        <v>9702</v>
      </c>
      <c r="C3541" s="448" t="s">
        <v>6191</v>
      </c>
      <c r="D3541" s="449" t="s">
        <v>11465</v>
      </c>
    </row>
    <row r="3542" spans="1:4">
      <c r="A3542" s="446">
        <v>41066</v>
      </c>
      <c r="B3542" s="447" t="s">
        <v>9703</v>
      </c>
      <c r="C3542" s="448" t="s">
        <v>6360</v>
      </c>
      <c r="D3542" s="449" t="s">
        <v>11466</v>
      </c>
    </row>
    <row r="3543" spans="1:4">
      <c r="A3543" s="446">
        <v>39604</v>
      </c>
      <c r="B3543" s="447" t="s">
        <v>9704</v>
      </c>
      <c r="C3543" s="448" t="s">
        <v>6192</v>
      </c>
      <c r="D3543" s="449" t="s">
        <v>12369</v>
      </c>
    </row>
    <row r="3544" spans="1:4">
      <c r="A3544" s="446">
        <v>39605</v>
      </c>
      <c r="B3544" s="447" t="s">
        <v>9705</v>
      </c>
      <c r="C3544" s="448" t="s">
        <v>6192</v>
      </c>
      <c r="D3544" s="449" t="s">
        <v>14061</v>
      </c>
    </row>
    <row r="3545" spans="1:4">
      <c r="A3545" s="446">
        <v>39606</v>
      </c>
      <c r="B3545" s="447" t="s">
        <v>9706</v>
      </c>
      <c r="C3545" s="448" t="s">
        <v>6192</v>
      </c>
      <c r="D3545" s="449" t="s">
        <v>14062</v>
      </c>
    </row>
    <row r="3546" spans="1:4">
      <c r="A3546" s="446">
        <v>39607</v>
      </c>
      <c r="B3546" s="447" t="s">
        <v>9707</v>
      </c>
      <c r="C3546" s="448" t="s">
        <v>6192</v>
      </c>
      <c r="D3546" s="449" t="s">
        <v>11843</v>
      </c>
    </row>
    <row r="3547" spans="1:4">
      <c r="A3547" s="446">
        <v>39594</v>
      </c>
      <c r="B3547" s="447" t="s">
        <v>9708</v>
      </c>
      <c r="C3547" s="448" t="s">
        <v>6192</v>
      </c>
      <c r="D3547" s="449" t="s">
        <v>14063</v>
      </c>
    </row>
    <row r="3548" spans="1:4">
      <c r="A3548" s="446">
        <v>39596</v>
      </c>
      <c r="B3548" s="447" t="s">
        <v>9709</v>
      </c>
      <c r="C3548" s="448" t="s">
        <v>6192</v>
      </c>
      <c r="D3548" s="449" t="s">
        <v>14064</v>
      </c>
    </row>
    <row r="3549" spans="1:4">
      <c r="A3549" s="446">
        <v>39595</v>
      </c>
      <c r="B3549" s="447" t="s">
        <v>9710</v>
      </c>
      <c r="C3549" s="448" t="s">
        <v>6192</v>
      </c>
      <c r="D3549" s="449" t="s">
        <v>14065</v>
      </c>
    </row>
    <row r="3550" spans="1:4">
      <c r="A3550" s="446">
        <v>39597</v>
      </c>
      <c r="B3550" s="447" t="s">
        <v>9711</v>
      </c>
      <c r="C3550" s="448" t="s">
        <v>6192</v>
      </c>
      <c r="D3550" s="449" t="s">
        <v>14066</v>
      </c>
    </row>
    <row r="3551" spans="1:4" ht="30">
      <c r="A3551" s="446">
        <v>20209</v>
      </c>
      <c r="B3551" s="447" t="s">
        <v>9712</v>
      </c>
      <c r="C3551" s="448" t="s">
        <v>6193</v>
      </c>
      <c r="D3551" s="449" t="s">
        <v>14067</v>
      </c>
    </row>
    <row r="3552" spans="1:4" ht="30">
      <c r="A3552" s="446">
        <v>4433</v>
      </c>
      <c r="B3552" s="447" t="s">
        <v>9713</v>
      </c>
      <c r="C3552" s="448" t="s">
        <v>6193</v>
      </c>
      <c r="D3552" s="449" t="s">
        <v>12378</v>
      </c>
    </row>
    <row r="3553" spans="1:4">
      <c r="A3553" s="446">
        <v>10731</v>
      </c>
      <c r="B3553" s="447" t="s">
        <v>9714</v>
      </c>
      <c r="C3553" s="448" t="s">
        <v>6190</v>
      </c>
      <c r="D3553" s="449" t="s">
        <v>14068</v>
      </c>
    </row>
    <row r="3554" spans="1:4">
      <c r="A3554" s="446">
        <v>4704</v>
      </c>
      <c r="B3554" s="447" t="s">
        <v>9715</v>
      </c>
      <c r="C3554" s="448" t="s">
        <v>6190</v>
      </c>
      <c r="D3554" s="449" t="s">
        <v>14069</v>
      </c>
    </row>
    <row r="3555" spans="1:4">
      <c r="A3555" s="446">
        <v>10730</v>
      </c>
      <c r="B3555" s="447" t="s">
        <v>9716</v>
      </c>
      <c r="C3555" s="448" t="s">
        <v>6190</v>
      </c>
      <c r="D3555" s="449" t="s">
        <v>14070</v>
      </c>
    </row>
    <row r="3556" spans="1:4">
      <c r="A3556" s="446">
        <v>4729</v>
      </c>
      <c r="B3556" s="447" t="s">
        <v>15461</v>
      </c>
      <c r="C3556" s="448" t="s">
        <v>6356</v>
      </c>
      <c r="D3556" s="449" t="s">
        <v>14071</v>
      </c>
    </row>
    <row r="3557" spans="1:4">
      <c r="A3557" s="446">
        <v>4720</v>
      </c>
      <c r="B3557" s="447" t="s">
        <v>9717</v>
      </c>
      <c r="C3557" s="448" t="s">
        <v>6356</v>
      </c>
      <c r="D3557" s="449" t="s">
        <v>14072</v>
      </c>
    </row>
    <row r="3558" spans="1:4">
      <c r="A3558" s="446">
        <v>4721</v>
      </c>
      <c r="B3558" s="447" t="s">
        <v>9718</v>
      </c>
      <c r="C3558" s="448" t="s">
        <v>6356</v>
      </c>
      <c r="D3558" s="449" t="s">
        <v>13122</v>
      </c>
    </row>
    <row r="3559" spans="1:4">
      <c r="A3559" s="446">
        <v>4718</v>
      </c>
      <c r="B3559" s="447" t="s">
        <v>9719</v>
      </c>
      <c r="C3559" s="448" t="s">
        <v>6356</v>
      </c>
      <c r="D3559" s="449" t="s">
        <v>13122</v>
      </c>
    </row>
    <row r="3560" spans="1:4">
      <c r="A3560" s="446">
        <v>4722</v>
      </c>
      <c r="B3560" s="447" t="s">
        <v>9720</v>
      </c>
      <c r="C3560" s="448" t="s">
        <v>6356</v>
      </c>
      <c r="D3560" s="449" t="s">
        <v>13122</v>
      </c>
    </row>
    <row r="3561" spans="1:4">
      <c r="A3561" s="446">
        <v>4723</v>
      </c>
      <c r="B3561" s="447" t="s">
        <v>9721</v>
      </c>
      <c r="C3561" s="448" t="s">
        <v>6356</v>
      </c>
      <c r="D3561" s="449" t="s">
        <v>14073</v>
      </c>
    </row>
    <row r="3562" spans="1:4">
      <c r="A3562" s="446">
        <v>4727</v>
      </c>
      <c r="B3562" s="447" t="s">
        <v>9722</v>
      </c>
      <c r="C3562" s="448" t="s">
        <v>6356</v>
      </c>
      <c r="D3562" s="449" t="s">
        <v>14074</v>
      </c>
    </row>
    <row r="3563" spans="1:4" ht="30">
      <c r="A3563" s="446">
        <v>4748</v>
      </c>
      <c r="B3563" s="447" t="s">
        <v>9723</v>
      </c>
      <c r="C3563" s="448" t="s">
        <v>6356</v>
      </c>
      <c r="D3563" s="449" t="s">
        <v>12835</v>
      </c>
    </row>
    <row r="3564" spans="1:4" ht="30">
      <c r="A3564" s="446">
        <v>4730</v>
      </c>
      <c r="B3564" s="447" t="s">
        <v>9724</v>
      </c>
      <c r="C3564" s="448" t="s">
        <v>6356</v>
      </c>
      <c r="D3564" s="449" t="s">
        <v>14075</v>
      </c>
    </row>
    <row r="3565" spans="1:4" ht="30">
      <c r="A3565" s="446">
        <v>13186</v>
      </c>
      <c r="B3565" s="447" t="s">
        <v>9725</v>
      </c>
      <c r="C3565" s="448" t="s">
        <v>6356</v>
      </c>
      <c r="D3565" s="449" t="s">
        <v>14076</v>
      </c>
    </row>
    <row r="3566" spans="1:4" ht="30">
      <c r="A3566" s="446">
        <v>10737</v>
      </c>
      <c r="B3566" s="447" t="s">
        <v>9726</v>
      </c>
      <c r="C3566" s="448" t="s">
        <v>6190</v>
      </c>
      <c r="D3566" s="449" t="s">
        <v>14077</v>
      </c>
    </row>
    <row r="3567" spans="1:4" ht="30">
      <c r="A3567" s="446">
        <v>10734</v>
      </c>
      <c r="B3567" s="447" t="s">
        <v>9727</v>
      </c>
      <c r="C3567" s="448" t="s">
        <v>6190</v>
      </c>
      <c r="D3567" s="449" t="s">
        <v>14078</v>
      </c>
    </row>
    <row r="3568" spans="1:4">
      <c r="A3568" s="446">
        <v>4708</v>
      </c>
      <c r="B3568" s="447" t="s">
        <v>9728</v>
      </c>
      <c r="C3568" s="448" t="s">
        <v>6190</v>
      </c>
      <c r="D3568" s="449" t="s">
        <v>14079</v>
      </c>
    </row>
    <row r="3569" spans="1:4" ht="30">
      <c r="A3569" s="446">
        <v>4712</v>
      </c>
      <c r="B3569" s="447" t="s">
        <v>9729</v>
      </c>
      <c r="C3569" s="448" t="s">
        <v>6190</v>
      </c>
      <c r="D3569" s="449" t="s">
        <v>14080</v>
      </c>
    </row>
    <row r="3570" spans="1:4" ht="45">
      <c r="A3570" s="446">
        <v>4710</v>
      </c>
      <c r="B3570" s="447" t="s">
        <v>9730</v>
      </c>
      <c r="C3570" s="448" t="s">
        <v>6190</v>
      </c>
      <c r="D3570" s="449" t="s">
        <v>14081</v>
      </c>
    </row>
    <row r="3571" spans="1:4" ht="30">
      <c r="A3571" s="446">
        <v>4746</v>
      </c>
      <c r="B3571" s="447" t="s">
        <v>9731</v>
      </c>
      <c r="C3571" s="448" t="s">
        <v>6356</v>
      </c>
      <c r="D3571" s="449" t="s">
        <v>14082</v>
      </c>
    </row>
    <row r="3572" spans="1:4">
      <c r="A3572" s="446">
        <v>4750</v>
      </c>
      <c r="B3572" s="447" t="s">
        <v>9732</v>
      </c>
      <c r="C3572" s="448" t="s">
        <v>6191</v>
      </c>
      <c r="D3572" s="449" t="s">
        <v>11465</v>
      </c>
    </row>
    <row r="3573" spans="1:4">
      <c r="A3573" s="446">
        <v>41065</v>
      </c>
      <c r="B3573" s="447" t="s">
        <v>9733</v>
      </c>
      <c r="C3573" s="448" t="s">
        <v>6360</v>
      </c>
      <c r="D3573" s="449" t="s">
        <v>11466</v>
      </c>
    </row>
    <row r="3574" spans="1:4" ht="30">
      <c r="A3574" s="446">
        <v>34747</v>
      </c>
      <c r="B3574" s="447" t="s">
        <v>9734</v>
      </c>
      <c r="C3574" s="448" t="s">
        <v>6193</v>
      </c>
      <c r="D3574" s="449" t="s">
        <v>14083</v>
      </c>
    </row>
    <row r="3575" spans="1:4">
      <c r="A3575" s="446">
        <v>4826</v>
      </c>
      <c r="B3575" s="447" t="s">
        <v>15460</v>
      </c>
      <c r="C3575" s="448" t="s">
        <v>6193</v>
      </c>
      <c r="D3575" s="449" t="s">
        <v>14084</v>
      </c>
    </row>
    <row r="3576" spans="1:4">
      <c r="A3576" s="446">
        <v>41975</v>
      </c>
      <c r="B3576" s="447" t="s">
        <v>9735</v>
      </c>
      <c r="C3576" s="448" t="s">
        <v>6190</v>
      </c>
      <c r="D3576" s="449" t="s">
        <v>14085</v>
      </c>
    </row>
    <row r="3577" spans="1:4" ht="30">
      <c r="A3577" s="446">
        <v>4825</v>
      </c>
      <c r="B3577" s="447" t="s">
        <v>9736</v>
      </c>
      <c r="C3577" s="448" t="s">
        <v>6193</v>
      </c>
      <c r="D3577" s="449" t="s">
        <v>14086</v>
      </c>
    </row>
    <row r="3578" spans="1:4">
      <c r="A3578" s="446">
        <v>34744</v>
      </c>
      <c r="B3578" s="447" t="s">
        <v>9737</v>
      </c>
      <c r="C3578" s="448" t="s">
        <v>6190</v>
      </c>
      <c r="D3578" s="449" t="s">
        <v>13046</v>
      </c>
    </row>
    <row r="3579" spans="1:4" ht="30">
      <c r="A3579" s="446">
        <v>39430</v>
      </c>
      <c r="B3579" s="447" t="s">
        <v>9738</v>
      </c>
      <c r="C3579" s="448" t="s">
        <v>6192</v>
      </c>
      <c r="D3579" s="449" t="s">
        <v>14087</v>
      </c>
    </row>
    <row r="3580" spans="1:4" ht="30">
      <c r="A3580" s="446">
        <v>39573</v>
      </c>
      <c r="B3580" s="447" t="s">
        <v>9739</v>
      </c>
      <c r="C3580" s="448" t="s">
        <v>6192</v>
      </c>
      <c r="D3580" s="449" t="s">
        <v>14088</v>
      </c>
    </row>
    <row r="3581" spans="1:4" ht="30">
      <c r="A3581" s="446">
        <v>38410</v>
      </c>
      <c r="B3581" s="447" t="s">
        <v>9740</v>
      </c>
      <c r="C3581" s="448" t="s">
        <v>6192</v>
      </c>
      <c r="D3581" s="449" t="s">
        <v>14089</v>
      </c>
    </row>
    <row r="3582" spans="1:4">
      <c r="A3582" s="446">
        <v>4765</v>
      </c>
      <c r="B3582" s="447" t="s">
        <v>9741</v>
      </c>
      <c r="C3582" s="448" t="s">
        <v>6193</v>
      </c>
      <c r="D3582" s="449" t="s">
        <v>14090</v>
      </c>
    </row>
    <row r="3583" spans="1:4">
      <c r="A3583" s="446">
        <v>4766</v>
      </c>
      <c r="B3583" s="447" t="s">
        <v>9742</v>
      </c>
      <c r="C3583" s="448" t="s">
        <v>6238</v>
      </c>
      <c r="D3583" s="449" t="s">
        <v>14091</v>
      </c>
    </row>
    <row r="3584" spans="1:4">
      <c r="A3584" s="446">
        <v>4767</v>
      </c>
      <c r="B3584" s="447" t="s">
        <v>9742</v>
      </c>
      <c r="C3584" s="448" t="s">
        <v>6193</v>
      </c>
      <c r="D3584" s="449" t="s">
        <v>14092</v>
      </c>
    </row>
    <row r="3585" spans="1:4">
      <c r="A3585" s="446">
        <v>10963</v>
      </c>
      <c r="B3585" s="447" t="s">
        <v>9743</v>
      </c>
      <c r="C3585" s="448" t="s">
        <v>6193</v>
      </c>
      <c r="D3585" s="449" t="s">
        <v>14093</v>
      </c>
    </row>
    <row r="3586" spans="1:4">
      <c r="A3586" s="446">
        <v>10962</v>
      </c>
      <c r="B3586" s="447" t="s">
        <v>9744</v>
      </c>
      <c r="C3586" s="448" t="s">
        <v>6238</v>
      </c>
      <c r="D3586" s="449" t="s">
        <v>11683</v>
      </c>
    </row>
    <row r="3587" spans="1:4">
      <c r="A3587" s="446">
        <v>34742</v>
      </c>
      <c r="B3587" s="447" t="s">
        <v>9745</v>
      </c>
      <c r="C3587" s="448" t="s">
        <v>6238</v>
      </c>
      <c r="D3587" s="449" t="s">
        <v>11332</v>
      </c>
    </row>
    <row r="3588" spans="1:4">
      <c r="A3588" s="446">
        <v>4773</v>
      </c>
      <c r="B3588" s="447" t="s">
        <v>9746</v>
      </c>
      <c r="C3588" s="448" t="s">
        <v>6193</v>
      </c>
      <c r="D3588" s="449" t="s">
        <v>14094</v>
      </c>
    </row>
    <row r="3589" spans="1:4">
      <c r="A3589" s="446">
        <v>34740</v>
      </c>
      <c r="B3589" s="447" t="s">
        <v>9747</v>
      </c>
      <c r="C3589" s="448" t="s">
        <v>6238</v>
      </c>
      <c r="D3589" s="449" t="s">
        <v>11332</v>
      </c>
    </row>
    <row r="3590" spans="1:4">
      <c r="A3590" s="446">
        <v>4776</v>
      </c>
      <c r="B3590" s="447" t="s">
        <v>9748</v>
      </c>
      <c r="C3590" s="448" t="s">
        <v>6193</v>
      </c>
      <c r="D3590" s="449" t="s">
        <v>14095</v>
      </c>
    </row>
    <row r="3591" spans="1:4">
      <c r="A3591" s="446">
        <v>4774</v>
      </c>
      <c r="B3591" s="447" t="s">
        <v>9748</v>
      </c>
      <c r="C3591" s="448" t="s">
        <v>6238</v>
      </c>
      <c r="D3591" s="449" t="s">
        <v>14091</v>
      </c>
    </row>
    <row r="3592" spans="1:4">
      <c r="A3592" s="446">
        <v>40313</v>
      </c>
      <c r="B3592" s="447" t="s">
        <v>9749</v>
      </c>
      <c r="C3592" s="448" t="s">
        <v>6238</v>
      </c>
      <c r="D3592" s="449" t="s">
        <v>11332</v>
      </c>
    </row>
    <row r="3593" spans="1:4">
      <c r="A3593" s="446">
        <v>13340</v>
      </c>
      <c r="B3593" s="447" t="s">
        <v>9750</v>
      </c>
      <c r="C3593" s="448" t="s">
        <v>6193</v>
      </c>
      <c r="D3593" s="449" t="s">
        <v>12302</v>
      </c>
    </row>
    <row r="3594" spans="1:4">
      <c r="A3594" s="446">
        <v>10965</v>
      </c>
      <c r="B3594" s="447" t="s">
        <v>9751</v>
      </c>
      <c r="C3594" s="448" t="s">
        <v>6193</v>
      </c>
      <c r="D3594" s="449" t="s">
        <v>14096</v>
      </c>
    </row>
    <row r="3595" spans="1:4">
      <c r="A3595" s="446">
        <v>10966</v>
      </c>
      <c r="B3595" s="447" t="s">
        <v>9752</v>
      </c>
      <c r="C3595" s="448" t="s">
        <v>6238</v>
      </c>
      <c r="D3595" s="449" t="s">
        <v>14097</v>
      </c>
    </row>
    <row r="3596" spans="1:4">
      <c r="A3596" s="446">
        <v>40537</v>
      </c>
      <c r="B3596" s="447" t="s">
        <v>9753</v>
      </c>
      <c r="C3596" s="448" t="s">
        <v>6238</v>
      </c>
      <c r="D3596" s="449" t="s">
        <v>14098</v>
      </c>
    </row>
    <row r="3597" spans="1:4">
      <c r="A3597" s="446">
        <v>40536</v>
      </c>
      <c r="B3597" s="447" t="s">
        <v>9754</v>
      </c>
      <c r="C3597" s="448" t="s">
        <v>6238</v>
      </c>
      <c r="D3597" s="449" t="s">
        <v>14098</v>
      </c>
    </row>
    <row r="3598" spans="1:4">
      <c r="A3598" s="446">
        <v>40535</v>
      </c>
      <c r="B3598" s="447" t="s">
        <v>9755</v>
      </c>
      <c r="C3598" s="448" t="s">
        <v>6238</v>
      </c>
      <c r="D3598" s="449" t="s">
        <v>14098</v>
      </c>
    </row>
    <row r="3599" spans="1:4" ht="30">
      <c r="A3599" s="446">
        <v>39427</v>
      </c>
      <c r="B3599" s="447" t="s">
        <v>9756</v>
      </c>
      <c r="C3599" s="448" t="s">
        <v>6193</v>
      </c>
      <c r="D3599" s="449" t="s">
        <v>12356</v>
      </c>
    </row>
    <row r="3600" spans="1:4">
      <c r="A3600" s="446">
        <v>39424</v>
      </c>
      <c r="B3600" s="447" t="s">
        <v>9757</v>
      </c>
      <c r="C3600" s="448" t="s">
        <v>6193</v>
      </c>
      <c r="D3600" s="449" t="s">
        <v>14099</v>
      </c>
    </row>
    <row r="3601" spans="1:4" ht="30">
      <c r="A3601" s="446">
        <v>39425</v>
      </c>
      <c r="B3601" s="447" t="s">
        <v>9758</v>
      </c>
      <c r="C3601" s="448" t="s">
        <v>6193</v>
      </c>
      <c r="D3601" s="449" t="s">
        <v>14100</v>
      </c>
    </row>
    <row r="3602" spans="1:4">
      <c r="A3602" s="446">
        <v>40664</v>
      </c>
      <c r="B3602" s="447" t="s">
        <v>9759</v>
      </c>
      <c r="C3602" s="448" t="s">
        <v>6238</v>
      </c>
      <c r="D3602" s="449" t="s">
        <v>14101</v>
      </c>
    </row>
    <row r="3603" spans="1:4">
      <c r="A3603" s="446">
        <v>34360</v>
      </c>
      <c r="B3603" s="447" t="s">
        <v>9760</v>
      </c>
      <c r="C3603" s="448" t="s">
        <v>6238</v>
      </c>
      <c r="D3603" s="449" t="s">
        <v>14102</v>
      </c>
    </row>
    <row r="3604" spans="1:4">
      <c r="A3604" s="446">
        <v>20259</v>
      </c>
      <c r="B3604" s="447" t="s">
        <v>9761</v>
      </c>
      <c r="C3604" s="448" t="s">
        <v>6193</v>
      </c>
      <c r="D3604" s="449" t="s">
        <v>11612</v>
      </c>
    </row>
    <row r="3605" spans="1:4" ht="30">
      <c r="A3605" s="446">
        <v>14077</v>
      </c>
      <c r="B3605" s="447" t="s">
        <v>9762</v>
      </c>
      <c r="C3605" s="448" t="s">
        <v>6193</v>
      </c>
      <c r="D3605" s="449" t="s">
        <v>14103</v>
      </c>
    </row>
    <row r="3606" spans="1:4" ht="30">
      <c r="A3606" s="446">
        <v>3678</v>
      </c>
      <c r="B3606" s="447" t="s">
        <v>15459</v>
      </c>
      <c r="C3606" s="448" t="s">
        <v>6193</v>
      </c>
      <c r="D3606" s="449" t="s">
        <v>14104</v>
      </c>
    </row>
    <row r="3607" spans="1:4" ht="30">
      <c r="A3607" s="446">
        <v>39418</v>
      </c>
      <c r="B3607" s="447" t="s">
        <v>9763</v>
      </c>
      <c r="C3607" s="448" t="s">
        <v>6193</v>
      </c>
      <c r="D3607" s="449" t="s">
        <v>11308</v>
      </c>
    </row>
    <row r="3608" spans="1:4" ht="30">
      <c r="A3608" s="446">
        <v>39419</v>
      </c>
      <c r="B3608" s="447" t="s">
        <v>9764</v>
      </c>
      <c r="C3608" s="448" t="s">
        <v>6193</v>
      </c>
      <c r="D3608" s="449" t="s">
        <v>12018</v>
      </c>
    </row>
    <row r="3609" spans="1:4" ht="30">
      <c r="A3609" s="446">
        <v>39420</v>
      </c>
      <c r="B3609" s="447" t="s">
        <v>9765</v>
      </c>
      <c r="C3609" s="448" t="s">
        <v>6193</v>
      </c>
      <c r="D3609" s="449" t="s">
        <v>11915</v>
      </c>
    </row>
    <row r="3610" spans="1:4" ht="30">
      <c r="A3610" s="446">
        <v>39571</v>
      </c>
      <c r="B3610" s="447" t="s">
        <v>9766</v>
      </c>
      <c r="C3610" s="448" t="s">
        <v>6193</v>
      </c>
      <c r="D3610" s="449" t="s">
        <v>14105</v>
      </c>
    </row>
    <row r="3611" spans="1:4" ht="30">
      <c r="A3611" s="446">
        <v>39421</v>
      </c>
      <c r="B3611" s="447" t="s">
        <v>9767</v>
      </c>
      <c r="C3611" s="448" t="s">
        <v>6193</v>
      </c>
      <c r="D3611" s="449" t="s">
        <v>14106</v>
      </c>
    </row>
    <row r="3612" spans="1:4" ht="30">
      <c r="A3612" s="446">
        <v>39422</v>
      </c>
      <c r="B3612" s="447" t="s">
        <v>9768</v>
      </c>
      <c r="C3612" s="448" t="s">
        <v>6193</v>
      </c>
      <c r="D3612" s="449" t="s">
        <v>12219</v>
      </c>
    </row>
    <row r="3613" spans="1:4" ht="30">
      <c r="A3613" s="446">
        <v>39423</v>
      </c>
      <c r="B3613" s="447" t="s">
        <v>9769</v>
      </c>
      <c r="C3613" s="448" t="s">
        <v>6193</v>
      </c>
      <c r="D3613" s="449" t="s">
        <v>14107</v>
      </c>
    </row>
    <row r="3614" spans="1:4" ht="30">
      <c r="A3614" s="446">
        <v>39426</v>
      </c>
      <c r="B3614" s="447" t="s">
        <v>9770</v>
      </c>
      <c r="C3614" s="448" t="s">
        <v>6193</v>
      </c>
      <c r="D3614" s="449" t="s">
        <v>13314</v>
      </c>
    </row>
    <row r="3615" spans="1:4" ht="30">
      <c r="A3615" s="446">
        <v>39429</v>
      </c>
      <c r="B3615" s="447" t="s">
        <v>9771</v>
      </c>
      <c r="C3615" s="448" t="s">
        <v>6193</v>
      </c>
      <c r="D3615" s="449" t="s">
        <v>12660</v>
      </c>
    </row>
    <row r="3616" spans="1:4" ht="30">
      <c r="A3616" s="446">
        <v>39428</v>
      </c>
      <c r="B3616" s="447" t="s">
        <v>9772</v>
      </c>
      <c r="C3616" s="448" t="s">
        <v>6193</v>
      </c>
      <c r="D3616" s="449" t="s">
        <v>12626</v>
      </c>
    </row>
    <row r="3617" spans="1:4" ht="30">
      <c r="A3617" s="446">
        <v>39572</v>
      </c>
      <c r="B3617" s="447" t="s">
        <v>9773</v>
      </c>
      <c r="C3617" s="448" t="s">
        <v>6193</v>
      </c>
      <c r="D3617" s="449" t="s">
        <v>12020</v>
      </c>
    </row>
    <row r="3618" spans="1:4" ht="30">
      <c r="A3618" s="446">
        <v>39570</v>
      </c>
      <c r="B3618" s="447" t="s">
        <v>9774</v>
      </c>
      <c r="C3618" s="448" t="s">
        <v>6193</v>
      </c>
      <c r="D3618" s="449" t="s">
        <v>12370</v>
      </c>
    </row>
    <row r="3619" spans="1:4" ht="30">
      <c r="A3619" s="446">
        <v>39569</v>
      </c>
      <c r="B3619" s="447" t="s">
        <v>9775</v>
      </c>
      <c r="C3619" s="448" t="s">
        <v>6193</v>
      </c>
      <c r="D3619" s="449" t="s">
        <v>12691</v>
      </c>
    </row>
    <row r="3620" spans="1:4" ht="30">
      <c r="A3620" s="446">
        <v>11552</v>
      </c>
      <c r="B3620" s="447" t="s">
        <v>9776</v>
      </c>
      <c r="C3620" s="448" t="s">
        <v>6193</v>
      </c>
      <c r="D3620" s="449" t="s">
        <v>14108</v>
      </c>
    </row>
    <row r="3621" spans="1:4" ht="30">
      <c r="A3621" s="446">
        <v>40598</v>
      </c>
      <c r="B3621" s="447" t="s">
        <v>9777</v>
      </c>
      <c r="C3621" s="448" t="s">
        <v>6238</v>
      </c>
      <c r="D3621" s="449" t="s">
        <v>14098</v>
      </c>
    </row>
    <row r="3622" spans="1:4">
      <c r="A3622" s="446">
        <v>39328</v>
      </c>
      <c r="B3622" s="447" t="s">
        <v>9780</v>
      </c>
      <c r="C3622" s="448" t="s">
        <v>6193</v>
      </c>
      <c r="D3622" s="449" t="s">
        <v>13059</v>
      </c>
    </row>
    <row r="3623" spans="1:4">
      <c r="A3623" s="446">
        <v>39029</v>
      </c>
      <c r="B3623" s="447" t="s">
        <v>9778</v>
      </c>
      <c r="C3623" s="448" t="s">
        <v>6193</v>
      </c>
      <c r="D3623" s="449" t="s">
        <v>13818</v>
      </c>
    </row>
    <row r="3624" spans="1:4">
      <c r="A3624" s="446">
        <v>39028</v>
      </c>
      <c r="B3624" s="447" t="s">
        <v>9779</v>
      </c>
      <c r="C3624" s="448" t="s">
        <v>6193</v>
      </c>
      <c r="D3624" s="449" t="s">
        <v>12706</v>
      </c>
    </row>
    <row r="3625" spans="1:4" ht="45">
      <c r="A3625" s="446">
        <v>38541</v>
      </c>
      <c r="B3625" s="447" t="s">
        <v>9781</v>
      </c>
      <c r="C3625" s="448" t="s">
        <v>6192</v>
      </c>
      <c r="D3625" s="449" t="s">
        <v>14109</v>
      </c>
    </row>
    <row r="3626" spans="1:4" ht="45">
      <c r="A3626" s="446">
        <v>38542</v>
      </c>
      <c r="B3626" s="447" t="s">
        <v>9782</v>
      </c>
      <c r="C3626" s="448" t="s">
        <v>6192</v>
      </c>
      <c r="D3626" s="449" t="s">
        <v>14110</v>
      </c>
    </row>
    <row r="3627" spans="1:4" ht="45">
      <c r="A3627" s="446">
        <v>38543</v>
      </c>
      <c r="B3627" s="447" t="s">
        <v>15458</v>
      </c>
      <c r="C3627" s="448" t="s">
        <v>6192</v>
      </c>
      <c r="D3627" s="449" t="s">
        <v>14111</v>
      </c>
    </row>
    <row r="3628" spans="1:4" ht="30">
      <c r="A3628" s="446">
        <v>40406</v>
      </c>
      <c r="B3628" s="447" t="s">
        <v>9783</v>
      </c>
      <c r="C3628" s="448" t="s">
        <v>6192</v>
      </c>
      <c r="D3628" s="449" t="s">
        <v>14112</v>
      </c>
    </row>
    <row r="3629" spans="1:4" ht="30">
      <c r="A3629" s="446">
        <v>40789</v>
      </c>
      <c r="B3629" s="447" t="s">
        <v>9784</v>
      </c>
      <c r="C3629" s="448" t="s">
        <v>6192</v>
      </c>
      <c r="D3629" s="449" t="s">
        <v>14113</v>
      </c>
    </row>
    <row r="3630" spans="1:4" ht="30">
      <c r="A3630" s="446">
        <v>40791</v>
      </c>
      <c r="B3630" s="447" t="s">
        <v>9785</v>
      </c>
      <c r="C3630" s="448" t="s">
        <v>6192</v>
      </c>
      <c r="D3630" s="449" t="s">
        <v>14114</v>
      </c>
    </row>
    <row r="3631" spans="1:4" ht="30">
      <c r="A3631" s="446">
        <v>11651</v>
      </c>
      <c r="B3631" s="447" t="s">
        <v>9786</v>
      </c>
      <c r="C3631" s="448" t="s">
        <v>6192</v>
      </c>
      <c r="D3631" s="449" t="s">
        <v>14115</v>
      </c>
    </row>
    <row r="3632" spans="1:4" ht="30">
      <c r="A3632" s="446">
        <v>42002</v>
      </c>
      <c r="B3632" s="447" t="s">
        <v>9787</v>
      </c>
      <c r="C3632" s="448" t="s">
        <v>6192</v>
      </c>
      <c r="D3632" s="449" t="s">
        <v>14116</v>
      </c>
    </row>
    <row r="3633" spans="1:4" ht="30">
      <c r="A3633" s="446">
        <v>39012</v>
      </c>
      <c r="B3633" s="447" t="s">
        <v>9789</v>
      </c>
      <c r="C3633" s="448" t="s">
        <v>6192</v>
      </c>
      <c r="D3633" s="449" t="s">
        <v>14118</v>
      </c>
    </row>
    <row r="3634" spans="1:4" ht="30">
      <c r="A3634" s="446">
        <v>40435</v>
      </c>
      <c r="B3634" s="447" t="s">
        <v>9788</v>
      </c>
      <c r="C3634" s="448" t="s">
        <v>6192</v>
      </c>
      <c r="D3634" s="449" t="s">
        <v>14117</v>
      </c>
    </row>
    <row r="3635" spans="1:4">
      <c r="A3635" s="446">
        <v>5327</v>
      </c>
      <c r="B3635" s="447" t="s">
        <v>9790</v>
      </c>
      <c r="C3635" s="448" t="s">
        <v>6238</v>
      </c>
      <c r="D3635" s="449" t="s">
        <v>14119</v>
      </c>
    </row>
    <row r="3636" spans="1:4" ht="30">
      <c r="A3636" s="446">
        <v>35274</v>
      </c>
      <c r="B3636" s="447" t="s">
        <v>9791</v>
      </c>
      <c r="C3636" s="448" t="s">
        <v>6193</v>
      </c>
      <c r="D3636" s="449" t="s">
        <v>12294</v>
      </c>
    </row>
    <row r="3637" spans="1:4" ht="30">
      <c r="A3637" s="446">
        <v>35275</v>
      </c>
      <c r="B3637" s="447" t="s">
        <v>9792</v>
      </c>
      <c r="C3637" s="448" t="s">
        <v>6193</v>
      </c>
      <c r="D3637" s="449" t="s">
        <v>14120</v>
      </c>
    </row>
    <row r="3638" spans="1:4" ht="30">
      <c r="A3638" s="446">
        <v>35276</v>
      </c>
      <c r="B3638" s="447" t="s">
        <v>9793</v>
      </c>
      <c r="C3638" s="448" t="s">
        <v>6193</v>
      </c>
      <c r="D3638" s="449" t="s">
        <v>14121</v>
      </c>
    </row>
    <row r="3639" spans="1:4">
      <c r="A3639" s="446">
        <v>38386</v>
      </c>
      <c r="B3639" s="447" t="s">
        <v>9794</v>
      </c>
      <c r="C3639" s="448" t="s">
        <v>6192</v>
      </c>
      <c r="D3639" s="449" t="s">
        <v>11453</v>
      </c>
    </row>
    <row r="3640" spans="1:4" ht="30">
      <c r="A3640" s="446">
        <v>11091</v>
      </c>
      <c r="B3640" s="447" t="s">
        <v>9795</v>
      </c>
      <c r="C3640" s="448" t="s">
        <v>6192</v>
      </c>
      <c r="D3640" s="449" t="s">
        <v>11291</v>
      </c>
    </row>
    <row r="3641" spans="1:4" ht="30">
      <c r="A3641" s="446">
        <v>37586</v>
      </c>
      <c r="B3641" s="447" t="s">
        <v>9796</v>
      </c>
      <c r="C3641" s="448" t="s">
        <v>8391</v>
      </c>
      <c r="D3641" s="449" t="s">
        <v>14122</v>
      </c>
    </row>
    <row r="3642" spans="1:4">
      <c r="A3642" s="446">
        <v>37395</v>
      </c>
      <c r="B3642" s="447" t="s">
        <v>9797</v>
      </c>
      <c r="C3642" s="448" t="s">
        <v>8391</v>
      </c>
      <c r="D3642" s="449" t="s">
        <v>14123</v>
      </c>
    </row>
    <row r="3643" spans="1:4" ht="30">
      <c r="A3643" s="446">
        <v>14147</v>
      </c>
      <c r="B3643" s="447" t="s">
        <v>9798</v>
      </c>
      <c r="C3643" s="448" t="s">
        <v>8391</v>
      </c>
      <c r="D3643" s="449" t="s">
        <v>14124</v>
      </c>
    </row>
    <row r="3644" spans="1:4">
      <c r="A3644" s="446">
        <v>37396</v>
      </c>
      <c r="B3644" s="447" t="s">
        <v>9799</v>
      </c>
      <c r="C3644" s="448" t="s">
        <v>8391</v>
      </c>
      <c r="D3644" s="449" t="s">
        <v>14125</v>
      </c>
    </row>
    <row r="3645" spans="1:4">
      <c r="A3645" s="446">
        <v>37397</v>
      </c>
      <c r="B3645" s="447" t="s">
        <v>9800</v>
      </c>
      <c r="C3645" s="448" t="s">
        <v>8391</v>
      </c>
      <c r="D3645" s="449" t="s">
        <v>14126</v>
      </c>
    </row>
    <row r="3646" spans="1:4">
      <c r="A3646" s="446">
        <v>11559</v>
      </c>
      <c r="B3646" s="447" t="s">
        <v>9801</v>
      </c>
      <c r="C3646" s="448" t="s">
        <v>6192</v>
      </c>
      <c r="D3646" s="449" t="s">
        <v>13106</v>
      </c>
    </row>
    <row r="3647" spans="1:4" ht="30">
      <c r="A3647" s="446">
        <v>444</v>
      </c>
      <c r="B3647" s="447" t="s">
        <v>9802</v>
      </c>
      <c r="C3647" s="448" t="s">
        <v>6192</v>
      </c>
      <c r="D3647" s="449" t="s">
        <v>12513</v>
      </c>
    </row>
    <row r="3648" spans="1:4" ht="30">
      <c r="A3648" s="446">
        <v>445</v>
      </c>
      <c r="B3648" s="447" t="s">
        <v>9803</v>
      </c>
      <c r="C3648" s="448" t="s">
        <v>6192</v>
      </c>
      <c r="D3648" s="449" t="s">
        <v>14127</v>
      </c>
    </row>
    <row r="3649" spans="1:4">
      <c r="A3649" s="446">
        <v>4783</v>
      </c>
      <c r="B3649" s="447" t="s">
        <v>9804</v>
      </c>
      <c r="C3649" s="448" t="s">
        <v>6191</v>
      </c>
      <c r="D3649" s="449" t="s">
        <v>11465</v>
      </c>
    </row>
    <row r="3650" spans="1:4">
      <c r="A3650" s="446">
        <v>41079</v>
      </c>
      <c r="B3650" s="447" t="s">
        <v>9805</v>
      </c>
      <c r="C3650" s="448" t="s">
        <v>6360</v>
      </c>
      <c r="D3650" s="449" t="s">
        <v>11466</v>
      </c>
    </row>
    <row r="3651" spans="1:4">
      <c r="A3651" s="446">
        <v>12874</v>
      </c>
      <c r="B3651" s="447" t="s">
        <v>9806</v>
      </c>
      <c r="C3651" s="448" t="s">
        <v>6191</v>
      </c>
      <c r="D3651" s="449" t="s">
        <v>14128</v>
      </c>
    </row>
    <row r="3652" spans="1:4">
      <c r="A3652" s="446">
        <v>41082</v>
      </c>
      <c r="B3652" s="447" t="s">
        <v>9807</v>
      </c>
      <c r="C3652" s="448" t="s">
        <v>6360</v>
      </c>
      <c r="D3652" s="449" t="s">
        <v>14129</v>
      </c>
    </row>
    <row r="3653" spans="1:4">
      <c r="A3653" s="446">
        <v>4785</v>
      </c>
      <c r="B3653" s="447" t="s">
        <v>9808</v>
      </c>
      <c r="C3653" s="448" t="s">
        <v>6191</v>
      </c>
      <c r="D3653" s="449" t="s">
        <v>14130</v>
      </c>
    </row>
    <row r="3654" spans="1:4">
      <c r="A3654" s="446">
        <v>41081</v>
      </c>
      <c r="B3654" s="447" t="s">
        <v>9809</v>
      </c>
      <c r="C3654" s="448" t="s">
        <v>6360</v>
      </c>
      <c r="D3654" s="449" t="s">
        <v>14131</v>
      </c>
    </row>
    <row r="3655" spans="1:4">
      <c r="A3655" s="446">
        <v>4801</v>
      </c>
      <c r="B3655" s="447" t="s">
        <v>9810</v>
      </c>
      <c r="C3655" s="448" t="s">
        <v>6190</v>
      </c>
      <c r="D3655" s="449" t="s">
        <v>14132</v>
      </c>
    </row>
    <row r="3656" spans="1:4">
      <c r="A3656" s="446">
        <v>4794</v>
      </c>
      <c r="B3656" s="447" t="s">
        <v>9811</v>
      </c>
      <c r="C3656" s="448" t="s">
        <v>6190</v>
      </c>
      <c r="D3656" s="449" t="s">
        <v>14133</v>
      </c>
    </row>
    <row r="3657" spans="1:4" ht="30">
      <c r="A3657" s="446">
        <v>4796</v>
      </c>
      <c r="B3657" s="447" t="s">
        <v>9812</v>
      </c>
      <c r="C3657" s="448" t="s">
        <v>6190</v>
      </c>
      <c r="D3657" s="449" t="s">
        <v>14134</v>
      </c>
    </row>
    <row r="3658" spans="1:4">
      <c r="A3658" s="446">
        <v>4800</v>
      </c>
      <c r="B3658" s="447" t="s">
        <v>9813</v>
      </c>
      <c r="C3658" s="448" t="s">
        <v>6190</v>
      </c>
      <c r="D3658" s="449" t="s">
        <v>14135</v>
      </c>
    </row>
    <row r="3659" spans="1:4">
      <c r="A3659" s="446">
        <v>4795</v>
      </c>
      <c r="B3659" s="447" t="s">
        <v>9814</v>
      </c>
      <c r="C3659" s="448" t="s">
        <v>6190</v>
      </c>
      <c r="D3659" s="449" t="s">
        <v>14136</v>
      </c>
    </row>
    <row r="3660" spans="1:4" ht="45">
      <c r="A3660" s="446">
        <v>39694</v>
      </c>
      <c r="B3660" s="447" t="s">
        <v>9815</v>
      </c>
      <c r="C3660" s="448" t="s">
        <v>6190</v>
      </c>
      <c r="D3660" s="449" t="s">
        <v>14137</v>
      </c>
    </row>
    <row r="3661" spans="1:4" ht="30">
      <c r="A3661" s="446">
        <v>1292</v>
      </c>
      <c r="B3661" s="447" t="s">
        <v>9816</v>
      </c>
      <c r="C3661" s="448" t="s">
        <v>6190</v>
      </c>
      <c r="D3661" s="449" t="s">
        <v>14138</v>
      </c>
    </row>
    <row r="3662" spans="1:4" ht="30">
      <c r="A3662" s="446">
        <v>1287</v>
      </c>
      <c r="B3662" s="447" t="s">
        <v>9817</v>
      </c>
      <c r="C3662" s="448" t="s">
        <v>6190</v>
      </c>
      <c r="D3662" s="449" t="s">
        <v>14139</v>
      </c>
    </row>
    <row r="3663" spans="1:4" ht="30">
      <c r="A3663" s="446">
        <v>1297</v>
      </c>
      <c r="B3663" s="447" t="s">
        <v>9818</v>
      </c>
      <c r="C3663" s="448" t="s">
        <v>6190</v>
      </c>
      <c r="D3663" s="449" t="s">
        <v>14140</v>
      </c>
    </row>
    <row r="3664" spans="1:4" ht="30">
      <c r="A3664" s="446">
        <v>4786</v>
      </c>
      <c r="B3664" s="447" t="s">
        <v>9819</v>
      </c>
      <c r="C3664" s="448" t="s">
        <v>6190</v>
      </c>
      <c r="D3664" s="449" t="s">
        <v>14141</v>
      </c>
    </row>
    <row r="3665" spans="1:4" ht="30">
      <c r="A3665" s="446">
        <v>10840</v>
      </c>
      <c r="B3665" s="447" t="s">
        <v>9820</v>
      </c>
      <c r="C3665" s="448" t="s">
        <v>6190</v>
      </c>
      <c r="D3665" s="449" t="s">
        <v>14142</v>
      </c>
    </row>
    <row r="3666" spans="1:4" ht="30">
      <c r="A3666" s="446">
        <v>10841</v>
      </c>
      <c r="B3666" s="447" t="s">
        <v>15457</v>
      </c>
      <c r="C3666" s="448" t="s">
        <v>6190</v>
      </c>
      <c r="D3666" s="449" t="s">
        <v>14143</v>
      </c>
    </row>
    <row r="3667" spans="1:4" ht="30">
      <c r="A3667" s="446">
        <v>25980</v>
      </c>
      <c r="B3667" s="447" t="s">
        <v>9821</v>
      </c>
      <c r="C3667" s="448" t="s">
        <v>6190</v>
      </c>
      <c r="D3667" s="449" t="s">
        <v>14144</v>
      </c>
    </row>
    <row r="3668" spans="1:4" ht="30">
      <c r="A3668" s="446">
        <v>10842</v>
      </c>
      <c r="B3668" s="447" t="s">
        <v>9822</v>
      </c>
      <c r="C3668" s="448" t="s">
        <v>6190</v>
      </c>
      <c r="D3668" s="449" t="s">
        <v>14145</v>
      </c>
    </row>
    <row r="3669" spans="1:4">
      <c r="A3669" s="446">
        <v>21108</v>
      </c>
      <c r="B3669" s="447" t="s">
        <v>9823</v>
      </c>
      <c r="C3669" s="448" t="s">
        <v>6190</v>
      </c>
      <c r="D3669" s="449" t="s">
        <v>14146</v>
      </c>
    </row>
    <row r="3670" spans="1:4">
      <c r="A3670" s="446">
        <v>38180</v>
      </c>
      <c r="B3670" s="447" t="s">
        <v>9824</v>
      </c>
      <c r="C3670" s="448" t="s">
        <v>6190</v>
      </c>
      <c r="D3670" s="449" t="s">
        <v>14147</v>
      </c>
    </row>
    <row r="3671" spans="1:4">
      <c r="A3671" s="446">
        <v>40648</v>
      </c>
      <c r="B3671" s="447" t="s">
        <v>9825</v>
      </c>
      <c r="C3671" s="448" t="s">
        <v>6190</v>
      </c>
      <c r="D3671" s="449" t="s">
        <v>14148</v>
      </c>
    </row>
    <row r="3672" spans="1:4">
      <c r="A3672" s="446">
        <v>40649</v>
      </c>
      <c r="B3672" s="447" t="s">
        <v>9826</v>
      </c>
      <c r="C3672" s="448" t="s">
        <v>6190</v>
      </c>
      <c r="D3672" s="449" t="s">
        <v>14149</v>
      </c>
    </row>
    <row r="3673" spans="1:4">
      <c r="A3673" s="446">
        <v>40650</v>
      </c>
      <c r="B3673" s="447" t="s">
        <v>9827</v>
      </c>
      <c r="C3673" s="448" t="s">
        <v>6190</v>
      </c>
      <c r="D3673" s="449" t="s">
        <v>14150</v>
      </c>
    </row>
    <row r="3674" spans="1:4">
      <c r="A3674" s="446">
        <v>40651</v>
      </c>
      <c r="B3674" s="447" t="s">
        <v>9828</v>
      </c>
      <c r="C3674" s="448" t="s">
        <v>6190</v>
      </c>
      <c r="D3674" s="449" t="s">
        <v>14151</v>
      </c>
    </row>
    <row r="3675" spans="1:4">
      <c r="A3675" s="446">
        <v>40652</v>
      </c>
      <c r="B3675" s="447" t="s">
        <v>9829</v>
      </c>
      <c r="C3675" s="448" t="s">
        <v>6190</v>
      </c>
      <c r="D3675" s="449" t="s">
        <v>14152</v>
      </c>
    </row>
    <row r="3676" spans="1:4" ht="30">
      <c r="A3676" s="446">
        <v>40647</v>
      </c>
      <c r="B3676" s="447" t="s">
        <v>9830</v>
      </c>
      <c r="C3676" s="448" t="s">
        <v>6190</v>
      </c>
      <c r="D3676" s="449" t="s">
        <v>14153</v>
      </c>
    </row>
    <row r="3677" spans="1:4">
      <c r="A3677" s="446">
        <v>40653</v>
      </c>
      <c r="B3677" s="447" t="s">
        <v>9831</v>
      </c>
      <c r="C3677" s="448" t="s">
        <v>6190</v>
      </c>
      <c r="D3677" s="449" t="s">
        <v>14154</v>
      </c>
    </row>
    <row r="3678" spans="1:4">
      <c r="A3678" s="446">
        <v>36178</v>
      </c>
      <c r="B3678" s="447" t="s">
        <v>9832</v>
      </c>
      <c r="C3678" s="448" t="s">
        <v>6192</v>
      </c>
      <c r="D3678" s="449" t="s">
        <v>14155</v>
      </c>
    </row>
    <row r="3679" spans="1:4">
      <c r="A3679" s="446">
        <v>38195</v>
      </c>
      <c r="B3679" s="447" t="s">
        <v>9833</v>
      </c>
      <c r="C3679" s="448" t="s">
        <v>6190</v>
      </c>
      <c r="D3679" s="449" t="s">
        <v>14156</v>
      </c>
    </row>
    <row r="3680" spans="1:4" ht="30">
      <c r="A3680" s="446">
        <v>38181</v>
      </c>
      <c r="B3680" s="447" t="s">
        <v>9834</v>
      </c>
      <c r="C3680" s="448" t="s">
        <v>6190</v>
      </c>
      <c r="D3680" s="449" t="s">
        <v>14157</v>
      </c>
    </row>
    <row r="3681" spans="1:4">
      <c r="A3681" s="446">
        <v>38182</v>
      </c>
      <c r="B3681" s="447" t="s">
        <v>9835</v>
      </c>
      <c r="C3681" s="448" t="s">
        <v>6190</v>
      </c>
      <c r="D3681" s="449" t="s">
        <v>14158</v>
      </c>
    </row>
    <row r="3682" spans="1:4" ht="30">
      <c r="A3682" s="446">
        <v>38186</v>
      </c>
      <c r="B3682" s="447" t="s">
        <v>9836</v>
      </c>
      <c r="C3682" s="448" t="s">
        <v>6190</v>
      </c>
      <c r="D3682" s="449" t="s">
        <v>14159</v>
      </c>
    </row>
    <row r="3683" spans="1:4" ht="30">
      <c r="A3683" s="446">
        <v>38185</v>
      </c>
      <c r="B3683" s="447" t="s">
        <v>9837</v>
      </c>
      <c r="C3683" s="448" t="s">
        <v>6190</v>
      </c>
      <c r="D3683" s="449" t="s">
        <v>14160</v>
      </c>
    </row>
    <row r="3684" spans="1:4" ht="30">
      <c r="A3684" s="446">
        <v>40654</v>
      </c>
      <c r="B3684" s="447" t="s">
        <v>9838</v>
      </c>
      <c r="C3684" s="448" t="s">
        <v>6190</v>
      </c>
      <c r="D3684" s="449" t="s">
        <v>14161</v>
      </c>
    </row>
    <row r="3685" spans="1:4" ht="30">
      <c r="A3685" s="446">
        <v>25981</v>
      </c>
      <c r="B3685" s="447" t="s">
        <v>9839</v>
      </c>
      <c r="C3685" s="448" t="s">
        <v>6190</v>
      </c>
      <c r="D3685" s="449" t="s">
        <v>14162</v>
      </c>
    </row>
    <row r="3686" spans="1:4" ht="30">
      <c r="A3686" s="446">
        <v>4822</v>
      </c>
      <c r="B3686" s="447" t="s">
        <v>9840</v>
      </c>
      <c r="C3686" s="448" t="s">
        <v>6190</v>
      </c>
      <c r="D3686" s="449" t="s">
        <v>14163</v>
      </c>
    </row>
    <row r="3687" spans="1:4" ht="30">
      <c r="A3687" s="446">
        <v>4818</v>
      </c>
      <c r="B3687" s="447" t="s">
        <v>9841</v>
      </c>
      <c r="C3687" s="448" t="s">
        <v>6190</v>
      </c>
      <c r="D3687" s="449" t="s">
        <v>14164</v>
      </c>
    </row>
    <row r="3688" spans="1:4" ht="30">
      <c r="A3688" s="446">
        <v>39567</v>
      </c>
      <c r="B3688" s="447" t="s">
        <v>9842</v>
      </c>
      <c r="C3688" s="448" t="s">
        <v>6190</v>
      </c>
      <c r="D3688" s="449" t="s">
        <v>14165</v>
      </c>
    </row>
    <row r="3689" spans="1:4" ht="30">
      <c r="A3689" s="446">
        <v>39566</v>
      </c>
      <c r="B3689" s="447" t="s">
        <v>9843</v>
      </c>
      <c r="C3689" s="448" t="s">
        <v>6190</v>
      </c>
      <c r="D3689" s="449" t="s">
        <v>14166</v>
      </c>
    </row>
    <row r="3690" spans="1:4">
      <c r="A3690" s="446">
        <v>11062</v>
      </c>
      <c r="B3690" s="447" t="s">
        <v>9844</v>
      </c>
      <c r="C3690" s="448" t="s">
        <v>6190</v>
      </c>
      <c r="D3690" s="449" t="s">
        <v>12158</v>
      </c>
    </row>
    <row r="3691" spans="1:4">
      <c r="A3691" s="446">
        <v>11063</v>
      </c>
      <c r="B3691" s="447" t="s">
        <v>9845</v>
      </c>
      <c r="C3691" s="448" t="s">
        <v>6190</v>
      </c>
      <c r="D3691" s="449" t="s">
        <v>14167</v>
      </c>
    </row>
    <row r="3692" spans="1:4">
      <c r="A3692" s="446">
        <v>13521</v>
      </c>
      <c r="B3692" s="447" t="s">
        <v>9846</v>
      </c>
      <c r="C3692" s="448" t="s">
        <v>6192</v>
      </c>
      <c r="D3692" s="449" t="s">
        <v>14168</v>
      </c>
    </row>
    <row r="3693" spans="1:4" ht="30">
      <c r="A3693" s="446">
        <v>10851</v>
      </c>
      <c r="B3693" s="447" t="s">
        <v>9847</v>
      </c>
      <c r="C3693" s="448" t="s">
        <v>6192</v>
      </c>
      <c r="D3693" s="449" t="s">
        <v>14169</v>
      </c>
    </row>
    <row r="3694" spans="1:4" ht="30">
      <c r="A3694" s="446">
        <v>39515</v>
      </c>
      <c r="B3694" s="447" t="s">
        <v>9848</v>
      </c>
      <c r="C3694" s="448" t="s">
        <v>6192</v>
      </c>
      <c r="D3694" s="449" t="s">
        <v>14170</v>
      </c>
    </row>
    <row r="3695" spans="1:4" ht="30">
      <c r="A3695" s="446">
        <v>39516</v>
      </c>
      <c r="B3695" s="447" t="s">
        <v>9849</v>
      </c>
      <c r="C3695" s="448" t="s">
        <v>6192</v>
      </c>
      <c r="D3695" s="449" t="s">
        <v>14171</v>
      </c>
    </row>
    <row r="3696" spans="1:4" ht="30">
      <c r="A3696" s="446">
        <v>39514</v>
      </c>
      <c r="B3696" s="447" t="s">
        <v>9850</v>
      </c>
      <c r="C3696" s="448" t="s">
        <v>6192</v>
      </c>
      <c r="D3696" s="449" t="s">
        <v>12084</v>
      </c>
    </row>
    <row r="3697" spans="1:4" ht="30">
      <c r="A3697" s="446">
        <v>4812</v>
      </c>
      <c r="B3697" s="447" t="s">
        <v>9851</v>
      </c>
      <c r="C3697" s="448" t="s">
        <v>6190</v>
      </c>
      <c r="D3697" s="449" t="s">
        <v>12581</v>
      </c>
    </row>
    <row r="3698" spans="1:4">
      <c r="A3698" s="446">
        <v>10849</v>
      </c>
      <c r="B3698" s="447" t="s">
        <v>9852</v>
      </c>
      <c r="C3698" s="448" t="s">
        <v>6192</v>
      </c>
      <c r="D3698" s="449" t="s">
        <v>14172</v>
      </c>
    </row>
    <row r="3699" spans="1:4">
      <c r="A3699" s="446">
        <v>10848</v>
      </c>
      <c r="B3699" s="447" t="s">
        <v>9853</v>
      </c>
      <c r="C3699" s="448" t="s">
        <v>6192</v>
      </c>
      <c r="D3699" s="449" t="s">
        <v>14173</v>
      </c>
    </row>
    <row r="3700" spans="1:4" ht="30">
      <c r="A3700" s="446">
        <v>4813</v>
      </c>
      <c r="B3700" s="447" t="s">
        <v>9854</v>
      </c>
      <c r="C3700" s="448" t="s">
        <v>6190</v>
      </c>
      <c r="D3700" s="449" t="s">
        <v>14174</v>
      </c>
    </row>
    <row r="3701" spans="1:4" ht="45">
      <c r="A3701" s="446">
        <v>37560</v>
      </c>
      <c r="B3701" s="447" t="s">
        <v>9855</v>
      </c>
      <c r="C3701" s="448" t="s">
        <v>6192</v>
      </c>
      <c r="D3701" s="449" t="s">
        <v>13543</v>
      </c>
    </row>
    <row r="3702" spans="1:4" ht="45">
      <c r="A3702" s="446">
        <v>37557</v>
      </c>
      <c r="B3702" s="447" t="s">
        <v>9856</v>
      </c>
      <c r="C3702" s="448" t="s">
        <v>6192</v>
      </c>
      <c r="D3702" s="449" t="s">
        <v>11651</v>
      </c>
    </row>
    <row r="3703" spans="1:4" ht="45">
      <c r="A3703" s="446">
        <v>37556</v>
      </c>
      <c r="B3703" s="447" t="s">
        <v>9857</v>
      </c>
      <c r="C3703" s="448" t="s">
        <v>6192</v>
      </c>
      <c r="D3703" s="449" t="s">
        <v>14175</v>
      </c>
    </row>
    <row r="3704" spans="1:4" ht="45">
      <c r="A3704" s="446">
        <v>37559</v>
      </c>
      <c r="B3704" s="447" t="s">
        <v>9858</v>
      </c>
      <c r="C3704" s="448" t="s">
        <v>6192</v>
      </c>
      <c r="D3704" s="449" t="s">
        <v>14176</v>
      </c>
    </row>
    <row r="3705" spans="1:4" ht="45">
      <c r="A3705" s="446">
        <v>37539</v>
      </c>
      <c r="B3705" s="447" t="s">
        <v>9859</v>
      </c>
      <c r="C3705" s="448" t="s">
        <v>6192</v>
      </c>
      <c r="D3705" s="449" t="s">
        <v>14177</v>
      </c>
    </row>
    <row r="3706" spans="1:4" ht="45">
      <c r="A3706" s="446">
        <v>37558</v>
      </c>
      <c r="B3706" s="447" t="s">
        <v>9860</v>
      </c>
      <c r="C3706" s="448" t="s">
        <v>6192</v>
      </c>
      <c r="D3706" s="449" t="s">
        <v>12805</v>
      </c>
    </row>
    <row r="3707" spans="1:4">
      <c r="A3707" s="446">
        <v>34723</v>
      </c>
      <c r="B3707" s="447" t="s">
        <v>9861</v>
      </c>
      <c r="C3707" s="448" t="s">
        <v>6190</v>
      </c>
      <c r="D3707" s="449" t="s">
        <v>14178</v>
      </c>
    </row>
    <row r="3708" spans="1:4">
      <c r="A3708" s="446">
        <v>34721</v>
      </c>
      <c r="B3708" s="447" t="s">
        <v>9862</v>
      </c>
      <c r="C3708" s="448" t="s">
        <v>6190</v>
      </c>
      <c r="D3708" s="449" t="s">
        <v>14179</v>
      </c>
    </row>
    <row r="3709" spans="1:4">
      <c r="A3709" s="446">
        <v>4309</v>
      </c>
      <c r="B3709" s="447" t="s">
        <v>9863</v>
      </c>
      <c r="C3709" s="448" t="s">
        <v>6192</v>
      </c>
      <c r="D3709" s="449" t="s">
        <v>13106</v>
      </c>
    </row>
    <row r="3710" spans="1:4">
      <c r="A3710" s="446">
        <v>4307</v>
      </c>
      <c r="B3710" s="447" t="s">
        <v>9864</v>
      </c>
      <c r="C3710" s="448" t="s">
        <v>6192</v>
      </c>
      <c r="D3710" s="449" t="s">
        <v>11754</v>
      </c>
    </row>
    <row r="3711" spans="1:4">
      <c r="A3711" s="446">
        <v>10850</v>
      </c>
      <c r="B3711" s="447" t="s">
        <v>9865</v>
      </c>
      <c r="C3711" s="448" t="s">
        <v>6192</v>
      </c>
      <c r="D3711" s="449" t="s">
        <v>14180</v>
      </c>
    </row>
    <row r="3712" spans="1:4" ht="45">
      <c r="A3712" s="446">
        <v>42438</v>
      </c>
      <c r="B3712" s="447" t="s">
        <v>9866</v>
      </c>
      <c r="C3712" s="448" t="s">
        <v>6192</v>
      </c>
      <c r="D3712" s="449" t="s">
        <v>14181</v>
      </c>
    </row>
    <row r="3713" spans="1:4">
      <c r="A3713" s="446">
        <v>4792</v>
      </c>
      <c r="B3713" s="447" t="s">
        <v>9867</v>
      </c>
      <c r="C3713" s="448" t="s">
        <v>6190</v>
      </c>
      <c r="D3713" s="449" t="s">
        <v>14182</v>
      </c>
    </row>
    <row r="3714" spans="1:4" ht="30">
      <c r="A3714" s="446">
        <v>4790</v>
      </c>
      <c r="B3714" s="447" t="s">
        <v>9868</v>
      </c>
      <c r="C3714" s="448" t="s">
        <v>6190</v>
      </c>
      <c r="D3714" s="449" t="s">
        <v>13846</v>
      </c>
    </row>
    <row r="3715" spans="1:4" ht="30">
      <c r="A3715" s="446">
        <v>40671</v>
      </c>
      <c r="B3715" s="447" t="s">
        <v>9869</v>
      </c>
      <c r="C3715" s="448" t="s">
        <v>6190</v>
      </c>
      <c r="D3715" s="449" t="s">
        <v>14183</v>
      </c>
    </row>
    <row r="3716" spans="1:4">
      <c r="A3716" s="446">
        <v>7552</v>
      </c>
      <c r="B3716" s="447" t="s">
        <v>9870</v>
      </c>
      <c r="C3716" s="448" t="s">
        <v>6192</v>
      </c>
      <c r="D3716" s="449" t="s">
        <v>14184</v>
      </c>
    </row>
    <row r="3717" spans="1:4">
      <c r="A3717" s="446">
        <v>4893</v>
      </c>
      <c r="B3717" s="447" t="s">
        <v>9871</v>
      </c>
      <c r="C3717" s="448" t="s">
        <v>6192</v>
      </c>
      <c r="D3717" s="449" t="s">
        <v>14185</v>
      </c>
    </row>
    <row r="3718" spans="1:4">
      <c r="A3718" s="446">
        <v>4894</v>
      </c>
      <c r="B3718" s="447" t="s">
        <v>9872</v>
      </c>
      <c r="C3718" s="448" t="s">
        <v>6192</v>
      </c>
      <c r="D3718" s="449" t="s">
        <v>13312</v>
      </c>
    </row>
    <row r="3719" spans="1:4">
      <c r="A3719" s="446">
        <v>4890</v>
      </c>
      <c r="B3719" s="447" t="s">
        <v>9874</v>
      </c>
      <c r="C3719" s="448" t="s">
        <v>6192</v>
      </c>
      <c r="D3719" s="449" t="s">
        <v>14187</v>
      </c>
    </row>
    <row r="3720" spans="1:4">
      <c r="A3720" s="446">
        <v>4888</v>
      </c>
      <c r="B3720" s="447" t="s">
        <v>9873</v>
      </c>
      <c r="C3720" s="448" t="s">
        <v>6192</v>
      </c>
      <c r="D3720" s="449" t="s">
        <v>14186</v>
      </c>
    </row>
    <row r="3721" spans="1:4">
      <c r="A3721" s="446">
        <v>12411</v>
      </c>
      <c r="B3721" s="447" t="s">
        <v>9875</v>
      </c>
      <c r="C3721" s="448" t="s">
        <v>6192</v>
      </c>
      <c r="D3721" s="449" t="s">
        <v>14188</v>
      </c>
    </row>
    <row r="3722" spans="1:4">
      <c r="A3722" s="446">
        <v>4891</v>
      </c>
      <c r="B3722" s="447" t="s">
        <v>9876</v>
      </c>
      <c r="C3722" s="448" t="s">
        <v>6192</v>
      </c>
      <c r="D3722" s="449" t="s">
        <v>14189</v>
      </c>
    </row>
    <row r="3723" spans="1:4">
      <c r="A3723" s="446">
        <v>4892</v>
      </c>
      <c r="B3723" s="447" t="s">
        <v>9878</v>
      </c>
      <c r="C3723" s="448" t="s">
        <v>6192</v>
      </c>
      <c r="D3723" s="449" t="s">
        <v>14191</v>
      </c>
    </row>
    <row r="3724" spans="1:4">
      <c r="A3724" s="446">
        <v>4889</v>
      </c>
      <c r="B3724" s="447" t="s">
        <v>9877</v>
      </c>
      <c r="C3724" s="448" t="s">
        <v>6192</v>
      </c>
      <c r="D3724" s="449" t="s">
        <v>14190</v>
      </c>
    </row>
    <row r="3725" spans="1:4">
      <c r="A3725" s="446">
        <v>12412</v>
      </c>
      <c r="B3725" s="447" t="s">
        <v>9879</v>
      </c>
      <c r="C3725" s="448" t="s">
        <v>6192</v>
      </c>
      <c r="D3725" s="449" t="s">
        <v>14192</v>
      </c>
    </row>
    <row r="3726" spans="1:4">
      <c r="A3726" s="446">
        <v>11073</v>
      </c>
      <c r="B3726" s="447" t="s">
        <v>9880</v>
      </c>
      <c r="C3726" s="448" t="s">
        <v>6192</v>
      </c>
      <c r="D3726" s="449" t="s">
        <v>12111</v>
      </c>
    </row>
    <row r="3727" spans="1:4">
      <c r="A3727" s="446">
        <v>11071</v>
      </c>
      <c r="B3727" s="447" t="s">
        <v>9881</v>
      </c>
      <c r="C3727" s="448" t="s">
        <v>6192</v>
      </c>
      <c r="D3727" s="449" t="s">
        <v>11931</v>
      </c>
    </row>
    <row r="3728" spans="1:4">
      <c r="A3728" s="446">
        <v>11072</v>
      </c>
      <c r="B3728" s="447" t="s">
        <v>9882</v>
      </c>
      <c r="C3728" s="448" t="s">
        <v>6192</v>
      </c>
      <c r="D3728" s="449" t="s">
        <v>11629</v>
      </c>
    </row>
    <row r="3729" spans="1:4">
      <c r="A3729" s="446">
        <v>4895</v>
      </c>
      <c r="B3729" s="447" t="s">
        <v>9883</v>
      </c>
      <c r="C3729" s="448" t="s">
        <v>6192</v>
      </c>
      <c r="D3729" s="449" t="s">
        <v>14193</v>
      </c>
    </row>
    <row r="3730" spans="1:4">
      <c r="A3730" s="446">
        <v>4907</v>
      </c>
      <c r="B3730" s="447" t="s">
        <v>9884</v>
      </c>
      <c r="C3730" s="448" t="s">
        <v>6192</v>
      </c>
      <c r="D3730" s="449" t="s">
        <v>14194</v>
      </c>
    </row>
    <row r="3731" spans="1:4">
      <c r="A3731" s="446">
        <v>4902</v>
      </c>
      <c r="B3731" s="447" t="s">
        <v>9885</v>
      </c>
      <c r="C3731" s="448" t="s">
        <v>6192</v>
      </c>
      <c r="D3731" s="449" t="s">
        <v>11500</v>
      </c>
    </row>
    <row r="3732" spans="1:4">
      <c r="A3732" s="446">
        <v>4908</v>
      </c>
      <c r="B3732" s="447" t="s">
        <v>9886</v>
      </c>
      <c r="C3732" s="448" t="s">
        <v>6192</v>
      </c>
      <c r="D3732" s="449" t="s">
        <v>14195</v>
      </c>
    </row>
    <row r="3733" spans="1:4">
      <c r="A3733" s="446">
        <v>4909</v>
      </c>
      <c r="B3733" s="447" t="s">
        <v>9887</v>
      </c>
      <c r="C3733" s="448" t="s">
        <v>6192</v>
      </c>
      <c r="D3733" s="449" t="s">
        <v>14196</v>
      </c>
    </row>
    <row r="3734" spans="1:4">
      <c r="A3734" s="446">
        <v>4903</v>
      </c>
      <c r="B3734" s="447" t="s">
        <v>9888</v>
      </c>
      <c r="C3734" s="448" t="s">
        <v>6192</v>
      </c>
      <c r="D3734" s="449" t="s">
        <v>14197</v>
      </c>
    </row>
    <row r="3735" spans="1:4">
      <c r="A3735" s="446">
        <v>4897</v>
      </c>
      <c r="B3735" s="447" t="s">
        <v>9889</v>
      </c>
      <c r="C3735" s="448" t="s">
        <v>6192</v>
      </c>
      <c r="D3735" s="449" t="s">
        <v>11295</v>
      </c>
    </row>
    <row r="3736" spans="1:4">
      <c r="A3736" s="446">
        <v>4896</v>
      </c>
      <c r="B3736" s="447" t="s">
        <v>9890</v>
      </c>
      <c r="C3736" s="448" t="s">
        <v>6192</v>
      </c>
      <c r="D3736" s="449" t="s">
        <v>11738</v>
      </c>
    </row>
    <row r="3737" spans="1:4">
      <c r="A3737" s="446">
        <v>4900</v>
      </c>
      <c r="B3737" s="447" t="s">
        <v>9891</v>
      </c>
      <c r="C3737" s="448" t="s">
        <v>6192</v>
      </c>
      <c r="D3737" s="449" t="s">
        <v>13047</v>
      </c>
    </row>
    <row r="3738" spans="1:4">
      <c r="A3738" s="446">
        <v>4898</v>
      </c>
      <c r="B3738" s="447" t="s">
        <v>9892</v>
      </c>
      <c r="C3738" s="448" t="s">
        <v>6192</v>
      </c>
      <c r="D3738" s="449" t="s">
        <v>12951</v>
      </c>
    </row>
    <row r="3739" spans="1:4">
      <c r="A3739" s="446">
        <v>4899</v>
      </c>
      <c r="B3739" s="447" t="s">
        <v>9893</v>
      </c>
      <c r="C3739" s="448" t="s">
        <v>6192</v>
      </c>
      <c r="D3739" s="449" t="s">
        <v>14198</v>
      </c>
    </row>
    <row r="3740" spans="1:4">
      <c r="A3740" s="446">
        <v>11096</v>
      </c>
      <c r="B3740" s="447" t="s">
        <v>9894</v>
      </c>
      <c r="C3740" s="448" t="s">
        <v>6238</v>
      </c>
      <c r="D3740" s="449" t="s">
        <v>11318</v>
      </c>
    </row>
    <row r="3741" spans="1:4">
      <c r="A3741" s="446">
        <v>4741</v>
      </c>
      <c r="B3741" s="447" t="s">
        <v>9895</v>
      </c>
      <c r="C3741" s="448" t="s">
        <v>6356</v>
      </c>
      <c r="D3741" s="449" t="s">
        <v>14199</v>
      </c>
    </row>
    <row r="3742" spans="1:4">
      <c r="A3742" s="446">
        <v>4752</v>
      </c>
      <c r="B3742" s="447" t="s">
        <v>9896</v>
      </c>
      <c r="C3742" s="448" t="s">
        <v>6191</v>
      </c>
      <c r="D3742" s="449" t="s">
        <v>11895</v>
      </c>
    </row>
    <row r="3743" spans="1:4">
      <c r="A3743" s="446">
        <v>41091</v>
      </c>
      <c r="B3743" s="447" t="s">
        <v>9897</v>
      </c>
      <c r="C3743" s="448" t="s">
        <v>6360</v>
      </c>
      <c r="D3743" s="449" t="s">
        <v>14200</v>
      </c>
    </row>
    <row r="3744" spans="1:4" ht="30">
      <c r="A3744" s="446">
        <v>13954</v>
      </c>
      <c r="B3744" s="447" t="s">
        <v>9898</v>
      </c>
      <c r="C3744" s="448" t="s">
        <v>6192</v>
      </c>
      <c r="D3744" s="449" t="s">
        <v>14201</v>
      </c>
    </row>
    <row r="3745" spans="1:4">
      <c r="A3745" s="446">
        <v>3411</v>
      </c>
      <c r="B3745" s="447" t="s">
        <v>9899</v>
      </c>
      <c r="C3745" s="448" t="s">
        <v>6238</v>
      </c>
      <c r="D3745" s="449" t="s">
        <v>14202</v>
      </c>
    </row>
    <row r="3746" spans="1:4">
      <c r="A3746" s="446">
        <v>39995</v>
      </c>
      <c r="B3746" s="447" t="s">
        <v>9900</v>
      </c>
      <c r="C3746" s="448" t="s">
        <v>6356</v>
      </c>
      <c r="D3746" s="449" t="s">
        <v>14203</v>
      </c>
    </row>
    <row r="3747" spans="1:4" ht="30">
      <c r="A3747" s="446">
        <v>11615</v>
      </c>
      <c r="B3747" s="447" t="s">
        <v>9901</v>
      </c>
      <c r="C3747" s="448" t="s">
        <v>6190</v>
      </c>
      <c r="D3747" s="449" t="s">
        <v>11921</v>
      </c>
    </row>
    <row r="3748" spans="1:4" ht="30">
      <c r="A3748" s="446">
        <v>3408</v>
      </c>
      <c r="B3748" s="447" t="s">
        <v>9902</v>
      </c>
      <c r="C3748" s="448" t="s">
        <v>6190</v>
      </c>
      <c r="D3748" s="449" t="s">
        <v>14204</v>
      </c>
    </row>
    <row r="3749" spans="1:4" ht="30">
      <c r="A3749" s="446">
        <v>3409</v>
      </c>
      <c r="B3749" s="447" t="s">
        <v>9903</v>
      </c>
      <c r="C3749" s="448" t="s">
        <v>6190</v>
      </c>
      <c r="D3749" s="449" t="s">
        <v>12521</v>
      </c>
    </row>
    <row r="3750" spans="1:4">
      <c r="A3750" s="446">
        <v>11427</v>
      </c>
      <c r="B3750" s="447" t="s">
        <v>9904</v>
      </c>
      <c r="C3750" s="448" t="s">
        <v>6238</v>
      </c>
      <c r="D3750" s="449" t="s">
        <v>14205</v>
      </c>
    </row>
    <row r="3751" spans="1:4" ht="30">
      <c r="A3751" s="446">
        <v>4491</v>
      </c>
      <c r="B3751" s="447" t="s">
        <v>9905</v>
      </c>
      <c r="C3751" s="448" t="s">
        <v>6193</v>
      </c>
      <c r="D3751" s="449" t="s">
        <v>14206</v>
      </c>
    </row>
    <row r="3752" spans="1:4" ht="30">
      <c r="A3752" s="446">
        <v>26022</v>
      </c>
      <c r="B3752" s="447" t="s">
        <v>9906</v>
      </c>
      <c r="C3752" s="448" t="s">
        <v>6192</v>
      </c>
      <c r="D3752" s="449" t="s">
        <v>14207</v>
      </c>
    </row>
    <row r="3753" spans="1:4">
      <c r="A3753" s="446">
        <v>421</v>
      </c>
      <c r="B3753" s="447" t="s">
        <v>9907</v>
      </c>
      <c r="C3753" s="448" t="s">
        <v>6192</v>
      </c>
      <c r="D3753" s="449" t="s">
        <v>13080</v>
      </c>
    </row>
    <row r="3754" spans="1:4">
      <c r="A3754" s="446">
        <v>12362</v>
      </c>
      <c r="B3754" s="447" t="s">
        <v>9908</v>
      </c>
      <c r="C3754" s="448" t="s">
        <v>6192</v>
      </c>
      <c r="D3754" s="449" t="s">
        <v>14208</v>
      </c>
    </row>
    <row r="3755" spans="1:4">
      <c r="A3755" s="446">
        <v>14148</v>
      </c>
      <c r="B3755" s="447" t="s">
        <v>9909</v>
      </c>
      <c r="C3755" s="448" t="s">
        <v>6192</v>
      </c>
      <c r="D3755" s="449" t="s">
        <v>11853</v>
      </c>
    </row>
    <row r="3756" spans="1:4">
      <c r="A3756" s="446">
        <v>4341</v>
      </c>
      <c r="B3756" s="447" t="s">
        <v>9910</v>
      </c>
      <c r="C3756" s="448" t="s">
        <v>6192</v>
      </c>
      <c r="D3756" s="449" t="s">
        <v>11908</v>
      </c>
    </row>
    <row r="3757" spans="1:4">
      <c r="A3757" s="446">
        <v>4337</v>
      </c>
      <c r="B3757" s="447" t="s">
        <v>9911</v>
      </c>
      <c r="C3757" s="448" t="s">
        <v>6192</v>
      </c>
      <c r="D3757" s="449" t="s">
        <v>11629</v>
      </c>
    </row>
    <row r="3758" spans="1:4">
      <c r="A3758" s="446">
        <v>11971</v>
      </c>
      <c r="B3758" s="447" t="s">
        <v>9914</v>
      </c>
      <c r="C3758" s="448" t="s">
        <v>6192</v>
      </c>
      <c r="D3758" s="449" t="s">
        <v>12972</v>
      </c>
    </row>
    <row r="3759" spans="1:4">
      <c r="A3759" s="446">
        <v>4339</v>
      </c>
      <c r="B3759" s="447" t="s">
        <v>9912</v>
      </c>
      <c r="C3759" s="448" t="s">
        <v>6192</v>
      </c>
      <c r="D3759" s="449" t="s">
        <v>11603</v>
      </c>
    </row>
    <row r="3760" spans="1:4">
      <c r="A3760" s="446">
        <v>39997</v>
      </c>
      <c r="B3760" s="447" t="s">
        <v>9913</v>
      </c>
      <c r="C3760" s="448" t="s">
        <v>6192</v>
      </c>
      <c r="D3760" s="449" t="s">
        <v>14209</v>
      </c>
    </row>
    <row r="3761" spans="1:4">
      <c r="A3761" s="446">
        <v>4342</v>
      </c>
      <c r="B3761" s="447" t="s">
        <v>9915</v>
      </c>
      <c r="C3761" s="448" t="s">
        <v>6192</v>
      </c>
      <c r="D3761" s="449" t="s">
        <v>14030</v>
      </c>
    </row>
    <row r="3762" spans="1:4">
      <c r="A3762" s="446">
        <v>4330</v>
      </c>
      <c r="B3762" s="447" t="s">
        <v>9916</v>
      </c>
      <c r="C3762" s="448" t="s">
        <v>6192</v>
      </c>
      <c r="D3762" s="449" t="s">
        <v>14028</v>
      </c>
    </row>
    <row r="3763" spans="1:4">
      <c r="A3763" s="446">
        <v>4340</v>
      </c>
      <c r="B3763" s="447" t="s">
        <v>9917</v>
      </c>
      <c r="C3763" s="448" t="s">
        <v>6192</v>
      </c>
      <c r="D3763" s="449" t="s">
        <v>11305</v>
      </c>
    </row>
    <row r="3764" spans="1:4">
      <c r="A3764" s="446">
        <v>5088</v>
      </c>
      <c r="B3764" s="447" t="s">
        <v>9918</v>
      </c>
      <c r="C3764" s="448" t="s">
        <v>6192</v>
      </c>
      <c r="D3764" s="449" t="s">
        <v>13776</v>
      </c>
    </row>
    <row r="3765" spans="1:4" ht="30">
      <c r="A3765" s="446">
        <v>11154</v>
      </c>
      <c r="B3765" s="447" t="s">
        <v>9919</v>
      </c>
      <c r="C3765" s="448" t="s">
        <v>6192</v>
      </c>
      <c r="D3765" s="449" t="s">
        <v>14210</v>
      </c>
    </row>
    <row r="3766" spans="1:4" ht="45">
      <c r="A3766" s="446">
        <v>39021</v>
      </c>
      <c r="B3766" s="447" t="s">
        <v>9920</v>
      </c>
      <c r="C3766" s="448" t="s">
        <v>6192</v>
      </c>
      <c r="D3766" s="449" t="s">
        <v>14211</v>
      </c>
    </row>
    <row r="3767" spans="1:4" ht="30">
      <c r="A3767" s="446">
        <v>39022</v>
      </c>
      <c r="B3767" s="447" t="s">
        <v>9921</v>
      </c>
      <c r="C3767" s="448" t="s">
        <v>6192</v>
      </c>
      <c r="D3767" s="449" t="s">
        <v>14212</v>
      </c>
    </row>
    <row r="3768" spans="1:4" ht="30">
      <c r="A3768" s="446">
        <v>39024</v>
      </c>
      <c r="B3768" s="447" t="s">
        <v>15456</v>
      </c>
      <c r="C3768" s="448" t="s">
        <v>6192</v>
      </c>
      <c r="D3768" s="449" t="s">
        <v>14213</v>
      </c>
    </row>
    <row r="3769" spans="1:4" ht="30">
      <c r="A3769" s="446">
        <v>4914</v>
      </c>
      <c r="B3769" s="447" t="s">
        <v>9922</v>
      </c>
      <c r="C3769" s="448" t="s">
        <v>6190</v>
      </c>
      <c r="D3769" s="449" t="s">
        <v>14214</v>
      </c>
    </row>
    <row r="3770" spans="1:4" ht="30">
      <c r="A3770" s="446">
        <v>4917</v>
      </c>
      <c r="B3770" s="447" t="s">
        <v>9923</v>
      </c>
      <c r="C3770" s="448" t="s">
        <v>6190</v>
      </c>
      <c r="D3770" s="449" t="s">
        <v>14215</v>
      </c>
    </row>
    <row r="3771" spans="1:4" ht="30">
      <c r="A3771" s="446">
        <v>39025</v>
      </c>
      <c r="B3771" s="447" t="s">
        <v>9924</v>
      </c>
      <c r="C3771" s="448" t="s">
        <v>6192</v>
      </c>
      <c r="D3771" s="449" t="s">
        <v>14216</v>
      </c>
    </row>
    <row r="3772" spans="1:4" ht="30">
      <c r="A3772" s="446">
        <v>4930</v>
      </c>
      <c r="B3772" s="447" t="s">
        <v>9925</v>
      </c>
      <c r="C3772" s="448" t="s">
        <v>6190</v>
      </c>
      <c r="D3772" s="449" t="s">
        <v>14217</v>
      </c>
    </row>
    <row r="3773" spans="1:4" ht="30">
      <c r="A3773" s="446">
        <v>4922</v>
      </c>
      <c r="B3773" s="447" t="s">
        <v>9926</v>
      </c>
      <c r="C3773" s="448" t="s">
        <v>6190</v>
      </c>
      <c r="D3773" s="449" t="s">
        <v>14218</v>
      </c>
    </row>
    <row r="3774" spans="1:4" ht="30">
      <c r="A3774" s="446">
        <v>4911</v>
      </c>
      <c r="B3774" s="447" t="s">
        <v>9927</v>
      </c>
      <c r="C3774" s="448" t="s">
        <v>6190</v>
      </c>
      <c r="D3774" s="449" t="s">
        <v>14219</v>
      </c>
    </row>
    <row r="3775" spans="1:4" ht="30">
      <c r="A3775" s="446">
        <v>37518</v>
      </c>
      <c r="B3775" s="447" t="s">
        <v>15455</v>
      </c>
      <c r="C3775" s="448" t="s">
        <v>6190</v>
      </c>
      <c r="D3775" s="449" t="s">
        <v>14220</v>
      </c>
    </row>
    <row r="3776" spans="1:4" ht="30">
      <c r="A3776" s="446">
        <v>4910</v>
      </c>
      <c r="B3776" s="447" t="s">
        <v>9928</v>
      </c>
      <c r="C3776" s="448" t="s">
        <v>6190</v>
      </c>
      <c r="D3776" s="449" t="s">
        <v>14219</v>
      </c>
    </row>
    <row r="3777" spans="1:4" ht="30">
      <c r="A3777" s="446">
        <v>4943</v>
      </c>
      <c r="B3777" s="447" t="s">
        <v>9929</v>
      </c>
      <c r="C3777" s="448" t="s">
        <v>6190</v>
      </c>
      <c r="D3777" s="449" t="s">
        <v>14221</v>
      </c>
    </row>
    <row r="3778" spans="1:4" ht="30">
      <c r="A3778" s="446">
        <v>5002</v>
      </c>
      <c r="B3778" s="447" t="s">
        <v>9930</v>
      </c>
      <c r="C3778" s="448" t="s">
        <v>6190</v>
      </c>
      <c r="D3778" s="449" t="s">
        <v>14222</v>
      </c>
    </row>
    <row r="3779" spans="1:4">
      <c r="A3779" s="446">
        <v>4977</v>
      </c>
      <c r="B3779" s="447" t="s">
        <v>9931</v>
      </c>
      <c r="C3779" s="448" t="s">
        <v>6190</v>
      </c>
      <c r="D3779" s="449" t="s">
        <v>14223</v>
      </c>
    </row>
    <row r="3780" spans="1:4" ht="30">
      <c r="A3780" s="446">
        <v>11364</v>
      </c>
      <c r="B3780" s="447" t="s">
        <v>9935</v>
      </c>
      <c r="C3780" s="448" t="s">
        <v>6192</v>
      </c>
      <c r="D3780" s="449" t="s">
        <v>14227</v>
      </c>
    </row>
    <row r="3781" spans="1:4" ht="30">
      <c r="A3781" s="446">
        <v>11365</v>
      </c>
      <c r="B3781" s="447" t="s">
        <v>9936</v>
      </c>
      <c r="C3781" s="448" t="s">
        <v>6192</v>
      </c>
      <c r="D3781" s="449" t="s">
        <v>14228</v>
      </c>
    </row>
    <row r="3782" spans="1:4" ht="30">
      <c r="A3782" s="446">
        <v>11366</v>
      </c>
      <c r="B3782" s="447" t="s">
        <v>9937</v>
      </c>
      <c r="C3782" s="448" t="s">
        <v>6192</v>
      </c>
      <c r="D3782" s="449" t="s">
        <v>14229</v>
      </c>
    </row>
    <row r="3783" spans="1:4" ht="30">
      <c r="A3783" s="446">
        <v>11367</v>
      </c>
      <c r="B3783" s="447" t="s">
        <v>9938</v>
      </c>
      <c r="C3783" s="448" t="s">
        <v>6190</v>
      </c>
      <c r="D3783" s="449" t="s">
        <v>14230</v>
      </c>
    </row>
    <row r="3784" spans="1:4" ht="30">
      <c r="A3784" s="446">
        <v>4989</v>
      </c>
      <c r="B3784" s="447" t="s">
        <v>9939</v>
      </c>
      <c r="C3784" s="448" t="s">
        <v>6192</v>
      </c>
      <c r="D3784" s="449" t="s">
        <v>14231</v>
      </c>
    </row>
    <row r="3785" spans="1:4" ht="30">
      <c r="A3785" s="446">
        <v>4982</v>
      </c>
      <c r="B3785" s="447" t="s">
        <v>9940</v>
      </c>
      <c r="C3785" s="448" t="s">
        <v>6192</v>
      </c>
      <c r="D3785" s="449" t="s">
        <v>14232</v>
      </c>
    </row>
    <row r="3786" spans="1:4" ht="30">
      <c r="A3786" s="446">
        <v>20322</v>
      </c>
      <c r="B3786" s="447" t="s">
        <v>15454</v>
      </c>
      <c r="C3786" s="448" t="s">
        <v>6192</v>
      </c>
      <c r="D3786" s="449" t="s">
        <v>14233</v>
      </c>
    </row>
    <row r="3787" spans="1:4" ht="30">
      <c r="A3787" s="446">
        <v>10553</v>
      </c>
      <c r="B3787" s="447" t="s">
        <v>9941</v>
      </c>
      <c r="C3787" s="448" t="s">
        <v>6192</v>
      </c>
      <c r="D3787" s="449" t="s">
        <v>14234</v>
      </c>
    </row>
    <row r="3788" spans="1:4" ht="30">
      <c r="A3788" s="446">
        <v>5020</v>
      </c>
      <c r="B3788" s="447" t="s">
        <v>9942</v>
      </c>
      <c r="C3788" s="448" t="s">
        <v>6192</v>
      </c>
      <c r="D3788" s="449" t="s">
        <v>14235</v>
      </c>
    </row>
    <row r="3789" spans="1:4" ht="30">
      <c r="A3789" s="446">
        <v>4962</v>
      </c>
      <c r="B3789" s="447" t="s">
        <v>15453</v>
      </c>
      <c r="C3789" s="448" t="s">
        <v>6192</v>
      </c>
      <c r="D3789" s="449" t="s">
        <v>14236</v>
      </c>
    </row>
    <row r="3790" spans="1:4" ht="30">
      <c r="A3790" s="446">
        <v>4981</v>
      </c>
      <c r="B3790" s="447" t="s">
        <v>9943</v>
      </c>
      <c r="C3790" s="448" t="s">
        <v>6192</v>
      </c>
      <c r="D3790" s="449" t="s">
        <v>14237</v>
      </c>
    </row>
    <row r="3791" spans="1:4" ht="30">
      <c r="A3791" s="446">
        <v>10554</v>
      </c>
      <c r="B3791" s="447" t="s">
        <v>9944</v>
      </c>
      <c r="C3791" s="448" t="s">
        <v>6192</v>
      </c>
      <c r="D3791" s="449" t="s">
        <v>14238</v>
      </c>
    </row>
    <row r="3792" spans="1:4" ht="30">
      <c r="A3792" s="446">
        <v>4964</v>
      </c>
      <c r="B3792" s="447" t="s">
        <v>15452</v>
      </c>
      <c r="C3792" s="448" t="s">
        <v>6192</v>
      </c>
      <c r="D3792" s="449" t="s">
        <v>14239</v>
      </c>
    </row>
    <row r="3793" spans="1:4" ht="30">
      <c r="A3793" s="446">
        <v>4992</v>
      </c>
      <c r="B3793" s="447" t="s">
        <v>9945</v>
      </c>
      <c r="C3793" s="448" t="s">
        <v>6192</v>
      </c>
      <c r="D3793" s="449" t="s">
        <v>14240</v>
      </c>
    </row>
    <row r="3794" spans="1:4" ht="30">
      <c r="A3794" s="446">
        <v>10555</v>
      </c>
      <c r="B3794" s="447" t="s">
        <v>9946</v>
      </c>
      <c r="C3794" s="448" t="s">
        <v>6192</v>
      </c>
      <c r="D3794" s="449" t="s">
        <v>14241</v>
      </c>
    </row>
    <row r="3795" spans="1:4" ht="30">
      <c r="A3795" s="446">
        <v>4987</v>
      </c>
      <c r="B3795" s="447" t="s">
        <v>9947</v>
      </c>
      <c r="C3795" s="448" t="s">
        <v>6192</v>
      </c>
      <c r="D3795" s="449" t="s">
        <v>14238</v>
      </c>
    </row>
    <row r="3796" spans="1:4" ht="30">
      <c r="A3796" s="446">
        <v>10556</v>
      </c>
      <c r="B3796" s="447" t="s">
        <v>9948</v>
      </c>
      <c r="C3796" s="448" t="s">
        <v>6192</v>
      </c>
      <c r="D3796" s="449" t="s">
        <v>14242</v>
      </c>
    </row>
    <row r="3797" spans="1:4" ht="30">
      <c r="A3797" s="446">
        <v>4958</v>
      </c>
      <c r="B3797" s="447" t="s">
        <v>9949</v>
      </c>
      <c r="C3797" s="448" t="s">
        <v>6190</v>
      </c>
      <c r="D3797" s="449" t="s">
        <v>14243</v>
      </c>
    </row>
    <row r="3798" spans="1:4" ht="30">
      <c r="A3798" s="446">
        <v>39502</v>
      </c>
      <c r="B3798" s="447" t="s">
        <v>9950</v>
      </c>
      <c r="C3798" s="448" t="s">
        <v>6192</v>
      </c>
      <c r="D3798" s="449" t="s">
        <v>14244</v>
      </c>
    </row>
    <row r="3799" spans="1:4" ht="30">
      <c r="A3799" s="446">
        <v>39504</v>
      </c>
      <c r="B3799" s="447" t="s">
        <v>9951</v>
      </c>
      <c r="C3799" s="448" t="s">
        <v>6192</v>
      </c>
      <c r="D3799" s="449" t="s">
        <v>14245</v>
      </c>
    </row>
    <row r="3800" spans="1:4" ht="30">
      <c r="A3800" s="446">
        <v>39503</v>
      </c>
      <c r="B3800" s="447" t="s">
        <v>9952</v>
      </c>
      <c r="C3800" s="448" t="s">
        <v>6192</v>
      </c>
      <c r="D3800" s="449" t="s">
        <v>14246</v>
      </c>
    </row>
    <row r="3801" spans="1:4" ht="30">
      <c r="A3801" s="446">
        <v>39505</v>
      </c>
      <c r="B3801" s="447" t="s">
        <v>9953</v>
      </c>
      <c r="C3801" s="448" t="s">
        <v>6192</v>
      </c>
      <c r="D3801" s="449" t="s">
        <v>14239</v>
      </c>
    </row>
    <row r="3802" spans="1:4" ht="30">
      <c r="A3802" s="446">
        <v>5028</v>
      </c>
      <c r="B3802" s="447" t="s">
        <v>9932</v>
      </c>
      <c r="C3802" s="448" t="s">
        <v>6190</v>
      </c>
      <c r="D3802" s="449" t="s">
        <v>14224</v>
      </c>
    </row>
    <row r="3803" spans="1:4" ht="30">
      <c r="A3803" s="446">
        <v>4998</v>
      </c>
      <c r="B3803" s="447" t="s">
        <v>9933</v>
      </c>
      <c r="C3803" s="448" t="s">
        <v>6190</v>
      </c>
      <c r="D3803" s="449" t="s">
        <v>14225</v>
      </c>
    </row>
    <row r="3804" spans="1:4" ht="30">
      <c r="A3804" s="446">
        <v>4969</v>
      </c>
      <c r="B3804" s="447" t="s">
        <v>9934</v>
      </c>
      <c r="C3804" s="448" t="s">
        <v>6190</v>
      </c>
      <c r="D3804" s="449" t="s">
        <v>14226</v>
      </c>
    </row>
    <row r="3805" spans="1:4">
      <c r="A3805" s="446">
        <v>25969</v>
      </c>
      <c r="B3805" s="447" t="s">
        <v>9954</v>
      </c>
      <c r="C3805" s="448" t="s">
        <v>6192</v>
      </c>
      <c r="D3805" s="449" t="s">
        <v>14247</v>
      </c>
    </row>
    <row r="3806" spans="1:4" ht="30">
      <c r="A3806" s="446">
        <v>4944</v>
      </c>
      <c r="B3806" s="447" t="s">
        <v>9955</v>
      </c>
      <c r="C3806" s="448" t="s">
        <v>6190</v>
      </c>
      <c r="D3806" s="449" t="s">
        <v>14248</v>
      </c>
    </row>
    <row r="3807" spans="1:4">
      <c r="A3807" s="446">
        <v>21102</v>
      </c>
      <c r="B3807" s="447" t="s">
        <v>9956</v>
      </c>
      <c r="C3807" s="448" t="s">
        <v>6192</v>
      </c>
      <c r="D3807" s="449" t="s">
        <v>14249</v>
      </c>
    </row>
    <row r="3808" spans="1:4">
      <c r="A3808" s="446">
        <v>21101</v>
      </c>
      <c r="B3808" s="447" t="s">
        <v>9957</v>
      </c>
      <c r="C3808" s="448" t="s">
        <v>6192</v>
      </c>
      <c r="D3808" s="449" t="s">
        <v>14250</v>
      </c>
    </row>
    <row r="3809" spans="1:4" ht="30">
      <c r="A3809" s="446">
        <v>34713</v>
      </c>
      <c r="B3809" s="447" t="s">
        <v>9958</v>
      </c>
      <c r="C3809" s="448" t="s">
        <v>6190</v>
      </c>
      <c r="D3809" s="449" t="s">
        <v>14251</v>
      </c>
    </row>
    <row r="3810" spans="1:4" ht="30">
      <c r="A3810" s="446">
        <v>4947</v>
      </c>
      <c r="B3810" s="447" t="s">
        <v>9959</v>
      </c>
      <c r="C3810" s="448" t="s">
        <v>6190</v>
      </c>
      <c r="D3810" s="449" t="s">
        <v>14252</v>
      </c>
    </row>
    <row r="3811" spans="1:4" ht="30">
      <c r="A3811" s="446">
        <v>37563</v>
      </c>
      <c r="B3811" s="447" t="s">
        <v>9960</v>
      </c>
      <c r="C3811" s="448" t="s">
        <v>6190</v>
      </c>
      <c r="D3811" s="449" t="s">
        <v>14253</v>
      </c>
    </row>
    <row r="3812" spans="1:4" ht="30">
      <c r="A3812" s="446">
        <v>4948</v>
      </c>
      <c r="B3812" s="447" t="s">
        <v>9961</v>
      </c>
      <c r="C3812" s="448" t="s">
        <v>6190</v>
      </c>
      <c r="D3812" s="449" t="s">
        <v>14254</v>
      </c>
    </row>
    <row r="3813" spans="1:4" ht="30">
      <c r="A3813" s="446">
        <v>37561</v>
      </c>
      <c r="B3813" s="447" t="s">
        <v>9962</v>
      </c>
      <c r="C3813" s="448" t="s">
        <v>6190</v>
      </c>
      <c r="D3813" s="449" t="s">
        <v>14255</v>
      </c>
    </row>
    <row r="3814" spans="1:4" ht="30">
      <c r="A3814" s="446">
        <v>37562</v>
      </c>
      <c r="B3814" s="447" t="s">
        <v>9963</v>
      </c>
      <c r="C3814" s="448" t="s">
        <v>6190</v>
      </c>
      <c r="D3814" s="449" t="s">
        <v>14256</v>
      </c>
    </row>
    <row r="3815" spans="1:4" ht="30">
      <c r="A3815" s="446">
        <v>37585</v>
      </c>
      <c r="B3815" s="447" t="s">
        <v>9964</v>
      </c>
      <c r="C3815" s="448" t="s">
        <v>6192</v>
      </c>
      <c r="D3815" s="449" t="s">
        <v>14257</v>
      </c>
    </row>
    <row r="3816" spans="1:4" ht="30">
      <c r="A3816" s="446">
        <v>14164</v>
      </c>
      <c r="B3816" s="447" t="s">
        <v>9965</v>
      </c>
      <c r="C3816" s="448" t="s">
        <v>6192</v>
      </c>
      <c r="D3816" s="449" t="s">
        <v>14258</v>
      </c>
    </row>
    <row r="3817" spans="1:4" ht="30">
      <c r="A3817" s="446">
        <v>14163</v>
      </c>
      <c r="B3817" s="447" t="s">
        <v>9966</v>
      </c>
      <c r="C3817" s="448" t="s">
        <v>6192</v>
      </c>
      <c r="D3817" s="449" t="s">
        <v>14259</v>
      </c>
    </row>
    <row r="3818" spans="1:4" ht="30">
      <c r="A3818" s="446">
        <v>5051</v>
      </c>
      <c r="B3818" s="447" t="s">
        <v>9967</v>
      </c>
      <c r="C3818" s="448" t="s">
        <v>6192</v>
      </c>
      <c r="D3818" s="449" t="s">
        <v>14260</v>
      </c>
    </row>
    <row r="3819" spans="1:4" ht="30">
      <c r="A3819" s="446">
        <v>14162</v>
      </c>
      <c r="B3819" s="447" t="s">
        <v>9968</v>
      </c>
      <c r="C3819" s="448" t="s">
        <v>6192</v>
      </c>
      <c r="D3819" s="449" t="s">
        <v>14261</v>
      </c>
    </row>
    <row r="3820" spans="1:4" ht="30">
      <c r="A3820" s="446">
        <v>5052</v>
      </c>
      <c r="B3820" s="447" t="s">
        <v>9969</v>
      </c>
      <c r="C3820" s="448" t="s">
        <v>6192</v>
      </c>
      <c r="D3820" s="449" t="s">
        <v>13198</v>
      </c>
    </row>
    <row r="3821" spans="1:4" ht="30">
      <c r="A3821" s="446">
        <v>14166</v>
      </c>
      <c r="B3821" s="447" t="s">
        <v>9970</v>
      </c>
      <c r="C3821" s="448" t="s">
        <v>6192</v>
      </c>
      <c r="D3821" s="449" t="s">
        <v>14262</v>
      </c>
    </row>
    <row r="3822" spans="1:4" ht="30">
      <c r="A3822" s="446">
        <v>14165</v>
      </c>
      <c r="B3822" s="447" t="s">
        <v>9971</v>
      </c>
      <c r="C3822" s="448" t="s">
        <v>6192</v>
      </c>
      <c r="D3822" s="449" t="s">
        <v>14263</v>
      </c>
    </row>
    <row r="3823" spans="1:4" ht="30">
      <c r="A3823" s="446">
        <v>5050</v>
      </c>
      <c r="B3823" s="447" t="s">
        <v>9972</v>
      </c>
      <c r="C3823" s="448" t="s">
        <v>6192</v>
      </c>
      <c r="D3823" s="449" t="s">
        <v>14264</v>
      </c>
    </row>
    <row r="3824" spans="1:4" ht="30">
      <c r="A3824" s="446">
        <v>12378</v>
      </c>
      <c r="B3824" s="447" t="s">
        <v>9973</v>
      </c>
      <c r="C3824" s="448" t="s">
        <v>6192</v>
      </c>
      <c r="D3824" s="449" t="s">
        <v>14265</v>
      </c>
    </row>
    <row r="3825" spans="1:4">
      <c r="A3825" s="446">
        <v>12366</v>
      </c>
      <c r="B3825" s="447" t="s">
        <v>9974</v>
      </c>
      <c r="C3825" s="448" t="s">
        <v>6192</v>
      </c>
      <c r="D3825" s="449" t="s">
        <v>14266</v>
      </c>
    </row>
    <row r="3826" spans="1:4">
      <c r="A3826" s="446">
        <v>5045</v>
      </c>
      <c r="B3826" s="447" t="s">
        <v>9975</v>
      </c>
      <c r="C3826" s="448" t="s">
        <v>6192</v>
      </c>
      <c r="D3826" s="449" t="s">
        <v>14267</v>
      </c>
    </row>
    <row r="3827" spans="1:4">
      <c r="A3827" s="446">
        <v>5044</v>
      </c>
      <c r="B3827" s="447" t="s">
        <v>9976</v>
      </c>
      <c r="C3827" s="448" t="s">
        <v>6192</v>
      </c>
      <c r="D3827" s="449" t="s">
        <v>14268</v>
      </c>
    </row>
    <row r="3828" spans="1:4">
      <c r="A3828" s="446">
        <v>5055</v>
      </c>
      <c r="B3828" s="447" t="s">
        <v>9977</v>
      </c>
      <c r="C3828" s="448" t="s">
        <v>6192</v>
      </c>
      <c r="D3828" s="449" t="s">
        <v>14269</v>
      </c>
    </row>
    <row r="3829" spans="1:4">
      <c r="A3829" s="446">
        <v>5053</v>
      </c>
      <c r="B3829" s="447" t="s">
        <v>9978</v>
      </c>
      <c r="C3829" s="448" t="s">
        <v>6192</v>
      </c>
      <c r="D3829" s="449" t="s">
        <v>14270</v>
      </c>
    </row>
    <row r="3830" spans="1:4">
      <c r="A3830" s="446">
        <v>5035</v>
      </c>
      <c r="B3830" s="447" t="s">
        <v>9979</v>
      </c>
      <c r="C3830" s="448" t="s">
        <v>6192</v>
      </c>
      <c r="D3830" s="449" t="s">
        <v>14271</v>
      </c>
    </row>
    <row r="3831" spans="1:4">
      <c r="A3831" s="446">
        <v>5036</v>
      </c>
      <c r="B3831" s="447" t="s">
        <v>9980</v>
      </c>
      <c r="C3831" s="448" t="s">
        <v>6192</v>
      </c>
      <c r="D3831" s="449" t="s">
        <v>14272</v>
      </c>
    </row>
    <row r="3832" spans="1:4">
      <c r="A3832" s="446">
        <v>5059</v>
      </c>
      <c r="B3832" s="447" t="s">
        <v>9981</v>
      </c>
      <c r="C3832" s="448" t="s">
        <v>6192</v>
      </c>
      <c r="D3832" s="449" t="s">
        <v>14273</v>
      </c>
    </row>
    <row r="3833" spans="1:4">
      <c r="A3833" s="446">
        <v>5034</v>
      </c>
      <c r="B3833" s="447" t="s">
        <v>9982</v>
      </c>
      <c r="C3833" s="448" t="s">
        <v>6192</v>
      </c>
      <c r="D3833" s="449" t="s">
        <v>14274</v>
      </c>
    </row>
    <row r="3834" spans="1:4">
      <c r="A3834" s="446">
        <v>5056</v>
      </c>
      <c r="B3834" s="447" t="s">
        <v>9983</v>
      </c>
      <c r="C3834" s="448" t="s">
        <v>6192</v>
      </c>
      <c r="D3834" s="449" t="s">
        <v>14275</v>
      </c>
    </row>
    <row r="3835" spans="1:4">
      <c r="A3835" s="446">
        <v>12372</v>
      </c>
      <c r="B3835" s="447" t="s">
        <v>9987</v>
      </c>
      <c r="C3835" s="448" t="s">
        <v>6192</v>
      </c>
      <c r="D3835" s="449" t="s">
        <v>14279</v>
      </c>
    </row>
    <row r="3836" spans="1:4">
      <c r="A3836" s="446">
        <v>13339</v>
      </c>
      <c r="B3836" s="447" t="s">
        <v>9988</v>
      </c>
      <c r="C3836" s="448" t="s">
        <v>6192</v>
      </c>
      <c r="D3836" s="449" t="s">
        <v>14280</v>
      </c>
    </row>
    <row r="3837" spans="1:4">
      <c r="A3837" s="446">
        <v>12373</v>
      </c>
      <c r="B3837" s="447" t="s">
        <v>9989</v>
      </c>
      <c r="C3837" s="448" t="s">
        <v>6192</v>
      </c>
      <c r="D3837" s="449" t="s">
        <v>14281</v>
      </c>
    </row>
    <row r="3838" spans="1:4">
      <c r="A3838" s="446">
        <v>5057</v>
      </c>
      <c r="B3838" s="447" t="s">
        <v>9984</v>
      </c>
      <c r="C3838" s="448" t="s">
        <v>6192</v>
      </c>
      <c r="D3838" s="449" t="s">
        <v>14276</v>
      </c>
    </row>
    <row r="3839" spans="1:4">
      <c r="A3839" s="446">
        <v>5033</v>
      </c>
      <c r="B3839" s="447" t="s">
        <v>9985</v>
      </c>
      <c r="C3839" s="448" t="s">
        <v>6192</v>
      </c>
      <c r="D3839" s="449" t="s">
        <v>14277</v>
      </c>
    </row>
    <row r="3840" spans="1:4">
      <c r="A3840" s="446">
        <v>5038</v>
      </c>
      <c r="B3840" s="447" t="s">
        <v>9986</v>
      </c>
      <c r="C3840" s="448" t="s">
        <v>6192</v>
      </c>
      <c r="D3840" s="449" t="s">
        <v>14278</v>
      </c>
    </row>
    <row r="3841" spans="1:4">
      <c r="A3841" s="446">
        <v>12388</v>
      </c>
      <c r="B3841" s="447" t="s">
        <v>9990</v>
      </c>
      <c r="C3841" s="448" t="s">
        <v>6192</v>
      </c>
      <c r="D3841" s="449" t="s">
        <v>14282</v>
      </c>
    </row>
    <row r="3842" spans="1:4">
      <c r="A3842" s="446">
        <v>34695</v>
      </c>
      <c r="B3842" s="447" t="s">
        <v>9991</v>
      </c>
      <c r="C3842" s="448" t="s">
        <v>6192</v>
      </c>
      <c r="D3842" s="449" t="s">
        <v>14283</v>
      </c>
    </row>
    <row r="3843" spans="1:4">
      <c r="A3843" s="446">
        <v>34692</v>
      </c>
      <c r="B3843" s="447" t="s">
        <v>9992</v>
      </c>
      <c r="C3843" s="448" t="s">
        <v>6192</v>
      </c>
      <c r="D3843" s="449" t="s">
        <v>14284</v>
      </c>
    </row>
    <row r="3844" spans="1:4">
      <c r="A3844" s="446">
        <v>26028</v>
      </c>
      <c r="B3844" s="447" t="s">
        <v>9993</v>
      </c>
      <c r="C3844" s="448" t="s">
        <v>7311</v>
      </c>
      <c r="D3844" s="449" t="s">
        <v>14285</v>
      </c>
    </row>
    <row r="3845" spans="1:4" ht="30">
      <c r="A3845" s="446">
        <v>11844</v>
      </c>
      <c r="B3845" s="447" t="s">
        <v>9994</v>
      </c>
      <c r="C3845" s="448" t="s">
        <v>6193</v>
      </c>
      <c r="D3845" s="449" t="s">
        <v>14286</v>
      </c>
    </row>
    <row r="3846" spans="1:4" ht="30">
      <c r="A3846" s="446">
        <v>4465</v>
      </c>
      <c r="B3846" s="447" t="s">
        <v>9995</v>
      </c>
      <c r="C3846" s="448" t="s">
        <v>6193</v>
      </c>
      <c r="D3846" s="449" t="s">
        <v>14287</v>
      </c>
    </row>
    <row r="3847" spans="1:4" ht="30">
      <c r="A3847" s="446">
        <v>35273</v>
      </c>
      <c r="B3847" s="447" t="s">
        <v>9996</v>
      </c>
      <c r="C3847" s="448" t="s">
        <v>6193</v>
      </c>
      <c r="D3847" s="449" t="s">
        <v>14288</v>
      </c>
    </row>
    <row r="3848" spans="1:4" ht="30">
      <c r="A3848" s="446">
        <v>4470</v>
      </c>
      <c r="B3848" s="447" t="s">
        <v>9997</v>
      </c>
      <c r="C3848" s="448" t="s">
        <v>6193</v>
      </c>
      <c r="D3848" s="449" t="s">
        <v>14289</v>
      </c>
    </row>
    <row r="3849" spans="1:4" ht="30">
      <c r="A3849" s="446">
        <v>20204</v>
      </c>
      <c r="B3849" s="447" t="s">
        <v>9998</v>
      </c>
      <c r="C3849" s="448" t="s">
        <v>6193</v>
      </c>
      <c r="D3849" s="449" t="s">
        <v>14290</v>
      </c>
    </row>
    <row r="3850" spans="1:4" ht="30">
      <c r="A3850" s="446">
        <v>20208</v>
      </c>
      <c r="B3850" s="447" t="s">
        <v>9999</v>
      </c>
      <c r="C3850" s="448" t="s">
        <v>6193</v>
      </c>
      <c r="D3850" s="449" t="s">
        <v>14291</v>
      </c>
    </row>
    <row r="3851" spans="1:4" ht="30">
      <c r="A3851" s="446">
        <v>4437</v>
      </c>
      <c r="B3851" s="447" t="s">
        <v>10000</v>
      </c>
      <c r="C3851" s="448" t="s">
        <v>6193</v>
      </c>
      <c r="D3851" s="449" t="s">
        <v>12031</v>
      </c>
    </row>
    <row r="3852" spans="1:4" ht="30">
      <c r="A3852" s="446">
        <v>14580</v>
      </c>
      <c r="B3852" s="447" t="s">
        <v>10001</v>
      </c>
      <c r="C3852" s="448" t="s">
        <v>6193</v>
      </c>
      <c r="D3852" s="449" t="s">
        <v>14292</v>
      </c>
    </row>
    <row r="3853" spans="1:4">
      <c r="A3853" s="446">
        <v>5065</v>
      </c>
      <c r="B3853" s="447" t="s">
        <v>10003</v>
      </c>
      <c r="C3853" s="448" t="s">
        <v>6238</v>
      </c>
      <c r="D3853" s="449" t="s">
        <v>14293</v>
      </c>
    </row>
    <row r="3854" spans="1:4">
      <c r="A3854" s="446">
        <v>5072</v>
      </c>
      <c r="B3854" s="447" t="s">
        <v>10004</v>
      </c>
      <c r="C3854" s="448" t="s">
        <v>6238</v>
      </c>
      <c r="D3854" s="449" t="s">
        <v>14294</v>
      </c>
    </row>
    <row r="3855" spans="1:4">
      <c r="A3855" s="446">
        <v>5066</v>
      </c>
      <c r="B3855" s="447" t="s">
        <v>10005</v>
      </c>
      <c r="C3855" s="448" t="s">
        <v>6238</v>
      </c>
      <c r="D3855" s="449" t="s">
        <v>13667</v>
      </c>
    </row>
    <row r="3856" spans="1:4">
      <c r="A3856" s="446">
        <v>5063</v>
      </c>
      <c r="B3856" s="447" t="s">
        <v>10006</v>
      </c>
      <c r="C3856" s="448" t="s">
        <v>6238</v>
      </c>
      <c r="D3856" s="449" t="s">
        <v>14295</v>
      </c>
    </row>
    <row r="3857" spans="1:4">
      <c r="A3857" s="446">
        <v>20247</v>
      </c>
      <c r="B3857" s="447" t="s">
        <v>10007</v>
      </c>
      <c r="C3857" s="448" t="s">
        <v>6238</v>
      </c>
      <c r="D3857" s="449" t="s">
        <v>12845</v>
      </c>
    </row>
    <row r="3858" spans="1:4">
      <c r="A3858" s="446">
        <v>5074</v>
      </c>
      <c r="B3858" s="447" t="s">
        <v>10008</v>
      </c>
      <c r="C3858" s="448" t="s">
        <v>6238</v>
      </c>
      <c r="D3858" s="449" t="s">
        <v>12645</v>
      </c>
    </row>
    <row r="3859" spans="1:4">
      <c r="A3859" s="446">
        <v>5067</v>
      </c>
      <c r="B3859" s="447" t="s">
        <v>10009</v>
      </c>
      <c r="C3859" s="448" t="s">
        <v>6238</v>
      </c>
      <c r="D3859" s="449" t="s">
        <v>14296</v>
      </c>
    </row>
    <row r="3860" spans="1:4">
      <c r="A3860" s="446">
        <v>5078</v>
      </c>
      <c r="B3860" s="447" t="s">
        <v>10010</v>
      </c>
      <c r="C3860" s="448" t="s">
        <v>6238</v>
      </c>
      <c r="D3860" s="449" t="s">
        <v>11581</v>
      </c>
    </row>
    <row r="3861" spans="1:4">
      <c r="A3861" s="446">
        <v>5068</v>
      </c>
      <c r="B3861" s="447" t="s">
        <v>10011</v>
      </c>
      <c r="C3861" s="448" t="s">
        <v>6238</v>
      </c>
      <c r="D3861" s="449" t="s">
        <v>13772</v>
      </c>
    </row>
    <row r="3862" spans="1:4">
      <c r="A3862" s="446">
        <v>5073</v>
      </c>
      <c r="B3862" s="447" t="s">
        <v>10012</v>
      </c>
      <c r="C3862" s="448" t="s">
        <v>6238</v>
      </c>
      <c r="D3862" s="449" t="s">
        <v>14297</v>
      </c>
    </row>
    <row r="3863" spans="1:4">
      <c r="A3863" s="446">
        <v>5069</v>
      </c>
      <c r="B3863" s="447" t="s">
        <v>10013</v>
      </c>
      <c r="C3863" s="448" t="s">
        <v>6238</v>
      </c>
      <c r="D3863" s="449" t="s">
        <v>14297</v>
      </c>
    </row>
    <row r="3864" spans="1:4">
      <c r="A3864" s="446">
        <v>5070</v>
      </c>
      <c r="B3864" s="447" t="s">
        <v>10014</v>
      </c>
      <c r="C3864" s="448" t="s">
        <v>6238</v>
      </c>
      <c r="D3864" s="449" t="s">
        <v>11365</v>
      </c>
    </row>
    <row r="3865" spans="1:4">
      <c r="A3865" s="446">
        <v>5071</v>
      </c>
      <c r="B3865" s="447" t="s">
        <v>10015</v>
      </c>
      <c r="C3865" s="448" t="s">
        <v>6238</v>
      </c>
      <c r="D3865" s="449" t="s">
        <v>13772</v>
      </c>
    </row>
    <row r="3866" spans="1:4">
      <c r="A3866" s="446">
        <v>5061</v>
      </c>
      <c r="B3866" s="447" t="s">
        <v>10016</v>
      </c>
      <c r="C3866" s="448" t="s">
        <v>6238</v>
      </c>
      <c r="D3866" s="449" t="s">
        <v>11423</v>
      </c>
    </row>
    <row r="3867" spans="1:4">
      <c r="A3867" s="446">
        <v>5075</v>
      </c>
      <c r="B3867" s="447" t="s">
        <v>10017</v>
      </c>
      <c r="C3867" s="448" t="s">
        <v>6238</v>
      </c>
      <c r="D3867" s="449" t="s">
        <v>13772</v>
      </c>
    </row>
    <row r="3868" spans="1:4">
      <c r="A3868" s="446">
        <v>39027</v>
      </c>
      <c r="B3868" s="447" t="s">
        <v>10018</v>
      </c>
      <c r="C3868" s="448" t="s">
        <v>6238</v>
      </c>
      <c r="D3868" s="449" t="s">
        <v>14298</v>
      </c>
    </row>
    <row r="3869" spans="1:4">
      <c r="A3869" s="446">
        <v>5062</v>
      </c>
      <c r="B3869" s="447" t="s">
        <v>10019</v>
      </c>
      <c r="C3869" s="448" t="s">
        <v>6238</v>
      </c>
      <c r="D3869" s="449" t="s">
        <v>14299</v>
      </c>
    </row>
    <row r="3870" spans="1:4">
      <c r="A3870" s="446">
        <v>40568</v>
      </c>
      <c r="B3870" s="447" t="s">
        <v>10020</v>
      </c>
      <c r="C3870" s="448" t="s">
        <v>6238</v>
      </c>
      <c r="D3870" s="449" t="s">
        <v>14300</v>
      </c>
    </row>
    <row r="3871" spans="1:4">
      <c r="A3871" s="446">
        <v>40304</v>
      </c>
      <c r="B3871" s="447" t="s">
        <v>10002</v>
      </c>
      <c r="C3871" s="448" t="s">
        <v>6238</v>
      </c>
      <c r="D3871" s="449" t="s">
        <v>13762</v>
      </c>
    </row>
    <row r="3872" spans="1:4">
      <c r="A3872" s="446">
        <v>39026</v>
      </c>
      <c r="B3872" s="447" t="s">
        <v>10021</v>
      </c>
      <c r="C3872" s="448" t="s">
        <v>6238</v>
      </c>
      <c r="D3872" s="449" t="s">
        <v>11919</v>
      </c>
    </row>
    <row r="3873" spans="1:4">
      <c r="A3873" s="446">
        <v>11572</v>
      </c>
      <c r="B3873" s="447" t="s">
        <v>10022</v>
      </c>
      <c r="C3873" s="448" t="s">
        <v>6192</v>
      </c>
      <c r="D3873" s="449" t="s">
        <v>13630</v>
      </c>
    </row>
    <row r="3874" spans="1:4" ht="45">
      <c r="A3874" s="446">
        <v>42431</v>
      </c>
      <c r="B3874" s="447" t="s">
        <v>10023</v>
      </c>
      <c r="C3874" s="448" t="s">
        <v>6192</v>
      </c>
      <c r="D3874" s="449" t="s">
        <v>14301</v>
      </c>
    </row>
    <row r="3875" spans="1:4">
      <c r="A3875" s="446">
        <v>11149</v>
      </c>
      <c r="B3875" s="447" t="s">
        <v>10024</v>
      </c>
      <c r="C3875" s="448" t="s">
        <v>8473</v>
      </c>
      <c r="D3875" s="449" t="s">
        <v>14147</v>
      </c>
    </row>
    <row r="3876" spans="1:4" ht="30">
      <c r="A3876" s="446">
        <v>511</v>
      </c>
      <c r="B3876" s="447" t="s">
        <v>10025</v>
      </c>
      <c r="C3876" s="448" t="s">
        <v>6239</v>
      </c>
      <c r="D3876" s="449" t="s">
        <v>11584</v>
      </c>
    </row>
    <row r="3877" spans="1:4">
      <c r="A3877" s="446">
        <v>11174</v>
      </c>
      <c r="B3877" s="447" t="s">
        <v>10026</v>
      </c>
      <c r="C3877" s="448" t="s">
        <v>6345</v>
      </c>
      <c r="D3877" s="449" t="s">
        <v>14302</v>
      </c>
    </row>
    <row r="3878" spans="1:4" ht="30">
      <c r="A3878" s="446">
        <v>37540</v>
      </c>
      <c r="B3878" s="447" t="s">
        <v>10027</v>
      </c>
      <c r="C3878" s="448" t="s">
        <v>6192</v>
      </c>
      <c r="D3878" s="449" t="s">
        <v>14303</v>
      </c>
    </row>
    <row r="3879" spans="1:4" ht="30">
      <c r="A3879" s="446">
        <v>37548</v>
      </c>
      <c r="B3879" s="447" t="s">
        <v>10028</v>
      </c>
      <c r="C3879" s="448" t="s">
        <v>6192</v>
      </c>
      <c r="D3879" s="449" t="s">
        <v>14304</v>
      </c>
    </row>
    <row r="3880" spans="1:4" ht="30">
      <c r="A3880" s="446">
        <v>39828</v>
      </c>
      <c r="B3880" s="447" t="s">
        <v>10029</v>
      </c>
      <c r="C3880" s="448" t="s">
        <v>6192</v>
      </c>
      <c r="D3880" s="449" t="s">
        <v>14305</v>
      </c>
    </row>
    <row r="3881" spans="1:4" ht="45">
      <c r="A3881" s="446">
        <v>12273</v>
      </c>
      <c r="B3881" s="447" t="s">
        <v>10030</v>
      </c>
      <c r="C3881" s="448" t="s">
        <v>6192</v>
      </c>
      <c r="D3881" s="449" t="s">
        <v>14306</v>
      </c>
    </row>
    <row r="3882" spans="1:4">
      <c r="A3882" s="446">
        <v>38392</v>
      </c>
      <c r="B3882" s="447" t="s">
        <v>10031</v>
      </c>
      <c r="C3882" s="448" t="s">
        <v>6192</v>
      </c>
      <c r="D3882" s="449" t="s">
        <v>14307</v>
      </c>
    </row>
    <row r="3883" spans="1:4">
      <c r="A3883" s="446">
        <v>11735</v>
      </c>
      <c r="B3883" s="447" t="s">
        <v>10032</v>
      </c>
      <c r="C3883" s="448" t="s">
        <v>6192</v>
      </c>
      <c r="D3883" s="449" t="s">
        <v>11873</v>
      </c>
    </row>
    <row r="3884" spans="1:4">
      <c r="A3884" s="446">
        <v>11733</v>
      </c>
      <c r="B3884" s="447" t="s">
        <v>10033</v>
      </c>
      <c r="C3884" s="448" t="s">
        <v>6192</v>
      </c>
      <c r="D3884" s="449" t="s">
        <v>11489</v>
      </c>
    </row>
    <row r="3885" spans="1:4">
      <c r="A3885" s="446">
        <v>11734</v>
      </c>
      <c r="B3885" s="447" t="s">
        <v>10034</v>
      </c>
      <c r="C3885" s="448" t="s">
        <v>6192</v>
      </c>
      <c r="D3885" s="449" t="s">
        <v>14308</v>
      </c>
    </row>
    <row r="3886" spans="1:4">
      <c r="A3886" s="446">
        <v>11737</v>
      </c>
      <c r="B3886" s="447" t="s">
        <v>10035</v>
      </c>
      <c r="C3886" s="448" t="s">
        <v>6192</v>
      </c>
      <c r="D3886" s="449" t="s">
        <v>12706</v>
      </c>
    </row>
    <row r="3887" spans="1:4">
      <c r="A3887" s="446">
        <v>11738</v>
      </c>
      <c r="B3887" s="447" t="s">
        <v>10036</v>
      </c>
      <c r="C3887" s="448" t="s">
        <v>6192</v>
      </c>
      <c r="D3887" s="449" t="s">
        <v>12527</v>
      </c>
    </row>
    <row r="3888" spans="1:4">
      <c r="A3888" s="446">
        <v>36143</v>
      </c>
      <c r="B3888" s="447" t="s">
        <v>10037</v>
      </c>
      <c r="C3888" s="448" t="s">
        <v>6192</v>
      </c>
      <c r="D3888" s="449" t="s">
        <v>14309</v>
      </c>
    </row>
    <row r="3889" spans="1:4">
      <c r="A3889" s="446">
        <v>36142</v>
      </c>
      <c r="B3889" s="447" t="s">
        <v>10038</v>
      </c>
      <c r="C3889" s="448" t="s">
        <v>6192</v>
      </c>
      <c r="D3889" s="449" t="s">
        <v>11904</v>
      </c>
    </row>
    <row r="3890" spans="1:4">
      <c r="A3890" s="446">
        <v>36146</v>
      </c>
      <c r="B3890" s="447" t="s">
        <v>10039</v>
      </c>
      <c r="C3890" s="448" t="s">
        <v>6192</v>
      </c>
      <c r="D3890" s="449" t="s">
        <v>14310</v>
      </c>
    </row>
    <row r="3891" spans="1:4" ht="30">
      <c r="A3891" s="446">
        <v>39015</v>
      </c>
      <c r="B3891" s="447" t="s">
        <v>10040</v>
      </c>
      <c r="C3891" s="448" t="s">
        <v>6192</v>
      </c>
      <c r="D3891" s="449" t="s">
        <v>11602</v>
      </c>
    </row>
    <row r="3892" spans="1:4">
      <c r="A3892" s="446">
        <v>38377</v>
      </c>
      <c r="B3892" s="447" t="s">
        <v>10041</v>
      </c>
      <c r="C3892" s="448" t="s">
        <v>6192</v>
      </c>
      <c r="D3892" s="449" t="s">
        <v>14311</v>
      </c>
    </row>
    <row r="3893" spans="1:4">
      <c r="A3893" s="446">
        <v>38376</v>
      </c>
      <c r="B3893" s="447" t="s">
        <v>10042</v>
      </c>
      <c r="C3893" s="448" t="s">
        <v>6192</v>
      </c>
      <c r="D3893" s="449" t="s">
        <v>14312</v>
      </c>
    </row>
    <row r="3894" spans="1:4">
      <c r="A3894" s="446">
        <v>38116</v>
      </c>
      <c r="B3894" s="447" t="s">
        <v>10043</v>
      </c>
      <c r="C3894" s="448" t="s">
        <v>6192</v>
      </c>
      <c r="D3894" s="449" t="s">
        <v>12371</v>
      </c>
    </row>
    <row r="3895" spans="1:4" ht="30">
      <c r="A3895" s="446">
        <v>38066</v>
      </c>
      <c r="B3895" s="447" t="s">
        <v>10044</v>
      </c>
      <c r="C3895" s="448" t="s">
        <v>6192</v>
      </c>
      <c r="D3895" s="449" t="s">
        <v>13407</v>
      </c>
    </row>
    <row r="3896" spans="1:4">
      <c r="A3896" s="446">
        <v>38117</v>
      </c>
      <c r="B3896" s="447" t="s">
        <v>10045</v>
      </c>
      <c r="C3896" s="448" t="s">
        <v>6192</v>
      </c>
      <c r="D3896" s="449" t="s">
        <v>12433</v>
      </c>
    </row>
    <row r="3897" spans="1:4" ht="30">
      <c r="A3897" s="446">
        <v>38067</v>
      </c>
      <c r="B3897" s="447" t="s">
        <v>10046</v>
      </c>
      <c r="C3897" s="448" t="s">
        <v>6192</v>
      </c>
      <c r="D3897" s="449" t="s">
        <v>14313</v>
      </c>
    </row>
    <row r="3898" spans="1:4" ht="30">
      <c r="A3898" s="446">
        <v>41757</v>
      </c>
      <c r="B3898" s="447" t="s">
        <v>10047</v>
      </c>
      <c r="C3898" s="448" t="s">
        <v>6192</v>
      </c>
      <c r="D3898" s="449" t="s">
        <v>14314</v>
      </c>
    </row>
    <row r="3899" spans="1:4" ht="30">
      <c r="A3899" s="446">
        <v>5080</v>
      </c>
      <c r="B3899" s="447" t="s">
        <v>10048</v>
      </c>
      <c r="C3899" s="448" t="s">
        <v>6192</v>
      </c>
      <c r="D3899" s="449" t="s">
        <v>14315</v>
      </c>
    </row>
    <row r="3900" spans="1:4" ht="45">
      <c r="A3900" s="446">
        <v>11522</v>
      </c>
      <c r="B3900" s="447" t="s">
        <v>10049</v>
      </c>
      <c r="C3900" s="448" t="s">
        <v>6192</v>
      </c>
      <c r="D3900" s="449" t="s">
        <v>13697</v>
      </c>
    </row>
    <row r="3901" spans="1:4" ht="45">
      <c r="A3901" s="446">
        <v>11523</v>
      </c>
      <c r="B3901" s="447" t="s">
        <v>10050</v>
      </c>
      <c r="C3901" s="448" t="s">
        <v>6192</v>
      </c>
      <c r="D3901" s="449" t="s">
        <v>11895</v>
      </c>
    </row>
    <row r="3902" spans="1:4" ht="30">
      <c r="A3902" s="446">
        <v>11524</v>
      </c>
      <c r="B3902" s="447" t="s">
        <v>10051</v>
      </c>
      <c r="C3902" s="448" t="s">
        <v>6192</v>
      </c>
      <c r="D3902" s="449" t="s">
        <v>14316</v>
      </c>
    </row>
    <row r="3903" spans="1:4" ht="30">
      <c r="A3903" s="446">
        <v>38168</v>
      </c>
      <c r="B3903" s="447" t="s">
        <v>10052</v>
      </c>
      <c r="C3903" s="448" t="s">
        <v>6192</v>
      </c>
      <c r="D3903" s="449" t="s">
        <v>14317</v>
      </c>
    </row>
    <row r="3904" spans="1:4" ht="30">
      <c r="A3904" s="446">
        <v>13393</v>
      </c>
      <c r="B3904" s="447" t="s">
        <v>10053</v>
      </c>
      <c r="C3904" s="448" t="s">
        <v>6192</v>
      </c>
      <c r="D3904" s="449" t="s">
        <v>14318</v>
      </c>
    </row>
    <row r="3905" spans="1:4" ht="30">
      <c r="A3905" s="446">
        <v>13395</v>
      </c>
      <c r="B3905" s="447" t="s">
        <v>10054</v>
      </c>
      <c r="C3905" s="448" t="s">
        <v>6192</v>
      </c>
      <c r="D3905" s="449" t="s">
        <v>14319</v>
      </c>
    </row>
    <row r="3906" spans="1:4" ht="30">
      <c r="A3906" s="446">
        <v>12039</v>
      </c>
      <c r="B3906" s="447" t="s">
        <v>10055</v>
      </c>
      <c r="C3906" s="448" t="s">
        <v>6192</v>
      </c>
      <c r="D3906" s="449" t="s">
        <v>14320</v>
      </c>
    </row>
    <row r="3907" spans="1:4" ht="30">
      <c r="A3907" s="446">
        <v>13396</v>
      </c>
      <c r="B3907" s="447" t="s">
        <v>10056</v>
      </c>
      <c r="C3907" s="448" t="s">
        <v>6192</v>
      </c>
      <c r="D3907" s="449" t="s">
        <v>14321</v>
      </c>
    </row>
    <row r="3908" spans="1:4" ht="30">
      <c r="A3908" s="446">
        <v>13397</v>
      </c>
      <c r="B3908" s="447" t="s">
        <v>10057</v>
      </c>
      <c r="C3908" s="448" t="s">
        <v>6192</v>
      </c>
      <c r="D3908" s="449" t="s">
        <v>14322</v>
      </c>
    </row>
    <row r="3909" spans="1:4" ht="30">
      <c r="A3909" s="446">
        <v>12041</v>
      </c>
      <c r="B3909" s="447" t="s">
        <v>10058</v>
      </c>
      <c r="C3909" s="448" t="s">
        <v>6192</v>
      </c>
      <c r="D3909" s="449" t="s">
        <v>14323</v>
      </c>
    </row>
    <row r="3910" spans="1:4" ht="30">
      <c r="A3910" s="446">
        <v>12043</v>
      </c>
      <c r="B3910" s="447" t="s">
        <v>10059</v>
      </c>
      <c r="C3910" s="448" t="s">
        <v>6192</v>
      </c>
      <c r="D3910" s="449" t="s">
        <v>14324</v>
      </c>
    </row>
    <row r="3911" spans="1:4" ht="30">
      <c r="A3911" s="446">
        <v>39762</v>
      </c>
      <c r="B3911" s="447" t="s">
        <v>10060</v>
      </c>
      <c r="C3911" s="448" t="s">
        <v>6192</v>
      </c>
      <c r="D3911" s="449" t="s">
        <v>14325</v>
      </c>
    </row>
    <row r="3912" spans="1:4" ht="30">
      <c r="A3912" s="446">
        <v>12042</v>
      </c>
      <c r="B3912" s="447" t="s">
        <v>10061</v>
      </c>
      <c r="C3912" s="448" t="s">
        <v>6192</v>
      </c>
      <c r="D3912" s="449" t="s">
        <v>14326</v>
      </c>
    </row>
    <row r="3913" spans="1:4" ht="30">
      <c r="A3913" s="446">
        <v>39763</v>
      </c>
      <c r="B3913" s="447" t="s">
        <v>10062</v>
      </c>
      <c r="C3913" s="448" t="s">
        <v>6192</v>
      </c>
      <c r="D3913" s="449" t="s">
        <v>14327</v>
      </c>
    </row>
    <row r="3914" spans="1:4" ht="30">
      <c r="A3914" s="446">
        <v>39756</v>
      </c>
      <c r="B3914" s="447" t="s">
        <v>10063</v>
      </c>
      <c r="C3914" s="448" t="s">
        <v>6192</v>
      </c>
      <c r="D3914" s="449" t="s">
        <v>14328</v>
      </c>
    </row>
    <row r="3915" spans="1:4" ht="30">
      <c r="A3915" s="446">
        <v>12038</v>
      </c>
      <c r="B3915" s="447" t="s">
        <v>10064</v>
      </c>
      <c r="C3915" s="448" t="s">
        <v>6192</v>
      </c>
      <c r="D3915" s="449" t="s">
        <v>14329</v>
      </c>
    </row>
    <row r="3916" spans="1:4" ht="30">
      <c r="A3916" s="446">
        <v>12040</v>
      </c>
      <c r="B3916" s="447" t="s">
        <v>10065</v>
      </c>
      <c r="C3916" s="448" t="s">
        <v>6192</v>
      </c>
      <c r="D3916" s="449" t="s">
        <v>14330</v>
      </c>
    </row>
    <row r="3917" spans="1:4" ht="30">
      <c r="A3917" s="446">
        <v>39757</v>
      </c>
      <c r="B3917" s="447" t="s">
        <v>10066</v>
      </c>
      <c r="C3917" s="448" t="s">
        <v>6192</v>
      </c>
      <c r="D3917" s="449" t="s">
        <v>14331</v>
      </c>
    </row>
    <row r="3918" spans="1:4" ht="30">
      <c r="A3918" s="446">
        <v>39758</v>
      </c>
      <c r="B3918" s="447" t="s">
        <v>10067</v>
      </c>
      <c r="C3918" s="448" t="s">
        <v>6192</v>
      </c>
      <c r="D3918" s="449" t="s">
        <v>14332</v>
      </c>
    </row>
    <row r="3919" spans="1:4" ht="30">
      <c r="A3919" s="446">
        <v>39759</v>
      </c>
      <c r="B3919" s="447" t="s">
        <v>10068</v>
      </c>
      <c r="C3919" s="448" t="s">
        <v>6192</v>
      </c>
      <c r="D3919" s="449" t="s">
        <v>14333</v>
      </c>
    </row>
    <row r="3920" spans="1:4" ht="30">
      <c r="A3920" s="446">
        <v>39760</v>
      </c>
      <c r="B3920" s="447" t="s">
        <v>10069</v>
      </c>
      <c r="C3920" s="448" t="s">
        <v>6192</v>
      </c>
      <c r="D3920" s="449" t="s">
        <v>14334</v>
      </c>
    </row>
    <row r="3921" spans="1:4" ht="30">
      <c r="A3921" s="446">
        <v>39761</v>
      </c>
      <c r="B3921" s="447" t="s">
        <v>10070</v>
      </c>
      <c r="C3921" s="448" t="s">
        <v>6192</v>
      </c>
      <c r="D3921" s="449" t="s">
        <v>14335</v>
      </c>
    </row>
    <row r="3922" spans="1:4" ht="30">
      <c r="A3922" s="446">
        <v>39765</v>
      </c>
      <c r="B3922" s="447" t="s">
        <v>10071</v>
      </c>
      <c r="C3922" s="448" t="s">
        <v>6192</v>
      </c>
      <c r="D3922" s="449" t="s">
        <v>14336</v>
      </c>
    </row>
    <row r="3923" spans="1:4" ht="30">
      <c r="A3923" s="446">
        <v>13399</v>
      </c>
      <c r="B3923" s="447" t="s">
        <v>10072</v>
      </c>
      <c r="C3923" s="448" t="s">
        <v>6192</v>
      </c>
      <c r="D3923" s="449" t="s">
        <v>14337</v>
      </c>
    </row>
    <row r="3924" spans="1:4" ht="30">
      <c r="A3924" s="446">
        <v>39764</v>
      </c>
      <c r="B3924" s="447" t="s">
        <v>10073</v>
      </c>
      <c r="C3924" s="448" t="s">
        <v>6192</v>
      </c>
      <c r="D3924" s="449" t="s">
        <v>12257</v>
      </c>
    </row>
    <row r="3925" spans="1:4" ht="30">
      <c r="A3925" s="446">
        <v>39805</v>
      </c>
      <c r="B3925" s="447" t="s">
        <v>10074</v>
      </c>
      <c r="C3925" s="448" t="s">
        <v>6192</v>
      </c>
      <c r="D3925" s="449" t="s">
        <v>14338</v>
      </c>
    </row>
    <row r="3926" spans="1:4" ht="30">
      <c r="A3926" s="446">
        <v>39806</v>
      </c>
      <c r="B3926" s="447" t="s">
        <v>10075</v>
      </c>
      <c r="C3926" s="448" t="s">
        <v>6192</v>
      </c>
      <c r="D3926" s="449" t="s">
        <v>13514</v>
      </c>
    </row>
    <row r="3927" spans="1:4" ht="30">
      <c r="A3927" s="446">
        <v>39807</v>
      </c>
      <c r="B3927" s="447" t="s">
        <v>10076</v>
      </c>
      <c r="C3927" s="448" t="s">
        <v>6192</v>
      </c>
      <c r="D3927" s="449" t="s">
        <v>14339</v>
      </c>
    </row>
    <row r="3928" spans="1:4" ht="30">
      <c r="A3928" s="446">
        <v>39804</v>
      </c>
      <c r="B3928" s="447" t="s">
        <v>10077</v>
      </c>
      <c r="C3928" s="448" t="s">
        <v>6192</v>
      </c>
      <c r="D3928" s="449" t="s">
        <v>14340</v>
      </c>
    </row>
    <row r="3929" spans="1:4" ht="30">
      <c r="A3929" s="446">
        <v>39796</v>
      </c>
      <c r="B3929" s="447" t="s">
        <v>10078</v>
      </c>
      <c r="C3929" s="448" t="s">
        <v>6192</v>
      </c>
      <c r="D3929" s="449" t="s">
        <v>14341</v>
      </c>
    </row>
    <row r="3930" spans="1:4" ht="30">
      <c r="A3930" s="446">
        <v>39797</v>
      </c>
      <c r="B3930" s="447" t="s">
        <v>10079</v>
      </c>
      <c r="C3930" s="448" t="s">
        <v>6192</v>
      </c>
      <c r="D3930" s="449" t="s">
        <v>14342</v>
      </c>
    </row>
    <row r="3931" spans="1:4" ht="30">
      <c r="A3931" s="446">
        <v>39798</v>
      </c>
      <c r="B3931" s="447" t="s">
        <v>10080</v>
      </c>
      <c r="C3931" s="448" t="s">
        <v>6192</v>
      </c>
      <c r="D3931" s="449" t="s">
        <v>14343</v>
      </c>
    </row>
    <row r="3932" spans="1:4" ht="30">
      <c r="A3932" s="446">
        <v>39794</v>
      </c>
      <c r="B3932" s="447" t="s">
        <v>10081</v>
      </c>
      <c r="C3932" s="448" t="s">
        <v>6192</v>
      </c>
      <c r="D3932" s="449" t="s">
        <v>14344</v>
      </c>
    </row>
    <row r="3933" spans="1:4" ht="30">
      <c r="A3933" s="446">
        <v>39795</v>
      </c>
      <c r="B3933" s="447" t="s">
        <v>10082</v>
      </c>
      <c r="C3933" s="448" t="s">
        <v>6192</v>
      </c>
      <c r="D3933" s="449" t="s">
        <v>14345</v>
      </c>
    </row>
    <row r="3934" spans="1:4" ht="30">
      <c r="A3934" s="446">
        <v>39801</v>
      </c>
      <c r="B3934" s="447" t="s">
        <v>10083</v>
      </c>
      <c r="C3934" s="448" t="s">
        <v>6192</v>
      </c>
      <c r="D3934" s="449" t="s">
        <v>14346</v>
      </c>
    </row>
    <row r="3935" spans="1:4" ht="30">
      <c r="A3935" s="446">
        <v>39802</v>
      </c>
      <c r="B3935" s="447" t="s">
        <v>10084</v>
      </c>
      <c r="C3935" s="448" t="s">
        <v>6192</v>
      </c>
      <c r="D3935" s="449" t="s">
        <v>14347</v>
      </c>
    </row>
    <row r="3936" spans="1:4" ht="30">
      <c r="A3936" s="446">
        <v>39803</v>
      </c>
      <c r="B3936" s="447" t="s">
        <v>10085</v>
      </c>
      <c r="C3936" s="448" t="s">
        <v>6192</v>
      </c>
      <c r="D3936" s="449" t="s">
        <v>14348</v>
      </c>
    </row>
    <row r="3937" spans="1:4" ht="30">
      <c r="A3937" s="446">
        <v>39799</v>
      </c>
      <c r="B3937" s="447" t="s">
        <v>10086</v>
      </c>
      <c r="C3937" s="448" t="s">
        <v>6192</v>
      </c>
      <c r="D3937" s="449" t="s">
        <v>14349</v>
      </c>
    </row>
    <row r="3938" spans="1:4" ht="30">
      <c r="A3938" s="446">
        <v>39800</v>
      </c>
      <c r="B3938" s="447" t="s">
        <v>10087</v>
      </c>
      <c r="C3938" s="448" t="s">
        <v>6192</v>
      </c>
      <c r="D3938" s="449" t="s">
        <v>14350</v>
      </c>
    </row>
    <row r="3939" spans="1:4">
      <c r="A3939" s="446">
        <v>4224</v>
      </c>
      <c r="B3939" s="447" t="s">
        <v>10088</v>
      </c>
      <c r="C3939" s="448" t="s">
        <v>6239</v>
      </c>
      <c r="D3939" s="449" t="s">
        <v>14351</v>
      </c>
    </row>
    <row r="3940" spans="1:4">
      <c r="A3940" s="446">
        <v>21059</v>
      </c>
      <c r="B3940" s="447" t="s">
        <v>10089</v>
      </c>
      <c r="C3940" s="448" t="s">
        <v>6192</v>
      </c>
      <c r="D3940" s="449" t="s">
        <v>14352</v>
      </c>
    </row>
    <row r="3941" spans="1:4">
      <c r="A3941" s="446">
        <v>11234</v>
      </c>
      <c r="B3941" s="447" t="s">
        <v>10090</v>
      </c>
      <c r="C3941" s="448" t="s">
        <v>6192</v>
      </c>
      <c r="D3941" s="449" t="s">
        <v>14353</v>
      </c>
    </row>
    <row r="3942" spans="1:4">
      <c r="A3942" s="446">
        <v>21060</v>
      </c>
      <c r="B3942" s="447" t="s">
        <v>10091</v>
      </c>
      <c r="C3942" s="448" t="s">
        <v>6192</v>
      </c>
      <c r="D3942" s="449" t="s">
        <v>14354</v>
      </c>
    </row>
    <row r="3943" spans="1:4">
      <c r="A3943" s="446">
        <v>21061</v>
      </c>
      <c r="B3943" s="447" t="s">
        <v>10092</v>
      </c>
      <c r="C3943" s="448" t="s">
        <v>6192</v>
      </c>
      <c r="D3943" s="449" t="s">
        <v>14355</v>
      </c>
    </row>
    <row r="3944" spans="1:4">
      <c r="A3944" s="446">
        <v>21062</v>
      </c>
      <c r="B3944" s="447" t="s">
        <v>10093</v>
      </c>
      <c r="C3944" s="448" t="s">
        <v>6192</v>
      </c>
      <c r="D3944" s="449" t="s">
        <v>14356</v>
      </c>
    </row>
    <row r="3945" spans="1:4">
      <c r="A3945" s="446">
        <v>11708</v>
      </c>
      <c r="B3945" s="447" t="s">
        <v>10094</v>
      </c>
      <c r="C3945" s="448" t="s">
        <v>6192</v>
      </c>
      <c r="D3945" s="449" t="s">
        <v>13695</v>
      </c>
    </row>
    <row r="3946" spans="1:4">
      <c r="A3946" s="446">
        <v>11709</v>
      </c>
      <c r="B3946" s="447" t="s">
        <v>10095</v>
      </c>
      <c r="C3946" s="448" t="s">
        <v>6192</v>
      </c>
      <c r="D3946" s="449" t="s">
        <v>14357</v>
      </c>
    </row>
    <row r="3947" spans="1:4">
      <c r="A3947" s="446">
        <v>11710</v>
      </c>
      <c r="B3947" s="447" t="s">
        <v>10096</v>
      </c>
      <c r="C3947" s="448" t="s">
        <v>6192</v>
      </c>
      <c r="D3947" s="449" t="s">
        <v>14358</v>
      </c>
    </row>
    <row r="3948" spans="1:4">
      <c r="A3948" s="446">
        <v>11707</v>
      </c>
      <c r="B3948" s="447" t="s">
        <v>10097</v>
      </c>
      <c r="C3948" s="448" t="s">
        <v>6192</v>
      </c>
      <c r="D3948" s="449" t="s">
        <v>14359</v>
      </c>
    </row>
    <row r="3949" spans="1:4">
      <c r="A3949" s="446">
        <v>11739</v>
      </c>
      <c r="B3949" s="447" t="s">
        <v>10098</v>
      </c>
      <c r="C3949" s="448" t="s">
        <v>6192</v>
      </c>
      <c r="D3949" s="449" t="s">
        <v>14360</v>
      </c>
    </row>
    <row r="3950" spans="1:4">
      <c r="A3950" s="446">
        <v>11711</v>
      </c>
      <c r="B3950" s="447" t="s">
        <v>10099</v>
      </c>
      <c r="C3950" s="448" t="s">
        <v>6192</v>
      </c>
      <c r="D3950" s="449" t="s">
        <v>13962</v>
      </c>
    </row>
    <row r="3951" spans="1:4">
      <c r="A3951" s="446">
        <v>5102</v>
      </c>
      <c r="B3951" s="447" t="s">
        <v>10100</v>
      </c>
      <c r="C3951" s="448" t="s">
        <v>6192</v>
      </c>
      <c r="D3951" s="449" t="s">
        <v>11484</v>
      </c>
    </row>
    <row r="3952" spans="1:4">
      <c r="A3952" s="446">
        <v>11741</v>
      </c>
      <c r="B3952" s="447" t="s">
        <v>10101</v>
      </c>
      <c r="C3952" s="448" t="s">
        <v>6192</v>
      </c>
      <c r="D3952" s="449" t="s">
        <v>11452</v>
      </c>
    </row>
    <row r="3953" spans="1:4">
      <c r="A3953" s="446">
        <v>11743</v>
      </c>
      <c r="B3953" s="447" t="s">
        <v>10102</v>
      </c>
      <c r="C3953" s="448" t="s">
        <v>6192</v>
      </c>
      <c r="D3953" s="449" t="s">
        <v>12546</v>
      </c>
    </row>
    <row r="3954" spans="1:4">
      <c r="A3954" s="446">
        <v>11745</v>
      </c>
      <c r="B3954" s="447" t="s">
        <v>10103</v>
      </c>
      <c r="C3954" s="448" t="s">
        <v>6192</v>
      </c>
      <c r="D3954" s="449" t="s">
        <v>11934</v>
      </c>
    </row>
    <row r="3955" spans="1:4">
      <c r="A3955" s="446">
        <v>25961</v>
      </c>
      <c r="B3955" s="447" t="s">
        <v>10104</v>
      </c>
      <c r="C3955" s="448" t="s">
        <v>6191</v>
      </c>
      <c r="D3955" s="449" t="s">
        <v>11651</v>
      </c>
    </row>
    <row r="3956" spans="1:4">
      <c r="A3956" s="446">
        <v>40985</v>
      </c>
      <c r="B3956" s="447" t="s">
        <v>10105</v>
      </c>
      <c r="C3956" s="448" t="s">
        <v>6360</v>
      </c>
      <c r="D3956" s="449" t="s">
        <v>11652</v>
      </c>
    </row>
    <row r="3957" spans="1:4">
      <c r="A3957" s="446">
        <v>1088</v>
      </c>
      <c r="B3957" s="447" t="s">
        <v>10106</v>
      </c>
      <c r="C3957" s="448" t="s">
        <v>6192</v>
      </c>
      <c r="D3957" s="449" t="s">
        <v>14361</v>
      </c>
    </row>
    <row r="3958" spans="1:4">
      <c r="A3958" s="446">
        <v>1087</v>
      </c>
      <c r="B3958" s="447" t="s">
        <v>10107</v>
      </c>
      <c r="C3958" s="448" t="s">
        <v>6192</v>
      </c>
      <c r="D3958" s="449" t="s">
        <v>13299</v>
      </c>
    </row>
    <row r="3959" spans="1:4">
      <c r="A3959" s="446">
        <v>38777</v>
      </c>
      <c r="B3959" s="447" t="s">
        <v>10108</v>
      </c>
      <c r="C3959" s="448" t="s">
        <v>6192</v>
      </c>
      <c r="D3959" s="449" t="s">
        <v>14362</v>
      </c>
    </row>
    <row r="3960" spans="1:4">
      <c r="A3960" s="446">
        <v>1086</v>
      </c>
      <c r="B3960" s="447" t="s">
        <v>10109</v>
      </c>
      <c r="C3960" s="448" t="s">
        <v>6192</v>
      </c>
      <c r="D3960" s="449" t="s">
        <v>14363</v>
      </c>
    </row>
    <row r="3961" spans="1:4">
      <c r="A3961" s="446">
        <v>1079</v>
      </c>
      <c r="B3961" s="447" t="s">
        <v>10110</v>
      </c>
      <c r="C3961" s="448" t="s">
        <v>6192</v>
      </c>
      <c r="D3961" s="449" t="s">
        <v>14364</v>
      </c>
    </row>
    <row r="3962" spans="1:4" ht="30">
      <c r="A3962" s="446">
        <v>39374</v>
      </c>
      <c r="B3962" s="447" t="s">
        <v>10111</v>
      </c>
      <c r="C3962" s="448" t="s">
        <v>6192</v>
      </c>
      <c r="D3962" s="449" t="s">
        <v>14365</v>
      </c>
    </row>
    <row r="3963" spans="1:4">
      <c r="A3963" s="446">
        <v>12316</v>
      </c>
      <c r="B3963" s="447" t="s">
        <v>10113</v>
      </c>
      <c r="C3963" s="448" t="s">
        <v>6192</v>
      </c>
      <c r="D3963" s="449" t="s">
        <v>14367</v>
      </c>
    </row>
    <row r="3964" spans="1:4">
      <c r="A3964" s="446">
        <v>12317</v>
      </c>
      <c r="B3964" s="447" t="s">
        <v>10114</v>
      </c>
      <c r="C3964" s="448" t="s">
        <v>6192</v>
      </c>
      <c r="D3964" s="449" t="s">
        <v>14368</v>
      </c>
    </row>
    <row r="3965" spans="1:4">
      <c r="A3965" s="446">
        <v>12318</v>
      </c>
      <c r="B3965" s="447" t="s">
        <v>10115</v>
      </c>
      <c r="C3965" s="448" t="s">
        <v>6192</v>
      </c>
      <c r="D3965" s="449" t="s">
        <v>14369</v>
      </c>
    </row>
    <row r="3966" spans="1:4">
      <c r="A3966" s="446">
        <v>1082</v>
      </c>
      <c r="B3966" s="447" t="s">
        <v>10112</v>
      </c>
      <c r="C3966" s="448" t="s">
        <v>6192</v>
      </c>
      <c r="D3966" s="449" t="s">
        <v>14366</v>
      </c>
    </row>
    <row r="3967" spans="1:4">
      <c r="A3967" s="446">
        <v>5104</v>
      </c>
      <c r="B3967" s="447" t="s">
        <v>10116</v>
      </c>
      <c r="C3967" s="448" t="s">
        <v>6238</v>
      </c>
      <c r="D3967" s="449" t="s">
        <v>14370</v>
      </c>
    </row>
    <row r="3968" spans="1:4">
      <c r="A3968" s="446">
        <v>26023</v>
      </c>
      <c r="B3968" s="447" t="s">
        <v>10117</v>
      </c>
      <c r="C3968" s="448" t="s">
        <v>6192</v>
      </c>
      <c r="D3968" s="449" t="s">
        <v>14371</v>
      </c>
    </row>
    <row r="3969" spans="1:4">
      <c r="A3969" s="446">
        <v>2710</v>
      </c>
      <c r="B3969" s="447" t="s">
        <v>10118</v>
      </c>
      <c r="C3969" s="448" t="s">
        <v>6192</v>
      </c>
      <c r="D3969" s="449" t="s">
        <v>11846</v>
      </c>
    </row>
    <row r="3970" spans="1:4">
      <c r="A3970" s="446">
        <v>14575</v>
      </c>
      <c r="B3970" s="447" t="s">
        <v>10119</v>
      </c>
      <c r="C3970" s="448" t="s">
        <v>6192</v>
      </c>
      <c r="D3970" s="449" t="s">
        <v>14372</v>
      </c>
    </row>
    <row r="3971" spans="1:4">
      <c r="A3971" s="446">
        <v>20034</v>
      </c>
      <c r="B3971" s="447" t="s">
        <v>10120</v>
      </c>
      <c r="C3971" s="448" t="s">
        <v>6192</v>
      </c>
      <c r="D3971" s="449" t="s">
        <v>14373</v>
      </c>
    </row>
    <row r="3972" spans="1:4">
      <c r="A3972" s="446">
        <v>20036</v>
      </c>
      <c r="B3972" s="447" t="s">
        <v>10121</v>
      </c>
      <c r="C3972" s="448" t="s">
        <v>6192</v>
      </c>
      <c r="D3972" s="449" t="s">
        <v>14374</v>
      </c>
    </row>
    <row r="3973" spans="1:4">
      <c r="A3973" s="446">
        <v>20037</v>
      </c>
      <c r="B3973" s="447" t="s">
        <v>10122</v>
      </c>
      <c r="C3973" s="448" t="s">
        <v>6192</v>
      </c>
      <c r="D3973" s="449" t="s">
        <v>14375</v>
      </c>
    </row>
    <row r="3974" spans="1:4">
      <c r="A3974" s="446">
        <v>20043</v>
      </c>
      <c r="B3974" s="447" t="s">
        <v>10123</v>
      </c>
      <c r="C3974" s="448" t="s">
        <v>6192</v>
      </c>
      <c r="D3974" s="449" t="s">
        <v>13414</v>
      </c>
    </row>
    <row r="3975" spans="1:4">
      <c r="A3975" s="446">
        <v>20044</v>
      </c>
      <c r="B3975" s="447" t="s">
        <v>10124</v>
      </c>
      <c r="C3975" s="448" t="s">
        <v>6192</v>
      </c>
      <c r="D3975" s="449" t="s">
        <v>13847</v>
      </c>
    </row>
    <row r="3976" spans="1:4">
      <c r="A3976" s="446">
        <v>20042</v>
      </c>
      <c r="B3976" s="447" t="s">
        <v>10125</v>
      </c>
      <c r="C3976" s="448" t="s">
        <v>6192</v>
      </c>
      <c r="D3976" s="449" t="s">
        <v>14376</v>
      </c>
    </row>
    <row r="3977" spans="1:4">
      <c r="A3977" s="446">
        <v>20046</v>
      </c>
      <c r="B3977" s="447" t="s">
        <v>10126</v>
      </c>
      <c r="C3977" s="448" t="s">
        <v>6192</v>
      </c>
      <c r="D3977" s="449" t="s">
        <v>14377</v>
      </c>
    </row>
    <row r="3978" spans="1:4">
      <c r="A3978" s="446">
        <v>20047</v>
      </c>
      <c r="B3978" s="447" t="s">
        <v>10127</v>
      </c>
      <c r="C3978" s="448" t="s">
        <v>6192</v>
      </c>
      <c r="D3978" s="449" t="s">
        <v>14378</v>
      </c>
    </row>
    <row r="3979" spans="1:4">
      <c r="A3979" s="446">
        <v>20045</v>
      </c>
      <c r="B3979" s="447" t="s">
        <v>10128</v>
      </c>
      <c r="C3979" s="448" t="s">
        <v>6192</v>
      </c>
      <c r="D3979" s="449" t="s">
        <v>11751</v>
      </c>
    </row>
    <row r="3980" spans="1:4" ht="30">
      <c r="A3980" s="446">
        <v>20972</v>
      </c>
      <c r="B3980" s="447" t="s">
        <v>10129</v>
      </c>
      <c r="C3980" s="448" t="s">
        <v>6192</v>
      </c>
      <c r="D3980" s="449" t="s">
        <v>14379</v>
      </c>
    </row>
    <row r="3981" spans="1:4">
      <c r="A3981" s="446">
        <v>20032</v>
      </c>
      <c r="B3981" s="447" t="s">
        <v>10130</v>
      </c>
      <c r="C3981" s="448" t="s">
        <v>6192</v>
      </c>
      <c r="D3981" s="449" t="s">
        <v>14380</v>
      </c>
    </row>
    <row r="3982" spans="1:4">
      <c r="A3982" s="446">
        <v>11321</v>
      </c>
      <c r="B3982" s="447" t="s">
        <v>10131</v>
      </c>
      <c r="C3982" s="448" t="s">
        <v>6192</v>
      </c>
      <c r="D3982" s="449" t="s">
        <v>12518</v>
      </c>
    </row>
    <row r="3983" spans="1:4">
      <c r="A3983" s="446">
        <v>11323</v>
      </c>
      <c r="B3983" s="447" t="s">
        <v>10132</v>
      </c>
      <c r="C3983" s="448" t="s">
        <v>6192</v>
      </c>
      <c r="D3983" s="449" t="s">
        <v>13713</v>
      </c>
    </row>
    <row r="3984" spans="1:4">
      <c r="A3984" s="446">
        <v>20327</v>
      </c>
      <c r="B3984" s="447" t="s">
        <v>10133</v>
      </c>
      <c r="C3984" s="448" t="s">
        <v>6192</v>
      </c>
      <c r="D3984" s="449" t="s">
        <v>13554</v>
      </c>
    </row>
    <row r="3985" spans="1:4">
      <c r="A3985" s="446">
        <v>25966</v>
      </c>
      <c r="B3985" s="447" t="s">
        <v>10134</v>
      </c>
      <c r="C3985" s="448" t="s">
        <v>6239</v>
      </c>
      <c r="D3985" s="449" t="s">
        <v>12226</v>
      </c>
    </row>
    <row r="3986" spans="1:4" ht="45">
      <c r="A3986" s="446">
        <v>13390</v>
      </c>
      <c r="B3986" s="447" t="s">
        <v>10135</v>
      </c>
      <c r="C3986" s="448" t="s">
        <v>6192</v>
      </c>
      <c r="D3986" s="449" t="s">
        <v>14381</v>
      </c>
    </row>
    <row r="3987" spans="1:4">
      <c r="A3987" s="446">
        <v>6034</v>
      </c>
      <c r="B3987" s="447" t="s">
        <v>10136</v>
      </c>
      <c r="C3987" s="448" t="s">
        <v>6192</v>
      </c>
      <c r="D3987" s="449" t="s">
        <v>13262</v>
      </c>
    </row>
    <row r="3988" spans="1:4">
      <c r="A3988" s="446">
        <v>6036</v>
      </c>
      <c r="B3988" s="447" t="s">
        <v>10137</v>
      </c>
      <c r="C3988" s="448" t="s">
        <v>6192</v>
      </c>
      <c r="D3988" s="449" t="s">
        <v>11858</v>
      </c>
    </row>
    <row r="3989" spans="1:4">
      <c r="A3989" s="446">
        <v>6031</v>
      </c>
      <c r="B3989" s="447" t="s">
        <v>10138</v>
      </c>
      <c r="C3989" s="448" t="s">
        <v>6192</v>
      </c>
      <c r="D3989" s="449" t="s">
        <v>14382</v>
      </c>
    </row>
    <row r="3990" spans="1:4">
      <c r="A3990" s="446">
        <v>6029</v>
      </c>
      <c r="B3990" s="447" t="s">
        <v>10139</v>
      </c>
      <c r="C3990" s="448" t="s">
        <v>6192</v>
      </c>
      <c r="D3990" s="449" t="s">
        <v>11443</v>
      </c>
    </row>
    <row r="3991" spans="1:4">
      <c r="A3991" s="446">
        <v>6033</v>
      </c>
      <c r="B3991" s="447" t="s">
        <v>10140</v>
      </c>
      <c r="C3991" s="448" t="s">
        <v>6192</v>
      </c>
      <c r="D3991" s="449" t="s">
        <v>13695</v>
      </c>
    </row>
    <row r="3992" spans="1:4">
      <c r="A3992" s="446">
        <v>11672</v>
      </c>
      <c r="B3992" s="447" t="s">
        <v>10141</v>
      </c>
      <c r="C3992" s="448" t="s">
        <v>6192</v>
      </c>
      <c r="D3992" s="449" t="s">
        <v>14383</v>
      </c>
    </row>
    <row r="3993" spans="1:4">
      <c r="A3993" s="446">
        <v>11669</v>
      </c>
      <c r="B3993" s="447" t="s">
        <v>10142</v>
      </c>
      <c r="C3993" s="448" t="s">
        <v>6192</v>
      </c>
      <c r="D3993" s="449" t="s">
        <v>14384</v>
      </c>
    </row>
    <row r="3994" spans="1:4">
      <c r="A3994" s="446">
        <v>20055</v>
      </c>
      <c r="B3994" s="447" t="s">
        <v>15451</v>
      </c>
      <c r="C3994" s="448" t="s">
        <v>6192</v>
      </c>
      <c r="D3994" s="449" t="s">
        <v>14385</v>
      </c>
    </row>
    <row r="3995" spans="1:4">
      <c r="A3995" s="446">
        <v>11670</v>
      </c>
      <c r="B3995" s="447" t="s">
        <v>10143</v>
      </c>
      <c r="C3995" s="448" t="s">
        <v>6192</v>
      </c>
      <c r="D3995" s="449" t="s">
        <v>11761</v>
      </c>
    </row>
    <row r="3996" spans="1:4">
      <c r="A3996" s="446">
        <v>11671</v>
      </c>
      <c r="B3996" s="447" t="s">
        <v>15450</v>
      </c>
      <c r="C3996" s="448" t="s">
        <v>6192</v>
      </c>
      <c r="D3996" s="449" t="s">
        <v>14386</v>
      </c>
    </row>
    <row r="3997" spans="1:4">
      <c r="A3997" s="446">
        <v>6032</v>
      </c>
      <c r="B3997" s="447" t="s">
        <v>10144</v>
      </c>
      <c r="C3997" s="448" t="s">
        <v>6192</v>
      </c>
      <c r="D3997" s="449" t="s">
        <v>14387</v>
      </c>
    </row>
    <row r="3998" spans="1:4">
      <c r="A3998" s="446">
        <v>11673</v>
      </c>
      <c r="B3998" s="447" t="s">
        <v>10145</v>
      </c>
      <c r="C3998" s="448" t="s">
        <v>6192</v>
      </c>
      <c r="D3998" s="449" t="s">
        <v>14359</v>
      </c>
    </row>
    <row r="3999" spans="1:4">
      <c r="A3999" s="446">
        <v>11674</v>
      </c>
      <c r="B3999" s="447" t="s">
        <v>10146</v>
      </c>
      <c r="C3999" s="448" t="s">
        <v>6192</v>
      </c>
      <c r="D3999" s="449" t="s">
        <v>14388</v>
      </c>
    </row>
    <row r="4000" spans="1:4">
      <c r="A4000" s="446">
        <v>11675</v>
      </c>
      <c r="B4000" s="447" t="s">
        <v>10147</v>
      </c>
      <c r="C4000" s="448" t="s">
        <v>6192</v>
      </c>
      <c r="D4000" s="449" t="s">
        <v>12525</v>
      </c>
    </row>
    <row r="4001" spans="1:4">
      <c r="A4001" s="446">
        <v>11676</v>
      </c>
      <c r="B4001" s="447" t="s">
        <v>10148</v>
      </c>
      <c r="C4001" s="448" t="s">
        <v>6192</v>
      </c>
      <c r="D4001" s="449" t="s">
        <v>14389</v>
      </c>
    </row>
    <row r="4002" spans="1:4">
      <c r="A4002" s="446">
        <v>11677</v>
      </c>
      <c r="B4002" s="447" t="s">
        <v>10149</v>
      </c>
      <c r="C4002" s="448" t="s">
        <v>6192</v>
      </c>
      <c r="D4002" s="449" t="s">
        <v>13619</v>
      </c>
    </row>
    <row r="4003" spans="1:4">
      <c r="A4003" s="446">
        <v>11678</v>
      </c>
      <c r="B4003" s="447" t="s">
        <v>10150</v>
      </c>
      <c r="C4003" s="448" t="s">
        <v>6192</v>
      </c>
      <c r="D4003" s="449" t="s">
        <v>14390</v>
      </c>
    </row>
    <row r="4004" spans="1:4">
      <c r="A4004" s="446">
        <v>6038</v>
      </c>
      <c r="B4004" s="447" t="s">
        <v>10151</v>
      </c>
      <c r="C4004" s="448" t="s">
        <v>6192</v>
      </c>
      <c r="D4004" s="449" t="s">
        <v>13672</v>
      </c>
    </row>
    <row r="4005" spans="1:4">
      <c r="A4005" s="446">
        <v>11718</v>
      </c>
      <c r="B4005" s="447" t="s">
        <v>10152</v>
      </c>
      <c r="C4005" s="448" t="s">
        <v>6192</v>
      </c>
      <c r="D4005" s="449" t="s">
        <v>14391</v>
      </c>
    </row>
    <row r="4006" spans="1:4">
      <c r="A4006" s="446">
        <v>6037</v>
      </c>
      <c r="B4006" s="447" t="s">
        <v>10153</v>
      </c>
      <c r="C4006" s="448" t="s">
        <v>6192</v>
      </c>
      <c r="D4006" s="449" t="s">
        <v>14155</v>
      </c>
    </row>
    <row r="4007" spans="1:4">
      <c r="A4007" s="446">
        <v>11719</v>
      </c>
      <c r="B4007" s="447" t="s">
        <v>10154</v>
      </c>
      <c r="C4007" s="448" t="s">
        <v>6192</v>
      </c>
      <c r="D4007" s="449" t="s">
        <v>12474</v>
      </c>
    </row>
    <row r="4008" spans="1:4">
      <c r="A4008" s="446">
        <v>6019</v>
      </c>
      <c r="B4008" s="447" t="s">
        <v>10155</v>
      </c>
      <c r="C4008" s="448" t="s">
        <v>6192</v>
      </c>
      <c r="D4008" s="449" t="s">
        <v>14392</v>
      </c>
    </row>
    <row r="4009" spans="1:4">
      <c r="A4009" s="446">
        <v>6010</v>
      </c>
      <c r="B4009" s="447" t="s">
        <v>10156</v>
      </c>
      <c r="C4009" s="448" t="s">
        <v>6192</v>
      </c>
      <c r="D4009" s="449" t="s">
        <v>14393</v>
      </c>
    </row>
    <row r="4010" spans="1:4">
      <c r="A4010" s="446">
        <v>6017</v>
      </c>
      <c r="B4010" s="447" t="s">
        <v>10157</v>
      </c>
      <c r="C4010" s="448" t="s">
        <v>6192</v>
      </c>
      <c r="D4010" s="449" t="s">
        <v>14394</v>
      </c>
    </row>
    <row r="4011" spans="1:4">
      <c r="A4011" s="446">
        <v>6020</v>
      </c>
      <c r="B4011" s="447" t="s">
        <v>10158</v>
      </c>
      <c r="C4011" s="448" t="s">
        <v>6192</v>
      </c>
      <c r="D4011" s="449" t="s">
        <v>13160</v>
      </c>
    </row>
    <row r="4012" spans="1:4">
      <c r="A4012" s="446">
        <v>6028</v>
      </c>
      <c r="B4012" s="447" t="s">
        <v>10159</v>
      </c>
      <c r="C4012" s="448" t="s">
        <v>6192</v>
      </c>
      <c r="D4012" s="449" t="s">
        <v>14395</v>
      </c>
    </row>
    <row r="4013" spans="1:4">
      <c r="A4013" s="446">
        <v>6011</v>
      </c>
      <c r="B4013" s="447" t="s">
        <v>10160</v>
      </c>
      <c r="C4013" s="448" t="s">
        <v>6192</v>
      </c>
      <c r="D4013" s="449" t="s">
        <v>14396</v>
      </c>
    </row>
    <row r="4014" spans="1:4">
      <c r="A4014" s="446">
        <v>6012</v>
      </c>
      <c r="B4014" s="447" t="s">
        <v>10161</v>
      </c>
      <c r="C4014" s="448" t="s">
        <v>6192</v>
      </c>
      <c r="D4014" s="449" t="s">
        <v>14397</v>
      </c>
    </row>
    <row r="4015" spans="1:4">
      <c r="A4015" s="446">
        <v>6016</v>
      </c>
      <c r="B4015" s="447" t="s">
        <v>10162</v>
      </c>
      <c r="C4015" s="448" t="s">
        <v>6192</v>
      </c>
      <c r="D4015" s="449" t="s">
        <v>14398</v>
      </c>
    </row>
    <row r="4016" spans="1:4">
      <c r="A4016" s="446">
        <v>6027</v>
      </c>
      <c r="B4016" s="447" t="s">
        <v>10163</v>
      </c>
      <c r="C4016" s="448" t="s">
        <v>6192</v>
      </c>
      <c r="D4016" s="449" t="s">
        <v>14399</v>
      </c>
    </row>
    <row r="4017" spans="1:4">
      <c r="A4017" s="446">
        <v>6013</v>
      </c>
      <c r="B4017" s="447" t="s">
        <v>10164</v>
      </c>
      <c r="C4017" s="448" t="s">
        <v>6192</v>
      </c>
      <c r="D4017" s="449" t="s">
        <v>14400</v>
      </c>
    </row>
    <row r="4018" spans="1:4" ht="30">
      <c r="A4018" s="446">
        <v>6015</v>
      </c>
      <c r="B4018" s="447" t="s">
        <v>10165</v>
      </c>
      <c r="C4018" s="448" t="s">
        <v>6192</v>
      </c>
      <c r="D4018" s="449" t="s">
        <v>14401</v>
      </c>
    </row>
    <row r="4019" spans="1:4" ht="30">
      <c r="A4019" s="446">
        <v>6014</v>
      </c>
      <c r="B4019" s="447" t="s">
        <v>10166</v>
      </c>
      <c r="C4019" s="448" t="s">
        <v>6192</v>
      </c>
      <c r="D4019" s="449" t="s">
        <v>14402</v>
      </c>
    </row>
    <row r="4020" spans="1:4" ht="30">
      <c r="A4020" s="446">
        <v>6006</v>
      </c>
      <c r="B4020" s="447" t="s">
        <v>10167</v>
      </c>
      <c r="C4020" s="448" t="s">
        <v>6192</v>
      </c>
      <c r="D4020" s="449" t="s">
        <v>14403</v>
      </c>
    </row>
    <row r="4021" spans="1:4" ht="30">
      <c r="A4021" s="446">
        <v>6005</v>
      </c>
      <c r="B4021" s="447" t="s">
        <v>10168</v>
      </c>
      <c r="C4021" s="448" t="s">
        <v>6192</v>
      </c>
      <c r="D4021" s="449" t="s">
        <v>14404</v>
      </c>
    </row>
    <row r="4022" spans="1:4">
      <c r="A4022" s="446">
        <v>11756</v>
      </c>
      <c r="B4022" s="447" t="s">
        <v>10169</v>
      </c>
      <c r="C4022" s="448" t="s">
        <v>6192</v>
      </c>
      <c r="D4022" s="449" t="s">
        <v>12603</v>
      </c>
    </row>
    <row r="4023" spans="1:4" ht="45">
      <c r="A4023" s="446">
        <v>10904</v>
      </c>
      <c r="B4023" s="447" t="s">
        <v>10170</v>
      </c>
      <c r="C4023" s="448" t="s">
        <v>6192</v>
      </c>
      <c r="D4023" s="449" t="s">
        <v>14405</v>
      </c>
    </row>
    <row r="4024" spans="1:4">
      <c r="A4024" s="446">
        <v>11752</v>
      </c>
      <c r="B4024" s="447" t="s">
        <v>10171</v>
      </c>
      <c r="C4024" s="448" t="s">
        <v>6192</v>
      </c>
      <c r="D4024" s="449" t="s">
        <v>14406</v>
      </c>
    </row>
    <row r="4025" spans="1:4">
      <c r="A4025" s="446">
        <v>11753</v>
      </c>
      <c r="B4025" s="447" t="s">
        <v>10172</v>
      </c>
      <c r="C4025" s="448" t="s">
        <v>6192</v>
      </c>
      <c r="D4025" s="449" t="s">
        <v>13652</v>
      </c>
    </row>
    <row r="4026" spans="1:4" ht="30">
      <c r="A4026" s="446">
        <v>6021</v>
      </c>
      <c r="B4026" s="447" t="s">
        <v>10173</v>
      </c>
      <c r="C4026" s="448" t="s">
        <v>6192</v>
      </c>
      <c r="D4026" s="449" t="s">
        <v>14407</v>
      </c>
    </row>
    <row r="4027" spans="1:4" ht="30">
      <c r="A4027" s="446">
        <v>6024</v>
      </c>
      <c r="B4027" s="447" t="s">
        <v>10174</v>
      </c>
      <c r="C4027" s="448" t="s">
        <v>6192</v>
      </c>
      <c r="D4027" s="449" t="s">
        <v>12121</v>
      </c>
    </row>
    <row r="4028" spans="1:4">
      <c r="A4028" s="446">
        <v>38379</v>
      </c>
      <c r="B4028" s="447" t="s">
        <v>10175</v>
      </c>
      <c r="C4028" s="448" t="s">
        <v>6193</v>
      </c>
      <c r="D4028" s="449" t="s">
        <v>14408</v>
      </c>
    </row>
    <row r="4029" spans="1:4" ht="30">
      <c r="A4029" s="446">
        <v>13897</v>
      </c>
      <c r="B4029" s="447" t="s">
        <v>10176</v>
      </c>
      <c r="C4029" s="448" t="s">
        <v>6192</v>
      </c>
      <c r="D4029" s="449" t="s">
        <v>14409</v>
      </c>
    </row>
    <row r="4030" spans="1:4">
      <c r="A4030" s="446">
        <v>10640</v>
      </c>
      <c r="B4030" s="447" t="s">
        <v>10177</v>
      </c>
      <c r="C4030" s="448" t="s">
        <v>6192</v>
      </c>
      <c r="D4030" s="449" t="s">
        <v>14410</v>
      </c>
    </row>
    <row r="4031" spans="1:4" ht="30">
      <c r="A4031" s="446">
        <v>11086</v>
      </c>
      <c r="B4031" s="447" t="s">
        <v>10178</v>
      </c>
      <c r="C4031" s="448" t="s">
        <v>6356</v>
      </c>
      <c r="D4031" s="449" t="s">
        <v>14411</v>
      </c>
    </row>
    <row r="4032" spans="1:4">
      <c r="A4032" s="446">
        <v>34356</v>
      </c>
      <c r="B4032" s="447" t="s">
        <v>10179</v>
      </c>
      <c r="C4032" s="448" t="s">
        <v>6238</v>
      </c>
      <c r="D4032" s="449" t="s">
        <v>14412</v>
      </c>
    </row>
    <row r="4033" spans="1:4">
      <c r="A4033" s="446">
        <v>34357</v>
      </c>
      <c r="B4033" s="447" t="s">
        <v>10180</v>
      </c>
      <c r="C4033" s="448" t="s">
        <v>6238</v>
      </c>
      <c r="D4033" s="449" t="s">
        <v>14027</v>
      </c>
    </row>
    <row r="4034" spans="1:4">
      <c r="A4034" s="446">
        <v>37329</v>
      </c>
      <c r="B4034" s="447" t="s">
        <v>10181</v>
      </c>
      <c r="C4034" s="448" t="s">
        <v>6238</v>
      </c>
      <c r="D4034" s="449" t="s">
        <v>14413</v>
      </c>
    </row>
    <row r="4035" spans="1:4">
      <c r="A4035" s="446">
        <v>37398</v>
      </c>
      <c r="B4035" s="447" t="s">
        <v>10182</v>
      </c>
      <c r="C4035" s="448" t="s">
        <v>6238</v>
      </c>
      <c r="D4035" s="449" t="s">
        <v>14414</v>
      </c>
    </row>
    <row r="4036" spans="1:4">
      <c r="A4036" s="446">
        <v>2510</v>
      </c>
      <c r="B4036" s="447" t="s">
        <v>10183</v>
      </c>
      <c r="C4036" s="448" t="s">
        <v>6192</v>
      </c>
      <c r="D4036" s="449" t="s">
        <v>14415</v>
      </c>
    </row>
    <row r="4037" spans="1:4" ht="30">
      <c r="A4037" s="446">
        <v>12359</v>
      </c>
      <c r="B4037" s="447" t="s">
        <v>10184</v>
      </c>
      <c r="C4037" s="448" t="s">
        <v>6192</v>
      </c>
      <c r="D4037" s="449" t="s">
        <v>14416</v>
      </c>
    </row>
    <row r="4038" spans="1:4">
      <c r="A4038" s="446">
        <v>5320</v>
      </c>
      <c r="B4038" s="447" t="s">
        <v>10185</v>
      </c>
      <c r="C4038" s="448" t="s">
        <v>6239</v>
      </c>
      <c r="D4038" s="449" t="s">
        <v>14417</v>
      </c>
    </row>
    <row r="4039" spans="1:4">
      <c r="A4039" s="446">
        <v>7353</v>
      </c>
      <c r="B4039" s="447" t="s">
        <v>10186</v>
      </c>
      <c r="C4039" s="448" t="s">
        <v>6239</v>
      </c>
      <c r="D4039" s="449" t="s">
        <v>11834</v>
      </c>
    </row>
    <row r="4040" spans="1:4">
      <c r="A4040" s="446">
        <v>36144</v>
      </c>
      <c r="B4040" s="447" t="s">
        <v>10187</v>
      </c>
      <c r="C4040" s="448" t="s">
        <v>6192</v>
      </c>
      <c r="D4040" s="449" t="s">
        <v>13231</v>
      </c>
    </row>
    <row r="4041" spans="1:4">
      <c r="A4041" s="446">
        <v>10518</v>
      </c>
      <c r="B4041" s="447" t="s">
        <v>10188</v>
      </c>
      <c r="C4041" s="448" t="s">
        <v>6192</v>
      </c>
      <c r="D4041" s="449" t="s">
        <v>14418</v>
      </c>
    </row>
    <row r="4042" spans="1:4" ht="45">
      <c r="A4042" s="446">
        <v>36530</v>
      </c>
      <c r="B4042" s="447" t="s">
        <v>10189</v>
      </c>
      <c r="C4042" s="448" t="s">
        <v>6192</v>
      </c>
      <c r="D4042" s="449" t="s">
        <v>14419</v>
      </c>
    </row>
    <row r="4043" spans="1:4" ht="60">
      <c r="A4043" s="446">
        <v>6046</v>
      </c>
      <c r="B4043" s="447" t="s">
        <v>10190</v>
      </c>
      <c r="C4043" s="448" t="s">
        <v>6192</v>
      </c>
      <c r="D4043" s="449" t="s">
        <v>14420</v>
      </c>
    </row>
    <row r="4044" spans="1:4" ht="45">
      <c r="A4044" s="446">
        <v>36531</v>
      </c>
      <c r="B4044" s="447" t="s">
        <v>10191</v>
      </c>
      <c r="C4044" s="448" t="s">
        <v>6192</v>
      </c>
      <c r="D4044" s="449" t="s">
        <v>14421</v>
      </c>
    </row>
    <row r="4045" spans="1:4" ht="30">
      <c r="A4045" s="446">
        <v>34684</v>
      </c>
      <c r="B4045" s="447" t="s">
        <v>10192</v>
      </c>
      <c r="C4045" s="448" t="s">
        <v>6190</v>
      </c>
      <c r="D4045" s="449" t="s">
        <v>14422</v>
      </c>
    </row>
    <row r="4046" spans="1:4" ht="30">
      <c r="A4046" s="446">
        <v>34683</v>
      </c>
      <c r="B4046" s="447" t="s">
        <v>10193</v>
      </c>
      <c r="C4046" s="448" t="s">
        <v>6190</v>
      </c>
      <c r="D4046" s="449" t="s">
        <v>14423</v>
      </c>
    </row>
    <row r="4047" spans="1:4" ht="30">
      <c r="A4047" s="446">
        <v>533</v>
      </c>
      <c r="B4047" s="447" t="s">
        <v>10194</v>
      </c>
      <c r="C4047" s="448" t="s">
        <v>6190</v>
      </c>
      <c r="D4047" s="449" t="s">
        <v>12456</v>
      </c>
    </row>
    <row r="4048" spans="1:4" ht="30">
      <c r="A4048" s="446">
        <v>10515</v>
      </c>
      <c r="B4048" s="447" t="s">
        <v>10195</v>
      </c>
      <c r="C4048" s="448" t="s">
        <v>6190</v>
      </c>
      <c r="D4048" s="449" t="s">
        <v>14424</v>
      </c>
    </row>
    <row r="4049" spans="1:4" ht="30">
      <c r="A4049" s="446">
        <v>536</v>
      </c>
      <c r="B4049" s="447" t="s">
        <v>10196</v>
      </c>
      <c r="C4049" s="448" t="s">
        <v>6190</v>
      </c>
      <c r="D4049" s="449" t="s">
        <v>14425</v>
      </c>
    </row>
    <row r="4050" spans="1:4">
      <c r="A4050" s="446">
        <v>153</v>
      </c>
      <c r="B4050" s="447" t="s">
        <v>10197</v>
      </c>
      <c r="C4050" s="448" t="s">
        <v>6239</v>
      </c>
      <c r="D4050" s="449" t="s">
        <v>14426</v>
      </c>
    </row>
    <row r="4051" spans="1:4" ht="30">
      <c r="A4051" s="446">
        <v>34682</v>
      </c>
      <c r="B4051" s="447" t="s">
        <v>10198</v>
      </c>
      <c r="C4051" s="448" t="s">
        <v>6190</v>
      </c>
      <c r="D4051" s="449" t="s">
        <v>14427</v>
      </c>
    </row>
    <row r="4052" spans="1:4" ht="30">
      <c r="A4052" s="446">
        <v>20205</v>
      </c>
      <c r="B4052" s="447" t="s">
        <v>10199</v>
      </c>
      <c r="C4052" s="448" t="s">
        <v>6193</v>
      </c>
      <c r="D4052" s="449" t="s">
        <v>12005</v>
      </c>
    </row>
    <row r="4053" spans="1:4" ht="30">
      <c r="A4053" s="446">
        <v>4412</v>
      </c>
      <c r="B4053" s="447" t="s">
        <v>10200</v>
      </c>
      <c r="C4053" s="448" t="s">
        <v>6193</v>
      </c>
      <c r="D4053" s="449" t="s">
        <v>11763</v>
      </c>
    </row>
    <row r="4054" spans="1:4" ht="30">
      <c r="A4054" s="446">
        <v>4408</v>
      </c>
      <c r="B4054" s="447" t="s">
        <v>10201</v>
      </c>
      <c r="C4054" s="448" t="s">
        <v>6193</v>
      </c>
      <c r="D4054" s="449" t="s">
        <v>12188</v>
      </c>
    </row>
    <row r="4055" spans="1:4">
      <c r="A4055" s="446">
        <v>4505</v>
      </c>
      <c r="B4055" s="447" t="s">
        <v>10202</v>
      </c>
      <c r="C4055" s="448" t="s">
        <v>6193</v>
      </c>
      <c r="D4055" s="449" t="s">
        <v>11315</v>
      </c>
    </row>
    <row r="4056" spans="1:4">
      <c r="A4056" s="446">
        <v>10559</v>
      </c>
      <c r="B4056" s="447" t="s">
        <v>10203</v>
      </c>
      <c r="C4056" s="448" t="s">
        <v>6192</v>
      </c>
      <c r="D4056" s="449" t="s">
        <v>14428</v>
      </c>
    </row>
    <row r="4057" spans="1:4">
      <c r="A4057" s="446">
        <v>10664</v>
      </c>
      <c r="B4057" s="447" t="s">
        <v>10204</v>
      </c>
      <c r="C4057" s="448" t="s">
        <v>6192</v>
      </c>
      <c r="D4057" s="449" t="s">
        <v>14429</v>
      </c>
    </row>
    <row r="4058" spans="1:4">
      <c r="A4058" s="446">
        <v>36250</v>
      </c>
      <c r="B4058" s="447" t="s">
        <v>10205</v>
      </c>
      <c r="C4058" s="448" t="s">
        <v>6193</v>
      </c>
      <c r="D4058" s="449" t="s">
        <v>13776</v>
      </c>
    </row>
    <row r="4059" spans="1:4">
      <c r="A4059" s="446">
        <v>10857</v>
      </c>
      <c r="B4059" s="447" t="s">
        <v>10206</v>
      </c>
      <c r="C4059" s="448" t="s">
        <v>6193</v>
      </c>
      <c r="D4059" s="449" t="s">
        <v>14430</v>
      </c>
    </row>
    <row r="4060" spans="1:4">
      <c r="A4060" s="446">
        <v>4803</v>
      </c>
      <c r="B4060" s="447" t="s">
        <v>10207</v>
      </c>
      <c r="C4060" s="448" t="s">
        <v>6193</v>
      </c>
      <c r="D4060" s="449" t="s">
        <v>14431</v>
      </c>
    </row>
    <row r="4061" spans="1:4" ht="30">
      <c r="A4061" s="446">
        <v>6186</v>
      </c>
      <c r="B4061" s="447" t="s">
        <v>10208</v>
      </c>
      <c r="C4061" s="448" t="s">
        <v>6193</v>
      </c>
      <c r="D4061" s="449" t="s">
        <v>14432</v>
      </c>
    </row>
    <row r="4062" spans="1:4">
      <c r="A4062" s="446">
        <v>4829</v>
      </c>
      <c r="B4062" s="447" t="s">
        <v>10209</v>
      </c>
      <c r="C4062" s="448" t="s">
        <v>6193</v>
      </c>
      <c r="D4062" s="449" t="s">
        <v>14433</v>
      </c>
    </row>
    <row r="4063" spans="1:4">
      <c r="A4063" s="446">
        <v>39829</v>
      </c>
      <c r="B4063" s="447" t="s">
        <v>15449</v>
      </c>
      <c r="C4063" s="448" t="s">
        <v>6193</v>
      </c>
      <c r="D4063" s="449" t="s">
        <v>14434</v>
      </c>
    </row>
    <row r="4064" spans="1:4" ht="30">
      <c r="A4064" s="446">
        <v>20231</v>
      </c>
      <c r="B4064" s="447" t="s">
        <v>10210</v>
      </c>
      <c r="C4064" s="448" t="s">
        <v>6193</v>
      </c>
      <c r="D4064" s="449" t="s">
        <v>14435</v>
      </c>
    </row>
    <row r="4065" spans="1:4">
      <c r="A4065" s="446">
        <v>4804</v>
      </c>
      <c r="B4065" s="447" t="s">
        <v>10211</v>
      </c>
      <c r="C4065" s="448" t="s">
        <v>6193</v>
      </c>
      <c r="D4065" s="449" t="s">
        <v>14436</v>
      </c>
    </row>
    <row r="4066" spans="1:4">
      <c r="A4066" s="446">
        <v>34680</v>
      </c>
      <c r="B4066" s="447" t="s">
        <v>15448</v>
      </c>
      <c r="C4066" s="448" t="s">
        <v>6193</v>
      </c>
      <c r="D4066" s="449" t="s">
        <v>14437</v>
      </c>
    </row>
    <row r="4067" spans="1:4" ht="30">
      <c r="A4067" s="446">
        <v>11573</v>
      </c>
      <c r="B4067" s="447" t="s">
        <v>10212</v>
      </c>
      <c r="C4067" s="448" t="s">
        <v>6192</v>
      </c>
      <c r="D4067" s="449" t="s">
        <v>13386</v>
      </c>
    </row>
    <row r="4068" spans="1:4">
      <c r="A4068" s="446">
        <v>38401</v>
      </c>
      <c r="B4068" s="447" t="s">
        <v>10213</v>
      </c>
      <c r="C4068" s="448" t="s">
        <v>6192</v>
      </c>
      <c r="D4068" s="449" t="s">
        <v>12716</v>
      </c>
    </row>
    <row r="4069" spans="1:4" ht="30">
      <c r="A4069" s="446">
        <v>38179</v>
      </c>
      <c r="B4069" s="447" t="s">
        <v>10214</v>
      </c>
      <c r="C4069" s="448" t="s">
        <v>6192</v>
      </c>
      <c r="D4069" s="449" t="s">
        <v>12439</v>
      </c>
    </row>
    <row r="4070" spans="1:4" ht="30">
      <c r="A4070" s="446">
        <v>11575</v>
      </c>
      <c r="B4070" s="447" t="s">
        <v>10215</v>
      </c>
      <c r="C4070" s="448" t="s">
        <v>6192</v>
      </c>
      <c r="D4070" s="449" t="s">
        <v>14438</v>
      </c>
    </row>
    <row r="4071" spans="1:4" ht="30">
      <c r="A4071" s="446">
        <v>20256</v>
      </c>
      <c r="B4071" s="447" t="s">
        <v>10216</v>
      </c>
      <c r="C4071" s="448" t="s">
        <v>6192</v>
      </c>
      <c r="D4071" s="449" t="s">
        <v>14026</v>
      </c>
    </row>
    <row r="4072" spans="1:4" ht="30">
      <c r="A4072" s="446">
        <v>14511</v>
      </c>
      <c r="B4072" s="447" t="s">
        <v>10217</v>
      </c>
      <c r="C4072" s="448" t="s">
        <v>6192</v>
      </c>
      <c r="D4072" s="449" t="s">
        <v>14439</v>
      </c>
    </row>
    <row r="4073" spans="1:4" ht="30">
      <c r="A4073" s="446">
        <v>10642</v>
      </c>
      <c r="B4073" s="447" t="s">
        <v>10218</v>
      </c>
      <c r="C4073" s="448" t="s">
        <v>6192</v>
      </c>
      <c r="D4073" s="449" t="s">
        <v>14440</v>
      </c>
    </row>
    <row r="4074" spans="1:4" ht="45">
      <c r="A4074" s="446">
        <v>14489</v>
      </c>
      <c r="B4074" s="447" t="s">
        <v>10219</v>
      </c>
      <c r="C4074" s="448" t="s">
        <v>6192</v>
      </c>
      <c r="D4074" s="449" t="s">
        <v>14441</v>
      </c>
    </row>
    <row r="4075" spans="1:4" ht="30">
      <c r="A4075" s="446">
        <v>14513</v>
      </c>
      <c r="B4075" s="447" t="s">
        <v>10220</v>
      </c>
      <c r="C4075" s="448" t="s">
        <v>6192</v>
      </c>
      <c r="D4075" s="449" t="s">
        <v>14442</v>
      </c>
    </row>
    <row r="4076" spans="1:4" ht="30">
      <c r="A4076" s="446">
        <v>13600</v>
      </c>
      <c r="B4076" s="447" t="s">
        <v>10221</v>
      </c>
      <c r="C4076" s="448" t="s">
        <v>6192</v>
      </c>
      <c r="D4076" s="449" t="s">
        <v>14443</v>
      </c>
    </row>
    <row r="4077" spans="1:4" ht="30">
      <c r="A4077" s="446">
        <v>10646</v>
      </c>
      <c r="B4077" s="447" t="s">
        <v>10222</v>
      </c>
      <c r="C4077" s="448" t="s">
        <v>6192</v>
      </c>
      <c r="D4077" s="449" t="s">
        <v>14444</v>
      </c>
    </row>
    <row r="4078" spans="1:4" ht="30">
      <c r="A4078" s="446">
        <v>6070</v>
      </c>
      <c r="B4078" s="447" t="s">
        <v>15447</v>
      </c>
      <c r="C4078" s="448" t="s">
        <v>6192</v>
      </c>
      <c r="D4078" s="449" t="s">
        <v>14445</v>
      </c>
    </row>
    <row r="4079" spans="1:4" ht="30">
      <c r="A4079" s="446">
        <v>6069</v>
      </c>
      <c r="B4079" s="447" t="s">
        <v>10223</v>
      </c>
      <c r="C4079" s="448" t="s">
        <v>6192</v>
      </c>
      <c r="D4079" s="449" t="s">
        <v>14446</v>
      </c>
    </row>
    <row r="4080" spans="1:4" ht="30">
      <c r="A4080" s="446">
        <v>14626</v>
      </c>
      <c r="B4080" s="447" t="s">
        <v>15446</v>
      </c>
      <c r="C4080" s="448" t="s">
        <v>6192</v>
      </c>
      <c r="D4080" s="449" t="s">
        <v>14447</v>
      </c>
    </row>
    <row r="4081" spans="1:4" ht="30">
      <c r="A4081" s="446">
        <v>6067</v>
      </c>
      <c r="B4081" s="447" t="s">
        <v>15445</v>
      </c>
      <c r="C4081" s="448" t="s">
        <v>6192</v>
      </c>
      <c r="D4081" s="449" t="s">
        <v>14448</v>
      </c>
    </row>
    <row r="4082" spans="1:4">
      <c r="A4082" s="446">
        <v>38393</v>
      </c>
      <c r="B4082" s="447" t="s">
        <v>15444</v>
      </c>
      <c r="C4082" s="448" t="s">
        <v>6192</v>
      </c>
      <c r="D4082" s="449" t="s">
        <v>14449</v>
      </c>
    </row>
    <row r="4083" spans="1:4">
      <c r="A4083" s="446">
        <v>38390</v>
      </c>
      <c r="B4083" s="447" t="s">
        <v>15443</v>
      </c>
      <c r="C4083" s="448" t="s">
        <v>6192</v>
      </c>
      <c r="D4083" s="449" t="s">
        <v>14450</v>
      </c>
    </row>
    <row r="4084" spans="1:4">
      <c r="A4084" s="446">
        <v>36532</v>
      </c>
      <c r="B4084" s="447" t="s">
        <v>10224</v>
      </c>
      <c r="C4084" s="448" t="s">
        <v>6192</v>
      </c>
      <c r="D4084" s="449" t="s">
        <v>14451</v>
      </c>
    </row>
    <row r="4085" spans="1:4" ht="30">
      <c r="A4085" s="446">
        <v>11578</v>
      </c>
      <c r="B4085" s="447" t="s">
        <v>10225</v>
      </c>
      <c r="C4085" s="448" t="s">
        <v>6192</v>
      </c>
      <c r="D4085" s="449" t="s">
        <v>14452</v>
      </c>
    </row>
    <row r="4086" spans="1:4" ht="30">
      <c r="A4086" s="446">
        <v>11577</v>
      </c>
      <c r="B4086" s="447" t="s">
        <v>10226</v>
      </c>
      <c r="C4086" s="448" t="s">
        <v>6192</v>
      </c>
      <c r="D4086" s="449" t="s">
        <v>12666</v>
      </c>
    </row>
    <row r="4087" spans="1:4" ht="45">
      <c r="A4087" s="446">
        <v>42432</v>
      </c>
      <c r="B4087" s="447" t="s">
        <v>10227</v>
      </c>
      <c r="C4087" s="448" t="s">
        <v>6192</v>
      </c>
      <c r="D4087" s="449" t="s">
        <v>14453</v>
      </c>
    </row>
    <row r="4088" spans="1:4" ht="45">
      <c r="A4088" s="446">
        <v>42437</v>
      </c>
      <c r="B4088" s="447" t="s">
        <v>10228</v>
      </c>
      <c r="C4088" s="448" t="s">
        <v>6192</v>
      </c>
      <c r="D4088" s="449" t="s">
        <v>14454</v>
      </c>
    </row>
    <row r="4089" spans="1:4">
      <c r="A4089" s="446">
        <v>1116</v>
      </c>
      <c r="B4089" s="447" t="s">
        <v>15442</v>
      </c>
      <c r="C4089" s="448" t="s">
        <v>6193</v>
      </c>
      <c r="D4089" s="449" t="s">
        <v>12154</v>
      </c>
    </row>
    <row r="4090" spans="1:4">
      <c r="A4090" s="446">
        <v>1115</v>
      </c>
      <c r="B4090" s="447" t="s">
        <v>15441</v>
      </c>
      <c r="C4090" s="448" t="s">
        <v>6193</v>
      </c>
      <c r="D4090" s="449" t="s">
        <v>14455</v>
      </c>
    </row>
    <row r="4091" spans="1:4">
      <c r="A4091" s="446">
        <v>1113</v>
      </c>
      <c r="B4091" s="447" t="s">
        <v>10229</v>
      </c>
      <c r="C4091" s="448" t="s">
        <v>6193</v>
      </c>
      <c r="D4091" s="449" t="s">
        <v>11918</v>
      </c>
    </row>
    <row r="4092" spans="1:4">
      <c r="A4092" s="446">
        <v>1114</v>
      </c>
      <c r="B4092" s="447" t="s">
        <v>10230</v>
      </c>
      <c r="C4092" s="448" t="s">
        <v>6193</v>
      </c>
      <c r="D4092" s="449" t="s">
        <v>12149</v>
      </c>
    </row>
    <row r="4093" spans="1:4" ht="30">
      <c r="A4093" s="446">
        <v>40872</v>
      </c>
      <c r="B4093" s="447" t="s">
        <v>10231</v>
      </c>
      <c r="C4093" s="448" t="s">
        <v>6193</v>
      </c>
      <c r="D4093" s="449" t="s">
        <v>11970</v>
      </c>
    </row>
    <row r="4094" spans="1:4">
      <c r="A4094" s="446">
        <v>20214</v>
      </c>
      <c r="B4094" s="447" t="s">
        <v>10232</v>
      </c>
      <c r="C4094" s="448" t="s">
        <v>6192</v>
      </c>
      <c r="D4094" s="449" t="s">
        <v>14456</v>
      </c>
    </row>
    <row r="4095" spans="1:4" ht="30">
      <c r="A4095" s="446">
        <v>11064</v>
      </c>
      <c r="B4095" s="447" t="s">
        <v>10233</v>
      </c>
      <c r="C4095" s="448" t="s">
        <v>6192</v>
      </c>
      <c r="D4095" s="449" t="s">
        <v>13559</v>
      </c>
    </row>
    <row r="4096" spans="1:4" ht="30">
      <c r="A4096" s="446">
        <v>7237</v>
      </c>
      <c r="B4096" s="447" t="s">
        <v>10234</v>
      </c>
      <c r="C4096" s="448" t="s">
        <v>6192</v>
      </c>
      <c r="D4096" s="449" t="s">
        <v>14457</v>
      </c>
    </row>
    <row r="4097" spans="1:4">
      <c r="A4097" s="446">
        <v>16</v>
      </c>
      <c r="B4097" s="447" t="s">
        <v>15440</v>
      </c>
      <c r="C4097" s="448" t="s">
        <v>6238</v>
      </c>
      <c r="D4097" s="449" t="s">
        <v>11322</v>
      </c>
    </row>
    <row r="4098" spans="1:4">
      <c r="A4098" s="446">
        <v>11757</v>
      </c>
      <c r="B4098" s="447" t="s">
        <v>15439</v>
      </c>
      <c r="C4098" s="448" t="s">
        <v>6192</v>
      </c>
      <c r="D4098" s="449" t="s">
        <v>14180</v>
      </c>
    </row>
    <row r="4099" spans="1:4" ht="30">
      <c r="A4099" s="446">
        <v>11758</v>
      </c>
      <c r="B4099" s="447" t="s">
        <v>10235</v>
      </c>
      <c r="C4099" s="448" t="s">
        <v>6192</v>
      </c>
      <c r="D4099" s="449" t="s">
        <v>14458</v>
      </c>
    </row>
    <row r="4100" spans="1:4">
      <c r="A4100" s="446">
        <v>37526</v>
      </c>
      <c r="B4100" s="447" t="s">
        <v>10236</v>
      </c>
      <c r="C4100" s="448" t="s">
        <v>6192</v>
      </c>
      <c r="D4100" s="449" t="s">
        <v>13406</v>
      </c>
    </row>
    <row r="4101" spans="1:4">
      <c r="A4101" s="446">
        <v>6076</v>
      </c>
      <c r="B4101" s="447" t="s">
        <v>15438</v>
      </c>
      <c r="C4101" s="448" t="s">
        <v>6356</v>
      </c>
      <c r="D4101" s="449" t="s">
        <v>14459</v>
      </c>
    </row>
    <row r="4102" spans="1:4">
      <c r="A4102" s="446">
        <v>13109</v>
      </c>
      <c r="B4102" s="447" t="s">
        <v>10237</v>
      </c>
      <c r="C4102" s="448" t="s">
        <v>6192</v>
      </c>
      <c r="D4102" s="449" t="s">
        <v>14460</v>
      </c>
    </row>
    <row r="4103" spans="1:4">
      <c r="A4103" s="446">
        <v>13110</v>
      </c>
      <c r="B4103" s="447" t="s">
        <v>10238</v>
      </c>
      <c r="C4103" s="448" t="s">
        <v>6192</v>
      </c>
      <c r="D4103" s="449" t="s">
        <v>14461</v>
      </c>
    </row>
    <row r="4104" spans="1:4">
      <c r="A4104" s="446">
        <v>7581</v>
      </c>
      <c r="B4104" s="447" t="s">
        <v>10239</v>
      </c>
      <c r="C4104" s="448" t="s">
        <v>6192</v>
      </c>
      <c r="D4104" s="449" t="s">
        <v>14462</v>
      </c>
    </row>
    <row r="4105" spans="1:4" ht="30">
      <c r="A4105" s="446">
        <v>20206</v>
      </c>
      <c r="B4105" s="447" t="s">
        <v>10240</v>
      </c>
      <c r="C4105" s="448" t="s">
        <v>6193</v>
      </c>
      <c r="D4105" s="449" t="s">
        <v>12499</v>
      </c>
    </row>
    <row r="4106" spans="1:4" ht="30">
      <c r="A4106" s="446">
        <v>4460</v>
      </c>
      <c r="B4106" s="447" t="s">
        <v>10241</v>
      </c>
      <c r="C4106" s="448" t="s">
        <v>6193</v>
      </c>
      <c r="D4106" s="449" t="s">
        <v>12721</v>
      </c>
    </row>
    <row r="4107" spans="1:4" ht="30">
      <c r="A4107" s="446">
        <v>6204</v>
      </c>
      <c r="B4107" s="447" t="s">
        <v>10242</v>
      </c>
      <c r="C4107" s="448" t="s">
        <v>6193</v>
      </c>
      <c r="D4107" s="449" t="s">
        <v>14463</v>
      </c>
    </row>
    <row r="4108" spans="1:4" ht="30">
      <c r="A4108" s="446">
        <v>4417</v>
      </c>
      <c r="B4108" s="447" t="s">
        <v>10243</v>
      </c>
      <c r="C4108" s="448" t="s">
        <v>6193</v>
      </c>
      <c r="D4108" s="449" t="s">
        <v>13738</v>
      </c>
    </row>
    <row r="4109" spans="1:4" ht="30">
      <c r="A4109" s="446">
        <v>4517</v>
      </c>
      <c r="B4109" s="447" t="s">
        <v>10244</v>
      </c>
      <c r="C4109" s="448" t="s">
        <v>6193</v>
      </c>
      <c r="D4109" s="449" t="s">
        <v>13207</v>
      </c>
    </row>
    <row r="4110" spans="1:4" ht="30">
      <c r="A4110" s="446">
        <v>4512</v>
      </c>
      <c r="B4110" s="447" t="s">
        <v>10245</v>
      </c>
      <c r="C4110" s="448" t="s">
        <v>6193</v>
      </c>
      <c r="D4110" s="449" t="s">
        <v>11362</v>
      </c>
    </row>
    <row r="4111" spans="1:4" ht="30">
      <c r="A4111" s="446">
        <v>4415</v>
      </c>
      <c r="B4111" s="447" t="s">
        <v>10246</v>
      </c>
      <c r="C4111" s="448" t="s">
        <v>6193</v>
      </c>
      <c r="D4111" s="449" t="s">
        <v>14464</v>
      </c>
    </row>
    <row r="4112" spans="1:4">
      <c r="A4112" s="446"/>
      <c r="B4112" s="447"/>
      <c r="C4112" s="448"/>
      <c r="D4112" s="449"/>
    </row>
    <row r="4113" spans="1:4">
      <c r="A4113" s="446"/>
      <c r="B4113" s="447"/>
      <c r="C4113" s="448"/>
      <c r="D4113" s="449"/>
    </row>
    <row r="4114" spans="1:4">
      <c r="A4114" s="446">
        <v>4734</v>
      </c>
      <c r="B4114" s="447" t="s">
        <v>10247</v>
      </c>
      <c r="C4114" s="448" t="s">
        <v>6356</v>
      </c>
      <c r="D4114" s="449" t="s">
        <v>14465</v>
      </c>
    </row>
    <row r="4115" spans="1:4">
      <c r="A4115" s="446">
        <v>6085</v>
      </c>
      <c r="B4115" s="447" t="s">
        <v>10248</v>
      </c>
      <c r="C4115" s="448" t="s">
        <v>6239</v>
      </c>
      <c r="D4115" s="449" t="s">
        <v>11634</v>
      </c>
    </row>
    <row r="4116" spans="1:4">
      <c r="A4116" s="446">
        <v>38396</v>
      </c>
      <c r="B4116" s="447" t="s">
        <v>15435</v>
      </c>
      <c r="C4116" s="448" t="s">
        <v>6192</v>
      </c>
      <c r="D4116" s="449" t="s">
        <v>14466</v>
      </c>
    </row>
    <row r="4117" spans="1:4">
      <c r="A4117" s="446">
        <v>6090</v>
      </c>
      <c r="B4117" s="447" t="s">
        <v>10249</v>
      </c>
      <c r="C4117" s="448" t="s">
        <v>6239</v>
      </c>
      <c r="D4117" s="449" t="s">
        <v>12580</v>
      </c>
    </row>
    <row r="4118" spans="1:4">
      <c r="A4118" s="446">
        <v>11622</v>
      </c>
      <c r="B4118" s="447" t="s">
        <v>10250</v>
      </c>
      <c r="C4118" s="448" t="s">
        <v>6238</v>
      </c>
      <c r="D4118" s="449" t="s">
        <v>14467</v>
      </c>
    </row>
    <row r="4119" spans="1:4">
      <c r="A4119" s="446">
        <v>6094</v>
      </c>
      <c r="B4119" s="447" t="s">
        <v>10251</v>
      </c>
      <c r="C4119" s="448" t="s">
        <v>6238</v>
      </c>
      <c r="D4119" s="449" t="s">
        <v>14468</v>
      </c>
    </row>
    <row r="4120" spans="1:4">
      <c r="A4120" s="446">
        <v>7317</v>
      </c>
      <c r="B4120" s="447" t="s">
        <v>10252</v>
      </c>
      <c r="C4120" s="448" t="s">
        <v>6238</v>
      </c>
      <c r="D4120" s="449" t="s">
        <v>14469</v>
      </c>
    </row>
    <row r="4121" spans="1:4">
      <c r="A4121" s="446">
        <v>142</v>
      </c>
      <c r="B4121" s="447" t="s">
        <v>10253</v>
      </c>
      <c r="C4121" s="448" t="s">
        <v>10254</v>
      </c>
      <c r="D4121" s="449" t="s">
        <v>14470</v>
      </c>
    </row>
    <row r="4122" spans="1:4">
      <c r="A4122" s="446">
        <v>38123</v>
      </c>
      <c r="B4122" s="447" t="s">
        <v>10255</v>
      </c>
      <c r="C4122" s="448" t="s">
        <v>6238</v>
      </c>
      <c r="D4122" s="449" t="s">
        <v>14471</v>
      </c>
    </row>
    <row r="4123" spans="1:4" ht="30">
      <c r="A4123" s="446">
        <v>42701</v>
      </c>
      <c r="B4123" s="447" t="s">
        <v>10256</v>
      </c>
      <c r="C4123" s="448" t="s">
        <v>6192</v>
      </c>
      <c r="D4123" s="449" t="s">
        <v>14472</v>
      </c>
    </row>
    <row r="4124" spans="1:4" ht="30">
      <c r="A4124" s="446">
        <v>42702</v>
      </c>
      <c r="B4124" s="447" t="s">
        <v>10257</v>
      </c>
      <c r="C4124" s="448" t="s">
        <v>6192</v>
      </c>
      <c r="D4124" s="449" t="s">
        <v>14473</v>
      </c>
    </row>
    <row r="4125" spans="1:4" ht="30">
      <c r="A4125" s="446">
        <v>37955</v>
      </c>
      <c r="B4125" s="447" t="s">
        <v>10258</v>
      </c>
      <c r="C4125" s="448" t="s">
        <v>6192</v>
      </c>
      <c r="D4125" s="449" t="s">
        <v>14474</v>
      </c>
    </row>
    <row r="4126" spans="1:4" ht="30">
      <c r="A4126" s="446">
        <v>42699</v>
      </c>
      <c r="B4126" s="447" t="s">
        <v>10259</v>
      </c>
      <c r="C4126" s="448" t="s">
        <v>6192</v>
      </c>
      <c r="D4126" s="449" t="s">
        <v>11609</v>
      </c>
    </row>
    <row r="4127" spans="1:4" ht="30">
      <c r="A4127" s="446">
        <v>42700</v>
      </c>
      <c r="B4127" s="447" t="s">
        <v>10260</v>
      </c>
      <c r="C4127" s="448" t="s">
        <v>6192</v>
      </c>
      <c r="D4127" s="449" t="s">
        <v>14475</v>
      </c>
    </row>
    <row r="4128" spans="1:4" ht="30">
      <c r="A4128" s="446">
        <v>37743</v>
      </c>
      <c r="B4128" s="447" t="s">
        <v>10261</v>
      </c>
      <c r="C4128" s="448" t="s">
        <v>6192</v>
      </c>
      <c r="D4128" s="449" t="s">
        <v>14476</v>
      </c>
    </row>
    <row r="4129" spans="1:4" ht="30">
      <c r="A4129" s="446">
        <v>37744</v>
      </c>
      <c r="B4129" s="447" t="s">
        <v>10262</v>
      </c>
      <c r="C4129" s="448" t="s">
        <v>6192</v>
      </c>
      <c r="D4129" s="449" t="s">
        <v>14477</v>
      </c>
    </row>
    <row r="4130" spans="1:4" ht="30">
      <c r="A4130" s="446">
        <v>37741</v>
      </c>
      <c r="B4130" s="447" t="s">
        <v>10263</v>
      </c>
      <c r="C4130" s="448" t="s">
        <v>6192</v>
      </c>
      <c r="D4130" s="449" t="s">
        <v>14478</v>
      </c>
    </row>
    <row r="4131" spans="1:4" ht="30">
      <c r="A4131" s="446">
        <v>39396</v>
      </c>
      <c r="B4131" s="447" t="s">
        <v>10264</v>
      </c>
      <c r="C4131" s="448" t="s">
        <v>6192</v>
      </c>
      <c r="D4131" s="449" t="s">
        <v>14479</v>
      </c>
    </row>
    <row r="4132" spans="1:4" ht="30">
      <c r="A4132" s="446">
        <v>39392</v>
      </c>
      <c r="B4132" s="447" t="s">
        <v>10265</v>
      </c>
      <c r="C4132" s="448" t="s">
        <v>6192</v>
      </c>
      <c r="D4132" s="449" t="s">
        <v>14480</v>
      </c>
    </row>
    <row r="4133" spans="1:4" ht="30">
      <c r="A4133" s="446">
        <v>39393</v>
      </c>
      <c r="B4133" s="447" t="s">
        <v>10266</v>
      </c>
      <c r="C4133" s="448" t="s">
        <v>6192</v>
      </c>
      <c r="D4133" s="449" t="s">
        <v>14481</v>
      </c>
    </row>
    <row r="4134" spans="1:4" ht="30">
      <c r="A4134" s="446">
        <v>39394</v>
      </c>
      <c r="B4134" s="447" t="s">
        <v>10267</v>
      </c>
      <c r="C4134" s="448" t="s">
        <v>6192</v>
      </c>
      <c r="D4134" s="449" t="s">
        <v>14482</v>
      </c>
    </row>
    <row r="4135" spans="1:4" ht="30">
      <c r="A4135" s="446">
        <v>39395</v>
      </c>
      <c r="B4135" s="447" t="s">
        <v>10268</v>
      </c>
      <c r="C4135" s="448" t="s">
        <v>6192</v>
      </c>
      <c r="D4135" s="449" t="s">
        <v>14483</v>
      </c>
    </row>
    <row r="4136" spans="1:4" ht="30">
      <c r="A4136" s="446">
        <v>14618</v>
      </c>
      <c r="B4136" s="447" t="s">
        <v>10269</v>
      </c>
      <c r="C4136" s="448" t="s">
        <v>6192</v>
      </c>
      <c r="D4136" s="449" t="s">
        <v>14484</v>
      </c>
    </row>
    <row r="4137" spans="1:4" ht="30">
      <c r="A4137" s="446">
        <v>40269</v>
      </c>
      <c r="B4137" s="447" t="s">
        <v>10270</v>
      </c>
      <c r="C4137" s="448" t="s">
        <v>6192</v>
      </c>
      <c r="D4137" s="449" t="s">
        <v>14485</v>
      </c>
    </row>
    <row r="4138" spans="1:4">
      <c r="A4138" s="446">
        <v>6110</v>
      </c>
      <c r="B4138" s="447" t="s">
        <v>15434</v>
      </c>
      <c r="C4138" s="448" t="s">
        <v>6191</v>
      </c>
      <c r="D4138" s="449" t="s">
        <v>11465</v>
      </c>
    </row>
    <row r="4139" spans="1:4">
      <c r="A4139" s="446">
        <v>40910</v>
      </c>
      <c r="B4139" s="447" t="s">
        <v>15433</v>
      </c>
      <c r="C4139" s="448" t="s">
        <v>6360</v>
      </c>
      <c r="D4139" s="449" t="s">
        <v>11466</v>
      </c>
    </row>
    <row r="4140" spans="1:4">
      <c r="A4140" s="446">
        <v>6111</v>
      </c>
      <c r="B4140" s="447" t="s">
        <v>10271</v>
      </c>
      <c r="C4140" s="448" t="s">
        <v>6191</v>
      </c>
      <c r="D4140" s="449" t="s">
        <v>14486</v>
      </c>
    </row>
    <row r="4141" spans="1:4">
      <c r="A4141" s="446">
        <v>41084</v>
      </c>
      <c r="B4141" s="447" t="s">
        <v>10272</v>
      </c>
      <c r="C4141" s="448" t="s">
        <v>6360</v>
      </c>
      <c r="D4141" s="449" t="s">
        <v>14487</v>
      </c>
    </row>
    <row r="4142" spans="1:4">
      <c r="A4142" s="446">
        <v>25950</v>
      </c>
      <c r="B4142" s="447" t="s">
        <v>10273</v>
      </c>
      <c r="C4142" s="448" t="s">
        <v>6356</v>
      </c>
      <c r="D4142" s="449" t="s">
        <v>14488</v>
      </c>
    </row>
    <row r="4143" spans="1:4">
      <c r="A4143" s="446">
        <v>38637</v>
      </c>
      <c r="B4143" s="447" t="s">
        <v>10274</v>
      </c>
      <c r="C4143" s="448" t="s">
        <v>6192</v>
      </c>
      <c r="D4143" s="449" t="s">
        <v>14489</v>
      </c>
    </row>
    <row r="4144" spans="1:4">
      <c r="A4144" s="446">
        <v>6150</v>
      </c>
      <c r="B4144" s="447" t="s">
        <v>10275</v>
      </c>
      <c r="C4144" s="448" t="s">
        <v>6192</v>
      </c>
      <c r="D4144" s="449" t="s">
        <v>14490</v>
      </c>
    </row>
    <row r="4145" spans="1:4">
      <c r="A4145" s="446">
        <v>6136</v>
      </c>
      <c r="B4145" s="447" t="s">
        <v>10276</v>
      </c>
      <c r="C4145" s="448" t="s">
        <v>6192</v>
      </c>
      <c r="D4145" s="449" t="s">
        <v>14491</v>
      </c>
    </row>
    <row r="4146" spans="1:4">
      <c r="A4146" s="446">
        <v>38638</v>
      </c>
      <c r="B4146" s="447" t="s">
        <v>10277</v>
      </c>
      <c r="C4146" s="448" t="s">
        <v>6192</v>
      </c>
      <c r="D4146" s="449" t="s">
        <v>14492</v>
      </c>
    </row>
    <row r="4147" spans="1:4">
      <c r="A4147" s="446">
        <v>20262</v>
      </c>
      <c r="B4147" s="447" t="s">
        <v>10278</v>
      </c>
      <c r="C4147" s="448" t="s">
        <v>6192</v>
      </c>
      <c r="D4147" s="449" t="s">
        <v>14493</v>
      </c>
    </row>
    <row r="4148" spans="1:4">
      <c r="A4148" s="446">
        <v>6148</v>
      </c>
      <c r="B4148" s="447" t="s">
        <v>10279</v>
      </c>
      <c r="C4148" s="448" t="s">
        <v>6192</v>
      </c>
      <c r="D4148" s="449" t="s">
        <v>13024</v>
      </c>
    </row>
    <row r="4149" spans="1:4">
      <c r="A4149" s="446">
        <v>6145</v>
      </c>
      <c r="B4149" s="447" t="s">
        <v>10280</v>
      </c>
      <c r="C4149" s="448" t="s">
        <v>6192</v>
      </c>
      <c r="D4149" s="449" t="s">
        <v>14494</v>
      </c>
    </row>
    <row r="4150" spans="1:4">
      <c r="A4150" s="446">
        <v>6149</v>
      </c>
      <c r="B4150" s="447" t="s">
        <v>10281</v>
      </c>
      <c r="C4150" s="448" t="s">
        <v>6192</v>
      </c>
      <c r="D4150" s="449" t="s">
        <v>14495</v>
      </c>
    </row>
    <row r="4151" spans="1:4">
      <c r="A4151" s="446">
        <v>6146</v>
      </c>
      <c r="B4151" s="447" t="s">
        <v>10282</v>
      </c>
      <c r="C4151" s="448" t="s">
        <v>6192</v>
      </c>
      <c r="D4151" s="449" t="s">
        <v>14496</v>
      </c>
    </row>
    <row r="4152" spans="1:4">
      <c r="A4152" s="446">
        <v>26026</v>
      </c>
      <c r="B4152" s="447" t="s">
        <v>10283</v>
      </c>
      <c r="C4152" s="448" t="s">
        <v>6238</v>
      </c>
      <c r="D4152" s="449" t="s">
        <v>11744</v>
      </c>
    </row>
    <row r="4153" spans="1:4">
      <c r="A4153" s="446">
        <v>39961</v>
      </c>
      <c r="B4153" s="447" t="s">
        <v>10284</v>
      </c>
      <c r="C4153" s="448" t="s">
        <v>6192</v>
      </c>
      <c r="D4153" s="449" t="s">
        <v>14497</v>
      </c>
    </row>
    <row r="4154" spans="1:4" ht="45">
      <c r="A4154" s="446">
        <v>42433</v>
      </c>
      <c r="B4154" s="447" t="s">
        <v>10285</v>
      </c>
      <c r="C4154" s="448" t="s">
        <v>6192</v>
      </c>
      <c r="D4154" s="449" t="s">
        <v>14498</v>
      </c>
    </row>
    <row r="4155" spans="1:4" ht="45">
      <c r="A4155" s="446">
        <v>42434</v>
      </c>
      <c r="B4155" s="447" t="s">
        <v>10286</v>
      </c>
      <c r="C4155" s="448" t="s">
        <v>6192</v>
      </c>
      <c r="D4155" s="449" t="s">
        <v>14499</v>
      </c>
    </row>
    <row r="4156" spans="1:4" ht="45">
      <c r="A4156" s="446">
        <v>42435</v>
      </c>
      <c r="B4156" s="447" t="s">
        <v>10287</v>
      </c>
      <c r="C4156" s="448" t="s">
        <v>6192</v>
      </c>
      <c r="D4156" s="449" t="s">
        <v>14500</v>
      </c>
    </row>
    <row r="4157" spans="1:4">
      <c r="A4157" s="446">
        <v>38061</v>
      </c>
      <c r="B4157" s="447" t="s">
        <v>15432</v>
      </c>
      <c r="C4157" s="448" t="s">
        <v>6192</v>
      </c>
      <c r="D4157" s="449" t="s">
        <v>14501</v>
      </c>
    </row>
    <row r="4158" spans="1:4">
      <c r="A4158" s="446">
        <v>20250</v>
      </c>
      <c r="B4158" s="447" t="s">
        <v>15431</v>
      </c>
      <c r="C4158" s="448" t="s">
        <v>6238</v>
      </c>
      <c r="D4158" s="449" t="s">
        <v>13603</v>
      </c>
    </row>
    <row r="4159" spans="1:4" ht="45">
      <c r="A4159" s="446">
        <v>39965</v>
      </c>
      <c r="B4159" s="447" t="s">
        <v>10288</v>
      </c>
      <c r="C4159" s="448" t="s">
        <v>6190</v>
      </c>
      <c r="D4159" s="449" t="s">
        <v>14502</v>
      </c>
    </row>
    <row r="4160" spans="1:4" ht="60">
      <c r="A4160" s="446">
        <v>39964</v>
      </c>
      <c r="B4160" s="447" t="s">
        <v>10289</v>
      </c>
      <c r="C4160" s="448" t="s">
        <v>6190</v>
      </c>
      <c r="D4160" s="449" t="s">
        <v>14503</v>
      </c>
    </row>
    <row r="4161" spans="1:4">
      <c r="A4161" s="446">
        <v>7</v>
      </c>
      <c r="B4161" s="447" t="s">
        <v>15430</v>
      </c>
      <c r="C4161" s="448" t="s">
        <v>6238</v>
      </c>
      <c r="D4161" s="449" t="s">
        <v>14504</v>
      </c>
    </row>
    <row r="4162" spans="1:4">
      <c r="A4162" s="446">
        <v>13388</v>
      </c>
      <c r="B4162" s="447" t="s">
        <v>15429</v>
      </c>
      <c r="C4162" s="448" t="s">
        <v>6238</v>
      </c>
      <c r="D4162" s="449" t="s">
        <v>11991</v>
      </c>
    </row>
    <row r="4163" spans="1:4">
      <c r="A4163" s="446">
        <v>39914</v>
      </c>
      <c r="B4163" s="447" t="s">
        <v>10290</v>
      </c>
      <c r="C4163" s="448" t="s">
        <v>6238</v>
      </c>
      <c r="D4163" s="449" t="s">
        <v>14505</v>
      </c>
    </row>
    <row r="4164" spans="1:4" ht="30">
      <c r="A4164" s="446">
        <v>12732</v>
      </c>
      <c r="B4164" s="447" t="s">
        <v>10291</v>
      </c>
      <c r="C4164" s="448" t="s">
        <v>6192</v>
      </c>
      <c r="D4164" s="449" t="s">
        <v>14506</v>
      </c>
    </row>
    <row r="4165" spans="1:4">
      <c r="A4165" s="446">
        <v>6160</v>
      </c>
      <c r="B4165" s="447" t="s">
        <v>10292</v>
      </c>
      <c r="C4165" s="448" t="s">
        <v>6191</v>
      </c>
      <c r="D4165" s="449" t="s">
        <v>13986</v>
      </c>
    </row>
    <row r="4166" spans="1:4">
      <c r="A4166" s="446">
        <v>41087</v>
      </c>
      <c r="B4166" s="447" t="s">
        <v>15428</v>
      </c>
      <c r="C4166" s="448" t="s">
        <v>6360</v>
      </c>
      <c r="D4166" s="449" t="s">
        <v>13918</v>
      </c>
    </row>
    <row r="4167" spans="1:4">
      <c r="A4167" s="446">
        <v>6166</v>
      </c>
      <c r="B4167" s="447" t="s">
        <v>10293</v>
      </c>
      <c r="C4167" s="448" t="s">
        <v>6191</v>
      </c>
      <c r="D4167" s="449" t="s">
        <v>14507</v>
      </c>
    </row>
    <row r="4168" spans="1:4">
      <c r="A4168" s="446">
        <v>41088</v>
      </c>
      <c r="B4168" s="447" t="s">
        <v>10294</v>
      </c>
      <c r="C4168" s="448" t="s">
        <v>6360</v>
      </c>
      <c r="D4168" s="449" t="s">
        <v>14508</v>
      </c>
    </row>
    <row r="4169" spans="1:4" ht="30">
      <c r="A4169" s="446">
        <v>20232</v>
      </c>
      <c r="B4169" s="447" t="s">
        <v>10295</v>
      </c>
      <c r="C4169" s="448" t="s">
        <v>6193</v>
      </c>
      <c r="D4169" s="449" t="s">
        <v>14509</v>
      </c>
    </row>
    <row r="4170" spans="1:4">
      <c r="A4170" s="446">
        <v>10856</v>
      </c>
      <c r="B4170" s="447" t="s">
        <v>10296</v>
      </c>
      <c r="C4170" s="448" t="s">
        <v>6193</v>
      </c>
      <c r="D4170" s="449" t="s">
        <v>14510</v>
      </c>
    </row>
    <row r="4171" spans="1:4" ht="30">
      <c r="A4171" s="446">
        <v>4828</v>
      </c>
      <c r="B4171" s="447" t="s">
        <v>10297</v>
      </c>
      <c r="C4171" s="448" t="s">
        <v>6193</v>
      </c>
      <c r="D4171" s="449" t="s">
        <v>13095</v>
      </c>
    </row>
    <row r="4172" spans="1:4">
      <c r="A4172" s="446">
        <v>20249</v>
      </c>
      <c r="B4172" s="447" t="s">
        <v>10298</v>
      </c>
      <c r="C4172" s="448" t="s">
        <v>6193</v>
      </c>
      <c r="D4172" s="449" t="s">
        <v>12182</v>
      </c>
    </row>
    <row r="4173" spans="1:4">
      <c r="A4173" s="446">
        <v>11609</v>
      </c>
      <c r="B4173" s="447" t="s">
        <v>15427</v>
      </c>
      <c r="C4173" s="448" t="s">
        <v>6239</v>
      </c>
      <c r="D4173" s="449" t="s">
        <v>14511</v>
      </c>
    </row>
    <row r="4174" spans="1:4">
      <c r="A4174" s="446">
        <v>20083</v>
      </c>
      <c r="B4174" s="447" t="s">
        <v>10299</v>
      </c>
      <c r="C4174" s="448" t="s">
        <v>6192</v>
      </c>
      <c r="D4174" s="449" t="s">
        <v>14512</v>
      </c>
    </row>
    <row r="4175" spans="1:4">
      <c r="A4175" s="446">
        <v>20082</v>
      </c>
      <c r="B4175" s="447" t="s">
        <v>10300</v>
      </c>
      <c r="C4175" s="448" t="s">
        <v>6192</v>
      </c>
      <c r="D4175" s="449" t="s">
        <v>14513</v>
      </c>
    </row>
    <row r="4176" spans="1:4">
      <c r="A4176" s="446">
        <v>5318</v>
      </c>
      <c r="B4176" s="447" t="s">
        <v>10301</v>
      </c>
      <c r="C4176" s="448" t="s">
        <v>6239</v>
      </c>
      <c r="D4176" s="449" t="s">
        <v>11857</v>
      </c>
    </row>
    <row r="4177" spans="1:4">
      <c r="A4177" s="446">
        <v>10691</v>
      </c>
      <c r="B4177" s="447" t="s">
        <v>10302</v>
      </c>
      <c r="C4177" s="448" t="s">
        <v>6239</v>
      </c>
      <c r="D4177" s="449" t="s">
        <v>14514</v>
      </c>
    </row>
    <row r="4178" spans="1:4">
      <c r="A4178" s="446">
        <v>12295</v>
      </c>
      <c r="B4178" s="447" t="s">
        <v>10303</v>
      </c>
      <c r="C4178" s="448" t="s">
        <v>6192</v>
      </c>
      <c r="D4178" s="449" t="s">
        <v>12952</v>
      </c>
    </row>
    <row r="4179" spans="1:4">
      <c r="A4179" s="446">
        <v>12296</v>
      </c>
      <c r="B4179" s="447" t="s">
        <v>10304</v>
      </c>
      <c r="C4179" s="448" t="s">
        <v>6192</v>
      </c>
      <c r="D4179" s="449" t="s">
        <v>11917</v>
      </c>
    </row>
    <row r="4180" spans="1:4">
      <c r="A4180" s="446">
        <v>12294</v>
      </c>
      <c r="B4180" s="447" t="s">
        <v>10305</v>
      </c>
      <c r="C4180" s="448" t="s">
        <v>6192</v>
      </c>
      <c r="D4180" s="449" t="s">
        <v>12661</v>
      </c>
    </row>
    <row r="4181" spans="1:4">
      <c r="A4181" s="446">
        <v>14543</v>
      </c>
      <c r="B4181" s="447" t="s">
        <v>10306</v>
      </c>
      <c r="C4181" s="448" t="s">
        <v>6192</v>
      </c>
      <c r="D4181" s="449" t="s">
        <v>14515</v>
      </c>
    </row>
    <row r="4182" spans="1:4">
      <c r="A4182" s="446">
        <v>13329</v>
      </c>
      <c r="B4182" s="447" t="s">
        <v>10307</v>
      </c>
      <c r="C4182" s="448" t="s">
        <v>6192</v>
      </c>
      <c r="D4182" s="449" t="s">
        <v>13672</v>
      </c>
    </row>
    <row r="4183" spans="1:4" ht="30">
      <c r="A4183" s="446">
        <v>21044</v>
      </c>
      <c r="B4183" s="447" t="s">
        <v>10308</v>
      </c>
      <c r="C4183" s="448" t="s">
        <v>6192</v>
      </c>
      <c r="D4183" s="449" t="s">
        <v>13109</v>
      </c>
    </row>
    <row r="4184" spans="1:4" ht="30">
      <c r="A4184" s="446">
        <v>21045</v>
      </c>
      <c r="B4184" s="447" t="s">
        <v>10309</v>
      </c>
      <c r="C4184" s="448" t="s">
        <v>6192</v>
      </c>
      <c r="D4184" s="449" t="s">
        <v>14516</v>
      </c>
    </row>
    <row r="4185" spans="1:4" ht="30">
      <c r="A4185" s="446">
        <v>21040</v>
      </c>
      <c r="B4185" s="447" t="s">
        <v>10310</v>
      </c>
      <c r="C4185" s="448" t="s">
        <v>6192</v>
      </c>
      <c r="D4185" s="449" t="s">
        <v>14517</v>
      </c>
    </row>
    <row r="4186" spans="1:4" ht="30">
      <c r="A4186" s="446">
        <v>21041</v>
      </c>
      <c r="B4186" s="447" t="s">
        <v>10311</v>
      </c>
      <c r="C4186" s="448" t="s">
        <v>6192</v>
      </c>
      <c r="D4186" s="449" t="s">
        <v>14518</v>
      </c>
    </row>
    <row r="4187" spans="1:4" ht="30">
      <c r="A4187" s="446">
        <v>21047</v>
      </c>
      <c r="B4187" s="447" t="s">
        <v>10312</v>
      </c>
      <c r="C4187" s="448" t="s">
        <v>6192</v>
      </c>
      <c r="D4187" s="449" t="s">
        <v>14519</v>
      </c>
    </row>
    <row r="4188" spans="1:4" ht="30">
      <c r="A4188" s="446">
        <v>21043</v>
      </c>
      <c r="B4188" s="447" t="s">
        <v>10313</v>
      </c>
      <c r="C4188" s="448" t="s">
        <v>6192</v>
      </c>
      <c r="D4188" s="449" t="s">
        <v>14520</v>
      </c>
    </row>
    <row r="4189" spans="1:4" ht="30">
      <c r="A4189" s="446">
        <v>21042</v>
      </c>
      <c r="B4189" s="447" t="s">
        <v>10314</v>
      </c>
      <c r="C4189" s="448" t="s">
        <v>6192</v>
      </c>
      <c r="D4189" s="449" t="s">
        <v>11784</v>
      </c>
    </row>
    <row r="4190" spans="1:4">
      <c r="A4190" s="446">
        <v>11895</v>
      </c>
      <c r="B4190" s="447" t="s">
        <v>15426</v>
      </c>
      <c r="C4190" s="448" t="s">
        <v>6192</v>
      </c>
      <c r="D4190" s="449" t="s">
        <v>14521</v>
      </c>
    </row>
    <row r="4191" spans="1:4">
      <c r="A4191" s="446">
        <v>11896</v>
      </c>
      <c r="B4191" s="447" t="s">
        <v>15425</v>
      </c>
      <c r="C4191" s="448" t="s">
        <v>6192</v>
      </c>
      <c r="D4191" s="449" t="s">
        <v>14522</v>
      </c>
    </row>
    <row r="4192" spans="1:4">
      <c r="A4192" s="446">
        <v>11897</v>
      </c>
      <c r="B4192" s="447" t="s">
        <v>10315</v>
      </c>
      <c r="C4192" s="448" t="s">
        <v>6192</v>
      </c>
      <c r="D4192" s="449" t="s">
        <v>14523</v>
      </c>
    </row>
    <row r="4193" spans="1:4">
      <c r="A4193" s="446">
        <v>11898</v>
      </c>
      <c r="B4193" s="447" t="s">
        <v>10316</v>
      </c>
      <c r="C4193" s="448" t="s">
        <v>6192</v>
      </c>
      <c r="D4193" s="449" t="s">
        <v>14524</v>
      </c>
    </row>
    <row r="4194" spans="1:4">
      <c r="A4194" s="446">
        <v>3282</v>
      </c>
      <c r="B4194" s="447" t="s">
        <v>10317</v>
      </c>
      <c r="C4194" s="448" t="s">
        <v>6192</v>
      </c>
      <c r="D4194" s="449" t="s">
        <v>14525</v>
      </c>
    </row>
    <row r="4195" spans="1:4">
      <c r="A4195" s="446">
        <v>11899</v>
      </c>
      <c r="B4195" s="447" t="s">
        <v>10318</v>
      </c>
      <c r="C4195" s="448" t="s">
        <v>6192</v>
      </c>
      <c r="D4195" s="449" t="s">
        <v>14526</v>
      </c>
    </row>
    <row r="4196" spans="1:4">
      <c r="A4196" s="446">
        <v>11900</v>
      </c>
      <c r="B4196" s="447" t="s">
        <v>10319</v>
      </c>
      <c r="C4196" s="448" t="s">
        <v>6192</v>
      </c>
      <c r="D4196" s="449" t="s">
        <v>14527</v>
      </c>
    </row>
    <row r="4197" spans="1:4">
      <c r="A4197" s="446">
        <v>14149</v>
      </c>
      <c r="B4197" s="447" t="s">
        <v>10320</v>
      </c>
      <c r="C4197" s="448" t="s">
        <v>8391</v>
      </c>
      <c r="D4197" s="449" t="s">
        <v>14528</v>
      </c>
    </row>
    <row r="4198" spans="1:4" ht="30">
      <c r="A4198" s="446">
        <v>38099</v>
      </c>
      <c r="B4198" s="447" t="s">
        <v>10321</v>
      </c>
      <c r="C4198" s="448" t="s">
        <v>6192</v>
      </c>
      <c r="D4198" s="449" t="s">
        <v>11368</v>
      </c>
    </row>
    <row r="4199" spans="1:4" ht="30">
      <c r="A4199" s="446">
        <v>38100</v>
      </c>
      <c r="B4199" s="447" t="s">
        <v>10322</v>
      </c>
      <c r="C4199" s="448" t="s">
        <v>6192</v>
      </c>
      <c r="D4199" s="449" t="s">
        <v>14099</v>
      </c>
    </row>
    <row r="4200" spans="1:4" ht="30">
      <c r="A4200" s="446">
        <v>20061</v>
      </c>
      <c r="B4200" s="447" t="s">
        <v>10323</v>
      </c>
      <c r="C4200" s="448" t="s">
        <v>6192</v>
      </c>
      <c r="D4200" s="449" t="s">
        <v>14529</v>
      </c>
    </row>
    <row r="4201" spans="1:4" ht="30">
      <c r="A4201" s="446">
        <v>7576</v>
      </c>
      <c r="B4201" s="447" t="s">
        <v>10324</v>
      </c>
      <c r="C4201" s="448" t="s">
        <v>6192</v>
      </c>
      <c r="D4201" s="449" t="s">
        <v>14530</v>
      </c>
    </row>
    <row r="4202" spans="1:4">
      <c r="A4202" s="446">
        <v>3384</v>
      </c>
      <c r="B4202" s="447" t="s">
        <v>15424</v>
      </c>
      <c r="C4202" s="448" t="s">
        <v>6192</v>
      </c>
      <c r="D4202" s="449" t="s">
        <v>11840</v>
      </c>
    </row>
    <row r="4203" spans="1:4">
      <c r="A4203" s="446">
        <v>7572</v>
      </c>
      <c r="B4203" s="447" t="s">
        <v>10325</v>
      </c>
      <c r="C4203" s="448" t="s">
        <v>6192</v>
      </c>
      <c r="D4203" s="449" t="s">
        <v>13952</v>
      </c>
    </row>
    <row r="4204" spans="1:4">
      <c r="A4204" s="446">
        <v>3396</v>
      </c>
      <c r="B4204" s="447" t="s">
        <v>10326</v>
      </c>
      <c r="C4204" s="448" t="s">
        <v>6192</v>
      </c>
      <c r="D4204" s="449" t="s">
        <v>11832</v>
      </c>
    </row>
    <row r="4205" spans="1:4">
      <c r="A4205" s="446">
        <v>37590</v>
      </c>
      <c r="B4205" s="447" t="s">
        <v>10327</v>
      </c>
      <c r="C4205" s="448" t="s">
        <v>6192</v>
      </c>
      <c r="D4205" s="449" t="s">
        <v>14531</v>
      </c>
    </row>
    <row r="4206" spans="1:4">
      <c r="A4206" s="446">
        <v>37591</v>
      </c>
      <c r="B4206" s="447" t="s">
        <v>10328</v>
      </c>
      <c r="C4206" s="448" t="s">
        <v>6192</v>
      </c>
      <c r="D4206" s="449" t="s">
        <v>14532</v>
      </c>
    </row>
    <row r="4207" spans="1:4" ht="30">
      <c r="A4207" s="446">
        <v>12626</v>
      </c>
      <c r="B4207" s="447" t="s">
        <v>10329</v>
      </c>
      <c r="C4207" s="448" t="s">
        <v>6192</v>
      </c>
      <c r="D4207" s="449" t="s">
        <v>14533</v>
      </c>
    </row>
    <row r="4208" spans="1:4">
      <c r="A4208" s="446">
        <v>11033</v>
      </c>
      <c r="B4208" s="447" t="s">
        <v>15423</v>
      </c>
      <c r="C4208" s="448" t="s">
        <v>6192</v>
      </c>
      <c r="D4208" s="449" t="s">
        <v>14534</v>
      </c>
    </row>
    <row r="4209" spans="1:4">
      <c r="A4209" s="446">
        <v>390</v>
      </c>
      <c r="B4209" s="447" t="s">
        <v>15422</v>
      </c>
      <c r="C4209" s="448" t="s">
        <v>6192</v>
      </c>
      <c r="D4209" s="449" t="s">
        <v>11358</v>
      </c>
    </row>
    <row r="4210" spans="1:4" ht="45">
      <c r="A4210" s="446">
        <v>42436</v>
      </c>
      <c r="B4210" s="447" t="s">
        <v>10330</v>
      </c>
      <c r="C4210" s="448" t="s">
        <v>6192</v>
      </c>
      <c r="D4210" s="449" t="s">
        <v>14535</v>
      </c>
    </row>
    <row r="4211" spans="1:4" ht="30">
      <c r="A4211" s="446">
        <v>6178</v>
      </c>
      <c r="B4211" s="447" t="s">
        <v>10331</v>
      </c>
      <c r="C4211" s="448" t="s">
        <v>6190</v>
      </c>
      <c r="D4211" s="449" t="s">
        <v>14536</v>
      </c>
    </row>
    <row r="4212" spans="1:4" ht="30">
      <c r="A4212" s="446">
        <v>6180</v>
      </c>
      <c r="B4212" s="447" t="s">
        <v>15421</v>
      </c>
      <c r="C4212" s="448" t="s">
        <v>6190</v>
      </c>
      <c r="D4212" s="449" t="s">
        <v>14537</v>
      </c>
    </row>
    <row r="4213" spans="1:4" ht="30">
      <c r="A4213" s="446">
        <v>6182</v>
      </c>
      <c r="B4213" s="447" t="s">
        <v>10332</v>
      </c>
      <c r="C4213" s="448" t="s">
        <v>6190</v>
      </c>
      <c r="D4213" s="449" t="s">
        <v>14538</v>
      </c>
    </row>
    <row r="4214" spans="1:4" ht="30">
      <c r="A4214" s="446">
        <v>3993</v>
      </c>
      <c r="B4214" s="447" t="s">
        <v>10333</v>
      </c>
      <c r="C4214" s="448" t="s">
        <v>6190</v>
      </c>
      <c r="D4214" s="449" t="s">
        <v>14539</v>
      </c>
    </row>
    <row r="4215" spans="1:4" ht="30">
      <c r="A4215" s="446">
        <v>3990</v>
      </c>
      <c r="B4215" s="447" t="s">
        <v>10334</v>
      </c>
      <c r="C4215" s="448" t="s">
        <v>6193</v>
      </c>
      <c r="D4215" s="449" t="s">
        <v>11708</v>
      </c>
    </row>
    <row r="4216" spans="1:4" ht="30">
      <c r="A4216" s="446">
        <v>3992</v>
      </c>
      <c r="B4216" s="447" t="s">
        <v>10335</v>
      </c>
      <c r="C4216" s="448" t="s">
        <v>6193</v>
      </c>
      <c r="D4216" s="449" t="s">
        <v>13705</v>
      </c>
    </row>
    <row r="4217" spans="1:4" ht="30">
      <c r="A4217" s="446">
        <v>4509</v>
      </c>
      <c r="B4217" s="447" t="s">
        <v>10336</v>
      </c>
      <c r="C4217" s="448" t="s">
        <v>6193</v>
      </c>
      <c r="D4217" s="449" t="s">
        <v>11598</v>
      </c>
    </row>
    <row r="4218" spans="1:4" ht="30">
      <c r="A4218" s="446">
        <v>6194</v>
      </c>
      <c r="B4218" s="447" t="s">
        <v>10337</v>
      </c>
      <c r="C4218" s="448" t="s">
        <v>6193</v>
      </c>
      <c r="D4218" s="449" t="s">
        <v>13717</v>
      </c>
    </row>
    <row r="4219" spans="1:4">
      <c r="A4219" s="446">
        <v>6193</v>
      </c>
      <c r="B4219" s="447" t="s">
        <v>10338</v>
      </c>
      <c r="C4219" s="448" t="s">
        <v>6193</v>
      </c>
      <c r="D4219" s="449" t="s">
        <v>14540</v>
      </c>
    </row>
    <row r="4220" spans="1:4" ht="30">
      <c r="A4220" s="446">
        <v>10567</v>
      </c>
      <c r="B4220" s="447" t="s">
        <v>10339</v>
      </c>
      <c r="C4220" s="448" t="s">
        <v>6193</v>
      </c>
      <c r="D4220" s="449" t="s">
        <v>14541</v>
      </c>
    </row>
    <row r="4221" spans="1:4" ht="30">
      <c r="A4221" s="446">
        <v>6212</v>
      </c>
      <c r="B4221" s="447" t="s">
        <v>10340</v>
      </c>
      <c r="C4221" s="448" t="s">
        <v>6193</v>
      </c>
      <c r="D4221" s="449" t="s">
        <v>11419</v>
      </c>
    </row>
    <row r="4222" spans="1:4" ht="30">
      <c r="A4222" s="446">
        <v>6188</v>
      </c>
      <c r="B4222" s="447" t="s">
        <v>10340</v>
      </c>
      <c r="C4222" s="448" t="s">
        <v>6190</v>
      </c>
      <c r="D4222" s="449" t="s">
        <v>14542</v>
      </c>
    </row>
    <row r="4223" spans="1:4">
      <c r="A4223" s="446">
        <v>6189</v>
      </c>
      <c r="B4223" s="447" t="s">
        <v>10341</v>
      </c>
      <c r="C4223" s="448" t="s">
        <v>6193</v>
      </c>
      <c r="D4223" s="449" t="s">
        <v>14543</v>
      </c>
    </row>
    <row r="4224" spans="1:4">
      <c r="A4224" s="446">
        <v>6214</v>
      </c>
      <c r="B4224" s="447" t="s">
        <v>10342</v>
      </c>
      <c r="C4224" s="448" t="s">
        <v>6190</v>
      </c>
      <c r="D4224" s="449" t="s">
        <v>14544</v>
      </c>
    </row>
    <row r="4225" spans="1:4" ht="30">
      <c r="A4225" s="446">
        <v>36153</v>
      </c>
      <c r="B4225" s="447" t="s">
        <v>10343</v>
      </c>
      <c r="C4225" s="448" t="s">
        <v>6192</v>
      </c>
      <c r="D4225" s="449" t="s">
        <v>14545</v>
      </c>
    </row>
    <row r="4226" spans="1:4">
      <c r="A4226" s="446">
        <v>10740</v>
      </c>
      <c r="B4226" s="447" t="s">
        <v>15420</v>
      </c>
      <c r="C4226" s="448" t="s">
        <v>6192</v>
      </c>
      <c r="D4226" s="449" t="s">
        <v>14546</v>
      </c>
    </row>
    <row r="4227" spans="1:4">
      <c r="A4227" s="446">
        <v>13914</v>
      </c>
      <c r="B4227" s="447" t="s">
        <v>15419</v>
      </c>
      <c r="C4227" s="448" t="s">
        <v>6192</v>
      </c>
      <c r="D4227" s="449" t="s">
        <v>14547</v>
      </c>
    </row>
    <row r="4228" spans="1:4">
      <c r="A4228" s="446">
        <v>10742</v>
      </c>
      <c r="B4228" s="447" t="s">
        <v>10344</v>
      </c>
      <c r="C4228" s="448" t="s">
        <v>6192</v>
      </c>
      <c r="D4228" s="449" t="s">
        <v>14548</v>
      </c>
    </row>
    <row r="4229" spans="1:4">
      <c r="A4229" s="446">
        <v>38465</v>
      </c>
      <c r="B4229" s="447" t="s">
        <v>10345</v>
      </c>
      <c r="C4229" s="448" t="s">
        <v>6192</v>
      </c>
      <c r="D4229" s="449" t="s">
        <v>14549</v>
      </c>
    </row>
    <row r="4230" spans="1:4">
      <c r="A4230" s="446">
        <v>7543</v>
      </c>
      <c r="B4230" s="447" t="s">
        <v>10346</v>
      </c>
      <c r="C4230" s="448" t="s">
        <v>6192</v>
      </c>
      <c r="D4230" s="449" t="s">
        <v>14550</v>
      </c>
    </row>
    <row r="4231" spans="1:4">
      <c r="A4231" s="446">
        <v>13255</v>
      </c>
      <c r="B4231" s="447" t="s">
        <v>10347</v>
      </c>
      <c r="C4231" s="448" t="s">
        <v>6192</v>
      </c>
      <c r="D4231" s="449" t="s">
        <v>11775</v>
      </c>
    </row>
    <row r="4232" spans="1:4">
      <c r="A4232" s="446">
        <v>39346</v>
      </c>
      <c r="B4232" s="447" t="s">
        <v>10349</v>
      </c>
      <c r="C4232" s="448" t="s">
        <v>6192</v>
      </c>
      <c r="D4232" s="449" t="s">
        <v>11594</v>
      </c>
    </row>
    <row r="4233" spans="1:4">
      <c r="A4233" s="446">
        <v>39350</v>
      </c>
      <c r="B4233" s="447" t="s">
        <v>15418</v>
      </c>
      <c r="C4233" s="448" t="s">
        <v>6192</v>
      </c>
      <c r="D4233" s="449" t="s">
        <v>11893</v>
      </c>
    </row>
    <row r="4234" spans="1:4">
      <c r="A4234" s="446">
        <v>39351</v>
      </c>
      <c r="B4234" s="447" t="s">
        <v>10350</v>
      </c>
      <c r="C4234" s="448" t="s">
        <v>6192</v>
      </c>
      <c r="D4234" s="449" t="s">
        <v>13385</v>
      </c>
    </row>
    <row r="4235" spans="1:4">
      <c r="A4235" s="446">
        <v>39352</v>
      </c>
      <c r="B4235" s="447" t="s">
        <v>10348</v>
      </c>
      <c r="C4235" s="448" t="s">
        <v>6192</v>
      </c>
      <c r="D4235" s="449" t="s">
        <v>11594</v>
      </c>
    </row>
    <row r="4236" spans="1:4">
      <c r="A4236" s="446">
        <v>38952</v>
      </c>
      <c r="B4236" s="447" t="s">
        <v>10351</v>
      </c>
      <c r="C4236" s="448" t="s">
        <v>6192</v>
      </c>
      <c r="D4236" s="449" t="s">
        <v>14551</v>
      </c>
    </row>
    <row r="4237" spans="1:4">
      <c r="A4237" s="446">
        <v>38953</v>
      </c>
      <c r="B4237" s="447" t="s">
        <v>10352</v>
      </c>
      <c r="C4237" s="448" t="s">
        <v>6192</v>
      </c>
      <c r="D4237" s="449" t="s">
        <v>11832</v>
      </c>
    </row>
    <row r="4238" spans="1:4">
      <c r="A4238" s="446">
        <v>38837</v>
      </c>
      <c r="B4238" s="447" t="s">
        <v>10354</v>
      </c>
      <c r="C4238" s="448" t="s">
        <v>6192</v>
      </c>
      <c r="D4238" s="449" t="s">
        <v>14552</v>
      </c>
    </row>
    <row r="4239" spans="1:4">
      <c r="A4239" s="446">
        <v>38835</v>
      </c>
      <c r="B4239" s="447" t="s">
        <v>10353</v>
      </c>
      <c r="C4239" s="448" t="s">
        <v>6192</v>
      </c>
      <c r="D4239" s="449" t="s">
        <v>12678</v>
      </c>
    </row>
    <row r="4240" spans="1:4">
      <c r="A4240" s="446">
        <v>38836</v>
      </c>
      <c r="B4240" s="447" t="s">
        <v>10355</v>
      </c>
      <c r="C4240" s="448" t="s">
        <v>6192</v>
      </c>
      <c r="D4240" s="449" t="s">
        <v>14553</v>
      </c>
    </row>
    <row r="4241" spans="1:4" ht="30">
      <c r="A4241" s="446">
        <v>2666</v>
      </c>
      <c r="B4241" s="447" t="s">
        <v>10356</v>
      </c>
      <c r="C4241" s="448" t="s">
        <v>6192</v>
      </c>
      <c r="D4241" s="449" t="s">
        <v>11350</v>
      </c>
    </row>
    <row r="4242" spans="1:4" ht="30">
      <c r="A4242" s="446">
        <v>2668</v>
      </c>
      <c r="B4242" s="447" t="s">
        <v>10357</v>
      </c>
      <c r="C4242" s="448" t="s">
        <v>6192</v>
      </c>
      <c r="D4242" s="449" t="s">
        <v>12706</v>
      </c>
    </row>
    <row r="4243" spans="1:4" ht="30">
      <c r="A4243" s="446">
        <v>2664</v>
      </c>
      <c r="B4243" s="447" t="s">
        <v>10358</v>
      </c>
      <c r="C4243" s="448" t="s">
        <v>6192</v>
      </c>
      <c r="D4243" s="449" t="s">
        <v>12443</v>
      </c>
    </row>
    <row r="4244" spans="1:4" ht="30">
      <c r="A4244" s="446">
        <v>2662</v>
      </c>
      <c r="B4244" s="447" t="s">
        <v>10359</v>
      </c>
      <c r="C4244" s="448" t="s">
        <v>6192</v>
      </c>
      <c r="D4244" s="449" t="s">
        <v>14300</v>
      </c>
    </row>
    <row r="4245" spans="1:4" ht="30">
      <c r="A4245" s="446">
        <v>20964</v>
      </c>
      <c r="B4245" s="447" t="s">
        <v>10360</v>
      </c>
      <c r="C4245" s="448" t="s">
        <v>6192</v>
      </c>
      <c r="D4245" s="449" t="s">
        <v>14554</v>
      </c>
    </row>
    <row r="4246" spans="1:4" ht="30">
      <c r="A4246" s="446">
        <v>10905</v>
      </c>
      <c r="B4246" s="447" t="s">
        <v>10361</v>
      </c>
      <c r="C4246" s="448" t="s">
        <v>6192</v>
      </c>
      <c r="D4246" s="449" t="s">
        <v>14555</v>
      </c>
    </row>
    <row r="4247" spans="1:4">
      <c r="A4247" s="446">
        <v>42703</v>
      </c>
      <c r="B4247" s="447" t="s">
        <v>10362</v>
      </c>
      <c r="C4247" s="448" t="s">
        <v>6192</v>
      </c>
      <c r="D4247" s="449" t="s">
        <v>14556</v>
      </c>
    </row>
    <row r="4248" spans="1:4">
      <c r="A4248" s="446">
        <v>42704</v>
      </c>
      <c r="B4248" s="447" t="s">
        <v>10363</v>
      </c>
      <c r="C4248" s="448" t="s">
        <v>6192</v>
      </c>
      <c r="D4248" s="449" t="s">
        <v>12732</v>
      </c>
    </row>
    <row r="4249" spans="1:4">
      <c r="A4249" s="446">
        <v>42705</v>
      </c>
      <c r="B4249" s="447" t="s">
        <v>10364</v>
      </c>
      <c r="C4249" s="448" t="s">
        <v>6192</v>
      </c>
      <c r="D4249" s="449" t="s">
        <v>14557</v>
      </c>
    </row>
    <row r="4250" spans="1:4">
      <c r="A4250" s="446">
        <v>42706</v>
      </c>
      <c r="B4250" s="447" t="s">
        <v>10365</v>
      </c>
      <c r="C4250" s="448" t="s">
        <v>6192</v>
      </c>
      <c r="D4250" s="449" t="s">
        <v>14558</v>
      </c>
    </row>
    <row r="4251" spans="1:4">
      <c r="A4251" s="446">
        <v>11289</v>
      </c>
      <c r="B4251" s="447" t="s">
        <v>10366</v>
      </c>
      <c r="C4251" s="448" t="s">
        <v>6192</v>
      </c>
      <c r="D4251" s="449" t="s">
        <v>14559</v>
      </c>
    </row>
    <row r="4252" spans="1:4">
      <c r="A4252" s="446">
        <v>11241</v>
      </c>
      <c r="B4252" s="447" t="s">
        <v>10367</v>
      </c>
      <c r="C4252" s="448" t="s">
        <v>6192</v>
      </c>
      <c r="D4252" s="449" t="s">
        <v>14560</v>
      </c>
    </row>
    <row r="4253" spans="1:4" ht="30">
      <c r="A4253" s="446">
        <v>11301</v>
      </c>
      <c r="B4253" s="447" t="s">
        <v>10368</v>
      </c>
      <c r="C4253" s="448" t="s">
        <v>6192</v>
      </c>
      <c r="D4253" s="449" t="s">
        <v>14561</v>
      </c>
    </row>
    <row r="4254" spans="1:4" ht="30">
      <c r="A4254" s="446">
        <v>21090</v>
      </c>
      <c r="B4254" s="447" t="s">
        <v>10369</v>
      </c>
      <c r="C4254" s="448" t="s">
        <v>6192</v>
      </c>
      <c r="D4254" s="449" t="s">
        <v>14562</v>
      </c>
    </row>
    <row r="4255" spans="1:4" ht="30">
      <c r="A4255" s="446">
        <v>14112</v>
      </c>
      <c r="B4255" s="447" t="s">
        <v>10370</v>
      </c>
      <c r="C4255" s="448" t="s">
        <v>6192</v>
      </c>
      <c r="D4255" s="449" t="s">
        <v>13582</v>
      </c>
    </row>
    <row r="4256" spans="1:4" ht="30">
      <c r="A4256" s="446">
        <v>11315</v>
      </c>
      <c r="B4256" s="447" t="s">
        <v>10371</v>
      </c>
      <c r="C4256" s="448" t="s">
        <v>6192</v>
      </c>
      <c r="D4256" s="449" t="s">
        <v>14563</v>
      </c>
    </row>
    <row r="4257" spans="1:4">
      <c r="A4257" s="446">
        <v>11292</v>
      </c>
      <c r="B4257" s="447" t="s">
        <v>15417</v>
      </c>
      <c r="C4257" s="448" t="s">
        <v>6192</v>
      </c>
      <c r="D4257" s="449" t="s">
        <v>14564</v>
      </c>
    </row>
    <row r="4258" spans="1:4" ht="30">
      <c r="A4258" s="446">
        <v>21071</v>
      </c>
      <c r="B4258" s="447" t="s">
        <v>10372</v>
      </c>
      <c r="C4258" s="448" t="s">
        <v>6192</v>
      </c>
      <c r="D4258" s="449" t="s">
        <v>14565</v>
      </c>
    </row>
    <row r="4259" spans="1:4" ht="30">
      <c r="A4259" s="446">
        <v>11293</v>
      </c>
      <c r="B4259" s="447" t="s">
        <v>10373</v>
      </c>
      <c r="C4259" s="448" t="s">
        <v>6192</v>
      </c>
      <c r="D4259" s="449" t="s">
        <v>14566</v>
      </c>
    </row>
    <row r="4260" spans="1:4" ht="30">
      <c r="A4260" s="446">
        <v>11316</v>
      </c>
      <c r="B4260" s="447" t="s">
        <v>10374</v>
      </c>
      <c r="C4260" s="448" t="s">
        <v>6192</v>
      </c>
      <c r="D4260" s="449" t="s">
        <v>14567</v>
      </c>
    </row>
    <row r="4261" spans="1:4" ht="30">
      <c r="A4261" s="446">
        <v>6243</v>
      </c>
      <c r="B4261" s="447" t="s">
        <v>10375</v>
      </c>
      <c r="C4261" s="448" t="s">
        <v>6192</v>
      </c>
      <c r="D4261" s="449" t="s">
        <v>14568</v>
      </c>
    </row>
    <row r="4262" spans="1:4" ht="30">
      <c r="A4262" s="446">
        <v>21079</v>
      </c>
      <c r="B4262" s="447" t="s">
        <v>10376</v>
      </c>
      <c r="C4262" s="448" t="s">
        <v>6192</v>
      </c>
      <c r="D4262" s="449" t="s">
        <v>14569</v>
      </c>
    </row>
    <row r="4263" spans="1:4" ht="30">
      <c r="A4263" s="446">
        <v>6240</v>
      </c>
      <c r="B4263" s="447" t="s">
        <v>10377</v>
      </c>
      <c r="C4263" s="448" t="s">
        <v>6192</v>
      </c>
      <c r="D4263" s="449" t="s">
        <v>14570</v>
      </c>
    </row>
    <row r="4264" spans="1:4" ht="30">
      <c r="A4264" s="446">
        <v>11296</v>
      </c>
      <c r="B4264" s="447" t="s">
        <v>10378</v>
      </c>
      <c r="C4264" s="448" t="s">
        <v>6192</v>
      </c>
      <c r="D4264" s="449" t="s">
        <v>14571</v>
      </c>
    </row>
    <row r="4265" spans="1:4">
      <c r="A4265" s="446">
        <v>11299</v>
      </c>
      <c r="B4265" s="447" t="s">
        <v>10379</v>
      </c>
      <c r="C4265" s="448" t="s">
        <v>6192</v>
      </c>
      <c r="D4265" s="449" t="s">
        <v>14572</v>
      </c>
    </row>
    <row r="4266" spans="1:4" ht="30">
      <c r="A4266" s="446">
        <v>11066</v>
      </c>
      <c r="B4266" s="447" t="s">
        <v>10380</v>
      </c>
      <c r="C4266" s="448" t="s">
        <v>6192</v>
      </c>
      <c r="D4266" s="449" t="s">
        <v>13603</v>
      </c>
    </row>
    <row r="4267" spans="1:4" ht="30">
      <c r="A4267" s="446">
        <v>11065</v>
      </c>
      <c r="B4267" s="447" t="s">
        <v>10381</v>
      </c>
      <c r="C4267" s="448" t="s">
        <v>6192</v>
      </c>
      <c r="D4267" s="449" t="s">
        <v>14351</v>
      </c>
    </row>
    <row r="4268" spans="1:4">
      <c r="A4268" s="446">
        <v>11688</v>
      </c>
      <c r="B4268" s="447" t="s">
        <v>10382</v>
      </c>
      <c r="C4268" s="448" t="s">
        <v>6192</v>
      </c>
      <c r="D4268" s="449" t="s">
        <v>14573</v>
      </c>
    </row>
    <row r="4269" spans="1:4" ht="45">
      <c r="A4269" s="446">
        <v>37736</v>
      </c>
      <c r="B4269" s="447" t="s">
        <v>10383</v>
      </c>
      <c r="C4269" s="448" t="s">
        <v>6192</v>
      </c>
      <c r="D4269" s="449" t="s">
        <v>14574</v>
      </c>
    </row>
    <row r="4270" spans="1:4" ht="30">
      <c r="A4270" s="446">
        <v>37739</v>
      </c>
      <c r="B4270" s="447" t="s">
        <v>10384</v>
      </c>
      <c r="C4270" s="448" t="s">
        <v>6192</v>
      </c>
      <c r="D4270" s="449" t="s">
        <v>14575</v>
      </c>
    </row>
    <row r="4271" spans="1:4" ht="30">
      <c r="A4271" s="446">
        <v>37740</v>
      </c>
      <c r="B4271" s="447" t="s">
        <v>15416</v>
      </c>
      <c r="C4271" s="448" t="s">
        <v>6192</v>
      </c>
      <c r="D4271" s="449" t="s">
        <v>14576</v>
      </c>
    </row>
    <row r="4272" spans="1:4" ht="30">
      <c r="A4272" s="446">
        <v>37738</v>
      </c>
      <c r="B4272" s="447" t="s">
        <v>10385</v>
      </c>
      <c r="C4272" s="448" t="s">
        <v>6192</v>
      </c>
      <c r="D4272" s="449" t="s">
        <v>14577</v>
      </c>
    </row>
    <row r="4273" spans="1:4" ht="30">
      <c r="A4273" s="446">
        <v>37737</v>
      </c>
      <c r="B4273" s="447" t="s">
        <v>10386</v>
      </c>
      <c r="C4273" s="448" t="s">
        <v>6192</v>
      </c>
      <c r="D4273" s="449" t="s">
        <v>14578</v>
      </c>
    </row>
    <row r="4274" spans="1:4">
      <c r="A4274" s="446">
        <v>25014</v>
      </c>
      <c r="B4274" s="447" t="s">
        <v>15415</v>
      </c>
      <c r="C4274" s="448" t="s">
        <v>6192</v>
      </c>
      <c r="D4274" s="449" t="s">
        <v>14579</v>
      </c>
    </row>
    <row r="4275" spans="1:4">
      <c r="A4275" s="446">
        <v>25013</v>
      </c>
      <c r="B4275" s="447" t="s">
        <v>15414</v>
      </c>
      <c r="C4275" s="448" t="s">
        <v>6192</v>
      </c>
      <c r="D4275" s="449" t="s">
        <v>14580</v>
      </c>
    </row>
    <row r="4276" spans="1:4">
      <c r="A4276" s="446">
        <v>14405</v>
      </c>
      <c r="B4276" s="447" t="s">
        <v>10387</v>
      </c>
      <c r="C4276" s="448" t="s">
        <v>6192</v>
      </c>
      <c r="D4276" s="449" t="s">
        <v>14581</v>
      </c>
    </row>
    <row r="4277" spans="1:4" ht="30">
      <c r="A4277" s="446">
        <v>6253</v>
      </c>
      <c r="B4277" s="447" t="s">
        <v>10388</v>
      </c>
      <c r="C4277" s="448" t="s">
        <v>6192</v>
      </c>
      <c r="D4277" s="449" t="s">
        <v>14582</v>
      </c>
    </row>
    <row r="4278" spans="1:4">
      <c r="A4278" s="446">
        <v>36790</v>
      </c>
      <c r="B4278" s="447" t="s">
        <v>10389</v>
      </c>
      <c r="C4278" s="448" t="s">
        <v>6192</v>
      </c>
      <c r="D4278" s="449" t="s">
        <v>14583</v>
      </c>
    </row>
    <row r="4279" spans="1:4">
      <c r="A4279" s="446">
        <v>20271</v>
      </c>
      <c r="B4279" s="447" t="s">
        <v>15413</v>
      </c>
      <c r="C4279" s="448" t="s">
        <v>6192</v>
      </c>
      <c r="D4279" s="449" t="s">
        <v>14584</v>
      </c>
    </row>
    <row r="4280" spans="1:4">
      <c r="A4280" s="446">
        <v>10423</v>
      </c>
      <c r="B4280" s="447" t="s">
        <v>15412</v>
      </c>
      <c r="C4280" s="448" t="s">
        <v>6192</v>
      </c>
      <c r="D4280" s="449" t="s">
        <v>14585</v>
      </c>
    </row>
    <row r="4281" spans="1:4">
      <c r="A4281" s="446">
        <v>37589</v>
      </c>
      <c r="B4281" s="447" t="s">
        <v>10390</v>
      </c>
      <c r="C4281" s="448" t="s">
        <v>6192</v>
      </c>
      <c r="D4281" s="449" t="s">
        <v>14586</v>
      </c>
    </row>
    <row r="4282" spans="1:4" ht="30">
      <c r="A4282" s="446">
        <v>11690</v>
      </c>
      <c r="B4282" s="447" t="s">
        <v>10391</v>
      </c>
      <c r="C4282" s="448" t="s">
        <v>6192</v>
      </c>
      <c r="D4282" s="449" t="s">
        <v>14587</v>
      </c>
    </row>
    <row r="4283" spans="1:4">
      <c r="A4283" s="446">
        <v>20234</v>
      </c>
      <c r="B4283" s="447" t="s">
        <v>10392</v>
      </c>
      <c r="C4283" s="448" t="s">
        <v>6192</v>
      </c>
      <c r="D4283" s="449" t="s">
        <v>14588</v>
      </c>
    </row>
    <row r="4284" spans="1:4">
      <c r="A4284" s="446">
        <v>4763</v>
      </c>
      <c r="B4284" s="447" t="s">
        <v>15411</v>
      </c>
      <c r="C4284" s="448" t="s">
        <v>6191</v>
      </c>
      <c r="D4284" s="449" t="s">
        <v>12535</v>
      </c>
    </row>
    <row r="4285" spans="1:4">
      <c r="A4285" s="446">
        <v>41070</v>
      </c>
      <c r="B4285" s="447" t="s">
        <v>15410</v>
      </c>
      <c r="C4285" s="448" t="s">
        <v>6360</v>
      </c>
      <c r="D4285" s="449" t="s">
        <v>14589</v>
      </c>
    </row>
    <row r="4286" spans="1:4">
      <c r="A4286" s="446">
        <v>14583</v>
      </c>
      <c r="B4286" s="447" t="s">
        <v>10393</v>
      </c>
      <c r="C4286" s="448" t="s">
        <v>6356</v>
      </c>
      <c r="D4286" s="449" t="s">
        <v>12807</v>
      </c>
    </row>
    <row r="4287" spans="1:4">
      <c r="A4287" s="446">
        <v>11457</v>
      </c>
      <c r="B4287" s="447" t="s">
        <v>10394</v>
      </c>
      <c r="C4287" s="448" t="s">
        <v>6192</v>
      </c>
      <c r="D4287" s="449" t="s">
        <v>14590</v>
      </c>
    </row>
    <row r="4288" spans="1:4">
      <c r="A4288" s="446">
        <v>3593</v>
      </c>
      <c r="B4288" s="447" t="s">
        <v>10536</v>
      </c>
      <c r="C4288" s="448" t="s">
        <v>6192</v>
      </c>
      <c r="D4288" s="449" t="s">
        <v>14696</v>
      </c>
    </row>
    <row r="4289" spans="1:4">
      <c r="A4289" s="446">
        <v>3588</v>
      </c>
      <c r="B4289" s="447" t="s">
        <v>10537</v>
      </c>
      <c r="C4289" s="448" t="s">
        <v>6192</v>
      </c>
      <c r="D4289" s="449" t="s">
        <v>14697</v>
      </c>
    </row>
    <row r="4290" spans="1:4">
      <c r="A4290" s="446">
        <v>3587</v>
      </c>
      <c r="B4290" s="447" t="s">
        <v>10539</v>
      </c>
      <c r="C4290" s="448" t="s">
        <v>6192</v>
      </c>
      <c r="D4290" s="449" t="s">
        <v>14699</v>
      </c>
    </row>
    <row r="4291" spans="1:4">
      <c r="A4291" s="446">
        <v>3585</v>
      </c>
      <c r="B4291" s="447" t="s">
        <v>10538</v>
      </c>
      <c r="C4291" s="448" t="s">
        <v>6192</v>
      </c>
      <c r="D4291" s="449" t="s">
        <v>14698</v>
      </c>
    </row>
    <row r="4292" spans="1:4">
      <c r="A4292" s="446">
        <v>3590</v>
      </c>
      <c r="B4292" s="447" t="s">
        <v>10540</v>
      </c>
      <c r="C4292" s="448" t="s">
        <v>6192</v>
      </c>
      <c r="D4292" s="449" t="s">
        <v>14700</v>
      </c>
    </row>
    <row r="4293" spans="1:4">
      <c r="A4293" s="446">
        <v>3589</v>
      </c>
      <c r="B4293" s="447" t="s">
        <v>10541</v>
      </c>
      <c r="C4293" s="448" t="s">
        <v>6192</v>
      </c>
      <c r="D4293" s="449" t="s">
        <v>14701</v>
      </c>
    </row>
    <row r="4294" spans="1:4">
      <c r="A4294" s="446">
        <v>3592</v>
      </c>
      <c r="B4294" s="447" t="s">
        <v>10543</v>
      </c>
      <c r="C4294" s="448" t="s">
        <v>6192</v>
      </c>
      <c r="D4294" s="449" t="s">
        <v>14702</v>
      </c>
    </row>
    <row r="4295" spans="1:4">
      <c r="A4295" s="446">
        <v>3586</v>
      </c>
      <c r="B4295" s="447" t="s">
        <v>10542</v>
      </c>
      <c r="C4295" s="448" t="s">
        <v>6192</v>
      </c>
      <c r="D4295" s="449" t="s">
        <v>12703</v>
      </c>
    </row>
    <row r="4296" spans="1:4">
      <c r="A4296" s="446">
        <v>3591</v>
      </c>
      <c r="B4296" s="447" t="s">
        <v>10544</v>
      </c>
      <c r="C4296" s="448" t="s">
        <v>6192</v>
      </c>
      <c r="D4296" s="449" t="s">
        <v>14703</v>
      </c>
    </row>
    <row r="4297" spans="1:4">
      <c r="A4297" s="446">
        <v>40396</v>
      </c>
      <c r="B4297" s="447" t="s">
        <v>10545</v>
      </c>
      <c r="C4297" s="448" t="s">
        <v>6192</v>
      </c>
      <c r="D4297" s="449" t="s">
        <v>14704</v>
      </c>
    </row>
    <row r="4298" spans="1:4">
      <c r="A4298" s="446">
        <v>40395</v>
      </c>
      <c r="B4298" s="447" t="s">
        <v>10546</v>
      </c>
      <c r="C4298" s="448" t="s">
        <v>6192</v>
      </c>
      <c r="D4298" s="449" t="s">
        <v>13464</v>
      </c>
    </row>
    <row r="4299" spans="1:4">
      <c r="A4299" s="446">
        <v>40394</v>
      </c>
      <c r="B4299" s="447" t="s">
        <v>10548</v>
      </c>
      <c r="C4299" s="448" t="s">
        <v>6192</v>
      </c>
      <c r="D4299" s="449" t="s">
        <v>14706</v>
      </c>
    </row>
    <row r="4300" spans="1:4">
      <c r="A4300" s="446">
        <v>40392</v>
      </c>
      <c r="B4300" s="447" t="s">
        <v>10547</v>
      </c>
      <c r="C4300" s="448" t="s">
        <v>6192</v>
      </c>
      <c r="D4300" s="449" t="s">
        <v>14705</v>
      </c>
    </row>
    <row r="4301" spans="1:4">
      <c r="A4301" s="446">
        <v>40398</v>
      </c>
      <c r="B4301" s="447" t="s">
        <v>10549</v>
      </c>
      <c r="C4301" s="448" t="s">
        <v>6192</v>
      </c>
      <c r="D4301" s="449" t="s">
        <v>14707</v>
      </c>
    </row>
    <row r="4302" spans="1:4">
      <c r="A4302" s="446">
        <v>40397</v>
      </c>
      <c r="B4302" s="447" t="s">
        <v>10550</v>
      </c>
      <c r="C4302" s="448" t="s">
        <v>6192</v>
      </c>
      <c r="D4302" s="449" t="s">
        <v>14708</v>
      </c>
    </row>
    <row r="4303" spans="1:4">
      <c r="A4303" s="446">
        <v>40399</v>
      </c>
      <c r="B4303" s="447" t="s">
        <v>10552</v>
      </c>
      <c r="C4303" s="448" t="s">
        <v>6192</v>
      </c>
      <c r="D4303" s="449" t="s">
        <v>14709</v>
      </c>
    </row>
    <row r="4304" spans="1:4">
      <c r="A4304" s="446">
        <v>40393</v>
      </c>
      <c r="B4304" s="447" t="s">
        <v>10551</v>
      </c>
      <c r="C4304" s="448" t="s">
        <v>6192</v>
      </c>
      <c r="D4304" s="449" t="s">
        <v>12009</v>
      </c>
    </row>
    <row r="4305" spans="1:4">
      <c r="A4305" s="446">
        <v>21121</v>
      </c>
      <c r="B4305" s="447" t="s">
        <v>10395</v>
      </c>
      <c r="C4305" s="448" t="s">
        <v>6192</v>
      </c>
      <c r="D4305" s="449" t="s">
        <v>13862</v>
      </c>
    </row>
    <row r="4306" spans="1:4">
      <c r="A4306" s="446">
        <v>38010</v>
      </c>
      <c r="B4306" s="447" t="s">
        <v>10396</v>
      </c>
      <c r="C4306" s="448" t="s">
        <v>6192</v>
      </c>
      <c r="D4306" s="449" t="s">
        <v>13650</v>
      </c>
    </row>
    <row r="4307" spans="1:4">
      <c r="A4307" s="446">
        <v>38011</v>
      </c>
      <c r="B4307" s="447" t="s">
        <v>10397</v>
      </c>
      <c r="C4307" s="448" t="s">
        <v>6192</v>
      </c>
      <c r="D4307" s="449" t="s">
        <v>14591</v>
      </c>
    </row>
    <row r="4308" spans="1:4">
      <c r="A4308" s="446">
        <v>38012</v>
      </c>
      <c r="B4308" s="447" t="s">
        <v>10398</v>
      </c>
      <c r="C4308" s="448" t="s">
        <v>6192</v>
      </c>
      <c r="D4308" s="449" t="s">
        <v>14542</v>
      </c>
    </row>
    <row r="4309" spans="1:4">
      <c r="A4309" s="446">
        <v>38013</v>
      </c>
      <c r="B4309" s="447" t="s">
        <v>10399</v>
      </c>
      <c r="C4309" s="448" t="s">
        <v>6192</v>
      </c>
      <c r="D4309" s="449" t="s">
        <v>14592</v>
      </c>
    </row>
    <row r="4310" spans="1:4">
      <c r="A4310" s="446">
        <v>38014</v>
      </c>
      <c r="B4310" s="447" t="s">
        <v>10400</v>
      </c>
      <c r="C4310" s="448" t="s">
        <v>6192</v>
      </c>
      <c r="D4310" s="449" t="s">
        <v>14593</v>
      </c>
    </row>
    <row r="4311" spans="1:4">
      <c r="A4311" s="446">
        <v>38015</v>
      </c>
      <c r="B4311" s="447" t="s">
        <v>10401</v>
      </c>
      <c r="C4311" s="448" t="s">
        <v>6192</v>
      </c>
      <c r="D4311" s="449" t="s">
        <v>14594</v>
      </c>
    </row>
    <row r="4312" spans="1:4">
      <c r="A4312" s="446">
        <v>38016</v>
      </c>
      <c r="B4312" s="447" t="s">
        <v>10402</v>
      </c>
      <c r="C4312" s="448" t="s">
        <v>6192</v>
      </c>
      <c r="D4312" s="449" t="s">
        <v>14595</v>
      </c>
    </row>
    <row r="4313" spans="1:4">
      <c r="A4313" s="446">
        <v>12741</v>
      </c>
      <c r="B4313" s="447" t="s">
        <v>10403</v>
      </c>
      <c r="C4313" s="448" t="s">
        <v>6192</v>
      </c>
      <c r="D4313" s="449" t="s">
        <v>14596</v>
      </c>
    </row>
    <row r="4314" spans="1:4">
      <c r="A4314" s="446">
        <v>12733</v>
      </c>
      <c r="B4314" s="447" t="s">
        <v>10404</v>
      </c>
      <c r="C4314" s="448" t="s">
        <v>6192</v>
      </c>
      <c r="D4314" s="449" t="s">
        <v>12127</v>
      </c>
    </row>
    <row r="4315" spans="1:4">
      <c r="A4315" s="446">
        <v>12734</v>
      </c>
      <c r="B4315" s="447" t="s">
        <v>10405</v>
      </c>
      <c r="C4315" s="448" t="s">
        <v>6192</v>
      </c>
      <c r="D4315" s="449" t="s">
        <v>14597</v>
      </c>
    </row>
    <row r="4316" spans="1:4">
      <c r="A4316" s="446">
        <v>12735</v>
      </c>
      <c r="B4316" s="447" t="s">
        <v>10406</v>
      </c>
      <c r="C4316" s="448" t="s">
        <v>6192</v>
      </c>
      <c r="D4316" s="449" t="s">
        <v>12483</v>
      </c>
    </row>
    <row r="4317" spans="1:4">
      <c r="A4317" s="446">
        <v>12736</v>
      </c>
      <c r="B4317" s="447" t="s">
        <v>10407</v>
      </c>
      <c r="C4317" s="448" t="s">
        <v>6192</v>
      </c>
      <c r="D4317" s="449" t="s">
        <v>14598</v>
      </c>
    </row>
    <row r="4318" spans="1:4">
      <c r="A4318" s="446">
        <v>12737</v>
      </c>
      <c r="B4318" s="447" t="s">
        <v>10408</v>
      </c>
      <c r="C4318" s="448" t="s">
        <v>6192</v>
      </c>
      <c r="D4318" s="449" t="s">
        <v>14599</v>
      </c>
    </row>
    <row r="4319" spans="1:4">
      <c r="A4319" s="446">
        <v>12738</v>
      </c>
      <c r="B4319" s="447" t="s">
        <v>10409</v>
      </c>
      <c r="C4319" s="448" t="s">
        <v>6192</v>
      </c>
      <c r="D4319" s="449" t="s">
        <v>14600</v>
      </c>
    </row>
    <row r="4320" spans="1:4">
      <c r="A4320" s="446">
        <v>12739</v>
      </c>
      <c r="B4320" s="447" t="s">
        <v>10410</v>
      </c>
      <c r="C4320" s="448" t="s">
        <v>6192</v>
      </c>
      <c r="D4320" s="449" t="s">
        <v>14601</v>
      </c>
    </row>
    <row r="4321" spans="1:4">
      <c r="A4321" s="446">
        <v>12740</v>
      </c>
      <c r="B4321" s="447" t="s">
        <v>10411</v>
      </c>
      <c r="C4321" s="448" t="s">
        <v>6192</v>
      </c>
      <c r="D4321" s="449" t="s">
        <v>14602</v>
      </c>
    </row>
    <row r="4322" spans="1:4">
      <c r="A4322" s="446">
        <v>6297</v>
      </c>
      <c r="B4322" s="447" t="s">
        <v>10412</v>
      </c>
      <c r="C4322" s="448" t="s">
        <v>6192</v>
      </c>
      <c r="D4322" s="449" t="s">
        <v>14603</v>
      </c>
    </row>
    <row r="4323" spans="1:4">
      <c r="A4323" s="446">
        <v>6296</v>
      </c>
      <c r="B4323" s="447" t="s">
        <v>10413</v>
      </c>
      <c r="C4323" s="448" t="s">
        <v>6192</v>
      </c>
      <c r="D4323" s="449" t="s">
        <v>14604</v>
      </c>
    </row>
    <row r="4324" spans="1:4">
      <c r="A4324" s="446">
        <v>6323</v>
      </c>
      <c r="B4324" s="447" t="s">
        <v>10415</v>
      </c>
      <c r="C4324" s="448" t="s">
        <v>6192</v>
      </c>
      <c r="D4324" s="449" t="s">
        <v>14605</v>
      </c>
    </row>
    <row r="4325" spans="1:4">
      <c r="A4325" s="446">
        <v>6294</v>
      </c>
      <c r="B4325" s="447" t="s">
        <v>10414</v>
      </c>
      <c r="C4325" s="448" t="s">
        <v>6192</v>
      </c>
      <c r="D4325" s="449" t="s">
        <v>13224</v>
      </c>
    </row>
    <row r="4326" spans="1:4">
      <c r="A4326" s="446">
        <v>6299</v>
      </c>
      <c r="B4326" s="447" t="s">
        <v>10416</v>
      </c>
      <c r="C4326" s="448" t="s">
        <v>6192</v>
      </c>
      <c r="D4326" s="449" t="s">
        <v>14606</v>
      </c>
    </row>
    <row r="4327" spans="1:4">
      <c r="A4327" s="446">
        <v>6298</v>
      </c>
      <c r="B4327" s="447" t="s">
        <v>10417</v>
      </c>
      <c r="C4327" s="448" t="s">
        <v>6192</v>
      </c>
      <c r="D4327" s="449" t="s">
        <v>14607</v>
      </c>
    </row>
    <row r="4328" spans="1:4">
      <c r="A4328" s="446">
        <v>6322</v>
      </c>
      <c r="B4328" s="447" t="s">
        <v>10419</v>
      </c>
      <c r="C4328" s="448" t="s">
        <v>6192</v>
      </c>
      <c r="D4328" s="449" t="s">
        <v>14609</v>
      </c>
    </row>
    <row r="4329" spans="1:4">
      <c r="A4329" s="446">
        <v>6295</v>
      </c>
      <c r="B4329" s="447" t="s">
        <v>10418</v>
      </c>
      <c r="C4329" s="448" t="s">
        <v>6192</v>
      </c>
      <c r="D4329" s="449" t="s">
        <v>14608</v>
      </c>
    </row>
    <row r="4330" spans="1:4">
      <c r="A4330" s="446">
        <v>6300</v>
      </c>
      <c r="B4330" s="447" t="s">
        <v>10420</v>
      </c>
      <c r="C4330" s="448" t="s">
        <v>6192</v>
      </c>
      <c r="D4330" s="449" t="s">
        <v>14610</v>
      </c>
    </row>
    <row r="4331" spans="1:4">
      <c r="A4331" s="446">
        <v>6321</v>
      </c>
      <c r="B4331" s="447" t="s">
        <v>10421</v>
      </c>
      <c r="C4331" s="448" t="s">
        <v>6192</v>
      </c>
      <c r="D4331" s="449" t="s">
        <v>14611</v>
      </c>
    </row>
    <row r="4332" spans="1:4">
      <c r="A4332" s="446">
        <v>6301</v>
      </c>
      <c r="B4332" s="447" t="s">
        <v>10422</v>
      </c>
      <c r="C4332" s="448" t="s">
        <v>6192</v>
      </c>
      <c r="D4332" s="449" t="s">
        <v>14612</v>
      </c>
    </row>
    <row r="4333" spans="1:4">
      <c r="A4333" s="446">
        <v>7105</v>
      </c>
      <c r="B4333" s="447" t="s">
        <v>10423</v>
      </c>
      <c r="C4333" s="448" t="s">
        <v>6192</v>
      </c>
      <c r="D4333" s="449" t="s">
        <v>14613</v>
      </c>
    </row>
    <row r="4334" spans="1:4">
      <c r="A4334" s="446">
        <v>20183</v>
      </c>
      <c r="B4334" s="447" t="s">
        <v>10424</v>
      </c>
      <c r="C4334" s="448" t="s">
        <v>6192</v>
      </c>
      <c r="D4334" s="449" t="s">
        <v>14614</v>
      </c>
    </row>
    <row r="4335" spans="1:4">
      <c r="A4335" s="446">
        <v>38448</v>
      </c>
      <c r="B4335" s="447" t="s">
        <v>10425</v>
      </c>
      <c r="C4335" s="448" t="s">
        <v>6192</v>
      </c>
      <c r="D4335" s="449" t="s">
        <v>14615</v>
      </c>
    </row>
    <row r="4336" spans="1:4">
      <c r="A4336" s="446">
        <v>20182</v>
      </c>
      <c r="B4336" s="447" t="s">
        <v>10426</v>
      </c>
      <c r="C4336" s="448" t="s">
        <v>6192</v>
      </c>
      <c r="D4336" s="449" t="s">
        <v>14363</v>
      </c>
    </row>
    <row r="4337" spans="1:4">
      <c r="A4337" s="446">
        <v>7119</v>
      </c>
      <c r="B4337" s="447" t="s">
        <v>10427</v>
      </c>
      <c r="C4337" s="448" t="s">
        <v>6192</v>
      </c>
      <c r="D4337" s="449" t="s">
        <v>14430</v>
      </c>
    </row>
    <row r="4338" spans="1:4">
      <c r="A4338" s="446">
        <v>7120</v>
      </c>
      <c r="B4338" s="447" t="s">
        <v>10428</v>
      </c>
      <c r="C4338" s="448" t="s">
        <v>6192</v>
      </c>
      <c r="D4338" s="449" t="s">
        <v>12504</v>
      </c>
    </row>
    <row r="4339" spans="1:4">
      <c r="A4339" s="446">
        <v>6319</v>
      </c>
      <c r="B4339" s="447" t="s">
        <v>10429</v>
      </c>
      <c r="C4339" s="448" t="s">
        <v>6192</v>
      </c>
      <c r="D4339" s="449" t="s">
        <v>14616</v>
      </c>
    </row>
    <row r="4340" spans="1:4">
      <c r="A4340" s="446">
        <v>6304</v>
      </c>
      <c r="B4340" s="447" t="s">
        <v>10430</v>
      </c>
      <c r="C4340" s="448" t="s">
        <v>6192</v>
      </c>
      <c r="D4340" s="449" t="s">
        <v>14616</v>
      </c>
    </row>
    <row r="4341" spans="1:4">
      <c r="A4341" s="446">
        <v>21116</v>
      </c>
      <c r="B4341" s="447" t="s">
        <v>10431</v>
      </c>
      <c r="C4341" s="448" t="s">
        <v>6192</v>
      </c>
      <c r="D4341" s="449" t="s">
        <v>14617</v>
      </c>
    </row>
    <row r="4342" spans="1:4">
      <c r="A4342" s="446">
        <v>6320</v>
      </c>
      <c r="B4342" s="447" t="s">
        <v>10432</v>
      </c>
      <c r="C4342" s="448" t="s">
        <v>6192</v>
      </c>
      <c r="D4342" s="449" t="s">
        <v>14618</v>
      </c>
    </row>
    <row r="4343" spans="1:4">
      <c r="A4343" s="446">
        <v>6303</v>
      </c>
      <c r="B4343" s="447" t="s">
        <v>10433</v>
      </c>
      <c r="C4343" s="448" t="s">
        <v>6192</v>
      </c>
      <c r="D4343" s="449" t="s">
        <v>14618</v>
      </c>
    </row>
    <row r="4344" spans="1:4">
      <c r="A4344" s="446">
        <v>6308</v>
      </c>
      <c r="B4344" s="447" t="s">
        <v>15409</v>
      </c>
      <c r="C4344" s="448" t="s">
        <v>6192</v>
      </c>
      <c r="D4344" s="449" t="s">
        <v>14619</v>
      </c>
    </row>
    <row r="4345" spans="1:4">
      <c r="A4345" s="446">
        <v>6317</v>
      </c>
      <c r="B4345" s="447" t="s">
        <v>15408</v>
      </c>
      <c r="C4345" s="448" t="s">
        <v>6192</v>
      </c>
      <c r="D4345" s="449" t="s">
        <v>14619</v>
      </c>
    </row>
    <row r="4346" spans="1:4">
      <c r="A4346" s="446">
        <v>6307</v>
      </c>
      <c r="B4346" s="447" t="s">
        <v>15407</v>
      </c>
      <c r="C4346" s="448" t="s">
        <v>6192</v>
      </c>
      <c r="D4346" s="449" t="s">
        <v>14619</v>
      </c>
    </row>
    <row r="4347" spans="1:4">
      <c r="A4347" s="446">
        <v>6309</v>
      </c>
      <c r="B4347" s="447" t="s">
        <v>15406</v>
      </c>
      <c r="C4347" s="448" t="s">
        <v>6192</v>
      </c>
      <c r="D4347" s="449" t="s">
        <v>14620</v>
      </c>
    </row>
    <row r="4348" spans="1:4">
      <c r="A4348" s="446">
        <v>6318</v>
      </c>
      <c r="B4348" s="447" t="s">
        <v>15405</v>
      </c>
      <c r="C4348" s="448" t="s">
        <v>6192</v>
      </c>
      <c r="D4348" s="449" t="s">
        <v>14621</v>
      </c>
    </row>
    <row r="4349" spans="1:4">
      <c r="A4349" s="446">
        <v>6306</v>
      </c>
      <c r="B4349" s="447" t="s">
        <v>15404</v>
      </c>
      <c r="C4349" s="448" t="s">
        <v>6192</v>
      </c>
      <c r="D4349" s="449" t="s">
        <v>14621</v>
      </c>
    </row>
    <row r="4350" spans="1:4">
      <c r="A4350" s="446">
        <v>6305</v>
      </c>
      <c r="B4350" s="447" t="s">
        <v>15403</v>
      </c>
      <c r="C4350" s="448" t="s">
        <v>6192</v>
      </c>
      <c r="D4350" s="449" t="s">
        <v>14621</v>
      </c>
    </row>
    <row r="4351" spans="1:4">
      <c r="A4351" s="446">
        <v>6312</v>
      </c>
      <c r="B4351" s="447" t="s">
        <v>15402</v>
      </c>
      <c r="C4351" s="448" t="s">
        <v>6192</v>
      </c>
      <c r="D4351" s="449" t="s">
        <v>14622</v>
      </c>
    </row>
    <row r="4352" spans="1:4">
      <c r="A4352" s="446">
        <v>6311</v>
      </c>
      <c r="B4352" s="447" t="s">
        <v>15401</v>
      </c>
      <c r="C4352" s="448" t="s">
        <v>6192</v>
      </c>
      <c r="D4352" s="449" t="s">
        <v>14622</v>
      </c>
    </row>
    <row r="4353" spans="1:4">
      <c r="A4353" s="446">
        <v>6310</v>
      </c>
      <c r="B4353" s="447" t="s">
        <v>15400</v>
      </c>
      <c r="C4353" s="448" t="s">
        <v>6192</v>
      </c>
      <c r="D4353" s="449" t="s">
        <v>14622</v>
      </c>
    </row>
    <row r="4354" spans="1:4">
      <c r="A4354" s="446">
        <v>6314</v>
      </c>
      <c r="B4354" s="447" t="s">
        <v>15399</v>
      </c>
      <c r="C4354" s="448" t="s">
        <v>6192</v>
      </c>
      <c r="D4354" s="449" t="s">
        <v>14622</v>
      </c>
    </row>
    <row r="4355" spans="1:4">
      <c r="A4355" s="446">
        <v>6313</v>
      </c>
      <c r="B4355" s="447" t="s">
        <v>15398</v>
      </c>
      <c r="C4355" s="448" t="s">
        <v>6192</v>
      </c>
      <c r="D4355" s="449" t="s">
        <v>14622</v>
      </c>
    </row>
    <row r="4356" spans="1:4">
      <c r="A4356" s="446">
        <v>6302</v>
      </c>
      <c r="B4356" s="447" t="s">
        <v>15397</v>
      </c>
      <c r="C4356" s="448" t="s">
        <v>6192</v>
      </c>
      <c r="D4356" s="449" t="s">
        <v>11423</v>
      </c>
    </row>
    <row r="4357" spans="1:4">
      <c r="A4357" s="446">
        <v>6315</v>
      </c>
      <c r="B4357" s="447" t="s">
        <v>15396</v>
      </c>
      <c r="C4357" s="448" t="s">
        <v>6192</v>
      </c>
      <c r="D4357" s="449" t="s">
        <v>14623</v>
      </c>
    </row>
    <row r="4358" spans="1:4">
      <c r="A4358" s="446">
        <v>6316</v>
      </c>
      <c r="B4358" s="447" t="s">
        <v>15395</v>
      </c>
      <c r="C4358" s="448" t="s">
        <v>6192</v>
      </c>
      <c r="D4358" s="449" t="s">
        <v>14623</v>
      </c>
    </row>
    <row r="4359" spans="1:4" ht="30">
      <c r="A4359" s="446">
        <v>38878</v>
      </c>
      <c r="B4359" s="447" t="s">
        <v>10434</v>
      </c>
      <c r="C4359" s="448" t="s">
        <v>6192</v>
      </c>
      <c r="D4359" s="449" t="s">
        <v>14624</v>
      </c>
    </row>
    <row r="4360" spans="1:4" ht="30">
      <c r="A4360" s="446">
        <v>38879</v>
      </c>
      <c r="B4360" s="447" t="s">
        <v>10435</v>
      </c>
      <c r="C4360" s="448" t="s">
        <v>6192</v>
      </c>
      <c r="D4360" s="449" t="s">
        <v>13727</v>
      </c>
    </row>
    <row r="4361" spans="1:4" ht="30">
      <c r="A4361" s="446">
        <v>38881</v>
      </c>
      <c r="B4361" s="447" t="s">
        <v>10436</v>
      </c>
      <c r="C4361" s="448" t="s">
        <v>6192</v>
      </c>
      <c r="D4361" s="449" t="s">
        <v>13977</v>
      </c>
    </row>
    <row r="4362" spans="1:4" ht="30">
      <c r="A4362" s="446">
        <v>38880</v>
      </c>
      <c r="B4362" s="447" t="s">
        <v>10437</v>
      </c>
      <c r="C4362" s="448" t="s">
        <v>6192</v>
      </c>
      <c r="D4362" s="449" t="s">
        <v>14625</v>
      </c>
    </row>
    <row r="4363" spans="1:4" ht="30">
      <c r="A4363" s="446">
        <v>38882</v>
      </c>
      <c r="B4363" s="447" t="s">
        <v>10438</v>
      </c>
      <c r="C4363" s="448" t="s">
        <v>6192</v>
      </c>
      <c r="D4363" s="449" t="s">
        <v>14626</v>
      </c>
    </row>
    <row r="4364" spans="1:4" ht="30">
      <c r="A4364" s="446">
        <v>38883</v>
      </c>
      <c r="B4364" s="447" t="s">
        <v>10439</v>
      </c>
      <c r="C4364" s="448" t="s">
        <v>6192</v>
      </c>
      <c r="D4364" s="449" t="s">
        <v>14627</v>
      </c>
    </row>
    <row r="4365" spans="1:4" ht="30">
      <c r="A4365" s="446">
        <v>38884</v>
      </c>
      <c r="B4365" s="447" t="s">
        <v>10440</v>
      </c>
      <c r="C4365" s="448" t="s">
        <v>6192</v>
      </c>
      <c r="D4365" s="449" t="s">
        <v>14628</v>
      </c>
    </row>
    <row r="4366" spans="1:4" ht="30">
      <c r="A4366" s="446">
        <v>38885</v>
      </c>
      <c r="B4366" s="447" t="s">
        <v>10441</v>
      </c>
      <c r="C4366" s="448" t="s">
        <v>6192</v>
      </c>
      <c r="D4366" s="449" t="s">
        <v>12294</v>
      </c>
    </row>
    <row r="4367" spans="1:4" ht="30">
      <c r="A4367" s="446">
        <v>38886</v>
      </c>
      <c r="B4367" s="447" t="s">
        <v>10442</v>
      </c>
      <c r="C4367" s="448" t="s">
        <v>6192</v>
      </c>
      <c r="D4367" s="449" t="s">
        <v>13427</v>
      </c>
    </row>
    <row r="4368" spans="1:4" ht="30">
      <c r="A4368" s="446">
        <v>38887</v>
      </c>
      <c r="B4368" s="447" t="s">
        <v>10443</v>
      </c>
      <c r="C4368" s="448" t="s">
        <v>6192</v>
      </c>
      <c r="D4368" s="449" t="s">
        <v>14629</v>
      </c>
    </row>
    <row r="4369" spans="1:4" ht="30">
      <c r="A4369" s="446">
        <v>38888</v>
      </c>
      <c r="B4369" s="447" t="s">
        <v>10444</v>
      </c>
      <c r="C4369" s="448" t="s">
        <v>6192</v>
      </c>
      <c r="D4369" s="449" t="s">
        <v>14630</v>
      </c>
    </row>
    <row r="4370" spans="1:4" ht="30">
      <c r="A4370" s="446">
        <v>38890</v>
      </c>
      <c r="B4370" s="447" t="s">
        <v>10445</v>
      </c>
      <c r="C4370" s="448" t="s">
        <v>6192</v>
      </c>
      <c r="D4370" s="449" t="s">
        <v>14631</v>
      </c>
    </row>
    <row r="4371" spans="1:4" ht="30">
      <c r="A4371" s="446">
        <v>38893</v>
      </c>
      <c r="B4371" s="447" t="s">
        <v>10446</v>
      </c>
      <c r="C4371" s="448" t="s">
        <v>6192</v>
      </c>
      <c r="D4371" s="449" t="s">
        <v>14632</v>
      </c>
    </row>
    <row r="4372" spans="1:4" ht="30">
      <c r="A4372" s="446">
        <v>38894</v>
      </c>
      <c r="B4372" s="447" t="s">
        <v>10447</v>
      </c>
      <c r="C4372" s="448" t="s">
        <v>6192</v>
      </c>
      <c r="D4372" s="449" t="s">
        <v>14633</v>
      </c>
    </row>
    <row r="4373" spans="1:4" ht="30">
      <c r="A4373" s="446">
        <v>38896</v>
      </c>
      <c r="B4373" s="447" t="s">
        <v>10448</v>
      </c>
      <c r="C4373" s="448" t="s">
        <v>6192</v>
      </c>
      <c r="D4373" s="449" t="s">
        <v>14634</v>
      </c>
    </row>
    <row r="4374" spans="1:4">
      <c r="A4374" s="446">
        <v>39324</v>
      </c>
      <c r="B4374" s="447" t="s">
        <v>15394</v>
      </c>
      <c r="C4374" s="448" t="s">
        <v>6192</v>
      </c>
      <c r="D4374" s="449" t="s">
        <v>14635</v>
      </c>
    </row>
    <row r="4375" spans="1:4">
      <c r="A4375" s="446">
        <v>39325</v>
      </c>
      <c r="B4375" s="447" t="s">
        <v>15393</v>
      </c>
      <c r="C4375" s="448" t="s">
        <v>6192</v>
      </c>
      <c r="D4375" s="449" t="s">
        <v>11476</v>
      </c>
    </row>
    <row r="4376" spans="1:4">
      <c r="A4376" s="446">
        <v>39326</v>
      </c>
      <c r="B4376" s="447" t="s">
        <v>15392</v>
      </c>
      <c r="C4376" s="448" t="s">
        <v>6192</v>
      </c>
      <c r="D4376" s="449" t="s">
        <v>14636</v>
      </c>
    </row>
    <row r="4377" spans="1:4">
      <c r="A4377" s="446">
        <v>39327</v>
      </c>
      <c r="B4377" s="447" t="s">
        <v>15391</v>
      </c>
      <c r="C4377" s="448" t="s">
        <v>6192</v>
      </c>
      <c r="D4377" s="449" t="s">
        <v>11657</v>
      </c>
    </row>
    <row r="4378" spans="1:4" ht="30">
      <c r="A4378" s="446">
        <v>20176</v>
      </c>
      <c r="B4378" s="447" t="s">
        <v>10449</v>
      </c>
      <c r="C4378" s="448" t="s">
        <v>6192</v>
      </c>
      <c r="D4378" s="449" t="s">
        <v>11705</v>
      </c>
    </row>
    <row r="4379" spans="1:4">
      <c r="A4379" s="446">
        <v>11378</v>
      </c>
      <c r="B4379" s="447" t="s">
        <v>10450</v>
      </c>
      <c r="C4379" s="448" t="s">
        <v>6192</v>
      </c>
      <c r="D4379" s="449" t="s">
        <v>14637</v>
      </c>
    </row>
    <row r="4380" spans="1:4">
      <c r="A4380" s="446">
        <v>11379</v>
      </c>
      <c r="B4380" s="447" t="s">
        <v>10451</v>
      </c>
      <c r="C4380" s="448" t="s">
        <v>6192</v>
      </c>
      <c r="D4380" s="449" t="s">
        <v>13543</v>
      </c>
    </row>
    <row r="4381" spans="1:4">
      <c r="A4381" s="446">
        <v>11493</v>
      </c>
      <c r="B4381" s="447" t="s">
        <v>10452</v>
      </c>
      <c r="C4381" s="448" t="s">
        <v>6192</v>
      </c>
      <c r="D4381" s="449" t="s">
        <v>12813</v>
      </c>
    </row>
    <row r="4382" spans="1:4" ht="30">
      <c r="A4382" s="446">
        <v>42717</v>
      </c>
      <c r="B4382" s="447" t="s">
        <v>10453</v>
      </c>
      <c r="C4382" s="448" t="s">
        <v>6192</v>
      </c>
      <c r="D4382" s="449" t="s">
        <v>14638</v>
      </c>
    </row>
    <row r="4383" spans="1:4" ht="30">
      <c r="A4383" s="446">
        <v>42718</v>
      </c>
      <c r="B4383" s="447" t="s">
        <v>10454</v>
      </c>
      <c r="C4383" s="448" t="s">
        <v>6192</v>
      </c>
      <c r="D4383" s="449" t="s">
        <v>14639</v>
      </c>
    </row>
    <row r="4384" spans="1:4">
      <c r="A4384" s="446">
        <v>7106</v>
      </c>
      <c r="B4384" s="447" t="s">
        <v>10455</v>
      </c>
      <c r="C4384" s="448" t="s">
        <v>6192</v>
      </c>
      <c r="D4384" s="449" t="s">
        <v>14640</v>
      </c>
    </row>
    <row r="4385" spans="1:4">
      <c r="A4385" s="446">
        <v>7104</v>
      </c>
      <c r="B4385" s="447" t="s">
        <v>10456</v>
      </c>
      <c r="C4385" s="448" t="s">
        <v>6192</v>
      </c>
      <c r="D4385" s="449" t="s">
        <v>11594</v>
      </c>
    </row>
    <row r="4386" spans="1:4">
      <c r="A4386" s="446">
        <v>7136</v>
      </c>
      <c r="B4386" s="447" t="s">
        <v>10457</v>
      </c>
      <c r="C4386" s="448" t="s">
        <v>6192</v>
      </c>
      <c r="D4386" s="449" t="s">
        <v>14641</v>
      </c>
    </row>
    <row r="4387" spans="1:4">
      <c r="A4387" s="446">
        <v>7128</v>
      </c>
      <c r="B4387" s="447" t="s">
        <v>10458</v>
      </c>
      <c r="C4387" s="448" t="s">
        <v>6192</v>
      </c>
      <c r="D4387" s="449" t="s">
        <v>12584</v>
      </c>
    </row>
    <row r="4388" spans="1:4">
      <c r="A4388" s="446">
        <v>7108</v>
      </c>
      <c r="B4388" s="447" t="s">
        <v>10459</v>
      </c>
      <c r="C4388" s="448" t="s">
        <v>6192</v>
      </c>
      <c r="D4388" s="449" t="s">
        <v>14155</v>
      </c>
    </row>
    <row r="4389" spans="1:4">
      <c r="A4389" s="446">
        <v>7129</v>
      </c>
      <c r="B4389" s="447" t="s">
        <v>10460</v>
      </c>
      <c r="C4389" s="448" t="s">
        <v>6192</v>
      </c>
      <c r="D4389" s="449" t="s">
        <v>12961</v>
      </c>
    </row>
    <row r="4390" spans="1:4">
      <c r="A4390" s="446">
        <v>7130</v>
      </c>
      <c r="B4390" s="447" t="s">
        <v>10461</v>
      </c>
      <c r="C4390" s="448" t="s">
        <v>6192</v>
      </c>
      <c r="D4390" s="449" t="s">
        <v>12532</v>
      </c>
    </row>
    <row r="4391" spans="1:4">
      <c r="A4391" s="446">
        <v>7131</v>
      </c>
      <c r="B4391" s="447" t="s">
        <v>10462</v>
      </c>
      <c r="C4391" s="448" t="s">
        <v>6192</v>
      </c>
      <c r="D4391" s="449" t="s">
        <v>13162</v>
      </c>
    </row>
    <row r="4392" spans="1:4">
      <c r="A4392" s="446">
        <v>7132</v>
      </c>
      <c r="B4392" s="447" t="s">
        <v>10463</v>
      </c>
      <c r="C4392" s="448" t="s">
        <v>6192</v>
      </c>
      <c r="D4392" s="449" t="s">
        <v>12805</v>
      </c>
    </row>
    <row r="4393" spans="1:4">
      <c r="A4393" s="446">
        <v>7133</v>
      </c>
      <c r="B4393" s="447" t="s">
        <v>10464</v>
      </c>
      <c r="C4393" s="448" t="s">
        <v>6192</v>
      </c>
      <c r="D4393" s="449" t="s">
        <v>14642</v>
      </c>
    </row>
    <row r="4394" spans="1:4" ht="30">
      <c r="A4394" s="446">
        <v>37422</v>
      </c>
      <c r="B4394" s="447" t="s">
        <v>10467</v>
      </c>
      <c r="C4394" s="448" t="s">
        <v>6192</v>
      </c>
      <c r="D4394" s="449" t="s">
        <v>14645</v>
      </c>
    </row>
    <row r="4395" spans="1:4" ht="30">
      <c r="A4395" s="446">
        <v>37420</v>
      </c>
      <c r="B4395" s="447" t="s">
        <v>10465</v>
      </c>
      <c r="C4395" s="448" t="s">
        <v>6192</v>
      </c>
      <c r="D4395" s="449" t="s">
        <v>14643</v>
      </c>
    </row>
    <row r="4396" spans="1:4" ht="30">
      <c r="A4396" s="446">
        <v>37421</v>
      </c>
      <c r="B4396" s="447" t="s">
        <v>10466</v>
      </c>
      <c r="C4396" s="448" t="s">
        <v>6192</v>
      </c>
      <c r="D4396" s="449" t="s">
        <v>14644</v>
      </c>
    </row>
    <row r="4397" spans="1:4">
      <c r="A4397" s="446">
        <v>37443</v>
      </c>
      <c r="B4397" s="447" t="s">
        <v>10468</v>
      </c>
      <c r="C4397" s="448" t="s">
        <v>6192</v>
      </c>
      <c r="D4397" s="449" t="s">
        <v>14646</v>
      </c>
    </row>
    <row r="4398" spans="1:4">
      <c r="A4398" s="446">
        <v>37444</v>
      </c>
      <c r="B4398" s="447" t="s">
        <v>10469</v>
      </c>
      <c r="C4398" s="448" t="s">
        <v>6192</v>
      </c>
      <c r="D4398" s="449" t="s">
        <v>14647</v>
      </c>
    </row>
    <row r="4399" spans="1:4">
      <c r="A4399" s="446">
        <v>37445</v>
      </c>
      <c r="B4399" s="447" t="s">
        <v>15390</v>
      </c>
      <c r="C4399" s="448" t="s">
        <v>6192</v>
      </c>
      <c r="D4399" s="449" t="s">
        <v>14648</v>
      </c>
    </row>
    <row r="4400" spans="1:4">
      <c r="A4400" s="446">
        <v>37446</v>
      </c>
      <c r="B4400" s="447" t="s">
        <v>15389</v>
      </c>
      <c r="C4400" s="448" t="s">
        <v>6192</v>
      </c>
      <c r="D4400" s="449" t="s">
        <v>14649</v>
      </c>
    </row>
    <row r="4401" spans="1:4">
      <c r="A4401" s="446">
        <v>37447</v>
      </c>
      <c r="B4401" s="447" t="s">
        <v>15388</v>
      </c>
      <c r="C4401" s="448" t="s">
        <v>6192</v>
      </c>
      <c r="D4401" s="449" t="s">
        <v>14650</v>
      </c>
    </row>
    <row r="4402" spans="1:4">
      <c r="A4402" s="446">
        <v>37448</v>
      </c>
      <c r="B4402" s="447" t="s">
        <v>15387</v>
      </c>
      <c r="C4402" s="448" t="s">
        <v>6192</v>
      </c>
      <c r="D4402" s="449" t="s">
        <v>14651</v>
      </c>
    </row>
    <row r="4403" spans="1:4">
      <c r="A4403" s="446">
        <v>37440</v>
      </c>
      <c r="B4403" s="447" t="s">
        <v>10470</v>
      </c>
      <c r="C4403" s="448" t="s">
        <v>6192</v>
      </c>
      <c r="D4403" s="449" t="s">
        <v>14652</v>
      </c>
    </row>
    <row r="4404" spans="1:4">
      <c r="A4404" s="446">
        <v>37441</v>
      </c>
      <c r="B4404" s="447" t="s">
        <v>10471</v>
      </c>
      <c r="C4404" s="448" t="s">
        <v>6192</v>
      </c>
      <c r="D4404" s="449" t="s">
        <v>14652</v>
      </c>
    </row>
    <row r="4405" spans="1:4">
      <c r="A4405" s="446">
        <v>37442</v>
      </c>
      <c r="B4405" s="447" t="s">
        <v>10472</v>
      </c>
      <c r="C4405" s="448" t="s">
        <v>6192</v>
      </c>
      <c r="D4405" s="449" t="s">
        <v>14653</v>
      </c>
    </row>
    <row r="4406" spans="1:4">
      <c r="A4406" s="446">
        <v>38017</v>
      </c>
      <c r="B4406" s="447" t="s">
        <v>10473</v>
      </c>
      <c r="C4406" s="448" t="s">
        <v>6192</v>
      </c>
      <c r="D4406" s="449" t="s">
        <v>11322</v>
      </c>
    </row>
    <row r="4407" spans="1:4">
      <c r="A4407" s="446">
        <v>38018</v>
      </c>
      <c r="B4407" s="447" t="s">
        <v>15386</v>
      </c>
      <c r="C4407" s="448" t="s">
        <v>6192</v>
      </c>
      <c r="D4407" s="449" t="s">
        <v>14654</v>
      </c>
    </row>
    <row r="4408" spans="1:4" ht="30">
      <c r="A4408" s="446">
        <v>39895</v>
      </c>
      <c r="B4408" s="447" t="s">
        <v>10474</v>
      </c>
      <c r="C4408" s="448" t="s">
        <v>6192</v>
      </c>
      <c r="D4408" s="449" t="s">
        <v>14655</v>
      </c>
    </row>
    <row r="4409" spans="1:4" ht="30">
      <c r="A4409" s="446">
        <v>39896</v>
      </c>
      <c r="B4409" s="447" t="s">
        <v>10475</v>
      </c>
      <c r="C4409" s="448" t="s">
        <v>6192</v>
      </c>
      <c r="D4409" s="449" t="s">
        <v>14656</v>
      </c>
    </row>
    <row r="4410" spans="1:4">
      <c r="A4410" s="446">
        <v>38873</v>
      </c>
      <c r="B4410" s="447" t="s">
        <v>15385</v>
      </c>
      <c r="C4410" s="448" t="s">
        <v>6192</v>
      </c>
      <c r="D4410" s="449" t="s">
        <v>14657</v>
      </c>
    </row>
    <row r="4411" spans="1:4">
      <c r="A4411" s="446">
        <v>38874</v>
      </c>
      <c r="B4411" s="447" t="s">
        <v>15384</v>
      </c>
      <c r="C4411" s="448" t="s">
        <v>6192</v>
      </c>
      <c r="D4411" s="449" t="s">
        <v>12199</v>
      </c>
    </row>
    <row r="4412" spans="1:4">
      <c r="A4412" s="446">
        <v>38875</v>
      </c>
      <c r="B4412" s="447" t="s">
        <v>15383</v>
      </c>
      <c r="C4412" s="448" t="s">
        <v>6192</v>
      </c>
      <c r="D4412" s="449" t="s">
        <v>14658</v>
      </c>
    </row>
    <row r="4413" spans="1:4">
      <c r="A4413" s="446">
        <v>38876</v>
      </c>
      <c r="B4413" s="447" t="s">
        <v>15382</v>
      </c>
      <c r="C4413" s="448" t="s">
        <v>6192</v>
      </c>
      <c r="D4413" s="449" t="s">
        <v>14659</v>
      </c>
    </row>
    <row r="4414" spans="1:4" ht="30">
      <c r="A4414" s="446">
        <v>39000</v>
      </c>
      <c r="B4414" s="447" t="s">
        <v>10476</v>
      </c>
      <c r="C4414" s="448" t="s">
        <v>6192</v>
      </c>
      <c r="D4414" s="449" t="s">
        <v>14660</v>
      </c>
    </row>
    <row r="4415" spans="1:4">
      <c r="A4415" s="446">
        <v>38674</v>
      </c>
      <c r="B4415" s="447" t="s">
        <v>10477</v>
      </c>
      <c r="C4415" s="448" t="s">
        <v>6192</v>
      </c>
      <c r="D4415" s="449" t="s">
        <v>14661</v>
      </c>
    </row>
    <row r="4416" spans="1:4" ht="30">
      <c r="A4416" s="446">
        <v>38911</v>
      </c>
      <c r="B4416" s="447" t="s">
        <v>10478</v>
      </c>
      <c r="C4416" s="448" t="s">
        <v>6192</v>
      </c>
      <c r="D4416" s="449" t="s">
        <v>14662</v>
      </c>
    </row>
    <row r="4417" spans="1:4" ht="30">
      <c r="A4417" s="446">
        <v>38912</v>
      </c>
      <c r="B4417" s="447" t="s">
        <v>10479</v>
      </c>
      <c r="C4417" s="448" t="s">
        <v>6192</v>
      </c>
      <c r="D4417" s="449" t="s">
        <v>14663</v>
      </c>
    </row>
    <row r="4418" spans="1:4">
      <c r="A4418" s="446">
        <v>38019</v>
      </c>
      <c r="B4418" s="447" t="s">
        <v>10480</v>
      </c>
      <c r="C4418" s="448" t="s">
        <v>6192</v>
      </c>
      <c r="D4418" s="449" t="s">
        <v>11321</v>
      </c>
    </row>
    <row r="4419" spans="1:4">
      <c r="A4419" s="446">
        <v>38020</v>
      </c>
      <c r="B4419" s="447" t="s">
        <v>10481</v>
      </c>
      <c r="C4419" s="448" t="s">
        <v>6192</v>
      </c>
      <c r="D4419" s="449" t="s">
        <v>14654</v>
      </c>
    </row>
    <row r="4420" spans="1:4">
      <c r="A4420" s="446">
        <v>38454</v>
      </c>
      <c r="B4420" s="447" t="s">
        <v>10482</v>
      </c>
      <c r="C4420" s="448" t="s">
        <v>6192</v>
      </c>
      <c r="D4420" s="449" t="s">
        <v>14664</v>
      </c>
    </row>
    <row r="4421" spans="1:4">
      <c r="A4421" s="446">
        <v>38455</v>
      </c>
      <c r="B4421" s="447" t="s">
        <v>10483</v>
      </c>
      <c r="C4421" s="448" t="s">
        <v>6192</v>
      </c>
      <c r="D4421" s="449" t="s">
        <v>14665</v>
      </c>
    </row>
    <row r="4422" spans="1:4">
      <c r="A4422" s="446">
        <v>38462</v>
      </c>
      <c r="B4422" s="447" t="s">
        <v>10484</v>
      </c>
      <c r="C4422" s="448" t="s">
        <v>6192</v>
      </c>
      <c r="D4422" s="449" t="s">
        <v>14666</v>
      </c>
    </row>
    <row r="4423" spans="1:4">
      <c r="A4423" s="446">
        <v>36362</v>
      </c>
      <c r="B4423" s="447" t="s">
        <v>10485</v>
      </c>
      <c r="C4423" s="448" t="s">
        <v>6192</v>
      </c>
      <c r="D4423" s="449" t="s">
        <v>12950</v>
      </c>
    </row>
    <row r="4424" spans="1:4">
      <c r="A4424" s="446">
        <v>36298</v>
      </c>
      <c r="B4424" s="447" t="s">
        <v>10486</v>
      </c>
      <c r="C4424" s="448" t="s">
        <v>6192</v>
      </c>
      <c r="D4424" s="449" t="s">
        <v>11489</v>
      </c>
    </row>
    <row r="4425" spans="1:4">
      <c r="A4425" s="446">
        <v>38456</v>
      </c>
      <c r="B4425" s="447" t="s">
        <v>10487</v>
      </c>
      <c r="C4425" s="448" t="s">
        <v>6192</v>
      </c>
      <c r="D4425" s="449" t="s">
        <v>14464</v>
      </c>
    </row>
    <row r="4426" spans="1:4">
      <c r="A4426" s="446">
        <v>38457</v>
      </c>
      <c r="B4426" s="447" t="s">
        <v>10488</v>
      </c>
      <c r="C4426" s="448" t="s">
        <v>6192</v>
      </c>
      <c r="D4426" s="449" t="s">
        <v>11363</v>
      </c>
    </row>
    <row r="4427" spans="1:4">
      <c r="A4427" s="446">
        <v>38458</v>
      </c>
      <c r="B4427" s="447" t="s">
        <v>10489</v>
      </c>
      <c r="C4427" s="448" t="s">
        <v>6192</v>
      </c>
      <c r="D4427" s="449" t="s">
        <v>13603</v>
      </c>
    </row>
    <row r="4428" spans="1:4">
      <c r="A4428" s="446">
        <v>38459</v>
      </c>
      <c r="B4428" s="447" t="s">
        <v>10490</v>
      </c>
      <c r="C4428" s="448" t="s">
        <v>6192</v>
      </c>
      <c r="D4428" s="449" t="s">
        <v>14667</v>
      </c>
    </row>
    <row r="4429" spans="1:4">
      <c r="A4429" s="446">
        <v>38460</v>
      </c>
      <c r="B4429" s="447" t="s">
        <v>10491</v>
      </c>
      <c r="C4429" s="448" t="s">
        <v>6192</v>
      </c>
      <c r="D4429" s="449" t="s">
        <v>14668</v>
      </c>
    </row>
    <row r="4430" spans="1:4">
      <c r="A4430" s="446">
        <v>38461</v>
      </c>
      <c r="B4430" s="447" t="s">
        <v>10492</v>
      </c>
      <c r="C4430" s="448" t="s">
        <v>6192</v>
      </c>
      <c r="D4430" s="449" t="s">
        <v>14669</v>
      </c>
    </row>
    <row r="4431" spans="1:4">
      <c r="A4431" s="446">
        <v>7094</v>
      </c>
      <c r="B4431" s="447" t="s">
        <v>10493</v>
      </c>
      <c r="C4431" s="448" t="s">
        <v>6192</v>
      </c>
      <c r="D4431" s="449" t="s">
        <v>12540</v>
      </c>
    </row>
    <row r="4432" spans="1:4">
      <c r="A4432" s="446">
        <v>7116</v>
      </c>
      <c r="B4432" s="447" t="s">
        <v>10494</v>
      </c>
      <c r="C4432" s="448" t="s">
        <v>6192</v>
      </c>
      <c r="D4432" s="449" t="s">
        <v>12005</v>
      </c>
    </row>
    <row r="4433" spans="1:4">
      <c r="A4433" s="446">
        <v>7118</v>
      </c>
      <c r="B4433" s="447" t="s">
        <v>10495</v>
      </c>
      <c r="C4433" s="448" t="s">
        <v>6192</v>
      </c>
      <c r="D4433" s="449" t="s">
        <v>14670</v>
      </c>
    </row>
    <row r="4434" spans="1:4">
      <c r="A4434" s="446">
        <v>7117</v>
      </c>
      <c r="B4434" s="447" t="s">
        <v>10496</v>
      </c>
      <c r="C4434" s="448" t="s">
        <v>6192</v>
      </c>
      <c r="D4434" s="449" t="s">
        <v>14671</v>
      </c>
    </row>
    <row r="4435" spans="1:4">
      <c r="A4435" s="446">
        <v>7098</v>
      </c>
      <c r="B4435" s="447" t="s">
        <v>15381</v>
      </c>
      <c r="C4435" s="448" t="s">
        <v>6192</v>
      </c>
      <c r="D4435" s="449" t="s">
        <v>13512</v>
      </c>
    </row>
    <row r="4436" spans="1:4">
      <c r="A4436" s="446">
        <v>7110</v>
      </c>
      <c r="B4436" s="447" t="s">
        <v>15380</v>
      </c>
      <c r="C4436" s="448" t="s">
        <v>6192</v>
      </c>
      <c r="D4436" s="449" t="s">
        <v>14672</v>
      </c>
    </row>
    <row r="4437" spans="1:4">
      <c r="A4437" s="446">
        <v>7123</v>
      </c>
      <c r="B4437" s="447" t="s">
        <v>15379</v>
      </c>
      <c r="C4437" s="448" t="s">
        <v>6192</v>
      </c>
      <c r="D4437" s="449" t="s">
        <v>12952</v>
      </c>
    </row>
    <row r="4438" spans="1:4" ht="30">
      <c r="A4438" s="446">
        <v>7121</v>
      </c>
      <c r="B4438" s="447" t="s">
        <v>10497</v>
      </c>
      <c r="C4438" s="448" t="s">
        <v>6192</v>
      </c>
      <c r="D4438" s="449" t="s">
        <v>12022</v>
      </c>
    </row>
    <row r="4439" spans="1:4" ht="30">
      <c r="A4439" s="446">
        <v>7137</v>
      </c>
      <c r="B4439" s="447" t="s">
        <v>10498</v>
      </c>
      <c r="C4439" s="448" t="s">
        <v>6192</v>
      </c>
      <c r="D4439" s="449" t="s">
        <v>14515</v>
      </c>
    </row>
    <row r="4440" spans="1:4" ht="30">
      <c r="A4440" s="446">
        <v>7122</v>
      </c>
      <c r="B4440" s="447" t="s">
        <v>10499</v>
      </c>
      <c r="C4440" s="448" t="s">
        <v>6192</v>
      </c>
      <c r="D4440" s="449" t="s">
        <v>14673</v>
      </c>
    </row>
    <row r="4441" spans="1:4" ht="30">
      <c r="A4441" s="446">
        <v>7114</v>
      </c>
      <c r="B4441" s="447" t="s">
        <v>10500</v>
      </c>
      <c r="C4441" s="448" t="s">
        <v>6192</v>
      </c>
      <c r="D4441" s="449" t="s">
        <v>14674</v>
      </c>
    </row>
    <row r="4442" spans="1:4" ht="30">
      <c r="A4442" s="446">
        <v>7109</v>
      </c>
      <c r="B4442" s="447" t="s">
        <v>10501</v>
      </c>
      <c r="C4442" s="448" t="s">
        <v>6192</v>
      </c>
      <c r="D4442" s="449" t="s">
        <v>14675</v>
      </c>
    </row>
    <row r="4443" spans="1:4" ht="30">
      <c r="A4443" s="446">
        <v>7135</v>
      </c>
      <c r="B4443" s="447" t="s">
        <v>10502</v>
      </c>
      <c r="C4443" s="448" t="s">
        <v>6192</v>
      </c>
      <c r="D4443" s="449" t="s">
        <v>13482</v>
      </c>
    </row>
    <row r="4444" spans="1:4" ht="30">
      <c r="A4444" s="446">
        <v>37947</v>
      </c>
      <c r="B4444" s="447" t="s">
        <v>10503</v>
      </c>
      <c r="C4444" s="448" t="s">
        <v>6192</v>
      </c>
      <c r="D4444" s="449" t="s">
        <v>14308</v>
      </c>
    </row>
    <row r="4445" spans="1:4" ht="30">
      <c r="A4445" s="446">
        <v>7103</v>
      </c>
      <c r="B4445" s="447" t="s">
        <v>10504</v>
      </c>
      <c r="C4445" s="448" t="s">
        <v>6192</v>
      </c>
      <c r="D4445" s="449" t="s">
        <v>14155</v>
      </c>
    </row>
    <row r="4446" spans="1:4">
      <c r="A4446" s="446">
        <v>40419</v>
      </c>
      <c r="B4446" s="447" t="s">
        <v>10505</v>
      </c>
      <c r="C4446" s="448" t="s">
        <v>6192</v>
      </c>
      <c r="D4446" s="449" t="s">
        <v>14676</v>
      </c>
    </row>
    <row r="4447" spans="1:4">
      <c r="A4447" s="446">
        <v>40420</v>
      </c>
      <c r="B4447" s="447" t="s">
        <v>10506</v>
      </c>
      <c r="C4447" s="448" t="s">
        <v>6192</v>
      </c>
      <c r="D4447" s="449" t="s">
        <v>14677</v>
      </c>
    </row>
    <row r="4448" spans="1:4">
      <c r="A4448" s="446">
        <v>40421</v>
      </c>
      <c r="B4448" s="447" t="s">
        <v>10507</v>
      </c>
      <c r="C4448" s="448" t="s">
        <v>6192</v>
      </c>
      <c r="D4448" s="449" t="s">
        <v>14678</v>
      </c>
    </row>
    <row r="4449" spans="1:4">
      <c r="A4449" s="446">
        <v>7126</v>
      </c>
      <c r="B4449" s="447" t="s">
        <v>10508</v>
      </c>
      <c r="C4449" s="448" t="s">
        <v>6192</v>
      </c>
      <c r="D4449" s="449" t="s">
        <v>12755</v>
      </c>
    </row>
    <row r="4450" spans="1:4" ht="30">
      <c r="A4450" s="446">
        <v>38905</v>
      </c>
      <c r="B4450" s="447" t="s">
        <v>10509</v>
      </c>
      <c r="C4450" s="448" t="s">
        <v>6192</v>
      </c>
      <c r="D4450" s="449" t="s">
        <v>12530</v>
      </c>
    </row>
    <row r="4451" spans="1:4" ht="30">
      <c r="A4451" s="446">
        <v>38907</v>
      </c>
      <c r="B4451" s="447" t="s">
        <v>10510</v>
      </c>
      <c r="C4451" s="448" t="s">
        <v>6192</v>
      </c>
      <c r="D4451" s="449" t="s">
        <v>14679</v>
      </c>
    </row>
    <row r="4452" spans="1:4" ht="30">
      <c r="A4452" s="446">
        <v>38908</v>
      </c>
      <c r="B4452" s="447" t="s">
        <v>10511</v>
      </c>
      <c r="C4452" s="448" t="s">
        <v>6192</v>
      </c>
      <c r="D4452" s="449" t="s">
        <v>14680</v>
      </c>
    </row>
    <row r="4453" spans="1:4" ht="30">
      <c r="A4453" s="446">
        <v>38909</v>
      </c>
      <c r="B4453" s="447" t="s">
        <v>10512</v>
      </c>
      <c r="C4453" s="448" t="s">
        <v>6192</v>
      </c>
      <c r="D4453" s="449" t="s">
        <v>14681</v>
      </c>
    </row>
    <row r="4454" spans="1:4" ht="30">
      <c r="A4454" s="446">
        <v>38910</v>
      </c>
      <c r="B4454" s="447" t="s">
        <v>10513</v>
      </c>
      <c r="C4454" s="448" t="s">
        <v>6192</v>
      </c>
      <c r="D4454" s="449" t="s">
        <v>14682</v>
      </c>
    </row>
    <row r="4455" spans="1:4" ht="30">
      <c r="A4455" s="446">
        <v>38897</v>
      </c>
      <c r="B4455" s="447" t="s">
        <v>10514</v>
      </c>
      <c r="C4455" s="448" t="s">
        <v>6192</v>
      </c>
      <c r="D4455" s="449" t="s">
        <v>14683</v>
      </c>
    </row>
    <row r="4456" spans="1:4" ht="30">
      <c r="A4456" s="446">
        <v>38899</v>
      </c>
      <c r="B4456" s="447" t="s">
        <v>10515</v>
      </c>
      <c r="C4456" s="448" t="s">
        <v>6192</v>
      </c>
      <c r="D4456" s="449" t="s">
        <v>14684</v>
      </c>
    </row>
    <row r="4457" spans="1:4" ht="30">
      <c r="A4457" s="446">
        <v>38900</v>
      </c>
      <c r="B4457" s="447" t="s">
        <v>10516</v>
      </c>
      <c r="C4457" s="448" t="s">
        <v>6192</v>
      </c>
      <c r="D4457" s="449" t="s">
        <v>14685</v>
      </c>
    </row>
    <row r="4458" spans="1:4" ht="30">
      <c r="A4458" s="446">
        <v>38901</v>
      </c>
      <c r="B4458" s="447" t="s">
        <v>10517</v>
      </c>
      <c r="C4458" s="448" t="s">
        <v>6192</v>
      </c>
      <c r="D4458" s="449" t="s">
        <v>14686</v>
      </c>
    </row>
    <row r="4459" spans="1:4" ht="30">
      <c r="A4459" s="446">
        <v>38904</v>
      </c>
      <c r="B4459" s="447" t="s">
        <v>10518</v>
      </c>
      <c r="C4459" s="448" t="s">
        <v>6192</v>
      </c>
      <c r="D4459" s="449" t="s">
        <v>14687</v>
      </c>
    </row>
    <row r="4460" spans="1:4" ht="30">
      <c r="A4460" s="446">
        <v>38903</v>
      </c>
      <c r="B4460" s="447" t="s">
        <v>10519</v>
      </c>
      <c r="C4460" s="448" t="s">
        <v>6192</v>
      </c>
      <c r="D4460" s="449" t="s">
        <v>14688</v>
      </c>
    </row>
    <row r="4461" spans="1:4">
      <c r="A4461" s="446">
        <v>7091</v>
      </c>
      <c r="B4461" s="447" t="s">
        <v>10520</v>
      </c>
      <c r="C4461" s="448" t="s">
        <v>6192</v>
      </c>
      <c r="D4461" s="449" t="s">
        <v>11925</v>
      </c>
    </row>
    <row r="4462" spans="1:4">
      <c r="A4462" s="446">
        <v>11655</v>
      </c>
      <c r="B4462" s="447" t="s">
        <v>10521</v>
      </c>
      <c r="C4462" s="448" t="s">
        <v>6192</v>
      </c>
      <c r="D4462" s="449" t="s">
        <v>14689</v>
      </c>
    </row>
    <row r="4463" spans="1:4">
      <c r="A4463" s="446">
        <v>11656</v>
      </c>
      <c r="B4463" s="447" t="s">
        <v>10522</v>
      </c>
      <c r="C4463" s="448" t="s">
        <v>6192</v>
      </c>
      <c r="D4463" s="449" t="s">
        <v>11925</v>
      </c>
    </row>
    <row r="4464" spans="1:4">
      <c r="A4464" s="446">
        <v>37948</v>
      </c>
      <c r="B4464" s="447" t="s">
        <v>10523</v>
      </c>
      <c r="C4464" s="448" t="s">
        <v>6192</v>
      </c>
      <c r="D4464" s="449" t="s">
        <v>14690</v>
      </c>
    </row>
    <row r="4465" spans="1:4">
      <c r="A4465" s="446">
        <v>7097</v>
      </c>
      <c r="B4465" s="447" t="s">
        <v>10524</v>
      </c>
      <c r="C4465" s="448" t="s">
        <v>6192</v>
      </c>
      <c r="D4465" s="449" t="s">
        <v>13455</v>
      </c>
    </row>
    <row r="4466" spans="1:4">
      <c r="A4466" s="446">
        <v>11657</v>
      </c>
      <c r="B4466" s="447" t="s">
        <v>10525</v>
      </c>
      <c r="C4466" s="448" t="s">
        <v>6192</v>
      </c>
      <c r="D4466" s="449" t="s">
        <v>14691</v>
      </c>
    </row>
    <row r="4467" spans="1:4">
      <c r="A4467" s="446">
        <v>11658</v>
      </c>
      <c r="B4467" s="447" t="s">
        <v>10526</v>
      </c>
      <c r="C4467" s="448" t="s">
        <v>6192</v>
      </c>
      <c r="D4467" s="449" t="s">
        <v>12465</v>
      </c>
    </row>
    <row r="4468" spans="1:4">
      <c r="A4468" s="446">
        <v>7146</v>
      </c>
      <c r="B4468" s="447" t="s">
        <v>10527</v>
      </c>
      <c r="C4468" s="448" t="s">
        <v>6192</v>
      </c>
      <c r="D4468" s="449" t="s">
        <v>14692</v>
      </c>
    </row>
    <row r="4469" spans="1:4">
      <c r="A4469" s="446">
        <v>7138</v>
      </c>
      <c r="B4469" s="447" t="s">
        <v>10528</v>
      </c>
      <c r="C4469" s="448" t="s">
        <v>6192</v>
      </c>
      <c r="D4469" s="449" t="s">
        <v>11632</v>
      </c>
    </row>
    <row r="4470" spans="1:4">
      <c r="A4470" s="446">
        <v>7139</v>
      </c>
      <c r="B4470" s="447" t="s">
        <v>10529</v>
      </c>
      <c r="C4470" s="448" t="s">
        <v>6192</v>
      </c>
      <c r="D4470" s="449" t="s">
        <v>11304</v>
      </c>
    </row>
    <row r="4471" spans="1:4">
      <c r="A4471" s="446">
        <v>7140</v>
      </c>
      <c r="B4471" s="447" t="s">
        <v>10530</v>
      </c>
      <c r="C4471" s="448" t="s">
        <v>6192</v>
      </c>
      <c r="D4471" s="449" t="s">
        <v>12223</v>
      </c>
    </row>
    <row r="4472" spans="1:4">
      <c r="A4472" s="446">
        <v>7141</v>
      </c>
      <c r="B4472" s="447" t="s">
        <v>10531</v>
      </c>
      <c r="C4472" s="448" t="s">
        <v>6192</v>
      </c>
      <c r="D4472" s="449" t="s">
        <v>14360</v>
      </c>
    </row>
    <row r="4473" spans="1:4">
      <c r="A4473" s="446">
        <v>7143</v>
      </c>
      <c r="B4473" s="447" t="s">
        <v>10532</v>
      </c>
      <c r="C4473" s="448" t="s">
        <v>6192</v>
      </c>
      <c r="D4473" s="449" t="s">
        <v>14693</v>
      </c>
    </row>
    <row r="4474" spans="1:4">
      <c r="A4474" s="446">
        <v>7144</v>
      </c>
      <c r="B4474" s="447" t="s">
        <v>10533</v>
      </c>
      <c r="C4474" s="448" t="s">
        <v>6192</v>
      </c>
      <c r="D4474" s="449" t="s">
        <v>14694</v>
      </c>
    </row>
    <row r="4475" spans="1:4">
      <c r="A4475" s="446">
        <v>7145</v>
      </c>
      <c r="B4475" s="447" t="s">
        <v>10534</v>
      </c>
      <c r="C4475" s="448" t="s">
        <v>6192</v>
      </c>
      <c r="D4475" s="449" t="s">
        <v>14695</v>
      </c>
    </row>
    <row r="4476" spans="1:4">
      <c r="A4476" s="446">
        <v>7142</v>
      </c>
      <c r="B4476" s="447" t="s">
        <v>10535</v>
      </c>
      <c r="C4476" s="448" t="s">
        <v>6192</v>
      </c>
      <c r="D4476" s="449" t="s">
        <v>14654</v>
      </c>
    </row>
    <row r="4477" spans="1:4">
      <c r="A4477" s="446">
        <v>39322</v>
      </c>
      <c r="B4477" s="447" t="s">
        <v>10553</v>
      </c>
      <c r="C4477" s="448" t="s">
        <v>6192</v>
      </c>
      <c r="D4477" s="449" t="s">
        <v>12611</v>
      </c>
    </row>
    <row r="4478" spans="1:4">
      <c r="A4478" s="446">
        <v>39289</v>
      </c>
      <c r="B4478" s="447" t="s">
        <v>10554</v>
      </c>
      <c r="C4478" s="448" t="s">
        <v>6192</v>
      </c>
      <c r="D4478" s="449" t="s">
        <v>14710</v>
      </c>
    </row>
    <row r="4479" spans="1:4">
      <c r="A4479" s="446">
        <v>39290</v>
      </c>
      <c r="B4479" s="447" t="s">
        <v>10555</v>
      </c>
      <c r="C4479" s="448" t="s">
        <v>6192</v>
      </c>
      <c r="D4479" s="449" t="s">
        <v>14711</v>
      </c>
    </row>
    <row r="4480" spans="1:4">
      <c r="A4480" s="446">
        <v>39291</v>
      </c>
      <c r="B4480" s="447" t="s">
        <v>10556</v>
      </c>
      <c r="C4480" s="448" t="s">
        <v>6192</v>
      </c>
      <c r="D4480" s="449" t="s">
        <v>14712</v>
      </c>
    </row>
    <row r="4481" spans="1:4">
      <c r="A4481" s="446">
        <v>20174</v>
      </c>
      <c r="B4481" s="447" t="s">
        <v>10557</v>
      </c>
      <c r="C4481" s="448" t="s">
        <v>6192</v>
      </c>
      <c r="D4481" s="449" t="s">
        <v>13443</v>
      </c>
    </row>
    <row r="4482" spans="1:4">
      <c r="A4482" s="446">
        <v>41892</v>
      </c>
      <c r="B4482" s="447" t="s">
        <v>10558</v>
      </c>
      <c r="C4482" s="448" t="s">
        <v>6192</v>
      </c>
      <c r="D4482" s="449" t="s">
        <v>13123</v>
      </c>
    </row>
    <row r="4483" spans="1:4">
      <c r="A4483" s="446">
        <v>7048</v>
      </c>
      <c r="B4483" s="447" t="s">
        <v>10559</v>
      </c>
      <c r="C4483" s="448" t="s">
        <v>6192</v>
      </c>
      <c r="D4483" s="449" t="s">
        <v>14486</v>
      </c>
    </row>
    <row r="4484" spans="1:4">
      <c r="A4484" s="446">
        <v>7088</v>
      </c>
      <c r="B4484" s="447" t="s">
        <v>10560</v>
      </c>
      <c r="C4484" s="448" t="s">
        <v>6192</v>
      </c>
      <c r="D4484" s="449" t="s">
        <v>14713</v>
      </c>
    </row>
    <row r="4485" spans="1:4">
      <c r="A4485" s="446">
        <v>7082</v>
      </c>
      <c r="B4485" s="447" t="s">
        <v>10563</v>
      </c>
      <c r="C4485" s="448" t="s">
        <v>6192</v>
      </c>
      <c r="D4485" s="449" t="s">
        <v>14717</v>
      </c>
    </row>
    <row r="4486" spans="1:4" ht="30">
      <c r="A4486" s="446">
        <v>42707</v>
      </c>
      <c r="B4486" s="447" t="s">
        <v>10564</v>
      </c>
      <c r="C4486" s="448" t="s">
        <v>6192</v>
      </c>
      <c r="D4486" s="449" t="s">
        <v>14718</v>
      </c>
    </row>
    <row r="4487" spans="1:4">
      <c r="A4487" s="446">
        <v>7069</v>
      </c>
      <c r="B4487" s="447" t="s">
        <v>10565</v>
      </c>
      <c r="C4487" s="448" t="s">
        <v>6192</v>
      </c>
      <c r="D4487" s="449" t="s">
        <v>14719</v>
      </c>
    </row>
    <row r="4488" spans="1:4" ht="30">
      <c r="A4488" s="446">
        <v>42708</v>
      </c>
      <c r="B4488" s="447" t="s">
        <v>10566</v>
      </c>
      <c r="C4488" s="448" t="s">
        <v>6192</v>
      </c>
      <c r="D4488" s="449" t="s">
        <v>14720</v>
      </c>
    </row>
    <row r="4489" spans="1:4">
      <c r="A4489" s="446">
        <v>7070</v>
      </c>
      <c r="B4489" s="447" t="s">
        <v>10567</v>
      </c>
      <c r="C4489" s="448" t="s">
        <v>6192</v>
      </c>
      <c r="D4489" s="449" t="s">
        <v>14721</v>
      </c>
    </row>
    <row r="4490" spans="1:4" ht="30">
      <c r="A4490" s="446">
        <v>42709</v>
      </c>
      <c r="B4490" s="447" t="s">
        <v>10568</v>
      </c>
      <c r="C4490" s="448" t="s">
        <v>6192</v>
      </c>
      <c r="D4490" s="449" t="s">
        <v>14722</v>
      </c>
    </row>
    <row r="4491" spans="1:4" ht="30">
      <c r="A4491" s="446">
        <v>42710</v>
      </c>
      <c r="B4491" s="447" t="s">
        <v>10569</v>
      </c>
      <c r="C4491" s="448" t="s">
        <v>6192</v>
      </c>
      <c r="D4491" s="449" t="s">
        <v>14723</v>
      </c>
    </row>
    <row r="4492" spans="1:4" ht="30">
      <c r="A4492" s="446">
        <v>42716</v>
      </c>
      <c r="B4492" s="447" t="s">
        <v>10570</v>
      </c>
      <c r="C4492" s="448" t="s">
        <v>6192</v>
      </c>
      <c r="D4492" s="449" t="s">
        <v>14724</v>
      </c>
    </row>
    <row r="4493" spans="1:4">
      <c r="A4493" s="446">
        <v>20172</v>
      </c>
      <c r="B4493" s="447" t="s">
        <v>15378</v>
      </c>
      <c r="C4493" s="448" t="s">
        <v>6192</v>
      </c>
      <c r="D4493" s="449" t="s">
        <v>14725</v>
      </c>
    </row>
    <row r="4494" spans="1:4">
      <c r="A4494" s="446">
        <v>20179</v>
      </c>
      <c r="B4494" s="447" t="s">
        <v>10561</v>
      </c>
      <c r="C4494" s="448" t="s">
        <v>6192</v>
      </c>
      <c r="D4494" s="449" t="s">
        <v>13715</v>
      </c>
    </row>
    <row r="4495" spans="1:4">
      <c r="A4495" s="446">
        <v>20178</v>
      </c>
      <c r="B4495" s="447" t="s">
        <v>15377</v>
      </c>
      <c r="C4495" s="448" t="s">
        <v>6192</v>
      </c>
      <c r="D4495" s="449" t="s">
        <v>14714</v>
      </c>
    </row>
    <row r="4496" spans="1:4">
      <c r="A4496" s="446">
        <v>20180</v>
      </c>
      <c r="B4496" s="447" t="s">
        <v>10562</v>
      </c>
      <c r="C4496" s="448" t="s">
        <v>6192</v>
      </c>
      <c r="D4496" s="449" t="s">
        <v>14715</v>
      </c>
    </row>
    <row r="4497" spans="1:4">
      <c r="A4497" s="446">
        <v>20181</v>
      </c>
      <c r="B4497" s="447" t="s">
        <v>15376</v>
      </c>
      <c r="C4497" s="448" t="s">
        <v>6192</v>
      </c>
      <c r="D4497" s="449" t="s">
        <v>14716</v>
      </c>
    </row>
    <row r="4498" spans="1:4">
      <c r="A4498" s="446">
        <v>20177</v>
      </c>
      <c r="B4498" s="447" t="s">
        <v>15375</v>
      </c>
      <c r="C4498" s="448" t="s">
        <v>6192</v>
      </c>
      <c r="D4498" s="449" t="s">
        <v>12484</v>
      </c>
    </row>
    <row r="4499" spans="1:4">
      <c r="A4499" s="446">
        <v>40945</v>
      </c>
      <c r="B4499" s="447" t="s">
        <v>15374</v>
      </c>
      <c r="C4499" s="448" t="s">
        <v>6191</v>
      </c>
      <c r="D4499" s="449" t="s">
        <v>14726</v>
      </c>
    </row>
    <row r="4500" spans="1:4">
      <c r="A4500" s="446">
        <v>40946</v>
      </c>
      <c r="B4500" s="447" t="s">
        <v>10571</v>
      </c>
      <c r="C4500" s="448" t="s">
        <v>6360</v>
      </c>
      <c r="D4500" s="449" t="s">
        <v>11466</v>
      </c>
    </row>
    <row r="4501" spans="1:4">
      <c r="A4501" s="446">
        <v>7153</v>
      </c>
      <c r="B4501" s="447" t="s">
        <v>10572</v>
      </c>
      <c r="C4501" s="448" t="s">
        <v>6191</v>
      </c>
      <c r="D4501" s="449" t="s">
        <v>14727</v>
      </c>
    </row>
    <row r="4502" spans="1:4">
      <c r="A4502" s="446">
        <v>41089</v>
      </c>
      <c r="B4502" s="447" t="s">
        <v>10573</v>
      </c>
      <c r="C4502" s="448" t="s">
        <v>6360</v>
      </c>
      <c r="D4502" s="449" t="s">
        <v>14728</v>
      </c>
    </row>
    <row r="4503" spans="1:4">
      <c r="A4503" s="446">
        <v>40943</v>
      </c>
      <c r="B4503" s="447" t="s">
        <v>10574</v>
      </c>
      <c r="C4503" s="448" t="s">
        <v>6191</v>
      </c>
      <c r="D4503" s="449" t="s">
        <v>13440</v>
      </c>
    </row>
    <row r="4504" spans="1:4">
      <c r="A4504" s="446">
        <v>40944</v>
      </c>
      <c r="B4504" s="447" t="s">
        <v>10575</v>
      </c>
      <c r="C4504" s="448" t="s">
        <v>6360</v>
      </c>
      <c r="D4504" s="449" t="s">
        <v>14729</v>
      </c>
    </row>
    <row r="4505" spans="1:4">
      <c r="A4505" s="446">
        <v>6175</v>
      </c>
      <c r="B4505" s="447" t="s">
        <v>10576</v>
      </c>
      <c r="C4505" s="448" t="s">
        <v>6191</v>
      </c>
      <c r="D4505" s="449" t="s">
        <v>14730</v>
      </c>
    </row>
    <row r="4506" spans="1:4">
      <c r="A4506" s="446">
        <v>41092</v>
      </c>
      <c r="B4506" s="447" t="s">
        <v>10577</v>
      </c>
      <c r="C4506" s="448" t="s">
        <v>6360</v>
      </c>
      <c r="D4506" s="449" t="s">
        <v>14731</v>
      </c>
    </row>
    <row r="4507" spans="1:4" ht="30">
      <c r="A4507" s="446">
        <v>37712</v>
      </c>
      <c r="B4507" s="447" t="s">
        <v>10578</v>
      </c>
      <c r="C4507" s="448" t="s">
        <v>6190</v>
      </c>
      <c r="D4507" s="449" t="s">
        <v>14732</v>
      </c>
    </row>
    <row r="4508" spans="1:4" ht="30">
      <c r="A4508" s="446">
        <v>34547</v>
      </c>
      <c r="B4508" s="447" t="s">
        <v>10579</v>
      </c>
      <c r="C4508" s="448" t="s">
        <v>6193</v>
      </c>
      <c r="D4508" s="449" t="s">
        <v>13114</v>
      </c>
    </row>
    <row r="4509" spans="1:4" ht="30">
      <c r="A4509" s="446">
        <v>34548</v>
      </c>
      <c r="B4509" s="447" t="s">
        <v>10580</v>
      </c>
      <c r="C4509" s="448" t="s">
        <v>6193</v>
      </c>
      <c r="D4509" s="449" t="s">
        <v>11740</v>
      </c>
    </row>
    <row r="4510" spans="1:4" ht="30">
      <c r="A4510" s="446">
        <v>37411</v>
      </c>
      <c r="B4510" s="447" t="s">
        <v>10581</v>
      </c>
      <c r="C4510" s="448" t="s">
        <v>6190</v>
      </c>
      <c r="D4510" s="449" t="s">
        <v>14733</v>
      </c>
    </row>
    <row r="4511" spans="1:4" ht="30">
      <c r="A4511" s="446">
        <v>34558</v>
      </c>
      <c r="B4511" s="447" t="s">
        <v>10582</v>
      </c>
      <c r="C4511" s="448" t="s">
        <v>6193</v>
      </c>
      <c r="D4511" s="449" t="s">
        <v>11904</v>
      </c>
    </row>
    <row r="4512" spans="1:4" ht="30">
      <c r="A4512" s="446">
        <v>34550</v>
      </c>
      <c r="B4512" s="447" t="s">
        <v>10583</v>
      </c>
      <c r="C4512" s="448" t="s">
        <v>6193</v>
      </c>
      <c r="D4512" s="449" t="s">
        <v>12212</v>
      </c>
    </row>
    <row r="4513" spans="1:4" ht="30">
      <c r="A4513" s="446">
        <v>34557</v>
      </c>
      <c r="B4513" s="447" t="s">
        <v>10584</v>
      </c>
      <c r="C4513" s="448" t="s">
        <v>6193</v>
      </c>
      <c r="D4513" s="449" t="s">
        <v>14734</v>
      </c>
    </row>
    <row r="4514" spans="1:4" ht="30">
      <c r="A4514" s="446">
        <v>7155</v>
      </c>
      <c r="B4514" s="447" t="s">
        <v>10585</v>
      </c>
      <c r="C4514" s="448" t="s">
        <v>6190</v>
      </c>
      <c r="D4514" s="449" t="s">
        <v>14735</v>
      </c>
    </row>
    <row r="4515" spans="1:4" ht="30">
      <c r="A4515" s="446">
        <v>7154</v>
      </c>
      <c r="B4515" s="447" t="s">
        <v>10586</v>
      </c>
      <c r="C4515" s="448" t="s">
        <v>6238</v>
      </c>
      <c r="D4515" s="449" t="s">
        <v>13952</v>
      </c>
    </row>
    <row r="4516" spans="1:4" ht="30">
      <c r="A4516" s="446">
        <v>10915</v>
      </c>
      <c r="B4516" s="447" t="s">
        <v>10587</v>
      </c>
      <c r="C4516" s="448" t="s">
        <v>6238</v>
      </c>
      <c r="D4516" s="449" t="s">
        <v>14098</v>
      </c>
    </row>
    <row r="4517" spans="1:4" ht="30">
      <c r="A4517" s="446">
        <v>10917</v>
      </c>
      <c r="B4517" s="447" t="s">
        <v>10588</v>
      </c>
      <c r="C4517" s="448" t="s">
        <v>6190</v>
      </c>
      <c r="D4517" s="449" t="s">
        <v>11352</v>
      </c>
    </row>
    <row r="4518" spans="1:4" ht="30">
      <c r="A4518" s="446">
        <v>21141</v>
      </c>
      <c r="B4518" s="447" t="s">
        <v>10589</v>
      </c>
      <c r="C4518" s="448" t="s">
        <v>6190</v>
      </c>
      <c r="D4518" s="449" t="s">
        <v>12035</v>
      </c>
    </row>
    <row r="4519" spans="1:4" ht="30">
      <c r="A4519" s="446">
        <v>10916</v>
      </c>
      <c r="B4519" s="447" t="s">
        <v>15373</v>
      </c>
      <c r="C4519" s="448" t="s">
        <v>6238</v>
      </c>
      <c r="D4519" s="449" t="s">
        <v>11352</v>
      </c>
    </row>
    <row r="4520" spans="1:4" ht="30">
      <c r="A4520" s="446">
        <v>39508</v>
      </c>
      <c r="B4520" s="447" t="s">
        <v>15372</v>
      </c>
      <c r="C4520" s="448" t="s">
        <v>6190</v>
      </c>
      <c r="D4520" s="449" t="s">
        <v>14736</v>
      </c>
    </row>
    <row r="4521" spans="1:4" ht="30">
      <c r="A4521" s="446">
        <v>39507</v>
      </c>
      <c r="B4521" s="447" t="s">
        <v>15371</v>
      </c>
      <c r="C4521" s="448" t="s">
        <v>6190</v>
      </c>
      <c r="D4521" s="449" t="s">
        <v>12834</v>
      </c>
    </row>
    <row r="4522" spans="1:4" ht="30">
      <c r="A4522" s="446">
        <v>7156</v>
      </c>
      <c r="B4522" s="447" t="s">
        <v>10590</v>
      </c>
      <c r="C4522" s="448" t="s">
        <v>6190</v>
      </c>
      <c r="D4522" s="449" t="s">
        <v>12147</v>
      </c>
    </row>
    <row r="4523" spans="1:4" ht="30">
      <c r="A4523" s="446">
        <v>39509</v>
      </c>
      <c r="B4523" s="447" t="s">
        <v>10591</v>
      </c>
      <c r="C4523" s="448" t="s">
        <v>6190</v>
      </c>
      <c r="D4523" s="449" t="s">
        <v>12539</v>
      </c>
    </row>
    <row r="4524" spans="1:4">
      <c r="A4524" s="446">
        <v>25988</v>
      </c>
      <c r="B4524" s="447" t="s">
        <v>15370</v>
      </c>
      <c r="C4524" s="448" t="s">
        <v>6190</v>
      </c>
      <c r="D4524" s="449" t="s">
        <v>11858</v>
      </c>
    </row>
    <row r="4525" spans="1:4" ht="30">
      <c r="A4525" s="446">
        <v>10928</v>
      </c>
      <c r="B4525" s="447" t="s">
        <v>10592</v>
      </c>
      <c r="C4525" s="448" t="s">
        <v>6190</v>
      </c>
      <c r="D4525" s="449" t="s">
        <v>11838</v>
      </c>
    </row>
    <row r="4526" spans="1:4" ht="30">
      <c r="A4526" s="446">
        <v>7167</v>
      </c>
      <c r="B4526" s="447" t="s">
        <v>10593</v>
      </c>
      <c r="C4526" s="448" t="s">
        <v>6190</v>
      </c>
      <c r="D4526" s="449" t="s">
        <v>13318</v>
      </c>
    </row>
    <row r="4527" spans="1:4" ht="30">
      <c r="A4527" s="446">
        <v>10933</v>
      </c>
      <c r="B4527" s="447" t="s">
        <v>10594</v>
      </c>
      <c r="C4527" s="448" t="s">
        <v>6190</v>
      </c>
      <c r="D4527" s="449" t="s">
        <v>13447</v>
      </c>
    </row>
    <row r="4528" spans="1:4" ht="30">
      <c r="A4528" s="446">
        <v>10927</v>
      </c>
      <c r="B4528" s="447" t="s">
        <v>10595</v>
      </c>
      <c r="C4528" s="448" t="s">
        <v>6190</v>
      </c>
      <c r="D4528" s="449" t="s">
        <v>14737</v>
      </c>
    </row>
    <row r="4529" spans="1:4" ht="30">
      <c r="A4529" s="446">
        <v>7158</v>
      </c>
      <c r="B4529" s="447" t="s">
        <v>10596</v>
      </c>
      <c r="C4529" s="448" t="s">
        <v>6190</v>
      </c>
      <c r="D4529" s="449" t="s">
        <v>14738</v>
      </c>
    </row>
    <row r="4530" spans="1:4" ht="30">
      <c r="A4530" s="446">
        <v>7162</v>
      </c>
      <c r="B4530" s="447" t="s">
        <v>10597</v>
      </c>
      <c r="C4530" s="448" t="s">
        <v>6190</v>
      </c>
      <c r="D4530" s="449" t="s">
        <v>14739</v>
      </c>
    </row>
    <row r="4531" spans="1:4" ht="30">
      <c r="A4531" s="446">
        <v>10932</v>
      </c>
      <c r="B4531" s="447" t="s">
        <v>10598</v>
      </c>
      <c r="C4531" s="448" t="s">
        <v>6190</v>
      </c>
      <c r="D4531" s="449" t="s">
        <v>14740</v>
      </c>
    </row>
    <row r="4532" spans="1:4" ht="30">
      <c r="A4532" s="446">
        <v>40706</v>
      </c>
      <c r="B4532" s="447" t="s">
        <v>10599</v>
      </c>
      <c r="C4532" s="448" t="s">
        <v>6190</v>
      </c>
      <c r="D4532" s="449" t="s">
        <v>14741</v>
      </c>
    </row>
    <row r="4533" spans="1:4" ht="30">
      <c r="A4533" s="446">
        <v>10937</v>
      </c>
      <c r="B4533" s="447" t="s">
        <v>10600</v>
      </c>
      <c r="C4533" s="448" t="s">
        <v>6190</v>
      </c>
      <c r="D4533" s="449" t="s">
        <v>14742</v>
      </c>
    </row>
    <row r="4534" spans="1:4" ht="30">
      <c r="A4534" s="446">
        <v>10935</v>
      </c>
      <c r="B4534" s="447" t="s">
        <v>10601</v>
      </c>
      <c r="C4534" s="448" t="s">
        <v>6190</v>
      </c>
      <c r="D4534" s="449" t="s">
        <v>14743</v>
      </c>
    </row>
    <row r="4535" spans="1:4" ht="30">
      <c r="A4535" s="446">
        <v>40707</v>
      </c>
      <c r="B4535" s="447" t="s">
        <v>10602</v>
      </c>
      <c r="C4535" s="448" t="s">
        <v>6190</v>
      </c>
      <c r="D4535" s="449" t="s">
        <v>14744</v>
      </c>
    </row>
    <row r="4536" spans="1:4">
      <c r="A4536" s="446">
        <v>10931</v>
      </c>
      <c r="B4536" s="447" t="s">
        <v>15369</v>
      </c>
      <c r="C4536" s="448" t="s">
        <v>6190</v>
      </c>
      <c r="D4536" s="449" t="s">
        <v>13080</v>
      </c>
    </row>
    <row r="4537" spans="1:4">
      <c r="A4537" s="446">
        <v>7164</v>
      </c>
      <c r="B4537" s="447" t="s">
        <v>15368</v>
      </c>
      <c r="C4537" s="448" t="s">
        <v>6190</v>
      </c>
      <c r="D4537" s="449" t="s">
        <v>14745</v>
      </c>
    </row>
    <row r="4538" spans="1:4">
      <c r="A4538" s="446">
        <v>36887</v>
      </c>
      <c r="B4538" s="447" t="s">
        <v>10603</v>
      </c>
      <c r="C4538" s="448" t="s">
        <v>6190</v>
      </c>
      <c r="D4538" s="449" t="s">
        <v>14746</v>
      </c>
    </row>
    <row r="4539" spans="1:4" ht="45">
      <c r="A4539" s="446">
        <v>34630</v>
      </c>
      <c r="B4539" s="447" t="s">
        <v>10604</v>
      </c>
      <c r="C4539" s="448" t="s">
        <v>6192</v>
      </c>
      <c r="D4539" s="449" t="s">
        <v>14747</v>
      </c>
    </row>
    <row r="4540" spans="1:4">
      <c r="A4540" s="446">
        <v>7161</v>
      </c>
      <c r="B4540" s="447" t="s">
        <v>10605</v>
      </c>
      <c r="C4540" s="448" t="s">
        <v>6190</v>
      </c>
      <c r="D4540" s="449" t="s">
        <v>11320</v>
      </c>
    </row>
    <row r="4541" spans="1:4" ht="30">
      <c r="A4541" s="446">
        <v>7170</v>
      </c>
      <c r="B4541" s="447" t="s">
        <v>15367</v>
      </c>
      <c r="C4541" s="448" t="s">
        <v>6190</v>
      </c>
      <c r="D4541" s="449" t="s">
        <v>14748</v>
      </c>
    </row>
    <row r="4542" spans="1:4" ht="30">
      <c r="A4542" s="446">
        <v>37524</v>
      </c>
      <c r="B4542" s="447" t="s">
        <v>10606</v>
      </c>
      <c r="C4542" s="448" t="s">
        <v>6193</v>
      </c>
      <c r="D4542" s="449" t="s">
        <v>14749</v>
      </c>
    </row>
    <row r="4543" spans="1:4" ht="30">
      <c r="A4543" s="446">
        <v>37525</v>
      </c>
      <c r="B4543" s="447" t="s">
        <v>10607</v>
      </c>
      <c r="C4543" s="448" t="s">
        <v>6193</v>
      </c>
      <c r="D4543" s="449" t="s">
        <v>13780</v>
      </c>
    </row>
    <row r="4544" spans="1:4">
      <c r="A4544" s="446">
        <v>10920</v>
      </c>
      <c r="B4544" s="447" t="s">
        <v>15366</v>
      </c>
      <c r="C4544" s="448" t="s">
        <v>6190</v>
      </c>
      <c r="D4544" s="449" t="s">
        <v>14750</v>
      </c>
    </row>
    <row r="4545" spans="1:4">
      <c r="A4545" s="446">
        <v>7238</v>
      </c>
      <c r="B4545" s="447" t="s">
        <v>15365</v>
      </c>
      <c r="C4545" s="448" t="s">
        <v>6190</v>
      </c>
      <c r="D4545" s="449" t="s">
        <v>14751</v>
      </c>
    </row>
    <row r="4546" spans="1:4">
      <c r="A4546" s="446">
        <v>7239</v>
      </c>
      <c r="B4546" s="447" t="s">
        <v>10608</v>
      </c>
      <c r="C4546" s="448" t="s">
        <v>6190</v>
      </c>
      <c r="D4546" s="449" t="s">
        <v>13102</v>
      </c>
    </row>
    <row r="4547" spans="1:4">
      <c r="A4547" s="446">
        <v>7240</v>
      </c>
      <c r="B4547" s="447" t="s">
        <v>10609</v>
      </c>
      <c r="C4547" s="448" t="s">
        <v>6190</v>
      </c>
      <c r="D4547" s="449" t="s">
        <v>13053</v>
      </c>
    </row>
    <row r="4548" spans="1:4" ht="30">
      <c r="A4548" s="446">
        <v>36789</v>
      </c>
      <c r="B4548" s="447" t="s">
        <v>10610</v>
      </c>
      <c r="C4548" s="448" t="s">
        <v>6192</v>
      </c>
      <c r="D4548" s="449" t="s">
        <v>11854</v>
      </c>
    </row>
    <row r="4549" spans="1:4">
      <c r="A4549" s="446">
        <v>25007</v>
      </c>
      <c r="B4549" s="447" t="s">
        <v>10611</v>
      </c>
      <c r="C4549" s="448" t="s">
        <v>6190</v>
      </c>
      <c r="D4549" s="449" t="s">
        <v>14357</v>
      </c>
    </row>
    <row r="4550" spans="1:4" ht="30">
      <c r="A4550" s="446">
        <v>14171</v>
      </c>
      <c r="B4550" s="447" t="s">
        <v>10612</v>
      </c>
      <c r="C4550" s="448" t="s">
        <v>6190</v>
      </c>
      <c r="D4550" s="449" t="s">
        <v>14752</v>
      </c>
    </row>
    <row r="4551" spans="1:4" ht="30">
      <c r="A4551" s="446">
        <v>14170</v>
      </c>
      <c r="B4551" s="447" t="s">
        <v>10613</v>
      </c>
      <c r="C4551" s="448" t="s">
        <v>6190</v>
      </c>
      <c r="D4551" s="449" t="s">
        <v>14753</v>
      </c>
    </row>
    <row r="4552" spans="1:4" ht="30">
      <c r="A4552" s="446">
        <v>14173</v>
      </c>
      <c r="B4552" s="447" t="s">
        <v>10614</v>
      </c>
      <c r="C4552" s="448" t="s">
        <v>6190</v>
      </c>
      <c r="D4552" s="449" t="s">
        <v>14754</v>
      </c>
    </row>
    <row r="4553" spans="1:4" ht="30">
      <c r="A4553" s="446">
        <v>14172</v>
      </c>
      <c r="B4553" s="447" t="s">
        <v>10615</v>
      </c>
      <c r="C4553" s="448" t="s">
        <v>6190</v>
      </c>
      <c r="D4553" s="449" t="s">
        <v>14755</v>
      </c>
    </row>
    <row r="4554" spans="1:4">
      <c r="A4554" s="446">
        <v>7243</v>
      </c>
      <c r="B4554" s="447" t="s">
        <v>15364</v>
      </c>
      <c r="C4554" s="448" t="s">
        <v>6190</v>
      </c>
      <c r="D4554" s="449" t="s">
        <v>14756</v>
      </c>
    </row>
    <row r="4555" spans="1:4" ht="30">
      <c r="A4555" s="446">
        <v>11067</v>
      </c>
      <c r="B4555" s="447" t="s">
        <v>10616</v>
      </c>
      <c r="C4555" s="448" t="s">
        <v>6192</v>
      </c>
      <c r="D4555" s="449" t="s">
        <v>14757</v>
      </c>
    </row>
    <row r="4556" spans="1:4" ht="30">
      <c r="A4556" s="446">
        <v>11068</v>
      </c>
      <c r="B4556" s="447" t="s">
        <v>10617</v>
      </c>
      <c r="C4556" s="448" t="s">
        <v>6192</v>
      </c>
      <c r="D4556" s="449" t="s">
        <v>14758</v>
      </c>
    </row>
    <row r="4557" spans="1:4" ht="30">
      <c r="A4557" s="446">
        <v>7173</v>
      </c>
      <c r="B4557" s="447" t="s">
        <v>10618</v>
      </c>
      <c r="C4557" s="448" t="s">
        <v>6676</v>
      </c>
      <c r="D4557" s="449" t="s">
        <v>14759</v>
      </c>
    </row>
    <row r="4558" spans="1:4" ht="30">
      <c r="A4558" s="446">
        <v>7175</v>
      </c>
      <c r="B4558" s="447" t="s">
        <v>10619</v>
      </c>
      <c r="C4558" s="448" t="s">
        <v>6192</v>
      </c>
      <c r="D4558" s="449" t="s">
        <v>11592</v>
      </c>
    </row>
    <row r="4559" spans="1:4" ht="30">
      <c r="A4559" s="446">
        <v>40865</v>
      </c>
      <c r="B4559" s="447" t="s">
        <v>15363</v>
      </c>
      <c r="C4559" s="448" t="s">
        <v>6192</v>
      </c>
      <c r="D4559" s="449" t="s">
        <v>13041</v>
      </c>
    </row>
    <row r="4560" spans="1:4">
      <c r="A4560" s="446">
        <v>7184</v>
      </c>
      <c r="B4560" s="447" t="s">
        <v>15362</v>
      </c>
      <c r="C4560" s="448" t="s">
        <v>6190</v>
      </c>
      <c r="D4560" s="449" t="s">
        <v>12138</v>
      </c>
    </row>
    <row r="4561" spans="1:4">
      <c r="A4561" s="446">
        <v>34458</v>
      </c>
      <c r="B4561" s="447" t="s">
        <v>15361</v>
      </c>
      <c r="C4561" s="448" t="s">
        <v>6192</v>
      </c>
      <c r="D4561" s="449" t="s">
        <v>14760</v>
      </c>
    </row>
    <row r="4562" spans="1:4">
      <c r="A4562" s="446">
        <v>34464</v>
      </c>
      <c r="B4562" s="447" t="s">
        <v>10620</v>
      </c>
      <c r="C4562" s="448" t="s">
        <v>6192</v>
      </c>
      <c r="D4562" s="449" t="s">
        <v>14761</v>
      </c>
    </row>
    <row r="4563" spans="1:4">
      <c r="A4563" s="446">
        <v>34468</v>
      </c>
      <c r="B4563" s="447" t="s">
        <v>10621</v>
      </c>
      <c r="C4563" s="448" t="s">
        <v>6192</v>
      </c>
      <c r="D4563" s="449" t="s">
        <v>14762</v>
      </c>
    </row>
    <row r="4564" spans="1:4">
      <c r="A4564" s="446">
        <v>34473</v>
      </c>
      <c r="B4564" s="447" t="s">
        <v>10622</v>
      </c>
      <c r="C4564" s="448" t="s">
        <v>6192</v>
      </c>
      <c r="D4564" s="449" t="s">
        <v>14763</v>
      </c>
    </row>
    <row r="4565" spans="1:4">
      <c r="A4565" s="446">
        <v>34480</v>
      </c>
      <c r="B4565" s="447" t="s">
        <v>10623</v>
      </c>
      <c r="C4565" s="448" t="s">
        <v>6192</v>
      </c>
      <c r="D4565" s="449" t="s">
        <v>14764</v>
      </c>
    </row>
    <row r="4566" spans="1:4">
      <c r="A4566" s="446">
        <v>34486</v>
      </c>
      <c r="B4566" s="447" t="s">
        <v>10624</v>
      </c>
      <c r="C4566" s="448" t="s">
        <v>6192</v>
      </c>
      <c r="D4566" s="449" t="s">
        <v>14765</v>
      </c>
    </row>
    <row r="4567" spans="1:4">
      <c r="A4567" s="446">
        <v>7202</v>
      </c>
      <c r="B4567" s="447" t="s">
        <v>10625</v>
      </c>
      <c r="C4567" s="448" t="s">
        <v>6190</v>
      </c>
      <c r="D4567" s="449" t="s">
        <v>14766</v>
      </c>
    </row>
    <row r="4568" spans="1:4">
      <c r="A4568" s="446">
        <v>7190</v>
      </c>
      <c r="B4568" s="447" t="s">
        <v>10626</v>
      </c>
      <c r="C4568" s="448" t="s">
        <v>6192</v>
      </c>
      <c r="D4568" s="449" t="s">
        <v>11914</v>
      </c>
    </row>
    <row r="4569" spans="1:4">
      <c r="A4569" s="446">
        <v>34417</v>
      </c>
      <c r="B4569" s="447" t="s">
        <v>10627</v>
      </c>
      <c r="C4569" s="448" t="s">
        <v>6192</v>
      </c>
      <c r="D4569" s="449" t="s">
        <v>14767</v>
      </c>
    </row>
    <row r="4570" spans="1:4">
      <c r="A4570" s="446">
        <v>7191</v>
      </c>
      <c r="B4570" s="447" t="s">
        <v>10628</v>
      </c>
      <c r="C4570" s="448" t="s">
        <v>6192</v>
      </c>
      <c r="D4570" s="449" t="s">
        <v>14768</v>
      </c>
    </row>
    <row r="4571" spans="1:4">
      <c r="A4571" s="446">
        <v>7213</v>
      </c>
      <c r="B4571" s="447" t="s">
        <v>10628</v>
      </c>
      <c r="C4571" s="448" t="s">
        <v>6190</v>
      </c>
      <c r="D4571" s="449" t="s">
        <v>14769</v>
      </c>
    </row>
    <row r="4572" spans="1:4">
      <c r="A4572" s="446">
        <v>7195</v>
      </c>
      <c r="B4572" s="447" t="s">
        <v>10629</v>
      </c>
      <c r="C4572" s="448" t="s">
        <v>6192</v>
      </c>
      <c r="D4572" s="449" t="s">
        <v>11881</v>
      </c>
    </row>
    <row r="4573" spans="1:4">
      <c r="A4573" s="446">
        <v>7186</v>
      </c>
      <c r="B4573" s="447" t="s">
        <v>10630</v>
      </c>
      <c r="C4573" s="448" t="s">
        <v>6192</v>
      </c>
      <c r="D4573" s="449" t="s">
        <v>14770</v>
      </c>
    </row>
    <row r="4574" spans="1:4">
      <c r="A4574" s="446">
        <v>7194</v>
      </c>
      <c r="B4574" s="447" t="s">
        <v>10631</v>
      </c>
      <c r="C4574" s="448" t="s">
        <v>6190</v>
      </c>
      <c r="D4574" s="449" t="s">
        <v>12790</v>
      </c>
    </row>
    <row r="4575" spans="1:4">
      <c r="A4575" s="446">
        <v>7207</v>
      </c>
      <c r="B4575" s="447" t="s">
        <v>10631</v>
      </c>
      <c r="C4575" s="448" t="s">
        <v>6192</v>
      </c>
      <c r="D4575" s="449" t="s">
        <v>14771</v>
      </c>
    </row>
    <row r="4576" spans="1:4">
      <c r="A4576" s="446">
        <v>7197</v>
      </c>
      <c r="B4576" s="447" t="s">
        <v>10632</v>
      </c>
      <c r="C4576" s="448" t="s">
        <v>6192</v>
      </c>
      <c r="D4576" s="449" t="s">
        <v>14772</v>
      </c>
    </row>
    <row r="4577" spans="1:4">
      <c r="A4577" s="446">
        <v>7192</v>
      </c>
      <c r="B4577" s="447" t="s">
        <v>10633</v>
      </c>
      <c r="C4577" s="448" t="s">
        <v>6192</v>
      </c>
      <c r="D4577" s="449" t="s">
        <v>14773</v>
      </c>
    </row>
    <row r="4578" spans="1:4">
      <c r="A4578" s="446">
        <v>7193</v>
      </c>
      <c r="B4578" s="447" t="s">
        <v>10634</v>
      </c>
      <c r="C4578" s="448" t="s">
        <v>6192</v>
      </c>
      <c r="D4578" s="449" t="s">
        <v>11459</v>
      </c>
    </row>
    <row r="4579" spans="1:4">
      <c r="A4579" s="446">
        <v>7189</v>
      </c>
      <c r="B4579" s="447" t="s">
        <v>10635</v>
      </c>
      <c r="C4579" s="448" t="s">
        <v>6192</v>
      </c>
      <c r="D4579" s="449" t="s">
        <v>14774</v>
      </c>
    </row>
    <row r="4580" spans="1:4">
      <c r="A4580" s="446">
        <v>7198</v>
      </c>
      <c r="B4580" s="447" t="s">
        <v>10636</v>
      </c>
      <c r="C4580" s="448" t="s">
        <v>6190</v>
      </c>
      <c r="D4580" s="449" t="s">
        <v>14775</v>
      </c>
    </row>
    <row r="4581" spans="1:4">
      <c r="A4581" s="446">
        <v>34402</v>
      </c>
      <c r="B4581" s="447" t="s">
        <v>10636</v>
      </c>
      <c r="C4581" s="448" t="s">
        <v>6192</v>
      </c>
      <c r="D4581" s="449" t="s">
        <v>14776</v>
      </c>
    </row>
    <row r="4582" spans="1:4">
      <c r="A4582" s="446">
        <v>7245</v>
      </c>
      <c r="B4582" s="447" t="s">
        <v>10637</v>
      </c>
      <c r="C4582" s="448" t="s">
        <v>6192</v>
      </c>
      <c r="D4582" s="449" t="s">
        <v>14777</v>
      </c>
    </row>
    <row r="4583" spans="1:4">
      <c r="A4583" s="446">
        <v>34425</v>
      </c>
      <c r="B4583" s="447" t="s">
        <v>10638</v>
      </c>
      <c r="C4583" s="448" t="s">
        <v>6192</v>
      </c>
      <c r="D4583" s="449" t="s">
        <v>14778</v>
      </c>
    </row>
    <row r="4584" spans="1:4">
      <c r="A4584" s="446">
        <v>7223</v>
      </c>
      <c r="B4584" s="447" t="s">
        <v>10639</v>
      </c>
      <c r="C4584" s="448" t="s">
        <v>6192</v>
      </c>
      <c r="D4584" s="449" t="s">
        <v>14779</v>
      </c>
    </row>
    <row r="4585" spans="1:4">
      <c r="A4585" s="446">
        <v>7234</v>
      </c>
      <c r="B4585" s="447" t="s">
        <v>10640</v>
      </c>
      <c r="C4585" s="448" t="s">
        <v>6192</v>
      </c>
      <c r="D4585" s="449" t="s">
        <v>14780</v>
      </c>
    </row>
    <row r="4586" spans="1:4">
      <c r="A4586" s="446">
        <v>7224</v>
      </c>
      <c r="B4586" s="447" t="s">
        <v>10641</v>
      </c>
      <c r="C4586" s="448" t="s">
        <v>6192</v>
      </c>
      <c r="D4586" s="449" t="s">
        <v>14781</v>
      </c>
    </row>
    <row r="4587" spans="1:4">
      <c r="A4587" s="446">
        <v>7221</v>
      </c>
      <c r="B4587" s="447" t="s">
        <v>10642</v>
      </c>
      <c r="C4587" s="448" t="s">
        <v>6190</v>
      </c>
      <c r="D4587" s="449" t="s">
        <v>14782</v>
      </c>
    </row>
    <row r="4588" spans="1:4">
      <c r="A4588" s="446">
        <v>7210</v>
      </c>
      <c r="B4588" s="447" t="s">
        <v>10642</v>
      </c>
      <c r="C4588" s="448" t="s">
        <v>6192</v>
      </c>
      <c r="D4588" s="449" t="s">
        <v>14783</v>
      </c>
    </row>
    <row r="4589" spans="1:4">
      <c r="A4589" s="446">
        <v>7225</v>
      </c>
      <c r="B4589" s="447" t="s">
        <v>10643</v>
      </c>
      <c r="C4589" s="448" t="s">
        <v>6192</v>
      </c>
      <c r="D4589" s="449" t="s">
        <v>14784</v>
      </c>
    </row>
    <row r="4590" spans="1:4">
      <c r="A4590" s="446">
        <v>7226</v>
      </c>
      <c r="B4590" s="447" t="s">
        <v>10644</v>
      </c>
      <c r="C4590" s="448" t="s">
        <v>6192</v>
      </c>
      <c r="D4590" s="449" t="s">
        <v>14785</v>
      </c>
    </row>
    <row r="4591" spans="1:4">
      <c r="A4591" s="446">
        <v>7236</v>
      </c>
      <c r="B4591" s="447" t="s">
        <v>10645</v>
      </c>
      <c r="C4591" s="448" t="s">
        <v>6192</v>
      </c>
      <c r="D4591" s="449" t="s">
        <v>14786</v>
      </c>
    </row>
    <row r="4592" spans="1:4">
      <c r="A4592" s="446">
        <v>7227</v>
      </c>
      <c r="B4592" s="447" t="s">
        <v>10646</v>
      </c>
      <c r="C4592" s="448" t="s">
        <v>6192</v>
      </c>
      <c r="D4592" s="449" t="s">
        <v>14787</v>
      </c>
    </row>
    <row r="4593" spans="1:4">
      <c r="A4593" s="446">
        <v>7212</v>
      </c>
      <c r="B4593" s="447" t="s">
        <v>10647</v>
      </c>
      <c r="C4593" s="448" t="s">
        <v>6192</v>
      </c>
      <c r="D4593" s="449" t="s">
        <v>14788</v>
      </c>
    </row>
    <row r="4594" spans="1:4">
      <c r="A4594" s="446">
        <v>7229</v>
      </c>
      <c r="B4594" s="447" t="s">
        <v>10648</v>
      </c>
      <c r="C4594" s="448" t="s">
        <v>6192</v>
      </c>
      <c r="D4594" s="449" t="s">
        <v>14789</v>
      </c>
    </row>
    <row r="4595" spans="1:4">
      <c r="A4595" s="446">
        <v>7230</v>
      </c>
      <c r="B4595" s="447" t="s">
        <v>10649</v>
      </c>
      <c r="C4595" s="448" t="s">
        <v>6192</v>
      </c>
      <c r="D4595" s="449" t="s">
        <v>14790</v>
      </c>
    </row>
    <row r="4596" spans="1:4">
      <c r="A4596" s="446">
        <v>7231</v>
      </c>
      <c r="B4596" s="447" t="s">
        <v>10650</v>
      </c>
      <c r="C4596" s="448" t="s">
        <v>6192</v>
      </c>
      <c r="D4596" s="449" t="s">
        <v>14791</v>
      </c>
    </row>
    <row r="4597" spans="1:4">
      <c r="A4597" s="446">
        <v>7220</v>
      </c>
      <c r="B4597" s="447" t="s">
        <v>10651</v>
      </c>
      <c r="C4597" s="448" t="s">
        <v>6192</v>
      </c>
      <c r="D4597" s="449" t="s">
        <v>14792</v>
      </c>
    </row>
    <row r="4598" spans="1:4">
      <c r="A4598" s="446">
        <v>34447</v>
      </c>
      <c r="B4598" s="447" t="s">
        <v>10652</v>
      </c>
      <c r="C4598" s="448" t="s">
        <v>6192</v>
      </c>
      <c r="D4598" s="449" t="s">
        <v>14793</v>
      </c>
    </row>
    <row r="4599" spans="1:4">
      <c r="A4599" s="446">
        <v>7233</v>
      </c>
      <c r="B4599" s="447" t="s">
        <v>10653</v>
      </c>
      <c r="C4599" s="448" t="s">
        <v>6192</v>
      </c>
      <c r="D4599" s="449" t="s">
        <v>14794</v>
      </c>
    </row>
    <row r="4600" spans="1:4" ht="45">
      <c r="A4600" s="446">
        <v>42172</v>
      </c>
      <c r="B4600" s="447" t="s">
        <v>10654</v>
      </c>
      <c r="C4600" s="448" t="s">
        <v>6190</v>
      </c>
      <c r="D4600" s="449" t="s">
        <v>14795</v>
      </c>
    </row>
    <row r="4601" spans="1:4" ht="45">
      <c r="A4601" s="446">
        <v>39520</v>
      </c>
      <c r="B4601" s="447" t="s">
        <v>10655</v>
      </c>
      <c r="C4601" s="448" t="s">
        <v>6190</v>
      </c>
      <c r="D4601" s="449" t="s">
        <v>14796</v>
      </c>
    </row>
    <row r="4602" spans="1:4" ht="45">
      <c r="A4602" s="446">
        <v>39521</v>
      </c>
      <c r="B4602" s="447" t="s">
        <v>10656</v>
      </c>
      <c r="C4602" s="448" t="s">
        <v>6190</v>
      </c>
      <c r="D4602" s="449" t="s">
        <v>14797</v>
      </c>
    </row>
    <row r="4603" spans="1:4" ht="45">
      <c r="A4603" s="446">
        <v>39522</v>
      </c>
      <c r="B4603" s="447" t="s">
        <v>15360</v>
      </c>
      <c r="C4603" s="448" t="s">
        <v>6190</v>
      </c>
      <c r="D4603" s="449" t="s">
        <v>14798</v>
      </c>
    </row>
    <row r="4604" spans="1:4">
      <c r="A4604" s="446">
        <v>7246</v>
      </c>
      <c r="B4604" s="447" t="s">
        <v>15359</v>
      </c>
      <c r="C4604" s="448" t="s">
        <v>6192</v>
      </c>
      <c r="D4604" s="449" t="s">
        <v>14799</v>
      </c>
    </row>
    <row r="4605" spans="1:4">
      <c r="A4605" s="446">
        <v>12869</v>
      </c>
      <c r="B4605" s="447" t="s">
        <v>15358</v>
      </c>
      <c r="C4605" s="448" t="s">
        <v>6191</v>
      </c>
      <c r="D4605" s="449" t="s">
        <v>13923</v>
      </c>
    </row>
    <row r="4606" spans="1:4">
      <c r="A4606" s="446">
        <v>41097</v>
      </c>
      <c r="B4606" s="447" t="s">
        <v>10657</v>
      </c>
      <c r="C4606" s="448" t="s">
        <v>6360</v>
      </c>
      <c r="D4606" s="449" t="s">
        <v>14800</v>
      </c>
    </row>
    <row r="4607" spans="1:4" ht="30">
      <c r="A4607" s="446">
        <v>1574</v>
      </c>
      <c r="B4607" s="447" t="s">
        <v>10658</v>
      </c>
      <c r="C4607" s="448" t="s">
        <v>6192</v>
      </c>
      <c r="D4607" s="449" t="s">
        <v>11494</v>
      </c>
    </row>
    <row r="4608" spans="1:4" ht="30">
      <c r="A4608" s="446">
        <v>1581</v>
      </c>
      <c r="B4608" s="447" t="s">
        <v>10659</v>
      </c>
      <c r="C4608" s="448" t="s">
        <v>6192</v>
      </c>
      <c r="D4608" s="449" t="s">
        <v>14553</v>
      </c>
    </row>
    <row r="4609" spans="1:4" ht="30">
      <c r="A4609" s="446">
        <v>1575</v>
      </c>
      <c r="B4609" s="447" t="s">
        <v>10660</v>
      </c>
      <c r="C4609" s="448" t="s">
        <v>6192</v>
      </c>
      <c r="D4609" s="449" t="s">
        <v>11472</v>
      </c>
    </row>
    <row r="4610" spans="1:4" ht="30">
      <c r="A4610" s="446">
        <v>1570</v>
      </c>
      <c r="B4610" s="447" t="s">
        <v>10661</v>
      </c>
      <c r="C4610" s="448" t="s">
        <v>6192</v>
      </c>
      <c r="D4610" s="449" t="s">
        <v>14801</v>
      </c>
    </row>
    <row r="4611" spans="1:4" ht="30">
      <c r="A4611" s="446">
        <v>1576</v>
      </c>
      <c r="B4611" s="447" t="s">
        <v>10662</v>
      </c>
      <c r="C4611" s="448" t="s">
        <v>6192</v>
      </c>
      <c r="D4611" s="449" t="s">
        <v>11765</v>
      </c>
    </row>
    <row r="4612" spans="1:4" ht="30">
      <c r="A4612" s="446">
        <v>1577</v>
      </c>
      <c r="B4612" s="447" t="s">
        <v>10663</v>
      </c>
      <c r="C4612" s="448" t="s">
        <v>6192</v>
      </c>
      <c r="D4612" s="449" t="s">
        <v>13280</v>
      </c>
    </row>
    <row r="4613" spans="1:4" ht="30">
      <c r="A4613" s="446">
        <v>1571</v>
      </c>
      <c r="B4613" s="447" t="s">
        <v>10664</v>
      </c>
      <c r="C4613" s="448" t="s">
        <v>6192</v>
      </c>
      <c r="D4613" s="449" t="s">
        <v>12001</v>
      </c>
    </row>
    <row r="4614" spans="1:4" ht="30">
      <c r="A4614" s="446">
        <v>1578</v>
      </c>
      <c r="B4614" s="447" t="s">
        <v>10665</v>
      </c>
      <c r="C4614" s="448" t="s">
        <v>6192</v>
      </c>
      <c r="D4614" s="449" t="s">
        <v>12815</v>
      </c>
    </row>
    <row r="4615" spans="1:4" ht="30">
      <c r="A4615" s="446">
        <v>1573</v>
      </c>
      <c r="B4615" s="447" t="s">
        <v>10666</v>
      </c>
      <c r="C4615" s="448" t="s">
        <v>6192</v>
      </c>
      <c r="D4615" s="449" t="s">
        <v>14043</v>
      </c>
    </row>
    <row r="4616" spans="1:4" ht="30">
      <c r="A4616" s="446">
        <v>1579</v>
      </c>
      <c r="B4616" s="447" t="s">
        <v>10667</v>
      </c>
      <c r="C4616" s="448" t="s">
        <v>6192</v>
      </c>
      <c r="D4616" s="449" t="s">
        <v>11402</v>
      </c>
    </row>
    <row r="4617" spans="1:4" ht="30">
      <c r="A4617" s="446">
        <v>1580</v>
      </c>
      <c r="B4617" s="447" t="s">
        <v>10668</v>
      </c>
      <c r="C4617" s="448" t="s">
        <v>6192</v>
      </c>
      <c r="D4617" s="449" t="s">
        <v>11334</v>
      </c>
    </row>
    <row r="4618" spans="1:4" ht="30">
      <c r="A4618" s="446">
        <v>7571</v>
      </c>
      <c r="B4618" s="447" t="s">
        <v>10669</v>
      </c>
      <c r="C4618" s="448" t="s">
        <v>6192</v>
      </c>
      <c r="D4618" s="449" t="s">
        <v>11310</v>
      </c>
    </row>
    <row r="4619" spans="1:4" ht="30">
      <c r="A4619" s="446">
        <v>4126</v>
      </c>
      <c r="B4619" s="447" t="s">
        <v>15282</v>
      </c>
      <c r="C4619" s="448" t="s">
        <v>6192</v>
      </c>
      <c r="D4619" s="449" t="s">
        <v>11279</v>
      </c>
    </row>
    <row r="4620" spans="1:4">
      <c r="A4620" s="446">
        <v>39321</v>
      </c>
      <c r="B4620" s="447" t="s">
        <v>15357</v>
      </c>
      <c r="C4620" s="448" t="s">
        <v>6192</v>
      </c>
      <c r="D4620" s="449" t="s">
        <v>13313</v>
      </c>
    </row>
    <row r="4621" spans="1:4">
      <c r="A4621" s="446">
        <v>39319</v>
      </c>
      <c r="B4621" s="447" t="s">
        <v>10670</v>
      </c>
      <c r="C4621" s="448" t="s">
        <v>6192</v>
      </c>
      <c r="D4621" s="449" t="s">
        <v>14802</v>
      </c>
    </row>
    <row r="4622" spans="1:4">
      <c r="A4622" s="446">
        <v>39320</v>
      </c>
      <c r="B4622" s="447" t="s">
        <v>10671</v>
      </c>
      <c r="C4622" s="448" t="s">
        <v>6192</v>
      </c>
      <c r="D4622" s="449" t="s">
        <v>12616</v>
      </c>
    </row>
    <row r="4623" spans="1:4" ht="30">
      <c r="A4623" s="446">
        <v>1542</v>
      </c>
      <c r="B4623" s="447" t="s">
        <v>10689</v>
      </c>
      <c r="C4623" s="448" t="s">
        <v>6192</v>
      </c>
      <c r="D4623" s="449" t="s">
        <v>14189</v>
      </c>
    </row>
    <row r="4624" spans="1:4">
      <c r="A4624" s="446">
        <v>1591</v>
      </c>
      <c r="B4624" s="447" t="s">
        <v>10672</v>
      </c>
      <c r="C4624" s="448" t="s">
        <v>6192</v>
      </c>
      <c r="D4624" s="449" t="s">
        <v>12194</v>
      </c>
    </row>
    <row r="4625" spans="1:4" ht="30">
      <c r="A4625" s="446">
        <v>1547</v>
      </c>
      <c r="B4625" s="447" t="s">
        <v>10673</v>
      </c>
      <c r="C4625" s="448" t="s">
        <v>6192</v>
      </c>
      <c r="D4625" s="449" t="s">
        <v>14803</v>
      </c>
    </row>
    <row r="4626" spans="1:4">
      <c r="A4626" s="446">
        <v>38196</v>
      </c>
      <c r="B4626" s="447" t="s">
        <v>10674</v>
      </c>
      <c r="C4626" s="448" t="s">
        <v>6192</v>
      </c>
      <c r="D4626" s="449" t="s">
        <v>14804</v>
      </c>
    </row>
    <row r="4627" spans="1:4">
      <c r="A4627" s="446">
        <v>1543</v>
      </c>
      <c r="B4627" s="447" t="s">
        <v>10675</v>
      </c>
      <c r="C4627" s="448" t="s">
        <v>6192</v>
      </c>
      <c r="D4627" s="449" t="s">
        <v>13381</v>
      </c>
    </row>
    <row r="4628" spans="1:4">
      <c r="A4628" s="446">
        <v>1585</v>
      </c>
      <c r="B4628" s="447" t="s">
        <v>10676</v>
      </c>
      <c r="C4628" s="448" t="s">
        <v>6192</v>
      </c>
      <c r="D4628" s="449" t="s">
        <v>12815</v>
      </c>
    </row>
    <row r="4629" spans="1:4">
      <c r="A4629" s="446">
        <v>1593</v>
      </c>
      <c r="B4629" s="447" t="s">
        <v>10677</v>
      </c>
      <c r="C4629" s="448" t="s">
        <v>6192</v>
      </c>
      <c r="D4629" s="449" t="s">
        <v>13299</v>
      </c>
    </row>
    <row r="4630" spans="1:4">
      <c r="A4630" s="446">
        <v>11838</v>
      </c>
      <c r="B4630" s="447" t="s">
        <v>10678</v>
      </c>
      <c r="C4630" s="448" t="s">
        <v>6192</v>
      </c>
      <c r="D4630" s="449" t="s">
        <v>14805</v>
      </c>
    </row>
    <row r="4631" spans="1:4">
      <c r="A4631" s="446">
        <v>1594</v>
      </c>
      <c r="B4631" s="447" t="s">
        <v>10679</v>
      </c>
      <c r="C4631" s="448" t="s">
        <v>6192</v>
      </c>
      <c r="D4631" s="449" t="s">
        <v>14806</v>
      </c>
    </row>
    <row r="4632" spans="1:4">
      <c r="A4632" s="446">
        <v>1586</v>
      </c>
      <c r="B4632" s="447" t="s">
        <v>10680</v>
      </c>
      <c r="C4632" s="448" t="s">
        <v>6192</v>
      </c>
      <c r="D4632" s="449" t="s">
        <v>14807</v>
      </c>
    </row>
    <row r="4633" spans="1:4">
      <c r="A4633" s="446">
        <v>11839</v>
      </c>
      <c r="B4633" s="447" t="s">
        <v>10681</v>
      </c>
      <c r="C4633" s="448" t="s">
        <v>6192</v>
      </c>
      <c r="D4633" s="449" t="s">
        <v>14808</v>
      </c>
    </row>
    <row r="4634" spans="1:4">
      <c r="A4634" s="446">
        <v>1587</v>
      </c>
      <c r="B4634" s="447" t="s">
        <v>10682</v>
      </c>
      <c r="C4634" s="448" t="s">
        <v>6192</v>
      </c>
      <c r="D4634" s="449" t="s">
        <v>11320</v>
      </c>
    </row>
    <row r="4635" spans="1:4">
      <c r="A4635" s="446">
        <v>1545</v>
      </c>
      <c r="B4635" s="447" t="s">
        <v>10683</v>
      </c>
      <c r="C4635" s="448" t="s">
        <v>6192</v>
      </c>
      <c r="D4635" s="449" t="s">
        <v>14809</v>
      </c>
    </row>
    <row r="4636" spans="1:4">
      <c r="A4636" s="446">
        <v>1588</v>
      </c>
      <c r="B4636" s="447" t="s">
        <v>10684</v>
      </c>
      <c r="C4636" s="448" t="s">
        <v>6192</v>
      </c>
      <c r="D4636" s="449" t="s">
        <v>11490</v>
      </c>
    </row>
    <row r="4637" spans="1:4">
      <c r="A4637" s="446">
        <v>1535</v>
      </c>
      <c r="B4637" s="447" t="s">
        <v>10685</v>
      </c>
      <c r="C4637" s="448" t="s">
        <v>6192</v>
      </c>
      <c r="D4637" s="449" t="s">
        <v>14308</v>
      </c>
    </row>
    <row r="4638" spans="1:4">
      <c r="A4638" s="446">
        <v>1589</v>
      </c>
      <c r="B4638" s="447" t="s">
        <v>10686</v>
      </c>
      <c r="C4638" s="448" t="s">
        <v>6192</v>
      </c>
      <c r="D4638" s="449" t="s">
        <v>12800</v>
      </c>
    </row>
    <row r="4639" spans="1:4">
      <c r="A4639" s="446">
        <v>1546</v>
      </c>
      <c r="B4639" s="447" t="s">
        <v>10687</v>
      </c>
      <c r="C4639" s="448" t="s">
        <v>6192</v>
      </c>
      <c r="D4639" s="449" t="s">
        <v>14810</v>
      </c>
    </row>
    <row r="4640" spans="1:4">
      <c r="A4640" s="446">
        <v>1590</v>
      </c>
      <c r="B4640" s="447" t="s">
        <v>10688</v>
      </c>
      <c r="C4640" s="448" t="s">
        <v>6192</v>
      </c>
      <c r="D4640" s="449" t="s">
        <v>13753</v>
      </c>
    </row>
    <row r="4641" spans="1:4" ht="30">
      <c r="A4641" s="446">
        <v>38415</v>
      </c>
      <c r="B4641" s="447" t="s">
        <v>10690</v>
      </c>
      <c r="C4641" s="448" t="s">
        <v>6192</v>
      </c>
      <c r="D4641" s="449" t="s">
        <v>14811</v>
      </c>
    </row>
    <row r="4642" spans="1:4" ht="30">
      <c r="A4642" s="446">
        <v>38414</v>
      </c>
      <c r="B4642" s="447" t="s">
        <v>10691</v>
      </c>
      <c r="C4642" s="448" t="s">
        <v>6192</v>
      </c>
      <c r="D4642" s="449" t="s">
        <v>14812</v>
      </c>
    </row>
    <row r="4643" spans="1:4">
      <c r="A4643" s="446">
        <v>38128</v>
      </c>
      <c r="B4643" s="447" t="s">
        <v>15356</v>
      </c>
      <c r="C4643" s="448" t="s">
        <v>6238</v>
      </c>
      <c r="D4643" s="449" t="s">
        <v>13036</v>
      </c>
    </row>
    <row r="4644" spans="1:4">
      <c r="A4644" s="446">
        <v>7253</v>
      </c>
      <c r="B4644" s="447" t="s">
        <v>10692</v>
      </c>
      <c r="C4644" s="448" t="s">
        <v>6356</v>
      </c>
      <c r="D4644" s="449" t="s">
        <v>14813</v>
      </c>
    </row>
    <row r="4645" spans="1:4">
      <c r="A4645" s="446">
        <v>4806</v>
      </c>
      <c r="B4645" s="447" t="s">
        <v>10693</v>
      </c>
      <c r="C4645" s="448" t="s">
        <v>6193</v>
      </c>
      <c r="D4645" s="449" t="s">
        <v>12713</v>
      </c>
    </row>
    <row r="4646" spans="1:4">
      <c r="A4646" s="446">
        <v>34401</v>
      </c>
      <c r="B4646" s="447" t="s">
        <v>10694</v>
      </c>
      <c r="C4646" s="448" t="s">
        <v>6192</v>
      </c>
      <c r="D4646" s="449" t="s">
        <v>14043</v>
      </c>
    </row>
    <row r="4647" spans="1:4">
      <c r="A4647" s="446">
        <v>7258</v>
      </c>
      <c r="B4647" s="447" t="s">
        <v>10695</v>
      </c>
      <c r="C4647" s="448" t="s">
        <v>6192</v>
      </c>
      <c r="D4647" s="449" t="s">
        <v>11852</v>
      </c>
    </row>
    <row r="4648" spans="1:4">
      <c r="A4648" s="446">
        <v>7260</v>
      </c>
      <c r="B4648" s="447" t="s">
        <v>10696</v>
      </c>
      <c r="C4648" s="448" t="s">
        <v>6192</v>
      </c>
      <c r="D4648" s="449" t="s">
        <v>11573</v>
      </c>
    </row>
    <row r="4649" spans="1:4">
      <c r="A4649" s="446">
        <v>7256</v>
      </c>
      <c r="B4649" s="447" t="s">
        <v>10697</v>
      </c>
      <c r="C4649" s="448" t="s">
        <v>6192</v>
      </c>
      <c r="D4649" s="449" t="s">
        <v>14814</v>
      </c>
    </row>
    <row r="4650" spans="1:4">
      <c r="A4650" s="446">
        <v>34400</v>
      </c>
      <c r="B4650" s="447" t="s">
        <v>10698</v>
      </c>
      <c r="C4650" s="448" t="s">
        <v>6192</v>
      </c>
      <c r="D4650" s="449" t="s">
        <v>11855</v>
      </c>
    </row>
    <row r="4651" spans="1:4">
      <c r="A4651" s="446">
        <v>10617</v>
      </c>
      <c r="B4651" s="447" t="s">
        <v>10699</v>
      </c>
      <c r="C4651" s="448" t="s">
        <v>6192</v>
      </c>
      <c r="D4651" s="449" t="s">
        <v>13127</v>
      </c>
    </row>
    <row r="4652" spans="1:4" ht="30">
      <c r="A4652" s="446">
        <v>7274</v>
      </c>
      <c r="B4652" s="447" t="s">
        <v>10700</v>
      </c>
      <c r="C4652" s="448" t="s">
        <v>6192</v>
      </c>
      <c r="D4652" s="449" t="s">
        <v>14815</v>
      </c>
    </row>
    <row r="4653" spans="1:4">
      <c r="A4653" s="446">
        <v>7284</v>
      </c>
      <c r="B4653" s="447" t="s">
        <v>10701</v>
      </c>
      <c r="C4653" s="448" t="s">
        <v>6192</v>
      </c>
      <c r="D4653" s="449" t="s">
        <v>14816</v>
      </c>
    </row>
    <row r="4654" spans="1:4" ht="30">
      <c r="A4654" s="446">
        <v>11663</v>
      </c>
      <c r="B4654" s="447" t="s">
        <v>10702</v>
      </c>
      <c r="C4654" s="448" t="s">
        <v>6192</v>
      </c>
      <c r="D4654" s="449" t="s">
        <v>14817</v>
      </c>
    </row>
    <row r="4655" spans="1:4" ht="30">
      <c r="A4655" s="446">
        <v>38121</v>
      </c>
      <c r="B4655" s="447" t="s">
        <v>10703</v>
      </c>
      <c r="C4655" s="448" t="s">
        <v>6239</v>
      </c>
      <c r="D4655" s="449" t="s">
        <v>13145</v>
      </c>
    </row>
    <row r="4656" spans="1:4">
      <c r="A4656" s="446">
        <v>7343</v>
      </c>
      <c r="B4656" s="447" t="s">
        <v>10704</v>
      </c>
      <c r="C4656" s="448" t="s">
        <v>6239</v>
      </c>
      <c r="D4656" s="449" t="s">
        <v>13394</v>
      </c>
    </row>
    <row r="4657" spans="1:4">
      <c r="A4657" s="446">
        <v>7287</v>
      </c>
      <c r="B4657" s="447" t="s">
        <v>15355</v>
      </c>
      <c r="C4657" s="448" t="s">
        <v>8473</v>
      </c>
      <c r="D4657" s="449" t="s">
        <v>14818</v>
      </c>
    </row>
    <row r="4658" spans="1:4">
      <c r="A4658" s="446">
        <v>7350</v>
      </c>
      <c r="B4658" s="447" t="s">
        <v>10705</v>
      </c>
      <c r="C4658" s="448" t="s">
        <v>6239</v>
      </c>
      <c r="D4658" s="449" t="s">
        <v>14175</v>
      </c>
    </row>
    <row r="4659" spans="1:4">
      <c r="A4659" s="446">
        <v>7348</v>
      </c>
      <c r="B4659" s="447" t="s">
        <v>10706</v>
      </c>
      <c r="C4659" s="448" t="s">
        <v>6239</v>
      </c>
      <c r="D4659" s="449" t="s">
        <v>11871</v>
      </c>
    </row>
    <row r="4660" spans="1:4">
      <c r="A4660" s="446">
        <v>7347</v>
      </c>
      <c r="B4660" s="447" t="s">
        <v>10706</v>
      </c>
      <c r="C4660" s="448" t="s">
        <v>8473</v>
      </c>
      <c r="D4660" s="449" t="s">
        <v>14819</v>
      </c>
    </row>
    <row r="4661" spans="1:4">
      <c r="A4661" s="446">
        <v>7355</v>
      </c>
      <c r="B4661" s="447" t="s">
        <v>10707</v>
      </c>
      <c r="C4661" s="448" t="s">
        <v>8473</v>
      </c>
      <c r="D4661" s="449" t="s">
        <v>14820</v>
      </c>
    </row>
    <row r="4662" spans="1:4">
      <c r="A4662" s="446">
        <v>7356</v>
      </c>
      <c r="B4662" s="447" t="s">
        <v>10708</v>
      </c>
      <c r="C4662" s="448" t="s">
        <v>6239</v>
      </c>
      <c r="D4662" s="449" t="s">
        <v>14001</v>
      </c>
    </row>
    <row r="4663" spans="1:4" ht="30">
      <c r="A4663" s="446">
        <v>7313</v>
      </c>
      <c r="B4663" s="447" t="s">
        <v>10709</v>
      </c>
      <c r="C4663" s="448" t="s">
        <v>6239</v>
      </c>
      <c r="D4663" s="449" t="s">
        <v>14821</v>
      </c>
    </row>
    <row r="4664" spans="1:4">
      <c r="A4664" s="446">
        <v>7319</v>
      </c>
      <c r="B4664" s="447" t="s">
        <v>10710</v>
      </c>
      <c r="C4664" s="448" t="s">
        <v>6239</v>
      </c>
      <c r="D4664" s="449" t="s">
        <v>14822</v>
      </c>
    </row>
    <row r="4665" spans="1:4">
      <c r="A4665" s="446">
        <v>38119</v>
      </c>
      <c r="B4665" s="447" t="s">
        <v>15354</v>
      </c>
      <c r="C4665" s="448" t="s">
        <v>6239</v>
      </c>
      <c r="D4665" s="449" t="s">
        <v>14823</v>
      </c>
    </row>
    <row r="4666" spans="1:4">
      <c r="A4666" s="446">
        <v>7314</v>
      </c>
      <c r="B4666" s="447" t="s">
        <v>10711</v>
      </c>
      <c r="C4666" s="448" t="s">
        <v>6239</v>
      </c>
      <c r="D4666" s="449" t="s">
        <v>14824</v>
      </c>
    </row>
    <row r="4667" spans="1:4">
      <c r="A4667" s="446">
        <v>38131</v>
      </c>
      <c r="B4667" s="447" t="s">
        <v>10712</v>
      </c>
      <c r="C4667" s="448" t="s">
        <v>6239</v>
      </c>
      <c r="D4667" s="449" t="s">
        <v>14825</v>
      </c>
    </row>
    <row r="4668" spans="1:4">
      <c r="A4668" s="446">
        <v>7304</v>
      </c>
      <c r="B4668" s="447" t="s">
        <v>10713</v>
      </c>
      <c r="C4668" s="448" t="s">
        <v>6239</v>
      </c>
      <c r="D4668" s="449" t="s">
        <v>13781</v>
      </c>
    </row>
    <row r="4669" spans="1:4">
      <c r="A4669" s="446">
        <v>7293</v>
      </c>
      <c r="B4669" s="447" t="s">
        <v>10714</v>
      </c>
      <c r="C4669" s="448" t="s">
        <v>6239</v>
      </c>
      <c r="D4669" s="449" t="s">
        <v>14826</v>
      </c>
    </row>
    <row r="4670" spans="1:4">
      <c r="A4670" s="446">
        <v>7311</v>
      </c>
      <c r="B4670" s="447" t="s">
        <v>10715</v>
      </c>
      <c r="C4670" s="448" t="s">
        <v>6239</v>
      </c>
      <c r="D4670" s="449" t="s">
        <v>13423</v>
      </c>
    </row>
    <row r="4671" spans="1:4">
      <c r="A4671" s="446">
        <v>7292</v>
      </c>
      <c r="B4671" s="447" t="s">
        <v>10716</v>
      </c>
      <c r="C4671" s="448" t="s">
        <v>6239</v>
      </c>
      <c r="D4671" s="449" t="s">
        <v>14827</v>
      </c>
    </row>
    <row r="4672" spans="1:4">
      <c r="A4672" s="446">
        <v>7288</v>
      </c>
      <c r="B4672" s="447" t="s">
        <v>10717</v>
      </c>
      <c r="C4672" s="448" t="s">
        <v>6239</v>
      </c>
      <c r="D4672" s="449" t="s">
        <v>14828</v>
      </c>
    </row>
    <row r="4673" spans="1:4">
      <c r="A4673" s="446">
        <v>35693</v>
      </c>
      <c r="B4673" s="447" t="s">
        <v>10718</v>
      </c>
      <c r="C4673" s="448" t="s">
        <v>6239</v>
      </c>
      <c r="D4673" s="449" t="s">
        <v>12579</v>
      </c>
    </row>
    <row r="4674" spans="1:4">
      <c r="A4674" s="446">
        <v>35692</v>
      </c>
      <c r="B4674" s="447" t="s">
        <v>10719</v>
      </c>
      <c r="C4674" s="448" t="s">
        <v>6239</v>
      </c>
      <c r="D4674" s="449" t="s">
        <v>14829</v>
      </c>
    </row>
    <row r="4675" spans="1:4">
      <c r="A4675" s="446">
        <v>7344</v>
      </c>
      <c r="B4675" s="447" t="s">
        <v>10720</v>
      </c>
      <c r="C4675" s="448" t="s">
        <v>8473</v>
      </c>
      <c r="D4675" s="449" t="s">
        <v>14830</v>
      </c>
    </row>
    <row r="4676" spans="1:4">
      <c r="A4676" s="446">
        <v>7345</v>
      </c>
      <c r="B4676" s="447" t="s">
        <v>10721</v>
      </c>
      <c r="C4676" s="448" t="s">
        <v>6239</v>
      </c>
      <c r="D4676" s="449" t="s">
        <v>14804</v>
      </c>
    </row>
    <row r="4677" spans="1:4">
      <c r="A4677" s="446">
        <v>35691</v>
      </c>
      <c r="B4677" s="447" t="s">
        <v>10722</v>
      </c>
      <c r="C4677" s="448" t="s">
        <v>6239</v>
      </c>
      <c r="D4677" s="449" t="s">
        <v>11895</v>
      </c>
    </row>
    <row r="4678" spans="1:4">
      <c r="A4678" s="446">
        <v>7342</v>
      </c>
      <c r="B4678" s="447" t="s">
        <v>10723</v>
      </c>
      <c r="C4678" s="448" t="s">
        <v>6238</v>
      </c>
      <c r="D4678" s="449" t="s">
        <v>13207</v>
      </c>
    </row>
    <row r="4679" spans="1:4">
      <c r="A4679" s="446">
        <v>7306</v>
      </c>
      <c r="B4679" s="447" t="s">
        <v>10724</v>
      </c>
      <c r="C4679" s="448" t="s">
        <v>6239</v>
      </c>
      <c r="D4679" s="449" t="s">
        <v>12294</v>
      </c>
    </row>
    <row r="4680" spans="1:4">
      <c r="A4680" s="446">
        <v>154</v>
      </c>
      <c r="B4680" s="447" t="s">
        <v>10725</v>
      </c>
      <c r="C4680" s="448" t="s">
        <v>6239</v>
      </c>
      <c r="D4680" s="449" t="s">
        <v>14831</v>
      </c>
    </row>
    <row r="4681" spans="1:4">
      <c r="A4681" s="446">
        <v>7338</v>
      </c>
      <c r="B4681" s="447" t="s">
        <v>10726</v>
      </c>
      <c r="C4681" s="448" t="s">
        <v>6238</v>
      </c>
      <c r="D4681" s="449" t="s">
        <v>13757</v>
      </c>
    </row>
    <row r="4682" spans="1:4" ht="30">
      <c r="A4682" s="446">
        <v>39574</v>
      </c>
      <c r="B4682" s="447" t="s">
        <v>10727</v>
      </c>
      <c r="C4682" s="448" t="s">
        <v>6192</v>
      </c>
      <c r="D4682" s="449" t="s">
        <v>11861</v>
      </c>
    </row>
    <row r="4683" spans="1:4" ht="30">
      <c r="A4683" s="446">
        <v>11060</v>
      </c>
      <c r="B4683" s="447" t="s">
        <v>10728</v>
      </c>
      <c r="C4683" s="448" t="s">
        <v>6192</v>
      </c>
      <c r="D4683" s="449" t="s">
        <v>14832</v>
      </c>
    </row>
    <row r="4684" spans="1:4">
      <c r="A4684" s="446">
        <v>37401</v>
      </c>
      <c r="B4684" s="447" t="s">
        <v>15353</v>
      </c>
      <c r="C4684" s="448" t="s">
        <v>6192</v>
      </c>
      <c r="D4684" s="449" t="s">
        <v>14018</v>
      </c>
    </row>
    <row r="4685" spans="1:4">
      <c r="A4685" s="446">
        <v>38101</v>
      </c>
      <c r="B4685" s="447" t="s">
        <v>10735</v>
      </c>
      <c r="C4685" s="448" t="s">
        <v>6192</v>
      </c>
      <c r="D4685" s="449" t="s">
        <v>14836</v>
      </c>
    </row>
    <row r="4686" spans="1:4" ht="30">
      <c r="A4686" s="446">
        <v>7528</v>
      </c>
      <c r="B4686" s="447" t="s">
        <v>10736</v>
      </c>
      <c r="C4686" s="448" t="s">
        <v>6192</v>
      </c>
      <c r="D4686" s="449" t="s">
        <v>14837</v>
      </c>
    </row>
    <row r="4687" spans="1:4">
      <c r="A4687" s="446">
        <v>12147</v>
      </c>
      <c r="B4687" s="447" t="s">
        <v>10737</v>
      </c>
      <c r="C4687" s="448" t="s">
        <v>6192</v>
      </c>
      <c r="D4687" s="449" t="s">
        <v>13211</v>
      </c>
    </row>
    <row r="4688" spans="1:4" ht="30">
      <c r="A4688" s="446">
        <v>38075</v>
      </c>
      <c r="B4688" s="447" t="s">
        <v>10738</v>
      </c>
      <c r="C4688" s="448" t="s">
        <v>6192</v>
      </c>
      <c r="D4688" s="449" t="s">
        <v>14838</v>
      </c>
    </row>
    <row r="4689" spans="1:4">
      <c r="A4689" s="446">
        <v>38102</v>
      </c>
      <c r="B4689" s="447" t="s">
        <v>15352</v>
      </c>
      <c r="C4689" s="448" t="s">
        <v>6192</v>
      </c>
      <c r="D4689" s="449" t="s">
        <v>12210</v>
      </c>
    </row>
    <row r="4690" spans="1:4">
      <c r="A4690" s="446">
        <v>7525</v>
      </c>
      <c r="B4690" s="447" t="s">
        <v>10729</v>
      </c>
      <c r="C4690" s="448" t="s">
        <v>6192</v>
      </c>
      <c r="D4690" s="449" t="s">
        <v>11949</v>
      </c>
    </row>
    <row r="4691" spans="1:4">
      <c r="A4691" s="446">
        <v>7524</v>
      </c>
      <c r="B4691" s="447" t="s">
        <v>15351</v>
      </c>
      <c r="C4691" s="448" t="s">
        <v>6192</v>
      </c>
      <c r="D4691" s="449" t="s">
        <v>14833</v>
      </c>
    </row>
    <row r="4692" spans="1:4">
      <c r="A4692" s="446">
        <v>38105</v>
      </c>
      <c r="B4692" s="447" t="s">
        <v>10730</v>
      </c>
      <c r="C4692" s="448" t="s">
        <v>6192</v>
      </c>
      <c r="D4692" s="449" t="s">
        <v>11964</v>
      </c>
    </row>
    <row r="4693" spans="1:4" ht="30">
      <c r="A4693" s="446">
        <v>38084</v>
      </c>
      <c r="B4693" s="447" t="s">
        <v>10731</v>
      </c>
      <c r="C4693" s="448" t="s">
        <v>6192</v>
      </c>
      <c r="D4693" s="449" t="s">
        <v>14834</v>
      </c>
    </row>
    <row r="4694" spans="1:4">
      <c r="A4694" s="446">
        <v>38103</v>
      </c>
      <c r="B4694" s="447" t="s">
        <v>10732</v>
      </c>
      <c r="C4694" s="448" t="s">
        <v>6192</v>
      </c>
      <c r="D4694" s="449" t="s">
        <v>12518</v>
      </c>
    </row>
    <row r="4695" spans="1:4" ht="30">
      <c r="A4695" s="446">
        <v>38082</v>
      </c>
      <c r="B4695" s="447" t="s">
        <v>10733</v>
      </c>
      <c r="C4695" s="448" t="s">
        <v>6192</v>
      </c>
      <c r="D4695" s="449" t="s">
        <v>13665</v>
      </c>
    </row>
    <row r="4696" spans="1:4">
      <c r="A4696" s="446">
        <v>38104</v>
      </c>
      <c r="B4696" s="447" t="s">
        <v>15350</v>
      </c>
      <c r="C4696" s="448" t="s">
        <v>6192</v>
      </c>
      <c r="D4696" s="449" t="s">
        <v>12635</v>
      </c>
    </row>
    <row r="4697" spans="1:4" ht="30">
      <c r="A4697" s="446">
        <v>38083</v>
      </c>
      <c r="B4697" s="447" t="s">
        <v>10734</v>
      </c>
      <c r="C4697" s="448" t="s">
        <v>6192</v>
      </c>
      <c r="D4697" s="449" t="s">
        <v>14835</v>
      </c>
    </row>
    <row r="4698" spans="1:4" ht="30">
      <c r="A4698" s="446">
        <v>38076</v>
      </c>
      <c r="B4698" s="447" t="s">
        <v>10739</v>
      </c>
      <c r="C4698" s="448" t="s">
        <v>6192</v>
      </c>
      <c r="D4698" s="449" t="s">
        <v>14839</v>
      </c>
    </row>
    <row r="4699" spans="1:4">
      <c r="A4699" s="446">
        <v>7592</v>
      </c>
      <c r="B4699" s="447" t="s">
        <v>15349</v>
      </c>
      <c r="C4699" s="448" t="s">
        <v>6191</v>
      </c>
      <c r="D4699" s="449" t="s">
        <v>11465</v>
      </c>
    </row>
    <row r="4700" spans="1:4">
      <c r="A4700" s="446">
        <v>40820</v>
      </c>
      <c r="B4700" s="447" t="s">
        <v>10740</v>
      </c>
      <c r="C4700" s="448" t="s">
        <v>6360</v>
      </c>
      <c r="D4700" s="449" t="s">
        <v>14840</v>
      </c>
    </row>
    <row r="4701" spans="1:4">
      <c r="A4701" s="446">
        <v>11762</v>
      </c>
      <c r="B4701" s="447" t="s">
        <v>10741</v>
      </c>
      <c r="C4701" s="448" t="s">
        <v>6192</v>
      </c>
      <c r="D4701" s="449" t="s">
        <v>14841</v>
      </c>
    </row>
    <row r="4702" spans="1:4" ht="30">
      <c r="A4702" s="446">
        <v>13418</v>
      </c>
      <c r="B4702" s="447" t="s">
        <v>10742</v>
      </c>
      <c r="C4702" s="448" t="s">
        <v>6192</v>
      </c>
      <c r="D4702" s="449" t="s">
        <v>12529</v>
      </c>
    </row>
    <row r="4703" spans="1:4">
      <c r="A4703" s="446">
        <v>13984</v>
      </c>
      <c r="B4703" s="447" t="s">
        <v>15348</v>
      </c>
      <c r="C4703" s="448" t="s">
        <v>6192</v>
      </c>
      <c r="D4703" s="449" t="s">
        <v>14349</v>
      </c>
    </row>
    <row r="4704" spans="1:4" ht="30">
      <c r="A4704" s="446">
        <v>11772</v>
      </c>
      <c r="B4704" s="447" t="s">
        <v>10743</v>
      </c>
      <c r="C4704" s="448" t="s">
        <v>6192</v>
      </c>
      <c r="D4704" s="449" t="s">
        <v>14842</v>
      </c>
    </row>
    <row r="4705" spans="1:4">
      <c r="A4705" s="446">
        <v>36795</v>
      </c>
      <c r="B4705" s="447" t="s">
        <v>15347</v>
      </c>
      <c r="C4705" s="448" t="s">
        <v>6192</v>
      </c>
      <c r="D4705" s="449" t="s">
        <v>14843</v>
      </c>
    </row>
    <row r="4706" spans="1:4">
      <c r="A4706" s="446">
        <v>36796</v>
      </c>
      <c r="B4706" s="447" t="s">
        <v>10744</v>
      </c>
      <c r="C4706" s="448" t="s">
        <v>6192</v>
      </c>
      <c r="D4706" s="449" t="s">
        <v>14844</v>
      </c>
    </row>
    <row r="4707" spans="1:4">
      <c r="A4707" s="446">
        <v>36791</v>
      </c>
      <c r="B4707" s="447" t="s">
        <v>10745</v>
      </c>
      <c r="C4707" s="448" t="s">
        <v>6192</v>
      </c>
      <c r="D4707" s="449" t="s">
        <v>14845</v>
      </c>
    </row>
    <row r="4708" spans="1:4">
      <c r="A4708" s="446">
        <v>13415</v>
      </c>
      <c r="B4708" s="447" t="s">
        <v>10746</v>
      </c>
      <c r="C4708" s="448" t="s">
        <v>6192</v>
      </c>
      <c r="D4708" s="449" t="s">
        <v>14846</v>
      </c>
    </row>
    <row r="4709" spans="1:4">
      <c r="A4709" s="446">
        <v>36792</v>
      </c>
      <c r="B4709" s="447" t="s">
        <v>15346</v>
      </c>
      <c r="C4709" s="448" t="s">
        <v>6192</v>
      </c>
      <c r="D4709" s="449" t="s">
        <v>14847</v>
      </c>
    </row>
    <row r="4710" spans="1:4" ht="30">
      <c r="A4710" s="446">
        <v>11773</v>
      </c>
      <c r="B4710" s="447" t="s">
        <v>10747</v>
      </c>
      <c r="C4710" s="448" t="s">
        <v>6192</v>
      </c>
      <c r="D4710" s="449" t="s">
        <v>14848</v>
      </c>
    </row>
    <row r="4711" spans="1:4">
      <c r="A4711" s="446">
        <v>11775</v>
      </c>
      <c r="B4711" s="447" t="s">
        <v>10748</v>
      </c>
      <c r="C4711" s="448" t="s">
        <v>6192</v>
      </c>
      <c r="D4711" s="449" t="s">
        <v>14849</v>
      </c>
    </row>
    <row r="4712" spans="1:4" ht="30">
      <c r="A4712" s="446">
        <v>13983</v>
      </c>
      <c r="B4712" s="447" t="s">
        <v>10749</v>
      </c>
      <c r="C4712" s="448" t="s">
        <v>6192</v>
      </c>
      <c r="D4712" s="449" t="s">
        <v>14850</v>
      </c>
    </row>
    <row r="4713" spans="1:4" ht="30">
      <c r="A4713" s="446">
        <v>13416</v>
      </c>
      <c r="B4713" s="447" t="s">
        <v>10750</v>
      </c>
      <c r="C4713" s="448" t="s">
        <v>6192</v>
      </c>
      <c r="D4713" s="449" t="s">
        <v>14851</v>
      </c>
    </row>
    <row r="4714" spans="1:4">
      <c r="A4714" s="446">
        <v>13417</v>
      </c>
      <c r="B4714" s="447" t="s">
        <v>15345</v>
      </c>
      <c r="C4714" s="448" t="s">
        <v>6192</v>
      </c>
      <c r="D4714" s="449" t="s">
        <v>14852</v>
      </c>
    </row>
    <row r="4715" spans="1:4">
      <c r="A4715" s="446">
        <v>7604</v>
      </c>
      <c r="B4715" s="447" t="s">
        <v>10751</v>
      </c>
      <c r="C4715" s="448" t="s">
        <v>6192</v>
      </c>
      <c r="D4715" s="449" t="s">
        <v>13145</v>
      </c>
    </row>
    <row r="4716" spans="1:4" ht="30">
      <c r="A4716" s="446">
        <v>11825</v>
      </c>
      <c r="B4716" s="447" t="s">
        <v>10755</v>
      </c>
      <c r="C4716" s="448" t="s">
        <v>6192</v>
      </c>
      <c r="D4716" s="449" t="s">
        <v>12307</v>
      </c>
    </row>
    <row r="4717" spans="1:4" ht="30">
      <c r="A4717" s="446">
        <v>11763</v>
      </c>
      <c r="B4717" s="447" t="s">
        <v>10752</v>
      </c>
      <c r="C4717" s="448" t="s">
        <v>6192</v>
      </c>
      <c r="D4717" s="449" t="s">
        <v>14853</v>
      </c>
    </row>
    <row r="4718" spans="1:4" ht="30">
      <c r="A4718" s="446">
        <v>11764</v>
      </c>
      <c r="B4718" s="447" t="s">
        <v>10753</v>
      </c>
      <c r="C4718" s="448" t="s">
        <v>6192</v>
      </c>
      <c r="D4718" s="449" t="s">
        <v>14854</v>
      </c>
    </row>
    <row r="4719" spans="1:4" ht="30">
      <c r="A4719" s="446">
        <v>11829</v>
      </c>
      <c r="B4719" s="447" t="s">
        <v>10754</v>
      </c>
      <c r="C4719" s="448" t="s">
        <v>6192</v>
      </c>
      <c r="D4719" s="449" t="s">
        <v>14855</v>
      </c>
    </row>
    <row r="4720" spans="1:4" ht="30">
      <c r="A4720" s="446">
        <v>11767</v>
      </c>
      <c r="B4720" s="447" t="s">
        <v>10756</v>
      </c>
      <c r="C4720" s="448" t="s">
        <v>6192</v>
      </c>
      <c r="D4720" s="449" t="s">
        <v>14856</v>
      </c>
    </row>
    <row r="4721" spans="1:4" ht="30">
      <c r="A4721" s="446">
        <v>11830</v>
      </c>
      <c r="B4721" s="447" t="s">
        <v>10757</v>
      </c>
      <c r="C4721" s="448" t="s">
        <v>6192</v>
      </c>
      <c r="D4721" s="449" t="s">
        <v>12296</v>
      </c>
    </row>
    <row r="4722" spans="1:4" ht="30">
      <c r="A4722" s="446">
        <v>11765</v>
      </c>
      <c r="B4722" s="447" t="s">
        <v>10759</v>
      </c>
      <c r="C4722" s="448" t="s">
        <v>6192</v>
      </c>
      <c r="D4722" s="449" t="s">
        <v>14857</v>
      </c>
    </row>
    <row r="4723" spans="1:4" ht="30">
      <c r="A4723" s="446">
        <v>11766</v>
      </c>
      <c r="B4723" s="447" t="s">
        <v>10758</v>
      </c>
      <c r="C4723" s="448" t="s">
        <v>6192</v>
      </c>
      <c r="D4723" s="449" t="s">
        <v>13098</v>
      </c>
    </row>
    <row r="4724" spans="1:4" ht="30">
      <c r="A4724" s="446">
        <v>11824</v>
      </c>
      <c r="B4724" s="447" t="s">
        <v>10760</v>
      </c>
      <c r="C4724" s="448" t="s">
        <v>6192</v>
      </c>
      <c r="D4724" s="449" t="s">
        <v>14858</v>
      </c>
    </row>
    <row r="4725" spans="1:4">
      <c r="A4725" s="446">
        <v>11777</v>
      </c>
      <c r="B4725" s="447" t="s">
        <v>15344</v>
      </c>
      <c r="C4725" s="448" t="s">
        <v>6192</v>
      </c>
      <c r="D4725" s="449" t="s">
        <v>14859</v>
      </c>
    </row>
    <row r="4726" spans="1:4" ht="30">
      <c r="A4726" s="446">
        <v>7602</v>
      </c>
      <c r="B4726" s="447" t="s">
        <v>10761</v>
      </c>
      <c r="C4726" s="448" t="s">
        <v>6192</v>
      </c>
      <c r="D4726" s="449" t="s">
        <v>14860</v>
      </c>
    </row>
    <row r="4727" spans="1:4" ht="30">
      <c r="A4727" s="446">
        <v>7603</v>
      </c>
      <c r="B4727" s="447" t="s">
        <v>10762</v>
      </c>
      <c r="C4727" s="448" t="s">
        <v>6192</v>
      </c>
      <c r="D4727" s="449" t="s">
        <v>11439</v>
      </c>
    </row>
    <row r="4728" spans="1:4" ht="30">
      <c r="A4728" s="446">
        <v>11826</v>
      </c>
      <c r="B4728" s="447" t="s">
        <v>10763</v>
      </c>
      <c r="C4728" s="448" t="s">
        <v>6192</v>
      </c>
      <c r="D4728" s="449" t="s">
        <v>13403</v>
      </c>
    </row>
    <row r="4729" spans="1:4" ht="30">
      <c r="A4729" s="446">
        <v>7606</v>
      </c>
      <c r="B4729" s="447" t="s">
        <v>10764</v>
      </c>
      <c r="C4729" s="448" t="s">
        <v>6192</v>
      </c>
      <c r="D4729" s="449" t="s">
        <v>14861</v>
      </c>
    </row>
    <row r="4730" spans="1:4" ht="30">
      <c r="A4730" s="446">
        <v>40329</v>
      </c>
      <c r="B4730" s="447" t="s">
        <v>10765</v>
      </c>
      <c r="C4730" s="448" t="s">
        <v>6192</v>
      </c>
      <c r="D4730" s="449" t="s">
        <v>14862</v>
      </c>
    </row>
    <row r="4731" spans="1:4" ht="30">
      <c r="A4731" s="446">
        <v>11823</v>
      </c>
      <c r="B4731" s="447" t="s">
        <v>10766</v>
      </c>
      <c r="C4731" s="448" t="s">
        <v>6192</v>
      </c>
      <c r="D4731" s="449" t="s">
        <v>13680</v>
      </c>
    </row>
    <row r="4732" spans="1:4">
      <c r="A4732" s="446">
        <v>11822</v>
      </c>
      <c r="B4732" s="447" t="s">
        <v>15343</v>
      </c>
      <c r="C4732" s="448" t="s">
        <v>6192</v>
      </c>
      <c r="D4732" s="449" t="s">
        <v>14863</v>
      </c>
    </row>
    <row r="4733" spans="1:4">
      <c r="A4733" s="446">
        <v>11831</v>
      </c>
      <c r="B4733" s="447" t="s">
        <v>10767</v>
      </c>
      <c r="C4733" s="448" t="s">
        <v>6192</v>
      </c>
      <c r="D4733" s="449" t="s">
        <v>14864</v>
      </c>
    </row>
    <row r="4734" spans="1:4" ht="30">
      <c r="A4734" s="446">
        <v>7613</v>
      </c>
      <c r="B4734" s="447" t="s">
        <v>10768</v>
      </c>
      <c r="C4734" s="448" t="s">
        <v>6192</v>
      </c>
      <c r="D4734" s="449" t="s">
        <v>14865</v>
      </c>
    </row>
    <row r="4735" spans="1:4" ht="30">
      <c r="A4735" s="446">
        <v>7619</v>
      </c>
      <c r="B4735" s="447" t="s">
        <v>10769</v>
      </c>
      <c r="C4735" s="448" t="s">
        <v>6192</v>
      </c>
      <c r="D4735" s="449" t="s">
        <v>14866</v>
      </c>
    </row>
    <row r="4736" spans="1:4" ht="30">
      <c r="A4736" s="446">
        <v>12076</v>
      </c>
      <c r="B4736" s="447" t="s">
        <v>10770</v>
      </c>
      <c r="C4736" s="448" t="s">
        <v>6192</v>
      </c>
      <c r="D4736" s="449" t="s">
        <v>14867</v>
      </c>
    </row>
    <row r="4737" spans="1:4" ht="30">
      <c r="A4737" s="446">
        <v>7614</v>
      </c>
      <c r="B4737" s="447" t="s">
        <v>10771</v>
      </c>
      <c r="C4737" s="448" t="s">
        <v>6192</v>
      </c>
      <c r="D4737" s="449" t="s">
        <v>14868</v>
      </c>
    </row>
    <row r="4738" spans="1:4" ht="30">
      <c r="A4738" s="446">
        <v>7618</v>
      </c>
      <c r="B4738" s="447" t="s">
        <v>10772</v>
      </c>
      <c r="C4738" s="448" t="s">
        <v>6192</v>
      </c>
      <c r="D4738" s="449" t="s">
        <v>14869</v>
      </c>
    </row>
    <row r="4739" spans="1:4" ht="30">
      <c r="A4739" s="446">
        <v>7620</v>
      </c>
      <c r="B4739" s="447" t="s">
        <v>10773</v>
      </c>
      <c r="C4739" s="448" t="s">
        <v>6192</v>
      </c>
      <c r="D4739" s="449" t="s">
        <v>14870</v>
      </c>
    </row>
    <row r="4740" spans="1:4" ht="30">
      <c r="A4740" s="446">
        <v>7610</v>
      </c>
      <c r="B4740" s="447" t="s">
        <v>10774</v>
      </c>
      <c r="C4740" s="448" t="s">
        <v>6192</v>
      </c>
      <c r="D4740" s="449" t="s">
        <v>14871</v>
      </c>
    </row>
    <row r="4741" spans="1:4" ht="30">
      <c r="A4741" s="446">
        <v>7615</v>
      </c>
      <c r="B4741" s="447" t="s">
        <v>10775</v>
      </c>
      <c r="C4741" s="448" t="s">
        <v>6192</v>
      </c>
      <c r="D4741" s="449" t="s">
        <v>14872</v>
      </c>
    </row>
    <row r="4742" spans="1:4" ht="30">
      <c r="A4742" s="446">
        <v>7617</v>
      </c>
      <c r="B4742" s="447" t="s">
        <v>10776</v>
      </c>
      <c r="C4742" s="448" t="s">
        <v>6192</v>
      </c>
      <c r="D4742" s="449" t="s">
        <v>14873</v>
      </c>
    </row>
    <row r="4743" spans="1:4" ht="30">
      <c r="A4743" s="446">
        <v>7616</v>
      </c>
      <c r="B4743" s="447" t="s">
        <v>10777</v>
      </c>
      <c r="C4743" s="448" t="s">
        <v>6192</v>
      </c>
      <c r="D4743" s="449" t="s">
        <v>14874</v>
      </c>
    </row>
    <row r="4744" spans="1:4" ht="30">
      <c r="A4744" s="446">
        <v>7611</v>
      </c>
      <c r="B4744" s="447" t="s">
        <v>15342</v>
      </c>
      <c r="C4744" s="448" t="s">
        <v>6192</v>
      </c>
      <c r="D4744" s="449" t="s">
        <v>14875</v>
      </c>
    </row>
    <row r="4745" spans="1:4" ht="30">
      <c r="A4745" s="446">
        <v>7612</v>
      </c>
      <c r="B4745" s="447" t="s">
        <v>10778</v>
      </c>
      <c r="C4745" s="448" t="s">
        <v>6192</v>
      </c>
      <c r="D4745" s="449" t="s">
        <v>14876</v>
      </c>
    </row>
    <row r="4746" spans="1:4">
      <c r="A4746" s="446"/>
      <c r="B4746" s="447"/>
      <c r="C4746" s="448"/>
      <c r="D4746" s="449"/>
    </row>
    <row r="4747" spans="1:4">
      <c r="A4747" s="446"/>
      <c r="B4747" s="447"/>
      <c r="C4747" s="448"/>
      <c r="D4747" s="449"/>
    </row>
    <row r="4748" spans="1:4" ht="30">
      <c r="A4748" s="446">
        <v>36509</v>
      </c>
      <c r="B4748" s="447" t="s">
        <v>10787</v>
      </c>
      <c r="C4748" s="448" t="s">
        <v>6192</v>
      </c>
      <c r="D4748" s="449" t="s">
        <v>14884</v>
      </c>
    </row>
    <row r="4749" spans="1:4" ht="30">
      <c r="A4749" s="446">
        <v>36510</v>
      </c>
      <c r="B4749" s="447" t="s">
        <v>10780</v>
      </c>
      <c r="C4749" s="448" t="s">
        <v>6192</v>
      </c>
      <c r="D4749" s="449" t="s">
        <v>14878</v>
      </c>
    </row>
    <row r="4750" spans="1:4" ht="30">
      <c r="A4750" s="446">
        <v>25020</v>
      </c>
      <c r="B4750" s="447" t="s">
        <v>10781</v>
      </c>
      <c r="C4750" s="448" t="s">
        <v>6192</v>
      </c>
      <c r="D4750" s="449" t="s">
        <v>14879</v>
      </c>
    </row>
    <row r="4751" spans="1:4" ht="30">
      <c r="A4751" s="446">
        <v>7622</v>
      </c>
      <c r="B4751" s="447" t="s">
        <v>10782</v>
      </c>
      <c r="C4751" s="448" t="s">
        <v>6192</v>
      </c>
      <c r="D4751" s="449" t="s">
        <v>14880</v>
      </c>
    </row>
    <row r="4752" spans="1:4" ht="30">
      <c r="A4752" s="446">
        <v>7624</v>
      </c>
      <c r="B4752" s="447" t="s">
        <v>10783</v>
      </c>
      <c r="C4752" s="448" t="s">
        <v>6192</v>
      </c>
      <c r="D4752" s="449" t="s">
        <v>14881</v>
      </c>
    </row>
    <row r="4753" spans="1:4" ht="30">
      <c r="A4753" s="446">
        <v>7625</v>
      </c>
      <c r="B4753" s="447" t="s">
        <v>10784</v>
      </c>
      <c r="C4753" s="448" t="s">
        <v>6192</v>
      </c>
      <c r="D4753" s="449" t="s">
        <v>14882</v>
      </c>
    </row>
    <row r="4754" spans="1:4" ht="30">
      <c r="A4754" s="446">
        <v>7623</v>
      </c>
      <c r="B4754" s="447" t="s">
        <v>10785</v>
      </c>
      <c r="C4754" s="448" t="s">
        <v>6192</v>
      </c>
      <c r="D4754" s="449" t="s">
        <v>14879</v>
      </c>
    </row>
    <row r="4755" spans="1:4" ht="30">
      <c r="A4755" s="446">
        <v>36508</v>
      </c>
      <c r="B4755" s="447" t="s">
        <v>10786</v>
      </c>
      <c r="C4755" s="448" t="s">
        <v>6192</v>
      </c>
      <c r="D4755" s="449" t="s">
        <v>14883</v>
      </c>
    </row>
    <row r="4756" spans="1:4">
      <c r="A4756" s="446">
        <v>13238</v>
      </c>
      <c r="B4756" s="447" t="s">
        <v>10788</v>
      </c>
      <c r="C4756" s="448" t="s">
        <v>6192</v>
      </c>
      <c r="D4756" s="449" t="s">
        <v>14885</v>
      </c>
    </row>
    <row r="4757" spans="1:4">
      <c r="A4757" s="446">
        <v>36511</v>
      </c>
      <c r="B4757" s="447" t="s">
        <v>10789</v>
      </c>
      <c r="C4757" s="448" t="s">
        <v>6192</v>
      </c>
      <c r="D4757" s="449" t="s">
        <v>14886</v>
      </c>
    </row>
    <row r="4758" spans="1:4">
      <c r="A4758" s="446">
        <v>36515</v>
      </c>
      <c r="B4758" s="447" t="s">
        <v>15340</v>
      </c>
      <c r="C4758" s="448" t="s">
        <v>6192</v>
      </c>
      <c r="D4758" s="449" t="s">
        <v>14887</v>
      </c>
    </row>
    <row r="4759" spans="1:4">
      <c r="A4759" s="446">
        <v>10598</v>
      </c>
      <c r="B4759" s="447" t="s">
        <v>10790</v>
      </c>
      <c r="C4759" s="448" t="s">
        <v>6192</v>
      </c>
      <c r="D4759" s="449" t="s">
        <v>14888</v>
      </c>
    </row>
    <row r="4760" spans="1:4">
      <c r="A4760" s="446">
        <v>7640</v>
      </c>
      <c r="B4760" s="447" t="s">
        <v>10791</v>
      </c>
      <c r="C4760" s="448" t="s">
        <v>6192</v>
      </c>
      <c r="D4760" s="449" t="s">
        <v>14889</v>
      </c>
    </row>
    <row r="4761" spans="1:4">
      <c r="A4761" s="446">
        <v>36513</v>
      </c>
      <c r="B4761" s="447" t="s">
        <v>15339</v>
      </c>
      <c r="C4761" s="448" t="s">
        <v>6192</v>
      </c>
      <c r="D4761" s="449" t="s">
        <v>14890</v>
      </c>
    </row>
    <row r="4762" spans="1:4">
      <c r="A4762" s="446">
        <v>36514</v>
      </c>
      <c r="B4762" s="447" t="s">
        <v>10792</v>
      </c>
      <c r="C4762" s="448" t="s">
        <v>6192</v>
      </c>
      <c r="D4762" s="449" t="s">
        <v>14891</v>
      </c>
    </row>
    <row r="4763" spans="1:4" ht="30">
      <c r="A4763" s="446">
        <v>36149</v>
      </c>
      <c r="B4763" s="447" t="s">
        <v>10793</v>
      </c>
      <c r="C4763" s="448" t="s">
        <v>6192</v>
      </c>
      <c r="D4763" s="449" t="s">
        <v>14892</v>
      </c>
    </row>
    <row r="4764" spans="1:4" ht="30">
      <c r="A4764" s="446">
        <v>43066</v>
      </c>
      <c r="B4764" s="447" t="s">
        <v>10794</v>
      </c>
      <c r="C4764" s="448" t="s">
        <v>6193</v>
      </c>
      <c r="D4764" s="449" t="s">
        <v>12961</v>
      </c>
    </row>
    <row r="4765" spans="1:4" ht="30">
      <c r="A4765" s="446">
        <v>11581</v>
      </c>
      <c r="B4765" s="447" t="s">
        <v>15338</v>
      </c>
      <c r="C4765" s="448" t="s">
        <v>6193</v>
      </c>
      <c r="D4765" s="449" t="s">
        <v>14893</v>
      </c>
    </row>
    <row r="4766" spans="1:4">
      <c r="A4766" s="446">
        <v>11580</v>
      </c>
      <c r="B4766" s="447" t="s">
        <v>10795</v>
      </c>
      <c r="C4766" s="448" t="s">
        <v>6193</v>
      </c>
      <c r="D4766" s="449" t="s">
        <v>14493</v>
      </c>
    </row>
    <row r="4767" spans="1:4" ht="30">
      <c r="A4767" s="446">
        <v>38177</v>
      </c>
      <c r="B4767" s="447" t="s">
        <v>10796</v>
      </c>
      <c r="C4767" s="448" t="s">
        <v>6192</v>
      </c>
      <c r="D4767" s="449" t="s">
        <v>11332</v>
      </c>
    </row>
    <row r="4768" spans="1:4">
      <c r="A4768" s="446">
        <v>10743</v>
      </c>
      <c r="B4768" s="447" t="s">
        <v>15337</v>
      </c>
      <c r="C4768" s="448" t="s">
        <v>6192</v>
      </c>
      <c r="D4768" s="449" t="s">
        <v>14894</v>
      </c>
    </row>
    <row r="4769" spans="1:4" ht="30">
      <c r="A4769" s="446">
        <v>39848</v>
      </c>
      <c r="B4769" s="447" t="s">
        <v>10797</v>
      </c>
      <c r="C4769" s="448" t="s">
        <v>6193</v>
      </c>
      <c r="D4769" s="449" t="s">
        <v>11455</v>
      </c>
    </row>
    <row r="4770" spans="1:4">
      <c r="A4770" s="446">
        <v>7667</v>
      </c>
      <c r="B4770" s="447" t="s">
        <v>15336</v>
      </c>
      <c r="C4770" s="448" t="s">
        <v>6193</v>
      </c>
      <c r="D4770" s="449" t="s">
        <v>15124</v>
      </c>
    </row>
    <row r="4771" spans="1:4">
      <c r="A4771" s="446">
        <v>7660</v>
      </c>
      <c r="B4771" s="447" t="s">
        <v>15335</v>
      </c>
      <c r="C4771" s="448" t="s">
        <v>6193</v>
      </c>
      <c r="D4771" s="449" t="s">
        <v>15125</v>
      </c>
    </row>
    <row r="4772" spans="1:4">
      <c r="A4772" s="446">
        <v>7676</v>
      </c>
      <c r="B4772" s="447" t="s">
        <v>15334</v>
      </c>
      <c r="C4772" s="448" t="s">
        <v>6193</v>
      </c>
      <c r="D4772" s="449" t="s">
        <v>15126</v>
      </c>
    </row>
    <row r="4773" spans="1:4">
      <c r="A4773" s="446">
        <v>20999</v>
      </c>
      <c r="B4773" s="447" t="s">
        <v>10798</v>
      </c>
      <c r="C4773" s="448" t="s">
        <v>6193</v>
      </c>
      <c r="D4773" s="449" t="s">
        <v>12283</v>
      </c>
    </row>
    <row r="4774" spans="1:4">
      <c r="A4774" s="446">
        <v>21001</v>
      </c>
      <c r="B4774" s="447" t="s">
        <v>10799</v>
      </c>
      <c r="C4774" s="448" t="s">
        <v>6193</v>
      </c>
      <c r="D4774" s="449" t="s">
        <v>14895</v>
      </c>
    </row>
    <row r="4775" spans="1:4">
      <c r="A4775" s="446">
        <v>21003</v>
      </c>
      <c r="B4775" s="447" t="s">
        <v>10800</v>
      </c>
      <c r="C4775" s="448" t="s">
        <v>6193</v>
      </c>
      <c r="D4775" s="449" t="s">
        <v>14896</v>
      </c>
    </row>
    <row r="4776" spans="1:4">
      <c r="A4776" s="446">
        <v>21006</v>
      </c>
      <c r="B4776" s="447" t="s">
        <v>10801</v>
      </c>
      <c r="C4776" s="448" t="s">
        <v>6193</v>
      </c>
      <c r="D4776" s="449" t="s">
        <v>14668</v>
      </c>
    </row>
    <row r="4777" spans="1:4" ht="30">
      <c r="A4777" s="446">
        <v>21019</v>
      </c>
      <c r="B4777" s="447" t="s">
        <v>10802</v>
      </c>
      <c r="C4777" s="448" t="s">
        <v>6193</v>
      </c>
      <c r="D4777" s="449" t="s">
        <v>14897</v>
      </c>
    </row>
    <row r="4778" spans="1:4" ht="30">
      <c r="A4778" s="446">
        <v>21021</v>
      </c>
      <c r="B4778" s="447" t="s">
        <v>10803</v>
      </c>
      <c r="C4778" s="448" t="s">
        <v>6193</v>
      </c>
      <c r="D4778" s="449" t="s">
        <v>14898</v>
      </c>
    </row>
    <row r="4779" spans="1:4" ht="30">
      <c r="A4779" s="446">
        <v>21024</v>
      </c>
      <c r="B4779" s="447" t="s">
        <v>10804</v>
      </c>
      <c r="C4779" s="448" t="s">
        <v>6193</v>
      </c>
      <c r="D4779" s="449" t="s">
        <v>14899</v>
      </c>
    </row>
    <row r="4780" spans="1:4">
      <c r="A4780" s="446">
        <v>40624</v>
      </c>
      <c r="B4780" s="447" t="s">
        <v>10805</v>
      </c>
      <c r="C4780" s="448" t="s">
        <v>6193</v>
      </c>
      <c r="D4780" s="449" t="s">
        <v>14668</v>
      </c>
    </row>
    <row r="4781" spans="1:4">
      <c r="A4781" s="446">
        <v>13127</v>
      </c>
      <c r="B4781" s="447" t="s">
        <v>10806</v>
      </c>
      <c r="C4781" s="448" t="s">
        <v>6193</v>
      </c>
      <c r="D4781" s="449" t="s">
        <v>14900</v>
      </c>
    </row>
    <row r="4782" spans="1:4">
      <c r="A4782" s="446">
        <v>13137</v>
      </c>
      <c r="B4782" s="447" t="s">
        <v>10807</v>
      </c>
      <c r="C4782" s="448" t="s">
        <v>6193</v>
      </c>
      <c r="D4782" s="449" t="s">
        <v>13740</v>
      </c>
    </row>
    <row r="4783" spans="1:4">
      <c r="A4783" s="446">
        <v>20989</v>
      </c>
      <c r="B4783" s="447" t="s">
        <v>10808</v>
      </c>
      <c r="C4783" s="448" t="s">
        <v>6193</v>
      </c>
      <c r="D4783" s="449" t="s">
        <v>14901</v>
      </c>
    </row>
    <row r="4784" spans="1:4">
      <c r="A4784" s="446">
        <v>21147</v>
      </c>
      <c r="B4784" s="447" t="s">
        <v>10809</v>
      </c>
      <c r="C4784" s="448" t="s">
        <v>6193</v>
      </c>
      <c r="D4784" s="449" t="s">
        <v>14902</v>
      </c>
    </row>
    <row r="4785" spans="1:4">
      <c r="A4785" s="446">
        <v>21148</v>
      </c>
      <c r="B4785" s="447" t="s">
        <v>10810</v>
      </c>
      <c r="C4785" s="448" t="s">
        <v>6193</v>
      </c>
      <c r="D4785" s="449" t="s">
        <v>11885</v>
      </c>
    </row>
    <row r="4786" spans="1:4">
      <c r="A4786" s="446">
        <v>20984</v>
      </c>
      <c r="B4786" s="447" t="s">
        <v>10811</v>
      </c>
      <c r="C4786" s="448" t="s">
        <v>6193</v>
      </c>
      <c r="D4786" s="449" t="s">
        <v>14903</v>
      </c>
    </row>
    <row r="4787" spans="1:4">
      <c r="A4787" s="446">
        <v>13042</v>
      </c>
      <c r="B4787" s="447" t="s">
        <v>10812</v>
      </c>
      <c r="C4787" s="448" t="s">
        <v>6193</v>
      </c>
      <c r="D4787" s="449" t="s">
        <v>14904</v>
      </c>
    </row>
    <row r="4788" spans="1:4">
      <c r="A4788" s="446">
        <v>21150</v>
      </c>
      <c r="B4788" s="447" t="s">
        <v>10813</v>
      </c>
      <c r="C4788" s="448" t="s">
        <v>6193</v>
      </c>
      <c r="D4788" s="449" t="s">
        <v>14905</v>
      </c>
    </row>
    <row r="4789" spans="1:4">
      <c r="A4789" s="446">
        <v>13141</v>
      </c>
      <c r="B4789" s="447" t="s">
        <v>10814</v>
      </c>
      <c r="C4789" s="448" t="s">
        <v>6193</v>
      </c>
      <c r="D4789" s="449" t="s">
        <v>14906</v>
      </c>
    </row>
    <row r="4790" spans="1:4">
      <c r="A4790" s="446">
        <v>21151</v>
      </c>
      <c r="B4790" s="447" t="s">
        <v>10815</v>
      </c>
      <c r="C4790" s="448" t="s">
        <v>6193</v>
      </c>
      <c r="D4790" s="449" t="s">
        <v>14907</v>
      </c>
    </row>
    <row r="4791" spans="1:4">
      <c r="A4791" s="446">
        <v>13142</v>
      </c>
      <c r="B4791" s="447" t="s">
        <v>10816</v>
      </c>
      <c r="C4791" s="448" t="s">
        <v>6193</v>
      </c>
      <c r="D4791" s="449" t="s">
        <v>14908</v>
      </c>
    </row>
    <row r="4792" spans="1:4">
      <c r="A4792" s="446">
        <v>20994</v>
      </c>
      <c r="B4792" s="447" t="s">
        <v>10817</v>
      </c>
      <c r="C4792" s="448" t="s">
        <v>6193</v>
      </c>
      <c r="D4792" s="449" t="s">
        <v>14909</v>
      </c>
    </row>
    <row r="4793" spans="1:4">
      <c r="A4793" s="446">
        <v>7672</v>
      </c>
      <c r="B4793" s="447" t="s">
        <v>10818</v>
      </c>
      <c r="C4793" s="448" t="s">
        <v>6193</v>
      </c>
      <c r="D4793" s="449" t="s">
        <v>14910</v>
      </c>
    </row>
    <row r="4794" spans="1:4">
      <c r="A4794" s="446">
        <v>20995</v>
      </c>
      <c r="B4794" s="447" t="s">
        <v>10819</v>
      </c>
      <c r="C4794" s="448" t="s">
        <v>6193</v>
      </c>
      <c r="D4794" s="449" t="s">
        <v>14911</v>
      </c>
    </row>
    <row r="4795" spans="1:4">
      <c r="A4795" s="446">
        <v>7690</v>
      </c>
      <c r="B4795" s="447" t="s">
        <v>10820</v>
      </c>
      <c r="C4795" s="448" t="s">
        <v>6193</v>
      </c>
      <c r="D4795" s="449" t="s">
        <v>14912</v>
      </c>
    </row>
    <row r="4796" spans="1:4">
      <c r="A4796" s="446">
        <v>20980</v>
      </c>
      <c r="B4796" s="447" t="s">
        <v>15333</v>
      </c>
      <c r="C4796" s="448" t="s">
        <v>6193</v>
      </c>
      <c r="D4796" s="449" t="s">
        <v>14913</v>
      </c>
    </row>
    <row r="4797" spans="1:4">
      <c r="A4797" s="446">
        <v>7661</v>
      </c>
      <c r="B4797" s="447" t="s">
        <v>15332</v>
      </c>
      <c r="C4797" s="448" t="s">
        <v>6193</v>
      </c>
      <c r="D4797" s="449" t="s">
        <v>14914</v>
      </c>
    </row>
    <row r="4798" spans="1:4" ht="30">
      <c r="A4798" s="446">
        <v>21016</v>
      </c>
      <c r="B4798" s="447" t="s">
        <v>10821</v>
      </c>
      <c r="C4798" s="448" t="s">
        <v>6193</v>
      </c>
      <c r="D4798" s="449" t="s">
        <v>14915</v>
      </c>
    </row>
    <row r="4799" spans="1:4" ht="30">
      <c r="A4799" s="446">
        <v>21008</v>
      </c>
      <c r="B4799" s="447" t="s">
        <v>10822</v>
      </c>
      <c r="C4799" s="448" t="s">
        <v>6193</v>
      </c>
      <c r="D4799" s="449" t="s">
        <v>14916</v>
      </c>
    </row>
    <row r="4800" spans="1:4" ht="30">
      <c r="A4800" s="446">
        <v>21009</v>
      </c>
      <c r="B4800" s="447" t="s">
        <v>10823</v>
      </c>
      <c r="C4800" s="448" t="s">
        <v>6193</v>
      </c>
      <c r="D4800" s="449" t="s">
        <v>14032</v>
      </c>
    </row>
    <row r="4801" spans="1:4" ht="30">
      <c r="A4801" s="446">
        <v>21010</v>
      </c>
      <c r="B4801" s="447" t="s">
        <v>10824</v>
      </c>
      <c r="C4801" s="448" t="s">
        <v>6193</v>
      </c>
      <c r="D4801" s="449" t="s">
        <v>13146</v>
      </c>
    </row>
    <row r="4802" spans="1:4" ht="30">
      <c r="A4802" s="446">
        <v>21011</v>
      </c>
      <c r="B4802" s="447" t="s">
        <v>10825</v>
      </c>
      <c r="C4802" s="448" t="s">
        <v>6193</v>
      </c>
      <c r="D4802" s="449" t="s">
        <v>11879</v>
      </c>
    </row>
    <row r="4803" spans="1:4" ht="30">
      <c r="A4803" s="446">
        <v>21012</v>
      </c>
      <c r="B4803" s="447" t="s">
        <v>10826</v>
      </c>
      <c r="C4803" s="448" t="s">
        <v>6193</v>
      </c>
      <c r="D4803" s="449" t="s">
        <v>12138</v>
      </c>
    </row>
    <row r="4804" spans="1:4" ht="30">
      <c r="A4804" s="446">
        <v>21013</v>
      </c>
      <c r="B4804" s="447" t="s">
        <v>10827</v>
      </c>
      <c r="C4804" s="448" t="s">
        <v>6193</v>
      </c>
      <c r="D4804" s="449" t="s">
        <v>13131</v>
      </c>
    </row>
    <row r="4805" spans="1:4" ht="30">
      <c r="A4805" s="446">
        <v>21014</v>
      </c>
      <c r="B4805" s="447" t="s">
        <v>10828</v>
      </c>
      <c r="C4805" s="448" t="s">
        <v>6193</v>
      </c>
      <c r="D4805" s="449" t="s">
        <v>13849</v>
      </c>
    </row>
    <row r="4806" spans="1:4" ht="30">
      <c r="A4806" s="446">
        <v>21015</v>
      </c>
      <c r="B4806" s="447" t="s">
        <v>10829</v>
      </c>
      <c r="C4806" s="448" t="s">
        <v>6193</v>
      </c>
      <c r="D4806" s="449" t="s">
        <v>14917</v>
      </c>
    </row>
    <row r="4807" spans="1:4" ht="30">
      <c r="A4807" s="446">
        <v>40626</v>
      </c>
      <c r="B4807" s="447" t="s">
        <v>10833</v>
      </c>
      <c r="C4807" s="448" t="s">
        <v>6193</v>
      </c>
      <c r="D4807" s="449" t="s">
        <v>12256</v>
      </c>
    </row>
    <row r="4808" spans="1:4" ht="30">
      <c r="A4808" s="446">
        <v>7697</v>
      </c>
      <c r="B4808" s="447" t="s">
        <v>10830</v>
      </c>
      <c r="C4808" s="448" t="s">
        <v>6193</v>
      </c>
      <c r="D4808" s="449" t="s">
        <v>14918</v>
      </c>
    </row>
    <row r="4809" spans="1:4" ht="30">
      <c r="A4809" s="446">
        <v>7698</v>
      </c>
      <c r="B4809" s="447" t="s">
        <v>10831</v>
      </c>
      <c r="C4809" s="448" t="s">
        <v>6193</v>
      </c>
      <c r="D4809" s="449" t="s">
        <v>11987</v>
      </c>
    </row>
    <row r="4810" spans="1:4" ht="30">
      <c r="A4810" s="446">
        <v>7691</v>
      </c>
      <c r="B4810" s="447" t="s">
        <v>10832</v>
      </c>
      <c r="C4810" s="448" t="s">
        <v>6193</v>
      </c>
      <c r="D4810" s="449" t="s">
        <v>14919</v>
      </c>
    </row>
    <row r="4811" spans="1:4" ht="30">
      <c r="A4811" s="446">
        <v>7696</v>
      </c>
      <c r="B4811" s="447" t="s">
        <v>10835</v>
      </c>
      <c r="C4811" s="448" t="s">
        <v>6193</v>
      </c>
      <c r="D4811" s="449" t="s">
        <v>14921</v>
      </c>
    </row>
    <row r="4812" spans="1:4" ht="30">
      <c r="A4812" s="446">
        <v>7701</v>
      </c>
      <c r="B4812" s="447" t="s">
        <v>10834</v>
      </c>
      <c r="C4812" s="448" t="s">
        <v>6193</v>
      </c>
      <c r="D4812" s="449" t="s">
        <v>14920</v>
      </c>
    </row>
    <row r="4813" spans="1:4" ht="30">
      <c r="A4813" s="446">
        <v>7694</v>
      </c>
      <c r="B4813" s="447" t="s">
        <v>10837</v>
      </c>
      <c r="C4813" s="448" t="s">
        <v>6193</v>
      </c>
      <c r="D4813" s="449" t="s">
        <v>14922</v>
      </c>
    </row>
    <row r="4814" spans="1:4" ht="30">
      <c r="A4814" s="446">
        <v>7700</v>
      </c>
      <c r="B4814" s="447" t="s">
        <v>10836</v>
      </c>
      <c r="C4814" s="448" t="s">
        <v>6193</v>
      </c>
      <c r="D4814" s="449" t="s">
        <v>13695</v>
      </c>
    </row>
    <row r="4815" spans="1:4" ht="30">
      <c r="A4815" s="446">
        <v>7693</v>
      </c>
      <c r="B4815" s="447" t="s">
        <v>10838</v>
      </c>
      <c r="C4815" s="448" t="s">
        <v>6193</v>
      </c>
      <c r="D4815" s="449" t="s">
        <v>14923</v>
      </c>
    </row>
    <row r="4816" spans="1:4" ht="30">
      <c r="A4816" s="446">
        <v>7692</v>
      </c>
      <c r="B4816" s="447" t="s">
        <v>10839</v>
      </c>
      <c r="C4816" s="448" t="s">
        <v>6193</v>
      </c>
      <c r="D4816" s="449" t="s">
        <v>14924</v>
      </c>
    </row>
    <row r="4817" spans="1:4" ht="30">
      <c r="A4817" s="446">
        <v>7695</v>
      </c>
      <c r="B4817" s="447" t="s">
        <v>10840</v>
      </c>
      <c r="C4817" s="448" t="s">
        <v>6193</v>
      </c>
      <c r="D4817" s="449" t="s">
        <v>14925</v>
      </c>
    </row>
    <row r="4818" spans="1:4">
      <c r="A4818" s="446">
        <v>13356</v>
      </c>
      <c r="B4818" s="447" t="s">
        <v>10841</v>
      </c>
      <c r="C4818" s="448" t="s">
        <v>6193</v>
      </c>
      <c r="D4818" s="449" t="s">
        <v>14926</v>
      </c>
    </row>
    <row r="4819" spans="1:4">
      <c r="A4819" s="446">
        <v>36365</v>
      </c>
      <c r="B4819" s="447" t="s">
        <v>10842</v>
      </c>
      <c r="C4819" s="448" t="s">
        <v>6193</v>
      </c>
      <c r="D4819" s="449" t="s">
        <v>14927</v>
      </c>
    </row>
    <row r="4820" spans="1:4">
      <c r="A4820" s="446">
        <v>41930</v>
      </c>
      <c r="B4820" s="447" t="s">
        <v>10843</v>
      </c>
      <c r="C4820" s="448" t="s">
        <v>6193</v>
      </c>
      <c r="D4820" s="449" t="s">
        <v>14928</v>
      </c>
    </row>
    <row r="4821" spans="1:4">
      <c r="A4821" s="446">
        <v>41931</v>
      </c>
      <c r="B4821" s="447" t="s">
        <v>10844</v>
      </c>
      <c r="C4821" s="448" t="s">
        <v>6193</v>
      </c>
      <c r="D4821" s="449" t="s">
        <v>14929</v>
      </c>
    </row>
    <row r="4822" spans="1:4">
      <c r="A4822" s="446">
        <v>41932</v>
      </c>
      <c r="B4822" s="447" t="s">
        <v>10845</v>
      </c>
      <c r="C4822" s="448" t="s">
        <v>6193</v>
      </c>
      <c r="D4822" s="449" t="s">
        <v>14930</v>
      </c>
    </row>
    <row r="4823" spans="1:4">
      <c r="A4823" s="446">
        <v>41933</v>
      </c>
      <c r="B4823" s="447" t="s">
        <v>10846</v>
      </c>
      <c r="C4823" s="448" t="s">
        <v>6193</v>
      </c>
      <c r="D4823" s="449" t="s">
        <v>14931</v>
      </c>
    </row>
    <row r="4824" spans="1:4">
      <c r="A4824" s="446">
        <v>41934</v>
      </c>
      <c r="B4824" s="447" t="s">
        <v>15331</v>
      </c>
      <c r="C4824" s="448" t="s">
        <v>6193</v>
      </c>
      <c r="D4824" s="449" t="s">
        <v>14932</v>
      </c>
    </row>
    <row r="4825" spans="1:4">
      <c r="A4825" s="446">
        <v>41936</v>
      </c>
      <c r="B4825" s="447" t="s">
        <v>15330</v>
      </c>
      <c r="C4825" s="448" t="s">
        <v>6193</v>
      </c>
      <c r="D4825" s="449" t="s">
        <v>14933</v>
      </c>
    </row>
    <row r="4826" spans="1:4" ht="30">
      <c r="A4826" s="446">
        <v>7720</v>
      </c>
      <c r="B4826" s="447" t="s">
        <v>10847</v>
      </c>
      <c r="C4826" s="448" t="s">
        <v>6193</v>
      </c>
      <c r="D4826" s="449" t="s">
        <v>14934</v>
      </c>
    </row>
    <row r="4827" spans="1:4" ht="30">
      <c r="A4827" s="446">
        <v>40335</v>
      </c>
      <c r="B4827" s="447" t="s">
        <v>10848</v>
      </c>
      <c r="C4827" s="448" t="s">
        <v>6193</v>
      </c>
      <c r="D4827" s="449" t="s">
        <v>14935</v>
      </c>
    </row>
    <row r="4828" spans="1:4" ht="30">
      <c r="A4828" s="446">
        <v>7740</v>
      </c>
      <c r="B4828" s="447" t="s">
        <v>10849</v>
      </c>
      <c r="C4828" s="448" t="s">
        <v>6193</v>
      </c>
      <c r="D4828" s="449" t="s">
        <v>14936</v>
      </c>
    </row>
    <row r="4829" spans="1:4" ht="30">
      <c r="A4829" s="446">
        <v>7741</v>
      </c>
      <c r="B4829" s="447" t="s">
        <v>10850</v>
      </c>
      <c r="C4829" s="448" t="s">
        <v>6193</v>
      </c>
      <c r="D4829" s="449" t="s">
        <v>14937</v>
      </c>
    </row>
    <row r="4830" spans="1:4" ht="30">
      <c r="A4830" s="446">
        <v>7774</v>
      </c>
      <c r="B4830" s="447" t="s">
        <v>10851</v>
      </c>
      <c r="C4830" s="448" t="s">
        <v>6193</v>
      </c>
      <c r="D4830" s="449" t="s">
        <v>14938</v>
      </c>
    </row>
    <row r="4831" spans="1:4" ht="30">
      <c r="A4831" s="446">
        <v>7744</v>
      </c>
      <c r="B4831" s="447" t="s">
        <v>10852</v>
      </c>
      <c r="C4831" s="448" t="s">
        <v>6193</v>
      </c>
      <c r="D4831" s="449" t="s">
        <v>14939</v>
      </c>
    </row>
    <row r="4832" spans="1:4" ht="30">
      <c r="A4832" s="446">
        <v>7773</v>
      </c>
      <c r="B4832" s="447" t="s">
        <v>10853</v>
      </c>
      <c r="C4832" s="448" t="s">
        <v>6193</v>
      </c>
      <c r="D4832" s="449" t="s">
        <v>14940</v>
      </c>
    </row>
    <row r="4833" spans="1:4" ht="30">
      <c r="A4833" s="446">
        <v>7754</v>
      </c>
      <c r="B4833" s="447" t="s">
        <v>10854</v>
      </c>
      <c r="C4833" s="448" t="s">
        <v>6193</v>
      </c>
      <c r="D4833" s="449" t="s">
        <v>14941</v>
      </c>
    </row>
    <row r="4834" spans="1:4" ht="30">
      <c r="A4834" s="446">
        <v>7735</v>
      </c>
      <c r="B4834" s="447" t="s">
        <v>10855</v>
      </c>
      <c r="C4834" s="448" t="s">
        <v>6193</v>
      </c>
      <c r="D4834" s="449" t="s">
        <v>14942</v>
      </c>
    </row>
    <row r="4835" spans="1:4" ht="30">
      <c r="A4835" s="446">
        <v>7755</v>
      </c>
      <c r="B4835" s="447" t="s">
        <v>10856</v>
      </c>
      <c r="C4835" s="448" t="s">
        <v>6193</v>
      </c>
      <c r="D4835" s="449" t="s">
        <v>14943</v>
      </c>
    </row>
    <row r="4836" spans="1:4" ht="30">
      <c r="A4836" s="446">
        <v>7776</v>
      </c>
      <c r="B4836" s="447" t="s">
        <v>10857</v>
      </c>
      <c r="C4836" s="448" t="s">
        <v>6193</v>
      </c>
      <c r="D4836" s="449" t="s">
        <v>14944</v>
      </c>
    </row>
    <row r="4837" spans="1:4" ht="30">
      <c r="A4837" s="446">
        <v>7743</v>
      </c>
      <c r="B4837" s="447" t="s">
        <v>10858</v>
      </c>
      <c r="C4837" s="448" t="s">
        <v>6193</v>
      </c>
      <c r="D4837" s="449" t="s">
        <v>14945</v>
      </c>
    </row>
    <row r="4838" spans="1:4" ht="30">
      <c r="A4838" s="446">
        <v>7733</v>
      </c>
      <c r="B4838" s="447" t="s">
        <v>10859</v>
      </c>
      <c r="C4838" s="448" t="s">
        <v>6193</v>
      </c>
      <c r="D4838" s="449" t="s">
        <v>14946</v>
      </c>
    </row>
    <row r="4839" spans="1:4" ht="30">
      <c r="A4839" s="446">
        <v>7775</v>
      </c>
      <c r="B4839" s="447" t="s">
        <v>10860</v>
      </c>
      <c r="C4839" s="448" t="s">
        <v>6193</v>
      </c>
      <c r="D4839" s="449" t="s">
        <v>14947</v>
      </c>
    </row>
    <row r="4840" spans="1:4" ht="30">
      <c r="A4840" s="446">
        <v>7734</v>
      </c>
      <c r="B4840" s="447" t="s">
        <v>10861</v>
      </c>
      <c r="C4840" s="448" t="s">
        <v>6193</v>
      </c>
      <c r="D4840" s="449" t="s">
        <v>14948</v>
      </c>
    </row>
    <row r="4841" spans="1:4">
      <c r="A4841" s="446">
        <v>7753</v>
      </c>
      <c r="B4841" s="447" t="s">
        <v>10862</v>
      </c>
      <c r="C4841" s="448" t="s">
        <v>6193</v>
      </c>
      <c r="D4841" s="449" t="s">
        <v>14949</v>
      </c>
    </row>
    <row r="4842" spans="1:4">
      <c r="A4842" s="446">
        <v>13256</v>
      </c>
      <c r="B4842" s="447" t="s">
        <v>10863</v>
      </c>
      <c r="C4842" s="448" t="s">
        <v>6193</v>
      </c>
      <c r="D4842" s="449" t="s">
        <v>14950</v>
      </c>
    </row>
    <row r="4843" spans="1:4">
      <c r="A4843" s="446">
        <v>7757</v>
      </c>
      <c r="B4843" s="447" t="s">
        <v>10864</v>
      </c>
      <c r="C4843" s="448" t="s">
        <v>6193</v>
      </c>
      <c r="D4843" s="449" t="s">
        <v>14951</v>
      </c>
    </row>
    <row r="4844" spans="1:4">
      <c r="A4844" s="446">
        <v>7758</v>
      </c>
      <c r="B4844" s="447" t="s">
        <v>10865</v>
      </c>
      <c r="C4844" s="448" t="s">
        <v>6193</v>
      </c>
      <c r="D4844" s="449" t="s">
        <v>14952</v>
      </c>
    </row>
    <row r="4845" spans="1:4">
      <c r="A4845" s="446">
        <v>7759</v>
      </c>
      <c r="B4845" s="447" t="s">
        <v>10866</v>
      </c>
      <c r="C4845" s="448" t="s">
        <v>6193</v>
      </c>
      <c r="D4845" s="449" t="s">
        <v>14953</v>
      </c>
    </row>
    <row r="4846" spans="1:4">
      <c r="A4846" s="446">
        <v>40334</v>
      </c>
      <c r="B4846" s="447" t="s">
        <v>10867</v>
      </c>
      <c r="C4846" s="448" t="s">
        <v>6193</v>
      </c>
      <c r="D4846" s="449" t="s">
        <v>14954</v>
      </c>
    </row>
    <row r="4847" spans="1:4">
      <c r="A4847" s="446">
        <v>7745</v>
      </c>
      <c r="B4847" s="447" t="s">
        <v>10868</v>
      </c>
      <c r="C4847" s="448" t="s">
        <v>6193</v>
      </c>
      <c r="D4847" s="449" t="s">
        <v>14857</v>
      </c>
    </row>
    <row r="4848" spans="1:4">
      <c r="A4848" s="446">
        <v>7714</v>
      </c>
      <c r="B4848" s="447" t="s">
        <v>10869</v>
      </c>
      <c r="C4848" s="448" t="s">
        <v>6193</v>
      </c>
      <c r="D4848" s="449" t="s">
        <v>14955</v>
      </c>
    </row>
    <row r="4849" spans="1:4">
      <c r="A4849" s="446">
        <v>7725</v>
      </c>
      <c r="B4849" s="447" t="s">
        <v>10870</v>
      </c>
      <c r="C4849" s="448" t="s">
        <v>6193</v>
      </c>
      <c r="D4849" s="449" t="s">
        <v>11836</v>
      </c>
    </row>
    <row r="4850" spans="1:4">
      <c r="A4850" s="446">
        <v>7742</v>
      </c>
      <c r="B4850" s="447" t="s">
        <v>10871</v>
      </c>
      <c r="C4850" s="448" t="s">
        <v>6193</v>
      </c>
      <c r="D4850" s="449" t="s">
        <v>14956</v>
      </c>
    </row>
    <row r="4851" spans="1:4">
      <c r="A4851" s="446">
        <v>7750</v>
      </c>
      <c r="B4851" s="447" t="s">
        <v>10872</v>
      </c>
      <c r="C4851" s="448" t="s">
        <v>6193</v>
      </c>
      <c r="D4851" s="449" t="s">
        <v>14957</v>
      </c>
    </row>
    <row r="4852" spans="1:4">
      <c r="A4852" s="446">
        <v>7756</v>
      </c>
      <c r="B4852" s="447" t="s">
        <v>10873</v>
      </c>
      <c r="C4852" s="448" t="s">
        <v>6193</v>
      </c>
      <c r="D4852" s="449" t="s">
        <v>14958</v>
      </c>
    </row>
    <row r="4853" spans="1:4">
      <c r="A4853" s="446">
        <v>7765</v>
      </c>
      <c r="B4853" s="447" t="s">
        <v>10874</v>
      </c>
      <c r="C4853" s="448" t="s">
        <v>6193</v>
      </c>
      <c r="D4853" s="449" t="s">
        <v>14959</v>
      </c>
    </row>
    <row r="4854" spans="1:4">
      <c r="A4854" s="446">
        <v>12569</v>
      </c>
      <c r="B4854" s="447" t="s">
        <v>10875</v>
      </c>
      <c r="C4854" s="448" t="s">
        <v>6193</v>
      </c>
      <c r="D4854" s="449" t="s">
        <v>14960</v>
      </c>
    </row>
    <row r="4855" spans="1:4">
      <c r="A4855" s="446">
        <v>7766</v>
      </c>
      <c r="B4855" s="447" t="s">
        <v>10876</v>
      </c>
      <c r="C4855" s="448" t="s">
        <v>6193</v>
      </c>
      <c r="D4855" s="449" t="s">
        <v>14961</v>
      </c>
    </row>
    <row r="4856" spans="1:4">
      <c r="A4856" s="446">
        <v>7767</v>
      </c>
      <c r="B4856" s="447" t="s">
        <v>10877</v>
      </c>
      <c r="C4856" s="448" t="s">
        <v>6193</v>
      </c>
      <c r="D4856" s="449" t="s">
        <v>14962</v>
      </c>
    </row>
    <row r="4857" spans="1:4">
      <c r="A4857" s="446">
        <v>7727</v>
      </c>
      <c r="B4857" s="447" t="s">
        <v>10878</v>
      </c>
      <c r="C4857" s="448" t="s">
        <v>6193</v>
      </c>
      <c r="D4857" s="449" t="s">
        <v>14963</v>
      </c>
    </row>
    <row r="4858" spans="1:4">
      <c r="A4858" s="446">
        <v>7760</v>
      </c>
      <c r="B4858" s="447" t="s">
        <v>10879</v>
      </c>
      <c r="C4858" s="448" t="s">
        <v>6193</v>
      </c>
      <c r="D4858" s="449" t="s">
        <v>14964</v>
      </c>
    </row>
    <row r="4859" spans="1:4">
      <c r="A4859" s="446">
        <v>7761</v>
      </c>
      <c r="B4859" s="447" t="s">
        <v>10880</v>
      </c>
      <c r="C4859" s="448" t="s">
        <v>6193</v>
      </c>
      <c r="D4859" s="449" t="s">
        <v>14965</v>
      </c>
    </row>
    <row r="4860" spans="1:4">
      <c r="A4860" s="446">
        <v>7752</v>
      </c>
      <c r="B4860" s="447" t="s">
        <v>10881</v>
      </c>
      <c r="C4860" s="448" t="s">
        <v>6193</v>
      </c>
      <c r="D4860" s="449" t="s">
        <v>14966</v>
      </c>
    </row>
    <row r="4861" spans="1:4">
      <c r="A4861" s="446">
        <v>7762</v>
      </c>
      <c r="B4861" s="447" t="s">
        <v>10882</v>
      </c>
      <c r="C4861" s="448" t="s">
        <v>6193</v>
      </c>
      <c r="D4861" s="449" t="s">
        <v>14967</v>
      </c>
    </row>
    <row r="4862" spans="1:4">
      <c r="A4862" s="446">
        <v>7722</v>
      </c>
      <c r="B4862" s="447" t="s">
        <v>10883</v>
      </c>
      <c r="C4862" s="448" t="s">
        <v>6193</v>
      </c>
      <c r="D4862" s="449" t="s">
        <v>14968</v>
      </c>
    </row>
    <row r="4863" spans="1:4">
      <c r="A4863" s="446">
        <v>7763</v>
      </c>
      <c r="B4863" s="447" t="s">
        <v>10884</v>
      </c>
      <c r="C4863" s="448" t="s">
        <v>6193</v>
      </c>
      <c r="D4863" s="449" t="s">
        <v>14969</v>
      </c>
    </row>
    <row r="4864" spans="1:4">
      <c r="A4864" s="446">
        <v>7764</v>
      </c>
      <c r="B4864" s="447" t="s">
        <v>10885</v>
      </c>
      <c r="C4864" s="448" t="s">
        <v>6193</v>
      </c>
      <c r="D4864" s="449" t="s">
        <v>14970</v>
      </c>
    </row>
    <row r="4865" spans="1:4">
      <c r="A4865" s="446">
        <v>12572</v>
      </c>
      <c r="B4865" s="447" t="s">
        <v>10886</v>
      </c>
      <c r="C4865" s="448" t="s">
        <v>6193</v>
      </c>
      <c r="D4865" s="449" t="s">
        <v>14971</v>
      </c>
    </row>
    <row r="4866" spans="1:4">
      <c r="A4866" s="446">
        <v>12573</v>
      </c>
      <c r="B4866" s="447" t="s">
        <v>10887</v>
      </c>
      <c r="C4866" s="448" t="s">
        <v>6193</v>
      </c>
      <c r="D4866" s="449" t="s">
        <v>14972</v>
      </c>
    </row>
    <row r="4867" spans="1:4">
      <c r="A4867" s="446">
        <v>12574</v>
      </c>
      <c r="B4867" s="447" t="s">
        <v>10888</v>
      </c>
      <c r="C4867" s="448" t="s">
        <v>6193</v>
      </c>
      <c r="D4867" s="449" t="s">
        <v>14973</v>
      </c>
    </row>
    <row r="4868" spans="1:4">
      <c r="A4868" s="446">
        <v>12575</v>
      </c>
      <c r="B4868" s="447" t="s">
        <v>10889</v>
      </c>
      <c r="C4868" s="448" t="s">
        <v>6193</v>
      </c>
      <c r="D4868" s="449" t="s">
        <v>14974</v>
      </c>
    </row>
    <row r="4869" spans="1:4">
      <c r="A4869" s="446">
        <v>12576</v>
      </c>
      <c r="B4869" s="447" t="s">
        <v>10890</v>
      </c>
      <c r="C4869" s="448" t="s">
        <v>6193</v>
      </c>
      <c r="D4869" s="449" t="s">
        <v>14975</v>
      </c>
    </row>
    <row r="4870" spans="1:4">
      <c r="A4870" s="446">
        <v>12577</v>
      </c>
      <c r="B4870" s="447" t="s">
        <v>10891</v>
      </c>
      <c r="C4870" s="448" t="s">
        <v>6193</v>
      </c>
      <c r="D4870" s="449" t="s">
        <v>14976</v>
      </c>
    </row>
    <row r="4871" spans="1:4">
      <c r="A4871" s="446">
        <v>12578</v>
      </c>
      <c r="B4871" s="447" t="s">
        <v>10892</v>
      </c>
      <c r="C4871" s="448" t="s">
        <v>6193</v>
      </c>
      <c r="D4871" s="449" t="s">
        <v>14977</v>
      </c>
    </row>
    <row r="4872" spans="1:4">
      <c r="A4872" s="446">
        <v>12579</v>
      </c>
      <c r="B4872" s="447" t="s">
        <v>10893</v>
      </c>
      <c r="C4872" s="448" t="s">
        <v>6193</v>
      </c>
      <c r="D4872" s="449" t="s">
        <v>14978</v>
      </c>
    </row>
    <row r="4873" spans="1:4">
      <c r="A4873" s="446">
        <v>12580</v>
      </c>
      <c r="B4873" s="447" t="s">
        <v>10894</v>
      </c>
      <c r="C4873" s="448" t="s">
        <v>6193</v>
      </c>
      <c r="D4873" s="449" t="s">
        <v>14979</v>
      </c>
    </row>
    <row r="4874" spans="1:4">
      <c r="A4874" s="446">
        <v>12581</v>
      </c>
      <c r="B4874" s="447" t="s">
        <v>10895</v>
      </c>
      <c r="C4874" s="448" t="s">
        <v>6193</v>
      </c>
      <c r="D4874" s="449" t="s">
        <v>14980</v>
      </c>
    </row>
    <row r="4875" spans="1:4" ht="30">
      <c r="A4875" s="446">
        <v>41785</v>
      </c>
      <c r="B4875" s="447" t="s">
        <v>10896</v>
      </c>
      <c r="C4875" s="448" t="s">
        <v>6193</v>
      </c>
      <c r="D4875" s="449" t="s">
        <v>14981</v>
      </c>
    </row>
    <row r="4876" spans="1:4" ht="30">
      <c r="A4876" s="446">
        <v>41781</v>
      </c>
      <c r="B4876" s="447" t="s">
        <v>10897</v>
      </c>
      <c r="C4876" s="448" t="s">
        <v>6193</v>
      </c>
      <c r="D4876" s="449" t="s">
        <v>14982</v>
      </c>
    </row>
    <row r="4877" spans="1:4" ht="30">
      <c r="A4877" s="446">
        <v>41783</v>
      </c>
      <c r="B4877" s="447" t="s">
        <v>10898</v>
      </c>
      <c r="C4877" s="448" t="s">
        <v>6193</v>
      </c>
      <c r="D4877" s="449" t="s">
        <v>14983</v>
      </c>
    </row>
    <row r="4878" spans="1:4" ht="30">
      <c r="A4878" s="446">
        <v>41786</v>
      </c>
      <c r="B4878" s="447" t="s">
        <v>10899</v>
      </c>
      <c r="C4878" s="448" t="s">
        <v>6193</v>
      </c>
      <c r="D4878" s="449" t="s">
        <v>14984</v>
      </c>
    </row>
    <row r="4879" spans="1:4" ht="30">
      <c r="A4879" s="446">
        <v>41779</v>
      </c>
      <c r="B4879" s="447" t="s">
        <v>10900</v>
      </c>
      <c r="C4879" s="448" t="s">
        <v>6193</v>
      </c>
      <c r="D4879" s="449" t="s">
        <v>14985</v>
      </c>
    </row>
    <row r="4880" spans="1:4" ht="30">
      <c r="A4880" s="446">
        <v>41780</v>
      </c>
      <c r="B4880" s="447" t="s">
        <v>10901</v>
      </c>
      <c r="C4880" s="448" t="s">
        <v>6193</v>
      </c>
      <c r="D4880" s="449" t="s">
        <v>14986</v>
      </c>
    </row>
    <row r="4881" spans="1:4" ht="30">
      <c r="A4881" s="446">
        <v>41782</v>
      </c>
      <c r="B4881" s="447" t="s">
        <v>10902</v>
      </c>
      <c r="C4881" s="448" t="s">
        <v>6193</v>
      </c>
      <c r="D4881" s="449" t="s">
        <v>14987</v>
      </c>
    </row>
    <row r="4882" spans="1:4">
      <c r="A4882" s="446">
        <v>38130</v>
      </c>
      <c r="B4882" s="447" t="s">
        <v>10903</v>
      </c>
      <c r="C4882" s="448" t="s">
        <v>6193</v>
      </c>
      <c r="D4882" s="449" t="s">
        <v>14988</v>
      </c>
    </row>
    <row r="4883" spans="1:4">
      <c r="A4883" s="446">
        <v>21123</v>
      </c>
      <c r="B4883" s="447" t="s">
        <v>10904</v>
      </c>
      <c r="C4883" s="448" t="s">
        <v>6193</v>
      </c>
      <c r="D4883" s="449" t="s">
        <v>14989</v>
      </c>
    </row>
    <row r="4884" spans="1:4">
      <c r="A4884" s="446">
        <v>21124</v>
      </c>
      <c r="B4884" s="447" t="s">
        <v>10905</v>
      </c>
      <c r="C4884" s="448" t="s">
        <v>6193</v>
      </c>
      <c r="D4884" s="449" t="s">
        <v>14990</v>
      </c>
    </row>
    <row r="4885" spans="1:4">
      <c r="A4885" s="446">
        <v>21125</v>
      </c>
      <c r="B4885" s="447" t="s">
        <v>10906</v>
      </c>
      <c r="C4885" s="448" t="s">
        <v>6193</v>
      </c>
      <c r="D4885" s="449" t="s">
        <v>12959</v>
      </c>
    </row>
    <row r="4886" spans="1:4">
      <c r="A4886" s="446">
        <v>38028</v>
      </c>
      <c r="B4886" s="447" t="s">
        <v>10907</v>
      </c>
      <c r="C4886" s="448" t="s">
        <v>6193</v>
      </c>
      <c r="D4886" s="449" t="s">
        <v>14991</v>
      </c>
    </row>
    <row r="4887" spans="1:4">
      <c r="A4887" s="446">
        <v>38029</v>
      </c>
      <c r="B4887" s="447" t="s">
        <v>10908</v>
      </c>
      <c r="C4887" s="448" t="s">
        <v>6193</v>
      </c>
      <c r="D4887" s="449" t="s">
        <v>14992</v>
      </c>
    </row>
    <row r="4888" spans="1:4">
      <c r="A4888" s="446">
        <v>38030</v>
      </c>
      <c r="B4888" s="447" t="s">
        <v>15329</v>
      </c>
      <c r="C4888" s="448" t="s">
        <v>6193</v>
      </c>
      <c r="D4888" s="449" t="s">
        <v>14993</v>
      </c>
    </row>
    <row r="4889" spans="1:4">
      <c r="A4889" s="446">
        <v>38031</v>
      </c>
      <c r="B4889" s="447" t="s">
        <v>15328</v>
      </c>
      <c r="C4889" s="448" t="s">
        <v>6193</v>
      </c>
      <c r="D4889" s="449" t="s">
        <v>14994</v>
      </c>
    </row>
    <row r="4890" spans="1:4" ht="45">
      <c r="A4890" s="446">
        <v>39735</v>
      </c>
      <c r="B4890" s="447" t="s">
        <v>10909</v>
      </c>
      <c r="C4890" s="448" t="s">
        <v>6193</v>
      </c>
      <c r="D4890" s="449" t="s">
        <v>14995</v>
      </c>
    </row>
    <row r="4891" spans="1:4" ht="45">
      <c r="A4891" s="446">
        <v>39734</v>
      </c>
      <c r="B4891" s="447" t="s">
        <v>10910</v>
      </c>
      <c r="C4891" s="448" t="s">
        <v>6193</v>
      </c>
      <c r="D4891" s="449" t="s">
        <v>14996</v>
      </c>
    </row>
    <row r="4892" spans="1:4" ht="45">
      <c r="A4892" s="446">
        <v>39736</v>
      </c>
      <c r="B4892" s="447" t="s">
        <v>10911</v>
      </c>
      <c r="C4892" s="448" t="s">
        <v>6193</v>
      </c>
      <c r="D4892" s="449" t="s">
        <v>14997</v>
      </c>
    </row>
    <row r="4893" spans="1:4" ht="45">
      <c r="A4893" s="446">
        <v>39739</v>
      </c>
      <c r="B4893" s="447" t="s">
        <v>10914</v>
      </c>
      <c r="C4893" s="448" t="s">
        <v>6193</v>
      </c>
      <c r="D4893" s="449" t="s">
        <v>13637</v>
      </c>
    </row>
    <row r="4894" spans="1:4" ht="45">
      <c r="A4894" s="446">
        <v>39737</v>
      </c>
      <c r="B4894" s="447" t="s">
        <v>10912</v>
      </c>
      <c r="C4894" s="448" t="s">
        <v>6193</v>
      </c>
      <c r="D4894" s="449" t="s">
        <v>14998</v>
      </c>
    </row>
    <row r="4895" spans="1:4" ht="45">
      <c r="A4895" s="446">
        <v>39738</v>
      </c>
      <c r="B4895" s="447" t="s">
        <v>10913</v>
      </c>
      <c r="C4895" s="448" t="s">
        <v>6193</v>
      </c>
      <c r="D4895" s="449" t="s">
        <v>13428</v>
      </c>
    </row>
    <row r="4896" spans="1:4" ht="45">
      <c r="A4896" s="446">
        <v>39733</v>
      </c>
      <c r="B4896" s="447" t="s">
        <v>10915</v>
      </c>
      <c r="C4896" s="448" t="s">
        <v>6193</v>
      </c>
      <c r="D4896" s="449" t="s">
        <v>14999</v>
      </c>
    </row>
    <row r="4897" spans="1:4" ht="45">
      <c r="A4897" s="446">
        <v>39854</v>
      </c>
      <c r="B4897" s="447" t="s">
        <v>10916</v>
      </c>
      <c r="C4897" s="448" t="s">
        <v>6193</v>
      </c>
      <c r="D4897" s="449" t="s">
        <v>15000</v>
      </c>
    </row>
    <row r="4898" spans="1:4" ht="45">
      <c r="A4898" s="446">
        <v>39740</v>
      </c>
      <c r="B4898" s="447" t="s">
        <v>10917</v>
      </c>
      <c r="C4898" s="448" t="s">
        <v>6193</v>
      </c>
      <c r="D4898" s="449" t="s">
        <v>15001</v>
      </c>
    </row>
    <row r="4899" spans="1:4" ht="45">
      <c r="A4899" s="446">
        <v>39741</v>
      </c>
      <c r="B4899" s="447" t="s">
        <v>10918</v>
      </c>
      <c r="C4899" s="448" t="s">
        <v>6193</v>
      </c>
      <c r="D4899" s="449" t="s">
        <v>15002</v>
      </c>
    </row>
    <row r="4900" spans="1:4" ht="45">
      <c r="A4900" s="446">
        <v>39853</v>
      </c>
      <c r="B4900" s="447" t="s">
        <v>10919</v>
      </c>
      <c r="C4900" s="448" t="s">
        <v>6193</v>
      </c>
      <c r="D4900" s="449" t="s">
        <v>12662</v>
      </c>
    </row>
    <row r="4901" spans="1:4" ht="45">
      <c r="A4901" s="446">
        <v>39742</v>
      </c>
      <c r="B4901" s="447" t="s">
        <v>10920</v>
      </c>
      <c r="C4901" s="448" t="s">
        <v>6193</v>
      </c>
      <c r="D4901" s="449" t="s">
        <v>15003</v>
      </c>
    </row>
    <row r="4902" spans="1:4" ht="30">
      <c r="A4902" s="446">
        <v>39749</v>
      </c>
      <c r="B4902" s="447" t="s">
        <v>10921</v>
      </c>
      <c r="C4902" s="448" t="s">
        <v>6193</v>
      </c>
      <c r="D4902" s="449" t="s">
        <v>15004</v>
      </c>
    </row>
    <row r="4903" spans="1:4" ht="30">
      <c r="A4903" s="446">
        <v>39751</v>
      </c>
      <c r="B4903" s="447" t="s">
        <v>10922</v>
      </c>
      <c r="C4903" s="448" t="s">
        <v>6193</v>
      </c>
      <c r="D4903" s="449" t="s">
        <v>15005</v>
      </c>
    </row>
    <row r="4904" spans="1:4" ht="30">
      <c r="A4904" s="446">
        <v>39750</v>
      </c>
      <c r="B4904" s="447" t="s">
        <v>10923</v>
      </c>
      <c r="C4904" s="448" t="s">
        <v>6193</v>
      </c>
      <c r="D4904" s="449" t="s">
        <v>15006</v>
      </c>
    </row>
    <row r="4905" spans="1:4" ht="30">
      <c r="A4905" s="446">
        <v>39747</v>
      </c>
      <c r="B4905" s="447" t="s">
        <v>10924</v>
      </c>
      <c r="C4905" s="448" t="s">
        <v>6193</v>
      </c>
      <c r="D4905" s="449" t="s">
        <v>14171</v>
      </c>
    </row>
    <row r="4906" spans="1:4" ht="30">
      <c r="A4906" s="446">
        <v>39753</v>
      </c>
      <c r="B4906" s="447" t="s">
        <v>10925</v>
      </c>
      <c r="C4906" s="448" t="s">
        <v>6193</v>
      </c>
      <c r="D4906" s="449" t="s">
        <v>15007</v>
      </c>
    </row>
    <row r="4907" spans="1:4" ht="30">
      <c r="A4907" s="446">
        <v>39754</v>
      </c>
      <c r="B4907" s="447" t="s">
        <v>10926</v>
      </c>
      <c r="C4907" s="448" t="s">
        <v>6193</v>
      </c>
      <c r="D4907" s="449" t="s">
        <v>15008</v>
      </c>
    </row>
    <row r="4908" spans="1:4" ht="30">
      <c r="A4908" s="446">
        <v>39748</v>
      </c>
      <c r="B4908" s="447" t="s">
        <v>10927</v>
      </c>
      <c r="C4908" s="448" t="s">
        <v>6193</v>
      </c>
      <c r="D4908" s="449" t="s">
        <v>15009</v>
      </c>
    </row>
    <row r="4909" spans="1:4" ht="30">
      <c r="A4909" s="446">
        <v>39755</v>
      </c>
      <c r="B4909" s="447" t="s">
        <v>10928</v>
      </c>
      <c r="C4909" s="448" t="s">
        <v>6193</v>
      </c>
      <c r="D4909" s="449" t="s">
        <v>15010</v>
      </c>
    </row>
    <row r="4910" spans="1:4">
      <c r="A4910" s="446">
        <v>12742</v>
      </c>
      <c r="B4910" s="447" t="s">
        <v>10929</v>
      </c>
      <c r="C4910" s="448" t="s">
        <v>6193</v>
      </c>
      <c r="D4910" s="449" t="s">
        <v>15011</v>
      </c>
    </row>
    <row r="4911" spans="1:4">
      <c r="A4911" s="446">
        <v>12713</v>
      </c>
      <c r="B4911" s="447" t="s">
        <v>10930</v>
      </c>
      <c r="C4911" s="448" t="s">
        <v>6193</v>
      </c>
      <c r="D4911" s="449" t="s">
        <v>15012</v>
      </c>
    </row>
    <row r="4912" spans="1:4">
      <c r="A4912" s="446">
        <v>12743</v>
      </c>
      <c r="B4912" s="447" t="s">
        <v>10931</v>
      </c>
      <c r="C4912" s="448" t="s">
        <v>6193</v>
      </c>
      <c r="D4912" s="449" t="s">
        <v>11366</v>
      </c>
    </row>
    <row r="4913" spans="1:4">
      <c r="A4913" s="446">
        <v>12744</v>
      </c>
      <c r="B4913" s="447" t="s">
        <v>10932</v>
      </c>
      <c r="C4913" s="448" t="s">
        <v>6193</v>
      </c>
      <c r="D4913" s="449" t="s">
        <v>15013</v>
      </c>
    </row>
    <row r="4914" spans="1:4">
      <c r="A4914" s="446">
        <v>12745</v>
      </c>
      <c r="B4914" s="447" t="s">
        <v>10933</v>
      </c>
      <c r="C4914" s="448" t="s">
        <v>6193</v>
      </c>
      <c r="D4914" s="449" t="s">
        <v>15014</v>
      </c>
    </row>
    <row r="4915" spans="1:4">
      <c r="A4915" s="446">
        <v>12746</v>
      </c>
      <c r="B4915" s="447" t="s">
        <v>10934</v>
      </c>
      <c r="C4915" s="448" t="s">
        <v>6193</v>
      </c>
      <c r="D4915" s="449" t="s">
        <v>15015</v>
      </c>
    </row>
    <row r="4916" spans="1:4">
      <c r="A4916" s="446">
        <v>12747</v>
      </c>
      <c r="B4916" s="447" t="s">
        <v>10935</v>
      </c>
      <c r="C4916" s="448" t="s">
        <v>6193</v>
      </c>
      <c r="D4916" s="449" t="s">
        <v>15016</v>
      </c>
    </row>
    <row r="4917" spans="1:4">
      <c r="A4917" s="446">
        <v>12748</v>
      </c>
      <c r="B4917" s="447" t="s">
        <v>15327</v>
      </c>
      <c r="C4917" s="448" t="s">
        <v>6193</v>
      </c>
      <c r="D4917" s="449" t="s">
        <v>15017</v>
      </c>
    </row>
    <row r="4918" spans="1:4">
      <c r="A4918" s="446">
        <v>12749</v>
      </c>
      <c r="B4918" s="447" t="s">
        <v>15326</v>
      </c>
      <c r="C4918" s="448" t="s">
        <v>6193</v>
      </c>
      <c r="D4918" s="449" t="s">
        <v>15018</v>
      </c>
    </row>
    <row r="4919" spans="1:4" ht="30">
      <c r="A4919" s="446">
        <v>39726</v>
      </c>
      <c r="B4919" s="447" t="s">
        <v>10936</v>
      </c>
      <c r="C4919" s="448" t="s">
        <v>6193</v>
      </c>
      <c r="D4919" s="449" t="s">
        <v>15019</v>
      </c>
    </row>
    <row r="4920" spans="1:4" ht="30">
      <c r="A4920" s="446">
        <v>39728</v>
      </c>
      <c r="B4920" s="447" t="s">
        <v>10937</v>
      </c>
      <c r="C4920" s="448" t="s">
        <v>6193</v>
      </c>
      <c r="D4920" s="449" t="s">
        <v>15020</v>
      </c>
    </row>
    <row r="4921" spans="1:4" ht="30">
      <c r="A4921" s="446">
        <v>39727</v>
      </c>
      <c r="B4921" s="447" t="s">
        <v>10938</v>
      </c>
      <c r="C4921" s="448" t="s">
        <v>6193</v>
      </c>
      <c r="D4921" s="449" t="s">
        <v>15021</v>
      </c>
    </row>
    <row r="4922" spans="1:4" ht="30">
      <c r="A4922" s="446">
        <v>39724</v>
      </c>
      <c r="B4922" s="447" t="s">
        <v>10939</v>
      </c>
      <c r="C4922" s="448" t="s">
        <v>6193</v>
      </c>
      <c r="D4922" s="449" t="s">
        <v>15022</v>
      </c>
    </row>
    <row r="4923" spans="1:4" ht="30">
      <c r="A4923" s="446">
        <v>39729</v>
      </c>
      <c r="B4923" s="447" t="s">
        <v>10940</v>
      </c>
      <c r="C4923" s="448" t="s">
        <v>6193</v>
      </c>
      <c r="D4923" s="449" t="s">
        <v>15023</v>
      </c>
    </row>
    <row r="4924" spans="1:4" ht="30">
      <c r="A4924" s="446">
        <v>39730</v>
      </c>
      <c r="B4924" s="447" t="s">
        <v>10941</v>
      </c>
      <c r="C4924" s="448" t="s">
        <v>6193</v>
      </c>
      <c r="D4924" s="449" t="s">
        <v>15024</v>
      </c>
    </row>
    <row r="4925" spans="1:4" ht="30">
      <c r="A4925" s="446">
        <v>39731</v>
      </c>
      <c r="B4925" s="447" t="s">
        <v>10942</v>
      </c>
      <c r="C4925" s="448" t="s">
        <v>6193</v>
      </c>
      <c r="D4925" s="449" t="s">
        <v>15025</v>
      </c>
    </row>
    <row r="4926" spans="1:4" ht="30">
      <c r="A4926" s="446">
        <v>39725</v>
      </c>
      <c r="B4926" s="447" t="s">
        <v>10943</v>
      </c>
      <c r="C4926" s="448" t="s">
        <v>6193</v>
      </c>
      <c r="D4926" s="449" t="s">
        <v>15026</v>
      </c>
    </row>
    <row r="4927" spans="1:4" ht="30">
      <c r="A4927" s="446">
        <v>39732</v>
      </c>
      <c r="B4927" s="447" t="s">
        <v>10944</v>
      </c>
      <c r="C4927" s="448" t="s">
        <v>6193</v>
      </c>
      <c r="D4927" s="449" t="s">
        <v>15027</v>
      </c>
    </row>
    <row r="4928" spans="1:4" ht="30">
      <c r="A4928" s="446">
        <v>39660</v>
      </c>
      <c r="B4928" s="447" t="s">
        <v>10945</v>
      </c>
      <c r="C4928" s="448" t="s">
        <v>6193</v>
      </c>
      <c r="D4928" s="449" t="s">
        <v>15028</v>
      </c>
    </row>
    <row r="4929" spans="1:4" ht="30">
      <c r="A4929" s="446">
        <v>39662</v>
      </c>
      <c r="B4929" s="447" t="s">
        <v>10946</v>
      </c>
      <c r="C4929" s="448" t="s">
        <v>6193</v>
      </c>
      <c r="D4929" s="449" t="s">
        <v>11919</v>
      </c>
    </row>
    <row r="4930" spans="1:4" ht="30">
      <c r="A4930" s="446">
        <v>39661</v>
      </c>
      <c r="B4930" s="447" t="s">
        <v>10947</v>
      </c>
      <c r="C4930" s="448" t="s">
        <v>6193</v>
      </c>
      <c r="D4930" s="449" t="s">
        <v>13566</v>
      </c>
    </row>
    <row r="4931" spans="1:4" ht="30">
      <c r="A4931" s="446">
        <v>39666</v>
      </c>
      <c r="B4931" s="447" t="s">
        <v>10948</v>
      </c>
      <c r="C4931" s="448" t="s">
        <v>6193</v>
      </c>
      <c r="D4931" s="449" t="s">
        <v>15029</v>
      </c>
    </row>
    <row r="4932" spans="1:4" ht="30">
      <c r="A4932" s="446">
        <v>39664</v>
      </c>
      <c r="B4932" s="447" t="s">
        <v>10949</v>
      </c>
      <c r="C4932" s="448" t="s">
        <v>6193</v>
      </c>
      <c r="D4932" s="449" t="s">
        <v>15030</v>
      </c>
    </row>
    <row r="4933" spans="1:4" ht="30">
      <c r="A4933" s="446">
        <v>39663</v>
      </c>
      <c r="B4933" s="447" t="s">
        <v>10950</v>
      </c>
      <c r="C4933" s="448" t="s">
        <v>6193</v>
      </c>
      <c r="D4933" s="449" t="s">
        <v>15031</v>
      </c>
    </row>
    <row r="4934" spans="1:4" ht="30">
      <c r="A4934" s="446">
        <v>39665</v>
      </c>
      <c r="B4934" s="447" t="s">
        <v>10951</v>
      </c>
      <c r="C4934" s="448" t="s">
        <v>6193</v>
      </c>
      <c r="D4934" s="449" t="s">
        <v>15032</v>
      </c>
    </row>
    <row r="4935" spans="1:4" ht="30">
      <c r="A4935" s="446">
        <v>39752</v>
      </c>
      <c r="B4935" s="447" t="s">
        <v>10952</v>
      </c>
      <c r="C4935" s="448" t="s">
        <v>6193</v>
      </c>
      <c r="D4935" s="449" t="s">
        <v>15033</v>
      </c>
    </row>
    <row r="4936" spans="1:4">
      <c r="A4936" s="446">
        <v>12583</v>
      </c>
      <c r="B4936" s="447" t="s">
        <v>15325</v>
      </c>
      <c r="C4936" s="448" t="s">
        <v>6193</v>
      </c>
      <c r="D4936" s="449" t="s">
        <v>15034</v>
      </c>
    </row>
    <row r="4937" spans="1:4">
      <c r="A4937" s="446">
        <v>12584</v>
      </c>
      <c r="B4937" s="447" t="s">
        <v>15324</v>
      </c>
      <c r="C4937" s="448" t="s">
        <v>6193</v>
      </c>
      <c r="D4937" s="449" t="s">
        <v>12449</v>
      </c>
    </row>
    <row r="4938" spans="1:4" ht="30">
      <c r="A4938" s="446">
        <v>13159</v>
      </c>
      <c r="B4938" s="447" t="s">
        <v>10953</v>
      </c>
      <c r="C4938" s="448" t="s">
        <v>6193</v>
      </c>
      <c r="D4938" s="449" t="s">
        <v>15035</v>
      </c>
    </row>
    <row r="4939" spans="1:4" ht="30">
      <c r="A4939" s="446">
        <v>13168</v>
      </c>
      <c r="B4939" s="447" t="s">
        <v>10954</v>
      </c>
      <c r="C4939" s="448" t="s">
        <v>6193</v>
      </c>
      <c r="D4939" s="449" t="s">
        <v>15036</v>
      </c>
    </row>
    <row r="4940" spans="1:4" ht="30">
      <c r="A4940" s="446">
        <v>13173</v>
      </c>
      <c r="B4940" s="447" t="s">
        <v>10955</v>
      </c>
      <c r="C4940" s="448" t="s">
        <v>6193</v>
      </c>
      <c r="D4940" s="449" t="s">
        <v>11505</v>
      </c>
    </row>
    <row r="4941" spans="1:4" ht="30">
      <c r="A4941" s="446">
        <v>37449</v>
      </c>
      <c r="B4941" s="447" t="s">
        <v>10956</v>
      </c>
      <c r="C4941" s="448" t="s">
        <v>6193</v>
      </c>
      <c r="D4941" s="449" t="s">
        <v>12021</v>
      </c>
    </row>
    <row r="4942" spans="1:4" ht="30">
      <c r="A4942" s="446">
        <v>37450</v>
      </c>
      <c r="B4942" s="447" t="s">
        <v>10957</v>
      </c>
      <c r="C4942" s="448" t="s">
        <v>6193</v>
      </c>
      <c r="D4942" s="449" t="s">
        <v>15037</v>
      </c>
    </row>
    <row r="4943" spans="1:4" ht="30">
      <c r="A4943" s="446">
        <v>37451</v>
      </c>
      <c r="B4943" s="447" t="s">
        <v>10958</v>
      </c>
      <c r="C4943" s="448" t="s">
        <v>6193</v>
      </c>
      <c r="D4943" s="449" t="s">
        <v>11987</v>
      </c>
    </row>
    <row r="4944" spans="1:4" ht="30">
      <c r="A4944" s="446">
        <v>37452</v>
      </c>
      <c r="B4944" s="447" t="s">
        <v>10959</v>
      </c>
      <c r="C4944" s="448" t="s">
        <v>6193</v>
      </c>
      <c r="D4944" s="449" t="s">
        <v>15038</v>
      </c>
    </row>
    <row r="4945" spans="1:4" ht="30">
      <c r="A4945" s="446">
        <v>37453</v>
      </c>
      <c r="B4945" s="447" t="s">
        <v>10960</v>
      </c>
      <c r="C4945" s="448" t="s">
        <v>6193</v>
      </c>
      <c r="D4945" s="449" t="s">
        <v>15039</v>
      </c>
    </row>
    <row r="4946" spans="1:4">
      <c r="A4946" s="446">
        <v>7778</v>
      </c>
      <c r="B4946" s="447" t="s">
        <v>10961</v>
      </c>
      <c r="C4946" s="448" t="s">
        <v>6193</v>
      </c>
      <c r="D4946" s="449" t="s">
        <v>14900</v>
      </c>
    </row>
    <row r="4947" spans="1:4">
      <c r="A4947" s="446">
        <v>7796</v>
      </c>
      <c r="B4947" s="447" t="s">
        <v>10962</v>
      </c>
      <c r="C4947" s="448" t="s">
        <v>6193</v>
      </c>
      <c r="D4947" s="449" t="s">
        <v>15040</v>
      </c>
    </row>
    <row r="4948" spans="1:4">
      <c r="A4948" s="446">
        <v>7781</v>
      </c>
      <c r="B4948" s="447" t="s">
        <v>10963</v>
      </c>
      <c r="C4948" s="448" t="s">
        <v>6193</v>
      </c>
      <c r="D4948" s="449" t="s">
        <v>15041</v>
      </c>
    </row>
    <row r="4949" spans="1:4">
      <c r="A4949" s="446">
        <v>7795</v>
      </c>
      <c r="B4949" s="447" t="s">
        <v>10964</v>
      </c>
      <c r="C4949" s="448" t="s">
        <v>6193</v>
      </c>
      <c r="D4949" s="449" t="s">
        <v>15042</v>
      </c>
    </row>
    <row r="4950" spans="1:4">
      <c r="A4950" s="446">
        <v>7791</v>
      </c>
      <c r="B4950" s="447" t="s">
        <v>10965</v>
      </c>
      <c r="C4950" s="448" t="s">
        <v>6193</v>
      </c>
      <c r="D4950" s="449" t="s">
        <v>15043</v>
      </c>
    </row>
    <row r="4951" spans="1:4">
      <c r="A4951" s="446">
        <v>7783</v>
      </c>
      <c r="B4951" s="447" t="s">
        <v>10966</v>
      </c>
      <c r="C4951" s="448" t="s">
        <v>6193</v>
      </c>
      <c r="D4951" s="449" t="s">
        <v>12846</v>
      </c>
    </row>
    <row r="4952" spans="1:4">
      <c r="A4952" s="446">
        <v>7790</v>
      </c>
      <c r="B4952" s="447" t="s">
        <v>10967</v>
      </c>
      <c r="C4952" s="448" t="s">
        <v>6193</v>
      </c>
      <c r="D4952" s="449" t="s">
        <v>15044</v>
      </c>
    </row>
    <row r="4953" spans="1:4">
      <c r="A4953" s="446">
        <v>7785</v>
      </c>
      <c r="B4953" s="447" t="s">
        <v>10968</v>
      </c>
      <c r="C4953" s="448" t="s">
        <v>6193</v>
      </c>
      <c r="D4953" s="449" t="s">
        <v>12157</v>
      </c>
    </row>
    <row r="4954" spans="1:4">
      <c r="A4954" s="446">
        <v>7792</v>
      </c>
      <c r="B4954" s="447" t="s">
        <v>10969</v>
      </c>
      <c r="C4954" s="448" t="s">
        <v>6193</v>
      </c>
      <c r="D4954" s="449" t="s">
        <v>13159</v>
      </c>
    </row>
    <row r="4955" spans="1:4">
      <c r="A4955" s="446">
        <v>7793</v>
      </c>
      <c r="B4955" s="447" t="s">
        <v>10970</v>
      </c>
      <c r="C4955" s="448" t="s">
        <v>6193</v>
      </c>
      <c r="D4955" s="449" t="s">
        <v>15045</v>
      </c>
    </row>
    <row r="4956" spans="1:4">
      <c r="A4956" s="446">
        <v>12613</v>
      </c>
      <c r="B4956" s="447" t="s">
        <v>10971</v>
      </c>
      <c r="C4956" s="448" t="s">
        <v>6192</v>
      </c>
      <c r="D4956" s="449" t="s">
        <v>15046</v>
      </c>
    </row>
    <row r="4957" spans="1:4">
      <c r="A4957" s="446">
        <v>1031</v>
      </c>
      <c r="B4957" s="447" t="s">
        <v>10972</v>
      </c>
      <c r="C4957" s="448" t="s">
        <v>6192</v>
      </c>
      <c r="D4957" s="449" t="s">
        <v>11704</v>
      </c>
    </row>
    <row r="4958" spans="1:4" ht="30">
      <c r="A4958" s="446">
        <v>39707</v>
      </c>
      <c r="B4958" s="447" t="s">
        <v>10973</v>
      </c>
      <c r="C4958" s="448" t="s">
        <v>6193</v>
      </c>
      <c r="D4958" s="449" t="s">
        <v>11788</v>
      </c>
    </row>
    <row r="4959" spans="1:4" ht="30">
      <c r="A4959" s="446">
        <v>39708</v>
      </c>
      <c r="B4959" s="447" t="s">
        <v>10974</v>
      </c>
      <c r="C4959" s="448" t="s">
        <v>6193</v>
      </c>
      <c r="D4959" s="449" t="s">
        <v>12255</v>
      </c>
    </row>
    <row r="4960" spans="1:4" ht="30">
      <c r="A4960" s="446">
        <v>39710</v>
      </c>
      <c r="B4960" s="447" t="s">
        <v>10975</v>
      </c>
      <c r="C4960" s="448" t="s">
        <v>6193</v>
      </c>
      <c r="D4960" s="449" t="s">
        <v>13280</v>
      </c>
    </row>
    <row r="4961" spans="1:4" ht="30">
      <c r="A4961" s="446">
        <v>39709</v>
      </c>
      <c r="B4961" s="447" t="s">
        <v>10976</v>
      </c>
      <c r="C4961" s="448" t="s">
        <v>6193</v>
      </c>
      <c r="D4961" s="449" t="s">
        <v>15047</v>
      </c>
    </row>
    <row r="4962" spans="1:4" ht="30">
      <c r="A4962" s="446">
        <v>39711</v>
      </c>
      <c r="B4962" s="447" t="s">
        <v>10977</v>
      </c>
      <c r="C4962" s="448" t="s">
        <v>6193</v>
      </c>
      <c r="D4962" s="449" t="s">
        <v>12223</v>
      </c>
    </row>
    <row r="4963" spans="1:4" ht="30">
      <c r="A4963" s="446">
        <v>39714</v>
      </c>
      <c r="B4963" s="447" t="s">
        <v>10980</v>
      </c>
      <c r="C4963" s="448" t="s">
        <v>6193</v>
      </c>
      <c r="D4963" s="449" t="s">
        <v>14734</v>
      </c>
    </row>
    <row r="4964" spans="1:4" ht="30">
      <c r="A4964" s="446">
        <v>39712</v>
      </c>
      <c r="B4964" s="447" t="s">
        <v>10978</v>
      </c>
      <c r="C4964" s="448" t="s">
        <v>6193</v>
      </c>
      <c r="D4964" s="449" t="s">
        <v>13865</v>
      </c>
    </row>
    <row r="4965" spans="1:4" ht="30">
      <c r="A4965" s="446">
        <v>39713</v>
      </c>
      <c r="B4965" s="447" t="s">
        <v>10979</v>
      </c>
      <c r="C4965" s="448" t="s">
        <v>6193</v>
      </c>
      <c r="D4965" s="449" t="s">
        <v>11296</v>
      </c>
    </row>
    <row r="4966" spans="1:4" ht="30">
      <c r="A4966" s="446">
        <v>39715</v>
      </c>
      <c r="B4966" s="447" t="s">
        <v>10981</v>
      </c>
      <c r="C4966" s="448" t="s">
        <v>6193</v>
      </c>
      <c r="D4966" s="449" t="s">
        <v>15048</v>
      </c>
    </row>
    <row r="4967" spans="1:4" ht="30">
      <c r="A4967" s="446">
        <v>39716</v>
      </c>
      <c r="B4967" s="447" t="s">
        <v>10982</v>
      </c>
      <c r="C4967" s="448" t="s">
        <v>6193</v>
      </c>
      <c r="D4967" s="449" t="s">
        <v>11316</v>
      </c>
    </row>
    <row r="4968" spans="1:4" ht="30">
      <c r="A4968" s="446">
        <v>39718</v>
      </c>
      <c r="B4968" s="447" t="s">
        <v>10983</v>
      </c>
      <c r="C4968" s="448" t="s">
        <v>6193</v>
      </c>
      <c r="D4968" s="449" t="s">
        <v>15049</v>
      </c>
    </row>
    <row r="4969" spans="1:4" ht="30">
      <c r="A4969" s="446">
        <v>9813</v>
      </c>
      <c r="B4969" s="447" t="s">
        <v>10984</v>
      </c>
      <c r="C4969" s="448" t="s">
        <v>6193</v>
      </c>
      <c r="D4969" s="449" t="s">
        <v>15050</v>
      </c>
    </row>
    <row r="4970" spans="1:4" ht="30">
      <c r="A4970" s="446">
        <v>9815</v>
      </c>
      <c r="B4970" s="447" t="s">
        <v>10985</v>
      </c>
      <c r="C4970" s="448" t="s">
        <v>6193</v>
      </c>
      <c r="D4970" s="449" t="s">
        <v>12616</v>
      </c>
    </row>
    <row r="4971" spans="1:4" ht="30">
      <c r="A4971" s="446">
        <v>25876</v>
      </c>
      <c r="B4971" s="447" t="s">
        <v>10986</v>
      </c>
      <c r="C4971" s="448" t="s">
        <v>6193</v>
      </c>
      <c r="D4971" s="449" t="s">
        <v>15051</v>
      </c>
    </row>
    <row r="4972" spans="1:4" ht="30">
      <c r="A4972" s="446">
        <v>25888</v>
      </c>
      <c r="B4972" s="447" t="s">
        <v>10987</v>
      </c>
      <c r="C4972" s="448" t="s">
        <v>6193</v>
      </c>
      <c r="D4972" s="449" t="s">
        <v>15052</v>
      </c>
    </row>
    <row r="4973" spans="1:4" ht="30">
      <c r="A4973" s="446">
        <v>25874</v>
      </c>
      <c r="B4973" s="447" t="s">
        <v>10988</v>
      </c>
      <c r="C4973" s="448" t="s">
        <v>6193</v>
      </c>
      <c r="D4973" s="449" t="s">
        <v>15053</v>
      </c>
    </row>
    <row r="4974" spans="1:4" ht="30">
      <c r="A4974" s="446">
        <v>25877</v>
      </c>
      <c r="B4974" s="447" t="s">
        <v>10989</v>
      </c>
      <c r="C4974" s="448" t="s">
        <v>6193</v>
      </c>
      <c r="D4974" s="449" t="s">
        <v>15054</v>
      </c>
    </row>
    <row r="4975" spans="1:4" ht="30">
      <c r="A4975" s="446">
        <v>25878</v>
      </c>
      <c r="B4975" s="447" t="s">
        <v>10990</v>
      </c>
      <c r="C4975" s="448" t="s">
        <v>6193</v>
      </c>
      <c r="D4975" s="449" t="s">
        <v>15055</v>
      </c>
    </row>
    <row r="4976" spans="1:4" ht="30">
      <c r="A4976" s="446">
        <v>25879</v>
      </c>
      <c r="B4976" s="447" t="s">
        <v>10991</v>
      </c>
      <c r="C4976" s="448" t="s">
        <v>6193</v>
      </c>
      <c r="D4976" s="449" t="s">
        <v>15056</v>
      </c>
    </row>
    <row r="4977" spans="1:4" ht="30">
      <c r="A4977" s="446">
        <v>25887</v>
      </c>
      <c r="B4977" s="447" t="s">
        <v>10992</v>
      </c>
      <c r="C4977" s="448" t="s">
        <v>6193</v>
      </c>
      <c r="D4977" s="449" t="s">
        <v>15057</v>
      </c>
    </row>
    <row r="4978" spans="1:4" ht="30">
      <c r="A4978" s="446">
        <v>25880</v>
      </c>
      <c r="B4978" s="447" t="s">
        <v>10993</v>
      </c>
      <c r="C4978" s="448" t="s">
        <v>6193</v>
      </c>
      <c r="D4978" s="449" t="s">
        <v>15058</v>
      </c>
    </row>
    <row r="4979" spans="1:4" ht="30">
      <c r="A4979" s="446">
        <v>25881</v>
      </c>
      <c r="B4979" s="447" t="s">
        <v>10994</v>
      </c>
      <c r="C4979" s="448" t="s">
        <v>6193</v>
      </c>
      <c r="D4979" s="449" t="s">
        <v>15059</v>
      </c>
    </row>
    <row r="4980" spans="1:4" ht="30">
      <c r="A4980" s="446">
        <v>25882</v>
      </c>
      <c r="B4980" s="447" t="s">
        <v>10995</v>
      </c>
      <c r="C4980" s="448" t="s">
        <v>6193</v>
      </c>
      <c r="D4980" s="449" t="s">
        <v>15060</v>
      </c>
    </row>
    <row r="4981" spans="1:4" ht="30">
      <c r="A4981" s="446">
        <v>25883</v>
      </c>
      <c r="B4981" s="447" t="s">
        <v>10996</v>
      </c>
      <c r="C4981" s="448" t="s">
        <v>6193</v>
      </c>
      <c r="D4981" s="449" t="s">
        <v>15061</v>
      </c>
    </row>
    <row r="4982" spans="1:4" ht="30">
      <c r="A4982" s="446">
        <v>25884</v>
      </c>
      <c r="B4982" s="447" t="s">
        <v>10997</v>
      </c>
      <c r="C4982" s="448" t="s">
        <v>6193</v>
      </c>
      <c r="D4982" s="449" t="s">
        <v>15062</v>
      </c>
    </row>
    <row r="4983" spans="1:4" ht="30">
      <c r="A4983" s="446">
        <v>25885</v>
      </c>
      <c r="B4983" s="447" t="s">
        <v>10998</v>
      </c>
      <c r="C4983" s="448" t="s">
        <v>6193</v>
      </c>
      <c r="D4983" s="449" t="s">
        <v>15063</v>
      </c>
    </row>
    <row r="4984" spans="1:4" ht="30">
      <c r="A4984" s="446">
        <v>25889</v>
      </c>
      <c r="B4984" s="447" t="s">
        <v>10999</v>
      </c>
      <c r="C4984" s="448" t="s">
        <v>6193</v>
      </c>
      <c r="D4984" s="449" t="s">
        <v>15064</v>
      </c>
    </row>
    <row r="4985" spans="1:4" ht="30">
      <c r="A4985" s="446">
        <v>25886</v>
      </c>
      <c r="B4985" s="447" t="s">
        <v>11000</v>
      </c>
      <c r="C4985" s="448" t="s">
        <v>6193</v>
      </c>
      <c r="D4985" s="449" t="s">
        <v>15065</v>
      </c>
    </row>
    <row r="4986" spans="1:4" ht="30">
      <c r="A4986" s="446">
        <v>25875</v>
      </c>
      <c r="B4986" s="447" t="s">
        <v>11001</v>
      </c>
      <c r="C4986" s="448" t="s">
        <v>6193</v>
      </c>
      <c r="D4986" s="449" t="s">
        <v>15066</v>
      </c>
    </row>
    <row r="4987" spans="1:4">
      <c r="A4987" s="446">
        <v>9876</v>
      </c>
      <c r="B4987" s="447" t="s">
        <v>11002</v>
      </c>
      <c r="C4987" s="448" t="s">
        <v>6193</v>
      </c>
      <c r="D4987" s="449" t="s">
        <v>11383</v>
      </c>
    </row>
    <row r="4988" spans="1:4">
      <c r="A4988" s="446">
        <v>9877</v>
      </c>
      <c r="B4988" s="447" t="s">
        <v>11003</v>
      </c>
      <c r="C4988" s="448" t="s">
        <v>6193</v>
      </c>
      <c r="D4988" s="449" t="s">
        <v>15067</v>
      </c>
    </row>
    <row r="4989" spans="1:4">
      <c r="A4989" s="446">
        <v>9878</v>
      </c>
      <c r="B4989" s="447" t="s">
        <v>15323</v>
      </c>
      <c r="C4989" s="448" t="s">
        <v>6193</v>
      </c>
      <c r="D4989" s="449" t="s">
        <v>15068</v>
      </c>
    </row>
    <row r="4990" spans="1:4">
      <c r="A4990" s="446">
        <v>9879</v>
      </c>
      <c r="B4990" s="447" t="s">
        <v>15322</v>
      </c>
      <c r="C4990" s="448" t="s">
        <v>6193</v>
      </c>
      <c r="D4990" s="449" t="s">
        <v>13458</v>
      </c>
    </row>
    <row r="4991" spans="1:4" ht="30">
      <c r="A4991" s="446">
        <v>42001</v>
      </c>
      <c r="B4991" s="447" t="s">
        <v>11004</v>
      </c>
      <c r="C4991" s="448" t="s">
        <v>6193</v>
      </c>
      <c r="D4991" s="449" t="s">
        <v>15069</v>
      </c>
    </row>
    <row r="4992" spans="1:4" ht="30">
      <c r="A4992" s="446">
        <v>41998</v>
      </c>
      <c r="B4992" s="447" t="s">
        <v>11005</v>
      </c>
      <c r="C4992" s="448" t="s">
        <v>6193</v>
      </c>
      <c r="D4992" s="449" t="s">
        <v>15070</v>
      </c>
    </row>
    <row r="4993" spans="1:4" ht="30">
      <c r="A4993" s="446">
        <v>41999</v>
      </c>
      <c r="B4993" s="447" t="s">
        <v>11006</v>
      </c>
      <c r="C4993" s="448" t="s">
        <v>6193</v>
      </c>
      <c r="D4993" s="449" t="s">
        <v>15071</v>
      </c>
    </row>
    <row r="4994" spans="1:4" ht="30">
      <c r="A4994" s="446">
        <v>42000</v>
      </c>
      <c r="B4994" s="447" t="s">
        <v>11007</v>
      </c>
      <c r="C4994" s="448" t="s">
        <v>6193</v>
      </c>
      <c r="D4994" s="449" t="s">
        <v>15072</v>
      </c>
    </row>
    <row r="4995" spans="1:4" ht="45">
      <c r="A4995" s="446">
        <v>38053</v>
      </c>
      <c r="B4995" s="447" t="s">
        <v>11008</v>
      </c>
      <c r="C4995" s="448" t="s">
        <v>6193</v>
      </c>
      <c r="D4995" s="449" t="s">
        <v>11390</v>
      </c>
    </row>
    <row r="4996" spans="1:4" ht="45">
      <c r="A4996" s="446">
        <v>38054</v>
      </c>
      <c r="B4996" s="447" t="s">
        <v>11009</v>
      </c>
      <c r="C4996" s="448" t="s">
        <v>6193</v>
      </c>
      <c r="D4996" s="449" t="s">
        <v>12973</v>
      </c>
    </row>
    <row r="4997" spans="1:4" ht="45">
      <c r="A4997" s="446">
        <v>38052</v>
      </c>
      <c r="B4997" s="447" t="s">
        <v>11010</v>
      </c>
      <c r="C4997" s="448" t="s">
        <v>6193</v>
      </c>
      <c r="D4997" s="449" t="s">
        <v>15073</v>
      </c>
    </row>
    <row r="4998" spans="1:4" ht="45">
      <c r="A4998" s="446">
        <v>38051</v>
      </c>
      <c r="B4998" s="447" t="s">
        <v>11011</v>
      </c>
      <c r="C4998" s="448" t="s">
        <v>6193</v>
      </c>
      <c r="D4998" s="449" t="s">
        <v>13951</v>
      </c>
    </row>
    <row r="4999" spans="1:4">
      <c r="A4999" s="446">
        <v>38787</v>
      </c>
      <c r="B4999" s="447" t="s">
        <v>11012</v>
      </c>
      <c r="C4999" s="448" t="s">
        <v>6193</v>
      </c>
      <c r="D4999" s="449" t="s">
        <v>12504</v>
      </c>
    </row>
    <row r="5000" spans="1:4">
      <c r="A5000" s="446">
        <v>38825</v>
      </c>
      <c r="B5000" s="447" t="s">
        <v>11013</v>
      </c>
      <c r="C5000" s="448" t="s">
        <v>6193</v>
      </c>
      <c r="D5000" s="449" t="s">
        <v>15074</v>
      </c>
    </row>
    <row r="5001" spans="1:4">
      <c r="A5001" s="446">
        <v>38826</v>
      </c>
      <c r="B5001" s="447" t="s">
        <v>11014</v>
      </c>
      <c r="C5001" s="448" t="s">
        <v>6193</v>
      </c>
      <c r="D5001" s="449" t="s">
        <v>11484</v>
      </c>
    </row>
    <row r="5002" spans="1:4">
      <c r="A5002" s="446">
        <v>38827</v>
      </c>
      <c r="B5002" s="447" t="s">
        <v>11015</v>
      </c>
      <c r="C5002" s="448" t="s">
        <v>6193</v>
      </c>
      <c r="D5002" s="449" t="s">
        <v>13784</v>
      </c>
    </row>
    <row r="5003" spans="1:4">
      <c r="A5003" s="446">
        <v>38830</v>
      </c>
      <c r="B5003" s="447" t="s">
        <v>11016</v>
      </c>
      <c r="C5003" s="448" t="s">
        <v>6193</v>
      </c>
      <c r="D5003" s="449" t="s">
        <v>15075</v>
      </c>
    </row>
    <row r="5004" spans="1:4">
      <c r="A5004" s="446">
        <v>38828</v>
      </c>
      <c r="B5004" s="447" t="s">
        <v>11017</v>
      </c>
      <c r="C5004" s="448" t="s">
        <v>6193</v>
      </c>
      <c r="D5004" s="449" t="s">
        <v>14208</v>
      </c>
    </row>
    <row r="5005" spans="1:4">
      <c r="A5005" s="446">
        <v>38829</v>
      </c>
      <c r="B5005" s="447" t="s">
        <v>11018</v>
      </c>
      <c r="C5005" s="448" t="s">
        <v>6193</v>
      </c>
      <c r="D5005" s="449" t="s">
        <v>15076</v>
      </c>
    </row>
    <row r="5006" spans="1:4">
      <c r="A5006" s="446">
        <v>38831</v>
      </c>
      <c r="B5006" s="447" t="s">
        <v>11019</v>
      </c>
      <c r="C5006" s="448" t="s">
        <v>6193</v>
      </c>
      <c r="D5006" s="449" t="s">
        <v>15077</v>
      </c>
    </row>
    <row r="5007" spans="1:4">
      <c r="A5007" s="446">
        <v>36274</v>
      </c>
      <c r="B5007" s="447" t="s">
        <v>11020</v>
      </c>
      <c r="C5007" s="448" t="s">
        <v>6193</v>
      </c>
      <c r="D5007" s="449" t="s">
        <v>11451</v>
      </c>
    </row>
    <row r="5008" spans="1:4">
      <c r="A5008" s="446">
        <v>36278</v>
      </c>
      <c r="B5008" s="447" t="s">
        <v>11021</v>
      </c>
      <c r="C5008" s="448" t="s">
        <v>6193</v>
      </c>
      <c r="D5008" s="449" t="s">
        <v>15074</v>
      </c>
    </row>
    <row r="5009" spans="1:4">
      <c r="A5009" s="446">
        <v>38977</v>
      </c>
      <c r="B5009" s="447" t="s">
        <v>11022</v>
      </c>
      <c r="C5009" s="448" t="s">
        <v>6193</v>
      </c>
      <c r="D5009" s="449" t="s">
        <v>11415</v>
      </c>
    </row>
    <row r="5010" spans="1:4">
      <c r="A5010" s="446">
        <v>38971</v>
      </c>
      <c r="B5010" s="447" t="s">
        <v>11023</v>
      </c>
      <c r="C5010" s="448" t="s">
        <v>6193</v>
      </c>
      <c r="D5010" s="449" t="s">
        <v>15078</v>
      </c>
    </row>
    <row r="5011" spans="1:4">
      <c r="A5011" s="446">
        <v>38972</v>
      </c>
      <c r="B5011" s="447" t="s">
        <v>11024</v>
      </c>
      <c r="C5011" s="448" t="s">
        <v>6193</v>
      </c>
      <c r="D5011" s="449" t="s">
        <v>12845</v>
      </c>
    </row>
    <row r="5012" spans="1:4">
      <c r="A5012" s="446">
        <v>38973</v>
      </c>
      <c r="B5012" s="447" t="s">
        <v>11025</v>
      </c>
      <c r="C5012" s="448" t="s">
        <v>6193</v>
      </c>
      <c r="D5012" s="449" t="s">
        <v>15079</v>
      </c>
    </row>
    <row r="5013" spans="1:4">
      <c r="A5013" s="446">
        <v>38974</v>
      </c>
      <c r="B5013" s="447" t="s">
        <v>11026</v>
      </c>
      <c r="C5013" s="448" t="s">
        <v>6193</v>
      </c>
      <c r="D5013" s="449" t="s">
        <v>15080</v>
      </c>
    </row>
    <row r="5014" spans="1:4">
      <c r="A5014" s="446">
        <v>38975</v>
      </c>
      <c r="B5014" s="447" t="s">
        <v>11027</v>
      </c>
      <c r="C5014" s="448" t="s">
        <v>6193</v>
      </c>
      <c r="D5014" s="449" t="s">
        <v>15081</v>
      </c>
    </row>
    <row r="5015" spans="1:4">
      <c r="A5015" s="446">
        <v>38976</v>
      </c>
      <c r="B5015" s="447" t="s">
        <v>11028</v>
      </c>
      <c r="C5015" s="448" t="s">
        <v>6193</v>
      </c>
      <c r="D5015" s="449" t="s">
        <v>15082</v>
      </c>
    </row>
    <row r="5016" spans="1:4">
      <c r="A5016" s="446">
        <v>38986</v>
      </c>
      <c r="B5016" s="447" t="s">
        <v>11029</v>
      </c>
      <c r="C5016" s="448" t="s">
        <v>6193</v>
      </c>
      <c r="D5016" s="449" t="s">
        <v>15083</v>
      </c>
    </row>
    <row r="5017" spans="1:4">
      <c r="A5017" s="446">
        <v>38978</v>
      </c>
      <c r="B5017" s="447" t="s">
        <v>11030</v>
      </c>
      <c r="C5017" s="448" t="s">
        <v>6193</v>
      </c>
      <c r="D5017" s="449" t="s">
        <v>11451</v>
      </c>
    </row>
    <row r="5018" spans="1:4">
      <c r="A5018" s="446">
        <v>38979</v>
      </c>
      <c r="B5018" s="447" t="s">
        <v>11031</v>
      </c>
      <c r="C5018" s="448" t="s">
        <v>6193</v>
      </c>
      <c r="D5018" s="449" t="s">
        <v>15074</v>
      </c>
    </row>
    <row r="5019" spans="1:4">
      <c r="A5019" s="446">
        <v>38980</v>
      </c>
      <c r="B5019" s="447" t="s">
        <v>11032</v>
      </c>
      <c r="C5019" s="448" t="s">
        <v>6193</v>
      </c>
      <c r="D5019" s="449" t="s">
        <v>13101</v>
      </c>
    </row>
    <row r="5020" spans="1:4">
      <c r="A5020" s="446">
        <v>38981</v>
      </c>
      <c r="B5020" s="447" t="s">
        <v>11033</v>
      </c>
      <c r="C5020" s="448" t="s">
        <v>6193</v>
      </c>
      <c r="D5020" s="449" t="s">
        <v>15084</v>
      </c>
    </row>
    <row r="5021" spans="1:4">
      <c r="A5021" s="446">
        <v>38982</v>
      </c>
      <c r="B5021" s="447" t="s">
        <v>11034</v>
      </c>
      <c r="C5021" s="448" t="s">
        <v>6193</v>
      </c>
      <c r="D5021" s="449" t="s">
        <v>15085</v>
      </c>
    </row>
    <row r="5022" spans="1:4">
      <c r="A5022" s="446">
        <v>38983</v>
      </c>
      <c r="B5022" s="447" t="s">
        <v>11035</v>
      </c>
      <c r="C5022" s="448" t="s">
        <v>6193</v>
      </c>
      <c r="D5022" s="449" t="s">
        <v>13704</v>
      </c>
    </row>
    <row r="5023" spans="1:4">
      <c r="A5023" s="446">
        <v>38984</v>
      </c>
      <c r="B5023" s="447" t="s">
        <v>11036</v>
      </c>
      <c r="C5023" s="448" t="s">
        <v>6193</v>
      </c>
      <c r="D5023" s="449" t="s">
        <v>15086</v>
      </c>
    </row>
    <row r="5024" spans="1:4">
      <c r="A5024" s="446">
        <v>38985</v>
      </c>
      <c r="B5024" s="447" t="s">
        <v>11037</v>
      </c>
      <c r="C5024" s="448" t="s">
        <v>6193</v>
      </c>
      <c r="D5024" s="449" t="s">
        <v>15087</v>
      </c>
    </row>
    <row r="5025" spans="1:4">
      <c r="A5025" s="446">
        <v>9836</v>
      </c>
      <c r="B5025" s="447" t="s">
        <v>11038</v>
      </c>
      <c r="C5025" s="448" t="s">
        <v>6193</v>
      </c>
      <c r="D5025" s="449" t="s">
        <v>15088</v>
      </c>
    </row>
    <row r="5026" spans="1:4">
      <c r="A5026" s="446">
        <v>20065</v>
      </c>
      <c r="B5026" s="447" t="s">
        <v>11039</v>
      </c>
      <c r="C5026" s="448" t="s">
        <v>6193</v>
      </c>
      <c r="D5026" s="449" t="s">
        <v>15089</v>
      </c>
    </row>
    <row r="5027" spans="1:4">
      <c r="A5027" s="446">
        <v>9835</v>
      </c>
      <c r="B5027" s="447" t="s">
        <v>11040</v>
      </c>
      <c r="C5027" s="448" t="s">
        <v>6193</v>
      </c>
      <c r="D5027" s="449" t="s">
        <v>15090</v>
      </c>
    </row>
    <row r="5028" spans="1:4">
      <c r="A5028" s="446">
        <v>38032</v>
      </c>
      <c r="B5028" s="447" t="s">
        <v>11041</v>
      </c>
      <c r="C5028" s="448" t="s">
        <v>6193</v>
      </c>
      <c r="D5028" s="449" t="s">
        <v>15091</v>
      </c>
    </row>
    <row r="5029" spans="1:4">
      <c r="A5029" s="446">
        <v>38033</v>
      </c>
      <c r="B5029" s="447" t="s">
        <v>11042</v>
      </c>
      <c r="C5029" s="448" t="s">
        <v>6193</v>
      </c>
      <c r="D5029" s="449" t="s">
        <v>15092</v>
      </c>
    </row>
    <row r="5030" spans="1:4">
      <c r="A5030" s="446">
        <v>38034</v>
      </c>
      <c r="B5030" s="447" t="s">
        <v>11043</v>
      </c>
      <c r="C5030" s="448" t="s">
        <v>6193</v>
      </c>
      <c r="D5030" s="449" t="s">
        <v>15093</v>
      </c>
    </row>
    <row r="5031" spans="1:4">
      <c r="A5031" s="446">
        <v>38035</v>
      </c>
      <c r="B5031" s="447" t="s">
        <v>11044</v>
      </c>
      <c r="C5031" s="448" t="s">
        <v>6193</v>
      </c>
      <c r="D5031" s="449" t="s">
        <v>15094</v>
      </c>
    </row>
    <row r="5032" spans="1:4">
      <c r="A5032" s="446">
        <v>38036</v>
      </c>
      <c r="B5032" s="447" t="s">
        <v>15321</v>
      </c>
      <c r="C5032" s="448" t="s">
        <v>6193</v>
      </c>
      <c r="D5032" s="449" t="s">
        <v>15095</v>
      </c>
    </row>
    <row r="5033" spans="1:4">
      <c r="A5033" s="446">
        <v>38037</v>
      </c>
      <c r="B5033" s="447" t="s">
        <v>15320</v>
      </c>
      <c r="C5033" s="448" t="s">
        <v>6193</v>
      </c>
      <c r="D5033" s="449" t="s">
        <v>15096</v>
      </c>
    </row>
    <row r="5034" spans="1:4" ht="30">
      <c r="A5034" s="446">
        <v>9850</v>
      </c>
      <c r="B5034" s="447" t="s">
        <v>11045</v>
      </c>
      <c r="C5034" s="448" t="s">
        <v>6193</v>
      </c>
      <c r="D5034" s="449" t="s">
        <v>15097</v>
      </c>
    </row>
    <row r="5035" spans="1:4" ht="30">
      <c r="A5035" s="446">
        <v>9853</v>
      </c>
      <c r="B5035" s="447" t="s">
        <v>11046</v>
      </c>
      <c r="C5035" s="448" t="s">
        <v>6193</v>
      </c>
      <c r="D5035" s="449" t="s">
        <v>15098</v>
      </c>
    </row>
    <row r="5036" spans="1:4" ht="30">
      <c r="A5036" s="446">
        <v>9854</v>
      </c>
      <c r="B5036" s="447" t="s">
        <v>11047</v>
      </c>
      <c r="C5036" s="448" t="s">
        <v>6193</v>
      </c>
      <c r="D5036" s="449" t="s">
        <v>15099</v>
      </c>
    </row>
    <row r="5037" spans="1:4" ht="30">
      <c r="A5037" s="446">
        <v>9851</v>
      </c>
      <c r="B5037" s="447" t="s">
        <v>11048</v>
      </c>
      <c r="C5037" s="448" t="s">
        <v>6193</v>
      </c>
      <c r="D5037" s="449" t="s">
        <v>14056</v>
      </c>
    </row>
    <row r="5038" spans="1:4" ht="30">
      <c r="A5038" s="446">
        <v>9855</v>
      </c>
      <c r="B5038" s="447" t="s">
        <v>11049</v>
      </c>
      <c r="C5038" s="448" t="s">
        <v>6193</v>
      </c>
      <c r="D5038" s="449" t="s">
        <v>15100</v>
      </c>
    </row>
    <row r="5039" spans="1:4">
      <c r="A5039" s="446">
        <v>9825</v>
      </c>
      <c r="B5039" s="447" t="s">
        <v>11050</v>
      </c>
      <c r="C5039" s="448" t="s">
        <v>6193</v>
      </c>
      <c r="D5039" s="449" t="s">
        <v>14184</v>
      </c>
    </row>
    <row r="5040" spans="1:4">
      <c r="A5040" s="446">
        <v>9828</v>
      </c>
      <c r="B5040" s="447" t="s">
        <v>11051</v>
      </c>
      <c r="C5040" s="448" t="s">
        <v>6193</v>
      </c>
      <c r="D5040" s="449" t="s">
        <v>15101</v>
      </c>
    </row>
    <row r="5041" spans="1:4">
      <c r="A5041" s="446">
        <v>9829</v>
      </c>
      <c r="B5041" s="447" t="s">
        <v>11052</v>
      </c>
      <c r="C5041" s="448" t="s">
        <v>6193</v>
      </c>
      <c r="D5041" s="449" t="s">
        <v>15102</v>
      </c>
    </row>
    <row r="5042" spans="1:4">
      <c r="A5042" s="446">
        <v>9826</v>
      </c>
      <c r="B5042" s="447" t="s">
        <v>11053</v>
      </c>
      <c r="C5042" s="448" t="s">
        <v>6193</v>
      </c>
      <c r="D5042" s="449" t="s">
        <v>15103</v>
      </c>
    </row>
    <row r="5043" spans="1:4">
      <c r="A5043" s="446">
        <v>9827</v>
      </c>
      <c r="B5043" s="447" t="s">
        <v>11054</v>
      </c>
      <c r="C5043" s="448" t="s">
        <v>6193</v>
      </c>
      <c r="D5043" s="449" t="s">
        <v>15104</v>
      </c>
    </row>
    <row r="5044" spans="1:4">
      <c r="A5044" s="446">
        <v>36374</v>
      </c>
      <c r="B5044" s="447" t="s">
        <v>11055</v>
      </c>
      <c r="C5044" s="448" t="s">
        <v>6193</v>
      </c>
      <c r="D5044" s="449" t="s">
        <v>15105</v>
      </c>
    </row>
    <row r="5045" spans="1:4">
      <c r="A5045" s="446">
        <v>36084</v>
      </c>
      <c r="B5045" s="447" t="s">
        <v>11056</v>
      </c>
      <c r="C5045" s="448" t="s">
        <v>6193</v>
      </c>
      <c r="D5045" s="449" t="s">
        <v>12059</v>
      </c>
    </row>
    <row r="5046" spans="1:4">
      <c r="A5046" s="446">
        <v>36373</v>
      </c>
      <c r="B5046" s="447" t="s">
        <v>11057</v>
      </c>
      <c r="C5046" s="448" t="s">
        <v>6193</v>
      </c>
      <c r="D5046" s="449" t="s">
        <v>13050</v>
      </c>
    </row>
    <row r="5047" spans="1:4">
      <c r="A5047" s="446">
        <v>36377</v>
      </c>
      <c r="B5047" s="447" t="s">
        <v>11058</v>
      </c>
      <c r="C5047" s="448" t="s">
        <v>6193</v>
      </c>
      <c r="D5047" s="449" t="s">
        <v>11277</v>
      </c>
    </row>
    <row r="5048" spans="1:4">
      <c r="A5048" s="446">
        <v>36375</v>
      </c>
      <c r="B5048" s="447" t="s">
        <v>11059</v>
      </c>
      <c r="C5048" s="448" t="s">
        <v>6193</v>
      </c>
      <c r="D5048" s="449" t="s">
        <v>15106</v>
      </c>
    </row>
    <row r="5049" spans="1:4">
      <c r="A5049" s="446">
        <v>36376</v>
      </c>
      <c r="B5049" s="447" t="s">
        <v>11060</v>
      </c>
      <c r="C5049" s="448" t="s">
        <v>6193</v>
      </c>
      <c r="D5049" s="449" t="s">
        <v>15107</v>
      </c>
    </row>
    <row r="5050" spans="1:4">
      <c r="A5050" s="446">
        <v>36380</v>
      </c>
      <c r="B5050" s="447" t="s">
        <v>11061</v>
      </c>
      <c r="C5050" s="448" t="s">
        <v>6193</v>
      </c>
      <c r="D5050" s="449" t="s">
        <v>15108</v>
      </c>
    </row>
    <row r="5051" spans="1:4">
      <c r="A5051" s="446">
        <v>36378</v>
      </c>
      <c r="B5051" s="447" t="s">
        <v>11062</v>
      </c>
      <c r="C5051" s="448" t="s">
        <v>6193</v>
      </c>
      <c r="D5051" s="449" t="s">
        <v>15109</v>
      </c>
    </row>
    <row r="5052" spans="1:4">
      <c r="A5052" s="446">
        <v>36379</v>
      </c>
      <c r="B5052" s="447" t="s">
        <v>11063</v>
      </c>
      <c r="C5052" s="448" t="s">
        <v>6193</v>
      </c>
      <c r="D5052" s="449" t="s">
        <v>13785</v>
      </c>
    </row>
    <row r="5053" spans="1:4">
      <c r="A5053" s="446">
        <v>9859</v>
      </c>
      <c r="B5053" s="447" t="s">
        <v>11064</v>
      </c>
      <c r="C5053" s="448" t="s">
        <v>6193</v>
      </c>
      <c r="D5053" s="449" t="s">
        <v>11491</v>
      </c>
    </row>
    <row r="5054" spans="1:4">
      <c r="A5054" s="446">
        <v>9838</v>
      </c>
      <c r="B5054" s="447" t="s">
        <v>15319</v>
      </c>
      <c r="C5054" s="448" t="s">
        <v>6193</v>
      </c>
      <c r="D5054" s="449" t="s">
        <v>11700</v>
      </c>
    </row>
    <row r="5055" spans="1:4">
      <c r="A5055" s="446">
        <v>9837</v>
      </c>
      <c r="B5055" s="447" t="s">
        <v>15318</v>
      </c>
      <c r="C5055" s="448" t="s">
        <v>6193</v>
      </c>
      <c r="D5055" s="449" t="s">
        <v>14837</v>
      </c>
    </row>
    <row r="5056" spans="1:4" ht="30">
      <c r="A5056" s="446">
        <v>9833</v>
      </c>
      <c r="B5056" s="447" t="s">
        <v>11065</v>
      </c>
      <c r="C5056" s="448" t="s">
        <v>6193</v>
      </c>
      <c r="D5056" s="449" t="s">
        <v>11651</v>
      </c>
    </row>
    <row r="5057" spans="1:4" ht="30">
      <c r="A5057" s="446">
        <v>9830</v>
      </c>
      <c r="B5057" s="447" t="s">
        <v>11066</v>
      </c>
      <c r="C5057" s="448" t="s">
        <v>6193</v>
      </c>
      <c r="D5057" s="449" t="s">
        <v>15073</v>
      </c>
    </row>
    <row r="5058" spans="1:4" ht="30">
      <c r="A5058" s="446">
        <v>9834</v>
      </c>
      <c r="B5058" s="447" t="s">
        <v>11067</v>
      </c>
      <c r="C5058" s="448" t="s">
        <v>6193</v>
      </c>
      <c r="D5058" s="449" t="s">
        <v>13086</v>
      </c>
    </row>
    <row r="5059" spans="1:4">
      <c r="A5059" s="446">
        <v>9863</v>
      </c>
      <c r="B5059" s="447" t="s">
        <v>11068</v>
      </c>
      <c r="C5059" s="448" t="s">
        <v>6193</v>
      </c>
      <c r="D5059" s="449" t="s">
        <v>12015</v>
      </c>
    </row>
    <row r="5060" spans="1:4">
      <c r="A5060" s="446">
        <v>9860</v>
      </c>
      <c r="B5060" s="447" t="s">
        <v>11069</v>
      </c>
      <c r="C5060" s="448" t="s">
        <v>6193</v>
      </c>
      <c r="D5060" s="449" t="s">
        <v>15110</v>
      </c>
    </row>
    <row r="5061" spans="1:4">
      <c r="A5061" s="446">
        <v>9862</v>
      </c>
      <c r="B5061" s="447" t="s">
        <v>11070</v>
      </c>
      <c r="C5061" s="448" t="s">
        <v>6193</v>
      </c>
      <c r="D5061" s="449" t="s">
        <v>15111</v>
      </c>
    </row>
    <row r="5062" spans="1:4">
      <c r="A5062" s="446">
        <v>9861</v>
      </c>
      <c r="B5062" s="447" t="s">
        <v>11071</v>
      </c>
      <c r="C5062" s="448" t="s">
        <v>6193</v>
      </c>
      <c r="D5062" s="449" t="s">
        <v>15112</v>
      </c>
    </row>
    <row r="5063" spans="1:4">
      <c r="A5063" s="446">
        <v>9866</v>
      </c>
      <c r="B5063" s="447" t="s">
        <v>11073</v>
      </c>
      <c r="C5063" s="448" t="s">
        <v>6193</v>
      </c>
      <c r="D5063" s="449" t="s">
        <v>15113</v>
      </c>
    </row>
    <row r="5064" spans="1:4">
      <c r="A5064" s="446">
        <v>9856</v>
      </c>
      <c r="B5064" s="447" t="s">
        <v>11072</v>
      </c>
      <c r="C5064" s="448" t="s">
        <v>6193</v>
      </c>
      <c r="D5064" s="449" t="s">
        <v>11334</v>
      </c>
    </row>
    <row r="5065" spans="1:4">
      <c r="A5065" s="446">
        <v>9857</v>
      </c>
      <c r="B5065" s="447" t="s">
        <v>11074</v>
      </c>
      <c r="C5065" s="448" t="s">
        <v>6193</v>
      </c>
      <c r="D5065" s="449" t="s">
        <v>13496</v>
      </c>
    </row>
    <row r="5066" spans="1:4">
      <c r="A5066" s="446">
        <v>9864</v>
      </c>
      <c r="B5066" s="447" t="s">
        <v>11075</v>
      </c>
      <c r="C5066" s="448" t="s">
        <v>6193</v>
      </c>
      <c r="D5066" s="449" t="s">
        <v>15114</v>
      </c>
    </row>
    <row r="5067" spans="1:4">
      <c r="A5067" s="446">
        <v>9865</v>
      </c>
      <c r="B5067" s="447" t="s">
        <v>15317</v>
      </c>
      <c r="C5067" s="448" t="s">
        <v>6193</v>
      </c>
      <c r="D5067" s="449" t="s">
        <v>15115</v>
      </c>
    </row>
    <row r="5068" spans="1:4">
      <c r="A5068" s="446">
        <v>9858</v>
      </c>
      <c r="B5068" s="447" t="s">
        <v>15316</v>
      </c>
      <c r="C5068" s="448" t="s">
        <v>6193</v>
      </c>
      <c r="D5068" s="449" t="s">
        <v>15116</v>
      </c>
    </row>
    <row r="5069" spans="1:4">
      <c r="A5069" s="446">
        <v>9841</v>
      </c>
      <c r="B5069" s="447" t="s">
        <v>11076</v>
      </c>
      <c r="C5069" s="448" t="s">
        <v>6193</v>
      </c>
      <c r="D5069" s="449" t="s">
        <v>15117</v>
      </c>
    </row>
    <row r="5070" spans="1:4">
      <c r="A5070" s="446">
        <v>9840</v>
      </c>
      <c r="B5070" s="447" t="s">
        <v>11077</v>
      </c>
      <c r="C5070" s="448" t="s">
        <v>6193</v>
      </c>
      <c r="D5070" s="449" t="s">
        <v>15118</v>
      </c>
    </row>
    <row r="5071" spans="1:4">
      <c r="A5071" s="446">
        <v>20067</v>
      </c>
      <c r="B5071" s="447" t="s">
        <v>15315</v>
      </c>
      <c r="C5071" s="448" t="s">
        <v>6193</v>
      </c>
      <c r="D5071" s="449" t="s">
        <v>13565</v>
      </c>
    </row>
    <row r="5072" spans="1:4">
      <c r="A5072" s="446">
        <v>20068</v>
      </c>
      <c r="B5072" s="447" t="s">
        <v>11078</v>
      </c>
      <c r="C5072" s="448" t="s">
        <v>6193</v>
      </c>
      <c r="D5072" s="449" t="s">
        <v>15119</v>
      </c>
    </row>
    <row r="5073" spans="1:4">
      <c r="A5073" s="446">
        <v>9839</v>
      </c>
      <c r="B5073" s="447" t="s">
        <v>11079</v>
      </c>
      <c r="C5073" s="448" t="s">
        <v>6193</v>
      </c>
      <c r="D5073" s="449" t="s">
        <v>13682</v>
      </c>
    </row>
    <row r="5074" spans="1:4">
      <c r="A5074" s="446">
        <v>9870</v>
      </c>
      <c r="B5074" s="447" t="s">
        <v>11080</v>
      </c>
      <c r="C5074" s="448" t="s">
        <v>6193</v>
      </c>
      <c r="D5074" s="449" t="s">
        <v>15120</v>
      </c>
    </row>
    <row r="5075" spans="1:4">
      <c r="A5075" s="446">
        <v>9867</v>
      </c>
      <c r="B5075" s="447" t="s">
        <v>11081</v>
      </c>
      <c r="C5075" s="448" t="s">
        <v>6193</v>
      </c>
      <c r="D5075" s="449" t="s">
        <v>12005</v>
      </c>
    </row>
    <row r="5076" spans="1:4">
      <c r="A5076" s="446">
        <v>9868</v>
      </c>
      <c r="B5076" s="447" t="s">
        <v>11082</v>
      </c>
      <c r="C5076" s="448" t="s">
        <v>6193</v>
      </c>
      <c r="D5076" s="449" t="s">
        <v>12655</v>
      </c>
    </row>
    <row r="5077" spans="1:4">
      <c r="A5077" s="446">
        <v>9869</v>
      </c>
      <c r="B5077" s="447" t="s">
        <v>11083</v>
      </c>
      <c r="C5077" s="448" t="s">
        <v>6193</v>
      </c>
      <c r="D5077" s="449" t="s">
        <v>14822</v>
      </c>
    </row>
    <row r="5078" spans="1:4">
      <c r="A5078" s="446">
        <v>9874</v>
      </c>
      <c r="B5078" s="447" t="s">
        <v>11084</v>
      </c>
      <c r="C5078" s="448" t="s">
        <v>6193</v>
      </c>
      <c r="D5078" s="449" t="s">
        <v>12282</v>
      </c>
    </row>
    <row r="5079" spans="1:4">
      <c r="A5079" s="446">
        <v>9875</v>
      </c>
      <c r="B5079" s="447" t="s">
        <v>11085</v>
      </c>
      <c r="C5079" s="448" t="s">
        <v>6193</v>
      </c>
      <c r="D5079" s="449" t="s">
        <v>13492</v>
      </c>
    </row>
    <row r="5080" spans="1:4">
      <c r="A5080" s="446">
        <v>9873</v>
      </c>
      <c r="B5080" s="447" t="s">
        <v>11086</v>
      </c>
      <c r="C5080" s="448" t="s">
        <v>6193</v>
      </c>
      <c r="D5080" s="449" t="s">
        <v>15121</v>
      </c>
    </row>
    <row r="5081" spans="1:4">
      <c r="A5081" s="446">
        <v>9871</v>
      </c>
      <c r="B5081" s="447" t="s">
        <v>11087</v>
      </c>
      <c r="C5081" s="448" t="s">
        <v>6193</v>
      </c>
      <c r="D5081" s="449" t="s">
        <v>15122</v>
      </c>
    </row>
    <row r="5082" spans="1:4">
      <c r="A5082" s="446">
        <v>9872</v>
      </c>
      <c r="B5082" s="447" t="s">
        <v>11088</v>
      </c>
      <c r="C5082" s="448" t="s">
        <v>6193</v>
      </c>
      <c r="D5082" s="449" t="s">
        <v>15123</v>
      </c>
    </row>
    <row r="5083" spans="1:4">
      <c r="A5083" s="446">
        <v>12425</v>
      </c>
      <c r="B5083" s="447" t="s">
        <v>11090</v>
      </c>
      <c r="C5083" s="448" t="s">
        <v>6192</v>
      </c>
      <c r="D5083" s="449" t="s">
        <v>11416</v>
      </c>
    </row>
    <row r="5084" spans="1:4">
      <c r="A5084" s="446">
        <v>12426</v>
      </c>
      <c r="B5084" s="447" t="s">
        <v>11089</v>
      </c>
      <c r="C5084" s="448" t="s">
        <v>6192</v>
      </c>
      <c r="D5084" s="449" t="s">
        <v>15127</v>
      </c>
    </row>
    <row r="5085" spans="1:4">
      <c r="A5085" s="446">
        <v>12428</v>
      </c>
      <c r="B5085" s="447" t="s">
        <v>11092</v>
      </c>
      <c r="C5085" s="448" t="s">
        <v>6192</v>
      </c>
      <c r="D5085" s="449" t="s">
        <v>15129</v>
      </c>
    </row>
    <row r="5086" spans="1:4">
      <c r="A5086" s="446">
        <v>12427</v>
      </c>
      <c r="B5086" s="447" t="s">
        <v>11091</v>
      </c>
      <c r="C5086" s="448" t="s">
        <v>6192</v>
      </c>
      <c r="D5086" s="449" t="s">
        <v>15128</v>
      </c>
    </row>
    <row r="5087" spans="1:4">
      <c r="A5087" s="446">
        <v>12429</v>
      </c>
      <c r="B5087" s="447" t="s">
        <v>11094</v>
      </c>
      <c r="C5087" s="448" t="s">
        <v>6192</v>
      </c>
      <c r="D5087" s="449" t="s">
        <v>15131</v>
      </c>
    </row>
    <row r="5088" spans="1:4">
      <c r="A5088" s="446">
        <v>12430</v>
      </c>
      <c r="B5088" s="447" t="s">
        <v>11093</v>
      </c>
      <c r="C5088" s="448" t="s">
        <v>6192</v>
      </c>
      <c r="D5088" s="449" t="s">
        <v>15130</v>
      </c>
    </row>
    <row r="5089" spans="1:4">
      <c r="A5089" s="446">
        <v>12431</v>
      </c>
      <c r="B5089" s="447" t="s">
        <v>11095</v>
      </c>
      <c r="C5089" s="448" t="s">
        <v>6192</v>
      </c>
      <c r="D5089" s="449" t="s">
        <v>15132</v>
      </c>
    </row>
    <row r="5090" spans="1:4">
      <c r="A5090" s="446">
        <v>12432</v>
      </c>
      <c r="B5090" s="447" t="s">
        <v>11096</v>
      </c>
      <c r="C5090" s="448" t="s">
        <v>6192</v>
      </c>
      <c r="D5090" s="449" t="s">
        <v>15133</v>
      </c>
    </row>
    <row r="5091" spans="1:4">
      <c r="A5091" s="446">
        <v>12433</v>
      </c>
      <c r="B5091" s="447" t="s">
        <v>11098</v>
      </c>
      <c r="C5091" s="448" t="s">
        <v>6192</v>
      </c>
      <c r="D5091" s="449" t="s">
        <v>15134</v>
      </c>
    </row>
    <row r="5092" spans="1:4">
      <c r="A5092" s="446">
        <v>12434</v>
      </c>
      <c r="B5092" s="447" t="s">
        <v>11097</v>
      </c>
      <c r="C5092" s="448" t="s">
        <v>6192</v>
      </c>
      <c r="D5092" s="449" t="s">
        <v>12446</v>
      </c>
    </row>
    <row r="5093" spans="1:4">
      <c r="A5093" s="446">
        <v>12435</v>
      </c>
      <c r="B5093" s="447" t="s">
        <v>11099</v>
      </c>
      <c r="C5093" s="448" t="s">
        <v>6192</v>
      </c>
      <c r="D5093" s="449" t="s">
        <v>15135</v>
      </c>
    </row>
    <row r="5094" spans="1:4">
      <c r="A5094" s="446">
        <v>12437</v>
      </c>
      <c r="B5094" s="447" t="s">
        <v>11100</v>
      </c>
      <c r="C5094" s="448" t="s">
        <v>6192</v>
      </c>
      <c r="D5094" s="449" t="s">
        <v>15136</v>
      </c>
    </row>
    <row r="5095" spans="1:4">
      <c r="A5095" s="446">
        <v>12438</v>
      </c>
      <c r="B5095" s="447" t="s">
        <v>11102</v>
      </c>
      <c r="C5095" s="448" t="s">
        <v>6192</v>
      </c>
      <c r="D5095" s="449" t="s">
        <v>15138</v>
      </c>
    </row>
    <row r="5096" spans="1:4">
      <c r="A5096" s="446">
        <v>12439</v>
      </c>
      <c r="B5096" s="447" t="s">
        <v>11101</v>
      </c>
      <c r="C5096" s="448" t="s">
        <v>6192</v>
      </c>
      <c r="D5096" s="449" t="s">
        <v>15137</v>
      </c>
    </row>
    <row r="5097" spans="1:4">
      <c r="A5097" s="446">
        <v>12436</v>
      </c>
      <c r="B5097" s="447" t="s">
        <v>11103</v>
      </c>
      <c r="C5097" s="448" t="s">
        <v>6192</v>
      </c>
      <c r="D5097" s="449" t="s">
        <v>11660</v>
      </c>
    </row>
    <row r="5098" spans="1:4">
      <c r="A5098" s="446">
        <v>36357</v>
      </c>
      <c r="B5098" s="447" t="s">
        <v>11104</v>
      </c>
      <c r="C5098" s="448" t="s">
        <v>6192</v>
      </c>
      <c r="D5098" s="449" t="s">
        <v>15139</v>
      </c>
    </row>
    <row r="5099" spans="1:4">
      <c r="A5099" s="446">
        <v>12424</v>
      </c>
      <c r="B5099" s="447" t="s">
        <v>11105</v>
      </c>
      <c r="C5099" s="448" t="s">
        <v>6192</v>
      </c>
      <c r="D5099" s="449" t="s">
        <v>15140</v>
      </c>
    </row>
    <row r="5100" spans="1:4">
      <c r="A5100" s="446">
        <v>12440</v>
      </c>
      <c r="B5100" s="447" t="s">
        <v>11106</v>
      </c>
      <c r="C5100" s="448" t="s">
        <v>6192</v>
      </c>
      <c r="D5100" s="449" t="s">
        <v>15141</v>
      </c>
    </row>
    <row r="5101" spans="1:4">
      <c r="A5101" s="446">
        <v>9884</v>
      </c>
      <c r="B5101" s="447" t="s">
        <v>11107</v>
      </c>
      <c r="C5101" s="448" t="s">
        <v>6192</v>
      </c>
      <c r="D5101" s="449" t="s">
        <v>15142</v>
      </c>
    </row>
    <row r="5102" spans="1:4">
      <c r="A5102" s="446">
        <v>9888</v>
      </c>
      <c r="B5102" s="447" t="s">
        <v>11108</v>
      </c>
      <c r="C5102" s="448" t="s">
        <v>6192</v>
      </c>
      <c r="D5102" s="449" t="s">
        <v>15143</v>
      </c>
    </row>
    <row r="5103" spans="1:4">
      <c r="A5103" s="446">
        <v>9886</v>
      </c>
      <c r="B5103" s="447" t="s">
        <v>11110</v>
      </c>
      <c r="C5103" s="448" t="s">
        <v>6192</v>
      </c>
      <c r="D5103" s="449" t="s">
        <v>15145</v>
      </c>
    </row>
    <row r="5104" spans="1:4">
      <c r="A5104" s="446">
        <v>9883</v>
      </c>
      <c r="B5104" s="447" t="s">
        <v>11109</v>
      </c>
      <c r="C5104" s="448" t="s">
        <v>6192</v>
      </c>
      <c r="D5104" s="449" t="s">
        <v>15144</v>
      </c>
    </row>
    <row r="5105" spans="1:4">
      <c r="A5105" s="446">
        <v>9889</v>
      </c>
      <c r="B5105" s="447" t="s">
        <v>11111</v>
      </c>
      <c r="C5105" s="448" t="s">
        <v>6192</v>
      </c>
      <c r="D5105" s="449" t="s">
        <v>15146</v>
      </c>
    </row>
    <row r="5106" spans="1:4">
      <c r="A5106" s="446">
        <v>9887</v>
      </c>
      <c r="B5106" s="447" t="s">
        <v>11112</v>
      </c>
      <c r="C5106" s="448" t="s">
        <v>6192</v>
      </c>
      <c r="D5106" s="449" t="s">
        <v>14474</v>
      </c>
    </row>
    <row r="5107" spans="1:4">
      <c r="A5107" s="446">
        <v>9890</v>
      </c>
      <c r="B5107" s="447" t="s">
        <v>11114</v>
      </c>
      <c r="C5107" s="448" t="s">
        <v>6192</v>
      </c>
      <c r="D5107" s="449" t="s">
        <v>15147</v>
      </c>
    </row>
    <row r="5108" spans="1:4">
      <c r="A5108" s="446">
        <v>9885</v>
      </c>
      <c r="B5108" s="447" t="s">
        <v>11113</v>
      </c>
      <c r="C5108" s="448" t="s">
        <v>6192</v>
      </c>
      <c r="D5108" s="449" t="s">
        <v>12813</v>
      </c>
    </row>
    <row r="5109" spans="1:4">
      <c r="A5109" s="446">
        <v>9891</v>
      </c>
      <c r="B5109" s="447" t="s">
        <v>11115</v>
      </c>
      <c r="C5109" s="448" t="s">
        <v>6192</v>
      </c>
      <c r="D5109" s="449" t="s">
        <v>15148</v>
      </c>
    </row>
    <row r="5110" spans="1:4" ht="30">
      <c r="A5110" s="446">
        <v>39292</v>
      </c>
      <c r="B5110" s="447" t="s">
        <v>11116</v>
      </c>
      <c r="C5110" s="448" t="s">
        <v>6192</v>
      </c>
      <c r="D5110" s="449" t="s">
        <v>13494</v>
      </c>
    </row>
    <row r="5111" spans="1:4" ht="30">
      <c r="A5111" s="446">
        <v>39293</v>
      </c>
      <c r="B5111" s="447" t="s">
        <v>11117</v>
      </c>
      <c r="C5111" s="448" t="s">
        <v>6192</v>
      </c>
      <c r="D5111" s="449" t="s">
        <v>13735</v>
      </c>
    </row>
    <row r="5112" spans="1:4" ht="30">
      <c r="A5112" s="446">
        <v>39294</v>
      </c>
      <c r="B5112" s="447" t="s">
        <v>11118</v>
      </c>
      <c r="C5112" s="448" t="s">
        <v>6192</v>
      </c>
      <c r="D5112" s="449" t="s">
        <v>13735</v>
      </c>
    </row>
    <row r="5113" spans="1:4" ht="30">
      <c r="A5113" s="446">
        <v>39295</v>
      </c>
      <c r="B5113" s="447" t="s">
        <v>11119</v>
      </c>
      <c r="C5113" s="448" t="s">
        <v>6192</v>
      </c>
      <c r="D5113" s="449" t="s">
        <v>15149</v>
      </c>
    </row>
    <row r="5114" spans="1:4">
      <c r="A5114" s="446">
        <v>36313</v>
      </c>
      <c r="B5114" s="447" t="s">
        <v>15314</v>
      </c>
      <c r="C5114" s="448" t="s">
        <v>6192</v>
      </c>
      <c r="D5114" s="449" t="s">
        <v>15150</v>
      </c>
    </row>
    <row r="5115" spans="1:4">
      <c r="A5115" s="446">
        <v>36316</v>
      </c>
      <c r="B5115" s="447" t="s">
        <v>11120</v>
      </c>
      <c r="C5115" s="448" t="s">
        <v>6192</v>
      </c>
      <c r="D5115" s="449" t="s">
        <v>15151</v>
      </c>
    </row>
    <row r="5116" spans="1:4">
      <c r="A5116" s="446">
        <v>64</v>
      </c>
      <c r="B5116" s="447" t="s">
        <v>11121</v>
      </c>
      <c r="C5116" s="448" t="s">
        <v>6192</v>
      </c>
      <c r="D5116" s="449" t="s">
        <v>11426</v>
      </c>
    </row>
    <row r="5117" spans="1:4">
      <c r="A5117" s="446">
        <v>37423</v>
      </c>
      <c r="B5117" s="447" t="s">
        <v>11122</v>
      </c>
      <c r="C5117" s="448" t="s">
        <v>6192</v>
      </c>
      <c r="D5117" s="449" t="s">
        <v>15152</v>
      </c>
    </row>
    <row r="5118" spans="1:4">
      <c r="A5118" s="446">
        <v>39296</v>
      </c>
      <c r="B5118" s="447" t="s">
        <v>15313</v>
      </c>
      <c r="C5118" s="448" t="s">
        <v>6192</v>
      </c>
      <c r="D5118" s="449" t="s">
        <v>11352</v>
      </c>
    </row>
    <row r="5119" spans="1:4">
      <c r="A5119" s="446">
        <v>39297</v>
      </c>
      <c r="B5119" s="447" t="s">
        <v>11123</v>
      </c>
      <c r="C5119" s="448" t="s">
        <v>6192</v>
      </c>
      <c r="D5119" s="449" t="s">
        <v>15153</v>
      </c>
    </row>
    <row r="5120" spans="1:4">
      <c r="A5120" s="446">
        <v>39298</v>
      </c>
      <c r="B5120" s="447" t="s">
        <v>11124</v>
      </c>
      <c r="C5120" s="448" t="s">
        <v>6192</v>
      </c>
      <c r="D5120" s="449" t="s">
        <v>11787</v>
      </c>
    </row>
    <row r="5121" spans="1:4">
      <c r="A5121" s="446">
        <v>39299</v>
      </c>
      <c r="B5121" s="447" t="s">
        <v>11125</v>
      </c>
      <c r="C5121" s="448" t="s">
        <v>6192</v>
      </c>
      <c r="D5121" s="449" t="s">
        <v>14345</v>
      </c>
    </row>
    <row r="5122" spans="1:4">
      <c r="A5122" s="446">
        <v>9892</v>
      </c>
      <c r="B5122" s="447" t="s">
        <v>11126</v>
      </c>
      <c r="C5122" s="448" t="s">
        <v>6192</v>
      </c>
      <c r="D5122" s="449" t="s">
        <v>15154</v>
      </c>
    </row>
    <row r="5123" spans="1:4">
      <c r="A5123" s="446">
        <v>9893</v>
      </c>
      <c r="B5123" s="447" t="s">
        <v>11127</v>
      </c>
      <c r="C5123" s="448" t="s">
        <v>6192</v>
      </c>
      <c r="D5123" s="449" t="s">
        <v>15155</v>
      </c>
    </row>
    <row r="5124" spans="1:4">
      <c r="A5124" s="446">
        <v>9901</v>
      </c>
      <c r="B5124" s="447" t="s">
        <v>11128</v>
      </c>
      <c r="C5124" s="448" t="s">
        <v>6192</v>
      </c>
      <c r="D5124" s="449" t="s">
        <v>12696</v>
      </c>
    </row>
    <row r="5125" spans="1:4">
      <c r="A5125" s="446">
        <v>9896</v>
      </c>
      <c r="B5125" s="447" t="s">
        <v>11129</v>
      </c>
      <c r="C5125" s="448" t="s">
        <v>6192</v>
      </c>
      <c r="D5125" s="449" t="s">
        <v>15156</v>
      </c>
    </row>
    <row r="5126" spans="1:4">
      <c r="A5126" s="446">
        <v>9900</v>
      </c>
      <c r="B5126" s="447" t="s">
        <v>11130</v>
      </c>
      <c r="C5126" s="448" t="s">
        <v>6192</v>
      </c>
      <c r="D5126" s="449" t="s">
        <v>15076</v>
      </c>
    </row>
    <row r="5127" spans="1:4">
      <c r="A5127" s="446">
        <v>9898</v>
      </c>
      <c r="B5127" s="447" t="s">
        <v>11131</v>
      </c>
      <c r="C5127" s="448" t="s">
        <v>6192</v>
      </c>
      <c r="D5127" s="449" t="s">
        <v>15157</v>
      </c>
    </row>
    <row r="5128" spans="1:4">
      <c r="A5128" s="446">
        <v>9902</v>
      </c>
      <c r="B5128" s="447" t="s">
        <v>11133</v>
      </c>
      <c r="C5128" s="448" t="s">
        <v>6192</v>
      </c>
      <c r="D5128" s="449" t="s">
        <v>15158</v>
      </c>
    </row>
    <row r="5129" spans="1:4">
      <c r="A5129" s="446">
        <v>9899</v>
      </c>
      <c r="B5129" s="447" t="s">
        <v>11132</v>
      </c>
      <c r="C5129" s="448" t="s">
        <v>6192</v>
      </c>
      <c r="D5129" s="449" t="s">
        <v>13617</v>
      </c>
    </row>
    <row r="5130" spans="1:4">
      <c r="A5130" s="446">
        <v>9908</v>
      </c>
      <c r="B5130" s="447" t="s">
        <v>11134</v>
      </c>
      <c r="C5130" s="448" t="s">
        <v>6192</v>
      </c>
      <c r="D5130" s="449" t="s">
        <v>15159</v>
      </c>
    </row>
    <row r="5131" spans="1:4">
      <c r="A5131" s="446">
        <v>9905</v>
      </c>
      <c r="B5131" s="447" t="s">
        <v>11135</v>
      </c>
      <c r="C5131" s="448" t="s">
        <v>6192</v>
      </c>
      <c r="D5131" s="449" t="s">
        <v>15160</v>
      </c>
    </row>
    <row r="5132" spans="1:4">
      <c r="A5132" s="446">
        <v>9906</v>
      </c>
      <c r="B5132" s="447" t="s">
        <v>11136</v>
      </c>
      <c r="C5132" s="448" t="s">
        <v>6192</v>
      </c>
      <c r="D5132" s="449" t="s">
        <v>15161</v>
      </c>
    </row>
    <row r="5133" spans="1:4">
      <c r="A5133" s="446">
        <v>9895</v>
      </c>
      <c r="B5133" s="447" t="s">
        <v>11137</v>
      </c>
      <c r="C5133" s="448" t="s">
        <v>6192</v>
      </c>
      <c r="D5133" s="449" t="s">
        <v>12430</v>
      </c>
    </row>
    <row r="5134" spans="1:4">
      <c r="A5134" s="446">
        <v>9894</v>
      </c>
      <c r="B5134" s="447" t="s">
        <v>11138</v>
      </c>
      <c r="C5134" s="448" t="s">
        <v>6192</v>
      </c>
      <c r="D5134" s="449" t="s">
        <v>14684</v>
      </c>
    </row>
    <row r="5135" spans="1:4">
      <c r="A5135" s="446">
        <v>9897</v>
      </c>
      <c r="B5135" s="447" t="s">
        <v>11139</v>
      </c>
      <c r="C5135" s="448" t="s">
        <v>6192</v>
      </c>
      <c r="D5135" s="449" t="s">
        <v>15162</v>
      </c>
    </row>
    <row r="5136" spans="1:4">
      <c r="A5136" s="446">
        <v>9910</v>
      </c>
      <c r="B5136" s="447" t="s">
        <v>11140</v>
      </c>
      <c r="C5136" s="448" t="s">
        <v>6192</v>
      </c>
      <c r="D5136" s="449" t="s">
        <v>15163</v>
      </c>
    </row>
    <row r="5137" spans="1:4">
      <c r="A5137" s="446">
        <v>9909</v>
      </c>
      <c r="B5137" s="447" t="s">
        <v>11141</v>
      </c>
      <c r="C5137" s="448" t="s">
        <v>6192</v>
      </c>
      <c r="D5137" s="449" t="s">
        <v>15164</v>
      </c>
    </row>
    <row r="5138" spans="1:4">
      <c r="A5138" s="446">
        <v>9907</v>
      </c>
      <c r="B5138" s="447" t="s">
        <v>11142</v>
      </c>
      <c r="C5138" s="448" t="s">
        <v>6192</v>
      </c>
      <c r="D5138" s="449" t="s">
        <v>15165</v>
      </c>
    </row>
    <row r="5139" spans="1:4" ht="30">
      <c r="A5139" s="446">
        <v>20973</v>
      </c>
      <c r="B5139" s="447" t="s">
        <v>11143</v>
      </c>
      <c r="C5139" s="448" t="s">
        <v>6192</v>
      </c>
      <c r="D5139" s="449" t="s">
        <v>15166</v>
      </c>
    </row>
    <row r="5140" spans="1:4" ht="30">
      <c r="A5140" s="446">
        <v>20974</v>
      </c>
      <c r="B5140" s="447" t="s">
        <v>11144</v>
      </c>
      <c r="C5140" s="448" t="s">
        <v>6192</v>
      </c>
      <c r="D5140" s="449" t="s">
        <v>15167</v>
      </c>
    </row>
    <row r="5141" spans="1:4">
      <c r="A5141" s="446">
        <v>37989</v>
      </c>
      <c r="B5141" s="447" t="s">
        <v>15312</v>
      </c>
      <c r="C5141" s="448" t="s">
        <v>6192</v>
      </c>
      <c r="D5141" s="449" t="s">
        <v>14432</v>
      </c>
    </row>
    <row r="5142" spans="1:4">
      <c r="A5142" s="446">
        <v>37990</v>
      </c>
      <c r="B5142" s="447" t="s">
        <v>11145</v>
      </c>
      <c r="C5142" s="448" t="s">
        <v>6192</v>
      </c>
      <c r="D5142" s="449" t="s">
        <v>13100</v>
      </c>
    </row>
    <row r="5143" spans="1:4">
      <c r="A5143" s="446">
        <v>37991</v>
      </c>
      <c r="B5143" s="447" t="s">
        <v>11146</v>
      </c>
      <c r="C5143" s="448" t="s">
        <v>6192</v>
      </c>
      <c r="D5143" s="449" t="s">
        <v>12801</v>
      </c>
    </row>
    <row r="5144" spans="1:4">
      <c r="A5144" s="446">
        <v>37992</v>
      </c>
      <c r="B5144" s="447" t="s">
        <v>11147</v>
      </c>
      <c r="C5144" s="448" t="s">
        <v>6192</v>
      </c>
      <c r="D5144" s="449" t="s">
        <v>11612</v>
      </c>
    </row>
    <row r="5145" spans="1:4">
      <c r="A5145" s="446">
        <v>37993</v>
      </c>
      <c r="B5145" s="447" t="s">
        <v>11148</v>
      </c>
      <c r="C5145" s="448" t="s">
        <v>6192</v>
      </c>
      <c r="D5145" s="449" t="s">
        <v>14743</v>
      </c>
    </row>
    <row r="5146" spans="1:4">
      <c r="A5146" s="446">
        <v>37994</v>
      </c>
      <c r="B5146" s="447" t="s">
        <v>11149</v>
      </c>
      <c r="C5146" s="448" t="s">
        <v>6192</v>
      </c>
      <c r="D5146" s="449" t="s">
        <v>15168</v>
      </c>
    </row>
    <row r="5147" spans="1:4">
      <c r="A5147" s="446">
        <v>37995</v>
      </c>
      <c r="B5147" s="447" t="s">
        <v>11150</v>
      </c>
      <c r="C5147" s="448" t="s">
        <v>6192</v>
      </c>
      <c r="D5147" s="449" t="s">
        <v>15169</v>
      </c>
    </row>
    <row r="5148" spans="1:4">
      <c r="A5148" s="446">
        <v>37996</v>
      </c>
      <c r="B5148" s="447" t="s">
        <v>11151</v>
      </c>
      <c r="C5148" s="448" t="s">
        <v>6192</v>
      </c>
      <c r="D5148" s="449" t="s">
        <v>15170</v>
      </c>
    </row>
    <row r="5149" spans="1:4">
      <c r="A5149" s="446">
        <v>13883</v>
      </c>
      <c r="B5149" s="447" t="s">
        <v>11152</v>
      </c>
      <c r="C5149" s="448" t="s">
        <v>6192</v>
      </c>
      <c r="D5149" s="449" t="s">
        <v>15171</v>
      </c>
    </row>
    <row r="5150" spans="1:4">
      <c r="A5150" s="446">
        <v>38604</v>
      </c>
      <c r="B5150" s="447" t="s">
        <v>11153</v>
      </c>
      <c r="C5150" s="448" t="s">
        <v>6192</v>
      </c>
      <c r="D5150" s="449" t="s">
        <v>15172</v>
      </c>
    </row>
    <row r="5151" spans="1:4" ht="30">
      <c r="A5151" s="446">
        <v>10601</v>
      </c>
      <c r="B5151" s="447" t="s">
        <v>11154</v>
      </c>
      <c r="C5151" s="448" t="s">
        <v>6192</v>
      </c>
      <c r="D5151" s="449" t="s">
        <v>15173</v>
      </c>
    </row>
    <row r="5152" spans="1:4">
      <c r="A5152" s="446">
        <v>26034</v>
      </c>
      <c r="B5152" s="447" t="s">
        <v>15311</v>
      </c>
      <c r="C5152" s="448" t="s">
        <v>6192</v>
      </c>
      <c r="D5152" s="449" t="s">
        <v>15174</v>
      </c>
    </row>
    <row r="5153" spans="1:4">
      <c r="A5153" s="446">
        <v>13894</v>
      </c>
      <c r="B5153" s="447" t="s">
        <v>15310</v>
      </c>
      <c r="C5153" s="448" t="s">
        <v>6192</v>
      </c>
      <c r="D5153" s="449" t="s">
        <v>15175</v>
      </c>
    </row>
    <row r="5154" spans="1:4">
      <c r="A5154" s="446">
        <v>13895</v>
      </c>
      <c r="B5154" s="447" t="s">
        <v>11155</v>
      </c>
      <c r="C5154" s="448" t="s">
        <v>6192</v>
      </c>
      <c r="D5154" s="449" t="s">
        <v>15176</v>
      </c>
    </row>
    <row r="5155" spans="1:4">
      <c r="A5155" s="446">
        <v>13892</v>
      </c>
      <c r="B5155" s="447" t="s">
        <v>11156</v>
      </c>
      <c r="C5155" s="448" t="s">
        <v>6192</v>
      </c>
      <c r="D5155" s="449" t="s">
        <v>15177</v>
      </c>
    </row>
    <row r="5156" spans="1:4">
      <c r="A5156" s="446">
        <v>9914</v>
      </c>
      <c r="B5156" s="447" t="s">
        <v>11157</v>
      </c>
      <c r="C5156" s="448" t="s">
        <v>6192</v>
      </c>
      <c r="D5156" s="449" t="s">
        <v>15178</v>
      </c>
    </row>
    <row r="5157" spans="1:4" ht="45">
      <c r="A5157" s="446">
        <v>36485</v>
      </c>
      <c r="B5157" s="447" t="s">
        <v>11158</v>
      </c>
      <c r="C5157" s="448" t="s">
        <v>6192</v>
      </c>
      <c r="D5157" s="449" t="s">
        <v>15179</v>
      </c>
    </row>
    <row r="5158" spans="1:4" ht="30">
      <c r="A5158" s="446">
        <v>9912</v>
      </c>
      <c r="B5158" s="447" t="s">
        <v>15309</v>
      </c>
      <c r="C5158" s="448" t="s">
        <v>6192</v>
      </c>
      <c r="D5158" s="449" t="s">
        <v>15180</v>
      </c>
    </row>
    <row r="5159" spans="1:4" ht="30">
      <c r="A5159" s="446">
        <v>9921</v>
      </c>
      <c r="B5159" s="447" t="s">
        <v>11159</v>
      </c>
      <c r="C5159" s="448" t="s">
        <v>6192</v>
      </c>
      <c r="D5159" s="449" t="s">
        <v>15181</v>
      </c>
    </row>
    <row r="5160" spans="1:4" ht="30">
      <c r="A5160" s="446">
        <v>21112</v>
      </c>
      <c r="B5160" s="447" t="s">
        <v>11160</v>
      </c>
      <c r="C5160" s="448" t="s">
        <v>6192</v>
      </c>
      <c r="D5160" s="449" t="s">
        <v>15182</v>
      </c>
    </row>
    <row r="5161" spans="1:4">
      <c r="A5161" s="446">
        <v>10228</v>
      </c>
      <c r="B5161" s="447" t="s">
        <v>15308</v>
      </c>
      <c r="C5161" s="448" t="s">
        <v>6192</v>
      </c>
      <c r="D5161" s="449" t="s">
        <v>15183</v>
      </c>
    </row>
    <row r="5162" spans="1:4">
      <c r="A5162" s="446">
        <v>11781</v>
      </c>
      <c r="B5162" s="447" t="s">
        <v>11161</v>
      </c>
      <c r="C5162" s="448" t="s">
        <v>6192</v>
      </c>
      <c r="D5162" s="449" t="s">
        <v>15184</v>
      </c>
    </row>
    <row r="5163" spans="1:4">
      <c r="A5163" s="446">
        <v>11746</v>
      </c>
      <c r="B5163" s="447" t="s">
        <v>11162</v>
      </c>
      <c r="C5163" s="448" t="s">
        <v>6192</v>
      </c>
      <c r="D5163" s="449" t="s">
        <v>15185</v>
      </c>
    </row>
    <row r="5164" spans="1:4">
      <c r="A5164" s="446">
        <v>11751</v>
      </c>
      <c r="B5164" s="447" t="s">
        <v>11163</v>
      </c>
      <c r="C5164" s="448" t="s">
        <v>6192</v>
      </c>
      <c r="D5164" s="449" t="s">
        <v>15186</v>
      </c>
    </row>
    <row r="5165" spans="1:4">
      <c r="A5165" s="446">
        <v>11750</v>
      </c>
      <c r="B5165" s="447" t="s">
        <v>11164</v>
      </c>
      <c r="C5165" s="448" t="s">
        <v>6192</v>
      </c>
      <c r="D5165" s="449" t="s">
        <v>15187</v>
      </c>
    </row>
    <row r="5166" spans="1:4">
      <c r="A5166" s="446">
        <v>11748</v>
      </c>
      <c r="B5166" s="447" t="s">
        <v>11165</v>
      </c>
      <c r="C5166" s="448" t="s">
        <v>6192</v>
      </c>
      <c r="D5166" s="449" t="s">
        <v>15188</v>
      </c>
    </row>
    <row r="5167" spans="1:4">
      <c r="A5167" s="446">
        <v>11747</v>
      </c>
      <c r="B5167" s="447" t="s">
        <v>11166</v>
      </c>
      <c r="C5167" s="448" t="s">
        <v>6192</v>
      </c>
      <c r="D5167" s="449" t="s">
        <v>15189</v>
      </c>
    </row>
    <row r="5168" spans="1:4">
      <c r="A5168" s="446">
        <v>11749</v>
      </c>
      <c r="B5168" s="447" t="s">
        <v>11167</v>
      </c>
      <c r="C5168" s="448" t="s">
        <v>6192</v>
      </c>
      <c r="D5168" s="449" t="s">
        <v>14835</v>
      </c>
    </row>
    <row r="5169" spans="1:4" ht="30">
      <c r="A5169" s="446">
        <v>10236</v>
      </c>
      <c r="B5169" s="447" t="s">
        <v>11168</v>
      </c>
      <c r="C5169" s="448" t="s">
        <v>6192</v>
      </c>
      <c r="D5169" s="449" t="s">
        <v>15190</v>
      </c>
    </row>
    <row r="5170" spans="1:4" ht="30">
      <c r="A5170" s="446">
        <v>10233</v>
      </c>
      <c r="B5170" s="447" t="s">
        <v>11169</v>
      </c>
      <c r="C5170" s="448" t="s">
        <v>6192</v>
      </c>
      <c r="D5170" s="449" t="s">
        <v>15191</v>
      </c>
    </row>
    <row r="5171" spans="1:4" ht="30">
      <c r="A5171" s="446">
        <v>10234</v>
      </c>
      <c r="B5171" s="447" t="s">
        <v>11170</v>
      </c>
      <c r="C5171" s="448" t="s">
        <v>6192</v>
      </c>
      <c r="D5171" s="449" t="s">
        <v>15009</v>
      </c>
    </row>
    <row r="5172" spans="1:4" ht="30">
      <c r="A5172" s="446">
        <v>10231</v>
      </c>
      <c r="B5172" s="447" t="s">
        <v>11171</v>
      </c>
      <c r="C5172" s="448" t="s">
        <v>6192</v>
      </c>
      <c r="D5172" s="449" t="s">
        <v>15192</v>
      </c>
    </row>
    <row r="5173" spans="1:4" ht="30">
      <c r="A5173" s="446">
        <v>10232</v>
      </c>
      <c r="B5173" s="447" t="s">
        <v>11172</v>
      </c>
      <c r="C5173" s="448" t="s">
        <v>6192</v>
      </c>
      <c r="D5173" s="449" t="s">
        <v>15193</v>
      </c>
    </row>
    <row r="5174" spans="1:4" ht="30">
      <c r="A5174" s="446">
        <v>10235</v>
      </c>
      <c r="B5174" s="447" t="s">
        <v>11174</v>
      </c>
      <c r="C5174" s="448" t="s">
        <v>6192</v>
      </c>
      <c r="D5174" s="449" t="s">
        <v>15195</v>
      </c>
    </row>
    <row r="5175" spans="1:4" ht="30">
      <c r="A5175" s="446">
        <v>10229</v>
      </c>
      <c r="B5175" s="447" t="s">
        <v>11173</v>
      </c>
      <c r="C5175" s="448" t="s">
        <v>6192</v>
      </c>
      <c r="D5175" s="449" t="s">
        <v>15194</v>
      </c>
    </row>
    <row r="5176" spans="1:4" ht="30">
      <c r="A5176" s="446">
        <v>10230</v>
      </c>
      <c r="B5176" s="447" t="s">
        <v>11175</v>
      </c>
      <c r="C5176" s="448" t="s">
        <v>6192</v>
      </c>
      <c r="D5176" s="449" t="s">
        <v>15196</v>
      </c>
    </row>
    <row r="5177" spans="1:4" ht="30">
      <c r="A5177" s="446">
        <v>10409</v>
      </c>
      <c r="B5177" s="447" t="s">
        <v>11176</v>
      </c>
      <c r="C5177" s="448" t="s">
        <v>6192</v>
      </c>
      <c r="D5177" s="449" t="s">
        <v>15197</v>
      </c>
    </row>
    <row r="5178" spans="1:4" ht="30">
      <c r="A5178" s="446">
        <v>10411</v>
      </c>
      <c r="B5178" s="447" t="s">
        <v>11177</v>
      </c>
      <c r="C5178" s="448" t="s">
        <v>6192</v>
      </c>
      <c r="D5178" s="449" t="s">
        <v>15198</v>
      </c>
    </row>
    <row r="5179" spans="1:4" ht="30">
      <c r="A5179" s="446">
        <v>10410</v>
      </c>
      <c r="B5179" s="447" t="s">
        <v>11179</v>
      </c>
      <c r="C5179" s="448" t="s">
        <v>6192</v>
      </c>
      <c r="D5179" s="449" t="s">
        <v>15200</v>
      </c>
    </row>
    <row r="5180" spans="1:4" ht="30">
      <c r="A5180" s="446">
        <v>10404</v>
      </c>
      <c r="B5180" s="447" t="s">
        <v>11178</v>
      </c>
      <c r="C5180" s="448" t="s">
        <v>6192</v>
      </c>
      <c r="D5180" s="449" t="s">
        <v>15199</v>
      </c>
    </row>
    <row r="5181" spans="1:4" ht="30">
      <c r="A5181" s="446">
        <v>10405</v>
      </c>
      <c r="B5181" s="447" t="s">
        <v>11180</v>
      </c>
      <c r="C5181" s="448" t="s">
        <v>6192</v>
      </c>
      <c r="D5181" s="449" t="s">
        <v>15201</v>
      </c>
    </row>
    <row r="5182" spans="1:4" ht="30">
      <c r="A5182" s="446">
        <v>10408</v>
      </c>
      <c r="B5182" s="447" t="s">
        <v>11181</v>
      </c>
      <c r="C5182" s="448" t="s">
        <v>6192</v>
      </c>
      <c r="D5182" s="449" t="s">
        <v>15202</v>
      </c>
    </row>
    <row r="5183" spans="1:4" ht="30">
      <c r="A5183" s="446">
        <v>10406</v>
      </c>
      <c r="B5183" s="447" t="s">
        <v>11183</v>
      </c>
      <c r="C5183" s="448" t="s">
        <v>6192</v>
      </c>
      <c r="D5183" s="449" t="s">
        <v>15204</v>
      </c>
    </row>
    <row r="5184" spans="1:4" ht="30">
      <c r="A5184" s="446">
        <v>10412</v>
      </c>
      <c r="B5184" s="447" t="s">
        <v>11182</v>
      </c>
      <c r="C5184" s="448" t="s">
        <v>6192</v>
      </c>
      <c r="D5184" s="449" t="s">
        <v>15203</v>
      </c>
    </row>
    <row r="5185" spans="1:4" ht="30">
      <c r="A5185" s="446">
        <v>10407</v>
      </c>
      <c r="B5185" s="447" t="s">
        <v>11184</v>
      </c>
      <c r="C5185" s="448" t="s">
        <v>6192</v>
      </c>
      <c r="D5185" s="449" t="s">
        <v>15205</v>
      </c>
    </row>
    <row r="5186" spans="1:4" ht="30">
      <c r="A5186" s="446">
        <v>10416</v>
      </c>
      <c r="B5186" s="447" t="s">
        <v>11185</v>
      </c>
      <c r="C5186" s="448" t="s">
        <v>6192</v>
      </c>
      <c r="D5186" s="449" t="s">
        <v>15206</v>
      </c>
    </row>
    <row r="5187" spans="1:4" ht="30">
      <c r="A5187" s="446">
        <v>10419</v>
      </c>
      <c r="B5187" s="447" t="s">
        <v>11186</v>
      </c>
      <c r="C5187" s="448" t="s">
        <v>6192</v>
      </c>
      <c r="D5187" s="449" t="s">
        <v>15207</v>
      </c>
    </row>
    <row r="5188" spans="1:4">
      <c r="A5188" s="446">
        <v>10418</v>
      </c>
      <c r="B5188" s="447" t="s">
        <v>11188</v>
      </c>
      <c r="C5188" s="448" t="s">
        <v>6192</v>
      </c>
      <c r="D5188" s="449" t="s">
        <v>15208</v>
      </c>
    </row>
    <row r="5189" spans="1:4" ht="30">
      <c r="A5189" s="446">
        <v>21092</v>
      </c>
      <c r="B5189" s="447" t="s">
        <v>11187</v>
      </c>
      <c r="C5189" s="448" t="s">
        <v>6192</v>
      </c>
      <c r="D5189" s="449" t="s">
        <v>11950</v>
      </c>
    </row>
    <row r="5190" spans="1:4" ht="30">
      <c r="A5190" s="446">
        <v>12657</v>
      </c>
      <c r="B5190" s="447" t="s">
        <v>11189</v>
      </c>
      <c r="C5190" s="448" t="s">
        <v>6192</v>
      </c>
      <c r="D5190" s="449" t="s">
        <v>15209</v>
      </c>
    </row>
    <row r="5191" spans="1:4">
      <c r="A5191" s="446">
        <v>10417</v>
      </c>
      <c r="B5191" s="447" t="s">
        <v>11190</v>
      </c>
      <c r="C5191" s="448" t="s">
        <v>6192</v>
      </c>
      <c r="D5191" s="449" t="s">
        <v>15210</v>
      </c>
    </row>
    <row r="5192" spans="1:4">
      <c r="A5192" s="446">
        <v>10414</v>
      </c>
      <c r="B5192" s="447" t="s">
        <v>11192</v>
      </c>
      <c r="C5192" s="448" t="s">
        <v>6192</v>
      </c>
      <c r="D5192" s="449" t="s">
        <v>15212</v>
      </c>
    </row>
    <row r="5193" spans="1:4" ht="30">
      <c r="A5193" s="446">
        <v>10413</v>
      </c>
      <c r="B5193" s="447" t="s">
        <v>11191</v>
      </c>
      <c r="C5193" s="448" t="s">
        <v>6192</v>
      </c>
      <c r="D5193" s="449" t="s">
        <v>15211</v>
      </c>
    </row>
    <row r="5194" spans="1:4">
      <c r="A5194" s="446">
        <v>10415</v>
      </c>
      <c r="B5194" s="447" t="s">
        <v>11193</v>
      </c>
      <c r="C5194" s="448" t="s">
        <v>6192</v>
      </c>
      <c r="D5194" s="449" t="s">
        <v>15213</v>
      </c>
    </row>
    <row r="5195" spans="1:4">
      <c r="A5195" s="446">
        <v>38643</v>
      </c>
      <c r="B5195" s="447" t="s">
        <v>11194</v>
      </c>
      <c r="C5195" s="448" t="s">
        <v>6192</v>
      </c>
      <c r="D5195" s="449" t="s">
        <v>15214</v>
      </c>
    </row>
    <row r="5196" spans="1:4">
      <c r="A5196" s="446">
        <v>6157</v>
      </c>
      <c r="B5196" s="447" t="s">
        <v>11195</v>
      </c>
      <c r="C5196" s="448" t="s">
        <v>6192</v>
      </c>
      <c r="D5196" s="449" t="s">
        <v>15215</v>
      </c>
    </row>
    <row r="5197" spans="1:4">
      <c r="A5197" s="446">
        <v>37588</v>
      </c>
      <c r="B5197" s="447" t="s">
        <v>11196</v>
      </c>
      <c r="C5197" s="448" t="s">
        <v>6192</v>
      </c>
      <c r="D5197" s="449" t="s">
        <v>15216</v>
      </c>
    </row>
    <row r="5198" spans="1:4">
      <c r="A5198" s="446">
        <v>6152</v>
      </c>
      <c r="B5198" s="447" t="s">
        <v>11197</v>
      </c>
      <c r="C5198" s="448" t="s">
        <v>6192</v>
      </c>
      <c r="D5198" s="449" t="s">
        <v>12223</v>
      </c>
    </row>
    <row r="5199" spans="1:4">
      <c r="A5199" s="446">
        <v>6158</v>
      </c>
      <c r="B5199" s="447" t="s">
        <v>11198</v>
      </c>
      <c r="C5199" s="448" t="s">
        <v>6192</v>
      </c>
      <c r="D5199" s="449" t="s">
        <v>12356</v>
      </c>
    </row>
    <row r="5200" spans="1:4">
      <c r="A5200" s="446">
        <v>6156</v>
      </c>
      <c r="B5200" s="447" t="s">
        <v>11200</v>
      </c>
      <c r="C5200" s="448" t="s">
        <v>6192</v>
      </c>
      <c r="D5200" s="449" t="s">
        <v>12183</v>
      </c>
    </row>
    <row r="5201" spans="1:4">
      <c r="A5201" s="446">
        <v>6153</v>
      </c>
      <c r="B5201" s="447" t="s">
        <v>11199</v>
      </c>
      <c r="C5201" s="448" t="s">
        <v>6192</v>
      </c>
      <c r="D5201" s="449" t="s">
        <v>11788</v>
      </c>
    </row>
    <row r="5202" spans="1:4">
      <c r="A5202" s="446">
        <v>6154</v>
      </c>
      <c r="B5202" s="447" t="s">
        <v>15301</v>
      </c>
      <c r="C5202" s="448" t="s">
        <v>6192</v>
      </c>
      <c r="D5202" s="449" t="s">
        <v>15217</v>
      </c>
    </row>
    <row r="5203" spans="1:4" ht="30">
      <c r="A5203" s="446">
        <v>6155</v>
      </c>
      <c r="B5203" s="447" t="s">
        <v>11201</v>
      </c>
      <c r="C5203" s="448" t="s">
        <v>6192</v>
      </c>
      <c r="D5203" s="449" t="s">
        <v>14838</v>
      </c>
    </row>
    <row r="5204" spans="1:4">
      <c r="A5204" s="446">
        <v>3115</v>
      </c>
      <c r="B5204" s="447" t="s">
        <v>15302</v>
      </c>
      <c r="C5204" s="448" t="s">
        <v>6192</v>
      </c>
      <c r="D5204" s="449" t="s">
        <v>14069</v>
      </c>
    </row>
    <row r="5205" spans="1:4">
      <c r="A5205" s="446">
        <v>3116</v>
      </c>
      <c r="B5205" s="447" t="s">
        <v>11202</v>
      </c>
      <c r="C5205" s="448" t="s">
        <v>6192</v>
      </c>
      <c r="D5205" s="449" t="s">
        <v>15218</v>
      </c>
    </row>
    <row r="5206" spans="1:4">
      <c r="A5206" s="446">
        <v>38166</v>
      </c>
      <c r="B5206" s="447" t="s">
        <v>11203</v>
      </c>
      <c r="C5206" s="448" t="s">
        <v>6192</v>
      </c>
      <c r="D5206" s="449" t="s">
        <v>15219</v>
      </c>
    </row>
    <row r="5207" spans="1:4">
      <c r="A5207" s="446">
        <v>38108</v>
      </c>
      <c r="B5207" s="447" t="s">
        <v>11204</v>
      </c>
      <c r="C5207" s="448" t="s">
        <v>6192</v>
      </c>
      <c r="D5207" s="449" t="s">
        <v>15220</v>
      </c>
    </row>
    <row r="5208" spans="1:4" ht="30">
      <c r="A5208" s="446">
        <v>38087</v>
      </c>
      <c r="B5208" s="447" t="s">
        <v>11205</v>
      </c>
      <c r="C5208" s="448" t="s">
        <v>6192</v>
      </c>
      <c r="D5208" s="449" t="s">
        <v>15221</v>
      </c>
    </row>
    <row r="5209" spans="1:4">
      <c r="A5209" s="446">
        <v>38109</v>
      </c>
      <c r="B5209" s="447" t="s">
        <v>15303</v>
      </c>
      <c r="C5209" s="448" t="s">
        <v>6192</v>
      </c>
      <c r="D5209" s="449" t="s">
        <v>15222</v>
      </c>
    </row>
    <row r="5210" spans="1:4" ht="30">
      <c r="A5210" s="446">
        <v>38088</v>
      </c>
      <c r="B5210" s="447" t="s">
        <v>11206</v>
      </c>
      <c r="C5210" s="448" t="s">
        <v>6192</v>
      </c>
      <c r="D5210" s="449" t="s">
        <v>15223</v>
      </c>
    </row>
    <row r="5211" spans="1:4">
      <c r="A5211" s="446">
        <v>38110</v>
      </c>
      <c r="B5211" s="447" t="s">
        <v>15304</v>
      </c>
      <c r="C5211" s="448" t="s">
        <v>6192</v>
      </c>
      <c r="D5211" s="449" t="s">
        <v>15224</v>
      </c>
    </row>
    <row r="5212" spans="1:4" ht="45">
      <c r="A5212" s="446">
        <v>38089</v>
      </c>
      <c r="B5212" s="447" t="s">
        <v>11207</v>
      </c>
      <c r="C5212" s="448" t="s">
        <v>6192</v>
      </c>
      <c r="D5212" s="449" t="s">
        <v>15225</v>
      </c>
    </row>
    <row r="5213" spans="1:4">
      <c r="A5213" s="446">
        <v>38111</v>
      </c>
      <c r="B5213" s="447" t="s">
        <v>15305</v>
      </c>
      <c r="C5213" s="448" t="s">
        <v>6192</v>
      </c>
      <c r="D5213" s="449" t="s">
        <v>15226</v>
      </c>
    </row>
    <row r="5214" spans="1:4" ht="45">
      <c r="A5214" s="446">
        <v>38090</v>
      </c>
      <c r="B5214" s="447" t="s">
        <v>11208</v>
      </c>
      <c r="C5214" s="448" t="s">
        <v>6192</v>
      </c>
      <c r="D5214" s="449" t="s">
        <v>15227</v>
      </c>
    </row>
    <row r="5215" spans="1:4">
      <c r="A5215" s="446">
        <v>11786</v>
      </c>
      <c r="B5215" s="447" t="s">
        <v>15306</v>
      </c>
      <c r="C5215" s="448" t="s">
        <v>6192</v>
      </c>
      <c r="D5215" s="449" t="s">
        <v>14586</v>
      </c>
    </row>
    <row r="5216" spans="1:4">
      <c r="A5216" s="446">
        <v>38400</v>
      </c>
      <c r="B5216" s="447" t="s">
        <v>11210</v>
      </c>
      <c r="C5216" s="448" t="s">
        <v>6192</v>
      </c>
      <c r="D5216" s="449" t="s">
        <v>14449</v>
      </c>
    </row>
    <row r="5217" spans="1:4" ht="30">
      <c r="A5217" s="446">
        <v>13726</v>
      </c>
      <c r="B5217" s="447" t="s">
        <v>11209</v>
      </c>
      <c r="C5217" s="448" t="s">
        <v>6192</v>
      </c>
      <c r="D5217" s="449" t="s">
        <v>15228</v>
      </c>
    </row>
    <row r="5218" spans="1:4" ht="30">
      <c r="A5218" s="446">
        <v>12627</v>
      </c>
      <c r="B5218" s="447" t="s">
        <v>11211</v>
      </c>
      <c r="C5218" s="448" t="s">
        <v>6192</v>
      </c>
      <c r="D5218" s="449" t="s">
        <v>11595</v>
      </c>
    </row>
    <row r="5219" spans="1:4">
      <c r="A5219" s="446">
        <v>6138</v>
      </c>
      <c r="B5219" s="447" t="s">
        <v>15307</v>
      </c>
      <c r="C5219" s="448" t="s">
        <v>6192</v>
      </c>
      <c r="D5219" s="449" t="s">
        <v>15229</v>
      </c>
    </row>
    <row r="5220" spans="1:4" ht="30">
      <c r="A5220" s="446">
        <v>10615</v>
      </c>
      <c r="B5220" s="447" t="s">
        <v>15283</v>
      </c>
      <c r="C5220" s="448" t="s">
        <v>6192</v>
      </c>
      <c r="D5220" s="449" t="s">
        <v>11280</v>
      </c>
    </row>
    <row r="5221" spans="1:4">
      <c r="A5221" s="446">
        <v>39996</v>
      </c>
      <c r="B5221" s="447" t="s">
        <v>11212</v>
      </c>
      <c r="C5221" s="448" t="s">
        <v>6193</v>
      </c>
      <c r="D5221" s="449" t="s">
        <v>11767</v>
      </c>
    </row>
    <row r="5222" spans="1:4" ht="30">
      <c r="A5222" s="446">
        <v>10478</v>
      </c>
      <c r="B5222" s="447" t="s">
        <v>11213</v>
      </c>
      <c r="C5222" s="448" t="s">
        <v>6239</v>
      </c>
      <c r="D5222" s="449" t="s">
        <v>15230</v>
      </c>
    </row>
    <row r="5223" spans="1:4" ht="30">
      <c r="A5223" s="446">
        <v>40514</v>
      </c>
      <c r="B5223" s="447" t="s">
        <v>11214</v>
      </c>
      <c r="C5223" s="448" t="s">
        <v>6239</v>
      </c>
      <c r="D5223" s="449" t="s">
        <v>15231</v>
      </c>
    </row>
    <row r="5224" spans="1:4">
      <c r="A5224" s="446">
        <v>10475</v>
      </c>
      <c r="B5224" s="447" t="s">
        <v>11215</v>
      </c>
      <c r="C5224" s="448" t="s">
        <v>6239</v>
      </c>
      <c r="D5224" s="449" t="s">
        <v>13731</v>
      </c>
    </row>
    <row r="5225" spans="1:4" ht="30">
      <c r="A5225" s="446">
        <v>10481</v>
      </c>
      <c r="B5225" s="447" t="s">
        <v>11216</v>
      </c>
      <c r="C5225" s="448" t="s">
        <v>6239</v>
      </c>
      <c r="D5225" s="449" t="s">
        <v>15232</v>
      </c>
    </row>
    <row r="5226" spans="1:4">
      <c r="A5226" s="446">
        <v>4031</v>
      </c>
      <c r="B5226" s="447" t="s">
        <v>11217</v>
      </c>
      <c r="C5226" s="448" t="s">
        <v>6190</v>
      </c>
      <c r="D5226" s="449" t="s">
        <v>15233</v>
      </c>
    </row>
    <row r="5227" spans="1:4">
      <c r="A5227" s="446">
        <v>4030</v>
      </c>
      <c r="B5227" s="447" t="s">
        <v>11218</v>
      </c>
      <c r="C5227" s="448" t="s">
        <v>6190</v>
      </c>
      <c r="D5227" s="449" t="s">
        <v>14664</v>
      </c>
    </row>
    <row r="5228" spans="1:4">
      <c r="A5228" s="446">
        <v>39399</v>
      </c>
      <c r="B5228" s="447" t="s">
        <v>11219</v>
      </c>
      <c r="C5228" s="448" t="s">
        <v>6192</v>
      </c>
      <c r="D5228" s="449" t="s">
        <v>15234</v>
      </c>
    </row>
    <row r="5229" spans="1:4">
      <c r="A5229" s="446">
        <v>39400</v>
      </c>
      <c r="B5229" s="447" t="s">
        <v>11220</v>
      </c>
      <c r="C5229" s="448" t="s">
        <v>6192</v>
      </c>
      <c r="D5229" s="449" t="s">
        <v>15235</v>
      </c>
    </row>
    <row r="5230" spans="1:4">
      <c r="A5230" s="446">
        <v>39401</v>
      </c>
      <c r="B5230" s="447" t="s">
        <v>11221</v>
      </c>
      <c r="C5230" s="448" t="s">
        <v>6192</v>
      </c>
      <c r="D5230" s="449" t="s">
        <v>15236</v>
      </c>
    </row>
    <row r="5231" spans="1:4" ht="30">
      <c r="A5231" s="446">
        <v>11652</v>
      </c>
      <c r="B5231" s="447" t="s">
        <v>11222</v>
      </c>
      <c r="C5231" s="448" t="s">
        <v>6192</v>
      </c>
      <c r="D5231" s="449" t="s">
        <v>15237</v>
      </c>
    </row>
    <row r="5232" spans="1:4" ht="30">
      <c r="A5232" s="446">
        <v>13475</v>
      </c>
      <c r="B5232" s="447" t="s">
        <v>11224</v>
      </c>
      <c r="C5232" s="448" t="s">
        <v>6192</v>
      </c>
      <c r="D5232" s="449" t="s">
        <v>15239</v>
      </c>
    </row>
    <row r="5233" spans="1:4" ht="30">
      <c r="A5233" s="446">
        <v>13896</v>
      </c>
      <c r="B5233" s="447" t="s">
        <v>11223</v>
      </c>
      <c r="C5233" s="448" t="s">
        <v>6192</v>
      </c>
      <c r="D5233" s="449" t="s">
        <v>15238</v>
      </c>
    </row>
    <row r="5234" spans="1:4" ht="30">
      <c r="A5234" s="446">
        <v>25970</v>
      </c>
      <c r="B5234" s="447" t="s">
        <v>11226</v>
      </c>
      <c r="C5234" s="448" t="s">
        <v>6192</v>
      </c>
      <c r="D5234" s="449" t="s">
        <v>15241</v>
      </c>
    </row>
    <row r="5235" spans="1:4" ht="30">
      <c r="A5235" s="446">
        <v>13476</v>
      </c>
      <c r="B5235" s="447" t="s">
        <v>11227</v>
      </c>
      <c r="C5235" s="448" t="s">
        <v>6192</v>
      </c>
      <c r="D5235" s="449" t="s">
        <v>15242</v>
      </c>
    </row>
    <row r="5236" spans="1:4" ht="30">
      <c r="A5236" s="446">
        <v>25971</v>
      </c>
      <c r="B5236" s="447" t="s">
        <v>11225</v>
      </c>
      <c r="C5236" s="448" t="s">
        <v>6192</v>
      </c>
      <c r="D5236" s="449" t="s">
        <v>15240</v>
      </c>
    </row>
    <row r="5237" spans="1:4" ht="30">
      <c r="A5237" s="446">
        <v>10488</v>
      </c>
      <c r="B5237" s="447" t="s">
        <v>11228</v>
      </c>
      <c r="C5237" s="448" t="s">
        <v>6192</v>
      </c>
      <c r="D5237" s="449" t="s">
        <v>15243</v>
      </c>
    </row>
    <row r="5238" spans="1:4" ht="30">
      <c r="A5238" s="446">
        <v>13606</v>
      </c>
      <c r="B5238" s="447" t="s">
        <v>11229</v>
      </c>
      <c r="C5238" s="448" t="s">
        <v>6192</v>
      </c>
      <c r="D5238" s="449" t="s">
        <v>15244</v>
      </c>
    </row>
    <row r="5239" spans="1:4">
      <c r="A5239" s="446">
        <v>10489</v>
      </c>
      <c r="B5239" s="447" t="s">
        <v>11230</v>
      </c>
      <c r="C5239" s="448" t="s">
        <v>6191</v>
      </c>
      <c r="D5239" s="449" t="s">
        <v>12046</v>
      </c>
    </row>
    <row r="5240" spans="1:4">
      <c r="A5240" s="446">
        <v>41073</v>
      </c>
      <c r="B5240" s="447" t="s">
        <v>11231</v>
      </c>
      <c r="C5240" s="448" t="s">
        <v>6360</v>
      </c>
      <c r="D5240" s="449" t="s">
        <v>15245</v>
      </c>
    </row>
    <row r="5241" spans="1:4" ht="30">
      <c r="A5241" s="446">
        <v>34391</v>
      </c>
      <c r="B5241" s="447" t="s">
        <v>11232</v>
      </c>
      <c r="C5241" s="448" t="s">
        <v>6190</v>
      </c>
      <c r="D5241" s="449" t="s">
        <v>15246</v>
      </c>
    </row>
    <row r="5242" spans="1:4" ht="30">
      <c r="A5242" s="446">
        <v>10496</v>
      </c>
      <c r="B5242" s="447" t="s">
        <v>11233</v>
      </c>
      <c r="C5242" s="448" t="s">
        <v>6190</v>
      </c>
      <c r="D5242" s="449" t="s">
        <v>15247</v>
      </c>
    </row>
    <row r="5243" spans="1:4" ht="30">
      <c r="A5243" s="446">
        <v>10497</v>
      </c>
      <c r="B5243" s="447" t="s">
        <v>11234</v>
      </c>
      <c r="C5243" s="448" t="s">
        <v>6190</v>
      </c>
      <c r="D5243" s="449" t="s">
        <v>15248</v>
      </c>
    </row>
    <row r="5244" spans="1:4" ht="30">
      <c r="A5244" s="446">
        <v>10504</v>
      </c>
      <c r="B5244" s="447" t="s">
        <v>11235</v>
      </c>
      <c r="C5244" s="448" t="s">
        <v>6190</v>
      </c>
      <c r="D5244" s="449" t="s">
        <v>15249</v>
      </c>
    </row>
    <row r="5245" spans="1:4">
      <c r="A5245" s="446">
        <v>34390</v>
      </c>
      <c r="B5245" s="447" t="s">
        <v>11236</v>
      </c>
      <c r="C5245" s="448" t="s">
        <v>6190</v>
      </c>
      <c r="D5245" s="449" t="s">
        <v>15250</v>
      </c>
    </row>
    <row r="5246" spans="1:4">
      <c r="A5246" s="446">
        <v>34389</v>
      </c>
      <c r="B5246" s="447" t="s">
        <v>11237</v>
      </c>
      <c r="C5246" s="448" t="s">
        <v>6190</v>
      </c>
      <c r="D5246" s="449" t="s">
        <v>15251</v>
      </c>
    </row>
    <row r="5247" spans="1:4">
      <c r="A5247" s="446">
        <v>34388</v>
      </c>
      <c r="B5247" s="447" t="s">
        <v>11238</v>
      </c>
      <c r="C5247" s="448" t="s">
        <v>6190</v>
      </c>
      <c r="D5247" s="449" t="s">
        <v>15252</v>
      </c>
    </row>
    <row r="5248" spans="1:4">
      <c r="A5248" s="446">
        <v>34387</v>
      </c>
      <c r="B5248" s="447" t="s">
        <v>11239</v>
      </c>
      <c r="C5248" s="448" t="s">
        <v>6190</v>
      </c>
      <c r="D5248" s="449" t="s">
        <v>15253</v>
      </c>
    </row>
    <row r="5249" spans="1:4">
      <c r="A5249" s="446">
        <v>11188</v>
      </c>
      <c r="B5249" s="447" t="s">
        <v>11240</v>
      </c>
      <c r="C5249" s="448" t="s">
        <v>6190</v>
      </c>
      <c r="D5249" s="449" t="s">
        <v>15254</v>
      </c>
    </row>
    <row r="5250" spans="1:4">
      <c r="A5250" s="446">
        <v>11189</v>
      </c>
      <c r="B5250" s="447" t="s">
        <v>11241</v>
      </c>
      <c r="C5250" s="448" t="s">
        <v>6190</v>
      </c>
      <c r="D5250" s="449" t="s">
        <v>13649</v>
      </c>
    </row>
    <row r="5251" spans="1:4">
      <c r="A5251" s="446">
        <v>21107</v>
      </c>
      <c r="B5251" s="447" t="s">
        <v>11242</v>
      </c>
      <c r="C5251" s="448" t="s">
        <v>6190</v>
      </c>
      <c r="D5251" s="449" t="s">
        <v>15255</v>
      </c>
    </row>
    <row r="5252" spans="1:4">
      <c r="A5252" s="446">
        <v>34386</v>
      </c>
      <c r="B5252" s="447" t="s">
        <v>11243</v>
      </c>
      <c r="C5252" s="448" t="s">
        <v>6190</v>
      </c>
      <c r="D5252" s="449" t="s">
        <v>14244</v>
      </c>
    </row>
    <row r="5253" spans="1:4">
      <c r="A5253" s="446">
        <v>10490</v>
      </c>
      <c r="B5253" s="447" t="s">
        <v>11244</v>
      </c>
      <c r="C5253" s="448" t="s">
        <v>6190</v>
      </c>
      <c r="D5253" s="449" t="s">
        <v>14141</v>
      </c>
    </row>
    <row r="5254" spans="1:4">
      <c r="A5254" s="446">
        <v>10492</v>
      </c>
      <c r="B5254" s="447" t="s">
        <v>11245</v>
      </c>
      <c r="C5254" s="448" t="s">
        <v>6190</v>
      </c>
      <c r="D5254" s="449" t="s">
        <v>15256</v>
      </c>
    </row>
    <row r="5255" spans="1:4">
      <c r="A5255" s="446">
        <v>10493</v>
      </c>
      <c r="B5255" s="447" t="s">
        <v>11246</v>
      </c>
      <c r="C5255" s="448" t="s">
        <v>6190</v>
      </c>
      <c r="D5255" s="449" t="s">
        <v>15251</v>
      </c>
    </row>
    <row r="5256" spans="1:4">
      <c r="A5256" s="446">
        <v>10491</v>
      </c>
      <c r="B5256" s="447" t="s">
        <v>11247</v>
      </c>
      <c r="C5256" s="448" t="s">
        <v>6190</v>
      </c>
      <c r="D5256" s="449" t="s">
        <v>15257</v>
      </c>
    </row>
    <row r="5257" spans="1:4">
      <c r="A5257" s="446">
        <v>34385</v>
      </c>
      <c r="B5257" s="447" t="s">
        <v>11248</v>
      </c>
      <c r="C5257" s="448" t="s">
        <v>6190</v>
      </c>
      <c r="D5257" s="449" t="s">
        <v>15258</v>
      </c>
    </row>
    <row r="5258" spans="1:4">
      <c r="A5258" s="446">
        <v>10499</v>
      </c>
      <c r="B5258" s="447" t="s">
        <v>11249</v>
      </c>
      <c r="C5258" s="448" t="s">
        <v>6190</v>
      </c>
      <c r="D5258" s="449" t="s">
        <v>15259</v>
      </c>
    </row>
    <row r="5259" spans="1:4">
      <c r="A5259" s="446">
        <v>34384</v>
      </c>
      <c r="B5259" s="447" t="s">
        <v>11250</v>
      </c>
      <c r="C5259" s="448" t="s">
        <v>6190</v>
      </c>
      <c r="D5259" s="449" t="s">
        <v>14244</v>
      </c>
    </row>
    <row r="5260" spans="1:4">
      <c r="A5260" s="446">
        <v>11185</v>
      </c>
      <c r="B5260" s="447" t="s">
        <v>11251</v>
      </c>
      <c r="C5260" s="448" t="s">
        <v>6190</v>
      </c>
      <c r="D5260" s="449" t="s">
        <v>15260</v>
      </c>
    </row>
    <row r="5261" spans="1:4">
      <c r="A5261" s="446">
        <v>10507</v>
      </c>
      <c r="B5261" s="447" t="s">
        <v>11252</v>
      </c>
      <c r="C5261" s="448" t="s">
        <v>6190</v>
      </c>
      <c r="D5261" s="449" t="s">
        <v>15261</v>
      </c>
    </row>
    <row r="5262" spans="1:4">
      <c r="A5262" s="446">
        <v>10505</v>
      </c>
      <c r="B5262" s="447" t="s">
        <v>11253</v>
      </c>
      <c r="C5262" s="448" t="s">
        <v>6190</v>
      </c>
      <c r="D5262" s="449" t="s">
        <v>15262</v>
      </c>
    </row>
    <row r="5263" spans="1:4">
      <c r="A5263" s="446">
        <v>10506</v>
      </c>
      <c r="B5263" s="447" t="s">
        <v>11254</v>
      </c>
      <c r="C5263" s="448" t="s">
        <v>6190</v>
      </c>
      <c r="D5263" s="449" t="s">
        <v>15263</v>
      </c>
    </row>
    <row r="5264" spans="1:4" ht="30">
      <c r="A5264" s="446">
        <v>5031</v>
      </c>
      <c r="B5264" s="447" t="s">
        <v>11255</v>
      </c>
      <c r="C5264" s="448" t="s">
        <v>6190</v>
      </c>
      <c r="D5264" s="449" t="s">
        <v>15264</v>
      </c>
    </row>
    <row r="5265" spans="1:4">
      <c r="A5265" s="446">
        <v>10502</v>
      </c>
      <c r="B5265" s="447" t="s">
        <v>11256</v>
      </c>
      <c r="C5265" s="448" t="s">
        <v>6190</v>
      </c>
      <c r="D5265" s="449" t="s">
        <v>15265</v>
      </c>
    </row>
    <row r="5266" spans="1:4">
      <c r="A5266" s="446">
        <v>10501</v>
      </c>
      <c r="B5266" s="447" t="s">
        <v>11257</v>
      </c>
      <c r="C5266" s="448" t="s">
        <v>6190</v>
      </c>
      <c r="D5266" s="449" t="s">
        <v>15266</v>
      </c>
    </row>
    <row r="5267" spans="1:4">
      <c r="A5267" s="446">
        <v>10503</v>
      </c>
      <c r="B5267" s="447" t="s">
        <v>11258</v>
      </c>
      <c r="C5267" s="448" t="s">
        <v>6190</v>
      </c>
      <c r="D5267" s="449" t="s">
        <v>15267</v>
      </c>
    </row>
    <row r="5268" spans="1:4" ht="30">
      <c r="A5268" s="446">
        <v>40270</v>
      </c>
      <c r="B5268" s="447" t="s">
        <v>11259</v>
      </c>
      <c r="C5268" s="448" t="s">
        <v>6193</v>
      </c>
      <c r="D5268" s="449" t="s">
        <v>15268</v>
      </c>
    </row>
    <row r="5269" spans="1:4" ht="30">
      <c r="A5269" s="446">
        <v>20213</v>
      </c>
      <c r="B5269" s="447" t="s">
        <v>11260</v>
      </c>
      <c r="C5269" s="448" t="s">
        <v>6193</v>
      </c>
      <c r="D5269" s="449" t="s">
        <v>13305</v>
      </c>
    </row>
    <row r="5270" spans="1:4" ht="30">
      <c r="A5270" s="446">
        <v>20211</v>
      </c>
      <c r="B5270" s="447" t="s">
        <v>11261</v>
      </c>
      <c r="C5270" s="448" t="s">
        <v>6193</v>
      </c>
      <c r="D5270" s="449" t="s">
        <v>15269</v>
      </c>
    </row>
    <row r="5271" spans="1:4" ht="30">
      <c r="A5271" s="446">
        <v>4472</v>
      </c>
      <c r="B5271" s="447" t="s">
        <v>11262</v>
      </c>
      <c r="C5271" s="448" t="s">
        <v>6193</v>
      </c>
      <c r="D5271" s="449" t="s">
        <v>15270</v>
      </c>
    </row>
    <row r="5272" spans="1:4" ht="30">
      <c r="A5272" s="446">
        <v>35272</v>
      </c>
      <c r="B5272" s="447" t="s">
        <v>11263</v>
      </c>
      <c r="C5272" s="448" t="s">
        <v>6193</v>
      </c>
      <c r="D5272" s="449" t="s">
        <v>13451</v>
      </c>
    </row>
    <row r="5273" spans="1:4" ht="30">
      <c r="A5273" s="446">
        <v>4448</v>
      </c>
      <c r="B5273" s="447" t="s">
        <v>11264</v>
      </c>
      <c r="C5273" s="448" t="s">
        <v>6193</v>
      </c>
      <c r="D5273" s="449" t="s">
        <v>15037</v>
      </c>
    </row>
    <row r="5274" spans="1:4" ht="30">
      <c r="A5274" s="446">
        <v>4425</v>
      </c>
      <c r="B5274" s="447" t="s">
        <v>11265</v>
      </c>
      <c r="C5274" s="448" t="s">
        <v>6193</v>
      </c>
      <c r="D5274" s="449" t="s">
        <v>12457</v>
      </c>
    </row>
    <row r="5275" spans="1:4" ht="30">
      <c r="A5275" s="446">
        <v>4481</v>
      </c>
      <c r="B5275" s="447" t="s">
        <v>11266</v>
      </c>
      <c r="C5275" s="448" t="s">
        <v>6193</v>
      </c>
      <c r="D5275" s="449" t="s">
        <v>15271</v>
      </c>
    </row>
    <row r="5276" spans="1:4">
      <c r="A5276" s="446">
        <v>34345</v>
      </c>
      <c r="B5276" s="447" t="s">
        <v>11267</v>
      </c>
      <c r="C5276" s="448" t="s">
        <v>6191</v>
      </c>
      <c r="D5276" s="449" t="s">
        <v>15272</v>
      </c>
    </row>
    <row r="5277" spans="1:4">
      <c r="A5277" s="446">
        <v>41096</v>
      </c>
      <c r="B5277" s="447" t="s">
        <v>11268</v>
      </c>
      <c r="C5277" s="448" t="s">
        <v>6360</v>
      </c>
      <c r="D5277" s="449" t="s">
        <v>15273</v>
      </c>
    </row>
    <row r="5278" spans="1:4" ht="30">
      <c r="A5278" s="446">
        <v>41776</v>
      </c>
      <c r="B5278" s="447" t="s">
        <v>11269</v>
      </c>
      <c r="C5278" s="448" t="s">
        <v>6191</v>
      </c>
      <c r="D5278" s="449" t="s">
        <v>13434</v>
      </c>
    </row>
    <row r="5279" spans="1:4" ht="30">
      <c r="A5279" s="446">
        <v>4487</v>
      </c>
      <c r="B5279" s="447" t="s">
        <v>11270</v>
      </c>
      <c r="C5279" s="448" t="s">
        <v>6193</v>
      </c>
      <c r="D5279" s="449" t="s">
        <v>13992</v>
      </c>
    </row>
    <row r="5280" spans="1:4">
      <c r="A5280" s="446">
        <v>11157</v>
      </c>
      <c r="B5280" s="447" t="s">
        <v>11271</v>
      </c>
      <c r="C5280" s="448" t="s">
        <v>8473</v>
      </c>
      <c r="D5280" s="449" t="s">
        <v>15274</v>
      </c>
    </row>
    <row r="5281" spans="1:4">
      <c r="A5281" s="446"/>
      <c r="B5281" s="447" t="s">
        <v>15479</v>
      </c>
      <c r="C5281" s="448"/>
      <c r="D5281" s="449"/>
    </row>
    <row r="5282" spans="1:4">
      <c r="A5282" s="446">
        <v>37371</v>
      </c>
      <c r="B5282" s="447" t="s">
        <v>15341</v>
      </c>
      <c r="C5282" s="448" t="s">
        <v>6191</v>
      </c>
      <c r="D5282" s="449" t="s">
        <v>11627</v>
      </c>
    </row>
    <row r="5283" spans="1:4">
      <c r="A5283" s="446">
        <v>40861</v>
      </c>
      <c r="B5283" s="447" t="s">
        <v>10779</v>
      </c>
      <c r="C5283" s="448" t="s">
        <v>6360</v>
      </c>
      <c r="D5283" s="449" t="s">
        <v>14877</v>
      </c>
    </row>
    <row r="5284" spans="1:4">
      <c r="A5284" s="446">
        <v>37370</v>
      </c>
      <c r="B5284" s="447" t="s">
        <v>6385</v>
      </c>
      <c r="C5284" s="448" t="s">
        <v>6191</v>
      </c>
      <c r="D5284" s="449" t="s">
        <v>11462</v>
      </c>
    </row>
    <row r="5285" spans="1:4">
      <c r="A5285" s="446">
        <v>40862</v>
      </c>
      <c r="B5285" s="447" t="s">
        <v>6386</v>
      </c>
      <c r="C5285" s="448" t="s">
        <v>6360</v>
      </c>
      <c r="D5285" s="449" t="s">
        <v>11463</v>
      </c>
    </row>
    <row r="5286" spans="1:4">
      <c r="A5286" s="446">
        <v>37372</v>
      </c>
      <c r="B5286" s="447" t="s">
        <v>8313</v>
      </c>
      <c r="C5286" s="448" t="s">
        <v>6191</v>
      </c>
      <c r="D5286" s="449" t="s">
        <v>13060</v>
      </c>
    </row>
    <row r="5287" spans="1:4">
      <c r="A5287" s="446">
        <v>40863</v>
      </c>
      <c r="B5287" s="447" t="s">
        <v>8314</v>
      </c>
      <c r="C5287" s="448" t="s">
        <v>6360</v>
      </c>
      <c r="D5287" s="449" t="s">
        <v>13061</v>
      </c>
    </row>
    <row r="5288" spans="1:4">
      <c r="A5288" s="446">
        <v>37373</v>
      </c>
      <c r="B5288" s="447" t="s">
        <v>15437</v>
      </c>
      <c r="C5288" s="448" t="s">
        <v>6191</v>
      </c>
      <c r="D5288" s="449" t="s">
        <v>11288</v>
      </c>
    </row>
    <row r="5289" spans="1:4">
      <c r="A5289" s="446">
        <v>40864</v>
      </c>
      <c r="B5289" s="447" t="s">
        <v>15436</v>
      </c>
      <c r="C5289" s="448" t="s">
        <v>6360</v>
      </c>
      <c r="D5289" s="449" t="s">
        <v>12430</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989"/>
  <sheetViews>
    <sheetView view="pageBreakPreview" zoomScaleNormal="100" zoomScaleSheetLayoutView="100" workbookViewId="0">
      <pane ySplit="10" topLeftCell="A11" activePane="bottomLeft" state="frozen"/>
      <selection activeCell="D37" sqref="D37"/>
      <selection pane="bottomLeft" activeCell="C20" sqref="C20"/>
    </sheetView>
  </sheetViews>
  <sheetFormatPr defaultColWidth="10.42578125" defaultRowHeight="15"/>
  <cols>
    <col min="1" max="1" width="9.42578125" style="169" customWidth="1"/>
    <col min="2" max="2" width="8.85546875" style="353" customWidth="1"/>
    <col min="3" max="3" width="77.7109375" style="166" customWidth="1"/>
    <col min="4" max="4" width="9.42578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42578125" style="170" customWidth="1"/>
    <col min="12" max="12" width="13.28515625" style="165" customWidth="1"/>
    <col min="13" max="13" width="17.7109375" style="161" customWidth="1"/>
    <col min="14" max="36" width="10.42578125" style="161" customWidth="1"/>
    <col min="37" max="16384" width="10.42578125" style="162"/>
  </cols>
  <sheetData>
    <row r="1" spans="1:38">
      <c r="A1" s="730" t="s">
        <v>5755</v>
      </c>
      <c r="B1" s="730"/>
      <c r="C1" s="730"/>
      <c r="D1" s="730"/>
      <c r="E1" s="730"/>
      <c r="F1" s="730"/>
      <c r="G1" s="730"/>
      <c r="H1" s="730"/>
      <c r="I1" s="730"/>
      <c r="J1" s="730"/>
      <c r="K1" s="730"/>
      <c r="L1" s="730"/>
    </row>
    <row r="2" spans="1:38">
      <c r="A2" s="730"/>
      <c r="B2" s="730"/>
      <c r="C2" s="730"/>
      <c r="D2" s="730"/>
      <c r="E2" s="730"/>
      <c r="F2" s="730"/>
      <c r="G2" s="730"/>
      <c r="H2" s="730"/>
      <c r="I2" s="730"/>
      <c r="J2" s="730"/>
      <c r="K2" s="730"/>
      <c r="L2" s="730"/>
    </row>
    <row r="3" spans="1:38" s="177" customFormat="1" ht="17.25">
      <c r="A3" s="735" t="s">
        <v>5750</v>
      </c>
      <c r="B3" s="736"/>
      <c r="C3" s="736"/>
      <c r="D3" s="736"/>
      <c r="E3" s="736"/>
      <c r="F3" s="736"/>
      <c r="G3" s="736"/>
      <c r="H3" s="736"/>
      <c r="I3" s="736"/>
      <c r="J3" s="736"/>
      <c r="K3" s="736"/>
      <c r="L3" s="736"/>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2"/>
      <c r="C4" s="532" t="s">
        <v>21024</v>
      </c>
      <c r="D4" s="180"/>
      <c r="E4" s="181"/>
      <c r="F4" s="167"/>
      <c r="G4" s="167"/>
      <c r="H4" s="167"/>
      <c r="I4" s="167" t="s">
        <v>2702</v>
      </c>
      <c r="J4" s="731" t="str">
        <f>IF('FOLHA FECHAMENTO'!K12&lt;&gt;"",'FOLHA FECHAMENTO'!K12," ")</f>
        <v xml:space="preserve"> </v>
      </c>
      <c r="K4" s="731"/>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2"/>
      <c r="C5" s="179" t="s">
        <v>2295</v>
      </c>
      <c r="D5" s="183" t="s">
        <v>2703</v>
      </c>
      <c r="E5" s="732" t="str">
        <f>IF(DADOS!D14&lt;&gt;"",DADOS!D14," ")</f>
        <v>RUA DOM PEDRO II - PROXIMO AO CRAS</v>
      </c>
      <c r="F5" s="732"/>
      <c r="G5" s="732"/>
      <c r="H5" s="732"/>
      <c r="I5" s="184" t="s">
        <v>2294</v>
      </c>
      <c r="J5" s="733" t="str">
        <f>IF(DADOS!M12&lt;&gt;"",DADOS!M12," ")</f>
        <v>P. M. DE CATANDUVAS</v>
      </c>
      <c r="K5" s="733"/>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2"/>
      <c r="C6" s="486" t="str">
        <f>IF(DADOS!D12&lt;&gt;"",DADOS!D12," ")</f>
        <v>CONSTRUÇÃO DE BANHEIRO</v>
      </c>
      <c r="D6" s="183" t="s">
        <v>2705</v>
      </c>
      <c r="E6" s="732" t="str">
        <f>IF(DADOS!$D$16&lt;&gt;"",DADOS!$D$16," ")</f>
        <v>CATANDUVAS</v>
      </c>
      <c r="F6" s="732"/>
      <c r="G6" s="732"/>
      <c r="H6" s="196"/>
      <c r="I6" s="383" t="s">
        <v>6186</v>
      </c>
      <c r="J6" s="734" t="str">
        <f>IF('FOLHA FECHAMENTO'!K10&lt;&gt;"",'FOLHA FECHAMENTO'!K10," ")</f>
        <v>CONSTRUÇÃO</v>
      </c>
      <c r="K6" s="734"/>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2"/>
      <c r="C7" s="507" t="s">
        <v>6188</v>
      </c>
      <c r="D7" s="737" t="s">
        <v>2706</v>
      </c>
      <c r="E7" s="737"/>
      <c r="F7" s="738" t="str">
        <f>IF('FOLHA FECHAMENTO'!C15&lt;&gt;"",'FOLHA FECHAMENTO'!C15," ")</f>
        <v>1</v>
      </c>
      <c r="G7" s="738"/>
      <c r="H7" s="738"/>
      <c r="I7" s="189" t="s">
        <v>2700</v>
      </c>
      <c r="J7" s="739" t="str">
        <f>IF(DADOS!D30&lt;&gt;"",DADOS!D30," ")</f>
        <v xml:space="preserve"> </v>
      </c>
      <c r="K7" s="739"/>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2"/>
      <c r="C8" s="309">
        <f>IF(DADOS!D20&lt;&gt;"",DADOS!D20," ")</f>
        <v>43629</v>
      </c>
      <c r="D8" s="740" t="s">
        <v>2708</v>
      </c>
      <c r="E8" s="740"/>
      <c r="F8" s="741" t="str">
        <f>IF(DADOS!D24&lt;&gt;"",DADOS!D24," ")</f>
        <v xml:space="preserve">LUCAS MATHIAS DOS SANTOS SILVA </v>
      </c>
      <c r="G8" s="741"/>
      <c r="H8" s="741"/>
      <c r="I8" s="191" t="s">
        <v>2709</v>
      </c>
      <c r="J8" s="741" t="str">
        <f>IF(DADOS!D28&lt;&gt;"",DADOS!D28," ")</f>
        <v>PR-89858/D</v>
      </c>
      <c r="K8" s="741"/>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2"/>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17"/>
      <c r="B10" s="517" t="s">
        <v>2711</v>
      </c>
      <c r="C10" s="516" t="s">
        <v>2712</v>
      </c>
      <c r="D10" s="517" t="s">
        <v>2713</v>
      </c>
      <c r="E10" s="517" t="s">
        <v>5752</v>
      </c>
      <c r="F10" s="517" t="s">
        <v>2717</v>
      </c>
      <c r="G10" s="517" t="s">
        <v>5758</v>
      </c>
      <c r="H10" s="517" t="s">
        <v>5757</v>
      </c>
      <c r="I10" s="517" t="s">
        <v>5753</v>
      </c>
      <c r="J10" s="517" t="s">
        <v>5751</v>
      </c>
      <c r="K10" s="517" t="s">
        <v>5754</v>
      </c>
      <c r="L10" s="517"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5" customFormat="1">
      <c r="A11" s="304"/>
      <c r="B11" s="350"/>
      <c r="C11" s="392"/>
      <c r="D11" s="389"/>
      <c r="E11" s="389"/>
      <c r="F11" s="390"/>
      <c r="G11" s="390"/>
      <c r="H11" s="390"/>
      <c r="I11" s="391"/>
      <c r="J11" s="391"/>
      <c r="K11" s="389"/>
      <c r="L11" s="304"/>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c r="A12" s="304"/>
      <c r="B12" s="350"/>
      <c r="C12" s="392"/>
      <c r="D12" s="389"/>
      <c r="E12" s="389"/>
      <c r="F12" s="390"/>
      <c r="G12" s="390"/>
      <c r="H12" s="390"/>
      <c r="I12" s="391"/>
      <c r="J12" s="391"/>
      <c r="K12" s="389"/>
      <c r="L12" s="304"/>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c r="AL12" s="324"/>
    </row>
    <row r="13" spans="1:38" s="325" customFormat="1">
      <c r="A13" s="304"/>
      <c r="B13" s="350"/>
      <c r="C13" s="392"/>
      <c r="D13" s="389"/>
      <c r="E13" s="389"/>
      <c r="F13" s="390"/>
      <c r="G13" s="390"/>
      <c r="H13" s="390"/>
      <c r="I13" s="391"/>
      <c r="J13" s="391"/>
      <c r="K13" s="389"/>
      <c r="L13" s="304"/>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c r="AL13" s="324"/>
    </row>
    <row r="14" spans="1:38" s="325" customFormat="1">
      <c r="A14" s="388"/>
      <c r="B14" s="350"/>
      <c r="C14" s="392"/>
      <c r="D14" s="389"/>
      <c r="E14" s="389"/>
      <c r="F14" s="390"/>
      <c r="G14" s="390"/>
      <c r="H14" s="390"/>
      <c r="I14" s="391"/>
      <c r="J14" s="391"/>
      <c r="K14" s="389"/>
      <c r="L14" s="304"/>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c r="AL14" s="324"/>
    </row>
    <row r="15" spans="1:38" s="325" customFormat="1">
      <c r="A15" s="304"/>
      <c r="B15" s="350"/>
      <c r="C15" s="392"/>
      <c r="D15" s="389"/>
      <c r="E15" s="389"/>
      <c r="F15" s="390"/>
      <c r="G15" s="390"/>
      <c r="H15" s="390"/>
      <c r="I15" s="391"/>
      <c r="J15" s="391"/>
      <c r="K15" s="389"/>
      <c r="L15" s="304"/>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c r="A16" s="304"/>
      <c r="B16" s="350"/>
      <c r="C16" s="392"/>
      <c r="D16" s="389"/>
      <c r="E16" s="389"/>
      <c r="F16" s="390"/>
      <c r="G16" s="390"/>
      <c r="H16" s="390"/>
      <c r="I16" s="391"/>
      <c r="J16" s="391"/>
      <c r="K16" s="389"/>
      <c r="L16" s="304"/>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c r="AL16" s="324"/>
    </row>
    <row r="17" spans="1:38" s="325" customFormat="1">
      <c r="A17" s="304"/>
      <c r="B17" s="350"/>
      <c r="C17" s="392"/>
      <c r="D17" s="389"/>
      <c r="E17" s="389"/>
      <c r="F17" s="390"/>
      <c r="G17" s="390"/>
      <c r="H17" s="390"/>
      <c r="I17" s="391"/>
      <c r="J17" s="391"/>
      <c r="K17" s="389"/>
      <c r="L17" s="197"/>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c r="AL17" s="324"/>
    </row>
    <row r="18" spans="1:38" s="325" customFormat="1">
      <c r="A18" s="304"/>
      <c r="B18" s="350"/>
      <c r="C18" s="392"/>
      <c r="D18" s="389"/>
      <c r="E18" s="389"/>
      <c r="F18" s="390"/>
      <c r="G18" s="390"/>
      <c r="H18" s="390"/>
      <c r="I18" s="391"/>
      <c r="J18" s="391"/>
      <c r="K18" s="389"/>
      <c r="L18" s="197"/>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c r="AL18" s="324"/>
    </row>
    <row r="19" spans="1:38" s="325" customFormat="1">
      <c r="A19" s="304"/>
      <c r="B19" s="350"/>
      <c r="C19" s="392"/>
      <c r="D19" s="389"/>
      <c r="E19" s="389"/>
      <c r="F19" s="390"/>
      <c r="G19" s="390"/>
      <c r="H19" s="390"/>
      <c r="I19" s="391"/>
      <c r="J19" s="391"/>
      <c r="K19" s="389"/>
      <c r="L19" s="304"/>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c r="AL19" s="324"/>
    </row>
    <row r="20" spans="1:38" s="325" customFormat="1">
      <c r="A20" s="304"/>
      <c r="B20" s="350"/>
      <c r="C20" s="392"/>
      <c r="D20" s="389"/>
      <c r="E20" s="389"/>
      <c r="F20" s="390"/>
      <c r="G20" s="390"/>
      <c r="H20" s="390"/>
      <c r="I20" s="391"/>
      <c r="J20" s="391"/>
      <c r="K20" s="389"/>
      <c r="L20" s="304"/>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c r="AL20" s="324"/>
    </row>
    <row r="21" spans="1:38" s="325" customFormat="1">
      <c r="A21" s="304"/>
      <c r="B21" s="350"/>
      <c r="C21" s="392"/>
      <c r="D21" s="389"/>
      <c r="E21" s="389"/>
      <c r="F21" s="390"/>
      <c r="G21" s="390"/>
      <c r="H21" s="390"/>
      <c r="I21" s="391"/>
      <c r="J21" s="391"/>
      <c r="K21" s="389"/>
      <c r="L21" s="197"/>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c r="AL21" s="324"/>
    </row>
    <row r="22" spans="1:38" s="325" customFormat="1">
      <c r="A22" s="304"/>
      <c r="B22" s="350"/>
      <c r="C22" s="392"/>
      <c r="D22" s="389"/>
      <c r="E22" s="389"/>
      <c r="F22" s="390"/>
      <c r="G22" s="390"/>
      <c r="H22" s="390"/>
      <c r="I22" s="391"/>
      <c r="J22" s="391"/>
      <c r="K22" s="389"/>
      <c r="L22" s="197"/>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c r="AL22" s="324"/>
    </row>
    <row r="23" spans="1:38" s="325" customFormat="1">
      <c r="A23" s="304"/>
      <c r="B23" s="350"/>
      <c r="C23" s="392"/>
      <c r="D23" s="389"/>
      <c r="E23" s="389"/>
      <c r="F23" s="390"/>
      <c r="G23" s="390"/>
      <c r="H23" s="390"/>
      <c r="I23" s="391"/>
      <c r="J23" s="391"/>
      <c r="K23" s="389"/>
      <c r="L23" s="197"/>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c r="AL23" s="324"/>
    </row>
    <row r="24" spans="1:38" s="325" customFormat="1">
      <c r="A24" s="304"/>
      <c r="B24" s="350"/>
      <c r="C24" s="392"/>
      <c r="D24" s="389"/>
      <c r="E24" s="389"/>
      <c r="F24" s="390"/>
      <c r="G24" s="390"/>
      <c r="H24" s="390"/>
      <c r="I24" s="391"/>
      <c r="J24" s="391"/>
      <c r="K24" s="389"/>
      <c r="L24" s="304"/>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c r="A25" s="304"/>
      <c r="B25" s="350"/>
      <c r="C25" s="392"/>
      <c r="D25" s="389"/>
      <c r="E25" s="389"/>
      <c r="F25" s="390"/>
      <c r="G25" s="390"/>
      <c r="H25" s="390"/>
      <c r="I25" s="391"/>
      <c r="J25" s="391"/>
      <c r="K25" s="389"/>
      <c r="L25" s="197"/>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c r="AL25" s="324"/>
    </row>
    <row r="26" spans="1:38" s="325" customFormat="1">
      <c r="A26" s="304"/>
      <c r="B26" s="350"/>
      <c r="C26" s="392"/>
      <c r="D26" s="389"/>
      <c r="E26" s="389"/>
      <c r="F26" s="390"/>
      <c r="G26" s="390"/>
      <c r="H26" s="390"/>
      <c r="I26" s="391"/>
      <c r="J26" s="391"/>
      <c r="K26" s="389"/>
      <c r="L26" s="197"/>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c r="AL26" s="324"/>
    </row>
    <row r="27" spans="1:38" s="325" customFormat="1">
      <c r="A27" s="304"/>
      <c r="B27" s="350"/>
      <c r="C27" s="392"/>
      <c r="D27" s="389"/>
      <c r="E27" s="389"/>
      <c r="F27" s="390"/>
      <c r="G27" s="390"/>
      <c r="H27" s="390"/>
      <c r="I27" s="391"/>
      <c r="J27" s="391"/>
      <c r="K27" s="389"/>
      <c r="L27" s="304"/>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c r="AL27" s="324"/>
    </row>
    <row r="28" spans="1:38" s="325" customFormat="1">
      <c r="A28" s="304"/>
      <c r="B28" s="350"/>
      <c r="C28" s="392"/>
      <c r="D28" s="389"/>
      <c r="E28" s="389"/>
      <c r="F28" s="390"/>
      <c r="G28" s="390"/>
      <c r="H28" s="390"/>
      <c r="I28" s="391"/>
      <c r="J28" s="391"/>
      <c r="K28" s="389"/>
      <c r="L28" s="304"/>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c r="AL28" s="324"/>
    </row>
    <row r="29" spans="1:38" s="325" customFormat="1">
      <c r="A29" s="388"/>
      <c r="B29" s="350"/>
      <c r="C29" s="392"/>
      <c r="D29" s="389"/>
      <c r="E29" s="389"/>
      <c r="F29" s="390"/>
      <c r="G29" s="390"/>
      <c r="H29" s="390"/>
      <c r="I29" s="391"/>
      <c r="J29" s="391"/>
      <c r="K29" s="389"/>
      <c r="L29" s="304"/>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c r="AL29" s="324"/>
    </row>
    <row r="30" spans="1:38" s="325" customFormat="1">
      <c r="A30" s="304"/>
      <c r="B30" s="350"/>
      <c r="C30" s="392"/>
      <c r="D30" s="389"/>
      <c r="E30" s="389"/>
      <c r="F30" s="390"/>
      <c r="G30" s="390"/>
      <c r="H30" s="390"/>
      <c r="I30" s="391"/>
      <c r="J30" s="391"/>
      <c r="K30" s="389"/>
      <c r="L30" s="30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c r="AL30" s="324"/>
    </row>
    <row r="31" spans="1:38" s="325" customFormat="1">
      <c r="A31" s="304"/>
      <c r="B31" s="350"/>
      <c r="C31" s="392"/>
      <c r="D31" s="389"/>
      <c r="E31" s="389"/>
      <c r="F31" s="390"/>
      <c r="G31" s="390"/>
      <c r="H31" s="390"/>
      <c r="I31" s="391"/>
      <c r="J31" s="391"/>
      <c r="K31" s="389"/>
      <c r="L31" s="304"/>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c r="AL31" s="324"/>
    </row>
    <row r="32" spans="1:38" s="325" customFormat="1">
      <c r="A32" s="304"/>
      <c r="B32" s="350"/>
      <c r="C32" s="392"/>
      <c r="D32" s="389"/>
      <c r="E32" s="389"/>
      <c r="F32" s="390"/>
      <c r="G32" s="390"/>
      <c r="H32" s="390"/>
      <c r="I32" s="391"/>
      <c r="J32" s="391"/>
      <c r="K32" s="389"/>
      <c r="L32" s="304"/>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c r="AL32" s="324"/>
    </row>
    <row r="33" spans="1:38" s="325" customFormat="1">
      <c r="A33" s="304"/>
      <c r="B33" s="350"/>
      <c r="C33" s="392"/>
      <c r="D33" s="389"/>
      <c r="E33" s="389"/>
      <c r="F33" s="390"/>
      <c r="G33" s="390"/>
      <c r="H33" s="390"/>
      <c r="I33" s="391"/>
      <c r="J33" s="391"/>
      <c r="K33" s="389"/>
      <c r="L33" s="304"/>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c r="AL33" s="324"/>
    </row>
    <row r="34" spans="1:38" s="325" customFormat="1">
      <c r="A34" s="304"/>
      <c r="B34" s="350"/>
      <c r="C34" s="392"/>
      <c r="D34" s="389"/>
      <c r="E34" s="389"/>
      <c r="F34" s="390"/>
      <c r="G34" s="390"/>
      <c r="H34" s="390"/>
      <c r="I34" s="391"/>
      <c r="J34" s="391"/>
      <c r="K34" s="389"/>
      <c r="L34" s="304"/>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c r="AL34" s="324"/>
    </row>
    <row r="35" spans="1:38" s="325" customFormat="1">
      <c r="A35" s="304"/>
      <c r="B35" s="350"/>
      <c r="C35" s="392"/>
      <c r="D35" s="389"/>
      <c r="E35" s="389"/>
      <c r="F35" s="390"/>
      <c r="G35" s="390"/>
      <c r="H35" s="390"/>
      <c r="I35" s="391"/>
      <c r="J35" s="391"/>
      <c r="K35" s="389"/>
      <c r="L35" s="197"/>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c r="AL35" s="324"/>
    </row>
    <row r="36" spans="1:38" s="325" customFormat="1">
      <c r="A36" s="304"/>
      <c r="B36" s="350"/>
      <c r="C36" s="392"/>
      <c r="D36" s="389"/>
      <c r="E36" s="389"/>
      <c r="F36" s="390"/>
      <c r="G36" s="390"/>
      <c r="H36" s="390"/>
      <c r="I36" s="391"/>
      <c r="J36" s="391"/>
      <c r="K36" s="389"/>
      <c r="L36" s="197"/>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c r="AL36" s="324"/>
    </row>
    <row r="37" spans="1:38" s="325" customFormat="1">
      <c r="A37" s="304"/>
      <c r="B37" s="350"/>
      <c r="C37" s="392"/>
      <c r="D37" s="389"/>
      <c r="E37" s="389"/>
      <c r="F37" s="390"/>
      <c r="G37" s="390"/>
      <c r="H37" s="390"/>
      <c r="I37" s="391"/>
      <c r="J37" s="391"/>
      <c r="K37" s="389"/>
      <c r="L37" s="197"/>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c r="AL37" s="324"/>
    </row>
    <row r="38" spans="1:38" s="325" customFormat="1">
      <c r="A38" s="304"/>
      <c r="B38" s="350"/>
      <c r="C38" s="392"/>
      <c r="D38" s="389"/>
      <c r="E38" s="389"/>
      <c r="F38" s="390"/>
      <c r="G38" s="390"/>
      <c r="H38" s="390"/>
      <c r="I38" s="391"/>
      <c r="J38" s="391"/>
      <c r="K38" s="389"/>
      <c r="L38" s="197"/>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c r="AL38" s="324"/>
    </row>
    <row r="39" spans="1:38" s="325" customFormat="1">
      <c r="A39" s="304"/>
      <c r="B39" s="350"/>
      <c r="C39" s="392"/>
      <c r="D39" s="389"/>
      <c r="E39" s="389"/>
      <c r="F39" s="390"/>
      <c r="G39" s="390"/>
      <c r="H39" s="390"/>
      <c r="I39" s="391"/>
      <c r="J39" s="391"/>
      <c r="K39" s="389"/>
      <c r="L39" s="197"/>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c r="AL39" s="324"/>
    </row>
    <row r="40" spans="1:38" s="325" customFormat="1">
      <c r="A40" s="304"/>
      <c r="B40" s="350"/>
      <c r="C40" s="392"/>
      <c r="D40" s="389"/>
      <c r="E40" s="389"/>
      <c r="F40" s="390"/>
      <c r="G40" s="390"/>
      <c r="H40" s="390"/>
      <c r="I40" s="391"/>
      <c r="J40" s="391"/>
      <c r="K40" s="389"/>
      <c r="L40" s="197"/>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c r="AL40" s="324"/>
    </row>
    <row r="41" spans="1:38" s="325" customFormat="1">
      <c r="A41" s="304"/>
      <c r="B41" s="350"/>
      <c r="C41" s="392"/>
      <c r="D41" s="389"/>
      <c r="E41" s="389"/>
      <c r="F41" s="390"/>
      <c r="G41" s="390"/>
      <c r="H41" s="390"/>
      <c r="I41" s="391"/>
      <c r="J41" s="391"/>
      <c r="K41" s="389"/>
      <c r="L41" s="197"/>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c r="AL41" s="324"/>
    </row>
    <row r="42" spans="1:38" s="325" customFormat="1">
      <c r="A42" s="304"/>
      <c r="B42" s="350"/>
      <c r="C42" s="392"/>
      <c r="D42" s="389"/>
      <c r="E42" s="389"/>
      <c r="F42" s="390"/>
      <c r="G42" s="390"/>
      <c r="H42" s="390"/>
      <c r="I42" s="391"/>
      <c r="J42" s="391"/>
      <c r="K42" s="389"/>
      <c r="L42" s="197"/>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c r="AL42" s="324"/>
    </row>
    <row r="43" spans="1:38" s="325" customFormat="1">
      <c r="A43" s="304"/>
      <c r="B43" s="350"/>
      <c r="C43" s="392"/>
      <c r="D43" s="389"/>
      <c r="E43" s="389"/>
      <c r="F43" s="390"/>
      <c r="G43" s="390"/>
      <c r="H43" s="390"/>
      <c r="I43" s="391"/>
      <c r="J43" s="391"/>
      <c r="K43" s="389"/>
      <c r="L43" s="197"/>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c r="AL43" s="324"/>
    </row>
    <row r="44" spans="1:38" s="325" customFormat="1">
      <c r="A44" s="304"/>
      <c r="B44" s="350"/>
      <c r="C44" s="392"/>
      <c r="D44" s="389"/>
      <c r="E44" s="389"/>
      <c r="F44" s="390"/>
      <c r="G44" s="390"/>
      <c r="H44" s="390"/>
      <c r="I44" s="391"/>
      <c r="J44" s="391"/>
      <c r="K44" s="389"/>
      <c r="L44" s="197"/>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c r="AL44" s="324"/>
    </row>
    <row r="45" spans="1:38" s="325" customFormat="1">
      <c r="A45" s="304"/>
      <c r="B45" s="350"/>
      <c r="C45" s="392"/>
      <c r="D45" s="389"/>
      <c r="E45" s="389"/>
      <c r="F45" s="390"/>
      <c r="G45" s="390"/>
      <c r="H45" s="390"/>
      <c r="I45" s="391"/>
      <c r="J45" s="391"/>
      <c r="K45" s="389"/>
      <c r="L45" s="197"/>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c r="AL45" s="324"/>
    </row>
    <row r="46" spans="1:38" s="325" customFormat="1">
      <c r="A46" s="304"/>
      <c r="B46" s="350"/>
      <c r="C46" s="392"/>
      <c r="D46" s="389"/>
      <c r="E46" s="389"/>
      <c r="F46" s="390"/>
      <c r="G46" s="390"/>
      <c r="H46" s="390"/>
      <c r="I46" s="391"/>
      <c r="J46" s="391"/>
      <c r="K46" s="389"/>
      <c r="L46" s="197"/>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c r="AL46" s="324"/>
    </row>
    <row r="47" spans="1:38" s="325" customFormat="1">
      <c r="A47" s="304"/>
      <c r="B47" s="350"/>
      <c r="C47" s="392"/>
      <c r="D47" s="389"/>
      <c r="E47" s="389"/>
      <c r="F47" s="390"/>
      <c r="G47" s="390"/>
      <c r="H47" s="390"/>
      <c r="I47" s="391"/>
      <c r="J47" s="391"/>
      <c r="K47" s="389"/>
      <c r="L47" s="197"/>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c r="AL47" s="324"/>
    </row>
    <row r="48" spans="1:38" s="325" customFormat="1">
      <c r="A48" s="304"/>
      <c r="B48" s="350"/>
      <c r="C48" s="392"/>
      <c r="D48" s="389"/>
      <c r="E48" s="389"/>
      <c r="F48" s="390"/>
      <c r="G48" s="390"/>
      <c r="H48" s="390"/>
      <c r="I48" s="391"/>
      <c r="J48" s="391"/>
      <c r="K48" s="389"/>
      <c r="L48" s="197"/>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c r="AL48" s="324"/>
    </row>
    <row r="49" spans="1:38" s="325" customFormat="1">
      <c r="A49" s="304"/>
      <c r="B49" s="350"/>
      <c r="C49" s="392"/>
      <c r="D49" s="389"/>
      <c r="E49" s="389"/>
      <c r="F49" s="390"/>
      <c r="G49" s="390"/>
      <c r="H49" s="390"/>
      <c r="I49" s="391"/>
      <c r="J49" s="391"/>
      <c r="K49" s="389"/>
      <c r="L49" s="197"/>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c r="AL49" s="324"/>
    </row>
    <row r="50" spans="1:38" s="325" customFormat="1">
      <c r="A50" s="304"/>
      <c r="B50" s="350"/>
      <c r="C50" s="392"/>
      <c r="D50" s="389"/>
      <c r="E50" s="389"/>
      <c r="F50" s="390"/>
      <c r="G50" s="390"/>
      <c r="H50" s="390"/>
      <c r="I50" s="391"/>
      <c r="J50" s="391"/>
      <c r="K50" s="389"/>
      <c r="L50" s="197"/>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c r="AL50" s="324"/>
    </row>
    <row r="51" spans="1:38" s="325" customFormat="1">
      <c r="A51" s="304"/>
      <c r="B51" s="350"/>
      <c r="C51" s="392"/>
      <c r="D51" s="389"/>
      <c r="E51" s="389"/>
      <c r="F51" s="390"/>
      <c r="G51" s="390"/>
      <c r="H51" s="390"/>
      <c r="I51" s="391"/>
      <c r="J51" s="391"/>
      <c r="K51" s="389"/>
      <c r="L51" s="197"/>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c r="AL51" s="324"/>
    </row>
    <row r="52" spans="1:38" s="325" customFormat="1">
      <c r="A52" s="304"/>
      <c r="B52" s="350"/>
      <c r="C52" s="392"/>
      <c r="D52" s="389"/>
      <c r="E52" s="389"/>
      <c r="F52" s="390"/>
      <c r="G52" s="390"/>
      <c r="H52" s="390"/>
      <c r="I52" s="391"/>
      <c r="J52" s="391"/>
      <c r="K52" s="389"/>
      <c r="L52" s="197"/>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c r="AL52" s="324"/>
    </row>
    <row r="53" spans="1:38" s="325" customFormat="1">
      <c r="A53" s="304"/>
      <c r="B53" s="350"/>
      <c r="C53" s="392"/>
      <c r="D53" s="389"/>
      <c r="E53" s="389"/>
      <c r="F53" s="390"/>
      <c r="G53" s="390"/>
      <c r="H53" s="390"/>
      <c r="I53" s="391"/>
      <c r="J53" s="391"/>
      <c r="K53" s="389"/>
      <c r="L53" s="197"/>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c r="AL53" s="324"/>
    </row>
    <row r="54" spans="1:38" s="325" customFormat="1">
      <c r="A54" s="304"/>
      <c r="B54" s="350"/>
      <c r="C54" s="392"/>
      <c r="D54" s="389"/>
      <c r="E54" s="389"/>
      <c r="F54" s="390"/>
      <c r="G54" s="390"/>
      <c r="H54" s="390"/>
      <c r="I54" s="391"/>
      <c r="J54" s="391"/>
      <c r="K54" s="389"/>
      <c r="L54" s="197"/>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c r="AL54" s="324"/>
    </row>
    <row r="55" spans="1:38" s="325" customFormat="1">
      <c r="A55" s="304"/>
      <c r="B55" s="350"/>
      <c r="C55" s="392"/>
      <c r="D55" s="389"/>
      <c r="E55" s="389"/>
      <c r="F55" s="390"/>
      <c r="G55" s="390"/>
      <c r="H55" s="390"/>
      <c r="I55" s="391"/>
      <c r="J55" s="391"/>
      <c r="K55" s="389"/>
      <c r="L55" s="197"/>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c r="AL55" s="324"/>
    </row>
    <row r="56" spans="1:38" s="325" customFormat="1">
      <c r="A56" s="304"/>
      <c r="B56" s="350"/>
      <c r="C56" s="392"/>
      <c r="D56" s="389"/>
      <c r="E56" s="389"/>
      <c r="F56" s="390"/>
      <c r="G56" s="390"/>
      <c r="H56" s="390"/>
      <c r="I56" s="391"/>
      <c r="J56" s="391"/>
      <c r="K56" s="389"/>
      <c r="L56" s="197"/>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c r="AL56" s="324"/>
    </row>
    <row r="57" spans="1:38" s="325" customFormat="1">
      <c r="A57" s="304"/>
      <c r="B57" s="350"/>
      <c r="C57" s="392"/>
      <c r="D57" s="389"/>
      <c r="E57" s="389"/>
      <c r="F57" s="390"/>
      <c r="G57" s="390"/>
      <c r="H57" s="390"/>
      <c r="I57" s="391"/>
      <c r="J57" s="391"/>
      <c r="K57" s="389"/>
      <c r="L57" s="197"/>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324"/>
    </row>
    <row r="58" spans="1:38" s="325" customFormat="1">
      <c r="A58" s="304"/>
      <c r="B58" s="350"/>
      <c r="C58" s="392"/>
      <c r="D58" s="389"/>
      <c r="E58" s="389"/>
      <c r="F58" s="390"/>
      <c r="G58" s="390"/>
      <c r="H58" s="390"/>
      <c r="I58" s="391"/>
      <c r="J58" s="391"/>
      <c r="K58" s="389"/>
      <c r="L58" s="197"/>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c r="AL58" s="324"/>
    </row>
    <row r="59" spans="1:38" s="325" customFormat="1">
      <c r="A59" s="304"/>
      <c r="B59" s="350"/>
      <c r="C59" s="392"/>
      <c r="D59" s="389"/>
      <c r="E59" s="389"/>
      <c r="F59" s="390"/>
      <c r="G59" s="390"/>
      <c r="H59" s="390"/>
      <c r="I59" s="391"/>
      <c r="J59" s="391"/>
      <c r="K59" s="389"/>
      <c r="L59" s="197"/>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c r="AL59" s="324"/>
    </row>
    <row r="60" spans="1:38" s="325" customFormat="1">
      <c r="A60" s="304"/>
      <c r="B60" s="350"/>
      <c r="C60" s="392"/>
      <c r="D60" s="389"/>
      <c r="E60" s="389"/>
      <c r="F60" s="390"/>
      <c r="G60" s="390"/>
      <c r="H60" s="390"/>
      <c r="I60" s="391"/>
      <c r="J60" s="391"/>
      <c r="K60" s="389"/>
      <c r="L60" s="197"/>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c r="AL60" s="324"/>
    </row>
    <row r="61" spans="1:38" s="325" customFormat="1">
      <c r="A61" s="304"/>
      <c r="B61" s="350"/>
      <c r="C61" s="392"/>
      <c r="D61" s="389"/>
      <c r="E61" s="389"/>
      <c r="F61" s="390"/>
      <c r="G61" s="390"/>
      <c r="H61" s="390"/>
      <c r="I61" s="391"/>
      <c r="J61" s="391"/>
      <c r="K61" s="389"/>
      <c r="L61" s="197"/>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c r="AL61" s="324"/>
    </row>
    <row r="62" spans="1:38" s="325" customFormat="1">
      <c r="A62" s="304"/>
      <c r="B62" s="350"/>
      <c r="C62" s="392"/>
      <c r="D62" s="389"/>
      <c r="E62" s="389"/>
      <c r="F62" s="390"/>
      <c r="G62" s="390"/>
      <c r="H62" s="390"/>
      <c r="I62" s="391"/>
      <c r="J62" s="391"/>
      <c r="K62" s="389"/>
      <c r="L62" s="197"/>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c r="AL62" s="324"/>
    </row>
    <row r="63" spans="1:38" s="325" customFormat="1">
      <c r="A63" s="304"/>
      <c r="B63" s="350"/>
      <c r="C63" s="392"/>
      <c r="D63" s="389"/>
      <c r="E63" s="389"/>
      <c r="F63" s="390"/>
      <c r="G63" s="390"/>
      <c r="H63" s="390"/>
      <c r="I63" s="391"/>
      <c r="J63" s="391"/>
      <c r="K63" s="389"/>
      <c r="L63" s="197"/>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c r="AL63" s="324"/>
    </row>
    <row r="64" spans="1:38" s="325" customFormat="1">
      <c r="A64" s="304"/>
      <c r="B64" s="350"/>
      <c r="C64" s="392"/>
      <c r="D64" s="389"/>
      <c r="E64" s="389"/>
      <c r="F64" s="390"/>
      <c r="G64" s="390"/>
      <c r="H64" s="390"/>
      <c r="I64" s="391"/>
      <c r="J64" s="391"/>
      <c r="K64" s="389"/>
      <c r="L64" s="197"/>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c r="AL64" s="324"/>
    </row>
    <row r="65" spans="1:38" s="325" customFormat="1">
      <c r="A65" s="304"/>
      <c r="B65" s="350"/>
      <c r="C65" s="392"/>
      <c r="D65" s="389"/>
      <c r="E65" s="389"/>
      <c r="F65" s="390"/>
      <c r="G65" s="390"/>
      <c r="H65" s="390"/>
      <c r="I65" s="391"/>
      <c r="J65" s="391"/>
      <c r="K65" s="389"/>
      <c r="L65" s="197"/>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c r="AL65" s="324"/>
    </row>
    <row r="66" spans="1:38" s="325" customFormat="1">
      <c r="A66" s="304"/>
      <c r="B66" s="350"/>
      <c r="C66" s="392"/>
      <c r="D66" s="389"/>
      <c r="E66" s="389"/>
      <c r="F66" s="390"/>
      <c r="G66" s="390"/>
      <c r="H66" s="390"/>
      <c r="I66" s="391"/>
      <c r="J66" s="391"/>
      <c r="K66" s="389"/>
      <c r="L66" s="197"/>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c r="AL66" s="324"/>
    </row>
    <row r="67" spans="1:38" s="325" customFormat="1">
      <c r="A67" s="304"/>
      <c r="B67" s="350"/>
      <c r="C67" s="392"/>
      <c r="D67" s="389"/>
      <c r="E67" s="389"/>
      <c r="F67" s="390"/>
      <c r="G67" s="390"/>
      <c r="H67" s="390"/>
      <c r="I67" s="391"/>
      <c r="J67" s="391"/>
      <c r="K67" s="389"/>
      <c r="L67" s="197"/>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c r="AL67" s="324"/>
    </row>
    <row r="68" spans="1:38" s="325" customFormat="1">
      <c r="A68" s="304"/>
      <c r="B68" s="350"/>
      <c r="C68" s="392"/>
      <c r="D68" s="389"/>
      <c r="E68" s="389"/>
      <c r="F68" s="390"/>
      <c r="G68" s="390"/>
      <c r="H68" s="390"/>
      <c r="I68" s="391"/>
      <c r="J68" s="391"/>
      <c r="K68" s="389"/>
      <c r="L68" s="197"/>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c r="AL68" s="324"/>
    </row>
    <row r="69" spans="1:38" s="325" customFormat="1">
      <c r="A69" s="304"/>
      <c r="B69" s="350"/>
      <c r="C69" s="392"/>
      <c r="D69" s="389"/>
      <c r="E69" s="389"/>
      <c r="F69" s="390"/>
      <c r="G69" s="390"/>
      <c r="H69" s="390"/>
      <c r="I69" s="391"/>
      <c r="J69" s="391"/>
      <c r="K69" s="389"/>
      <c r="L69" s="197"/>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c r="AL69" s="324"/>
    </row>
    <row r="70" spans="1:38" s="325" customFormat="1">
      <c r="A70" s="304"/>
      <c r="B70" s="350"/>
      <c r="C70" s="392"/>
      <c r="D70" s="389"/>
      <c r="E70" s="389"/>
      <c r="F70" s="390"/>
      <c r="G70" s="390"/>
      <c r="H70" s="390"/>
      <c r="I70" s="391"/>
      <c r="J70" s="391"/>
      <c r="K70" s="389"/>
      <c r="L70" s="197"/>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c r="AL70" s="324"/>
    </row>
    <row r="71" spans="1:38" s="325" customFormat="1">
      <c r="A71" s="304"/>
      <c r="B71" s="350"/>
      <c r="C71" s="392"/>
      <c r="D71" s="389"/>
      <c r="E71" s="389"/>
      <c r="F71" s="390"/>
      <c r="G71" s="390"/>
      <c r="H71" s="390"/>
      <c r="I71" s="391"/>
      <c r="J71" s="391"/>
      <c r="K71" s="389"/>
      <c r="L71" s="197"/>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c r="AL71" s="324"/>
    </row>
    <row r="72" spans="1:38" s="325" customFormat="1">
      <c r="A72" s="304"/>
      <c r="B72" s="350"/>
      <c r="C72" s="392"/>
      <c r="D72" s="389"/>
      <c r="E72" s="389"/>
      <c r="F72" s="390"/>
      <c r="G72" s="390"/>
      <c r="H72" s="390"/>
      <c r="I72" s="391"/>
      <c r="J72" s="391"/>
      <c r="K72" s="389"/>
      <c r="L72" s="197"/>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c r="AL72" s="324"/>
    </row>
    <row r="73" spans="1:38" s="325" customFormat="1">
      <c r="A73" s="304"/>
      <c r="B73" s="350"/>
      <c r="C73" s="392"/>
      <c r="D73" s="389"/>
      <c r="E73" s="389"/>
      <c r="F73" s="390"/>
      <c r="G73" s="390"/>
      <c r="H73" s="390"/>
      <c r="I73" s="391"/>
      <c r="J73" s="391"/>
      <c r="K73" s="389"/>
      <c r="L73" s="197"/>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c r="AL73" s="324"/>
    </row>
    <row r="74" spans="1:38" s="325" customFormat="1">
      <c r="A74" s="304"/>
      <c r="B74" s="350"/>
      <c r="C74" s="392"/>
      <c r="D74" s="389"/>
      <c r="E74" s="389"/>
      <c r="F74" s="390"/>
      <c r="G74" s="390"/>
      <c r="H74" s="390"/>
      <c r="I74" s="391"/>
      <c r="J74" s="391"/>
      <c r="K74" s="389"/>
      <c r="L74" s="197"/>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c r="AL74" s="324"/>
    </row>
    <row r="75" spans="1:38" s="325" customFormat="1">
      <c r="A75" s="304"/>
      <c r="B75" s="350"/>
      <c r="C75" s="392"/>
      <c r="D75" s="389"/>
      <c r="E75" s="389"/>
      <c r="F75" s="390"/>
      <c r="G75" s="390"/>
      <c r="H75" s="390"/>
      <c r="I75" s="391"/>
      <c r="J75" s="391"/>
      <c r="K75" s="389"/>
      <c r="L75" s="197"/>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c r="AL75" s="324"/>
    </row>
    <row r="76" spans="1:38" s="325" customFormat="1">
      <c r="A76" s="304"/>
      <c r="B76" s="350"/>
      <c r="C76" s="392"/>
      <c r="D76" s="389"/>
      <c r="E76" s="389"/>
      <c r="F76" s="390"/>
      <c r="G76" s="390"/>
      <c r="H76" s="390"/>
      <c r="I76" s="391"/>
      <c r="J76" s="391"/>
      <c r="K76" s="389"/>
      <c r="L76" s="197"/>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c r="AL76" s="324"/>
    </row>
    <row r="77" spans="1:38" s="325" customFormat="1">
      <c r="A77" s="304"/>
      <c r="B77" s="350"/>
      <c r="C77" s="392"/>
      <c r="D77" s="389"/>
      <c r="E77" s="389"/>
      <c r="F77" s="390"/>
      <c r="G77" s="390"/>
      <c r="H77" s="390"/>
      <c r="I77" s="391"/>
      <c r="J77" s="391"/>
      <c r="K77" s="389"/>
      <c r="L77" s="197"/>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c r="AL77" s="324"/>
    </row>
    <row r="78" spans="1:38" s="325" customFormat="1">
      <c r="A78" s="304"/>
      <c r="B78" s="350"/>
      <c r="C78" s="392"/>
      <c r="D78" s="389"/>
      <c r="E78" s="389"/>
      <c r="F78" s="390"/>
      <c r="G78" s="390"/>
      <c r="H78" s="390"/>
      <c r="I78" s="391"/>
      <c r="J78" s="391"/>
      <c r="K78" s="389"/>
      <c r="L78" s="197"/>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c r="AL78" s="324"/>
    </row>
    <row r="79" spans="1:38" s="325" customFormat="1">
      <c r="A79" s="304"/>
      <c r="B79" s="350"/>
      <c r="C79" s="392"/>
      <c r="D79" s="389"/>
      <c r="E79" s="389"/>
      <c r="F79" s="390"/>
      <c r="G79" s="390"/>
      <c r="H79" s="390"/>
      <c r="I79" s="391"/>
      <c r="J79" s="391"/>
      <c r="K79" s="389"/>
      <c r="L79" s="197"/>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c r="AL79" s="324"/>
    </row>
    <row r="80" spans="1:38" s="325" customFormat="1">
      <c r="A80" s="304"/>
      <c r="B80" s="350"/>
      <c r="C80" s="392"/>
      <c r="D80" s="389"/>
      <c r="E80" s="389"/>
      <c r="F80" s="390"/>
      <c r="G80" s="390"/>
      <c r="H80" s="390"/>
      <c r="I80" s="391"/>
      <c r="J80" s="391"/>
      <c r="K80" s="389"/>
      <c r="L80" s="197"/>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c r="AL80" s="324"/>
    </row>
    <row r="81" spans="1:38" s="325" customFormat="1">
      <c r="A81" s="304"/>
      <c r="B81" s="350"/>
      <c r="C81" s="392"/>
      <c r="D81" s="389"/>
      <c r="E81" s="389"/>
      <c r="F81" s="390"/>
      <c r="G81" s="390"/>
      <c r="H81" s="390"/>
      <c r="I81" s="391"/>
      <c r="J81" s="391"/>
      <c r="K81" s="389"/>
      <c r="L81" s="197"/>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c r="AL81" s="324"/>
    </row>
    <row r="82" spans="1:38" s="325" customFormat="1">
      <c r="A82" s="304"/>
      <c r="B82" s="350"/>
      <c r="C82" s="392"/>
      <c r="D82" s="389"/>
      <c r="E82" s="389"/>
      <c r="F82" s="390"/>
      <c r="G82" s="390"/>
      <c r="H82" s="390"/>
      <c r="I82" s="391"/>
      <c r="J82" s="391"/>
      <c r="K82" s="389"/>
      <c r="L82" s="197"/>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c r="AL82" s="324"/>
    </row>
    <row r="83" spans="1:38" s="325" customFormat="1">
      <c r="A83" s="304"/>
      <c r="B83" s="350"/>
      <c r="C83" s="392"/>
      <c r="D83" s="389"/>
      <c r="E83" s="389"/>
      <c r="F83" s="390"/>
      <c r="G83" s="390"/>
      <c r="H83" s="390"/>
      <c r="I83" s="391"/>
      <c r="J83" s="391"/>
      <c r="K83" s="389"/>
      <c r="L83" s="197"/>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c r="AL83" s="324"/>
    </row>
    <row r="84" spans="1:38" s="325" customFormat="1">
      <c r="A84" s="304"/>
      <c r="B84" s="350"/>
      <c r="C84" s="392"/>
      <c r="D84" s="389"/>
      <c r="E84" s="389"/>
      <c r="F84" s="390"/>
      <c r="G84" s="390"/>
      <c r="H84" s="390"/>
      <c r="I84" s="391"/>
      <c r="J84" s="391"/>
      <c r="K84" s="389"/>
      <c r="L84" s="197"/>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325" customFormat="1">
      <c r="A85" s="304"/>
      <c r="B85" s="350"/>
      <c r="C85" s="392"/>
      <c r="D85" s="389"/>
      <c r="E85" s="389"/>
      <c r="F85" s="390"/>
      <c r="G85" s="390"/>
      <c r="H85" s="390"/>
      <c r="I85" s="391"/>
      <c r="J85" s="391"/>
      <c r="K85" s="389"/>
      <c r="L85" s="197"/>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c r="AL85" s="324"/>
    </row>
    <row r="86" spans="1:38" s="325" customFormat="1">
      <c r="A86" s="304"/>
      <c r="B86" s="350"/>
      <c r="C86" s="392"/>
      <c r="D86" s="389"/>
      <c r="E86" s="389"/>
      <c r="F86" s="390"/>
      <c r="G86" s="390"/>
      <c r="H86" s="390"/>
      <c r="I86" s="391"/>
      <c r="J86" s="391"/>
      <c r="K86" s="389"/>
      <c r="L86" s="197"/>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c r="AL86" s="324"/>
    </row>
    <row r="87" spans="1:38" s="325" customFormat="1">
      <c r="A87" s="304"/>
      <c r="B87" s="350"/>
      <c r="C87" s="392"/>
      <c r="D87" s="389"/>
      <c r="E87" s="389"/>
      <c r="F87" s="390"/>
      <c r="G87" s="390"/>
      <c r="H87" s="390"/>
      <c r="I87" s="391"/>
      <c r="J87" s="391"/>
      <c r="K87" s="389"/>
      <c r="L87" s="197"/>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c r="AL87" s="324"/>
    </row>
    <row r="88" spans="1:38" s="325" customFormat="1">
      <c r="A88" s="304"/>
      <c r="B88" s="350"/>
      <c r="C88" s="392"/>
      <c r="D88" s="389"/>
      <c r="E88" s="389"/>
      <c r="F88" s="390"/>
      <c r="G88" s="390"/>
      <c r="H88" s="390"/>
      <c r="I88" s="391"/>
      <c r="J88" s="391"/>
      <c r="K88" s="389"/>
      <c r="L88" s="197"/>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c r="AL88" s="324"/>
    </row>
    <row r="89" spans="1:38" s="325" customFormat="1">
      <c r="A89" s="304"/>
      <c r="B89" s="350"/>
      <c r="C89" s="392"/>
      <c r="D89" s="389"/>
      <c r="E89" s="389"/>
      <c r="F89" s="390"/>
      <c r="G89" s="390"/>
      <c r="H89" s="390"/>
      <c r="I89" s="391"/>
      <c r="J89" s="391"/>
      <c r="K89" s="389"/>
      <c r="L89" s="197"/>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c r="AL89" s="324"/>
    </row>
    <row r="90" spans="1:38" s="325" customFormat="1">
      <c r="A90" s="304"/>
      <c r="B90" s="350"/>
      <c r="C90" s="392"/>
      <c r="D90" s="389"/>
      <c r="E90" s="389"/>
      <c r="F90" s="390"/>
      <c r="G90" s="390"/>
      <c r="H90" s="390"/>
      <c r="I90" s="391"/>
      <c r="J90" s="391"/>
      <c r="K90" s="389"/>
      <c r="L90" s="197"/>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c r="AL90" s="324"/>
    </row>
    <row r="91" spans="1:38" s="325" customFormat="1">
      <c r="A91" s="304"/>
      <c r="B91" s="350"/>
      <c r="C91" s="392"/>
      <c r="D91" s="389"/>
      <c r="E91" s="389"/>
      <c r="F91" s="390"/>
      <c r="G91" s="390"/>
      <c r="H91" s="390"/>
      <c r="I91" s="391"/>
      <c r="J91" s="391"/>
      <c r="K91" s="389"/>
      <c r="L91" s="197"/>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c r="AL91" s="324"/>
    </row>
    <row r="92" spans="1:38" s="325" customFormat="1">
      <c r="A92" s="304"/>
      <c r="B92" s="350"/>
      <c r="C92" s="392"/>
      <c r="D92" s="389"/>
      <c r="E92" s="389"/>
      <c r="F92" s="390"/>
      <c r="G92" s="390"/>
      <c r="H92" s="390"/>
      <c r="I92" s="391"/>
      <c r="J92" s="391"/>
      <c r="K92" s="389"/>
      <c r="L92" s="197"/>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c r="AL92" s="324"/>
    </row>
    <row r="93" spans="1:38" s="325" customFormat="1">
      <c r="A93" s="304"/>
      <c r="B93" s="350"/>
      <c r="C93" s="392"/>
      <c r="D93" s="389"/>
      <c r="E93" s="389"/>
      <c r="F93" s="390"/>
      <c r="G93" s="390"/>
      <c r="H93" s="390"/>
      <c r="I93" s="391"/>
      <c r="J93" s="391"/>
      <c r="K93" s="389"/>
      <c r="L93" s="197"/>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c r="AL93" s="324"/>
    </row>
    <row r="94" spans="1:38" s="325" customFormat="1">
      <c r="A94" s="304"/>
      <c r="B94" s="350"/>
      <c r="C94" s="392"/>
      <c r="D94" s="389"/>
      <c r="E94" s="389"/>
      <c r="F94" s="390"/>
      <c r="G94" s="390"/>
      <c r="H94" s="390"/>
      <c r="I94" s="391"/>
      <c r="J94" s="391"/>
      <c r="K94" s="389"/>
      <c r="L94" s="197"/>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c r="AL94" s="324"/>
    </row>
    <row r="95" spans="1:38" s="325" customFormat="1">
      <c r="A95" s="304"/>
      <c r="B95" s="350"/>
      <c r="C95" s="392"/>
      <c r="D95" s="389"/>
      <c r="E95" s="389"/>
      <c r="F95" s="390"/>
      <c r="G95" s="390"/>
      <c r="H95" s="390"/>
      <c r="I95" s="391"/>
      <c r="J95" s="391"/>
      <c r="K95" s="389"/>
      <c r="L95" s="197"/>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c r="AL95" s="324"/>
    </row>
    <row r="96" spans="1:38" s="325" customFormat="1">
      <c r="A96" s="304"/>
      <c r="B96" s="350"/>
      <c r="C96" s="392"/>
      <c r="D96" s="389"/>
      <c r="E96" s="389"/>
      <c r="F96" s="390"/>
      <c r="G96" s="390"/>
      <c r="H96" s="390"/>
      <c r="I96" s="391"/>
      <c r="J96" s="391"/>
      <c r="K96" s="389"/>
      <c r="L96" s="197"/>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c r="AL96" s="324"/>
    </row>
    <row r="97" spans="1:38" s="325" customFormat="1">
      <c r="A97" s="304"/>
      <c r="B97" s="350"/>
      <c r="C97" s="392"/>
      <c r="D97" s="389"/>
      <c r="E97" s="389"/>
      <c r="F97" s="390"/>
      <c r="G97" s="390"/>
      <c r="H97" s="390"/>
      <c r="I97" s="391"/>
      <c r="J97" s="391"/>
      <c r="K97" s="389"/>
      <c r="L97" s="197"/>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c r="AL97" s="324"/>
    </row>
    <row r="98" spans="1:38" s="325" customFormat="1">
      <c r="A98" s="304"/>
      <c r="B98" s="350"/>
      <c r="C98" s="392"/>
      <c r="D98" s="389"/>
      <c r="E98" s="389"/>
      <c r="F98" s="390"/>
      <c r="G98" s="390"/>
      <c r="H98" s="390"/>
      <c r="I98" s="391"/>
      <c r="J98" s="391"/>
      <c r="K98" s="389"/>
      <c r="L98" s="197"/>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c r="AL98" s="324"/>
    </row>
    <row r="99" spans="1:38" s="325" customFormat="1">
      <c r="A99" s="304"/>
      <c r="B99" s="350"/>
      <c r="C99" s="392"/>
      <c r="D99" s="389"/>
      <c r="E99" s="389"/>
      <c r="F99" s="390"/>
      <c r="G99" s="390"/>
      <c r="H99" s="390"/>
      <c r="I99" s="391"/>
      <c r="J99" s="391"/>
      <c r="K99" s="389"/>
      <c r="L99" s="197"/>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c r="AL99" s="324"/>
    </row>
    <row r="100" spans="1:38" s="325" customFormat="1">
      <c r="A100" s="304"/>
      <c r="B100" s="350"/>
      <c r="C100" s="392"/>
      <c r="D100" s="389"/>
      <c r="E100" s="389"/>
      <c r="F100" s="390"/>
      <c r="G100" s="390"/>
      <c r="H100" s="390"/>
      <c r="I100" s="391"/>
      <c r="J100" s="391"/>
      <c r="K100" s="389"/>
      <c r="L100" s="197"/>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c r="AL100" s="324"/>
    </row>
    <row r="101" spans="1:38" s="325" customFormat="1">
      <c r="A101" s="304"/>
      <c r="B101" s="350"/>
      <c r="C101" s="392"/>
      <c r="D101" s="389"/>
      <c r="E101" s="389"/>
      <c r="F101" s="390"/>
      <c r="G101" s="390"/>
      <c r="H101" s="390"/>
      <c r="I101" s="391"/>
      <c r="J101" s="391"/>
      <c r="K101" s="389"/>
      <c r="L101" s="197"/>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c r="AL101" s="324"/>
    </row>
    <row r="102" spans="1:38" s="325" customFormat="1">
      <c r="A102" s="304"/>
      <c r="B102" s="350"/>
      <c r="C102" s="392"/>
      <c r="D102" s="389"/>
      <c r="E102" s="389"/>
      <c r="F102" s="390"/>
      <c r="G102" s="390"/>
      <c r="H102" s="390"/>
      <c r="I102" s="391"/>
      <c r="J102" s="391"/>
      <c r="K102" s="389"/>
      <c r="L102" s="197"/>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c r="AL102" s="324"/>
    </row>
    <row r="103" spans="1:38" s="325" customFormat="1">
      <c r="A103" s="304"/>
      <c r="B103" s="350"/>
      <c r="C103" s="392"/>
      <c r="D103" s="389"/>
      <c r="E103" s="389"/>
      <c r="F103" s="390"/>
      <c r="G103" s="390"/>
      <c r="H103" s="390"/>
      <c r="I103" s="391"/>
      <c r="J103" s="391"/>
      <c r="K103" s="389"/>
      <c r="L103" s="197"/>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c r="AL103" s="324"/>
    </row>
    <row r="104" spans="1:38" s="325" customFormat="1">
      <c r="A104" s="304"/>
      <c r="B104" s="350"/>
      <c r="C104" s="392"/>
      <c r="D104" s="389"/>
      <c r="E104" s="389"/>
      <c r="F104" s="390"/>
      <c r="G104" s="390"/>
      <c r="H104" s="390"/>
      <c r="I104" s="391"/>
      <c r="J104" s="391"/>
      <c r="K104" s="389"/>
      <c r="L104" s="197"/>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c r="AL104" s="324"/>
    </row>
    <row r="105" spans="1:38" s="325" customFormat="1">
      <c r="A105" s="304"/>
      <c r="B105" s="350"/>
      <c r="C105" s="392"/>
      <c r="D105" s="389"/>
      <c r="E105" s="389"/>
      <c r="F105" s="390"/>
      <c r="G105" s="390"/>
      <c r="H105" s="390"/>
      <c r="I105" s="391"/>
      <c r="J105" s="391"/>
      <c r="K105" s="389"/>
      <c r="L105" s="197"/>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c r="AL105" s="324"/>
    </row>
    <row r="106" spans="1:38" s="325" customFormat="1">
      <c r="A106" s="304"/>
      <c r="B106" s="350"/>
      <c r="C106" s="392"/>
      <c r="D106" s="389"/>
      <c r="E106" s="389"/>
      <c r="F106" s="390"/>
      <c r="G106" s="390"/>
      <c r="H106" s="390"/>
      <c r="I106" s="391"/>
      <c r="J106" s="391"/>
      <c r="K106" s="389"/>
      <c r="L106" s="197"/>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c r="AL106" s="324"/>
    </row>
    <row r="107" spans="1:38" s="325" customFormat="1">
      <c r="A107" s="304"/>
      <c r="B107" s="350"/>
      <c r="C107" s="392"/>
      <c r="D107" s="389"/>
      <c r="E107" s="389"/>
      <c r="F107" s="390"/>
      <c r="G107" s="390"/>
      <c r="H107" s="390"/>
      <c r="I107" s="391"/>
      <c r="J107" s="391"/>
      <c r="K107" s="389"/>
      <c r="L107" s="197"/>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c r="AL107" s="324"/>
    </row>
    <row r="108" spans="1:38" s="325" customFormat="1">
      <c r="A108" s="304"/>
      <c r="B108" s="350"/>
      <c r="C108" s="392"/>
      <c r="D108" s="389"/>
      <c r="E108" s="389"/>
      <c r="F108" s="390"/>
      <c r="G108" s="390"/>
      <c r="H108" s="390"/>
      <c r="I108" s="391"/>
      <c r="J108" s="391"/>
      <c r="K108" s="389"/>
      <c r="L108" s="197"/>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c r="AL108" s="324"/>
    </row>
    <row r="109" spans="1:38" s="325" customFormat="1">
      <c r="A109" s="304"/>
      <c r="B109" s="350"/>
      <c r="C109" s="392"/>
      <c r="D109" s="389"/>
      <c r="E109" s="389"/>
      <c r="F109" s="390"/>
      <c r="G109" s="390"/>
      <c r="H109" s="390"/>
      <c r="I109" s="391"/>
      <c r="J109" s="391"/>
      <c r="K109" s="389"/>
      <c r="L109" s="197"/>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c r="AL109" s="324"/>
    </row>
    <row r="110" spans="1:38" s="325" customFormat="1">
      <c r="A110" s="304"/>
      <c r="B110" s="350"/>
      <c r="C110" s="392"/>
      <c r="D110" s="389"/>
      <c r="E110" s="389"/>
      <c r="F110" s="390"/>
      <c r="G110" s="390"/>
      <c r="H110" s="390"/>
      <c r="I110" s="391"/>
      <c r="J110" s="391"/>
      <c r="K110" s="389"/>
      <c r="L110" s="197"/>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c r="AL110" s="324"/>
    </row>
    <row r="111" spans="1:38" s="325" customFormat="1">
      <c r="A111" s="304"/>
      <c r="B111" s="350"/>
      <c r="C111" s="392"/>
      <c r="D111" s="389"/>
      <c r="E111" s="389"/>
      <c r="F111" s="390"/>
      <c r="G111" s="390"/>
      <c r="H111" s="390"/>
      <c r="I111" s="391"/>
      <c r="J111" s="391"/>
      <c r="K111" s="389"/>
      <c r="L111" s="197"/>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c r="AL111" s="324"/>
    </row>
    <row r="112" spans="1:38" s="325" customFormat="1">
      <c r="A112" s="304"/>
      <c r="B112" s="350"/>
      <c r="C112" s="392"/>
      <c r="D112" s="389"/>
      <c r="E112" s="389"/>
      <c r="F112" s="390"/>
      <c r="G112" s="390"/>
      <c r="H112" s="390"/>
      <c r="I112" s="391"/>
      <c r="J112" s="391"/>
      <c r="K112" s="389"/>
      <c r="L112" s="197"/>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c r="AL112" s="324"/>
    </row>
    <row r="113" spans="1:38" s="325" customFormat="1">
      <c r="A113" s="304"/>
      <c r="B113" s="350"/>
      <c r="C113" s="392"/>
      <c r="D113" s="389"/>
      <c r="E113" s="389"/>
      <c r="F113" s="390"/>
      <c r="G113" s="390"/>
      <c r="H113" s="390"/>
      <c r="I113" s="391"/>
      <c r="J113" s="391"/>
      <c r="K113" s="389"/>
      <c r="L113" s="197"/>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c r="AL113" s="324"/>
    </row>
    <row r="114" spans="1:38" s="325" customFormat="1">
      <c r="A114" s="304"/>
      <c r="B114" s="350"/>
      <c r="C114" s="392"/>
      <c r="D114" s="389"/>
      <c r="E114" s="389"/>
      <c r="F114" s="390"/>
      <c r="G114" s="390"/>
      <c r="H114" s="390"/>
      <c r="I114" s="391"/>
      <c r="J114" s="391"/>
      <c r="K114" s="389"/>
      <c r="L114" s="197"/>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c r="AL114" s="324"/>
    </row>
    <row r="115" spans="1:38" s="325" customFormat="1">
      <c r="A115" s="304"/>
      <c r="B115" s="350"/>
      <c r="C115" s="392"/>
      <c r="D115" s="389"/>
      <c r="E115" s="389"/>
      <c r="F115" s="390"/>
      <c r="G115" s="390"/>
      <c r="H115" s="390"/>
      <c r="I115" s="391"/>
      <c r="J115" s="391"/>
      <c r="K115" s="389"/>
      <c r="L115" s="197"/>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c r="AL115" s="324"/>
    </row>
    <row r="116" spans="1:38" s="325" customFormat="1">
      <c r="A116" s="304"/>
      <c r="B116" s="350"/>
      <c r="C116" s="392"/>
      <c r="D116" s="389"/>
      <c r="E116" s="389"/>
      <c r="F116" s="390"/>
      <c r="G116" s="390"/>
      <c r="H116" s="390"/>
      <c r="I116" s="391"/>
      <c r="J116" s="391"/>
      <c r="K116" s="389"/>
      <c r="L116" s="197"/>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c r="AL116" s="324"/>
    </row>
    <row r="117" spans="1:38" s="325" customFormat="1">
      <c r="A117" s="304"/>
      <c r="B117" s="350"/>
      <c r="C117" s="392"/>
      <c r="D117" s="389"/>
      <c r="E117" s="389"/>
      <c r="F117" s="390"/>
      <c r="G117" s="390"/>
      <c r="H117" s="390"/>
      <c r="I117" s="391"/>
      <c r="J117" s="391"/>
      <c r="K117" s="389"/>
      <c r="L117" s="197"/>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c r="AL117" s="324"/>
    </row>
    <row r="118" spans="1:38" s="325" customFormat="1">
      <c r="A118" s="304"/>
      <c r="B118" s="350"/>
      <c r="C118" s="392"/>
      <c r="D118" s="389"/>
      <c r="E118" s="389"/>
      <c r="F118" s="390"/>
      <c r="G118" s="390"/>
      <c r="H118" s="390"/>
      <c r="I118" s="391"/>
      <c r="J118" s="391"/>
      <c r="K118" s="389"/>
      <c r="L118" s="197"/>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c r="AL118" s="324"/>
    </row>
    <row r="119" spans="1:38" s="325" customFormat="1">
      <c r="A119" s="304"/>
      <c r="B119" s="350"/>
      <c r="C119" s="392"/>
      <c r="D119" s="389"/>
      <c r="E119" s="389"/>
      <c r="F119" s="390"/>
      <c r="G119" s="390"/>
      <c r="H119" s="390"/>
      <c r="I119" s="391"/>
      <c r="J119" s="391"/>
      <c r="K119" s="389"/>
      <c r="L119" s="197"/>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c r="AL119" s="324"/>
    </row>
    <row r="120" spans="1:38" s="325" customFormat="1">
      <c r="A120" s="304"/>
      <c r="B120" s="350"/>
      <c r="C120" s="392"/>
      <c r="D120" s="389"/>
      <c r="E120" s="389"/>
      <c r="F120" s="390"/>
      <c r="G120" s="390"/>
      <c r="H120" s="390"/>
      <c r="I120" s="391"/>
      <c r="J120" s="391"/>
      <c r="K120" s="389"/>
      <c r="L120" s="197"/>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c r="AL120" s="324"/>
    </row>
    <row r="121" spans="1:38" s="325" customFormat="1">
      <c r="A121" s="304"/>
      <c r="B121" s="350"/>
      <c r="C121" s="392"/>
      <c r="D121" s="389"/>
      <c r="E121" s="389"/>
      <c r="F121" s="390"/>
      <c r="G121" s="390"/>
      <c r="H121" s="390"/>
      <c r="I121" s="391"/>
      <c r="J121" s="391"/>
      <c r="K121" s="389"/>
      <c r="L121" s="197"/>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c r="AL121" s="324"/>
    </row>
    <row r="122" spans="1:38" s="325" customFormat="1">
      <c r="A122" s="304"/>
      <c r="B122" s="350"/>
      <c r="C122" s="392"/>
      <c r="D122" s="389"/>
      <c r="E122" s="389"/>
      <c r="F122" s="390"/>
      <c r="G122" s="390"/>
      <c r="H122" s="390"/>
      <c r="I122" s="391"/>
      <c r="J122" s="391"/>
      <c r="K122" s="389"/>
      <c r="L122" s="197"/>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c r="AL122" s="324"/>
    </row>
    <row r="123" spans="1:38" s="325" customFormat="1">
      <c r="A123" s="304"/>
      <c r="B123" s="350"/>
      <c r="C123" s="392"/>
      <c r="D123" s="389"/>
      <c r="E123" s="389"/>
      <c r="F123" s="390"/>
      <c r="G123" s="390"/>
      <c r="H123" s="390"/>
      <c r="I123" s="391"/>
      <c r="J123" s="391"/>
      <c r="K123" s="389"/>
      <c r="L123" s="197"/>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c r="AL123" s="324"/>
    </row>
    <row r="124" spans="1:38" s="325" customFormat="1">
      <c r="A124" s="304"/>
      <c r="B124" s="350"/>
      <c r="C124" s="392"/>
      <c r="D124" s="389"/>
      <c r="E124" s="389"/>
      <c r="F124" s="390"/>
      <c r="G124" s="390"/>
      <c r="H124" s="390"/>
      <c r="I124" s="391"/>
      <c r="J124" s="391"/>
      <c r="K124" s="389"/>
      <c r="L124" s="197"/>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c r="AL124" s="324"/>
    </row>
    <row r="125" spans="1:38" s="325" customFormat="1">
      <c r="A125" s="304"/>
      <c r="B125" s="350"/>
      <c r="C125" s="392"/>
      <c r="D125" s="389"/>
      <c r="E125" s="389"/>
      <c r="F125" s="390"/>
      <c r="G125" s="390"/>
      <c r="H125" s="390"/>
      <c r="I125" s="391"/>
      <c r="J125" s="391"/>
      <c r="K125" s="389"/>
      <c r="L125" s="197"/>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c r="AL125" s="324"/>
    </row>
    <row r="126" spans="1:38" s="325" customFormat="1">
      <c r="A126" s="304"/>
      <c r="B126" s="350"/>
      <c r="C126" s="392"/>
      <c r="D126" s="389"/>
      <c r="E126" s="389"/>
      <c r="F126" s="390"/>
      <c r="G126" s="390"/>
      <c r="H126" s="390"/>
      <c r="I126" s="391"/>
      <c r="J126" s="391"/>
      <c r="K126" s="389"/>
      <c r="L126" s="197"/>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c r="AL126" s="324"/>
    </row>
    <row r="127" spans="1:38" s="325" customFormat="1">
      <c r="A127" s="304"/>
      <c r="B127" s="350"/>
      <c r="C127" s="392"/>
      <c r="D127" s="389"/>
      <c r="E127" s="389"/>
      <c r="F127" s="390"/>
      <c r="G127" s="390"/>
      <c r="H127" s="390"/>
      <c r="I127" s="391"/>
      <c r="J127" s="391"/>
      <c r="K127" s="389"/>
      <c r="L127" s="197"/>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c r="AL127" s="324"/>
    </row>
    <row r="128" spans="1:38" s="325" customFormat="1">
      <c r="A128" s="304"/>
      <c r="B128" s="350"/>
      <c r="C128" s="392"/>
      <c r="D128" s="389"/>
      <c r="E128" s="389"/>
      <c r="F128" s="390"/>
      <c r="G128" s="390"/>
      <c r="H128" s="390"/>
      <c r="I128" s="391"/>
      <c r="J128" s="391"/>
      <c r="K128" s="389"/>
      <c r="L128" s="197"/>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c r="AL128" s="324"/>
    </row>
    <row r="129" spans="1:38" s="325" customFormat="1">
      <c r="A129" s="304"/>
      <c r="B129" s="350"/>
      <c r="C129" s="392"/>
      <c r="D129" s="389"/>
      <c r="E129" s="389"/>
      <c r="F129" s="390"/>
      <c r="G129" s="390"/>
      <c r="H129" s="390"/>
      <c r="I129" s="391"/>
      <c r="J129" s="391"/>
      <c r="K129" s="389"/>
      <c r="L129" s="197"/>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c r="AL129" s="324"/>
    </row>
    <row r="130" spans="1:38" s="325" customFormat="1">
      <c r="A130" s="304"/>
      <c r="B130" s="350"/>
      <c r="C130" s="392"/>
      <c r="D130" s="389"/>
      <c r="E130" s="389"/>
      <c r="F130" s="390"/>
      <c r="G130" s="390"/>
      <c r="H130" s="390"/>
      <c r="I130" s="391"/>
      <c r="J130" s="391"/>
      <c r="K130" s="389"/>
      <c r="L130" s="197"/>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c r="AL130" s="324"/>
    </row>
    <row r="131" spans="1:38" s="325" customFormat="1">
      <c r="A131" s="304"/>
      <c r="B131" s="350"/>
      <c r="C131" s="392"/>
      <c r="D131" s="389"/>
      <c r="E131" s="389"/>
      <c r="F131" s="390"/>
      <c r="G131" s="390"/>
      <c r="H131" s="390"/>
      <c r="I131" s="391"/>
      <c r="J131" s="391"/>
      <c r="K131" s="389"/>
      <c r="L131" s="197"/>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c r="AL131" s="324"/>
    </row>
    <row r="132" spans="1:38" s="325" customFormat="1">
      <c r="A132" s="304"/>
      <c r="B132" s="350"/>
      <c r="C132" s="392"/>
      <c r="D132" s="389"/>
      <c r="E132" s="389"/>
      <c r="F132" s="390"/>
      <c r="G132" s="390"/>
      <c r="H132" s="390"/>
      <c r="I132" s="391"/>
      <c r="J132" s="391"/>
      <c r="K132" s="389"/>
      <c r="L132" s="197"/>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c r="AL132" s="324"/>
    </row>
    <row r="133" spans="1:38" s="325" customFormat="1">
      <c r="A133" s="304"/>
      <c r="B133" s="350"/>
      <c r="C133" s="392"/>
      <c r="D133" s="389"/>
      <c r="E133" s="389"/>
      <c r="F133" s="390"/>
      <c r="G133" s="390"/>
      <c r="H133" s="390"/>
      <c r="I133" s="391"/>
      <c r="J133" s="391"/>
      <c r="K133" s="389"/>
      <c r="L133" s="197"/>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c r="AL133" s="324"/>
    </row>
    <row r="134" spans="1:38" s="325" customFormat="1">
      <c r="A134" s="304"/>
      <c r="B134" s="350"/>
      <c r="C134" s="392"/>
      <c r="D134" s="389"/>
      <c r="E134" s="389"/>
      <c r="F134" s="390"/>
      <c r="G134" s="390"/>
      <c r="H134" s="390"/>
      <c r="I134" s="391"/>
      <c r="J134" s="391"/>
      <c r="K134" s="389"/>
      <c r="L134" s="197"/>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c r="AL134" s="324"/>
    </row>
    <row r="135" spans="1:38" s="325" customFormat="1">
      <c r="A135" s="304"/>
      <c r="B135" s="350"/>
      <c r="C135" s="392"/>
      <c r="D135" s="389"/>
      <c r="E135" s="389"/>
      <c r="F135" s="390"/>
      <c r="G135" s="390"/>
      <c r="H135" s="390"/>
      <c r="I135" s="391"/>
      <c r="J135" s="391"/>
      <c r="K135" s="389"/>
      <c r="L135" s="197"/>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c r="AL135" s="324"/>
    </row>
    <row r="136" spans="1:38" s="325" customFormat="1">
      <c r="A136" s="304"/>
      <c r="B136" s="350"/>
      <c r="C136" s="392"/>
      <c r="D136" s="389"/>
      <c r="E136" s="389"/>
      <c r="F136" s="390"/>
      <c r="G136" s="390"/>
      <c r="H136" s="390"/>
      <c r="I136" s="391"/>
      <c r="J136" s="391"/>
      <c r="K136" s="389"/>
      <c r="L136" s="197"/>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c r="AL136" s="324"/>
    </row>
    <row r="137" spans="1:38" s="325" customFormat="1">
      <c r="A137" s="304"/>
      <c r="B137" s="350"/>
      <c r="C137" s="392"/>
      <c r="D137" s="389"/>
      <c r="E137" s="389"/>
      <c r="F137" s="390"/>
      <c r="G137" s="390"/>
      <c r="H137" s="390"/>
      <c r="I137" s="391"/>
      <c r="J137" s="391"/>
      <c r="K137" s="389"/>
      <c r="L137" s="197"/>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c r="AL137" s="324"/>
    </row>
    <row r="138" spans="1:38" s="325" customFormat="1">
      <c r="A138" s="304"/>
      <c r="B138" s="350"/>
      <c r="C138" s="392"/>
      <c r="D138" s="389"/>
      <c r="E138" s="389"/>
      <c r="F138" s="390"/>
      <c r="G138" s="390"/>
      <c r="H138" s="390"/>
      <c r="I138" s="391"/>
      <c r="J138" s="391"/>
      <c r="K138" s="389"/>
      <c r="L138" s="197"/>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c r="AL138" s="324"/>
    </row>
    <row r="139" spans="1:38" s="325" customFormat="1">
      <c r="A139" s="304"/>
      <c r="B139" s="350"/>
      <c r="C139" s="392"/>
      <c r="D139" s="389"/>
      <c r="E139" s="389"/>
      <c r="F139" s="390"/>
      <c r="G139" s="390"/>
      <c r="H139" s="390"/>
      <c r="I139" s="391"/>
      <c r="J139" s="391"/>
      <c r="K139" s="389"/>
      <c r="L139" s="197"/>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c r="AL139" s="324"/>
    </row>
    <row r="140" spans="1:38" s="325" customFormat="1">
      <c r="A140" s="304"/>
      <c r="B140" s="350"/>
      <c r="C140" s="392"/>
      <c r="D140" s="389"/>
      <c r="E140" s="389"/>
      <c r="F140" s="390"/>
      <c r="G140" s="390"/>
      <c r="H140" s="390"/>
      <c r="I140" s="391"/>
      <c r="J140" s="391"/>
      <c r="K140" s="389"/>
      <c r="L140" s="197"/>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c r="AL140" s="324"/>
    </row>
    <row r="141" spans="1:38" s="325" customFormat="1">
      <c r="A141" s="304"/>
      <c r="B141" s="350"/>
      <c r="C141" s="392"/>
      <c r="D141" s="389"/>
      <c r="E141" s="389"/>
      <c r="F141" s="390"/>
      <c r="G141" s="390"/>
      <c r="H141" s="390"/>
      <c r="I141" s="391"/>
      <c r="J141" s="391"/>
      <c r="K141" s="389"/>
      <c r="L141" s="197"/>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c r="AL141" s="324"/>
    </row>
    <row r="142" spans="1:38" s="325" customFormat="1">
      <c r="A142" s="304"/>
      <c r="B142" s="350"/>
      <c r="C142" s="392"/>
      <c r="D142" s="389"/>
      <c r="E142" s="389"/>
      <c r="F142" s="390"/>
      <c r="G142" s="390"/>
      <c r="H142" s="390"/>
      <c r="I142" s="391"/>
      <c r="J142" s="391"/>
      <c r="K142" s="389"/>
      <c r="L142" s="197"/>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c r="AL142" s="324"/>
    </row>
    <row r="143" spans="1:38" s="325" customFormat="1">
      <c r="A143" s="304"/>
      <c r="B143" s="350"/>
      <c r="C143" s="392"/>
      <c r="D143" s="389"/>
      <c r="E143" s="389"/>
      <c r="F143" s="390"/>
      <c r="G143" s="390"/>
      <c r="H143" s="390"/>
      <c r="I143" s="391"/>
      <c r="J143" s="391"/>
      <c r="K143" s="389"/>
      <c r="L143" s="197"/>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c r="AL143" s="324"/>
    </row>
    <row r="144" spans="1:38" s="325" customFormat="1">
      <c r="A144" s="304"/>
      <c r="B144" s="350"/>
      <c r="C144" s="392"/>
      <c r="D144" s="389"/>
      <c r="E144" s="389"/>
      <c r="F144" s="390"/>
      <c r="G144" s="390"/>
      <c r="H144" s="390"/>
      <c r="I144" s="391"/>
      <c r="J144" s="391"/>
      <c r="K144" s="389"/>
      <c r="L144" s="197"/>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c r="AL144" s="324"/>
    </row>
    <row r="145" spans="1:38" s="325" customFormat="1">
      <c r="A145" s="304"/>
      <c r="B145" s="350"/>
      <c r="C145" s="392"/>
      <c r="D145" s="389"/>
      <c r="E145" s="389"/>
      <c r="F145" s="390"/>
      <c r="G145" s="390"/>
      <c r="H145" s="390"/>
      <c r="I145" s="391"/>
      <c r="J145" s="391"/>
      <c r="K145" s="389"/>
      <c r="L145" s="197"/>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c r="AL145" s="324"/>
    </row>
    <row r="146" spans="1:38" s="325" customFormat="1">
      <c r="A146" s="304"/>
      <c r="B146" s="350"/>
      <c r="C146" s="392"/>
      <c r="D146" s="389"/>
      <c r="E146" s="389"/>
      <c r="F146" s="390"/>
      <c r="G146" s="390"/>
      <c r="H146" s="390"/>
      <c r="I146" s="391"/>
      <c r="J146" s="391"/>
      <c r="K146" s="389"/>
      <c r="L146" s="197"/>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c r="AL146" s="324"/>
    </row>
    <row r="147" spans="1:38" s="325" customFormat="1">
      <c r="A147" s="304"/>
      <c r="B147" s="350"/>
      <c r="C147" s="392"/>
      <c r="D147" s="389"/>
      <c r="E147" s="389"/>
      <c r="F147" s="390"/>
      <c r="G147" s="390"/>
      <c r="H147" s="390"/>
      <c r="I147" s="391"/>
      <c r="J147" s="391"/>
      <c r="K147" s="389"/>
      <c r="L147" s="197"/>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c r="AL147" s="324"/>
    </row>
    <row r="148" spans="1:38" s="325" customFormat="1">
      <c r="A148" s="304"/>
      <c r="B148" s="350"/>
      <c r="C148" s="392"/>
      <c r="D148" s="389"/>
      <c r="E148" s="389"/>
      <c r="F148" s="390"/>
      <c r="G148" s="390"/>
      <c r="H148" s="390"/>
      <c r="I148" s="391"/>
      <c r="J148" s="391"/>
      <c r="K148" s="389"/>
      <c r="L148" s="197"/>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c r="AL148" s="324"/>
    </row>
    <row r="149" spans="1:38" s="325" customFormat="1">
      <c r="A149" s="304"/>
      <c r="B149" s="350"/>
      <c r="C149" s="392"/>
      <c r="D149" s="389"/>
      <c r="E149" s="389"/>
      <c r="F149" s="390"/>
      <c r="G149" s="390"/>
      <c r="H149" s="390"/>
      <c r="I149" s="391"/>
      <c r="J149" s="391"/>
      <c r="K149" s="389"/>
      <c r="L149" s="197"/>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c r="AL149" s="324"/>
    </row>
    <row r="150" spans="1:38" s="325" customFormat="1">
      <c r="A150" s="304"/>
      <c r="B150" s="350"/>
      <c r="C150" s="392"/>
      <c r="D150" s="389"/>
      <c r="E150" s="389"/>
      <c r="F150" s="390"/>
      <c r="G150" s="390"/>
      <c r="H150" s="390"/>
      <c r="I150" s="391"/>
      <c r="J150" s="391"/>
      <c r="K150" s="389"/>
      <c r="L150" s="197"/>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c r="AL150" s="324"/>
    </row>
    <row r="151" spans="1:38" s="325" customFormat="1">
      <c r="A151" s="304"/>
      <c r="B151" s="350"/>
      <c r="C151" s="392"/>
      <c r="D151" s="389"/>
      <c r="E151" s="389"/>
      <c r="F151" s="390"/>
      <c r="G151" s="390"/>
      <c r="H151" s="390"/>
      <c r="I151" s="391"/>
      <c r="J151" s="391"/>
      <c r="K151" s="389"/>
      <c r="L151" s="197"/>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c r="AL151" s="324"/>
    </row>
    <row r="152" spans="1:38" s="325" customFormat="1">
      <c r="A152" s="304"/>
      <c r="B152" s="350"/>
      <c r="C152" s="392"/>
      <c r="D152" s="389"/>
      <c r="E152" s="389"/>
      <c r="F152" s="390"/>
      <c r="G152" s="390"/>
      <c r="H152" s="390"/>
      <c r="I152" s="391"/>
      <c r="J152" s="391"/>
      <c r="K152" s="389"/>
      <c r="L152" s="197"/>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c r="AL152" s="324"/>
    </row>
    <row r="153" spans="1:38" s="325" customFormat="1">
      <c r="A153" s="304"/>
      <c r="B153" s="350"/>
      <c r="C153" s="392"/>
      <c r="D153" s="389"/>
      <c r="E153" s="389"/>
      <c r="F153" s="390"/>
      <c r="G153" s="390"/>
      <c r="H153" s="390"/>
      <c r="I153" s="391"/>
      <c r="J153" s="391"/>
      <c r="K153" s="389"/>
      <c r="L153" s="197"/>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c r="AL153" s="324"/>
    </row>
    <row r="154" spans="1:38" s="325" customFormat="1">
      <c r="A154" s="304"/>
      <c r="B154" s="350"/>
      <c r="C154" s="392"/>
      <c r="D154" s="389"/>
      <c r="E154" s="389"/>
      <c r="F154" s="390"/>
      <c r="G154" s="390"/>
      <c r="H154" s="390"/>
      <c r="I154" s="391"/>
      <c r="J154" s="391"/>
      <c r="K154" s="389"/>
      <c r="L154" s="197"/>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c r="AL154" s="324"/>
    </row>
    <row r="155" spans="1:38" s="325" customFormat="1">
      <c r="A155" s="304"/>
      <c r="B155" s="350"/>
      <c r="C155" s="392"/>
      <c r="D155" s="389"/>
      <c r="E155" s="389"/>
      <c r="F155" s="390"/>
      <c r="G155" s="390"/>
      <c r="H155" s="390"/>
      <c r="I155" s="391"/>
      <c r="J155" s="391"/>
      <c r="K155" s="389"/>
      <c r="L155" s="197"/>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c r="AL155" s="324"/>
    </row>
    <row r="156" spans="1:38" s="325" customFormat="1">
      <c r="A156" s="304"/>
      <c r="B156" s="350"/>
      <c r="C156" s="392"/>
      <c r="D156" s="389"/>
      <c r="E156" s="389"/>
      <c r="F156" s="390"/>
      <c r="G156" s="390"/>
      <c r="H156" s="390"/>
      <c r="I156" s="391"/>
      <c r="J156" s="391"/>
      <c r="K156" s="389"/>
      <c r="L156" s="197"/>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c r="AL156" s="324"/>
    </row>
    <row r="157" spans="1:38" s="325" customFormat="1">
      <c r="A157" s="304"/>
      <c r="B157" s="350"/>
      <c r="C157" s="392"/>
      <c r="D157" s="389"/>
      <c r="E157" s="389"/>
      <c r="F157" s="390"/>
      <c r="G157" s="390"/>
      <c r="H157" s="390"/>
      <c r="I157" s="391"/>
      <c r="J157" s="391"/>
      <c r="K157" s="389"/>
      <c r="L157" s="197"/>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c r="AL157" s="324"/>
    </row>
    <row r="158" spans="1:38" s="325" customFormat="1">
      <c r="A158" s="304"/>
      <c r="B158" s="350"/>
      <c r="C158" s="392"/>
      <c r="D158" s="389"/>
      <c r="E158" s="389"/>
      <c r="F158" s="390"/>
      <c r="G158" s="390"/>
      <c r="H158" s="390"/>
      <c r="I158" s="391"/>
      <c r="J158" s="391"/>
      <c r="K158" s="389"/>
      <c r="L158" s="197"/>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c r="AL158" s="324"/>
    </row>
    <row r="159" spans="1:38" s="325" customFormat="1">
      <c r="A159" s="304"/>
      <c r="B159" s="350"/>
      <c r="C159" s="392"/>
      <c r="D159" s="389"/>
      <c r="E159" s="389"/>
      <c r="F159" s="390"/>
      <c r="G159" s="390"/>
      <c r="H159" s="390"/>
      <c r="I159" s="391"/>
      <c r="J159" s="391"/>
      <c r="K159" s="389"/>
      <c r="L159" s="197"/>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c r="AL159" s="324"/>
    </row>
    <row r="160" spans="1:38" s="325" customFormat="1">
      <c r="A160" s="304"/>
      <c r="B160" s="350"/>
      <c r="C160" s="392"/>
      <c r="D160" s="389"/>
      <c r="E160" s="389"/>
      <c r="F160" s="390"/>
      <c r="G160" s="390"/>
      <c r="H160" s="390"/>
      <c r="I160" s="391"/>
      <c r="J160" s="391"/>
      <c r="K160" s="389"/>
      <c r="L160" s="197"/>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c r="AL160" s="324"/>
    </row>
    <row r="161" spans="1:38" s="325" customFormat="1">
      <c r="A161" s="304"/>
      <c r="B161" s="350"/>
      <c r="C161" s="392"/>
      <c r="D161" s="389"/>
      <c r="E161" s="389"/>
      <c r="F161" s="390"/>
      <c r="G161" s="390"/>
      <c r="H161" s="390"/>
      <c r="I161" s="391"/>
      <c r="J161" s="391"/>
      <c r="K161" s="389"/>
      <c r="L161" s="197"/>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c r="AL161" s="324"/>
    </row>
    <row r="162" spans="1:38" s="325" customFormat="1">
      <c r="A162" s="304"/>
      <c r="B162" s="350"/>
      <c r="C162" s="392"/>
      <c r="D162" s="389"/>
      <c r="E162" s="389"/>
      <c r="F162" s="390"/>
      <c r="G162" s="390"/>
      <c r="H162" s="390"/>
      <c r="I162" s="391"/>
      <c r="J162" s="391"/>
      <c r="K162" s="389"/>
      <c r="L162" s="197"/>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c r="AL162" s="324"/>
    </row>
    <row r="163" spans="1:38" s="325" customFormat="1">
      <c r="A163" s="304"/>
      <c r="B163" s="350"/>
      <c r="C163" s="392"/>
      <c r="D163" s="389"/>
      <c r="E163" s="389"/>
      <c r="F163" s="390"/>
      <c r="G163" s="390"/>
      <c r="H163" s="390"/>
      <c r="I163" s="391"/>
      <c r="J163" s="391"/>
      <c r="K163" s="389"/>
      <c r="L163" s="197"/>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c r="AL163" s="324"/>
    </row>
    <row r="164" spans="1:38" s="325" customFormat="1">
      <c r="A164" s="304"/>
      <c r="B164" s="350"/>
      <c r="C164" s="392"/>
      <c r="D164" s="389"/>
      <c r="E164" s="389"/>
      <c r="F164" s="390"/>
      <c r="G164" s="390"/>
      <c r="H164" s="390"/>
      <c r="I164" s="391"/>
      <c r="J164" s="391"/>
      <c r="K164" s="389"/>
      <c r="L164" s="197"/>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c r="AL164" s="324"/>
    </row>
    <row r="165" spans="1:38" s="325" customFormat="1">
      <c r="A165" s="304"/>
      <c r="B165" s="350"/>
      <c r="C165" s="392"/>
      <c r="D165" s="389"/>
      <c r="E165" s="389"/>
      <c r="F165" s="390"/>
      <c r="G165" s="390"/>
      <c r="H165" s="390"/>
      <c r="I165" s="391"/>
      <c r="J165" s="391"/>
      <c r="K165" s="389"/>
      <c r="L165" s="197"/>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c r="AL165" s="324"/>
    </row>
    <row r="166" spans="1:38" s="325" customFormat="1">
      <c r="A166" s="304"/>
      <c r="B166" s="350"/>
      <c r="C166" s="392"/>
      <c r="D166" s="389"/>
      <c r="E166" s="389"/>
      <c r="F166" s="390"/>
      <c r="G166" s="390"/>
      <c r="H166" s="390"/>
      <c r="I166" s="391"/>
      <c r="J166" s="391"/>
      <c r="K166" s="389"/>
      <c r="L166" s="197"/>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c r="AL166" s="324"/>
    </row>
    <row r="167" spans="1:38" s="325" customFormat="1">
      <c r="A167" s="304"/>
      <c r="B167" s="350"/>
      <c r="C167" s="392"/>
      <c r="D167" s="389"/>
      <c r="E167" s="389"/>
      <c r="F167" s="390"/>
      <c r="G167" s="390"/>
      <c r="H167" s="390"/>
      <c r="I167" s="391"/>
      <c r="J167" s="391"/>
      <c r="K167" s="389"/>
      <c r="L167" s="197"/>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c r="AL167" s="324"/>
    </row>
    <row r="168" spans="1:38" s="325" customFormat="1">
      <c r="A168" s="304"/>
      <c r="B168" s="350"/>
      <c r="C168" s="392"/>
      <c r="D168" s="389"/>
      <c r="E168" s="389"/>
      <c r="F168" s="390"/>
      <c r="G168" s="390"/>
      <c r="H168" s="390"/>
      <c r="I168" s="391"/>
      <c r="J168" s="391"/>
      <c r="K168" s="389"/>
      <c r="L168" s="197"/>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c r="AL168" s="324"/>
    </row>
    <row r="169" spans="1:38" s="325" customFormat="1">
      <c r="A169" s="304"/>
      <c r="B169" s="350"/>
      <c r="C169" s="392"/>
      <c r="D169" s="389"/>
      <c r="E169" s="389"/>
      <c r="F169" s="390"/>
      <c r="G169" s="390"/>
      <c r="H169" s="390"/>
      <c r="I169" s="391"/>
      <c r="J169" s="391"/>
      <c r="K169" s="389"/>
      <c r="L169" s="197"/>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c r="AL169" s="324"/>
    </row>
    <row r="170" spans="1:38" s="325" customFormat="1">
      <c r="A170" s="304"/>
      <c r="B170" s="350"/>
      <c r="C170" s="392"/>
      <c r="D170" s="389"/>
      <c r="E170" s="389"/>
      <c r="F170" s="390"/>
      <c r="G170" s="390"/>
      <c r="H170" s="390"/>
      <c r="I170" s="391"/>
      <c r="J170" s="391"/>
      <c r="K170" s="389"/>
      <c r="L170" s="197"/>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c r="AL170" s="324"/>
    </row>
    <row r="171" spans="1:38" s="325" customFormat="1">
      <c r="A171" s="304"/>
      <c r="B171" s="350"/>
      <c r="C171" s="392"/>
      <c r="D171" s="389"/>
      <c r="E171" s="389"/>
      <c r="F171" s="390"/>
      <c r="G171" s="390"/>
      <c r="H171" s="390"/>
      <c r="I171" s="391"/>
      <c r="J171" s="391"/>
      <c r="K171" s="389"/>
      <c r="L171" s="197"/>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c r="AL171" s="324"/>
    </row>
    <row r="172" spans="1:38" s="325" customFormat="1">
      <c r="A172" s="304"/>
      <c r="B172" s="350"/>
      <c r="C172" s="392"/>
      <c r="D172" s="389"/>
      <c r="E172" s="389"/>
      <c r="F172" s="390"/>
      <c r="G172" s="390"/>
      <c r="H172" s="390"/>
      <c r="I172" s="391"/>
      <c r="J172" s="391"/>
      <c r="K172" s="389"/>
      <c r="L172" s="197"/>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c r="AL172" s="324"/>
    </row>
    <row r="173" spans="1:38" s="325" customFormat="1">
      <c r="A173" s="304"/>
      <c r="B173" s="350"/>
      <c r="C173" s="392"/>
      <c r="D173" s="389"/>
      <c r="E173" s="389"/>
      <c r="F173" s="390"/>
      <c r="G173" s="390"/>
      <c r="H173" s="390"/>
      <c r="I173" s="391"/>
      <c r="J173" s="391"/>
      <c r="K173" s="389"/>
      <c r="L173" s="197"/>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c r="AL173" s="324"/>
    </row>
    <row r="174" spans="1:38" s="325" customFormat="1">
      <c r="A174" s="304"/>
      <c r="B174" s="350"/>
      <c r="C174" s="392"/>
      <c r="D174" s="389"/>
      <c r="E174" s="389"/>
      <c r="F174" s="390"/>
      <c r="G174" s="390"/>
      <c r="H174" s="390"/>
      <c r="I174" s="391"/>
      <c r="J174" s="391"/>
      <c r="K174" s="389"/>
      <c r="L174" s="197"/>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c r="AL174" s="324"/>
    </row>
    <row r="175" spans="1:38" s="325" customFormat="1">
      <c r="A175" s="304"/>
      <c r="B175" s="350"/>
      <c r="C175" s="392"/>
      <c r="D175" s="389"/>
      <c r="E175" s="389"/>
      <c r="F175" s="390"/>
      <c r="G175" s="390"/>
      <c r="H175" s="390"/>
      <c r="I175" s="391"/>
      <c r="J175" s="391"/>
      <c r="K175" s="389"/>
      <c r="L175" s="197"/>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c r="AL175" s="324"/>
    </row>
    <row r="176" spans="1:38" s="325" customFormat="1">
      <c r="A176" s="304"/>
      <c r="B176" s="350"/>
      <c r="C176" s="392"/>
      <c r="D176" s="389"/>
      <c r="E176" s="389"/>
      <c r="F176" s="390"/>
      <c r="G176" s="390"/>
      <c r="H176" s="390"/>
      <c r="I176" s="391"/>
      <c r="J176" s="391"/>
      <c r="K176" s="389"/>
      <c r="L176" s="197"/>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c r="AL176" s="324"/>
    </row>
    <row r="177" spans="1:38" s="325" customFormat="1">
      <c r="A177" s="304"/>
      <c r="B177" s="350"/>
      <c r="C177" s="392"/>
      <c r="D177" s="389"/>
      <c r="E177" s="389"/>
      <c r="F177" s="390"/>
      <c r="G177" s="390"/>
      <c r="H177" s="390"/>
      <c r="I177" s="391"/>
      <c r="J177" s="391"/>
      <c r="K177" s="389"/>
      <c r="L177" s="197"/>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c r="AL177" s="324"/>
    </row>
    <row r="178" spans="1:38" s="325" customFormat="1">
      <c r="A178" s="304"/>
      <c r="B178" s="350"/>
      <c r="C178" s="392"/>
      <c r="D178" s="389"/>
      <c r="E178" s="389"/>
      <c r="F178" s="390"/>
      <c r="G178" s="390"/>
      <c r="H178" s="390"/>
      <c r="I178" s="391"/>
      <c r="J178" s="391"/>
      <c r="K178" s="389"/>
      <c r="L178" s="197"/>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c r="AL178" s="324"/>
    </row>
    <row r="179" spans="1:38" s="325" customFormat="1">
      <c r="A179" s="304"/>
      <c r="B179" s="350"/>
      <c r="C179" s="392"/>
      <c r="D179" s="389"/>
      <c r="E179" s="389"/>
      <c r="F179" s="390"/>
      <c r="G179" s="390"/>
      <c r="H179" s="390"/>
      <c r="I179" s="391"/>
      <c r="J179" s="391"/>
      <c r="K179" s="389"/>
      <c r="L179" s="197"/>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c r="AL179" s="324"/>
    </row>
    <row r="180" spans="1:38" s="325" customFormat="1">
      <c r="A180" s="304"/>
      <c r="B180" s="350"/>
      <c r="C180" s="392"/>
      <c r="D180" s="389"/>
      <c r="E180" s="389"/>
      <c r="F180" s="390"/>
      <c r="G180" s="390"/>
      <c r="H180" s="390"/>
      <c r="I180" s="391"/>
      <c r="J180" s="391"/>
      <c r="K180" s="389"/>
      <c r="L180" s="197"/>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c r="AL180" s="324"/>
    </row>
    <row r="181" spans="1:38" s="325" customFormat="1">
      <c r="A181" s="304"/>
      <c r="B181" s="350"/>
      <c r="C181" s="392"/>
      <c r="D181" s="389"/>
      <c r="E181" s="389"/>
      <c r="F181" s="390"/>
      <c r="G181" s="390"/>
      <c r="H181" s="390"/>
      <c r="I181" s="391"/>
      <c r="J181" s="391"/>
      <c r="K181" s="389"/>
      <c r="L181" s="197"/>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c r="AL181" s="324"/>
    </row>
    <row r="182" spans="1:38" s="325" customFormat="1">
      <c r="A182" s="304"/>
      <c r="B182" s="350"/>
      <c r="C182" s="392"/>
      <c r="D182" s="389"/>
      <c r="E182" s="389"/>
      <c r="F182" s="390"/>
      <c r="G182" s="390"/>
      <c r="H182" s="390"/>
      <c r="I182" s="391"/>
      <c r="J182" s="391"/>
      <c r="K182" s="389"/>
      <c r="L182" s="197"/>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c r="AL182" s="324"/>
    </row>
    <row r="183" spans="1:38" s="325" customFormat="1">
      <c r="A183" s="304"/>
      <c r="B183" s="350"/>
      <c r="C183" s="392"/>
      <c r="D183" s="389"/>
      <c r="E183" s="389"/>
      <c r="F183" s="390"/>
      <c r="G183" s="390"/>
      <c r="H183" s="390"/>
      <c r="I183" s="391"/>
      <c r="J183" s="391"/>
      <c r="K183" s="389"/>
      <c r="L183" s="197"/>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c r="AL183" s="324"/>
    </row>
    <row r="184" spans="1:38" s="325" customFormat="1">
      <c r="A184" s="304"/>
      <c r="B184" s="350"/>
      <c r="C184" s="392"/>
      <c r="D184" s="389"/>
      <c r="E184" s="389"/>
      <c r="F184" s="390"/>
      <c r="G184" s="390"/>
      <c r="H184" s="390"/>
      <c r="I184" s="391"/>
      <c r="J184" s="391"/>
      <c r="K184" s="389"/>
      <c r="L184" s="197"/>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c r="AL184" s="324"/>
    </row>
    <row r="185" spans="1:38" s="325" customFormat="1">
      <c r="A185" s="304"/>
      <c r="B185" s="350"/>
      <c r="C185" s="392"/>
      <c r="D185" s="389"/>
      <c r="E185" s="389"/>
      <c r="F185" s="390"/>
      <c r="G185" s="390"/>
      <c r="H185" s="390"/>
      <c r="I185" s="391"/>
      <c r="J185" s="391"/>
      <c r="K185" s="389"/>
      <c r="L185" s="197"/>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c r="AL185" s="324"/>
    </row>
    <row r="186" spans="1:38" s="325" customFormat="1">
      <c r="A186" s="304"/>
      <c r="B186" s="350"/>
      <c r="C186" s="392"/>
      <c r="D186" s="389"/>
      <c r="E186" s="389"/>
      <c r="F186" s="390"/>
      <c r="G186" s="390"/>
      <c r="H186" s="390"/>
      <c r="I186" s="391"/>
      <c r="J186" s="391"/>
      <c r="K186" s="389"/>
      <c r="L186" s="197"/>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c r="AL186" s="324"/>
    </row>
    <row r="187" spans="1:38" s="325" customFormat="1">
      <c r="A187" s="304"/>
      <c r="B187" s="350"/>
      <c r="C187" s="392"/>
      <c r="D187" s="389"/>
      <c r="E187" s="389"/>
      <c r="F187" s="390"/>
      <c r="G187" s="390"/>
      <c r="H187" s="390"/>
      <c r="I187" s="391"/>
      <c r="J187" s="391"/>
      <c r="K187" s="389"/>
      <c r="L187" s="197"/>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c r="AL187" s="324"/>
    </row>
    <row r="188" spans="1:38" s="325" customFormat="1">
      <c r="A188" s="304"/>
      <c r="B188" s="350"/>
      <c r="C188" s="392"/>
      <c r="D188" s="389"/>
      <c r="E188" s="389"/>
      <c r="F188" s="390"/>
      <c r="G188" s="390"/>
      <c r="H188" s="390"/>
      <c r="I188" s="391"/>
      <c r="J188" s="391"/>
      <c r="K188" s="389"/>
      <c r="L188" s="197"/>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c r="AL188" s="324"/>
    </row>
    <row r="189" spans="1:38" s="325" customFormat="1">
      <c r="A189" s="304"/>
      <c r="B189" s="350"/>
      <c r="C189" s="392"/>
      <c r="D189" s="389"/>
      <c r="E189" s="389"/>
      <c r="F189" s="390"/>
      <c r="G189" s="390"/>
      <c r="H189" s="390"/>
      <c r="I189" s="391"/>
      <c r="J189" s="391"/>
      <c r="K189" s="389"/>
      <c r="L189" s="197"/>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c r="AL189" s="324"/>
    </row>
    <row r="190" spans="1:38" s="325" customFormat="1">
      <c r="A190" s="304"/>
      <c r="B190" s="350"/>
      <c r="C190" s="392"/>
      <c r="D190" s="389"/>
      <c r="E190" s="389"/>
      <c r="F190" s="390"/>
      <c r="G190" s="390"/>
      <c r="H190" s="390"/>
      <c r="I190" s="391"/>
      <c r="J190" s="391"/>
      <c r="K190" s="389"/>
      <c r="L190" s="197"/>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c r="AL190" s="324"/>
    </row>
    <row r="191" spans="1:38" s="325" customFormat="1">
      <c r="A191" s="304"/>
      <c r="B191" s="350"/>
      <c r="C191" s="392"/>
      <c r="D191" s="389"/>
      <c r="E191" s="389"/>
      <c r="F191" s="390"/>
      <c r="G191" s="390"/>
      <c r="H191" s="390"/>
      <c r="I191" s="391"/>
      <c r="J191" s="391"/>
      <c r="K191" s="389"/>
      <c r="L191" s="197"/>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c r="AL191" s="324"/>
    </row>
    <row r="192" spans="1:38" s="325" customFormat="1">
      <c r="A192" s="304"/>
      <c r="B192" s="350"/>
      <c r="C192" s="392"/>
      <c r="D192" s="389"/>
      <c r="E192" s="389"/>
      <c r="F192" s="390"/>
      <c r="G192" s="390"/>
      <c r="H192" s="390"/>
      <c r="I192" s="391"/>
      <c r="J192" s="391"/>
      <c r="K192" s="389"/>
      <c r="L192" s="197"/>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c r="AL192" s="324"/>
    </row>
    <row r="193" spans="1:38" s="325" customFormat="1">
      <c r="A193" s="304"/>
      <c r="B193" s="350"/>
      <c r="C193" s="392"/>
      <c r="D193" s="389"/>
      <c r="E193" s="389"/>
      <c r="F193" s="390"/>
      <c r="G193" s="390"/>
      <c r="H193" s="390"/>
      <c r="I193" s="391"/>
      <c r="J193" s="391"/>
      <c r="K193" s="389"/>
      <c r="L193" s="197"/>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c r="AL193" s="324"/>
    </row>
    <row r="194" spans="1:38" s="325" customFormat="1">
      <c r="A194" s="304"/>
      <c r="B194" s="350"/>
      <c r="C194" s="392"/>
      <c r="D194" s="389"/>
      <c r="E194" s="389"/>
      <c r="F194" s="390"/>
      <c r="G194" s="390"/>
      <c r="H194" s="390"/>
      <c r="I194" s="391"/>
      <c r="J194" s="391"/>
      <c r="K194" s="389"/>
      <c r="L194" s="197"/>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c r="AL194" s="324"/>
    </row>
    <row r="195" spans="1:38" s="325" customFormat="1">
      <c r="A195" s="304"/>
      <c r="B195" s="350"/>
      <c r="C195" s="392"/>
      <c r="D195" s="389"/>
      <c r="E195" s="389"/>
      <c r="F195" s="390"/>
      <c r="G195" s="390"/>
      <c r="H195" s="390"/>
      <c r="I195" s="391"/>
      <c r="J195" s="391"/>
      <c r="K195" s="389"/>
      <c r="L195" s="197"/>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c r="AL195" s="324"/>
    </row>
    <row r="196" spans="1:38" s="325" customFormat="1">
      <c r="A196" s="304"/>
      <c r="B196" s="350"/>
      <c r="C196" s="392"/>
      <c r="D196" s="389"/>
      <c r="E196" s="389"/>
      <c r="F196" s="390"/>
      <c r="G196" s="390"/>
      <c r="H196" s="390"/>
      <c r="I196" s="391"/>
      <c r="J196" s="391"/>
      <c r="K196" s="389"/>
      <c r="L196" s="197"/>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c r="AL196" s="324"/>
    </row>
    <row r="197" spans="1:38" s="325" customFormat="1">
      <c r="A197" s="304"/>
      <c r="B197" s="350"/>
      <c r="C197" s="392"/>
      <c r="D197" s="389"/>
      <c r="E197" s="389"/>
      <c r="F197" s="390"/>
      <c r="G197" s="390"/>
      <c r="H197" s="390"/>
      <c r="I197" s="391"/>
      <c r="J197" s="391"/>
      <c r="K197" s="389"/>
      <c r="L197" s="197"/>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c r="AL197" s="324"/>
    </row>
    <row r="198" spans="1:38" s="325" customFormat="1">
      <c r="A198" s="304"/>
      <c r="B198" s="350"/>
      <c r="C198" s="392"/>
      <c r="D198" s="389"/>
      <c r="E198" s="389"/>
      <c r="F198" s="390"/>
      <c r="G198" s="390"/>
      <c r="H198" s="390"/>
      <c r="I198" s="391"/>
      <c r="J198" s="391"/>
      <c r="K198" s="389"/>
      <c r="L198" s="197"/>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c r="AL198" s="324"/>
    </row>
    <row r="199" spans="1:38" s="325" customFormat="1">
      <c r="A199" s="304"/>
      <c r="B199" s="350"/>
      <c r="C199" s="392"/>
      <c r="D199" s="389"/>
      <c r="E199" s="389"/>
      <c r="F199" s="390"/>
      <c r="G199" s="390"/>
      <c r="H199" s="390"/>
      <c r="I199" s="391"/>
      <c r="J199" s="391"/>
      <c r="K199" s="389"/>
      <c r="L199" s="197"/>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c r="AL199" s="324"/>
    </row>
    <row r="200" spans="1:38" s="325" customFormat="1">
      <c r="A200" s="304"/>
      <c r="B200" s="350"/>
      <c r="C200" s="392"/>
      <c r="D200" s="389"/>
      <c r="E200" s="389"/>
      <c r="F200" s="390"/>
      <c r="G200" s="390"/>
      <c r="H200" s="390"/>
      <c r="I200" s="391"/>
      <c r="J200" s="391"/>
      <c r="K200" s="389"/>
      <c r="L200" s="197"/>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c r="AL200" s="324"/>
    </row>
    <row r="201" spans="1:38" s="325" customFormat="1">
      <c r="A201" s="304"/>
      <c r="B201" s="350"/>
      <c r="C201" s="392"/>
      <c r="D201" s="389"/>
      <c r="E201" s="389"/>
      <c r="F201" s="390"/>
      <c r="G201" s="390"/>
      <c r="H201" s="390"/>
      <c r="I201" s="391"/>
      <c r="J201" s="391"/>
      <c r="K201" s="389"/>
      <c r="L201" s="197"/>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c r="AL201" s="324"/>
    </row>
    <row r="202" spans="1:38" s="325" customFormat="1">
      <c r="A202" s="304"/>
      <c r="B202" s="350"/>
      <c r="C202" s="392"/>
      <c r="D202" s="389"/>
      <c r="E202" s="389"/>
      <c r="F202" s="390"/>
      <c r="G202" s="390"/>
      <c r="H202" s="390"/>
      <c r="I202" s="391"/>
      <c r="J202" s="391"/>
      <c r="K202" s="389"/>
      <c r="L202" s="197"/>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c r="AL202" s="324"/>
    </row>
    <row r="203" spans="1:38" s="325" customFormat="1">
      <c r="A203" s="304"/>
      <c r="B203" s="350"/>
      <c r="C203" s="392"/>
      <c r="D203" s="389"/>
      <c r="E203" s="389"/>
      <c r="F203" s="390"/>
      <c r="G203" s="390"/>
      <c r="H203" s="390"/>
      <c r="I203" s="391"/>
      <c r="J203" s="391"/>
      <c r="K203" s="389"/>
      <c r="L203" s="197"/>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c r="AL203" s="324"/>
    </row>
    <row r="204" spans="1:38" s="325" customFormat="1">
      <c r="A204" s="304"/>
      <c r="B204" s="350"/>
      <c r="C204" s="392"/>
      <c r="D204" s="389"/>
      <c r="E204" s="389"/>
      <c r="F204" s="390"/>
      <c r="G204" s="390"/>
      <c r="H204" s="390"/>
      <c r="I204" s="391"/>
      <c r="J204" s="391"/>
      <c r="K204" s="389"/>
      <c r="L204" s="197"/>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c r="AL204" s="324"/>
    </row>
    <row r="205" spans="1:38" s="325" customFormat="1">
      <c r="A205" s="304"/>
      <c r="B205" s="350"/>
      <c r="C205" s="392"/>
      <c r="D205" s="389"/>
      <c r="E205" s="389"/>
      <c r="F205" s="390"/>
      <c r="G205" s="390"/>
      <c r="H205" s="390"/>
      <c r="I205" s="391"/>
      <c r="J205" s="391"/>
      <c r="K205" s="389"/>
      <c r="L205" s="197"/>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c r="AL205" s="324"/>
    </row>
    <row r="206" spans="1:38" s="325" customFormat="1">
      <c r="A206" s="304"/>
      <c r="B206" s="350"/>
      <c r="C206" s="392"/>
      <c r="D206" s="389"/>
      <c r="E206" s="389"/>
      <c r="F206" s="390"/>
      <c r="G206" s="390"/>
      <c r="H206" s="390"/>
      <c r="I206" s="391"/>
      <c r="J206" s="391"/>
      <c r="K206" s="389"/>
      <c r="L206" s="197"/>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c r="AL206" s="324"/>
    </row>
    <row r="207" spans="1:38" s="325" customFormat="1">
      <c r="A207" s="304"/>
      <c r="B207" s="350"/>
      <c r="C207" s="392"/>
      <c r="D207" s="389"/>
      <c r="E207" s="389"/>
      <c r="F207" s="390"/>
      <c r="G207" s="390"/>
      <c r="H207" s="390"/>
      <c r="I207" s="391"/>
      <c r="J207" s="391"/>
      <c r="K207" s="389"/>
      <c r="L207" s="197"/>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c r="AL207" s="324"/>
    </row>
    <row r="208" spans="1:38" s="325" customFormat="1">
      <c r="A208" s="304"/>
      <c r="B208" s="350"/>
      <c r="C208" s="392"/>
      <c r="D208" s="389"/>
      <c r="E208" s="389"/>
      <c r="F208" s="390"/>
      <c r="G208" s="390"/>
      <c r="H208" s="390"/>
      <c r="I208" s="391"/>
      <c r="J208" s="391"/>
      <c r="K208" s="389"/>
      <c r="L208" s="197"/>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c r="AL208" s="324"/>
    </row>
    <row r="209" spans="1:38" s="325" customFormat="1">
      <c r="A209" s="304"/>
      <c r="B209" s="350"/>
      <c r="C209" s="392"/>
      <c r="D209" s="389"/>
      <c r="E209" s="389"/>
      <c r="F209" s="390"/>
      <c r="G209" s="390"/>
      <c r="H209" s="390"/>
      <c r="I209" s="391"/>
      <c r="J209" s="391"/>
      <c r="K209" s="389"/>
      <c r="L209" s="197"/>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c r="AL209" s="324"/>
    </row>
    <row r="210" spans="1:38" s="325" customFormat="1">
      <c r="A210" s="304"/>
      <c r="B210" s="350"/>
      <c r="C210" s="392"/>
      <c r="D210" s="389"/>
      <c r="E210" s="389"/>
      <c r="F210" s="390"/>
      <c r="G210" s="390"/>
      <c r="H210" s="390"/>
      <c r="I210" s="391"/>
      <c r="J210" s="391"/>
      <c r="K210" s="389"/>
      <c r="L210" s="197"/>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c r="AL210" s="324"/>
    </row>
    <row r="211" spans="1:38" s="325" customFormat="1">
      <c r="A211" s="304"/>
      <c r="B211" s="350"/>
      <c r="C211" s="392"/>
      <c r="D211" s="389"/>
      <c r="E211" s="389"/>
      <c r="F211" s="390"/>
      <c r="G211" s="390"/>
      <c r="H211" s="390"/>
      <c r="I211" s="391"/>
      <c r="J211" s="391"/>
      <c r="K211" s="389"/>
      <c r="L211" s="197"/>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c r="AL211" s="324"/>
    </row>
    <row r="212" spans="1:38" s="325" customFormat="1">
      <c r="A212" s="304"/>
      <c r="B212" s="350"/>
      <c r="C212" s="392"/>
      <c r="D212" s="389"/>
      <c r="E212" s="389"/>
      <c r="F212" s="390"/>
      <c r="G212" s="390"/>
      <c r="H212" s="390"/>
      <c r="I212" s="391"/>
      <c r="J212" s="391"/>
      <c r="K212" s="389"/>
      <c r="L212" s="197"/>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c r="AL212" s="324"/>
    </row>
    <row r="213" spans="1:38" s="325" customFormat="1">
      <c r="A213" s="304"/>
      <c r="B213" s="350"/>
      <c r="C213" s="392"/>
      <c r="D213" s="389"/>
      <c r="E213" s="389"/>
      <c r="F213" s="390"/>
      <c r="G213" s="390"/>
      <c r="H213" s="390"/>
      <c r="I213" s="391"/>
      <c r="J213" s="391"/>
      <c r="K213" s="389"/>
      <c r="L213" s="197"/>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c r="AL213" s="324"/>
    </row>
    <row r="214" spans="1:38" s="325" customFormat="1">
      <c r="A214" s="304"/>
      <c r="B214" s="350"/>
      <c r="C214" s="392"/>
      <c r="D214" s="389"/>
      <c r="E214" s="389"/>
      <c r="F214" s="390"/>
      <c r="G214" s="390"/>
      <c r="H214" s="390"/>
      <c r="I214" s="391"/>
      <c r="J214" s="391"/>
      <c r="K214" s="389"/>
      <c r="L214" s="197"/>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c r="AL214" s="324"/>
    </row>
    <row r="215" spans="1:38" s="325" customFormat="1">
      <c r="A215" s="304"/>
      <c r="B215" s="350"/>
      <c r="C215" s="392"/>
      <c r="D215" s="389"/>
      <c r="E215" s="389"/>
      <c r="F215" s="390"/>
      <c r="G215" s="390"/>
      <c r="H215" s="390"/>
      <c r="I215" s="391"/>
      <c r="J215" s="391"/>
      <c r="K215" s="389"/>
      <c r="L215" s="197"/>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c r="AL215" s="324"/>
    </row>
    <row r="216" spans="1:38" s="325" customFormat="1">
      <c r="A216" s="304"/>
      <c r="B216" s="350"/>
      <c r="C216" s="392"/>
      <c r="D216" s="389"/>
      <c r="E216" s="389"/>
      <c r="F216" s="390"/>
      <c r="G216" s="390"/>
      <c r="H216" s="390"/>
      <c r="I216" s="391"/>
      <c r="J216" s="391"/>
      <c r="K216" s="389"/>
      <c r="L216" s="197"/>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c r="AL216" s="324"/>
    </row>
    <row r="217" spans="1:38" s="325" customFormat="1">
      <c r="A217" s="304"/>
      <c r="B217" s="350"/>
      <c r="C217" s="392"/>
      <c r="D217" s="389"/>
      <c r="E217" s="389"/>
      <c r="F217" s="390"/>
      <c r="G217" s="390"/>
      <c r="H217" s="390"/>
      <c r="I217" s="391"/>
      <c r="J217" s="391"/>
      <c r="K217" s="389"/>
      <c r="L217" s="197"/>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c r="AL217" s="324"/>
    </row>
    <row r="218" spans="1:38" s="325" customFormat="1">
      <c r="A218" s="304"/>
      <c r="B218" s="350"/>
      <c r="C218" s="392"/>
      <c r="D218" s="389"/>
      <c r="E218" s="389"/>
      <c r="F218" s="390"/>
      <c r="G218" s="390"/>
      <c r="H218" s="390"/>
      <c r="I218" s="391"/>
      <c r="J218" s="391"/>
      <c r="K218" s="389"/>
      <c r="L218" s="197"/>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c r="AL218" s="324"/>
    </row>
    <row r="219" spans="1:38" s="325" customFormat="1">
      <c r="A219" s="304"/>
      <c r="B219" s="350"/>
      <c r="C219" s="392"/>
      <c r="D219" s="389"/>
      <c r="E219" s="389"/>
      <c r="F219" s="390"/>
      <c r="G219" s="390"/>
      <c r="H219" s="390"/>
      <c r="I219" s="391"/>
      <c r="J219" s="391"/>
      <c r="K219" s="389"/>
      <c r="L219" s="197"/>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c r="AL219" s="324"/>
    </row>
    <row r="220" spans="1:38" s="325" customFormat="1">
      <c r="A220" s="304"/>
      <c r="B220" s="350"/>
      <c r="C220" s="392"/>
      <c r="D220" s="389"/>
      <c r="E220" s="389"/>
      <c r="F220" s="390"/>
      <c r="G220" s="390"/>
      <c r="H220" s="390"/>
      <c r="I220" s="391"/>
      <c r="J220" s="391"/>
      <c r="K220" s="389"/>
      <c r="L220" s="197"/>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c r="AL220" s="324"/>
    </row>
    <row r="221" spans="1:38" s="325" customFormat="1">
      <c r="A221" s="304"/>
      <c r="B221" s="350"/>
      <c r="C221" s="392"/>
      <c r="D221" s="389"/>
      <c r="E221" s="389"/>
      <c r="F221" s="390"/>
      <c r="G221" s="390"/>
      <c r="H221" s="390"/>
      <c r="I221" s="391"/>
      <c r="J221" s="391"/>
      <c r="K221" s="389"/>
      <c r="L221" s="197"/>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c r="AL221" s="324"/>
    </row>
    <row r="222" spans="1:38" s="325" customFormat="1">
      <c r="A222" s="304"/>
      <c r="B222" s="350"/>
      <c r="C222" s="392"/>
      <c r="D222" s="389"/>
      <c r="E222" s="389"/>
      <c r="F222" s="390"/>
      <c r="G222" s="390"/>
      <c r="H222" s="390"/>
      <c r="I222" s="391"/>
      <c r="J222" s="391"/>
      <c r="K222" s="389"/>
      <c r="L222" s="197"/>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c r="AL222" s="324"/>
    </row>
    <row r="223" spans="1:38" s="325" customFormat="1">
      <c r="A223" s="304"/>
      <c r="B223" s="350"/>
      <c r="C223" s="392"/>
      <c r="D223" s="389"/>
      <c r="E223" s="389"/>
      <c r="F223" s="390"/>
      <c r="G223" s="390"/>
      <c r="H223" s="390"/>
      <c r="I223" s="391"/>
      <c r="J223" s="391"/>
      <c r="K223" s="389"/>
      <c r="L223" s="197"/>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c r="AL223" s="324"/>
    </row>
    <row r="224" spans="1:38" s="325" customFormat="1">
      <c r="A224" s="304"/>
      <c r="B224" s="350"/>
      <c r="C224" s="392"/>
      <c r="D224" s="389"/>
      <c r="E224" s="389"/>
      <c r="F224" s="390"/>
      <c r="G224" s="390"/>
      <c r="H224" s="390"/>
      <c r="I224" s="391"/>
      <c r="J224" s="391"/>
      <c r="K224" s="389"/>
      <c r="L224" s="197"/>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c r="AL224" s="324"/>
    </row>
    <row r="225" spans="1:38" s="325" customFormat="1">
      <c r="A225" s="304"/>
      <c r="B225" s="350"/>
      <c r="C225" s="392"/>
      <c r="D225" s="389"/>
      <c r="E225" s="389"/>
      <c r="F225" s="390"/>
      <c r="G225" s="390"/>
      <c r="H225" s="390"/>
      <c r="I225" s="391"/>
      <c r="J225" s="391"/>
      <c r="K225" s="389"/>
      <c r="L225" s="197"/>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c r="AL225" s="324"/>
    </row>
    <row r="226" spans="1:38" s="325" customFormat="1">
      <c r="A226" s="304"/>
      <c r="B226" s="350"/>
      <c r="C226" s="392"/>
      <c r="D226" s="389"/>
      <c r="E226" s="389"/>
      <c r="F226" s="390"/>
      <c r="G226" s="390"/>
      <c r="H226" s="390"/>
      <c r="I226" s="391"/>
      <c r="J226" s="391"/>
      <c r="K226" s="389"/>
      <c r="L226" s="197"/>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c r="AL226" s="324"/>
    </row>
    <row r="227" spans="1:38" s="325" customFormat="1">
      <c r="A227" s="304"/>
      <c r="B227" s="350"/>
      <c r="C227" s="392"/>
      <c r="D227" s="389"/>
      <c r="E227" s="389"/>
      <c r="F227" s="390"/>
      <c r="G227" s="390"/>
      <c r="H227" s="390"/>
      <c r="I227" s="391"/>
      <c r="J227" s="391"/>
      <c r="K227" s="389"/>
      <c r="L227" s="197"/>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c r="AL227" s="324"/>
    </row>
    <row r="228" spans="1:38" s="325" customFormat="1">
      <c r="A228" s="304"/>
      <c r="B228" s="350"/>
      <c r="C228" s="392"/>
      <c r="D228" s="389"/>
      <c r="E228" s="389"/>
      <c r="F228" s="390"/>
      <c r="G228" s="390"/>
      <c r="H228" s="390"/>
      <c r="I228" s="391"/>
      <c r="J228" s="391"/>
      <c r="K228" s="389"/>
      <c r="L228" s="197"/>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c r="AL228" s="324"/>
    </row>
    <row r="229" spans="1:38" s="325" customFormat="1">
      <c r="A229" s="304"/>
      <c r="B229" s="350"/>
      <c r="C229" s="392"/>
      <c r="D229" s="389"/>
      <c r="E229" s="389"/>
      <c r="F229" s="390"/>
      <c r="G229" s="390"/>
      <c r="H229" s="390"/>
      <c r="I229" s="391"/>
      <c r="J229" s="391"/>
      <c r="K229" s="389"/>
      <c r="L229" s="197"/>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c r="AL229" s="324"/>
    </row>
    <row r="230" spans="1:38" s="325" customFormat="1">
      <c r="A230" s="304"/>
      <c r="B230" s="350"/>
      <c r="C230" s="392"/>
      <c r="D230" s="389"/>
      <c r="E230" s="389"/>
      <c r="F230" s="390"/>
      <c r="G230" s="390"/>
      <c r="H230" s="390"/>
      <c r="I230" s="391"/>
      <c r="J230" s="391"/>
      <c r="K230" s="389"/>
      <c r="L230" s="197"/>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c r="AL230" s="324"/>
    </row>
    <row r="231" spans="1:38" s="325" customFormat="1">
      <c r="A231" s="304"/>
      <c r="B231" s="350"/>
      <c r="C231" s="392"/>
      <c r="D231" s="389"/>
      <c r="E231" s="389"/>
      <c r="F231" s="390"/>
      <c r="G231" s="390"/>
      <c r="H231" s="390"/>
      <c r="I231" s="391"/>
      <c r="J231" s="391"/>
      <c r="K231" s="389"/>
      <c r="L231" s="197"/>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c r="AL231" s="324"/>
    </row>
    <row r="232" spans="1:38" s="325" customFormat="1">
      <c r="A232" s="304"/>
      <c r="B232" s="350"/>
      <c r="C232" s="392"/>
      <c r="D232" s="389"/>
      <c r="E232" s="389"/>
      <c r="F232" s="390"/>
      <c r="G232" s="390"/>
      <c r="H232" s="390"/>
      <c r="I232" s="391"/>
      <c r="J232" s="391"/>
      <c r="K232" s="389"/>
      <c r="L232" s="197"/>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c r="AL232" s="324"/>
    </row>
    <row r="233" spans="1:38" s="325" customFormat="1">
      <c r="A233" s="304"/>
      <c r="B233" s="350"/>
      <c r="C233" s="392"/>
      <c r="D233" s="389"/>
      <c r="E233" s="389"/>
      <c r="F233" s="390"/>
      <c r="G233" s="390"/>
      <c r="H233" s="390"/>
      <c r="I233" s="391"/>
      <c r="J233" s="391"/>
      <c r="K233" s="389"/>
      <c r="L233" s="197"/>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c r="AL233" s="324"/>
    </row>
    <row r="234" spans="1:38" s="325" customFormat="1">
      <c r="A234" s="304"/>
      <c r="B234" s="350"/>
      <c r="C234" s="392"/>
      <c r="D234" s="389"/>
      <c r="E234" s="389"/>
      <c r="F234" s="390"/>
      <c r="G234" s="390"/>
      <c r="H234" s="390"/>
      <c r="I234" s="391"/>
      <c r="J234" s="391"/>
      <c r="K234" s="389"/>
      <c r="L234" s="197"/>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c r="AL234" s="324"/>
    </row>
    <row r="235" spans="1:38" s="325" customFormat="1">
      <c r="A235" s="304"/>
      <c r="B235" s="350"/>
      <c r="C235" s="392"/>
      <c r="D235" s="389"/>
      <c r="E235" s="389"/>
      <c r="F235" s="390"/>
      <c r="G235" s="390"/>
      <c r="H235" s="390"/>
      <c r="I235" s="391"/>
      <c r="J235" s="391"/>
      <c r="K235" s="389"/>
      <c r="L235" s="197"/>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c r="AL235" s="324"/>
    </row>
    <row r="236" spans="1:38" s="325" customFormat="1">
      <c r="A236" s="304"/>
      <c r="B236" s="350"/>
      <c r="C236" s="392"/>
      <c r="D236" s="389"/>
      <c r="E236" s="389"/>
      <c r="F236" s="390"/>
      <c r="G236" s="390"/>
      <c r="H236" s="390"/>
      <c r="I236" s="391"/>
      <c r="J236" s="391"/>
      <c r="K236" s="389"/>
      <c r="L236" s="197"/>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c r="AL236" s="324"/>
    </row>
    <row r="237" spans="1:38" s="325" customFormat="1">
      <c r="A237" s="304"/>
      <c r="B237" s="350"/>
      <c r="C237" s="392"/>
      <c r="D237" s="389"/>
      <c r="E237" s="389"/>
      <c r="F237" s="390"/>
      <c r="G237" s="390"/>
      <c r="H237" s="390"/>
      <c r="I237" s="391"/>
      <c r="J237" s="391"/>
      <c r="K237" s="389"/>
      <c r="L237" s="197"/>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c r="AL237" s="324"/>
    </row>
    <row r="238" spans="1:38" s="325" customFormat="1">
      <c r="A238" s="304"/>
      <c r="B238" s="350"/>
      <c r="C238" s="392"/>
      <c r="D238" s="389"/>
      <c r="E238" s="389"/>
      <c r="F238" s="390"/>
      <c r="G238" s="390"/>
      <c r="H238" s="390"/>
      <c r="I238" s="391"/>
      <c r="J238" s="391"/>
      <c r="K238" s="389"/>
      <c r="L238" s="197"/>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c r="AL238" s="324"/>
    </row>
    <row r="239" spans="1:38" s="325" customFormat="1">
      <c r="A239" s="304"/>
      <c r="B239" s="350"/>
      <c r="C239" s="392"/>
      <c r="D239" s="389"/>
      <c r="E239" s="389"/>
      <c r="F239" s="390"/>
      <c r="G239" s="390"/>
      <c r="H239" s="390"/>
      <c r="I239" s="391"/>
      <c r="J239" s="391"/>
      <c r="K239" s="389"/>
      <c r="L239" s="197"/>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c r="AL239" s="324"/>
    </row>
    <row r="240" spans="1:38" s="325" customFormat="1">
      <c r="A240" s="304"/>
      <c r="B240" s="350"/>
      <c r="C240" s="392"/>
      <c r="D240" s="389"/>
      <c r="E240" s="389"/>
      <c r="F240" s="390"/>
      <c r="G240" s="390"/>
      <c r="H240" s="390"/>
      <c r="I240" s="391"/>
      <c r="J240" s="391"/>
      <c r="K240" s="389"/>
      <c r="L240" s="197"/>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c r="AL240" s="324"/>
    </row>
    <row r="241" spans="1:38" s="325" customFormat="1">
      <c r="A241" s="304"/>
      <c r="B241" s="350"/>
      <c r="C241" s="392"/>
      <c r="D241" s="389"/>
      <c r="E241" s="389"/>
      <c r="F241" s="390"/>
      <c r="G241" s="390"/>
      <c r="H241" s="390"/>
      <c r="I241" s="391"/>
      <c r="J241" s="391"/>
      <c r="K241" s="389"/>
      <c r="L241" s="197"/>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c r="AL241" s="324"/>
    </row>
    <row r="242" spans="1:38" s="325" customFormat="1">
      <c r="A242" s="304"/>
      <c r="B242" s="350"/>
      <c r="C242" s="392"/>
      <c r="D242" s="389"/>
      <c r="E242" s="389"/>
      <c r="F242" s="390"/>
      <c r="G242" s="390"/>
      <c r="H242" s="390"/>
      <c r="I242" s="391"/>
      <c r="J242" s="391"/>
      <c r="K242" s="389"/>
      <c r="L242" s="197"/>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c r="AL242" s="324"/>
    </row>
    <row r="243" spans="1:38" s="325" customFormat="1">
      <c r="A243" s="304"/>
      <c r="B243" s="350"/>
      <c r="C243" s="392"/>
      <c r="D243" s="389"/>
      <c r="E243" s="389"/>
      <c r="F243" s="390"/>
      <c r="G243" s="390"/>
      <c r="H243" s="390"/>
      <c r="I243" s="391"/>
      <c r="J243" s="391"/>
      <c r="K243" s="389"/>
      <c r="L243" s="197"/>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c r="AL243" s="324"/>
    </row>
    <row r="244" spans="1:38" s="325" customFormat="1">
      <c r="A244" s="304"/>
      <c r="B244" s="350"/>
      <c r="C244" s="392"/>
      <c r="D244" s="389"/>
      <c r="E244" s="389"/>
      <c r="F244" s="390"/>
      <c r="G244" s="390"/>
      <c r="H244" s="390"/>
      <c r="I244" s="391"/>
      <c r="J244" s="391"/>
      <c r="K244" s="389"/>
      <c r="L244" s="197"/>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c r="AL244" s="324"/>
    </row>
    <row r="245" spans="1:38" s="325" customFormat="1">
      <c r="A245" s="304"/>
      <c r="B245" s="350"/>
      <c r="C245" s="392"/>
      <c r="D245" s="389"/>
      <c r="E245" s="389"/>
      <c r="F245" s="390"/>
      <c r="G245" s="390"/>
      <c r="H245" s="390"/>
      <c r="I245" s="391"/>
      <c r="J245" s="391"/>
      <c r="K245" s="389"/>
      <c r="L245" s="197"/>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c r="AL245" s="324"/>
    </row>
    <row r="246" spans="1:38" s="325" customFormat="1">
      <c r="A246" s="304"/>
      <c r="B246" s="350"/>
      <c r="C246" s="392"/>
      <c r="D246" s="389"/>
      <c r="E246" s="389"/>
      <c r="F246" s="390"/>
      <c r="G246" s="390"/>
      <c r="H246" s="390"/>
      <c r="I246" s="391"/>
      <c r="J246" s="391"/>
      <c r="K246" s="389"/>
      <c r="L246" s="197"/>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c r="AL246" s="324"/>
    </row>
    <row r="247" spans="1:38" s="325" customFormat="1">
      <c r="A247" s="304"/>
      <c r="B247" s="350"/>
      <c r="C247" s="392"/>
      <c r="D247" s="389"/>
      <c r="E247" s="389"/>
      <c r="F247" s="390"/>
      <c r="G247" s="390"/>
      <c r="H247" s="390"/>
      <c r="I247" s="391"/>
      <c r="J247" s="391"/>
      <c r="K247" s="389"/>
      <c r="L247" s="197"/>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c r="AL247" s="324"/>
    </row>
    <row r="248" spans="1:38" s="325" customFormat="1">
      <c r="A248" s="304"/>
      <c r="B248" s="350"/>
      <c r="C248" s="392"/>
      <c r="D248" s="389"/>
      <c r="E248" s="389"/>
      <c r="F248" s="390"/>
      <c r="G248" s="390"/>
      <c r="H248" s="390"/>
      <c r="I248" s="391"/>
      <c r="J248" s="391"/>
      <c r="K248" s="389"/>
      <c r="L248" s="197"/>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c r="AL248" s="324"/>
    </row>
    <row r="249" spans="1:38" s="325" customFormat="1">
      <c r="A249" s="304"/>
      <c r="B249" s="350"/>
      <c r="C249" s="392"/>
      <c r="D249" s="389"/>
      <c r="E249" s="389"/>
      <c r="F249" s="390"/>
      <c r="G249" s="390"/>
      <c r="H249" s="390"/>
      <c r="I249" s="391"/>
      <c r="J249" s="391"/>
      <c r="K249" s="389"/>
      <c r="L249" s="197"/>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c r="AL249" s="324"/>
    </row>
    <row r="250" spans="1:38" s="325" customFormat="1">
      <c r="A250" s="304"/>
      <c r="B250" s="350"/>
      <c r="C250" s="392"/>
      <c r="D250" s="389"/>
      <c r="E250" s="389"/>
      <c r="F250" s="390"/>
      <c r="G250" s="390"/>
      <c r="H250" s="390"/>
      <c r="I250" s="391"/>
      <c r="J250" s="391"/>
      <c r="K250" s="389"/>
      <c r="L250" s="197"/>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c r="AL250" s="324"/>
    </row>
    <row r="251" spans="1:38" s="325" customFormat="1">
      <c r="A251" s="304"/>
      <c r="B251" s="350"/>
      <c r="C251" s="392"/>
      <c r="D251" s="389"/>
      <c r="E251" s="389"/>
      <c r="F251" s="390"/>
      <c r="G251" s="390"/>
      <c r="H251" s="390"/>
      <c r="I251" s="391"/>
      <c r="J251" s="391"/>
      <c r="K251" s="389"/>
      <c r="L251" s="197"/>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c r="AL251" s="324"/>
    </row>
    <row r="252" spans="1:38" s="325" customFormat="1">
      <c r="A252" s="304"/>
      <c r="B252" s="350"/>
      <c r="C252" s="392"/>
      <c r="D252" s="389"/>
      <c r="E252" s="389"/>
      <c r="F252" s="390"/>
      <c r="G252" s="390"/>
      <c r="H252" s="390"/>
      <c r="I252" s="391"/>
      <c r="J252" s="391"/>
      <c r="K252" s="389"/>
      <c r="L252" s="197"/>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c r="AL252" s="324"/>
    </row>
    <row r="253" spans="1:38" s="325" customFormat="1">
      <c r="A253" s="304"/>
      <c r="B253" s="350"/>
      <c r="C253" s="392"/>
      <c r="D253" s="389"/>
      <c r="E253" s="389"/>
      <c r="F253" s="390"/>
      <c r="G253" s="390"/>
      <c r="H253" s="390"/>
      <c r="I253" s="391"/>
      <c r="J253" s="391"/>
      <c r="K253" s="389"/>
      <c r="L253" s="197"/>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c r="AL253" s="324"/>
    </row>
    <row r="254" spans="1:38" s="325" customFormat="1">
      <c r="A254" s="304"/>
      <c r="B254" s="350"/>
      <c r="C254" s="392"/>
      <c r="D254" s="389"/>
      <c r="E254" s="389"/>
      <c r="F254" s="390"/>
      <c r="G254" s="390"/>
      <c r="H254" s="390"/>
      <c r="I254" s="391"/>
      <c r="J254" s="391"/>
      <c r="K254" s="389"/>
      <c r="L254" s="197"/>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c r="AL254" s="324"/>
    </row>
    <row r="255" spans="1:38" s="325" customFormat="1">
      <c r="A255" s="304"/>
      <c r="B255" s="350"/>
      <c r="C255" s="392"/>
      <c r="D255" s="389"/>
      <c r="E255" s="389"/>
      <c r="F255" s="390"/>
      <c r="G255" s="390"/>
      <c r="H255" s="390"/>
      <c r="I255" s="391"/>
      <c r="J255" s="391"/>
      <c r="K255" s="389"/>
      <c r="L255" s="197"/>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c r="AL255" s="324"/>
    </row>
    <row r="256" spans="1:38" s="325" customFormat="1">
      <c r="A256" s="304"/>
      <c r="B256" s="350"/>
      <c r="C256" s="392"/>
      <c r="D256" s="389"/>
      <c r="E256" s="389"/>
      <c r="F256" s="390"/>
      <c r="G256" s="390"/>
      <c r="H256" s="390"/>
      <c r="I256" s="391"/>
      <c r="J256" s="391"/>
      <c r="K256" s="389"/>
      <c r="L256" s="197"/>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c r="AL256" s="324"/>
    </row>
    <row r="257" spans="1:38" s="325" customFormat="1">
      <c r="A257" s="304"/>
      <c r="B257" s="350"/>
      <c r="C257" s="392"/>
      <c r="D257" s="389"/>
      <c r="E257" s="389"/>
      <c r="F257" s="390"/>
      <c r="G257" s="390"/>
      <c r="H257" s="390"/>
      <c r="I257" s="391"/>
      <c r="J257" s="391"/>
      <c r="K257" s="389"/>
      <c r="L257" s="197"/>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c r="AL257" s="324"/>
    </row>
    <row r="258" spans="1:38" s="325" customFormat="1">
      <c r="A258" s="304"/>
      <c r="B258" s="350"/>
      <c r="C258" s="392"/>
      <c r="D258" s="389"/>
      <c r="E258" s="389"/>
      <c r="F258" s="390"/>
      <c r="G258" s="390"/>
      <c r="H258" s="390"/>
      <c r="I258" s="391"/>
      <c r="J258" s="391"/>
      <c r="K258" s="389"/>
      <c r="L258" s="197"/>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c r="AL258" s="324"/>
    </row>
    <row r="259" spans="1:38" s="325" customFormat="1">
      <c r="A259" s="304"/>
      <c r="B259" s="350"/>
      <c r="C259" s="392"/>
      <c r="D259" s="389"/>
      <c r="E259" s="389"/>
      <c r="F259" s="390"/>
      <c r="G259" s="390"/>
      <c r="H259" s="390"/>
      <c r="I259" s="391"/>
      <c r="J259" s="391"/>
      <c r="K259" s="389"/>
      <c r="L259" s="197"/>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c r="AL259" s="324"/>
    </row>
    <row r="260" spans="1:38" s="325" customFormat="1">
      <c r="A260" s="304"/>
      <c r="B260" s="350"/>
      <c r="C260" s="392"/>
      <c r="D260" s="389"/>
      <c r="E260" s="389"/>
      <c r="F260" s="390"/>
      <c r="G260" s="390"/>
      <c r="H260" s="390"/>
      <c r="I260" s="391"/>
      <c r="J260" s="391"/>
      <c r="K260" s="389"/>
      <c r="L260" s="197"/>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c r="AL260" s="324"/>
    </row>
    <row r="261" spans="1:38" s="325" customFormat="1">
      <c r="A261" s="304"/>
      <c r="B261" s="350"/>
      <c r="C261" s="392"/>
      <c r="D261" s="389"/>
      <c r="E261" s="389"/>
      <c r="F261" s="390"/>
      <c r="G261" s="390"/>
      <c r="H261" s="390"/>
      <c r="I261" s="391"/>
      <c r="J261" s="391"/>
      <c r="K261" s="389"/>
      <c r="L261" s="197"/>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c r="AL261" s="324"/>
    </row>
    <row r="262" spans="1:38" s="325" customFormat="1">
      <c r="A262" s="304"/>
      <c r="B262" s="350"/>
      <c r="C262" s="392"/>
      <c r="D262" s="389"/>
      <c r="E262" s="389"/>
      <c r="F262" s="390"/>
      <c r="G262" s="390"/>
      <c r="H262" s="390"/>
      <c r="I262" s="391"/>
      <c r="J262" s="391"/>
      <c r="K262" s="389"/>
      <c r="L262" s="197"/>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c r="AL262" s="324"/>
    </row>
    <row r="263" spans="1:38" s="325" customFormat="1">
      <c r="A263" s="304"/>
      <c r="B263" s="350"/>
      <c r="C263" s="392"/>
      <c r="D263" s="389"/>
      <c r="E263" s="389"/>
      <c r="F263" s="390"/>
      <c r="G263" s="390"/>
      <c r="H263" s="390"/>
      <c r="I263" s="391"/>
      <c r="J263" s="391"/>
      <c r="K263" s="389"/>
      <c r="L263" s="197"/>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c r="AL263" s="324"/>
    </row>
    <row r="264" spans="1:38" s="325" customFormat="1">
      <c r="A264" s="304"/>
      <c r="B264" s="350"/>
      <c r="C264" s="392"/>
      <c r="D264" s="389"/>
      <c r="E264" s="389"/>
      <c r="F264" s="390"/>
      <c r="G264" s="390"/>
      <c r="H264" s="390"/>
      <c r="I264" s="391"/>
      <c r="J264" s="391"/>
      <c r="K264" s="389"/>
      <c r="L264" s="197"/>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c r="AL264" s="324"/>
    </row>
    <row r="265" spans="1:38" s="325" customFormat="1">
      <c r="A265" s="304"/>
      <c r="B265" s="350"/>
      <c r="C265" s="392"/>
      <c r="D265" s="389"/>
      <c r="E265" s="389"/>
      <c r="F265" s="390"/>
      <c r="G265" s="390"/>
      <c r="H265" s="390"/>
      <c r="I265" s="391"/>
      <c r="J265" s="391"/>
      <c r="K265" s="389"/>
      <c r="L265" s="197"/>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c r="AL265" s="324"/>
    </row>
    <row r="266" spans="1:38" s="325" customFormat="1">
      <c r="A266" s="304"/>
      <c r="B266" s="350"/>
      <c r="C266" s="392"/>
      <c r="D266" s="389"/>
      <c r="E266" s="389"/>
      <c r="F266" s="390"/>
      <c r="G266" s="390"/>
      <c r="H266" s="390"/>
      <c r="I266" s="391"/>
      <c r="J266" s="391"/>
      <c r="K266" s="389"/>
      <c r="L266" s="197"/>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c r="AL266" s="324"/>
    </row>
    <row r="267" spans="1:38" s="325" customFormat="1">
      <c r="A267" s="304"/>
      <c r="B267" s="350"/>
      <c r="C267" s="392"/>
      <c r="D267" s="389"/>
      <c r="E267" s="389"/>
      <c r="F267" s="390"/>
      <c r="G267" s="390"/>
      <c r="H267" s="390"/>
      <c r="I267" s="391"/>
      <c r="J267" s="391"/>
      <c r="K267" s="389"/>
      <c r="L267" s="197"/>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c r="AL267" s="324"/>
    </row>
    <row r="268" spans="1:38" s="325" customFormat="1">
      <c r="A268" s="304"/>
      <c r="B268" s="350"/>
      <c r="C268" s="392"/>
      <c r="D268" s="389"/>
      <c r="E268" s="389"/>
      <c r="F268" s="390"/>
      <c r="G268" s="390"/>
      <c r="H268" s="390"/>
      <c r="I268" s="391"/>
      <c r="J268" s="391"/>
      <c r="K268" s="389"/>
      <c r="L268" s="197"/>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c r="AL268" s="324"/>
    </row>
    <row r="269" spans="1:38" s="325" customFormat="1">
      <c r="A269" s="304"/>
      <c r="B269" s="350"/>
      <c r="C269" s="392"/>
      <c r="D269" s="389"/>
      <c r="E269" s="389"/>
      <c r="F269" s="390"/>
      <c r="G269" s="390"/>
      <c r="H269" s="390"/>
      <c r="I269" s="391"/>
      <c r="J269" s="391"/>
      <c r="K269" s="389"/>
      <c r="L269" s="197"/>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c r="AL269" s="324"/>
    </row>
    <row r="270" spans="1:38" s="325" customFormat="1">
      <c r="A270" s="304"/>
      <c r="B270" s="350"/>
      <c r="C270" s="392"/>
      <c r="D270" s="389"/>
      <c r="E270" s="389"/>
      <c r="F270" s="390"/>
      <c r="G270" s="390"/>
      <c r="H270" s="390"/>
      <c r="I270" s="391"/>
      <c r="J270" s="391"/>
      <c r="K270" s="389"/>
      <c r="L270" s="197"/>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c r="AL270" s="324"/>
    </row>
    <row r="271" spans="1:38" s="325" customFormat="1">
      <c r="A271" s="304"/>
      <c r="B271" s="350"/>
      <c r="C271" s="392"/>
      <c r="D271" s="389"/>
      <c r="E271" s="389"/>
      <c r="F271" s="390"/>
      <c r="G271" s="390"/>
      <c r="H271" s="390"/>
      <c r="I271" s="391"/>
      <c r="J271" s="391"/>
      <c r="K271" s="389"/>
      <c r="L271" s="197"/>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c r="AL271" s="324"/>
    </row>
    <row r="272" spans="1:38" s="325" customFormat="1">
      <c r="A272" s="304"/>
      <c r="B272" s="350"/>
      <c r="C272" s="392"/>
      <c r="D272" s="389"/>
      <c r="E272" s="389"/>
      <c r="F272" s="390"/>
      <c r="G272" s="390"/>
      <c r="H272" s="390"/>
      <c r="I272" s="391"/>
      <c r="J272" s="391"/>
      <c r="K272" s="389"/>
      <c r="L272" s="197"/>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c r="AL272" s="324"/>
    </row>
    <row r="273" spans="1:38" s="325" customFormat="1">
      <c r="A273" s="304"/>
      <c r="B273" s="350"/>
      <c r="C273" s="392"/>
      <c r="D273" s="389"/>
      <c r="E273" s="389"/>
      <c r="F273" s="390"/>
      <c r="G273" s="390"/>
      <c r="H273" s="390"/>
      <c r="I273" s="391"/>
      <c r="J273" s="391"/>
      <c r="K273" s="389"/>
      <c r="L273" s="197"/>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c r="AL273" s="324"/>
    </row>
    <row r="274" spans="1:38" s="325" customFormat="1">
      <c r="A274" s="304"/>
      <c r="B274" s="350"/>
      <c r="C274" s="392"/>
      <c r="D274" s="389"/>
      <c r="E274" s="389"/>
      <c r="F274" s="390"/>
      <c r="G274" s="390"/>
      <c r="H274" s="390"/>
      <c r="I274" s="391"/>
      <c r="J274" s="391"/>
      <c r="K274" s="389"/>
      <c r="L274" s="197"/>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c r="AL274" s="324"/>
    </row>
    <row r="275" spans="1:38" s="325" customFormat="1">
      <c r="A275" s="304"/>
      <c r="B275" s="350"/>
      <c r="C275" s="392"/>
      <c r="D275" s="389"/>
      <c r="E275" s="389"/>
      <c r="F275" s="390"/>
      <c r="G275" s="390"/>
      <c r="H275" s="390"/>
      <c r="I275" s="391"/>
      <c r="J275" s="391"/>
      <c r="K275" s="389"/>
      <c r="L275" s="197"/>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c r="AL275" s="324"/>
    </row>
    <row r="276" spans="1:38" s="325" customFormat="1">
      <c r="A276" s="304"/>
      <c r="B276" s="350"/>
      <c r="C276" s="392"/>
      <c r="D276" s="389"/>
      <c r="E276" s="389"/>
      <c r="F276" s="390"/>
      <c r="G276" s="390"/>
      <c r="H276" s="390"/>
      <c r="I276" s="391"/>
      <c r="J276" s="391"/>
      <c r="K276" s="389"/>
      <c r="L276" s="197"/>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c r="AL276" s="324"/>
    </row>
    <row r="277" spans="1:38" s="325" customFormat="1">
      <c r="A277" s="304"/>
      <c r="B277" s="350"/>
      <c r="C277" s="392"/>
      <c r="D277" s="389"/>
      <c r="E277" s="389"/>
      <c r="F277" s="390"/>
      <c r="G277" s="390"/>
      <c r="H277" s="390"/>
      <c r="I277" s="391"/>
      <c r="J277" s="391"/>
      <c r="K277" s="389"/>
      <c r="L277" s="197"/>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c r="AL277" s="324"/>
    </row>
    <row r="278" spans="1:38" s="325" customFormat="1">
      <c r="A278" s="304"/>
      <c r="B278" s="350"/>
      <c r="C278" s="392"/>
      <c r="D278" s="389"/>
      <c r="E278" s="389"/>
      <c r="F278" s="390"/>
      <c r="G278" s="390"/>
      <c r="H278" s="390"/>
      <c r="I278" s="391"/>
      <c r="J278" s="391"/>
      <c r="K278" s="389"/>
      <c r="L278" s="197"/>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c r="AL278" s="324"/>
    </row>
    <row r="279" spans="1:38" s="325" customFormat="1">
      <c r="A279" s="304"/>
      <c r="B279" s="350"/>
      <c r="C279" s="392"/>
      <c r="D279" s="389"/>
      <c r="E279" s="389"/>
      <c r="F279" s="390"/>
      <c r="G279" s="390"/>
      <c r="H279" s="390"/>
      <c r="I279" s="391"/>
      <c r="J279" s="391"/>
      <c r="K279" s="389"/>
      <c r="L279" s="197"/>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c r="AL279" s="324"/>
    </row>
    <row r="280" spans="1:38" s="325" customFormat="1">
      <c r="A280" s="304"/>
      <c r="B280" s="350"/>
      <c r="C280" s="392"/>
      <c r="D280" s="389"/>
      <c r="E280" s="389"/>
      <c r="F280" s="390"/>
      <c r="G280" s="390"/>
      <c r="H280" s="390"/>
      <c r="I280" s="391"/>
      <c r="J280" s="391"/>
      <c r="K280" s="389"/>
      <c r="L280" s="197"/>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c r="AL280" s="324"/>
    </row>
    <row r="281" spans="1:38" s="325" customFormat="1">
      <c r="A281" s="304"/>
      <c r="B281" s="350"/>
      <c r="C281" s="392"/>
      <c r="D281" s="389"/>
      <c r="E281" s="389"/>
      <c r="F281" s="390"/>
      <c r="G281" s="390"/>
      <c r="H281" s="390"/>
      <c r="I281" s="391"/>
      <c r="J281" s="391"/>
      <c r="K281" s="389"/>
      <c r="L281" s="197"/>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c r="AL281" s="324"/>
    </row>
    <row r="282" spans="1:38" s="325" customFormat="1">
      <c r="A282" s="304"/>
      <c r="B282" s="350"/>
      <c r="C282" s="392"/>
      <c r="D282" s="389"/>
      <c r="E282" s="389"/>
      <c r="F282" s="390"/>
      <c r="G282" s="390"/>
      <c r="H282" s="390"/>
      <c r="I282" s="391"/>
      <c r="J282" s="391"/>
      <c r="K282" s="389"/>
      <c r="L282" s="197"/>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c r="AL282" s="324"/>
    </row>
    <row r="283" spans="1:38" s="325" customFormat="1">
      <c r="A283" s="304"/>
      <c r="B283" s="350"/>
      <c r="C283" s="392"/>
      <c r="D283" s="389"/>
      <c r="E283" s="389"/>
      <c r="F283" s="390"/>
      <c r="G283" s="390"/>
      <c r="H283" s="390"/>
      <c r="I283" s="391"/>
      <c r="J283" s="391"/>
      <c r="K283" s="389"/>
      <c r="L283" s="197"/>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c r="AL283" s="324"/>
    </row>
    <row r="284" spans="1:38" s="325" customFormat="1">
      <c r="A284" s="304"/>
      <c r="B284" s="350"/>
      <c r="C284" s="392"/>
      <c r="D284" s="389"/>
      <c r="E284" s="389"/>
      <c r="F284" s="390"/>
      <c r="G284" s="390"/>
      <c r="H284" s="390"/>
      <c r="I284" s="391"/>
      <c r="J284" s="391"/>
      <c r="K284" s="389"/>
      <c r="L284" s="197"/>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c r="AL284" s="324"/>
    </row>
    <row r="285" spans="1:38" s="325" customFormat="1">
      <c r="A285" s="304"/>
      <c r="B285" s="350"/>
      <c r="C285" s="392"/>
      <c r="D285" s="389"/>
      <c r="E285" s="389"/>
      <c r="F285" s="390"/>
      <c r="G285" s="390"/>
      <c r="H285" s="390"/>
      <c r="I285" s="391"/>
      <c r="J285" s="391"/>
      <c r="K285" s="389"/>
      <c r="L285" s="197"/>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c r="AL285" s="324"/>
    </row>
    <row r="286" spans="1:38" s="325" customFormat="1">
      <c r="A286" s="304"/>
      <c r="B286" s="350"/>
      <c r="C286" s="392"/>
      <c r="D286" s="389"/>
      <c r="E286" s="389"/>
      <c r="F286" s="390"/>
      <c r="G286" s="390"/>
      <c r="H286" s="390"/>
      <c r="I286" s="391"/>
      <c r="J286" s="391"/>
      <c r="K286" s="389"/>
      <c r="L286" s="197"/>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c r="AL286" s="324"/>
    </row>
    <row r="287" spans="1:38" s="325" customFormat="1">
      <c r="A287" s="304"/>
      <c r="B287" s="350"/>
      <c r="C287" s="392"/>
      <c r="D287" s="389"/>
      <c r="E287" s="389"/>
      <c r="F287" s="390"/>
      <c r="G287" s="390"/>
      <c r="H287" s="390"/>
      <c r="I287" s="391"/>
      <c r="J287" s="391"/>
      <c r="K287" s="389"/>
      <c r="L287" s="197"/>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c r="AL287" s="324"/>
    </row>
    <row r="288" spans="1:38" s="325" customFormat="1">
      <c r="A288" s="304"/>
      <c r="B288" s="350"/>
      <c r="C288" s="392"/>
      <c r="D288" s="389"/>
      <c r="E288" s="389"/>
      <c r="F288" s="390"/>
      <c r="G288" s="390"/>
      <c r="H288" s="390"/>
      <c r="I288" s="391"/>
      <c r="J288" s="391"/>
      <c r="K288" s="389"/>
      <c r="L288" s="197"/>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c r="AL288" s="324"/>
    </row>
    <row r="289" spans="1:38" s="325" customFormat="1">
      <c r="A289" s="304"/>
      <c r="B289" s="350"/>
      <c r="C289" s="392"/>
      <c r="D289" s="389"/>
      <c r="E289" s="389"/>
      <c r="F289" s="390"/>
      <c r="G289" s="390"/>
      <c r="H289" s="390"/>
      <c r="I289" s="391"/>
      <c r="J289" s="391"/>
      <c r="K289" s="389"/>
      <c r="L289" s="197"/>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c r="AL289" s="324"/>
    </row>
    <row r="290" spans="1:38" s="325" customFormat="1">
      <c r="A290" s="304"/>
      <c r="B290" s="350"/>
      <c r="C290" s="392"/>
      <c r="D290" s="389"/>
      <c r="E290" s="389"/>
      <c r="F290" s="390"/>
      <c r="G290" s="390"/>
      <c r="H290" s="390"/>
      <c r="I290" s="391"/>
      <c r="J290" s="391"/>
      <c r="K290" s="389"/>
      <c r="L290" s="197"/>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c r="AL290" s="324"/>
    </row>
    <row r="291" spans="1:38" s="325" customFormat="1">
      <c r="A291" s="304"/>
      <c r="B291" s="350"/>
      <c r="C291" s="392"/>
      <c r="D291" s="389"/>
      <c r="E291" s="389"/>
      <c r="F291" s="390"/>
      <c r="G291" s="390"/>
      <c r="H291" s="390"/>
      <c r="I291" s="391"/>
      <c r="J291" s="391"/>
      <c r="K291" s="389"/>
      <c r="L291" s="197"/>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c r="AL291" s="324"/>
    </row>
    <row r="292" spans="1:38" s="325" customFormat="1">
      <c r="A292" s="304"/>
      <c r="B292" s="350"/>
      <c r="C292" s="392"/>
      <c r="D292" s="389"/>
      <c r="E292" s="389"/>
      <c r="F292" s="390"/>
      <c r="G292" s="390"/>
      <c r="H292" s="390"/>
      <c r="I292" s="391"/>
      <c r="J292" s="391"/>
      <c r="K292" s="389"/>
      <c r="L292" s="197"/>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c r="AL292" s="324"/>
    </row>
    <row r="293" spans="1:38" s="325" customFormat="1">
      <c r="A293" s="304"/>
      <c r="B293" s="350"/>
      <c r="C293" s="392"/>
      <c r="D293" s="389"/>
      <c r="E293" s="389"/>
      <c r="F293" s="390"/>
      <c r="G293" s="390"/>
      <c r="H293" s="390"/>
      <c r="I293" s="391"/>
      <c r="J293" s="391"/>
      <c r="K293" s="389"/>
      <c r="L293" s="197"/>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c r="AL293" s="324"/>
    </row>
    <row r="294" spans="1:38" s="325" customFormat="1">
      <c r="A294" s="304"/>
      <c r="B294" s="350"/>
      <c r="C294" s="392"/>
      <c r="D294" s="389"/>
      <c r="E294" s="389"/>
      <c r="F294" s="390"/>
      <c r="G294" s="390"/>
      <c r="H294" s="390"/>
      <c r="I294" s="391"/>
      <c r="J294" s="391"/>
      <c r="K294" s="389"/>
      <c r="L294" s="197"/>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c r="AL294" s="324"/>
    </row>
    <row r="295" spans="1:38" s="325" customFormat="1">
      <c r="A295" s="304"/>
      <c r="B295" s="350"/>
      <c r="C295" s="392"/>
      <c r="D295" s="389"/>
      <c r="E295" s="389"/>
      <c r="F295" s="390"/>
      <c r="G295" s="390"/>
      <c r="H295" s="390"/>
      <c r="I295" s="391"/>
      <c r="J295" s="391"/>
      <c r="K295" s="389"/>
      <c r="L295" s="197"/>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c r="AL295" s="324"/>
    </row>
    <row r="296" spans="1:38" s="325" customFormat="1">
      <c r="A296" s="304"/>
      <c r="B296" s="350"/>
      <c r="C296" s="392"/>
      <c r="D296" s="389"/>
      <c r="E296" s="389"/>
      <c r="F296" s="390"/>
      <c r="G296" s="390"/>
      <c r="H296" s="390"/>
      <c r="I296" s="391"/>
      <c r="J296" s="391"/>
      <c r="K296" s="389"/>
      <c r="L296" s="197"/>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c r="AL296" s="324"/>
    </row>
    <row r="297" spans="1:38" s="325" customFormat="1">
      <c r="A297" s="304"/>
      <c r="B297" s="350"/>
      <c r="C297" s="392"/>
      <c r="D297" s="389"/>
      <c r="E297" s="389"/>
      <c r="F297" s="390"/>
      <c r="G297" s="390"/>
      <c r="H297" s="390"/>
      <c r="I297" s="391"/>
      <c r="J297" s="391"/>
      <c r="K297" s="389"/>
      <c r="L297" s="197"/>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c r="AL297" s="324"/>
    </row>
    <row r="298" spans="1:38" s="325" customFormat="1">
      <c r="A298" s="304"/>
      <c r="B298" s="350"/>
      <c r="C298" s="392"/>
      <c r="D298" s="389"/>
      <c r="E298" s="389"/>
      <c r="F298" s="390"/>
      <c r="G298" s="390"/>
      <c r="H298" s="390"/>
      <c r="I298" s="391"/>
      <c r="J298" s="391"/>
      <c r="K298" s="389"/>
      <c r="L298" s="197"/>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c r="AL298" s="324"/>
    </row>
    <row r="299" spans="1:38" s="325" customFormat="1">
      <c r="A299" s="304"/>
      <c r="B299" s="350"/>
      <c r="C299" s="392"/>
      <c r="D299" s="389"/>
      <c r="E299" s="389"/>
      <c r="F299" s="390"/>
      <c r="G299" s="390"/>
      <c r="H299" s="390"/>
      <c r="I299" s="391"/>
      <c r="J299" s="391"/>
      <c r="K299" s="389"/>
      <c r="L299" s="197"/>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c r="AL299" s="324"/>
    </row>
    <row r="300" spans="1:38" s="325" customFormat="1">
      <c r="A300" s="304"/>
      <c r="B300" s="350"/>
      <c r="C300" s="392"/>
      <c r="D300" s="389"/>
      <c r="E300" s="389"/>
      <c r="F300" s="390"/>
      <c r="G300" s="390"/>
      <c r="H300" s="390"/>
      <c r="I300" s="391"/>
      <c r="J300" s="391"/>
      <c r="K300" s="389"/>
      <c r="L300" s="197"/>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c r="AL300" s="324"/>
    </row>
    <row r="301" spans="1:38" s="325" customFormat="1">
      <c r="A301" s="304"/>
      <c r="B301" s="350"/>
      <c r="C301" s="392"/>
      <c r="D301" s="389"/>
      <c r="E301" s="389"/>
      <c r="F301" s="390"/>
      <c r="G301" s="390"/>
      <c r="H301" s="390"/>
      <c r="I301" s="391"/>
      <c r="J301" s="391"/>
      <c r="K301" s="389"/>
      <c r="L301" s="197"/>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c r="AL301" s="324"/>
    </row>
    <row r="302" spans="1:38" s="325" customFormat="1">
      <c r="A302" s="304"/>
      <c r="B302" s="350"/>
      <c r="C302" s="392"/>
      <c r="D302" s="389"/>
      <c r="E302" s="389"/>
      <c r="F302" s="390"/>
      <c r="G302" s="390"/>
      <c r="H302" s="390"/>
      <c r="I302" s="391"/>
      <c r="J302" s="391"/>
      <c r="K302" s="389"/>
      <c r="L302" s="197"/>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c r="AL302" s="324"/>
    </row>
    <row r="303" spans="1:38" s="325" customFormat="1">
      <c r="A303" s="304"/>
      <c r="B303" s="350"/>
      <c r="C303" s="392"/>
      <c r="D303" s="389"/>
      <c r="E303" s="389"/>
      <c r="F303" s="390"/>
      <c r="G303" s="390"/>
      <c r="H303" s="390"/>
      <c r="I303" s="391"/>
      <c r="J303" s="391"/>
      <c r="K303" s="389"/>
      <c r="L303" s="197"/>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c r="AL303" s="324"/>
    </row>
    <row r="304" spans="1:38" s="325" customFormat="1">
      <c r="A304" s="304"/>
      <c r="B304" s="350"/>
      <c r="C304" s="392"/>
      <c r="D304" s="389"/>
      <c r="E304" s="389"/>
      <c r="F304" s="390"/>
      <c r="G304" s="390"/>
      <c r="H304" s="390"/>
      <c r="I304" s="391"/>
      <c r="J304" s="391"/>
      <c r="K304" s="389"/>
      <c r="L304" s="197"/>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c r="AL304" s="324"/>
    </row>
    <row r="305" spans="1:38" s="325" customFormat="1">
      <c r="A305" s="304"/>
      <c r="B305" s="350"/>
      <c r="C305" s="392"/>
      <c r="D305" s="389"/>
      <c r="E305" s="389"/>
      <c r="F305" s="390"/>
      <c r="G305" s="390"/>
      <c r="H305" s="390"/>
      <c r="I305" s="391"/>
      <c r="J305" s="391"/>
      <c r="K305" s="389"/>
      <c r="L305" s="197"/>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c r="AL305" s="324"/>
    </row>
    <row r="306" spans="1:38" s="325" customFormat="1">
      <c r="A306" s="304"/>
      <c r="B306" s="350"/>
      <c r="C306" s="392"/>
      <c r="D306" s="389"/>
      <c r="E306" s="389"/>
      <c r="F306" s="390"/>
      <c r="G306" s="390"/>
      <c r="H306" s="390"/>
      <c r="I306" s="391"/>
      <c r="J306" s="391"/>
      <c r="K306" s="389"/>
      <c r="L306" s="197"/>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c r="AL306" s="324"/>
    </row>
    <row r="307" spans="1:38" s="325" customFormat="1">
      <c r="A307" s="304"/>
      <c r="B307" s="350"/>
      <c r="C307" s="392"/>
      <c r="D307" s="389"/>
      <c r="E307" s="389"/>
      <c r="F307" s="390"/>
      <c r="G307" s="390"/>
      <c r="H307" s="390"/>
      <c r="I307" s="391"/>
      <c r="J307" s="391"/>
      <c r="K307" s="389"/>
      <c r="L307" s="197"/>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c r="AL307" s="324"/>
    </row>
    <row r="308" spans="1:38" s="325" customFormat="1">
      <c r="A308" s="304"/>
      <c r="B308" s="350"/>
      <c r="C308" s="392"/>
      <c r="D308" s="389"/>
      <c r="E308" s="389"/>
      <c r="F308" s="390"/>
      <c r="G308" s="390"/>
      <c r="H308" s="390"/>
      <c r="I308" s="391"/>
      <c r="J308" s="391"/>
      <c r="K308" s="389"/>
      <c r="L308" s="197"/>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c r="AL308" s="324"/>
    </row>
    <row r="309" spans="1:38" s="325" customFormat="1">
      <c r="A309" s="304"/>
      <c r="B309" s="350"/>
      <c r="C309" s="392"/>
      <c r="D309" s="389"/>
      <c r="E309" s="389"/>
      <c r="F309" s="390"/>
      <c r="G309" s="390"/>
      <c r="H309" s="390"/>
      <c r="I309" s="391"/>
      <c r="J309" s="391"/>
      <c r="K309" s="389"/>
      <c r="L309" s="197"/>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c r="AL309" s="324"/>
    </row>
    <row r="310" spans="1:38" s="325" customFormat="1">
      <c r="A310" s="304"/>
      <c r="B310" s="350"/>
      <c r="C310" s="392"/>
      <c r="D310" s="389"/>
      <c r="E310" s="389"/>
      <c r="F310" s="390"/>
      <c r="G310" s="390"/>
      <c r="H310" s="390"/>
      <c r="I310" s="391"/>
      <c r="J310" s="391"/>
      <c r="K310" s="389"/>
      <c r="L310" s="197"/>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c r="AL310" s="324"/>
    </row>
    <row r="311" spans="1:38" s="325" customFormat="1">
      <c r="A311" s="304"/>
      <c r="B311" s="350"/>
      <c r="C311" s="392"/>
      <c r="D311" s="389"/>
      <c r="E311" s="389"/>
      <c r="F311" s="390"/>
      <c r="G311" s="390"/>
      <c r="H311" s="390"/>
      <c r="I311" s="391"/>
      <c r="J311" s="391"/>
      <c r="K311" s="389"/>
      <c r="L311" s="197"/>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c r="AL311" s="324"/>
    </row>
    <row r="312" spans="1:38" s="325" customFormat="1">
      <c r="A312" s="304"/>
      <c r="B312" s="350"/>
      <c r="C312" s="392"/>
      <c r="D312" s="389"/>
      <c r="E312" s="389"/>
      <c r="F312" s="390"/>
      <c r="G312" s="390"/>
      <c r="H312" s="390"/>
      <c r="I312" s="391"/>
      <c r="J312" s="391"/>
      <c r="K312" s="389"/>
      <c r="L312" s="197"/>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c r="AL312" s="324"/>
    </row>
    <row r="313" spans="1:38" s="325" customFormat="1">
      <c r="A313" s="304"/>
      <c r="B313" s="350"/>
      <c r="C313" s="392"/>
      <c r="D313" s="389"/>
      <c r="E313" s="389"/>
      <c r="F313" s="390"/>
      <c r="G313" s="390"/>
      <c r="H313" s="390"/>
      <c r="I313" s="391"/>
      <c r="J313" s="391"/>
      <c r="K313" s="389"/>
      <c r="L313" s="197"/>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c r="AL313" s="324"/>
    </row>
    <row r="314" spans="1:38" s="325" customFormat="1">
      <c r="A314" s="304"/>
      <c r="B314" s="350"/>
      <c r="C314" s="392"/>
      <c r="D314" s="389"/>
      <c r="E314" s="389"/>
      <c r="F314" s="390"/>
      <c r="G314" s="390"/>
      <c r="H314" s="390"/>
      <c r="I314" s="391"/>
      <c r="J314" s="391"/>
      <c r="K314" s="389"/>
      <c r="L314" s="197"/>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c r="AL314" s="324"/>
    </row>
    <row r="315" spans="1:38" s="325" customFormat="1">
      <c r="A315" s="304"/>
      <c r="B315" s="350"/>
      <c r="C315" s="392"/>
      <c r="D315" s="389"/>
      <c r="E315" s="389"/>
      <c r="F315" s="390"/>
      <c r="G315" s="390"/>
      <c r="H315" s="390"/>
      <c r="I315" s="391"/>
      <c r="J315" s="391"/>
      <c r="K315" s="389"/>
      <c r="L315" s="197"/>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c r="AL315" s="324"/>
    </row>
    <row r="316" spans="1:38" s="325" customFormat="1">
      <c r="A316" s="304"/>
      <c r="B316" s="350"/>
      <c r="C316" s="392"/>
      <c r="D316" s="389"/>
      <c r="E316" s="389"/>
      <c r="F316" s="390"/>
      <c r="G316" s="390"/>
      <c r="H316" s="390"/>
      <c r="I316" s="391"/>
      <c r="J316" s="391"/>
      <c r="K316" s="389"/>
      <c r="L316" s="197"/>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c r="AL316" s="324"/>
    </row>
    <row r="317" spans="1:38" s="325" customFormat="1">
      <c r="A317" s="304"/>
      <c r="B317" s="350"/>
      <c r="C317" s="392"/>
      <c r="D317" s="389"/>
      <c r="E317" s="389"/>
      <c r="F317" s="390"/>
      <c r="G317" s="390"/>
      <c r="H317" s="390"/>
      <c r="I317" s="391"/>
      <c r="J317" s="391"/>
      <c r="K317" s="389"/>
      <c r="L317" s="197"/>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c r="AL317" s="324"/>
    </row>
    <row r="318" spans="1:38" s="325" customFormat="1">
      <c r="A318" s="304"/>
      <c r="B318" s="350"/>
      <c r="C318" s="392"/>
      <c r="D318" s="389"/>
      <c r="E318" s="389"/>
      <c r="F318" s="390"/>
      <c r="G318" s="390"/>
      <c r="H318" s="390"/>
      <c r="I318" s="391"/>
      <c r="J318" s="391"/>
      <c r="K318" s="389"/>
      <c r="L318" s="197"/>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c r="AL318" s="324"/>
    </row>
    <row r="319" spans="1:38" s="325" customFormat="1">
      <c r="A319" s="304"/>
      <c r="B319" s="350"/>
      <c r="C319" s="392"/>
      <c r="D319" s="389"/>
      <c r="E319" s="389"/>
      <c r="F319" s="390"/>
      <c r="G319" s="390"/>
      <c r="H319" s="390"/>
      <c r="I319" s="391"/>
      <c r="J319" s="391"/>
      <c r="K319" s="389"/>
      <c r="L319" s="197"/>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c r="AL319" s="324"/>
    </row>
    <row r="320" spans="1:38" s="325" customFormat="1">
      <c r="A320" s="304"/>
      <c r="B320" s="350"/>
      <c r="C320" s="392"/>
      <c r="D320" s="389"/>
      <c r="E320" s="389"/>
      <c r="F320" s="390"/>
      <c r="G320" s="390"/>
      <c r="H320" s="390"/>
      <c r="I320" s="391"/>
      <c r="J320" s="391"/>
      <c r="K320" s="389"/>
      <c r="L320" s="197"/>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c r="AL320" s="324"/>
    </row>
    <row r="321" spans="1:38" s="325" customFormat="1">
      <c r="A321" s="304"/>
      <c r="B321" s="350"/>
      <c r="C321" s="392"/>
      <c r="D321" s="389"/>
      <c r="E321" s="389"/>
      <c r="F321" s="390"/>
      <c r="G321" s="390"/>
      <c r="H321" s="390"/>
      <c r="I321" s="391"/>
      <c r="J321" s="391"/>
      <c r="K321" s="389"/>
      <c r="L321" s="197"/>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c r="AL321" s="324"/>
    </row>
    <row r="322" spans="1:38" s="325" customFormat="1">
      <c r="A322" s="304"/>
      <c r="B322" s="350"/>
      <c r="C322" s="392"/>
      <c r="D322" s="389"/>
      <c r="E322" s="389"/>
      <c r="F322" s="390"/>
      <c r="G322" s="390"/>
      <c r="H322" s="390"/>
      <c r="I322" s="391"/>
      <c r="J322" s="391"/>
      <c r="K322" s="389"/>
      <c r="L322" s="197"/>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c r="AL322" s="324"/>
    </row>
    <row r="323" spans="1:38" s="325" customFormat="1">
      <c r="A323" s="304"/>
      <c r="B323" s="350"/>
      <c r="C323" s="392"/>
      <c r="D323" s="389"/>
      <c r="E323" s="389"/>
      <c r="F323" s="390"/>
      <c r="G323" s="390"/>
      <c r="H323" s="390"/>
      <c r="I323" s="391"/>
      <c r="J323" s="391"/>
      <c r="K323" s="389"/>
      <c r="L323" s="197"/>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c r="AL323" s="324"/>
    </row>
    <row r="324" spans="1:38" s="325" customFormat="1">
      <c r="A324" s="304"/>
      <c r="B324" s="350"/>
      <c r="C324" s="392"/>
      <c r="D324" s="389"/>
      <c r="E324" s="389"/>
      <c r="F324" s="390"/>
      <c r="G324" s="390"/>
      <c r="H324" s="390"/>
      <c r="I324" s="391"/>
      <c r="J324" s="391"/>
      <c r="K324" s="389"/>
      <c r="L324" s="197"/>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c r="AL324" s="324"/>
    </row>
    <row r="325" spans="1:38" s="325" customFormat="1">
      <c r="A325" s="304"/>
      <c r="B325" s="350"/>
      <c r="C325" s="392"/>
      <c r="D325" s="389"/>
      <c r="E325" s="389"/>
      <c r="F325" s="390"/>
      <c r="G325" s="390"/>
      <c r="H325" s="390"/>
      <c r="I325" s="391"/>
      <c r="J325" s="391"/>
      <c r="K325" s="389"/>
      <c r="L325" s="197"/>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c r="AL325" s="324"/>
    </row>
    <row r="326" spans="1:38" s="325" customFormat="1">
      <c r="A326" s="304"/>
      <c r="B326" s="350"/>
      <c r="C326" s="392"/>
      <c r="D326" s="389"/>
      <c r="E326" s="389"/>
      <c r="F326" s="390"/>
      <c r="G326" s="390"/>
      <c r="H326" s="390"/>
      <c r="I326" s="391"/>
      <c r="J326" s="391"/>
      <c r="K326" s="389"/>
      <c r="L326" s="197"/>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c r="AL326" s="324"/>
    </row>
    <row r="327" spans="1:38" s="325" customFormat="1">
      <c r="A327" s="304"/>
      <c r="B327" s="350"/>
      <c r="C327" s="392"/>
      <c r="D327" s="389"/>
      <c r="E327" s="389"/>
      <c r="F327" s="390"/>
      <c r="G327" s="390"/>
      <c r="H327" s="390"/>
      <c r="I327" s="391"/>
      <c r="J327" s="391"/>
      <c r="K327" s="389"/>
      <c r="L327" s="197"/>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c r="AL327" s="324"/>
    </row>
    <row r="328" spans="1:38" s="325" customFormat="1">
      <c r="A328" s="304"/>
      <c r="B328" s="350"/>
      <c r="C328" s="392"/>
      <c r="D328" s="389"/>
      <c r="E328" s="389"/>
      <c r="F328" s="390"/>
      <c r="G328" s="390"/>
      <c r="H328" s="390"/>
      <c r="I328" s="391"/>
      <c r="J328" s="391"/>
      <c r="K328" s="389"/>
      <c r="L328" s="197"/>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c r="AL328" s="324"/>
    </row>
    <row r="329" spans="1:38" s="325" customFormat="1">
      <c r="A329" s="304"/>
      <c r="B329" s="350"/>
      <c r="C329" s="392"/>
      <c r="D329" s="389"/>
      <c r="E329" s="389"/>
      <c r="F329" s="390"/>
      <c r="G329" s="390"/>
      <c r="H329" s="390"/>
      <c r="I329" s="391"/>
      <c r="J329" s="391"/>
      <c r="K329" s="389"/>
      <c r="L329" s="197"/>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c r="AL329" s="324"/>
    </row>
    <row r="330" spans="1:38" s="325" customFormat="1">
      <c r="A330" s="304"/>
      <c r="B330" s="350"/>
      <c r="C330" s="392"/>
      <c r="D330" s="389"/>
      <c r="E330" s="389"/>
      <c r="F330" s="390"/>
      <c r="G330" s="390"/>
      <c r="H330" s="390"/>
      <c r="I330" s="391"/>
      <c r="J330" s="391"/>
      <c r="K330" s="389"/>
      <c r="L330" s="197"/>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c r="AL330" s="324"/>
    </row>
    <row r="331" spans="1:38" s="325" customFormat="1">
      <c r="A331" s="304"/>
      <c r="B331" s="350"/>
      <c r="C331" s="392"/>
      <c r="D331" s="389"/>
      <c r="E331" s="389"/>
      <c r="F331" s="390"/>
      <c r="G331" s="390"/>
      <c r="H331" s="390"/>
      <c r="I331" s="391"/>
      <c r="J331" s="391"/>
      <c r="K331" s="389"/>
      <c r="L331" s="197"/>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c r="AL331" s="324"/>
    </row>
    <row r="332" spans="1:38" s="325" customFormat="1">
      <c r="A332" s="304"/>
      <c r="B332" s="350"/>
      <c r="C332" s="392"/>
      <c r="D332" s="389"/>
      <c r="E332" s="389"/>
      <c r="F332" s="390"/>
      <c r="G332" s="390"/>
      <c r="H332" s="390"/>
      <c r="I332" s="391"/>
      <c r="J332" s="391"/>
      <c r="K332" s="389"/>
      <c r="L332" s="197"/>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c r="AL332" s="324"/>
    </row>
    <row r="333" spans="1:38" s="325" customFormat="1">
      <c r="A333" s="304"/>
      <c r="B333" s="350"/>
      <c r="C333" s="392"/>
      <c r="D333" s="389"/>
      <c r="E333" s="389"/>
      <c r="F333" s="390"/>
      <c r="G333" s="390"/>
      <c r="H333" s="390"/>
      <c r="I333" s="391"/>
      <c r="J333" s="391"/>
      <c r="K333" s="389"/>
      <c r="L333" s="197"/>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c r="AL333" s="324"/>
    </row>
    <row r="334" spans="1:38" s="325" customFormat="1">
      <c r="A334" s="304"/>
      <c r="B334" s="350"/>
      <c r="C334" s="392"/>
      <c r="D334" s="389"/>
      <c r="E334" s="389"/>
      <c r="F334" s="390"/>
      <c r="G334" s="390"/>
      <c r="H334" s="390"/>
      <c r="I334" s="391"/>
      <c r="J334" s="391"/>
      <c r="K334" s="389"/>
      <c r="L334" s="197"/>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c r="AL334" s="324"/>
    </row>
    <row r="335" spans="1:38" s="325" customFormat="1">
      <c r="A335" s="304"/>
      <c r="B335" s="350"/>
      <c r="C335" s="392"/>
      <c r="D335" s="389"/>
      <c r="E335" s="389"/>
      <c r="F335" s="390"/>
      <c r="G335" s="390"/>
      <c r="H335" s="390"/>
      <c r="I335" s="391"/>
      <c r="J335" s="391"/>
      <c r="K335" s="389"/>
      <c r="L335" s="197"/>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c r="AL335" s="324"/>
    </row>
    <row r="336" spans="1:38" s="325" customFormat="1">
      <c r="A336" s="304"/>
      <c r="B336" s="350"/>
      <c r="C336" s="392"/>
      <c r="D336" s="389"/>
      <c r="E336" s="389"/>
      <c r="F336" s="390"/>
      <c r="G336" s="390"/>
      <c r="H336" s="390"/>
      <c r="I336" s="391"/>
      <c r="J336" s="391"/>
      <c r="K336" s="389"/>
      <c r="L336" s="197"/>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c r="AL336" s="324"/>
    </row>
    <row r="337" spans="1:38" s="325" customFormat="1">
      <c r="A337" s="304"/>
      <c r="B337" s="350"/>
      <c r="C337" s="392"/>
      <c r="D337" s="389"/>
      <c r="E337" s="389"/>
      <c r="F337" s="390"/>
      <c r="G337" s="390"/>
      <c r="H337" s="390"/>
      <c r="I337" s="391"/>
      <c r="J337" s="391"/>
      <c r="K337" s="389"/>
      <c r="L337" s="197"/>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c r="AL337" s="324"/>
    </row>
    <row r="338" spans="1:38" s="325" customFormat="1">
      <c r="A338" s="304"/>
      <c r="B338" s="350"/>
      <c r="C338" s="392"/>
      <c r="D338" s="389"/>
      <c r="E338" s="389"/>
      <c r="F338" s="390"/>
      <c r="G338" s="390"/>
      <c r="H338" s="390"/>
      <c r="I338" s="391"/>
      <c r="J338" s="391"/>
      <c r="K338" s="389"/>
      <c r="L338" s="197"/>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c r="AL338" s="324"/>
    </row>
    <row r="339" spans="1:38" s="325" customFormat="1">
      <c r="A339" s="304"/>
      <c r="B339" s="350"/>
      <c r="C339" s="392"/>
      <c r="D339" s="389"/>
      <c r="E339" s="389"/>
      <c r="F339" s="390"/>
      <c r="G339" s="390"/>
      <c r="H339" s="390"/>
      <c r="I339" s="391"/>
      <c r="J339" s="391"/>
      <c r="K339" s="389"/>
      <c r="L339" s="197"/>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c r="AL339" s="324"/>
    </row>
    <row r="340" spans="1:38" s="325" customFormat="1">
      <c r="A340" s="304"/>
      <c r="B340" s="350"/>
      <c r="C340" s="392"/>
      <c r="D340" s="389"/>
      <c r="E340" s="389"/>
      <c r="F340" s="390"/>
      <c r="G340" s="390"/>
      <c r="H340" s="390"/>
      <c r="I340" s="391"/>
      <c r="J340" s="391"/>
      <c r="K340" s="389"/>
      <c r="L340" s="197"/>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c r="AL340" s="324"/>
    </row>
    <row r="341" spans="1:38" s="325" customFormat="1">
      <c r="A341" s="304"/>
      <c r="B341" s="350"/>
      <c r="C341" s="392"/>
      <c r="D341" s="389"/>
      <c r="E341" s="389"/>
      <c r="F341" s="390"/>
      <c r="G341" s="390"/>
      <c r="H341" s="390"/>
      <c r="I341" s="391"/>
      <c r="J341" s="391"/>
      <c r="K341" s="389"/>
      <c r="L341" s="197"/>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c r="AL341" s="324"/>
    </row>
    <row r="342" spans="1:38" s="325" customFormat="1">
      <c r="A342" s="304"/>
      <c r="B342" s="350"/>
      <c r="C342" s="392"/>
      <c r="D342" s="389"/>
      <c r="E342" s="389"/>
      <c r="F342" s="390"/>
      <c r="G342" s="390"/>
      <c r="H342" s="390"/>
      <c r="I342" s="391"/>
      <c r="J342" s="391"/>
      <c r="K342" s="389"/>
      <c r="L342" s="197"/>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c r="AL342" s="324"/>
    </row>
    <row r="343" spans="1:38" s="325" customFormat="1">
      <c r="A343" s="304"/>
      <c r="B343" s="350"/>
      <c r="C343" s="392"/>
      <c r="D343" s="389"/>
      <c r="E343" s="389"/>
      <c r="F343" s="390"/>
      <c r="G343" s="390"/>
      <c r="H343" s="390"/>
      <c r="I343" s="391"/>
      <c r="J343" s="391"/>
      <c r="K343" s="389"/>
      <c r="L343" s="197"/>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c r="AL343" s="324"/>
    </row>
    <row r="344" spans="1:38" s="325" customFormat="1">
      <c r="A344" s="304"/>
      <c r="B344" s="350"/>
      <c r="C344" s="392"/>
      <c r="D344" s="389"/>
      <c r="E344" s="389"/>
      <c r="F344" s="390"/>
      <c r="G344" s="390"/>
      <c r="H344" s="390"/>
      <c r="I344" s="391"/>
      <c r="J344" s="391"/>
      <c r="K344" s="389"/>
      <c r="L344" s="197"/>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c r="AL344" s="324"/>
    </row>
    <row r="345" spans="1:38" s="325" customFormat="1">
      <c r="A345" s="304"/>
      <c r="B345" s="350"/>
      <c r="C345" s="392"/>
      <c r="D345" s="389"/>
      <c r="E345" s="389"/>
      <c r="F345" s="390"/>
      <c r="G345" s="390"/>
      <c r="H345" s="390"/>
      <c r="I345" s="391"/>
      <c r="J345" s="391"/>
      <c r="K345" s="389"/>
      <c r="L345" s="197"/>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c r="AL345" s="324"/>
    </row>
    <row r="346" spans="1:38" s="325" customFormat="1">
      <c r="A346" s="304"/>
      <c r="B346" s="350"/>
      <c r="C346" s="392"/>
      <c r="D346" s="389"/>
      <c r="E346" s="389"/>
      <c r="F346" s="390"/>
      <c r="G346" s="390"/>
      <c r="H346" s="390"/>
      <c r="I346" s="391"/>
      <c r="J346" s="391"/>
      <c r="K346" s="389"/>
      <c r="L346" s="197"/>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c r="AL346" s="324"/>
    </row>
    <row r="347" spans="1:38" s="325" customFormat="1">
      <c r="A347" s="304"/>
      <c r="B347" s="350"/>
      <c r="C347" s="392"/>
      <c r="D347" s="389"/>
      <c r="E347" s="389"/>
      <c r="F347" s="390"/>
      <c r="G347" s="390"/>
      <c r="H347" s="390"/>
      <c r="I347" s="391"/>
      <c r="J347" s="391"/>
      <c r="K347" s="389"/>
      <c r="L347" s="197"/>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c r="AL347" s="324"/>
    </row>
    <row r="348" spans="1:38" s="325" customFormat="1">
      <c r="A348" s="304"/>
      <c r="B348" s="350"/>
      <c r="C348" s="392"/>
      <c r="D348" s="389"/>
      <c r="E348" s="389"/>
      <c r="F348" s="390"/>
      <c r="G348" s="390"/>
      <c r="H348" s="390"/>
      <c r="I348" s="391"/>
      <c r="J348" s="391"/>
      <c r="K348" s="389"/>
      <c r="L348" s="197"/>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c r="AL348" s="324"/>
    </row>
    <row r="349" spans="1:38" s="325" customFormat="1">
      <c r="A349" s="304"/>
      <c r="B349" s="350"/>
      <c r="C349" s="392"/>
      <c r="D349" s="389"/>
      <c r="E349" s="389"/>
      <c r="F349" s="390"/>
      <c r="G349" s="390"/>
      <c r="H349" s="390"/>
      <c r="I349" s="391"/>
      <c r="J349" s="391"/>
      <c r="K349" s="389"/>
      <c r="L349" s="197"/>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c r="AL349" s="324"/>
    </row>
    <row r="350" spans="1:38" s="325" customFormat="1">
      <c r="A350" s="304"/>
      <c r="B350" s="350"/>
      <c r="C350" s="392"/>
      <c r="D350" s="389"/>
      <c r="E350" s="389"/>
      <c r="F350" s="390"/>
      <c r="G350" s="390"/>
      <c r="H350" s="390"/>
      <c r="I350" s="391"/>
      <c r="J350" s="391"/>
      <c r="K350" s="389"/>
      <c r="L350" s="197"/>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c r="AL350" s="324"/>
    </row>
    <row r="351" spans="1:38" s="325" customFormat="1">
      <c r="A351" s="304"/>
      <c r="B351" s="350"/>
      <c r="C351" s="392"/>
      <c r="D351" s="389"/>
      <c r="E351" s="389"/>
      <c r="F351" s="390"/>
      <c r="G351" s="390"/>
      <c r="H351" s="390"/>
      <c r="I351" s="391"/>
      <c r="J351" s="391"/>
      <c r="K351" s="389"/>
      <c r="L351" s="197"/>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c r="AL351" s="324"/>
    </row>
    <row r="352" spans="1:38" s="325" customFormat="1">
      <c r="A352" s="304"/>
      <c r="B352" s="350"/>
      <c r="C352" s="392"/>
      <c r="D352" s="389"/>
      <c r="E352" s="389"/>
      <c r="F352" s="390"/>
      <c r="G352" s="390"/>
      <c r="H352" s="390"/>
      <c r="I352" s="391"/>
      <c r="J352" s="391"/>
      <c r="K352" s="389"/>
      <c r="L352" s="197"/>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c r="AL352" s="324"/>
    </row>
    <row r="353" spans="1:38" s="325" customFormat="1">
      <c r="A353" s="304"/>
      <c r="B353" s="350"/>
      <c r="C353" s="392"/>
      <c r="D353" s="389"/>
      <c r="E353" s="389"/>
      <c r="F353" s="390"/>
      <c r="G353" s="390"/>
      <c r="H353" s="390"/>
      <c r="I353" s="391"/>
      <c r="J353" s="391"/>
      <c r="K353" s="389"/>
      <c r="L353" s="197"/>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c r="AL353" s="324"/>
    </row>
    <row r="354" spans="1:38" s="325" customFormat="1">
      <c r="A354" s="304"/>
      <c r="B354" s="350"/>
      <c r="C354" s="392"/>
      <c r="D354" s="389"/>
      <c r="E354" s="389"/>
      <c r="F354" s="390"/>
      <c r="G354" s="390"/>
      <c r="H354" s="390"/>
      <c r="I354" s="391"/>
      <c r="J354" s="391"/>
      <c r="K354" s="389"/>
      <c r="L354" s="197"/>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c r="AL354" s="324"/>
    </row>
    <row r="355" spans="1:38" s="325" customFormat="1">
      <c r="A355" s="304"/>
      <c r="B355" s="350"/>
      <c r="C355" s="392"/>
      <c r="D355" s="389"/>
      <c r="E355" s="389"/>
      <c r="F355" s="390"/>
      <c r="G355" s="390"/>
      <c r="H355" s="390"/>
      <c r="I355" s="391"/>
      <c r="J355" s="391"/>
      <c r="K355" s="389"/>
      <c r="L355" s="197"/>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c r="AL355" s="324"/>
    </row>
    <row r="356" spans="1:38" s="325" customFormat="1">
      <c r="A356" s="304"/>
      <c r="B356" s="350"/>
      <c r="C356" s="392"/>
      <c r="D356" s="389"/>
      <c r="E356" s="389"/>
      <c r="F356" s="390"/>
      <c r="G356" s="390"/>
      <c r="H356" s="390"/>
      <c r="I356" s="391"/>
      <c r="J356" s="391"/>
      <c r="K356" s="389"/>
      <c r="L356" s="197"/>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c r="AL356" s="324"/>
    </row>
    <row r="357" spans="1:38" s="325" customFormat="1">
      <c r="A357" s="304"/>
      <c r="B357" s="350"/>
      <c r="C357" s="392"/>
      <c r="D357" s="389"/>
      <c r="E357" s="389"/>
      <c r="F357" s="390"/>
      <c r="G357" s="390"/>
      <c r="H357" s="390"/>
      <c r="I357" s="391"/>
      <c r="J357" s="391"/>
      <c r="K357" s="389"/>
      <c r="L357" s="197"/>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c r="AL357" s="324"/>
    </row>
    <row r="358" spans="1:38" s="325" customFormat="1">
      <c r="A358" s="304"/>
      <c r="B358" s="350"/>
      <c r="C358" s="392"/>
      <c r="D358" s="389"/>
      <c r="E358" s="389"/>
      <c r="F358" s="390"/>
      <c r="G358" s="390"/>
      <c r="H358" s="390"/>
      <c r="I358" s="391"/>
      <c r="J358" s="391"/>
      <c r="K358" s="389"/>
      <c r="L358" s="197"/>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c r="AL358" s="324"/>
    </row>
    <row r="359" spans="1:38" s="325" customFormat="1">
      <c r="A359" s="304"/>
      <c r="B359" s="350"/>
      <c r="C359" s="392"/>
      <c r="D359" s="389"/>
      <c r="E359" s="389"/>
      <c r="F359" s="390"/>
      <c r="G359" s="390"/>
      <c r="H359" s="390"/>
      <c r="I359" s="391"/>
      <c r="J359" s="391"/>
      <c r="K359" s="389"/>
      <c r="L359" s="197"/>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c r="AL359" s="324"/>
    </row>
    <row r="360" spans="1:38" s="325" customFormat="1">
      <c r="A360" s="304"/>
      <c r="B360" s="350"/>
      <c r="C360" s="392"/>
      <c r="D360" s="389"/>
      <c r="E360" s="389"/>
      <c r="F360" s="390"/>
      <c r="G360" s="390"/>
      <c r="H360" s="390"/>
      <c r="I360" s="391"/>
      <c r="J360" s="391"/>
      <c r="K360" s="389"/>
      <c r="L360" s="197"/>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c r="AL360" s="324"/>
    </row>
    <row r="361" spans="1:38" s="325" customFormat="1">
      <c r="A361" s="304"/>
      <c r="B361" s="350"/>
      <c r="C361" s="392"/>
      <c r="D361" s="389"/>
      <c r="E361" s="389"/>
      <c r="F361" s="390"/>
      <c r="G361" s="390"/>
      <c r="H361" s="390"/>
      <c r="I361" s="391"/>
      <c r="J361" s="391"/>
      <c r="K361" s="389"/>
      <c r="L361" s="197"/>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c r="AL361" s="324"/>
    </row>
    <row r="362" spans="1:38" s="325" customFormat="1">
      <c r="A362" s="304"/>
      <c r="B362" s="350"/>
      <c r="C362" s="392"/>
      <c r="D362" s="389"/>
      <c r="E362" s="389"/>
      <c r="F362" s="390"/>
      <c r="G362" s="390"/>
      <c r="H362" s="390"/>
      <c r="I362" s="391"/>
      <c r="J362" s="391"/>
      <c r="K362" s="389"/>
      <c r="L362" s="197"/>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c r="AL362" s="324"/>
    </row>
    <row r="363" spans="1:38" s="325" customFormat="1">
      <c r="A363" s="304"/>
      <c r="B363" s="350"/>
      <c r="C363" s="392"/>
      <c r="D363" s="389"/>
      <c r="E363" s="389"/>
      <c r="F363" s="390"/>
      <c r="G363" s="390"/>
      <c r="H363" s="390"/>
      <c r="I363" s="391"/>
      <c r="J363" s="391"/>
      <c r="K363" s="389"/>
      <c r="L363" s="197"/>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c r="AL363" s="324"/>
    </row>
    <row r="364" spans="1:38" s="325" customFormat="1">
      <c r="A364" s="304"/>
      <c r="B364" s="350"/>
      <c r="C364" s="392"/>
      <c r="D364" s="389"/>
      <c r="E364" s="389"/>
      <c r="F364" s="390"/>
      <c r="G364" s="390"/>
      <c r="H364" s="390"/>
      <c r="I364" s="391"/>
      <c r="J364" s="391"/>
      <c r="K364" s="389"/>
      <c r="L364" s="197"/>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c r="AL364" s="324"/>
    </row>
    <row r="365" spans="1:38" s="325" customFormat="1">
      <c r="A365" s="304"/>
      <c r="B365" s="350"/>
      <c r="C365" s="392"/>
      <c r="D365" s="389"/>
      <c r="E365" s="389"/>
      <c r="F365" s="390"/>
      <c r="G365" s="390"/>
      <c r="H365" s="390"/>
      <c r="I365" s="391"/>
      <c r="J365" s="391"/>
      <c r="K365" s="389"/>
      <c r="L365" s="197"/>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c r="AL365" s="324"/>
    </row>
    <row r="366" spans="1:38" s="325" customFormat="1">
      <c r="A366" s="304"/>
      <c r="B366" s="350"/>
      <c r="C366" s="392"/>
      <c r="D366" s="389"/>
      <c r="E366" s="389"/>
      <c r="F366" s="390"/>
      <c r="G366" s="390"/>
      <c r="H366" s="390"/>
      <c r="I366" s="391"/>
      <c r="J366" s="391"/>
      <c r="K366" s="389"/>
      <c r="L366" s="197"/>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c r="AL366" s="324"/>
    </row>
    <row r="367" spans="1:38" s="325" customFormat="1">
      <c r="A367" s="304"/>
      <c r="B367" s="350"/>
      <c r="C367" s="392"/>
      <c r="D367" s="389"/>
      <c r="E367" s="389"/>
      <c r="F367" s="390"/>
      <c r="G367" s="390"/>
      <c r="H367" s="390"/>
      <c r="I367" s="391"/>
      <c r="J367" s="391"/>
      <c r="K367" s="389"/>
      <c r="L367" s="197"/>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c r="AL367" s="324"/>
    </row>
    <row r="368" spans="1:38" s="325" customFormat="1">
      <c r="A368" s="304"/>
      <c r="B368" s="350"/>
      <c r="C368" s="392"/>
      <c r="D368" s="389"/>
      <c r="E368" s="389"/>
      <c r="F368" s="390"/>
      <c r="G368" s="390"/>
      <c r="H368" s="390"/>
      <c r="I368" s="391"/>
      <c r="J368" s="391"/>
      <c r="K368" s="389"/>
      <c r="L368" s="197"/>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c r="AL368" s="324"/>
    </row>
    <row r="369" spans="1:38" s="325" customFormat="1">
      <c r="A369" s="304"/>
      <c r="B369" s="350"/>
      <c r="C369" s="392"/>
      <c r="D369" s="389"/>
      <c r="E369" s="389"/>
      <c r="F369" s="390"/>
      <c r="G369" s="390"/>
      <c r="H369" s="390"/>
      <c r="I369" s="391"/>
      <c r="J369" s="391"/>
      <c r="K369" s="389"/>
      <c r="L369" s="197"/>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c r="AL369" s="324"/>
    </row>
    <row r="370" spans="1:38" s="325" customFormat="1">
      <c r="A370" s="304"/>
      <c r="B370" s="350"/>
      <c r="C370" s="392"/>
      <c r="D370" s="389"/>
      <c r="E370" s="389"/>
      <c r="F370" s="390"/>
      <c r="G370" s="390"/>
      <c r="H370" s="390"/>
      <c r="I370" s="391"/>
      <c r="J370" s="391"/>
      <c r="K370" s="389"/>
      <c r="L370" s="197"/>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c r="AL370" s="324"/>
    </row>
    <row r="371" spans="1:38" s="325" customFormat="1">
      <c r="A371" s="304"/>
      <c r="B371" s="350"/>
      <c r="C371" s="392"/>
      <c r="D371" s="389"/>
      <c r="E371" s="389"/>
      <c r="F371" s="390"/>
      <c r="G371" s="390"/>
      <c r="H371" s="390"/>
      <c r="I371" s="391"/>
      <c r="J371" s="391"/>
      <c r="K371" s="389"/>
      <c r="L371" s="197"/>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c r="AL371" s="324"/>
    </row>
    <row r="372" spans="1:38" s="325" customFormat="1">
      <c r="A372" s="304"/>
      <c r="B372" s="350"/>
      <c r="C372" s="392"/>
      <c r="D372" s="389"/>
      <c r="E372" s="389"/>
      <c r="F372" s="390"/>
      <c r="G372" s="390"/>
      <c r="H372" s="390"/>
      <c r="I372" s="391"/>
      <c r="J372" s="391"/>
      <c r="K372" s="389"/>
      <c r="L372" s="197"/>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c r="AL372" s="324"/>
    </row>
    <row r="373" spans="1:38" s="325" customFormat="1">
      <c r="A373" s="304"/>
      <c r="B373" s="350"/>
      <c r="C373" s="392"/>
      <c r="D373" s="389"/>
      <c r="E373" s="389"/>
      <c r="F373" s="390"/>
      <c r="G373" s="390"/>
      <c r="H373" s="390"/>
      <c r="I373" s="391"/>
      <c r="J373" s="391"/>
      <c r="K373" s="389"/>
      <c r="L373" s="197"/>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c r="AL373" s="324"/>
    </row>
    <row r="374" spans="1:38" s="325" customFormat="1">
      <c r="A374" s="304"/>
      <c r="B374" s="350"/>
      <c r="C374" s="392"/>
      <c r="D374" s="389"/>
      <c r="E374" s="389"/>
      <c r="F374" s="390"/>
      <c r="G374" s="390"/>
      <c r="H374" s="390"/>
      <c r="I374" s="391"/>
      <c r="J374" s="391"/>
      <c r="K374" s="389"/>
      <c r="L374" s="197"/>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c r="AL374" s="324"/>
    </row>
    <row r="375" spans="1:38" s="325" customFormat="1">
      <c r="A375" s="304"/>
      <c r="B375" s="350"/>
      <c r="C375" s="392"/>
      <c r="D375" s="389"/>
      <c r="E375" s="389"/>
      <c r="F375" s="390"/>
      <c r="G375" s="390"/>
      <c r="H375" s="390"/>
      <c r="I375" s="391"/>
      <c r="J375" s="391"/>
      <c r="K375" s="389"/>
      <c r="L375" s="197"/>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c r="AL375" s="324"/>
    </row>
    <row r="376" spans="1:38" s="325" customFormat="1">
      <c r="A376" s="304"/>
      <c r="B376" s="350"/>
      <c r="C376" s="392"/>
      <c r="D376" s="389"/>
      <c r="E376" s="389"/>
      <c r="F376" s="390"/>
      <c r="G376" s="390"/>
      <c r="H376" s="390"/>
      <c r="I376" s="391"/>
      <c r="J376" s="391"/>
      <c r="K376" s="389"/>
      <c r="L376" s="197"/>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c r="AL376" s="324"/>
    </row>
    <row r="377" spans="1:38" s="325" customFormat="1">
      <c r="A377" s="304"/>
      <c r="B377" s="350"/>
      <c r="C377" s="392"/>
      <c r="D377" s="389"/>
      <c r="E377" s="389"/>
      <c r="F377" s="390"/>
      <c r="G377" s="390"/>
      <c r="H377" s="390"/>
      <c r="I377" s="391"/>
      <c r="J377" s="391"/>
      <c r="K377" s="389"/>
      <c r="L377" s="197"/>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c r="AL377" s="324"/>
    </row>
    <row r="378" spans="1:38" s="325" customFormat="1">
      <c r="A378" s="304"/>
      <c r="B378" s="350"/>
      <c r="C378" s="392"/>
      <c r="D378" s="389"/>
      <c r="E378" s="389"/>
      <c r="F378" s="390"/>
      <c r="G378" s="390"/>
      <c r="H378" s="390"/>
      <c r="I378" s="391"/>
      <c r="J378" s="391"/>
      <c r="K378" s="389"/>
      <c r="L378" s="197"/>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c r="AL378" s="324"/>
    </row>
    <row r="379" spans="1:38" s="325" customFormat="1">
      <c r="A379" s="304"/>
      <c r="B379" s="350"/>
      <c r="C379" s="392"/>
      <c r="D379" s="389"/>
      <c r="E379" s="389"/>
      <c r="F379" s="390"/>
      <c r="G379" s="390"/>
      <c r="H379" s="390"/>
      <c r="I379" s="391"/>
      <c r="J379" s="391"/>
      <c r="K379" s="389"/>
      <c r="L379" s="197"/>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c r="AL379" s="324"/>
    </row>
    <row r="380" spans="1:38" s="325" customFormat="1">
      <c r="A380" s="304"/>
      <c r="B380" s="350"/>
      <c r="C380" s="392"/>
      <c r="D380" s="389"/>
      <c r="E380" s="389"/>
      <c r="F380" s="390"/>
      <c r="G380" s="390"/>
      <c r="H380" s="390"/>
      <c r="I380" s="391"/>
      <c r="J380" s="391"/>
      <c r="K380" s="389"/>
      <c r="L380" s="197"/>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c r="AL380" s="324"/>
    </row>
    <row r="381" spans="1:38" s="325" customFormat="1">
      <c r="A381" s="304"/>
      <c r="B381" s="350"/>
      <c r="C381" s="392"/>
      <c r="D381" s="389"/>
      <c r="E381" s="389"/>
      <c r="F381" s="390"/>
      <c r="G381" s="390"/>
      <c r="H381" s="390"/>
      <c r="I381" s="391"/>
      <c r="J381" s="391"/>
      <c r="K381" s="389"/>
      <c r="L381" s="197"/>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c r="AL381" s="324"/>
    </row>
    <row r="382" spans="1:38" s="325" customFormat="1">
      <c r="A382" s="304"/>
      <c r="B382" s="350"/>
      <c r="C382" s="392"/>
      <c r="D382" s="389"/>
      <c r="E382" s="389"/>
      <c r="F382" s="390"/>
      <c r="G382" s="390"/>
      <c r="H382" s="390"/>
      <c r="I382" s="391"/>
      <c r="J382" s="391"/>
      <c r="K382" s="389"/>
      <c r="L382" s="197"/>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c r="AL382" s="324"/>
    </row>
    <row r="383" spans="1:38" s="325" customFormat="1">
      <c r="A383" s="304"/>
      <c r="B383" s="350"/>
      <c r="C383" s="392"/>
      <c r="D383" s="389"/>
      <c r="E383" s="389"/>
      <c r="F383" s="390"/>
      <c r="G383" s="390"/>
      <c r="H383" s="390"/>
      <c r="I383" s="391"/>
      <c r="J383" s="391"/>
      <c r="K383" s="389"/>
      <c r="L383" s="197"/>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c r="AL383" s="324"/>
    </row>
    <row r="384" spans="1:38" s="325" customFormat="1">
      <c r="A384" s="304"/>
      <c r="B384" s="350"/>
      <c r="C384" s="392"/>
      <c r="D384" s="389"/>
      <c r="E384" s="389"/>
      <c r="F384" s="390"/>
      <c r="G384" s="390"/>
      <c r="H384" s="390"/>
      <c r="I384" s="391"/>
      <c r="J384" s="391"/>
      <c r="K384" s="389"/>
      <c r="L384" s="197"/>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c r="AL384" s="324"/>
    </row>
    <row r="385" spans="1:38" s="325" customFormat="1">
      <c r="A385" s="304"/>
      <c r="B385" s="350"/>
      <c r="C385" s="392"/>
      <c r="D385" s="389"/>
      <c r="E385" s="389"/>
      <c r="F385" s="390"/>
      <c r="G385" s="390"/>
      <c r="H385" s="390"/>
      <c r="I385" s="391"/>
      <c r="J385" s="391"/>
      <c r="K385" s="389"/>
      <c r="L385" s="197"/>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c r="AL385" s="324"/>
    </row>
    <row r="386" spans="1:38" s="325" customFormat="1">
      <c r="A386" s="304"/>
      <c r="B386" s="350"/>
      <c r="C386" s="392"/>
      <c r="D386" s="389"/>
      <c r="E386" s="389"/>
      <c r="F386" s="390"/>
      <c r="G386" s="390"/>
      <c r="H386" s="390"/>
      <c r="I386" s="391"/>
      <c r="J386" s="391"/>
      <c r="K386" s="389"/>
      <c r="L386" s="197"/>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c r="AL386" s="324"/>
    </row>
    <row r="387" spans="1:38" s="325" customFormat="1">
      <c r="A387" s="304"/>
      <c r="B387" s="350"/>
      <c r="C387" s="392"/>
      <c r="D387" s="389"/>
      <c r="E387" s="389"/>
      <c r="F387" s="390"/>
      <c r="G387" s="390"/>
      <c r="H387" s="390"/>
      <c r="I387" s="391"/>
      <c r="J387" s="391"/>
      <c r="K387" s="389"/>
      <c r="L387" s="197"/>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c r="AL387" s="324"/>
    </row>
    <row r="388" spans="1:38" s="325" customFormat="1">
      <c r="A388" s="304"/>
      <c r="B388" s="350"/>
      <c r="C388" s="392"/>
      <c r="D388" s="389"/>
      <c r="E388" s="389"/>
      <c r="F388" s="390"/>
      <c r="G388" s="390"/>
      <c r="H388" s="390"/>
      <c r="I388" s="391"/>
      <c r="J388" s="391"/>
      <c r="K388" s="389"/>
      <c r="L388" s="197"/>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c r="AL388" s="324"/>
    </row>
    <row r="389" spans="1:38" s="325" customFormat="1">
      <c r="A389" s="304"/>
      <c r="B389" s="350"/>
      <c r="C389" s="392"/>
      <c r="D389" s="389"/>
      <c r="E389" s="389"/>
      <c r="F389" s="390"/>
      <c r="G389" s="390"/>
      <c r="H389" s="390"/>
      <c r="I389" s="391"/>
      <c r="J389" s="391"/>
      <c r="K389" s="389"/>
      <c r="L389" s="197"/>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c r="AL389" s="324"/>
    </row>
    <row r="390" spans="1:38" s="325" customFormat="1">
      <c r="A390" s="304"/>
      <c r="B390" s="350"/>
      <c r="C390" s="392"/>
      <c r="D390" s="389"/>
      <c r="E390" s="389"/>
      <c r="F390" s="390"/>
      <c r="G390" s="390"/>
      <c r="H390" s="390"/>
      <c r="I390" s="391"/>
      <c r="J390" s="391"/>
      <c r="K390" s="389"/>
      <c r="L390" s="197"/>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c r="AL390" s="324"/>
    </row>
    <row r="391" spans="1:38" s="325" customFormat="1">
      <c r="A391" s="304"/>
      <c r="B391" s="350"/>
      <c r="C391" s="392"/>
      <c r="D391" s="389"/>
      <c r="E391" s="389"/>
      <c r="F391" s="390"/>
      <c r="G391" s="390"/>
      <c r="H391" s="390"/>
      <c r="I391" s="391"/>
      <c r="J391" s="391"/>
      <c r="K391" s="389"/>
      <c r="L391" s="197"/>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c r="AL391" s="324"/>
    </row>
    <row r="392" spans="1:38" s="325" customFormat="1">
      <c r="A392" s="304"/>
      <c r="B392" s="350"/>
      <c r="C392" s="392"/>
      <c r="D392" s="389"/>
      <c r="E392" s="389"/>
      <c r="F392" s="390"/>
      <c r="G392" s="390"/>
      <c r="H392" s="390"/>
      <c r="I392" s="391"/>
      <c r="J392" s="391"/>
      <c r="K392" s="389"/>
      <c r="L392" s="197"/>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c r="AL392" s="324"/>
    </row>
    <row r="393" spans="1:38" s="325" customFormat="1">
      <c r="A393" s="304"/>
      <c r="B393" s="350"/>
      <c r="C393" s="392"/>
      <c r="D393" s="389"/>
      <c r="E393" s="389"/>
      <c r="F393" s="390"/>
      <c r="G393" s="390"/>
      <c r="H393" s="390"/>
      <c r="I393" s="391"/>
      <c r="J393" s="391"/>
      <c r="K393" s="389"/>
      <c r="L393" s="197"/>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c r="AL393" s="324"/>
    </row>
    <row r="394" spans="1:38" s="325" customFormat="1">
      <c r="A394" s="304"/>
      <c r="B394" s="350"/>
      <c r="C394" s="392"/>
      <c r="D394" s="389"/>
      <c r="E394" s="389"/>
      <c r="F394" s="390"/>
      <c r="G394" s="390"/>
      <c r="H394" s="390"/>
      <c r="I394" s="391"/>
      <c r="J394" s="391"/>
      <c r="K394" s="389"/>
      <c r="L394" s="197"/>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c r="AL394" s="324"/>
    </row>
    <row r="395" spans="1:38" s="325" customFormat="1">
      <c r="A395" s="304"/>
      <c r="B395" s="350"/>
      <c r="C395" s="392"/>
      <c r="D395" s="389"/>
      <c r="E395" s="389"/>
      <c r="F395" s="390"/>
      <c r="G395" s="390"/>
      <c r="H395" s="390"/>
      <c r="I395" s="391"/>
      <c r="J395" s="391"/>
      <c r="K395" s="389"/>
      <c r="L395" s="197"/>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c r="AL395" s="324"/>
    </row>
    <row r="396" spans="1:38" s="325" customFormat="1">
      <c r="A396" s="304"/>
      <c r="B396" s="350"/>
      <c r="C396" s="392"/>
      <c r="D396" s="389"/>
      <c r="E396" s="389"/>
      <c r="F396" s="390"/>
      <c r="G396" s="390"/>
      <c r="H396" s="390"/>
      <c r="I396" s="391"/>
      <c r="J396" s="391"/>
      <c r="K396" s="389"/>
      <c r="L396" s="197"/>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c r="AL396" s="324"/>
    </row>
    <row r="397" spans="1:38" s="325" customFormat="1">
      <c r="A397" s="304"/>
      <c r="B397" s="350"/>
      <c r="C397" s="392"/>
      <c r="D397" s="389"/>
      <c r="E397" s="389"/>
      <c r="F397" s="390"/>
      <c r="G397" s="390"/>
      <c r="H397" s="390"/>
      <c r="I397" s="391"/>
      <c r="J397" s="391"/>
      <c r="K397" s="389"/>
      <c r="L397" s="197"/>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c r="AL397" s="324"/>
    </row>
    <row r="398" spans="1:38" s="325" customFormat="1">
      <c r="A398" s="304"/>
      <c r="B398" s="350"/>
      <c r="C398" s="392"/>
      <c r="D398" s="389"/>
      <c r="E398" s="389"/>
      <c r="F398" s="390"/>
      <c r="G398" s="390"/>
      <c r="H398" s="390"/>
      <c r="I398" s="391"/>
      <c r="J398" s="391"/>
      <c r="K398" s="389"/>
      <c r="L398" s="197"/>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c r="AL398" s="324"/>
    </row>
    <row r="399" spans="1:38" s="325" customFormat="1">
      <c r="A399" s="304"/>
      <c r="B399" s="350"/>
      <c r="C399" s="392"/>
      <c r="D399" s="389"/>
      <c r="E399" s="389"/>
      <c r="F399" s="390"/>
      <c r="G399" s="390"/>
      <c r="H399" s="390"/>
      <c r="I399" s="391"/>
      <c r="J399" s="391"/>
      <c r="K399" s="389"/>
      <c r="L399" s="197"/>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c r="AL399" s="324"/>
    </row>
    <row r="400" spans="1:38" s="325" customFormat="1">
      <c r="A400" s="304"/>
      <c r="B400" s="350"/>
      <c r="C400" s="392"/>
      <c r="D400" s="389"/>
      <c r="E400" s="389"/>
      <c r="F400" s="390"/>
      <c r="G400" s="390"/>
      <c r="H400" s="390"/>
      <c r="I400" s="391"/>
      <c r="J400" s="391"/>
      <c r="K400" s="389"/>
      <c r="L400" s="197"/>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c r="AL400" s="324"/>
    </row>
    <row r="401" spans="1:38" s="325" customFormat="1">
      <c r="A401" s="304"/>
      <c r="B401" s="350"/>
      <c r="C401" s="392"/>
      <c r="D401" s="389"/>
      <c r="E401" s="389"/>
      <c r="F401" s="390"/>
      <c r="G401" s="390"/>
      <c r="H401" s="390"/>
      <c r="I401" s="391"/>
      <c r="J401" s="391"/>
      <c r="K401" s="389"/>
      <c r="L401" s="197"/>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c r="AL401" s="324"/>
    </row>
    <row r="402" spans="1:38" s="325" customFormat="1">
      <c r="A402" s="304"/>
      <c r="B402" s="350"/>
      <c r="C402" s="392"/>
      <c r="D402" s="389"/>
      <c r="E402" s="389"/>
      <c r="F402" s="390"/>
      <c r="G402" s="390"/>
      <c r="H402" s="390"/>
      <c r="I402" s="391"/>
      <c r="J402" s="391"/>
      <c r="K402" s="389"/>
      <c r="L402" s="197"/>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c r="AL402" s="324"/>
    </row>
    <row r="403" spans="1:38" s="325" customFormat="1">
      <c r="A403" s="304"/>
      <c r="B403" s="350"/>
      <c r="C403" s="392"/>
      <c r="D403" s="389"/>
      <c r="E403" s="389"/>
      <c r="F403" s="390"/>
      <c r="G403" s="390"/>
      <c r="H403" s="390"/>
      <c r="I403" s="391"/>
      <c r="J403" s="391"/>
      <c r="K403" s="389"/>
      <c r="L403" s="197"/>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c r="AL403" s="324"/>
    </row>
    <row r="404" spans="1:38" s="325" customFormat="1">
      <c r="A404" s="304"/>
      <c r="B404" s="350"/>
      <c r="C404" s="392"/>
      <c r="D404" s="389"/>
      <c r="E404" s="389"/>
      <c r="F404" s="390"/>
      <c r="G404" s="390"/>
      <c r="H404" s="390"/>
      <c r="I404" s="391"/>
      <c r="J404" s="391"/>
      <c r="K404" s="389"/>
      <c r="L404" s="197"/>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c r="AL404" s="324"/>
    </row>
    <row r="405" spans="1:38" s="325" customFormat="1">
      <c r="A405" s="304"/>
      <c r="B405" s="350"/>
      <c r="C405" s="392"/>
      <c r="D405" s="389"/>
      <c r="E405" s="389"/>
      <c r="F405" s="390"/>
      <c r="G405" s="390"/>
      <c r="H405" s="390"/>
      <c r="I405" s="391"/>
      <c r="J405" s="391"/>
      <c r="K405" s="389"/>
      <c r="L405" s="197"/>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c r="AL405" s="324"/>
    </row>
    <row r="406" spans="1:38" s="325" customFormat="1">
      <c r="A406" s="304"/>
      <c r="B406" s="350"/>
      <c r="C406" s="392"/>
      <c r="D406" s="389"/>
      <c r="E406" s="389"/>
      <c r="F406" s="390"/>
      <c r="G406" s="390"/>
      <c r="H406" s="390"/>
      <c r="I406" s="391"/>
      <c r="J406" s="391"/>
      <c r="K406" s="389"/>
      <c r="L406" s="197"/>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c r="AL406" s="324"/>
    </row>
    <row r="407" spans="1:38" s="325" customFormat="1">
      <c r="A407" s="304"/>
      <c r="B407" s="350"/>
      <c r="C407" s="392"/>
      <c r="D407" s="389"/>
      <c r="E407" s="389"/>
      <c r="F407" s="390"/>
      <c r="G407" s="390"/>
      <c r="H407" s="390"/>
      <c r="I407" s="391"/>
      <c r="J407" s="391"/>
      <c r="K407" s="389"/>
      <c r="L407" s="197"/>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c r="AL407" s="324"/>
    </row>
    <row r="408" spans="1:38" s="325" customFormat="1">
      <c r="A408" s="304"/>
      <c r="B408" s="350"/>
      <c r="C408" s="392"/>
      <c r="D408" s="389"/>
      <c r="E408" s="389"/>
      <c r="F408" s="390"/>
      <c r="G408" s="390"/>
      <c r="H408" s="390"/>
      <c r="I408" s="391"/>
      <c r="J408" s="391"/>
      <c r="K408" s="389"/>
      <c r="L408" s="197"/>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c r="AL408" s="324"/>
    </row>
    <row r="409" spans="1:38" s="325" customFormat="1">
      <c r="A409" s="304"/>
      <c r="B409" s="350"/>
      <c r="C409" s="392"/>
      <c r="D409" s="389"/>
      <c r="E409" s="389"/>
      <c r="F409" s="390"/>
      <c r="G409" s="390"/>
      <c r="H409" s="390"/>
      <c r="I409" s="391"/>
      <c r="J409" s="391"/>
      <c r="K409" s="389"/>
      <c r="L409" s="197"/>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c r="AL409" s="324"/>
    </row>
    <row r="410" spans="1:38" s="325" customFormat="1">
      <c r="A410" s="304"/>
      <c r="B410" s="350"/>
      <c r="C410" s="392"/>
      <c r="D410" s="389"/>
      <c r="E410" s="389"/>
      <c r="F410" s="390"/>
      <c r="G410" s="390"/>
      <c r="H410" s="390"/>
      <c r="I410" s="391"/>
      <c r="J410" s="391"/>
      <c r="K410" s="389"/>
      <c r="L410" s="197"/>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c r="AL410" s="324"/>
    </row>
    <row r="411" spans="1:38" s="325" customFormat="1">
      <c r="A411" s="304"/>
      <c r="B411" s="350"/>
      <c r="C411" s="392"/>
      <c r="D411" s="389"/>
      <c r="E411" s="389"/>
      <c r="F411" s="390"/>
      <c r="G411" s="390"/>
      <c r="H411" s="390"/>
      <c r="I411" s="391"/>
      <c r="J411" s="391"/>
      <c r="K411" s="389"/>
      <c r="L411" s="197"/>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c r="AL411" s="324"/>
    </row>
    <row r="412" spans="1:38" s="325" customFormat="1">
      <c r="A412" s="304"/>
      <c r="B412" s="350"/>
      <c r="C412" s="392"/>
      <c r="D412" s="389"/>
      <c r="E412" s="389"/>
      <c r="F412" s="390"/>
      <c r="G412" s="390"/>
      <c r="H412" s="390"/>
      <c r="I412" s="391"/>
      <c r="J412" s="391"/>
      <c r="K412" s="389"/>
      <c r="L412" s="197"/>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c r="AL412" s="324"/>
    </row>
    <row r="413" spans="1:38" s="325" customFormat="1">
      <c r="A413" s="304"/>
      <c r="B413" s="350"/>
      <c r="C413" s="392"/>
      <c r="D413" s="389"/>
      <c r="E413" s="389"/>
      <c r="F413" s="390"/>
      <c r="G413" s="390"/>
      <c r="H413" s="390"/>
      <c r="I413" s="391"/>
      <c r="J413" s="391"/>
      <c r="K413" s="389"/>
      <c r="L413" s="197"/>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c r="AL413" s="324"/>
    </row>
    <row r="414" spans="1:38" s="325" customFormat="1">
      <c r="A414" s="304"/>
      <c r="B414" s="350"/>
      <c r="C414" s="392"/>
      <c r="D414" s="389"/>
      <c r="E414" s="389"/>
      <c r="F414" s="390"/>
      <c r="G414" s="390"/>
      <c r="H414" s="390"/>
      <c r="I414" s="391"/>
      <c r="J414" s="391"/>
      <c r="K414" s="389"/>
      <c r="L414" s="197"/>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c r="AL414" s="324"/>
    </row>
    <row r="415" spans="1:38" s="325" customFormat="1">
      <c r="A415" s="304"/>
      <c r="B415" s="350"/>
      <c r="C415" s="392"/>
      <c r="D415" s="389"/>
      <c r="E415" s="389"/>
      <c r="F415" s="390"/>
      <c r="G415" s="390"/>
      <c r="H415" s="390"/>
      <c r="I415" s="391"/>
      <c r="J415" s="391"/>
      <c r="K415" s="389"/>
      <c r="L415" s="197"/>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c r="AL415" s="324"/>
    </row>
    <row r="416" spans="1:38" s="325" customFormat="1">
      <c r="A416" s="304"/>
      <c r="B416" s="350"/>
      <c r="C416" s="392"/>
      <c r="D416" s="389"/>
      <c r="E416" s="389"/>
      <c r="F416" s="390"/>
      <c r="G416" s="390"/>
      <c r="H416" s="390"/>
      <c r="I416" s="391"/>
      <c r="J416" s="391"/>
      <c r="K416" s="389"/>
      <c r="L416" s="197"/>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c r="AL416" s="324"/>
    </row>
    <row r="417" spans="1:38" s="325" customFormat="1">
      <c r="A417" s="304"/>
      <c r="B417" s="350"/>
      <c r="C417" s="392"/>
      <c r="D417" s="389"/>
      <c r="E417" s="389"/>
      <c r="F417" s="390"/>
      <c r="G417" s="390"/>
      <c r="H417" s="390"/>
      <c r="I417" s="391"/>
      <c r="J417" s="391"/>
      <c r="K417" s="389"/>
      <c r="L417" s="197"/>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c r="AL417" s="324"/>
    </row>
    <row r="418" spans="1:38" s="325" customFormat="1">
      <c r="A418" s="304"/>
      <c r="B418" s="350"/>
      <c r="C418" s="392"/>
      <c r="D418" s="389"/>
      <c r="E418" s="389"/>
      <c r="F418" s="390"/>
      <c r="G418" s="390"/>
      <c r="H418" s="390"/>
      <c r="I418" s="391"/>
      <c r="J418" s="391"/>
      <c r="K418" s="389"/>
      <c r="L418" s="197"/>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c r="AL418" s="324"/>
    </row>
    <row r="419" spans="1:38" s="325" customFormat="1">
      <c r="A419" s="304"/>
      <c r="B419" s="350"/>
      <c r="C419" s="392"/>
      <c r="D419" s="389"/>
      <c r="E419" s="389"/>
      <c r="F419" s="390"/>
      <c r="G419" s="390"/>
      <c r="H419" s="390"/>
      <c r="I419" s="391"/>
      <c r="J419" s="391"/>
      <c r="K419" s="389"/>
      <c r="L419" s="197"/>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c r="AL419" s="324"/>
    </row>
    <row r="420" spans="1:38" s="325" customFormat="1">
      <c r="A420" s="304"/>
      <c r="B420" s="350"/>
      <c r="C420" s="392"/>
      <c r="D420" s="389"/>
      <c r="E420" s="389"/>
      <c r="F420" s="390"/>
      <c r="G420" s="390"/>
      <c r="H420" s="390"/>
      <c r="I420" s="391"/>
      <c r="J420" s="391"/>
      <c r="K420" s="389"/>
      <c r="L420" s="197"/>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c r="AL420" s="324"/>
    </row>
    <row r="421" spans="1:38" s="325" customFormat="1">
      <c r="A421" s="304"/>
      <c r="B421" s="350"/>
      <c r="C421" s="392"/>
      <c r="D421" s="389"/>
      <c r="E421" s="389"/>
      <c r="F421" s="390"/>
      <c r="G421" s="390"/>
      <c r="H421" s="390"/>
      <c r="I421" s="391"/>
      <c r="J421" s="391"/>
      <c r="K421" s="389"/>
      <c r="L421" s="197"/>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c r="AL421" s="324"/>
    </row>
    <row r="422" spans="1:38" s="325" customFormat="1">
      <c r="A422" s="304"/>
      <c r="B422" s="350"/>
      <c r="C422" s="392"/>
      <c r="D422" s="389"/>
      <c r="E422" s="389"/>
      <c r="F422" s="390"/>
      <c r="G422" s="390"/>
      <c r="H422" s="390"/>
      <c r="I422" s="391"/>
      <c r="J422" s="391"/>
      <c r="K422" s="389"/>
      <c r="L422" s="197"/>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c r="AL422" s="324"/>
    </row>
    <row r="423" spans="1:38" s="325" customFormat="1">
      <c r="A423" s="304"/>
      <c r="B423" s="350"/>
      <c r="C423" s="392"/>
      <c r="D423" s="389"/>
      <c r="E423" s="389"/>
      <c r="F423" s="390"/>
      <c r="G423" s="390"/>
      <c r="H423" s="390"/>
      <c r="I423" s="391"/>
      <c r="J423" s="391"/>
      <c r="K423" s="389"/>
      <c r="L423" s="197"/>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c r="AL423" s="324"/>
    </row>
    <row r="424" spans="1:38" s="325" customFormat="1">
      <c r="A424" s="304"/>
      <c r="B424" s="350"/>
      <c r="C424" s="392"/>
      <c r="D424" s="389"/>
      <c r="E424" s="389"/>
      <c r="F424" s="390"/>
      <c r="G424" s="390"/>
      <c r="H424" s="390"/>
      <c r="I424" s="391"/>
      <c r="J424" s="391"/>
      <c r="K424" s="389"/>
      <c r="L424" s="197"/>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c r="AL424" s="324"/>
    </row>
    <row r="425" spans="1:38" s="325" customFormat="1">
      <c r="A425" s="304"/>
      <c r="B425" s="350"/>
      <c r="C425" s="392"/>
      <c r="D425" s="389"/>
      <c r="E425" s="389"/>
      <c r="F425" s="390"/>
      <c r="G425" s="390"/>
      <c r="H425" s="390"/>
      <c r="I425" s="391"/>
      <c r="J425" s="391"/>
      <c r="K425" s="389"/>
      <c r="L425" s="197"/>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c r="AL425" s="324"/>
    </row>
    <row r="426" spans="1:38" s="325" customFormat="1">
      <c r="A426" s="304"/>
      <c r="B426" s="350"/>
      <c r="C426" s="392"/>
      <c r="D426" s="389"/>
      <c r="E426" s="389"/>
      <c r="F426" s="390"/>
      <c r="G426" s="390"/>
      <c r="H426" s="390"/>
      <c r="I426" s="391"/>
      <c r="J426" s="391"/>
      <c r="K426" s="389"/>
      <c r="L426" s="197"/>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c r="AL426" s="324"/>
    </row>
    <row r="427" spans="1:38" s="325" customFormat="1">
      <c r="A427" s="304"/>
      <c r="B427" s="350"/>
      <c r="C427" s="392"/>
      <c r="D427" s="389"/>
      <c r="E427" s="389"/>
      <c r="F427" s="390"/>
      <c r="G427" s="390"/>
      <c r="H427" s="390"/>
      <c r="I427" s="391"/>
      <c r="J427" s="391"/>
      <c r="K427" s="389"/>
      <c r="L427" s="197"/>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c r="AL427" s="324"/>
    </row>
    <row r="428" spans="1:38" s="325" customFormat="1">
      <c r="A428" s="304"/>
      <c r="B428" s="350"/>
      <c r="C428" s="392"/>
      <c r="D428" s="389"/>
      <c r="E428" s="389"/>
      <c r="F428" s="390"/>
      <c r="G428" s="390"/>
      <c r="H428" s="390"/>
      <c r="I428" s="391"/>
      <c r="J428" s="391"/>
      <c r="K428" s="389"/>
      <c r="L428" s="197"/>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c r="AL428" s="324"/>
    </row>
    <row r="429" spans="1:38" s="325" customFormat="1">
      <c r="A429" s="304"/>
      <c r="B429" s="350"/>
      <c r="C429" s="392"/>
      <c r="D429" s="389"/>
      <c r="E429" s="389"/>
      <c r="F429" s="390"/>
      <c r="G429" s="390"/>
      <c r="H429" s="390"/>
      <c r="I429" s="391"/>
      <c r="J429" s="391"/>
      <c r="K429" s="389"/>
      <c r="L429" s="197"/>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c r="AL429" s="324"/>
    </row>
    <row r="430" spans="1:38" s="325" customFormat="1">
      <c r="A430" s="304"/>
      <c r="B430" s="350"/>
      <c r="C430" s="392"/>
      <c r="D430" s="389"/>
      <c r="E430" s="389"/>
      <c r="F430" s="390"/>
      <c r="G430" s="390"/>
      <c r="H430" s="390"/>
      <c r="I430" s="391"/>
      <c r="J430" s="391"/>
      <c r="K430" s="389"/>
      <c r="L430" s="197"/>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c r="AL430" s="324"/>
    </row>
    <row r="431" spans="1:38" s="325" customFormat="1">
      <c r="A431" s="304"/>
      <c r="B431" s="350"/>
      <c r="C431" s="392"/>
      <c r="D431" s="389"/>
      <c r="E431" s="389"/>
      <c r="F431" s="390"/>
      <c r="G431" s="390"/>
      <c r="H431" s="390"/>
      <c r="I431" s="391"/>
      <c r="J431" s="391"/>
      <c r="K431" s="389"/>
      <c r="L431" s="197"/>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c r="AL431" s="324"/>
    </row>
    <row r="432" spans="1:38" s="325" customFormat="1">
      <c r="A432" s="304"/>
      <c r="B432" s="350"/>
      <c r="C432" s="392"/>
      <c r="D432" s="389"/>
      <c r="E432" s="389"/>
      <c r="F432" s="390"/>
      <c r="G432" s="390"/>
      <c r="H432" s="390"/>
      <c r="I432" s="391"/>
      <c r="J432" s="391"/>
      <c r="K432" s="389"/>
      <c r="L432" s="197"/>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c r="AL432" s="324"/>
    </row>
    <row r="433" spans="1:38" s="325" customFormat="1">
      <c r="A433" s="304"/>
      <c r="B433" s="350"/>
      <c r="C433" s="392"/>
      <c r="D433" s="389"/>
      <c r="E433" s="389"/>
      <c r="F433" s="390"/>
      <c r="G433" s="390"/>
      <c r="H433" s="390"/>
      <c r="I433" s="391"/>
      <c r="J433" s="391"/>
      <c r="K433" s="389"/>
      <c r="L433" s="197"/>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c r="AL433" s="324"/>
    </row>
    <row r="434" spans="1:38" s="325" customFormat="1">
      <c r="A434" s="304"/>
      <c r="B434" s="350"/>
      <c r="C434" s="392"/>
      <c r="D434" s="389"/>
      <c r="E434" s="389"/>
      <c r="F434" s="390"/>
      <c r="G434" s="390"/>
      <c r="H434" s="390"/>
      <c r="I434" s="391"/>
      <c r="J434" s="391"/>
      <c r="K434" s="389"/>
      <c r="L434" s="197"/>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c r="AL434" s="324"/>
    </row>
    <row r="435" spans="1:38" s="325" customFormat="1">
      <c r="A435" s="304"/>
      <c r="B435" s="350"/>
      <c r="C435" s="392"/>
      <c r="D435" s="389"/>
      <c r="E435" s="389"/>
      <c r="F435" s="390"/>
      <c r="G435" s="390"/>
      <c r="H435" s="390"/>
      <c r="I435" s="391"/>
      <c r="J435" s="391"/>
      <c r="K435" s="389"/>
      <c r="L435" s="197"/>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c r="AL435" s="324"/>
    </row>
    <row r="436" spans="1:38" s="325" customFormat="1">
      <c r="A436" s="304"/>
      <c r="B436" s="350"/>
      <c r="C436" s="392"/>
      <c r="D436" s="389"/>
      <c r="E436" s="389"/>
      <c r="F436" s="390"/>
      <c r="G436" s="390"/>
      <c r="H436" s="390"/>
      <c r="I436" s="391"/>
      <c r="J436" s="391"/>
      <c r="K436" s="389"/>
      <c r="L436" s="197"/>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c r="AL436" s="324"/>
    </row>
    <row r="437" spans="1:38" s="325" customFormat="1">
      <c r="A437" s="304"/>
      <c r="B437" s="350"/>
      <c r="C437" s="392"/>
      <c r="D437" s="389"/>
      <c r="E437" s="389"/>
      <c r="F437" s="390"/>
      <c r="G437" s="390"/>
      <c r="H437" s="390"/>
      <c r="I437" s="391"/>
      <c r="J437" s="391"/>
      <c r="K437" s="389"/>
      <c r="L437" s="197"/>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c r="AL437" s="324"/>
    </row>
    <row r="438" spans="1:38" s="325" customFormat="1">
      <c r="A438" s="304"/>
      <c r="B438" s="350"/>
      <c r="C438" s="392"/>
      <c r="D438" s="389"/>
      <c r="E438" s="389"/>
      <c r="F438" s="390"/>
      <c r="G438" s="390"/>
      <c r="H438" s="390"/>
      <c r="I438" s="391"/>
      <c r="J438" s="391"/>
      <c r="K438" s="389"/>
      <c r="L438" s="197"/>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c r="AL438" s="324"/>
    </row>
    <row r="439" spans="1:38" s="325" customFormat="1">
      <c r="A439" s="304"/>
      <c r="B439" s="350"/>
      <c r="C439" s="392"/>
      <c r="D439" s="389"/>
      <c r="E439" s="389"/>
      <c r="F439" s="390"/>
      <c r="G439" s="390"/>
      <c r="H439" s="390"/>
      <c r="I439" s="391"/>
      <c r="J439" s="391"/>
      <c r="K439" s="389"/>
      <c r="L439" s="197"/>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c r="AL439" s="324"/>
    </row>
    <row r="440" spans="1:38" s="325" customFormat="1">
      <c r="A440" s="304"/>
      <c r="B440" s="350"/>
      <c r="C440" s="392"/>
      <c r="D440" s="389"/>
      <c r="E440" s="389"/>
      <c r="F440" s="390"/>
      <c r="G440" s="390"/>
      <c r="H440" s="390"/>
      <c r="I440" s="391"/>
      <c r="J440" s="391"/>
      <c r="K440" s="389"/>
      <c r="L440" s="197"/>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c r="AL440" s="324"/>
    </row>
    <row r="441" spans="1:38" s="325" customFormat="1">
      <c r="A441" s="304"/>
      <c r="B441" s="350"/>
      <c r="C441" s="392"/>
      <c r="D441" s="389"/>
      <c r="E441" s="389"/>
      <c r="F441" s="390"/>
      <c r="G441" s="390"/>
      <c r="H441" s="390"/>
      <c r="I441" s="391"/>
      <c r="J441" s="391"/>
      <c r="K441" s="389"/>
      <c r="L441" s="197"/>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c r="AL441" s="324"/>
    </row>
    <row r="442" spans="1:38" s="325" customFormat="1">
      <c r="A442" s="304"/>
      <c r="B442" s="350"/>
      <c r="C442" s="392"/>
      <c r="D442" s="389"/>
      <c r="E442" s="389"/>
      <c r="F442" s="390"/>
      <c r="G442" s="390"/>
      <c r="H442" s="390"/>
      <c r="I442" s="391"/>
      <c r="J442" s="391"/>
      <c r="K442" s="389"/>
      <c r="L442" s="197"/>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c r="AL442" s="324"/>
    </row>
    <row r="443" spans="1:38" s="325" customFormat="1">
      <c r="A443" s="304"/>
      <c r="B443" s="350"/>
      <c r="C443" s="392"/>
      <c r="D443" s="389"/>
      <c r="E443" s="389"/>
      <c r="F443" s="390"/>
      <c r="G443" s="390"/>
      <c r="H443" s="390"/>
      <c r="I443" s="391"/>
      <c r="J443" s="391"/>
      <c r="K443" s="389"/>
      <c r="L443" s="197"/>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c r="AL443" s="324"/>
    </row>
    <row r="444" spans="1:38" s="325" customFormat="1">
      <c r="A444" s="304"/>
      <c r="B444" s="350"/>
      <c r="C444" s="392"/>
      <c r="D444" s="389"/>
      <c r="E444" s="389"/>
      <c r="F444" s="390"/>
      <c r="G444" s="390"/>
      <c r="H444" s="390"/>
      <c r="I444" s="391"/>
      <c r="J444" s="391"/>
      <c r="K444" s="389"/>
      <c r="L444" s="197"/>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c r="AL444" s="324"/>
    </row>
    <row r="445" spans="1:38" s="325" customFormat="1">
      <c r="A445" s="304"/>
      <c r="B445" s="350"/>
      <c r="C445" s="392"/>
      <c r="D445" s="389"/>
      <c r="E445" s="389"/>
      <c r="F445" s="390"/>
      <c r="G445" s="390"/>
      <c r="H445" s="390"/>
      <c r="I445" s="391"/>
      <c r="J445" s="391"/>
      <c r="K445" s="389"/>
      <c r="L445" s="197"/>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c r="AL445" s="324"/>
    </row>
    <row r="446" spans="1:38" s="325" customFormat="1">
      <c r="A446" s="304"/>
      <c r="B446" s="350"/>
      <c r="C446" s="392"/>
      <c r="D446" s="389"/>
      <c r="E446" s="389"/>
      <c r="F446" s="390"/>
      <c r="G446" s="390"/>
      <c r="H446" s="390"/>
      <c r="I446" s="391"/>
      <c r="J446" s="391"/>
      <c r="K446" s="389"/>
      <c r="L446" s="197"/>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c r="AL446" s="324"/>
    </row>
    <row r="447" spans="1:38" s="325" customFormat="1">
      <c r="A447" s="304"/>
      <c r="B447" s="350"/>
      <c r="C447" s="392"/>
      <c r="D447" s="389"/>
      <c r="E447" s="389"/>
      <c r="F447" s="390"/>
      <c r="G447" s="390"/>
      <c r="H447" s="390"/>
      <c r="I447" s="391"/>
      <c r="J447" s="391"/>
      <c r="K447" s="389"/>
      <c r="L447" s="197"/>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c r="AL447" s="324"/>
    </row>
    <row r="448" spans="1:38" s="325" customFormat="1">
      <c r="A448" s="304"/>
      <c r="B448" s="350"/>
      <c r="C448" s="392"/>
      <c r="D448" s="389"/>
      <c r="E448" s="389"/>
      <c r="F448" s="390"/>
      <c r="G448" s="390"/>
      <c r="H448" s="390"/>
      <c r="I448" s="391"/>
      <c r="J448" s="391"/>
      <c r="K448" s="389"/>
      <c r="L448" s="197"/>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c r="AL448" s="324"/>
    </row>
    <row r="449" spans="1:38" s="325" customFormat="1">
      <c r="A449" s="304"/>
      <c r="B449" s="350"/>
      <c r="C449" s="392"/>
      <c r="D449" s="389"/>
      <c r="E449" s="389"/>
      <c r="F449" s="390"/>
      <c r="G449" s="390"/>
      <c r="H449" s="390"/>
      <c r="I449" s="391"/>
      <c r="J449" s="391"/>
      <c r="K449" s="389"/>
      <c r="L449" s="197"/>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c r="AL449" s="324"/>
    </row>
    <row r="450" spans="1:38" s="325" customFormat="1">
      <c r="A450" s="304"/>
      <c r="B450" s="350"/>
      <c r="C450" s="392"/>
      <c r="D450" s="389"/>
      <c r="E450" s="389"/>
      <c r="F450" s="390"/>
      <c r="G450" s="390"/>
      <c r="H450" s="390"/>
      <c r="I450" s="391"/>
      <c r="J450" s="391"/>
      <c r="K450" s="389"/>
      <c r="L450" s="197"/>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c r="AL450" s="324"/>
    </row>
    <row r="451" spans="1:38" s="325" customFormat="1">
      <c r="A451" s="304"/>
      <c r="B451" s="350"/>
      <c r="C451" s="392"/>
      <c r="D451" s="389"/>
      <c r="E451" s="389"/>
      <c r="F451" s="390"/>
      <c r="G451" s="390"/>
      <c r="H451" s="390"/>
      <c r="I451" s="391"/>
      <c r="J451" s="391"/>
      <c r="K451" s="389"/>
      <c r="L451" s="197"/>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c r="AL451" s="324"/>
    </row>
    <row r="452" spans="1:38" s="325" customFormat="1">
      <c r="A452" s="304"/>
      <c r="B452" s="350"/>
      <c r="C452" s="392"/>
      <c r="D452" s="389"/>
      <c r="E452" s="389"/>
      <c r="F452" s="390"/>
      <c r="G452" s="390"/>
      <c r="H452" s="390"/>
      <c r="I452" s="391"/>
      <c r="J452" s="391"/>
      <c r="K452" s="389"/>
      <c r="L452" s="197"/>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c r="AL452" s="324"/>
    </row>
    <row r="453" spans="1:38" s="325" customFormat="1">
      <c r="A453" s="304"/>
      <c r="B453" s="350"/>
      <c r="C453" s="392"/>
      <c r="D453" s="389"/>
      <c r="E453" s="389"/>
      <c r="F453" s="390"/>
      <c r="G453" s="390"/>
      <c r="H453" s="390"/>
      <c r="I453" s="391"/>
      <c r="J453" s="391"/>
      <c r="K453" s="389"/>
      <c r="L453" s="197"/>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c r="AL453" s="324"/>
    </row>
    <row r="454" spans="1:38" s="325" customFormat="1">
      <c r="A454" s="304"/>
      <c r="B454" s="350"/>
      <c r="C454" s="392"/>
      <c r="D454" s="389"/>
      <c r="E454" s="389"/>
      <c r="F454" s="390"/>
      <c r="G454" s="390"/>
      <c r="H454" s="390"/>
      <c r="I454" s="391"/>
      <c r="J454" s="391"/>
      <c r="K454" s="389"/>
      <c r="L454" s="197"/>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c r="AL454" s="324"/>
    </row>
    <row r="455" spans="1:38" s="325" customFormat="1">
      <c r="A455" s="304"/>
      <c r="B455" s="350"/>
      <c r="C455" s="392"/>
      <c r="D455" s="389"/>
      <c r="E455" s="389"/>
      <c r="F455" s="390"/>
      <c r="G455" s="390"/>
      <c r="H455" s="390"/>
      <c r="I455" s="391"/>
      <c r="J455" s="391"/>
      <c r="K455" s="389"/>
      <c r="L455" s="197"/>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c r="AL455" s="324"/>
    </row>
    <row r="456" spans="1:38" s="325" customFormat="1">
      <c r="A456" s="304"/>
      <c r="B456" s="350"/>
      <c r="C456" s="392"/>
      <c r="D456" s="389"/>
      <c r="E456" s="389"/>
      <c r="F456" s="390"/>
      <c r="G456" s="390"/>
      <c r="H456" s="390"/>
      <c r="I456" s="391"/>
      <c r="J456" s="391"/>
      <c r="K456" s="389"/>
      <c r="L456" s="197"/>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4"/>
      <c r="AL456" s="324"/>
    </row>
    <row r="457" spans="1:38" s="325" customFormat="1">
      <c r="A457" s="304"/>
      <c r="B457" s="350"/>
      <c r="C457" s="392"/>
      <c r="D457" s="389"/>
      <c r="E457" s="389"/>
      <c r="F457" s="390"/>
      <c r="G457" s="390"/>
      <c r="H457" s="390"/>
      <c r="I457" s="391"/>
      <c r="J457" s="391"/>
      <c r="K457" s="389"/>
      <c r="L457" s="197"/>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4"/>
      <c r="AL457" s="324"/>
    </row>
    <row r="458" spans="1:38" s="325" customFormat="1">
      <c r="A458" s="304"/>
      <c r="B458" s="350"/>
      <c r="C458" s="392"/>
      <c r="D458" s="389"/>
      <c r="E458" s="389"/>
      <c r="F458" s="390"/>
      <c r="G458" s="390"/>
      <c r="H458" s="390"/>
      <c r="I458" s="391"/>
      <c r="J458" s="391"/>
      <c r="K458" s="389"/>
      <c r="L458" s="197"/>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4"/>
      <c r="AL458" s="324"/>
    </row>
    <row r="459" spans="1:38" s="325" customFormat="1">
      <c r="A459" s="304"/>
      <c r="B459" s="350"/>
      <c r="C459" s="392"/>
      <c r="D459" s="389"/>
      <c r="E459" s="389"/>
      <c r="F459" s="390"/>
      <c r="G459" s="390"/>
      <c r="H459" s="390"/>
      <c r="I459" s="391"/>
      <c r="J459" s="391"/>
      <c r="K459" s="389"/>
      <c r="L459" s="197"/>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4"/>
      <c r="AL459" s="324"/>
    </row>
    <row r="460" spans="1:38" s="325" customFormat="1">
      <c r="A460" s="304"/>
      <c r="B460" s="350"/>
      <c r="C460" s="392"/>
      <c r="D460" s="389"/>
      <c r="E460" s="389"/>
      <c r="F460" s="390"/>
      <c r="G460" s="390"/>
      <c r="H460" s="390"/>
      <c r="I460" s="391"/>
      <c r="J460" s="391"/>
      <c r="K460" s="389"/>
      <c r="L460" s="197"/>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4"/>
      <c r="AL460" s="324"/>
    </row>
    <row r="461" spans="1:38" s="325" customFormat="1">
      <c r="A461" s="304"/>
      <c r="B461" s="350"/>
      <c r="C461" s="392"/>
      <c r="D461" s="389"/>
      <c r="E461" s="389"/>
      <c r="F461" s="390"/>
      <c r="G461" s="390"/>
      <c r="H461" s="390"/>
      <c r="I461" s="391"/>
      <c r="J461" s="391"/>
      <c r="K461" s="389"/>
      <c r="L461" s="197"/>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4"/>
      <c r="AL461" s="324"/>
    </row>
    <row r="462" spans="1:38" s="325" customFormat="1">
      <c r="A462" s="304"/>
      <c r="B462" s="350"/>
      <c r="C462" s="392"/>
      <c r="D462" s="389"/>
      <c r="E462" s="389"/>
      <c r="F462" s="390"/>
      <c r="G462" s="390"/>
      <c r="H462" s="390"/>
      <c r="I462" s="391"/>
      <c r="J462" s="391"/>
      <c r="K462" s="389"/>
      <c r="L462" s="197"/>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4"/>
      <c r="AL462" s="324"/>
    </row>
    <row r="463" spans="1:38" s="325" customFormat="1">
      <c r="A463" s="304"/>
      <c r="B463" s="350"/>
      <c r="C463" s="392"/>
      <c r="D463" s="389"/>
      <c r="E463" s="389"/>
      <c r="F463" s="390"/>
      <c r="G463" s="390"/>
      <c r="H463" s="390"/>
      <c r="I463" s="391"/>
      <c r="J463" s="391"/>
      <c r="K463" s="389"/>
      <c r="L463" s="197"/>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4"/>
      <c r="AL463" s="324"/>
    </row>
    <row r="464" spans="1:38" s="325" customFormat="1">
      <c r="A464" s="304"/>
      <c r="B464" s="350"/>
      <c r="C464" s="392"/>
      <c r="D464" s="389"/>
      <c r="E464" s="389"/>
      <c r="F464" s="390"/>
      <c r="G464" s="390"/>
      <c r="H464" s="390"/>
      <c r="I464" s="391"/>
      <c r="J464" s="391"/>
      <c r="K464" s="389"/>
      <c r="L464" s="197"/>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4"/>
      <c r="AL464" s="324"/>
    </row>
    <row r="465" spans="1:38" s="325" customFormat="1">
      <c r="A465" s="304"/>
      <c r="B465" s="350"/>
      <c r="C465" s="392"/>
      <c r="D465" s="389"/>
      <c r="E465" s="389"/>
      <c r="F465" s="390"/>
      <c r="G465" s="390"/>
      <c r="H465" s="390"/>
      <c r="I465" s="391"/>
      <c r="J465" s="391"/>
      <c r="K465" s="389"/>
      <c r="L465" s="197"/>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4"/>
      <c r="AL465" s="324"/>
    </row>
    <row r="466" spans="1:38" s="325" customFormat="1">
      <c r="A466" s="304"/>
      <c r="B466" s="350"/>
      <c r="C466" s="392"/>
      <c r="D466" s="389"/>
      <c r="E466" s="389"/>
      <c r="F466" s="390"/>
      <c r="G466" s="390"/>
      <c r="H466" s="390"/>
      <c r="I466" s="391"/>
      <c r="J466" s="391"/>
      <c r="K466" s="389"/>
      <c r="L466" s="197"/>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4"/>
      <c r="AL466" s="324"/>
    </row>
    <row r="467" spans="1:38" s="325" customFormat="1">
      <c r="A467" s="304"/>
      <c r="B467" s="350"/>
      <c r="C467" s="392"/>
      <c r="D467" s="389"/>
      <c r="E467" s="389"/>
      <c r="F467" s="390"/>
      <c r="G467" s="390"/>
      <c r="H467" s="390"/>
      <c r="I467" s="391"/>
      <c r="J467" s="391"/>
      <c r="K467" s="389"/>
      <c r="L467" s="197"/>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4"/>
      <c r="AL467" s="324"/>
    </row>
    <row r="468" spans="1:38" s="325" customFormat="1">
      <c r="A468" s="304"/>
      <c r="B468" s="350"/>
      <c r="C468" s="392"/>
      <c r="D468" s="389"/>
      <c r="E468" s="389"/>
      <c r="F468" s="390"/>
      <c r="G468" s="390"/>
      <c r="H468" s="390"/>
      <c r="I468" s="391"/>
      <c r="J468" s="391"/>
      <c r="K468" s="389"/>
      <c r="L468" s="197"/>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4"/>
      <c r="AL468" s="324"/>
    </row>
    <row r="469" spans="1:38" s="325" customFormat="1">
      <c r="A469" s="304"/>
      <c r="B469" s="350"/>
      <c r="C469" s="392"/>
      <c r="D469" s="389"/>
      <c r="E469" s="389"/>
      <c r="F469" s="390"/>
      <c r="G469" s="390"/>
      <c r="H469" s="390"/>
      <c r="I469" s="391"/>
      <c r="J469" s="391"/>
      <c r="K469" s="389"/>
      <c r="L469" s="197"/>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4"/>
      <c r="AL469" s="324"/>
    </row>
    <row r="470" spans="1:38" s="325" customFormat="1">
      <c r="A470" s="304"/>
      <c r="B470" s="350"/>
      <c r="C470" s="392"/>
      <c r="D470" s="389"/>
      <c r="E470" s="389"/>
      <c r="F470" s="390"/>
      <c r="G470" s="390"/>
      <c r="H470" s="390"/>
      <c r="I470" s="391"/>
      <c r="J470" s="391"/>
      <c r="K470" s="389"/>
      <c r="L470" s="197"/>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4"/>
      <c r="AL470" s="324"/>
    </row>
    <row r="471" spans="1:38" s="325" customFormat="1">
      <c r="A471" s="304"/>
      <c r="B471" s="350"/>
      <c r="C471" s="392"/>
      <c r="D471" s="389"/>
      <c r="E471" s="389"/>
      <c r="F471" s="390"/>
      <c r="G471" s="390"/>
      <c r="H471" s="390"/>
      <c r="I471" s="391"/>
      <c r="J471" s="391"/>
      <c r="K471" s="389"/>
      <c r="L471" s="197"/>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4"/>
      <c r="AL471" s="324"/>
    </row>
    <row r="472" spans="1:38" s="325" customFormat="1">
      <c r="A472" s="304"/>
      <c r="B472" s="350"/>
      <c r="C472" s="392"/>
      <c r="D472" s="389"/>
      <c r="E472" s="389"/>
      <c r="F472" s="390"/>
      <c r="G472" s="390"/>
      <c r="H472" s="390"/>
      <c r="I472" s="391"/>
      <c r="J472" s="391"/>
      <c r="K472" s="389"/>
      <c r="L472" s="197"/>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4"/>
      <c r="AL472" s="324"/>
    </row>
    <row r="473" spans="1:38" s="325" customFormat="1">
      <c r="A473" s="304"/>
      <c r="B473" s="350"/>
      <c r="C473" s="392"/>
      <c r="D473" s="389"/>
      <c r="E473" s="389"/>
      <c r="F473" s="390"/>
      <c r="G473" s="390"/>
      <c r="H473" s="390"/>
      <c r="I473" s="391"/>
      <c r="J473" s="391"/>
      <c r="K473" s="389"/>
      <c r="L473" s="197"/>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4"/>
      <c r="AL473" s="324"/>
    </row>
    <row r="474" spans="1:38" s="325" customFormat="1">
      <c r="A474" s="304"/>
      <c r="B474" s="350"/>
      <c r="C474" s="392"/>
      <c r="D474" s="389"/>
      <c r="E474" s="389"/>
      <c r="F474" s="390"/>
      <c r="G474" s="390"/>
      <c r="H474" s="390"/>
      <c r="I474" s="391"/>
      <c r="J474" s="391"/>
      <c r="K474" s="389"/>
      <c r="L474" s="197"/>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4"/>
      <c r="AL474" s="324"/>
    </row>
    <row r="475" spans="1:38" s="325" customFormat="1">
      <c r="A475" s="304"/>
      <c r="B475" s="350"/>
      <c r="C475" s="392"/>
      <c r="D475" s="389"/>
      <c r="E475" s="389"/>
      <c r="F475" s="390"/>
      <c r="G475" s="390"/>
      <c r="H475" s="390"/>
      <c r="I475" s="391"/>
      <c r="J475" s="391"/>
      <c r="K475" s="389"/>
      <c r="L475" s="197"/>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4"/>
      <c r="AL475" s="324"/>
    </row>
    <row r="476" spans="1:38" s="325" customFormat="1">
      <c r="A476" s="304"/>
      <c r="B476" s="350"/>
      <c r="C476" s="392"/>
      <c r="D476" s="389"/>
      <c r="E476" s="389"/>
      <c r="F476" s="390"/>
      <c r="G476" s="390"/>
      <c r="H476" s="390"/>
      <c r="I476" s="391"/>
      <c r="J476" s="391"/>
      <c r="K476" s="389"/>
      <c r="L476" s="197"/>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4"/>
      <c r="AL476" s="324"/>
    </row>
    <row r="477" spans="1:38" s="325" customFormat="1">
      <c r="A477" s="304"/>
      <c r="B477" s="350"/>
      <c r="C477" s="392"/>
      <c r="D477" s="389"/>
      <c r="E477" s="389"/>
      <c r="F477" s="390"/>
      <c r="G477" s="390"/>
      <c r="H477" s="390"/>
      <c r="I477" s="391"/>
      <c r="J477" s="391"/>
      <c r="K477" s="389"/>
      <c r="L477" s="197"/>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4"/>
      <c r="AL477" s="324"/>
    </row>
    <row r="478" spans="1:38" s="325" customFormat="1">
      <c r="A478" s="304"/>
      <c r="B478" s="350"/>
      <c r="C478" s="392"/>
      <c r="D478" s="389"/>
      <c r="E478" s="389"/>
      <c r="F478" s="390"/>
      <c r="G478" s="390"/>
      <c r="H478" s="390"/>
      <c r="I478" s="391"/>
      <c r="J478" s="391"/>
      <c r="K478" s="389"/>
      <c r="L478" s="197"/>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4"/>
      <c r="AL478" s="324"/>
    </row>
    <row r="479" spans="1:38" s="325" customFormat="1">
      <c r="A479" s="304"/>
      <c r="B479" s="350"/>
      <c r="C479" s="392"/>
      <c r="D479" s="389"/>
      <c r="E479" s="389"/>
      <c r="F479" s="390"/>
      <c r="G479" s="390"/>
      <c r="H479" s="390"/>
      <c r="I479" s="391"/>
      <c r="J479" s="391"/>
      <c r="K479" s="389"/>
      <c r="L479" s="197"/>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4"/>
      <c r="AL479" s="324"/>
    </row>
    <row r="480" spans="1:38" s="325" customFormat="1">
      <c r="A480" s="304"/>
      <c r="B480" s="350"/>
      <c r="C480" s="392"/>
      <c r="D480" s="389"/>
      <c r="E480" s="389"/>
      <c r="F480" s="390"/>
      <c r="G480" s="390"/>
      <c r="H480" s="390"/>
      <c r="I480" s="391"/>
      <c r="J480" s="391"/>
      <c r="K480" s="389"/>
      <c r="L480" s="197"/>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4"/>
      <c r="AL480" s="324"/>
    </row>
    <row r="481" spans="1:38" s="325" customFormat="1">
      <c r="A481" s="304"/>
      <c r="B481" s="350"/>
      <c r="C481" s="392"/>
      <c r="D481" s="389"/>
      <c r="E481" s="389"/>
      <c r="F481" s="390"/>
      <c r="G481" s="390"/>
      <c r="H481" s="390"/>
      <c r="I481" s="391"/>
      <c r="J481" s="391"/>
      <c r="K481" s="389"/>
      <c r="L481" s="197"/>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4"/>
      <c r="AL481" s="324"/>
    </row>
    <row r="482" spans="1:38" s="325" customFormat="1">
      <c r="A482" s="304"/>
      <c r="B482" s="350"/>
      <c r="C482" s="392"/>
      <c r="D482" s="389"/>
      <c r="E482" s="389"/>
      <c r="F482" s="390"/>
      <c r="G482" s="390"/>
      <c r="H482" s="390"/>
      <c r="I482" s="391"/>
      <c r="J482" s="391"/>
      <c r="K482" s="389"/>
      <c r="L482" s="197"/>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4"/>
      <c r="AL482" s="324"/>
    </row>
    <row r="483" spans="1:38" s="325" customFormat="1">
      <c r="A483" s="304"/>
      <c r="B483" s="350"/>
      <c r="C483" s="392"/>
      <c r="D483" s="389"/>
      <c r="E483" s="389"/>
      <c r="F483" s="390"/>
      <c r="G483" s="390"/>
      <c r="H483" s="390"/>
      <c r="I483" s="391"/>
      <c r="J483" s="391"/>
      <c r="K483" s="389"/>
      <c r="L483" s="197"/>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4"/>
      <c r="AL483" s="324"/>
    </row>
    <row r="484" spans="1:38" s="325" customFormat="1">
      <c r="A484" s="304"/>
      <c r="B484" s="350"/>
      <c r="C484" s="392"/>
      <c r="D484" s="389"/>
      <c r="E484" s="389"/>
      <c r="F484" s="390"/>
      <c r="G484" s="390"/>
      <c r="H484" s="390"/>
      <c r="I484" s="391"/>
      <c r="J484" s="391"/>
      <c r="K484" s="389"/>
      <c r="L484" s="197"/>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4"/>
      <c r="AL484" s="324"/>
    </row>
    <row r="485" spans="1:38" s="325" customFormat="1">
      <c r="A485" s="304"/>
      <c r="B485" s="350"/>
      <c r="C485" s="392"/>
      <c r="D485" s="389"/>
      <c r="E485" s="389"/>
      <c r="F485" s="390"/>
      <c r="G485" s="390"/>
      <c r="H485" s="390"/>
      <c r="I485" s="391"/>
      <c r="J485" s="391"/>
      <c r="K485" s="389"/>
      <c r="L485" s="197"/>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4"/>
      <c r="AL485" s="324"/>
    </row>
    <row r="486" spans="1:38" s="325" customFormat="1">
      <c r="A486" s="304"/>
      <c r="B486" s="350"/>
      <c r="C486" s="392"/>
      <c r="D486" s="389"/>
      <c r="E486" s="389"/>
      <c r="F486" s="390"/>
      <c r="G486" s="390"/>
      <c r="H486" s="390"/>
      <c r="I486" s="391"/>
      <c r="J486" s="391"/>
      <c r="K486" s="389"/>
      <c r="L486" s="197"/>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4"/>
      <c r="AL486" s="324"/>
    </row>
    <row r="487" spans="1:38">
      <c r="A487" s="304"/>
      <c r="B487" s="350"/>
      <c r="C487" s="392"/>
      <c r="D487" s="389"/>
      <c r="E487" s="389"/>
      <c r="F487" s="390"/>
      <c r="G487" s="390"/>
      <c r="H487" s="390"/>
      <c r="I487" s="391"/>
      <c r="J487" s="391"/>
      <c r="K487" s="389"/>
      <c r="L487" s="197"/>
    </row>
    <row r="488" spans="1:38">
      <c r="A488" s="304"/>
      <c r="B488" s="350"/>
      <c r="C488" s="392"/>
      <c r="D488" s="389"/>
      <c r="E488" s="389"/>
      <c r="F488" s="390"/>
      <c r="G488" s="390"/>
      <c r="H488" s="390"/>
      <c r="I488" s="391"/>
      <c r="J488" s="391"/>
      <c r="K488" s="389"/>
      <c r="L488" s="197"/>
    </row>
    <row r="489" spans="1:38">
      <c r="A489" s="304"/>
      <c r="B489" s="350"/>
      <c r="C489" s="392"/>
      <c r="D489" s="389"/>
      <c r="E489" s="389"/>
      <c r="F489" s="390"/>
      <c r="G489" s="390"/>
      <c r="H489" s="390"/>
      <c r="I489" s="391"/>
      <c r="J489" s="391"/>
      <c r="K489" s="389"/>
      <c r="L489" s="197"/>
    </row>
    <row r="490" spans="1:38">
      <c r="A490" s="304"/>
      <c r="B490" s="350"/>
      <c r="C490" s="392"/>
      <c r="D490" s="389"/>
      <c r="E490" s="389"/>
      <c r="F490" s="390"/>
      <c r="G490" s="390"/>
      <c r="H490" s="390"/>
      <c r="I490" s="391"/>
      <c r="J490" s="391"/>
      <c r="K490" s="389"/>
      <c r="L490" s="197"/>
    </row>
    <row r="491" spans="1:38">
      <c r="A491" s="304"/>
      <c r="B491" s="350"/>
      <c r="C491" s="392"/>
      <c r="D491" s="389"/>
      <c r="E491" s="389"/>
      <c r="F491" s="390"/>
      <c r="G491" s="390"/>
      <c r="H491" s="390"/>
      <c r="I491" s="391"/>
      <c r="J491" s="391"/>
      <c r="K491" s="389"/>
      <c r="L491" s="197"/>
    </row>
    <row r="492" spans="1:38">
      <c r="A492" s="304"/>
      <c r="B492" s="350"/>
      <c r="C492" s="392"/>
      <c r="D492" s="389"/>
      <c r="E492" s="389"/>
      <c r="F492" s="390"/>
      <c r="G492" s="390"/>
      <c r="H492" s="390"/>
      <c r="I492" s="391"/>
      <c r="J492" s="391"/>
      <c r="K492" s="389"/>
      <c r="L492" s="197"/>
    </row>
    <row r="493" spans="1:38">
      <c r="A493" s="304"/>
      <c r="B493" s="350"/>
      <c r="C493" s="392"/>
      <c r="D493" s="389"/>
      <c r="E493" s="389"/>
      <c r="F493" s="390"/>
      <c r="G493" s="390"/>
      <c r="H493" s="390"/>
      <c r="I493" s="391"/>
      <c r="J493" s="391"/>
      <c r="K493" s="389"/>
      <c r="L493" s="197"/>
    </row>
    <row r="494" spans="1:38">
      <c r="A494" s="304"/>
      <c r="B494" s="350"/>
      <c r="C494" s="392"/>
      <c r="D494" s="389"/>
      <c r="E494" s="389"/>
      <c r="F494" s="390"/>
      <c r="G494" s="390"/>
      <c r="H494" s="390"/>
      <c r="I494" s="391"/>
      <c r="J494" s="391"/>
      <c r="K494" s="389"/>
      <c r="L494" s="197"/>
    </row>
    <row r="495" spans="1:38">
      <c r="A495" s="304"/>
      <c r="B495" s="350"/>
      <c r="C495" s="392"/>
      <c r="D495" s="389"/>
      <c r="E495" s="389"/>
      <c r="F495" s="390"/>
      <c r="G495" s="390"/>
      <c r="H495" s="390"/>
      <c r="I495" s="391"/>
      <c r="J495" s="391"/>
      <c r="K495" s="389"/>
      <c r="L495" s="197"/>
    </row>
    <row r="496" spans="1:38">
      <c r="A496" s="304"/>
      <c r="B496" s="350"/>
      <c r="C496" s="392"/>
      <c r="D496" s="389"/>
      <c r="E496" s="389"/>
      <c r="F496" s="390"/>
      <c r="G496" s="390"/>
      <c r="H496" s="390"/>
      <c r="I496" s="391"/>
      <c r="J496" s="391"/>
      <c r="K496" s="389"/>
      <c r="L496" s="197"/>
    </row>
    <row r="497" spans="1:38">
      <c r="A497" s="304"/>
      <c r="B497" s="350"/>
      <c r="C497" s="392"/>
      <c r="D497" s="389"/>
      <c r="E497" s="389"/>
      <c r="F497" s="390"/>
      <c r="G497" s="390"/>
      <c r="H497" s="390"/>
      <c r="I497" s="391"/>
      <c r="J497" s="391"/>
      <c r="K497" s="389"/>
      <c r="L497" s="197"/>
    </row>
    <row r="498" spans="1:38">
      <c r="A498" s="304"/>
      <c r="B498" s="350"/>
      <c r="C498" s="392"/>
      <c r="D498" s="389"/>
      <c r="E498" s="389"/>
      <c r="F498" s="390"/>
      <c r="G498" s="390"/>
      <c r="H498" s="390"/>
      <c r="I498" s="391"/>
      <c r="J498" s="391"/>
      <c r="K498" s="389"/>
      <c r="L498" s="197"/>
    </row>
    <row r="499" spans="1:38">
      <c r="A499" s="304"/>
      <c r="B499" s="350"/>
      <c r="C499" s="392"/>
      <c r="D499" s="389"/>
      <c r="E499" s="389"/>
      <c r="F499" s="390"/>
      <c r="G499" s="390"/>
      <c r="H499" s="390"/>
      <c r="I499" s="391"/>
      <c r="J499" s="391"/>
      <c r="K499" s="389"/>
      <c r="L499" s="197"/>
    </row>
    <row r="500" spans="1:38">
      <c r="A500" s="304"/>
      <c r="B500" s="350"/>
      <c r="C500" s="392"/>
      <c r="D500" s="389"/>
      <c r="E500" s="389"/>
      <c r="F500" s="390"/>
      <c r="G500" s="390"/>
      <c r="H500" s="390"/>
      <c r="I500" s="391"/>
      <c r="J500" s="391"/>
      <c r="K500" s="389"/>
      <c r="L500" s="197"/>
    </row>
    <row r="501" spans="1:38">
      <c r="A501" s="304"/>
      <c r="B501" s="350"/>
      <c r="C501" s="392"/>
      <c r="D501" s="389"/>
      <c r="E501" s="389"/>
      <c r="F501" s="390"/>
      <c r="G501" s="390"/>
      <c r="H501" s="390"/>
      <c r="I501" s="391"/>
      <c r="J501" s="391"/>
      <c r="K501" s="389"/>
      <c r="L501" s="197"/>
    </row>
    <row r="502" spans="1:38" s="161" customFormat="1">
      <c r="A502" s="304"/>
      <c r="B502" s="350"/>
      <c r="C502" s="392"/>
      <c r="D502" s="389"/>
      <c r="E502" s="389"/>
      <c r="F502" s="390"/>
      <c r="G502" s="390"/>
      <c r="H502" s="390"/>
      <c r="I502" s="391"/>
      <c r="J502" s="391"/>
      <c r="K502" s="389"/>
      <c r="L502" s="197"/>
      <c r="AK502" s="162"/>
      <c r="AL502" s="162"/>
    </row>
    <row r="503" spans="1:38" s="161" customFormat="1">
      <c r="A503" s="304"/>
      <c r="B503" s="350"/>
      <c r="C503" s="392"/>
      <c r="D503" s="389"/>
      <c r="E503" s="389"/>
      <c r="F503" s="390"/>
      <c r="G503" s="390"/>
      <c r="H503" s="390"/>
      <c r="I503" s="391"/>
      <c r="J503" s="391"/>
      <c r="K503" s="389"/>
      <c r="L503" s="197"/>
      <c r="AK503" s="162"/>
      <c r="AL503" s="162"/>
    </row>
    <row r="504" spans="1:38" s="161" customFormat="1">
      <c r="A504" s="304"/>
      <c r="B504" s="350"/>
      <c r="C504" s="392"/>
      <c r="D504" s="389"/>
      <c r="E504" s="389"/>
      <c r="F504" s="390"/>
      <c r="G504" s="390"/>
      <c r="H504" s="390"/>
      <c r="I504" s="391"/>
      <c r="J504" s="391"/>
      <c r="K504" s="389"/>
      <c r="L504" s="197"/>
      <c r="AK504" s="162"/>
      <c r="AL504" s="162"/>
    </row>
    <row r="505" spans="1:38" s="161" customFormat="1">
      <c r="A505" s="304"/>
      <c r="B505" s="350"/>
      <c r="C505" s="392"/>
      <c r="D505" s="389"/>
      <c r="E505" s="389"/>
      <c r="F505" s="390"/>
      <c r="G505" s="390"/>
      <c r="H505" s="390"/>
      <c r="I505" s="391"/>
      <c r="J505" s="391"/>
      <c r="K505" s="389"/>
      <c r="L505" s="197"/>
      <c r="AK505" s="162"/>
      <c r="AL505" s="162"/>
    </row>
    <row r="506" spans="1:38" s="161" customFormat="1">
      <c r="A506" s="304"/>
      <c r="B506" s="350"/>
      <c r="C506" s="392"/>
      <c r="D506" s="389"/>
      <c r="E506" s="389"/>
      <c r="F506" s="390"/>
      <c r="G506" s="390"/>
      <c r="H506" s="390"/>
      <c r="I506" s="391"/>
      <c r="J506" s="391"/>
      <c r="K506" s="389"/>
      <c r="L506" s="197"/>
      <c r="AK506" s="162"/>
      <c r="AL506" s="162"/>
    </row>
    <row r="507" spans="1:38" s="161" customFormat="1">
      <c r="A507" s="304"/>
      <c r="B507" s="350"/>
      <c r="C507" s="392"/>
      <c r="D507" s="389"/>
      <c r="E507" s="389"/>
      <c r="F507" s="390"/>
      <c r="G507" s="390"/>
      <c r="H507" s="390"/>
      <c r="I507" s="391"/>
      <c r="J507" s="391"/>
      <c r="K507" s="389"/>
      <c r="L507" s="197"/>
      <c r="AK507" s="162"/>
      <c r="AL507" s="162"/>
    </row>
    <row r="508" spans="1:38" s="161" customFormat="1">
      <c r="A508" s="304"/>
      <c r="B508" s="350"/>
      <c r="C508" s="392"/>
      <c r="D508" s="389"/>
      <c r="E508" s="389"/>
      <c r="F508" s="390"/>
      <c r="G508" s="390"/>
      <c r="H508" s="390"/>
      <c r="I508" s="391"/>
      <c r="J508" s="391"/>
      <c r="K508" s="389"/>
      <c r="L508" s="197"/>
      <c r="AK508" s="162"/>
      <c r="AL508" s="162"/>
    </row>
    <row r="509" spans="1:38" s="161" customFormat="1">
      <c r="A509" s="304"/>
      <c r="B509" s="350"/>
      <c r="C509" s="392"/>
      <c r="D509" s="389"/>
      <c r="E509" s="389"/>
      <c r="F509" s="390"/>
      <c r="G509" s="390"/>
      <c r="H509" s="390"/>
      <c r="I509" s="391"/>
      <c r="J509" s="391"/>
      <c r="K509" s="389"/>
      <c r="L509" s="197"/>
      <c r="AK509" s="162"/>
      <c r="AL509" s="162"/>
    </row>
    <row r="510" spans="1:38" s="161" customFormat="1">
      <c r="A510" s="304"/>
      <c r="B510" s="350"/>
      <c r="C510" s="392"/>
      <c r="D510" s="389"/>
      <c r="E510" s="389"/>
      <c r="F510" s="390"/>
      <c r="G510" s="390"/>
      <c r="H510" s="390"/>
      <c r="I510" s="391"/>
      <c r="J510" s="391"/>
      <c r="K510" s="389"/>
      <c r="L510" s="197"/>
      <c r="AK510" s="162"/>
      <c r="AL510" s="162"/>
    </row>
    <row r="511" spans="1:38" s="161" customFormat="1">
      <c r="A511" s="304"/>
      <c r="B511" s="350"/>
      <c r="C511" s="392"/>
      <c r="D511" s="389"/>
      <c r="E511" s="389"/>
      <c r="F511" s="390"/>
      <c r="G511" s="390"/>
      <c r="H511" s="390"/>
      <c r="I511" s="391"/>
      <c r="J511" s="391"/>
      <c r="K511" s="389"/>
      <c r="L511" s="197"/>
      <c r="AK511" s="162"/>
      <c r="AL511" s="162"/>
    </row>
    <row r="512" spans="1:38" s="161" customFormat="1">
      <c r="A512" s="304"/>
      <c r="B512" s="350"/>
      <c r="C512" s="392"/>
      <c r="D512" s="389"/>
      <c r="E512" s="389"/>
      <c r="F512" s="390"/>
      <c r="G512" s="390"/>
      <c r="H512" s="390"/>
      <c r="I512" s="391"/>
      <c r="J512" s="391"/>
      <c r="K512" s="389"/>
      <c r="L512" s="197"/>
      <c r="AK512" s="162"/>
      <c r="AL512" s="162"/>
    </row>
    <row r="513" spans="1:38" s="161" customFormat="1">
      <c r="A513" s="304"/>
      <c r="B513" s="350"/>
      <c r="C513" s="392"/>
      <c r="D513" s="389"/>
      <c r="E513" s="389"/>
      <c r="F513" s="390"/>
      <c r="G513" s="390"/>
      <c r="H513" s="390"/>
      <c r="I513" s="391"/>
      <c r="J513" s="391"/>
      <c r="K513" s="389"/>
      <c r="L513" s="197"/>
      <c r="AK513" s="162"/>
      <c r="AL513" s="162"/>
    </row>
    <row r="514" spans="1:38" s="161" customFormat="1">
      <c r="A514" s="304"/>
      <c r="B514" s="350"/>
      <c r="C514" s="392"/>
      <c r="D514" s="389"/>
      <c r="E514" s="389"/>
      <c r="F514" s="390"/>
      <c r="G514" s="390"/>
      <c r="H514" s="390"/>
      <c r="I514" s="391"/>
      <c r="J514" s="391"/>
      <c r="K514" s="389"/>
      <c r="L514" s="197"/>
      <c r="AK514" s="162"/>
      <c r="AL514" s="162"/>
    </row>
    <row r="515" spans="1:38" s="161" customFormat="1">
      <c r="A515" s="304"/>
      <c r="B515" s="350"/>
      <c r="C515" s="392"/>
      <c r="D515" s="389"/>
      <c r="E515" s="389"/>
      <c r="F515" s="390"/>
      <c r="G515" s="390"/>
      <c r="H515" s="390"/>
      <c r="I515" s="391"/>
      <c r="J515" s="391"/>
      <c r="K515" s="389"/>
      <c r="L515" s="197"/>
      <c r="AK515" s="162"/>
      <c r="AL515" s="162"/>
    </row>
    <row r="516" spans="1:38" s="161" customFormat="1">
      <c r="A516" s="304"/>
      <c r="B516" s="350"/>
      <c r="C516" s="392"/>
      <c r="D516" s="389"/>
      <c r="E516" s="389"/>
      <c r="F516" s="390"/>
      <c r="G516" s="390"/>
      <c r="H516" s="390"/>
      <c r="I516" s="391"/>
      <c r="J516" s="391"/>
      <c r="K516" s="389"/>
      <c r="L516" s="197"/>
      <c r="AK516" s="162"/>
      <c r="AL516" s="162"/>
    </row>
    <row r="517" spans="1:38" s="161" customFormat="1">
      <c r="A517" s="304"/>
      <c r="B517" s="350"/>
      <c r="C517" s="392"/>
      <c r="D517" s="389"/>
      <c r="E517" s="389"/>
      <c r="F517" s="390"/>
      <c r="G517" s="390"/>
      <c r="H517" s="390"/>
      <c r="I517" s="391"/>
      <c r="J517" s="391"/>
      <c r="K517" s="389"/>
      <c r="L517" s="197"/>
      <c r="AK517" s="162"/>
      <c r="AL517" s="162"/>
    </row>
    <row r="518" spans="1:38" s="161" customFormat="1">
      <c r="A518" s="304"/>
      <c r="B518" s="350"/>
      <c r="C518" s="392"/>
      <c r="D518" s="389"/>
      <c r="E518" s="389"/>
      <c r="F518" s="390"/>
      <c r="G518" s="390"/>
      <c r="H518" s="390"/>
      <c r="I518" s="391"/>
      <c r="J518" s="391"/>
      <c r="K518" s="389"/>
      <c r="L518" s="197"/>
      <c r="AK518" s="162"/>
      <c r="AL518" s="162"/>
    </row>
    <row r="519" spans="1:38" s="161" customFormat="1">
      <c r="A519" s="304"/>
      <c r="B519" s="350"/>
      <c r="C519" s="392"/>
      <c r="D519" s="389"/>
      <c r="E519" s="389"/>
      <c r="F519" s="390"/>
      <c r="G519" s="390"/>
      <c r="H519" s="390"/>
      <c r="I519" s="391"/>
      <c r="J519" s="391"/>
      <c r="K519" s="389"/>
      <c r="L519" s="197"/>
      <c r="AK519" s="162"/>
      <c r="AL519" s="162"/>
    </row>
    <row r="520" spans="1:38" s="161" customFormat="1">
      <c r="A520" s="304"/>
      <c r="B520" s="350"/>
      <c r="C520" s="392"/>
      <c r="D520" s="389"/>
      <c r="E520" s="389"/>
      <c r="F520" s="390"/>
      <c r="G520" s="390"/>
      <c r="H520" s="390"/>
      <c r="I520" s="391"/>
      <c r="J520" s="391"/>
      <c r="K520" s="389"/>
      <c r="L520" s="197"/>
      <c r="AK520" s="162"/>
      <c r="AL520" s="162"/>
    </row>
    <row r="521" spans="1:38" s="161" customFormat="1">
      <c r="A521" s="304"/>
      <c r="B521" s="350"/>
      <c r="C521" s="392"/>
      <c r="D521" s="389"/>
      <c r="E521" s="389"/>
      <c r="F521" s="390"/>
      <c r="G521" s="390"/>
      <c r="H521" s="390"/>
      <c r="I521" s="391"/>
      <c r="J521" s="391"/>
      <c r="K521" s="389"/>
      <c r="L521" s="197"/>
      <c r="AK521" s="162"/>
      <c r="AL521" s="162"/>
    </row>
    <row r="522" spans="1:38" s="161" customFormat="1">
      <c r="A522" s="304"/>
      <c r="B522" s="350"/>
      <c r="C522" s="392"/>
      <c r="D522" s="389"/>
      <c r="E522" s="389"/>
      <c r="F522" s="390"/>
      <c r="G522" s="390"/>
      <c r="H522" s="390"/>
      <c r="I522" s="391"/>
      <c r="J522" s="391"/>
      <c r="K522" s="389"/>
      <c r="L522" s="197"/>
      <c r="AK522" s="162"/>
      <c r="AL522" s="162"/>
    </row>
    <row r="523" spans="1:38" s="161" customFormat="1">
      <c r="A523" s="304"/>
      <c r="B523" s="350"/>
      <c r="C523" s="392"/>
      <c r="D523" s="389"/>
      <c r="E523" s="389"/>
      <c r="F523" s="390"/>
      <c r="G523" s="390"/>
      <c r="H523" s="390"/>
      <c r="I523" s="391"/>
      <c r="J523" s="391"/>
      <c r="K523" s="389"/>
      <c r="L523" s="197"/>
      <c r="AK523" s="162"/>
      <c r="AL523" s="162"/>
    </row>
    <row r="524" spans="1:38" s="161" customFormat="1">
      <c r="A524" s="304"/>
      <c r="B524" s="350"/>
      <c r="C524" s="392"/>
      <c r="D524" s="389"/>
      <c r="E524" s="389"/>
      <c r="F524" s="390"/>
      <c r="G524" s="390"/>
      <c r="H524" s="390"/>
      <c r="I524" s="391"/>
      <c r="J524" s="391"/>
      <c r="K524" s="389"/>
      <c r="L524" s="197"/>
      <c r="AK524" s="162"/>
      <c r="AL524" s="162"/>
    </row>
    <row r="525" spans="1:38" s="161" customFormat="1">
      <c r="A525" s="304"/>
      <c r="B525" s="350"/>
      <c r="C525" s="392"/>
      <c r="D525" s="389"/>
      <c r="E525" s="389"/>
      <c r="F525" s="390"/>
      <c r="G525" s="390"/>
      <c r="H525" s="390"/>
      <c r="I525" s="391"/>
      <c r="J525" s="391"/>
      <c r="K525" s="389"/>
      <c r="L525" s="197"/>
      <c r="AK525" s="162"/>
      <c r="AL525" s="162"/>
    </row>
    <row r="526" spans="1:38" s="161" customFormat="1">
      <c r="A526" s="304"/>
      <c r="B526" s="350"/>
      <c r="C526" s="392"/>
      <c r="D526" s="389"/>
      <c r="E526" s="389"/>
      <c r="F526" s="390"/>
      <c r="G526" s="390"/>
      <c r="H526" s="390"/>
      <c r="I526" s="391"/>
      <c r="J526" s="391"/>
      <c r="K526" s="389"/>
      <c r="L526" s="197"/>
      <c r="AK526" s="162"/>
      <c r="AL526" s="162"/>
    </row>
    <row r="527" spans="1:38" s="161" customFormat="1">
      <c r="A527" s="304"/>
      <c r="B527" s="350"/>
      <c r="C527" s="392"/>
      <c r="D527" s="389"/>
      <c r="E527" s="389"/>
      <c r="F527" s="390"/>
      <c r="G527" s="390"/>
      <c r="H527" s="390"/>
      <c r="I527" s="391"/>
      <c r="J527" s="391"/>
      <c r="K527" s="389"/>
      <c r="L527" s="197"/>
      <c r="AK527" s="162"/>
      <c r="AL527" s="162"/>
    </row>
    <row r="528" spans="1:38" s="161" customFormat="1">
      <c r="A528" s="304"/>
      <c r="B528" s="350"/>
      <c r="C528" s="392"/>
      <c r="D528" s="389"/>
      <c r="E528" s="389"/>
      <c r="F528" s="390"/>
      <c r="G528" s="390"/>
      <c r="H528" s="390"/>
      <c r="I528" s="391"/>
      <c r="J528" s="391"/>
      <c r="K528" s="389"/>
      <c r="L528" s="197"/>
      <c r="AK528" s="162"/>
      <c r="AL528" s="162"/>
    </row>
    <row r="529" spans="1:38" s="161" customFormat="1">
      <c r="A529" s="304"/>
      <c r="B529" s="350"/>
      <c r="C529" s="392"/>
      <c r="D529" s="389"/>
      <c r="E529" s="389"/>
      <c r="F529" s="390"/>
      <c r="G529" s="390"/>
      <c r="H529" s="390"/>
      <c r="I529" s="391"/>
      <c r="J529" s="391"/>
      <c r="K529" s="389"/>
      <c r="L529" s="197"/>
      <c r="AK529" s="162"/>
      <c r="AL529" s="162"/>
    </row>
    <row r="530" spans="1:38" s="161" customFormat="1">
      <c r="A530" s="304"/>
      <c r="B530" s="350"/>
      <c r="C530" s="392"/>
      <c r="D530" s="389"/>
      <c r="E530" s="389"/>
      <c r="F530" s="390"/>
      <c r="G530" s="390"/>
      <c r="H530" s="390"/>
      <c r="I530" s="391"/>
      <c r="J530" s="391"/>
      <c r="K530" s="389"/>
      <c r="L530" s="197"/>
      <c r="AK530" s="162"/>
      <c r="AL530" s="162"/>
    </row>
    <row r="531" spans="1:38" s="161" customFormat="1">
      <c r="A531" s="304"/>
      <c r="B531" s="350"/>
      <c r="C531" s="392"/>
      <c r="D531" s="389"/>
      <c r="E531" s="389"/>
      <c r="F531" s="390"/>
      <c r="G531" s="390"/>
      <c r="H531" s="390"/>
      <c r="I531" s="391"/>
      <c r="J531" s="391"/>
      <c r="K531" s="389"/>
      <c r="L531" s="197"/>
      <c r="AK531" s="162"/>
      <c r="AL531" s="162"/>
    </row>
    <row r="532" spans="1:38" s="161" customFormat="1">
      <c r="A532" s="304"/>
      <c r="B532" s="350"/>
      <c r="C532" s="392"/>
      <c r="D532" s="389"/>
      <c r="E532" s="389"/>
      <c r="F532" s="390"/>
      <c r="G532" s="390"/>
      <c r="H532" s="390"/>
      <c r="I532" s="391"/>
      <c r="J532" s="391"/>
      <c r="K532" s="389"/>
      <c r="L532" s="197"/>
      <c r="AK532" s="162"/>
      <c r="AL532" s="162"/>
    </row>
    <row r="533" spans="1:38" s="161" customFormat="1">
      <c r="A533" s="304"/>
      <c r="B533" s="350"/>
      <c r="C533" s="392"/>
      <c r="D533" s="389"/>
      <c r="E533" s="389"/>
      <c r="F533" s="390"/>
      <c r="G533" s="390"/>
      <c r="H533" s="390"/>
      <c r="I533" s="391"/>
      <c r="J533" s="391"/>
      <c r="K533" s="389"/>
      <c r="L533" s="197"/>
      <c r="AK533" s="162"/>
      <c r="AL533" s="162"/>
    </row>
    <row r="534" spans="1:38" s="161" customFormat="1">
      <c r="A534" s="304"/>
      <c r="B534" s="350"/>
      <c r="C534" s="392"/>
      <c r="D534" s="389"/>
      <c r="E534" s="389"/>
      <c r="F534" s="390"/>
      <c r="G534" s="390"/>
      <c r="H534" s="390"/>
      <c r="I534" s="391"/>
      <c r="J534" s="391"/>
      <c r="K534" s="389"/>
      <c r="L534" s="197"/>
      <c r="AK534" s="162"/>
      <c r="AL534" s="162"/>
    </row>
    <row r="535" spans="1:38" s="161" customFormat="1">
      <c r="A535" s="304"/>
      <c r="B535" s="350"/>
      <c r="C535" s="392"/>
      <c r="D535" s="389"/>
      <c r="E535" s="389"/>
      <c r="F535" s="390"/>
      <c r="G535" s="390"/>
      <c r="H535" s="390"/>
      <c r="I535" s="391"/>
      <c r="J535" s="391"/>
      <c r="K535" s="389"/>
      <c r="L535" s="197"/>
      <c r="AK535" s="162"/>
      <c r="AL535" s="162"/>
    </row>
    <row r="536" spans="1:38" s="161" customFormat="1">
      <c r="A536" s="304"/>
      <c r="B536" s="350"/>
      <c r="C536" s="392"/>
      <c r="D536" s="389"/>
      <c r="E536" s="389"/>
      <c r="F536" s="390"/>
      <c r="G536" s="390"/>
      <c r="H536" s="390"/>
      <c r="I536" s="391"/>
      <c r="J536" s="391"/>
      <c r="K536" s="389"/>
      <c r="L536" s="197"/>
      <c r="AK536" s="162"/>
      <c r="AL536" s="162"/>
    </row>
    <row r="537" spans="1:38" s="161" customFormat="1">
      <c r="A537" s="304"/>
      <c r="B537" s="350"/>
      <c r="C537" s="392"/>
      <c r="D537" s="389"/>
      <c r="E537" s="389"/>
      <c r="F537" s="390"/>
      <c r="G537" s="390"/>
      <c r="H537" s="390"/>
      <c r="I537" s="391"/>
      <c r="J537" s="391"/>
      <c r="K537" s="389"/>
      <c r="L537" s="197"/>
      <c r="AK537" s="162"/>
      <c r="AL537" s="162"/>
    </row>
    <row r="538" spans="1:38" s="161" customFormat="1">
      <c r="A538" s="304"/>
      <c r="B538" s="350"/>
      <c r="C538" s="392"/>
      <c r="D538" s="389"/>
      <c r="E538" s="389"/>
      <c r="F538" s="390"/>
      <c r="G538" s="390"/>
      <c r="H538" s="390"/>
      <c r="I538" s="391"/>
      <c r="J538" s="391"/>
      <c r="K538" s="389"/>
      <c r="L538" s="197"/>
      <c r="AK538" s="162"/>
      <c r="AL538" s="162"/>
    </row>
    <row r="539" spans="1:38" s="161" customFormat="1">
      <c r="A539" s="304"/>
      <c r="B539" s="350"/>
      <c r="C539" s="392"/>
      <c r="D539" s="389"/>
      <c r="E539" s="389"/>
      <c r="F539" s="390"/>
      <c r="G539" s="390"/>
      <c r="H539" s="390"/>
      <c r="I539" s="391"/>
      <c r="J539" s="391"/>
      <c r="K539" s="389"/>
      <c r="L539" s="197"/>
      <c r="AK539" s="162"/>
      <c r="AL539" s="162"/>
    </row>
    <row r="540" spans="1:38" s="161" customFormat="1">
      <c r="A540" s="304"/>
      <c r="B540" s="350"/>
      <c r="C540" s="392"/>
      <c r="D540" s="389"/>
      <c r="E540" s="389"/>
      <c r="F540" s="390"/>
      <c r="G540" s="390"/>
      <c r="H540" s="390"/>
      <c r="I540" s="391"/>
      <c r="J540" s="391"/>
      <c r="K540" s="389"/>
      <c r="L540" s="197"/>
      <c r="AK540" s="162"/>
      <c r="AL540" s="162"/>
    </row>
    <row r="541" spans="1:38" s="161" customFormat="1">
      <c r="A541" s="304"/>
      <c r="B541" s="350"/>
      <c r="C541" s="392"/>
      <c r="D541" s="389"/>
      <c r="E541" s="389"/>
      <c r="F541" s="390"/>
      <c r="G541" s="390"/>
      <c r="H541" s="390"/>
      <c r="I541" s="391"/>
      <c r="J541" s="391"/>
      <c r="K541" s="389"/>
      <c r="L541" s="197"/>
      <c r="AK541" s="162"/>
      <c r="AL541" s="162"/>
    </row>
    <row r="542" spans="1:38" s="161" customFormat="1">
      <c r="A542" s="304"/>
      <c r="B542" s="350"/>
      <c r="C542" s="392"/>
      <c r="D542" s="389"/>
      <c r="E542" s="389"/>
      <c r="F542" s="390"/>
      <c r="G542" s="390"/>
      <c r="H542" s="390"/>
      <c r="I542" s="391"/>
      <c r="J542" s="391"/>
      <c r="K542" s="389"/>
      <c r="L542" s="197"/>
      <c r="AK542" s="162"/>
      <c r="AL542" s="162"/>
    </row>
    <row r="543" spans="1:38" s="161" customFormat="1">
      <c r="A543" s="304"/>
      <c r="B543" s="350"/>
      <c r="C543" s="392"/>
      <c r="D543" s="389"/>
      <c r="E543" s="389"/>
      <c r="F543" s="390"/>
      <c r="G543" s="390"/>
      <c r="H543" s="390"/>
      <c r="I543" s="391"/>
      <c r="J543" s="391"/>
      <c r="K543" s="389"/>
      <c r="L543" s="197"/>
      <c r="AK543" s="162"/>
      <c r="AL543" s="162"/>
    </row>
    <row r="544" spans="1:38" s="161" customFormat="1">
      <c r="A544" s="304"/>
      <c r="B544" s="350"/>
      <c r="C544" s="392"/>
      <c r="D544" s="389"/>
      <c r="E544" s="389"/>
      <c r="F544" s="390"/>
      <c r="G544" s="390"/>
      <c r="H544" s="390"/>
      <c r="I544" s="391"/>
      <c r="J544" s="391"/>
      <c r="K544" s="389"/>
      <c r="L544" s="197"/>
      <c r="AK544" s="162"/>
      <c r="AL544" s="162"/>
    </row>
    <row r="545" spans="1:38" s="161" customFormat="1">
      <c r="A545" s="304"/>
      <c r="B545" s="350"/>
      <c r="C545" s="392"/>
      <c r="D545" s="389"/>
      <c r="E545" s="389"/>
      <c r="F545" s="390"/>
      <c r="G545" s="390"/>
      <c r="H545" s="390"/>
      <c r="I545" s="391"/>
      <c r="J545" s="391"/>
      <c r="K545" s="389"/>
      <c r="L545" s="197"/>
      <c r="AK545" s="162"/>
      <c r="AL545" s="162"/>
    </row>
    <row r="546" spans="1:38" s="161" customFormat="1">
      <c r="A546" s="304"/>
      <c r="B546" s="350"/>
      <c r="C546" s="392"/>
      <c r="D546" s="389"/>
      <c r="E546" s="389"/>
      <c r="F546" s="390"/>
      <c r="G546" s="390"/>
      <c r="H546" s="390"/>
      <c r="I546" s="391"/>
      <c r="J546" s="391"/>
      <c r="K546" s="389"/>
      <c r="L546" s="197"/>
      <c r="AK546" s="162"/>
      <c r="AL546" s="162"/>
    </row>
    <row r="547" spans="1:38" s="161" customFormat="1">
      <c r="A547" s="304"/>
      <c r="B547" s="350"/>
      <c r="C547" s="392"/>
      <c r="D547" s="389"/>
      <c r="E547" s="389"/>
      <c r="F547" s="390"/>
      <c r="G547" s="390"/>
      <c r="H547" s="390"/>
      <c r="I547" s="391"/>
      <c r="J547" s="391"/>
      <c r="K547" s="389"/>
      <c r="L547" s="197"/>
      <c r="AK547" s="162"/>
      <c r="AL547" s="162"/>
    </row>
    <row r="548" spans="1:38" s="161" customFormat="1">
      <c r="A548" s="304"/>
      <c r="B548" s="350"/>
      <c r="C548" s="392"/>
      <c r="D548" s="389"/>
      <c r="E548" s="389"/>
      <c r="F548" s="390"/>
      <c r="G548" s="390"/>
      <c r="H548" s="390"/>
      <c r="I548" s="391"/>
      <c r="J548" s="391"/>
      <c r="K548" s="389"/>
      <c r="L548" s="197"/>
      <c r="AK548" s="162"/>
      <c r="AL548" s="162"/>
    </row>
    <row r="549" spans="1:38" s="161" customFormat="1">
      <c r="A549" s="304"/>
      <c r="B549" s="350"/>
      <c r="C549" s="392"/>
      <c r="D549" s="389"/>
      <c r="E549" s="389"/>
      <c r="F549" s="390"/>
      <c r="G549" s="390"/>
      <c r="H549" s="390"/>
      <c r="I549" s="391"/>
      <c r="J549" s="391"/>
      <c r="K549" s="389"/>
      <c r="L549" s="197"/>
      <c r="AK549" s="162"/>
      <c r="AL549" s="162"/>
    </row>
    <row r="550" spans="1:38" s="161" customFormat="1">
      <c r="A550" s="304"/>
      <c r="B550" s="350"/>
      <c r="C550" s="392"/>
      <c r="D550" s="389"/>
      <c r="E550" s="389"/>
      <c r="F550" s="390"/>
      <c r="G550" s="390"/>
      <c r="H550" s="390"/>
      <c r="I550" s="391"/>
      <c r="J550" s="391"/>
      <c r="K550" s="389"/>
      <c r="L550" s="197"/>
      <c r="AK550" s="162"/>
      <c r="AL550" s="162"/>
    </row>
    <row r="551" spans="1:38" s="161" customFormat="1">
      <c r="A551" s="304"/>
      <c r="B551" s="350"/>
      <c r="C551" s="392"/>
      <c r="D551" s="389"/>
      <c r="E551" s="389"/>
      <c r="F551" s="390"/>
      <c r="G551" s="390"/>
      <c r="H551" s="390"/>
      <c r="I551" s="391"/>
      <c r="J551" s="391"/>
      <c r="K551" s="389"/>
      <c r="L551" s="197"/>
      <c r="AK551" s="162"/>
      <c r="AL551" s="162"/>
    </row>
    <row r="552" spans="1:38" s="161" customFormat="1">
      <c r="A552" s="304"/>
      <c r="B552" s="350"/>
      <c r="C552" s="392"/>
      <c r="D552" s="389"/>
      <c r="E552" s="389"/>
      <c r="F552" s="390"/>
      <c r="G552" s="390"/>
      <c r="H552" s="390"/>
      <c r="I552" s="391"/>
      <c r="J552" s="391"/>
      <c r="K552" s="389"/>
      <c r="L552" s="197"/>
      <c r="AK552" s="162"/>
      <c r="AL552" s="162"/>
    </row>
    <row r="553" spans="1:38" s="161" customFormat="1">
      <c r="A553" s="304"/>
      <c r="B553" s="350"/>
      <c r="C553" s="392"/>
      <c r="D553" s="389"/>
      <c r="E553" s="389"/>
      <c r="F553" s="390"/>
      <c r="G553" s="390"/>
      <c r="H553" s="390"/>
      <c r="I553" s="391"/>
      <c r="J553" s="391"/>
      <c r="K553" s="389"/>
      <c r="L553" s="197"/>
      <c r="AK553" s="162"/>
      <c r="AL553" s="162"/>
    </row>
    <row r="554" spans="1:38" s="161" customFormat="1">
      <c r="A554" s="304"/>
      <c r="B554" s="350"/>
      <c r="C554" s="392"/>
      <c r="D554" s="389"/>
      <c r="E554" s="389"/>
      <c r="F554" s="390"/>
      <c r="G554" s="390"/>
      <c r="H554" s="390"/>
      <c r="I554" s="391"/>
      <c r="J554" s="391"/>
      <c r="K554" s="389"/>
      <c r="L554" s="197"/>
      <c r="AK554" s="162"/>
      <c r="AL554" s="162"/>
    </row>
    <row r="555" spans="1:38" s="161" customFormat="1">
      <c r="A555" s="304"/>
      <c r="B555" s="350"/>
      <c r="C555" s="392"/>
      <c r="D555" s="389"/>
      <c r="E555" s="389"/>
      <c r="F555" s="390"/>
      <c r="G555" s="390"/>
      <c r="H555" s="390"/>
      <c r="I555" s="391"/>
      <c r="J555" s="391"/>
      <c r="K555" s="389"/>
      <c r="L555" s="197"/>
      <c r="AK555" s="162"/>
      <c r="AL555" s="162"/>
    </row>
    <row r="556" spans="1:38" s="161" customFormat="1">
      <c r="A556" s="304"/>
      <c r="B556" s="350"/>
      <c r="C556" s="392"/>
      <c r="D556" s="389"/>
      <c r="E556" s="389"/>
      <c r="F556" s="390"/>
      <c r="G556" s="390"/>
      <c r="H556" s="390"/>
      <c r="I556" s="391"/>
      <c r="J556" s="391"/>
      <c r="K556" s="389"/>
      <c r="L556" s="197"/>
      <c r="AK556" s="162"/>
      <c r="AL556" s="162"/>
    </row>
    <row r="557" spans="1:38" s="161" customFormat="1">
      <c r="A557" s="304"/>
      <c r="B557" s="350"/>
      <c r="C557" s="392"/>
      <c r="D557" s="389"/>
      <c r="E557" s="389"/>
      <c r="F557" s="390"/>
      <c r="G557" s="390"/>
      <c r="H557" s="390"/>
      <c r="I557" s="391"/>
      <c r="J557" s="391"/>
      <c r="K557" s="389"/>
      <c r="L557" s="197"/>
      <c r="AK557" s="162"/>
      <c r="AL557" s="162"/>
    </row>
    <row r="558" spans="1:38" s="161" customFormat="1">
      <c r="A558" s="304"/>
      <c r="B558" s="350"/>
      <c r="C558" s="392"/>
      <c r="D558" s="389"/>
      <c r="E558" s="389"/>
      <c r="F558" s="390"/>
      <c r="G558" s="390"/>
      <c r="H558" s="390"/>
      <c r="I558" s="391"/>
      <c r="J558" s="391"/>
      <c r="K558" s="389"/>
      <c r="L558" s="197"/>
      <c r="AK558" s="162"/>
      <c r="AL558" s="162"/>
    </row>
    <row r="559" spans="1:38" s="161" customFormat="1">
      <c r="A559" s="304"/>
      <c r="B559" s="350"/>
      <c r="C559" s="392"/>
      <c r="D559" s="389"/>
      <c r="E559" s="389"/>
      <c r="F559" s="390"/>
      <c r="G559" s="390"/>
      <c r="H559" s="390"/>
      <c r="I559" s="391"/>
      <c r="J559" s="391"/>
      <c r="K559" s="389"/>
      <c r="L559" s="197"/>
      <c r="AK559" s="162"/>
      <c r="AL559" s="162"/>
    </row>
    <row r="560" spans="1:38" s="161" customFormat="1">
      <c r="A560" s="304"/>
      <c r="B560" s="350"/>
      <c r="C560" s="392"/>
      <c r="D560" s="389"/>
      <c r="E560" s="389"/>
      <c r="F560" s="390"/>
      <c r="G560" s="390"/>
      <c r="H560" s="390"/>
      <c r="I560" s="391"/>
      <c r="J560" s="391"/>
      <c r="K560" s="389"/>
      <c r="L560" s="197"/>
      <c r="AK560" s="162"/>
      <c r="AL560" s="162"/>
    </row>
    <row r="561" spans="1:38" s="161" customFormat="1">
      <c r="A561" s="304"/>
      <c r="B561" s="350"/>
      <c r="C561" s="392"/>
      <c r="D561" s="389"/>
      <c r="E561" s="389"/>
      <c r="F561" s="390"/>
      <c r="G561" s="390"/>
      <c r="H561" s="390"/>
      <c r="I561" s="391"/>
      <c r="J561" s="391"/>
      <c r="K561" s="389"/>
      <c r="L561" s="197"/>
      <c r="AK561" s="162"/>
      <c r="AL561" s="162"/>
    </row>
    <row r="562" spans="1:38" s="161" customFormat="1">
      <c r="A562" s="304"/>
      <c r="B562" s="350"/>
      <c r="C562" s="392"/>
      <c r="D562" s="389"/>
      <c r="E562" s="389"/>
      <c r="F562" s="390"/>
      <c r="G562" s="390"/>
      <c r="H562" s="390"/>
      <c r="I562" s="391"/>
      <c r="J562" s="391"/>
      <c r="K562" s="389"/>
      <c r="L562" s="197"/>
      <c r="AK562" s="162"/>
      <c r="AL562" s="162"/>
    </row>
    <row r="563" spans="1:38" s="161" customFormat="1">
      <c r="A563" s="304"/>
      <c r="B563" s="350"/>
      <c r="C563" s="392"/>
      <c r="D563" s="389"/>
      <c r="E563" s="389"/>
      <c r="F563" s="390"/>
      <c r="G563" s="390"/>
      <c r="H563" s="390"/>
      <c r="I563" s="391"/>
      <c r="J563" s="391"/>
      <c r="K563" s="389"/>
      <c r="L563" s="197"/>
      <c r="AK563" s="162"/>
      <c r="AL563" s="162"/>
    </row>
    <row r="564" spans="1:38" s="161" customFormat="1">
      <c r="A564" s="304"/>
      <c r="B564" s="350"/>
      <c r="C564" s="392"/>
      <c r="D564" s="389"/>
      <c r="E564" s="389"/>
      <c r="F564" s="390"/>
      <c r="G564" s="390"/>
      <c r="H564" s="390"/>
      <c r="I564" s="391"/>
      <c r="J564" s="391"/>
      <c r="K564" s="389"/>
      <c r="L564" s="197"/>
      <c r="AK564" s="162"/>
      <c r="AL564" s="162"/>
    </row>
    <row r="565" spans="1:38" s="161" customFormat="1">
      <c r="A565" s="304"/>
      <c r="B565" s="350"/>
      <c r="C565" s="392"/>
      <c r="D565" s="389"/>
      <c r="E565" s="389"/>
      <c r="F565" s="390"/>
      <c r="G565" s="390"/>
      <c r="H565" s="390"/>
      <c r="I565" s="391"/>
      <c r="J565" s="391"/>
      <c r="K565" s="389"/>
      <c r="L565" s="197"/>
      <c r="AK565" s="162"/>
      <c r="AL565" s="162"/>
    </row>
    <row r="566" spans="1:38" s="161" customFormat="1">
      <c r="A566" s="304"/>
      <c r="B566" s="350"/>
      <c r="C566" s="392"/>
      <c r="D566" s="389"/>
      <c r="E566" s="389"/>
      <c r="F566" s="390"/>
      <c r="G566" s="390"/>
      <c r="H566" s="390"/>
      <c r="I566" s="391"/>
      <c r="J566" s="391"/>
      <c r="K566" s="389"/>
      <c r="L566" s="197"/>
      <c r="AK566" s="162"/>
      <c r="AL566" s="162"/>
    </row>
    <row r="567" spans="1:38" s="161" customFormat="1">
      <c r="A567" s="304"/>
      <c r="B567" s="350"/>
      <c r="C567" s="392"/>
      <c r="D567" s="389"/>
      <c r="E567" s="389"/>
      <c r="F567" s="390"/>
      <c r="G567" s="390"/>
      <c r="H567" s="390"/>
      <c r="I567" s="391"/>
      <c r="J567" s="391"/>
      <c r="K567" s="389"/>
      <c r="L567" s="197"/>
      <c r="AK567" s="162"/>
      <c r="AL567" s="162"/>
    </row>
    <row r="568" spans="1:38" s="161" customFormat="1">
      <c r="A568" s="304"/>
      <c r="B568" s="350"/>
      <c r="C568" s="392"/>
      <c r="D568" s="389"/>
      <c r="E568" s="389"/>
      <c r="F568" s="390"/>
      <c r="G568" s="390"/>
      <c r="H568" s="390"/>
      <c r="I568" s="391"/>
      <c r="J568" s="391"/>
      <c r="K568" s="389"/>
      <c r="L568" s="197"/>
      <c r="AK568" s="162"/>
      <c r="AL568" s="162"/>
    </row>
    <row r="569" spans="1:38" s="161" customFormat="1">
      <c r="A569" s="304"/>
      <c r="B569" s="350"/>
      <c r="C569" s="392"/>
      <c r="D569" s="389"/>
      <c r="E569" s="389"/>
      <c r="F569" s="390"/>
      <c r="G569" s="390"/>
      <c r="H569" s="390"/>
      <c r="I569" s="391"/>
      <c r="J569" s="391"/>
      <c r="K569" s="389"/>
      <c r="L569" s="197"/>
      <c r="AK569" s="162"/>
      <c r="AL569" s="162"/>
    </row>
    <row r="570" spans="1:38" s="161" customFormat="1">
      <c r="A570" s="304"/>
      <c r="B570" s="350"/>
      <c r="C570" s="392"/>
      <c r="D570" s="389"/>
      <c r="E570" s="389"/>
      <c r="F570" s="390"/>
      <c r="G570" s="390"/>
      <c r="H570" s="390"/>
      <c r="I570" s="391"/>
      <c r="J570" s="391"/>
      <c r="K570" s="389"/>
      <c r="L570" s="197"/>
      <c r="AK570" s="162"/>
      <c r="AL570" s="162"/>
    </row>
    <row r="571" spans="1:38" s="161" customFormat="1">
      <c r="A571" s="304"/>
      <c r="B571" s="350"/>
      <c r="C571" s="392"/>
      <c r="D571" s="389"/>
      <c r="E571" s="389"/>
      <c r="F571" s="390"/>
      <c r="G571" s="390"/>
      <c r="H571" s="390"/>
      <c r="I571" s="391"/>
      <c r="J571" s="391"/>
      <c r="K571" s="389"/>
      <c r="L571" s="197"/>
      <c r="AK571" s="162"/>
      <c r="AL571" s="162"/>
    </row>
    <row r="572" spans="1:38" s="161" customFormat="1">
      <c r="A572" s="304"/>
      <c r="B572" s="350"/>
      <c r="C572" s="392"/>
      <c r="D572" s="389"/>
      <c r="E572" s="389"/>
      <c r="F572" s="390"/>
      <c r="G572" s="390"/>
      <c r="H572" s="390"/>
      <c r="I572" s="391"/>
      <c r="J572" s="391"/>
      <c r="K572" s="389"/>
      <c r="L572" s="197"/>
      <c r="AK572" s="162"/>
      <c r="AL572" s="162"/>
    </row>
    <row r="573" spans="1:38" s="161" customFormat="1">
      <c r="A573" s="304"/>
      <c r="B573" s="350"/>
      <c r="C573" s="392"/>
      <c r="D573" s="389"/>
      <c r="E573" s="389"/>
      <c r="F573" s="390"/>
      <c r="G573" s="390"/>
      <c r="H573" s="390"/>
      <c r="I573" s="391"/>
      <c r="J573" s="391"/>
      <c r="K573" s="389"/>
      <c r="L573" s="197"/>
      <c r="AK573" s="162"/>
      <c r="AL573" s="162"/>
    </row>
    <row r="574" spans="1:38" s="161" customFormat="1">
      <c r="A574" s="304"/>
      <c r="B574" s="350"/>
      <c r="C574" s="392"/>
      <c r="D574" s="389"/>
      <c r="E574" s="389"/>
      <c r="F574" s="390"/>
      <c r="G574" s="390"/>
      <c r="H574" s="390"/>
      <c r="I574" s="391"/>
      <c r="J574" s="391"/>
      <c r="K574" s="389"/>
      <c r="L574" s="197"/>
      <c r="AK574" s="162"/>
      <c r="AL574" s="162"/>
    </row>
    <row r="575" spans="1:38" s="161" customFormat="1">
      <c r="A575" s="304"/>
      <c r="B575" s="350"/>
      <c r="C575" s="392"/>
      <c r="D575" s="389"/>
      <c r="E575" s="389"/>
      <c r="F575" s="390"/>
      <c r="G575" s="390"/>
      <c r="H575" s="390"/>
      <c r="I575" s="391"/>
      <c r="J575" s="391"/>
      <c r="K575" s="389"/>
      <c r="L575" s="197"/>
      <c r="AK575" s="162"/>
      <c r="AL575" s="162"/>
    </row>
    <row r="576" spans="1:38" s="161" customFormat="1">
      <c r="A576" s="304"/>
      <c r="B576" s="350"/>
      <c r="C576" s="392"/>
      <c r="D576" s="389"/>
      <c r="E576" s="389"/>
      <c r="F576" s="390"/>
      <c r="G576" s="390"/>
      <c r="H576" s="390"/>
      <c r="I576" s="391"/>
      <c r="J576" s="391"/>
      <c r="K576" s="389"/>
      <c r="L576" s="197"/>
      <c r="AK576" s="162"/>
      <c r="AL576" s="162"/>
    </row>
    <row r="577" spans="1:38" s="161" customFormat="1">
      <c r="A577" s="304"/>
      <c r="B577" s="350"/>
      <c r="C577" s="392"/>
      <c r="D577" s="389"/>
      <c r="E577" s="389"/>
      <c r="F577" s="390"/>
      <c r="G577" s="390"/>
      <c r="H577" s="390"/>
      <c r="I577" s="391"/>
      <c r="J577" s="391"/>
      <c r="K577" s="389"/>
      <c r="L577" s="197"/>
      <c r="AK577" s="162"/>
      <c r="AL577" s="162"/>
    </row>
    <row r="578" spans="1:38" s="161" customFormat="1">
      <c r="A578" s="304"/>
      <c r="B578" s="350"/>
      <c r="C578" s="392"/>
      <c r="D578" s="389"/>
      <c r="E578" s="389"/>
      <c r="F578" s="390"/>
      <c r="G578" s="390"/>
      <c r="H578" s="390"/>
      <c r="I578" s="391"/>
      <c r="J578" s="391"/>
      <c r="K578" s="389"/>
      <c r="L578" s="197"/>
      <c r="AK578" s="162"/>
      <c r="AL578" s="162"/>
    </row>
    <row r="579" spans="1:38" s="161" customFormat="1">
      <c r="A579" s="304"/>
      <c r="B579" s="350"/>
      <c r="C579" s="392"/>
      <c r="D579" s="389"/>
      <c r="E579" s="389"/>
      <c r="F579" s="390"/>
      <c r="G579" s="390"/>
      <c r="H579" s="390"/>
      <c r="I579" s="391"/>
      <c r="J579" s="391"/>
      <c r="K579" s="389"/>
      <c r="L579" s="197"/>
      <c r="AK579" s="162"/>
      <c r="AL579" s="162"/>
    </row>
    <row r="580" spans="1:38" s="161" customFormat="1">
      <c r="A580" s="304"/>
      <c r="B580" s="350"/>
      <c r="C580" s="392"/>
      <c r="D580" s="389"/>
      <c r="E580" s="389"/>
      <c r="F580" s="390"/>
      <c r="G580" s="390"/>
      <c r="H580" s="390"/>
      <c r="I580" s="391"/>
      <c r="J580" s="391"/>
      <c r="K580" s="389"/>
      <c r="L580" s="197"/>
      <c r="AK580" s="162"/>
      <c r="AL580" s="162"/>
    </row>
    <row r="581" spans="1:38" s="161" customFormat="1">
      <c r="A581" s="304"/>
      <c r="B581" s="350"/>
      <c r="C581" s="392"/>
      <c r="D581" s="389"/>
      <c r="E581" s="389"/>
      <c r="F581" s="390"/>
      <c r="G581" s="390"/>
      <c r="H581" s="390"/>
      <c r="I581" s="391"/>
      <c r="J581" s="391"/>
      <c r="K581" s="389"/>
      <c r="L581" s="197"/>
      <c r="AK581" s="162"/>
      <c r="AL581" s="162"/>
    </row>
    <row r="582" spans="1:38" s="161" customFormat="1">
      <c r="A582" s="304"/>
      <c r="B582" s="350"/>
      <c r="C582" s="392"/>
      <c r="D582" s="389"/>
      <c r="E582" s="389"/>
      <c r="F582" s="390"/>
      <c r="G582" s="390"/>
      <c r="H582" s="390"/>
      <c r="I582" s="391"/>
      <c r="J582" s="391"/>
      <c r="K582" s="389"/>
      <c r="L582" s="197"/>
      <c r="AK582" s="162"/>
      <c r="AL582" s="162"/>
    </row>
    <row r="583" spans="1:38" s="161" customFormat="1">
      <c r="A583" s="304"/>
      <c r="B583" s="350"/>
      <c r="C583" s="392"/>
      <c r="D583" s="389"/>
      <c r="E583" s="389"/>
      <c r="F583" s="390"/>
      <c r="G583" s="390"/>
      <c r="H583" s="390"/>
      <c r="I583" s="391"/>
      <c r="J583" s="391"/>
      <c r="K583" s="389"/>
      <c r="L583" s="197"/>
      <c r="AK583" s="162"/>
      <c r="AL583" s="162"/>
    </row>
    <row r="584" spans="1:38" s="161" customFormat="1">
      <c r="A584" s="304"/>
      <c r="B584" s="350"/>
      <c r="C584" s="392"/>
      <c r="D584" s="389"/>
      <c r="E584" s="389"/>
      <c r="F584" s="390"/>
      <c r="G584" s="390"/>
      <c r="H584" s="390"/>
      <c r="I584" s="391"/>
      <c r="J584" s="391"/>
      <c r="K584" s="389"/>
      <c r="L584" s="197"/>
      <c r="AK584" s="162"/>
      <c r="AL584" s="162"/>
    </row>
    <row r="585" spans="1:38" s="161" customFormat="1">
      <c r="A585" s="304"/>
      <c r="B585" s="350"/>
      <c r="C585" s="392"/>
      <c r="D585" s="389"/>
      <c r="E585" s="389"/>
      <c r="F585" s="390"/>
      <c r="G585" s="390"/>
      <c r="H585" s="390"/>
      <c r="I585" s="391"/>
      <c r="J585" s="391"/>
      <c r="K585" s="389"/>
      <c r="L585" s="197"/>
      <c r="AK585" s="162"/>
      <c r="AL585" s="162"/>
    </row>
    <row r="586" spans="1:38" s="161" customFormat="1">
      <c r="A586" s="304"/>
      <c r="B586" s="350"/>
      <c r="C586" s="392"/>
      <c r="D586" s="389"/>
      <c r="E586" s="389"/>
      <c r="F586" s="390"/>
      <c r="G586" s="390"/>
      <c r="H586" s="390"/>
      <c r="I586" s="391"/>
      <c r="J586" s="391"/>
      <c r="K586" s="389"/>
      <c r="L586" s="197"/>
      <c r="AK586" s="162"/>
      <c r="AL586" s="162"/>
    </row>
    <row r="587" spans="1:38" s="161" customFormat="1">
      <c r="A587" s="304"/>
      <c r="B587" s="350"/>
      <c r="C587" s="392"/>
      <c r="D587" s="389"/>
      <c r="E587" s="389"/>
      <c r="F587" s="390"/>
      <c r="G587" s="390"/>
      <c r="H587" s="390"/>
      <c r="I587" s="391"/>
      <c r="J587" s="391"/>
      <c r="K587" s="389"/>
      <c r="L587" s="197"/>
      <c r="AK587" s="162"/>
      <c r="AL587" s="162"/>
    </row>
    <row r="588" spans="1:38" s="161" customFormat="1">
      <c r="A588" s="304"/>
      <c r="B588" s="350"/>
      <c r="C588" s="392"/>
      <c r="D588" s="389"/>
      <c r="E588" s="389"/>
      <c r="F588" s="390"/>
      <c r="G588" s="390"/>
      <c r="H588" s="390"/>
      <c r="I588" s="391"/>
      <c r="J588" s="391"/>
      <c r="K588" s="389"/>
      <c r="L588" s="197"/>
      <c r="AK588" s="162"/>
      <c r="AL588" s="162"/>
    </row>
    <row r="589" spans="1:38" s="161" customFormat="1">
      <c r="A589" s="304"/>
      <c r="B589" s="350"/>
      <c r="C589" s="392"/>
      <c r="D589" s="389"/>
      <c r="E589" s="389"/>
      <c r="F589" s="390"/>
      <c r="G589" s="390"/>
      <c r="H589" s="390"/>
      <c r="I589" s="391"/>
      <c r="J589" s="391"/>
      <c r="K589" s="389"/>
      <c r="L589" s="197"/>
      <c r="AK589" s="162"/>
      <c r="AL589" s="162"/>
    </row>
    <row r="590" spans="1:38" s="161" customFormat="1">
      <c r="A590" s="304"/>
      <c r="B590" s="350"/>
      <c r="C590" s="392"/>
      <c r="D590" s="389"/>
      <c r="E590" s="389"/>
      <c r="F590" s="390"/>
      <c r="G590" s="390"/>
      <c r="H590" s="390"/>
      <c r="I590" s="391"/>
      <c r="J590" s="391"/>
      <c r="K590" s="389"/>
      <c r="L590" s="197"/>
      <c r="AK590" s="162"/>
      <c r="AL590" s="162"/>
    </row>
    <row r="591" spans="1:38" s="161" customFormat="1">
      <c r="A591" s="304"/>
      <c r="B591" s="350"/>
      <c r="C591" s="392"/>
      <c r="D591" s="389"/>
      <c r="E591" s="389"/>
      <c r="F591" s="390"/>
      <c r="G591" s="390"/>
      <c r="H591" s="390"/>
      <c r="I591" s="391"/>
      <c r="J591" s="391"/>
      <c r="K591" s="389"/>
      <c r="L591" s="197"/>
      <c r="AK591" s="162"/>
      <c r="AL591" s="162"/>
    </row>
    <row r="592" spans="1:38" s="161" customFormat="1">
      <c r="A592" s="304"/>
      <c r="B592" s="350"/>
      <c r="C592" s="392"/>
      <c r="D592" s="389"/>
      <c r="E592" s="389"/>
      <c r="F592" s="390"/>
      <c r="G592" s="390"/>
      <c r="H592" s="390"/>
      <c r="I592" s="391"/>
      <c r="J592" s="391"/>
      <c r="K592" s="389"/>
      <c r="L592" s="197"/>
      <c r="AK592" s="162"/>
      <c r="AL592" s="162"/>
    </row>
    <row r="593" spans="1:38" s="161" customFormat="1">
      <c r="A593" s="304"/>
      <c r="B593" s="350"/>
      <c r="C593" s="392"/>
      <c r="D593" s="389"/>
      <c r="E593" s="389"/>
      <c r="F593" s="390"/>
      <c r="G593" s="390"/>
      <c r="H593" s="390"/>
      <c r="I593" s="391"/>
      <c r="J593" s="391"/>
      <c r="K593" s="389"/>
      <c r="L593" s="197"/>
      <c r="AK593" s="162"/>
      <c r="AL593" s="162"/>
    </row>
    <row r="594" spans="1:38" s="161" customFormat="1">
      <c r="A594" s="304"/>
      <c r="B594" s="350"/>
      <c r="C594" s="392"/>
      <c r="D594" s="389"/>
      <c r="E594" s="389"/>
      <c r="F594" s="390"/>
      <c r="G594" s="390"/>
      <c r="H594" s="390"/>
      <c r="I594" s="391"/>
      <c r="J594" s="391"/>
      <c r="K594" s="389"/>
      <c r="L594" s="197"/>
      <c r="AK594" s="162"/>
      <c r="AL594" s="162"/>
    </row>
    <row r="595" spans="1:38" s="161" customFormat="1">
      <c r="A595" s="304"/>
      <c r="B595" s="350"/>
      <c r="C595" s="392"/>
      <c r="D595" s="389"/>
      <c r="E595" s="389"/>
      <c r="F595" s="390"/>
      <c r="G595" s="390"/>
      <c r="H595" s="390"/>
      <c r="I595" s="391"/>
      <c r="J595" s="391"/>
      <c r="K595" s="389"/>
      <c r="L595" s="197"/>
      <c r="AK595" s="162"/>
      <c r="AL595" s="162"/>
    </row>
    <row r="596" spans="1:38" s="161" customFormat="1">
      <c r="A596" s="304"/>
      <c r="B596" s="350"/>
      <c r="C596" s="392"/>
      <c r="D596" s="389"/>
      <c r="E596" s="389"/>
      <c r="F596" s="390"/>
      <c r="G596" s="390"/>
      <c r="H596" s="390"/>
      <c r="I596" s="391"/>
      <c r="J596" s="391"/>
      <c r="K596" s="389"/>
      <c r="L596" s="197"/>
      <c r="AK596" s="162"/>
      <c r="AL596" s="162"/>
    </row>
    <row r="597" spans="1:38" s="161" customFormat="1">
      <c r="A597" s="304"/>
      <c r="B597" s="350"/>
      <c r="C597" s="392"/>
      <c r="D597" s="389"/>
      <c r="E597" s="389"/>
      <c r="F597" s="390"/>
      <c r="G597" s="390"/>
      <c r="H597" s="390"/>
      <c r="I597" s="391"/>
      <c r="J597" s="391"/>
      <c r="K597" s="389"/>
      <c r="L597" s="197"/>
      <c r="AK597" s="162"/>
      <c r="AL597" s="162"/>
    </row>
    <row r="598" spans="1:38" s="161" customFormat="1">
      <c r="A598" s="304"/>
      <c r="B598" s="350"/>
      <c r="C598" s="392"/>
      <c r="D598" s="389"/>
      <c r="E598" s="389"/>
      <c r="F598" s="390"/>
      <c r="G598" s="390"/>
      <c r="H598" s="390"/>
      <c r="I598" s="391"/>
      <c r="J598" s="391"/>
      <c r="K598" s="389"/>
      <c r="L598" s="197"/>
      <c r="AK598" s="162"/>
      <c r="AL598" s="162"/>
    </row>
    <row r="599" spans="1:38" s="161" customFormat="1">
      <c r="A599" s="304"/>
      <c r="B599" s="350"/>
      <c r="C599" s="392"/>
      <c r="D599" s="389"/>
      <c r="E599" s="389"/>
      <c r="F599" s="390"/>
      <c r="G599" s="390"/>
      <c r="H599" s="390"/>
      <c r="I599" s="391"/>
      <c r="J599" s="391"/>
      <c r="K599" s="389"/>
      <c r="L599" s="197"/>
      <c r="AK599" s="162"/>
      <c r="AL599" s="162"/>
    </row>
    <row r="600" spans="1:38" s="161" customFormat="1">
      <c r="A600" s="304"/>
      <c r="B600" s="350"/>
      <c r="C600" s="392"/>
      <c r="D600" s="389"/>
      <c r="E600" s="389"/>
      <c r="F600" s="390"/>
      <c r="G600" s="390"/>
      <c r="H600" s="390"/>
      <c r="I600" s="391"/>
      <c r="J600" s="391"/>
      <c r="K600" s="389"/>
      <c r="L600" s="197"/>
      <c r="AK600" s="162"/>
      <c r="AL600" s="162"/>
    </row>
    <row r="601" spans="1:38" s="161" customFormat="1">
      <c r="A601" s="304"/>
      <c r="B601" s="350"/>
      <c r="C601" s="392"/>
      <c r="D601" s="389"/>
      <c r="E601" s="389"/>
      <c r="F601" s="390"/>
      <c r="G601" s="390"/>
      <c r="H601" s="390"/>
      <c r="I601" s="391"/>
      <c r="J601" s="391"/>
      <c r="K601" s="389"/>
      <c r="L601" s="197"/>
      <c r="AK601" s="162"/>
      <c r="AL601" s="162"/>
    </row>
    <row r="602" spans="1:38" s="161" customFormat="1">
      <c r="A602" s="304"/>
      <c r="B602" s="350"/>
      <c r="C602" s="392"/>
      <c r="D602" s="389"/>
      <c r="E602" s="389"/>
      <c r="F602" s="390"/>
      <c r="G602" s="390"/>
      <c r="H602" s="390"/>
      <c r="I602" s="391"/>
      <c r="J602" s="391"/>
      <c r="K602" s="389"/>
      <c r="L602" s="197"/>
      <c r="AK602" s="162"/>
      <c r="AL602" s="162"/>
    </row>
    <row r="603" spans="1:38" s="161" customFormat="1">
      <c r="A603" s="304"/>
      <c r="B603" s="350"/>
      <c r="C603" s="392"/>
      <c r="D603" s="389"/>
      <c r="E603" s="389"/>
      <c r="F603" s="390"/>
      <c r="G603" s="390"/>
      <c r="H603" s="390"/>
      <c r="I603" s="391"/>
      <c r="J603" s="391"/>
      <c r="K603" s="389"/>
      <c r="L603" s="197"/>
      <c r="AK603" s="162"/>
      <c r="AL603" s="162"/>
    </row>
    <row r="604" spans="1:38" s="161" customFormat="1">
      <c r="A604" s="304"/>
      <c r="B604" s="350"/>
      <c r="C604" s="392"/>
      <c r="D604" s="389"/>
      <c r="E604" s="389"/>
      <c r="F604" s="390"/>
      <c r="G604" s="390"/>
      <c r="H604" s="390"/>
      <c r="I604" s="391"/>
      <c r="J604" s="391"/>
      <c r="K604" s="389"/>
      <c r="L604" s="197"/>
      <c r="AK604" s="162"/>
      <c r="AL604" s="162"/>
    </row>
    <row r="605" spans="1:38" s="161" customFormat="1">
      <c r="A605" s="304"/>
      <c r="B605" s="350"/>
      <c r="C605" s="392"/>
      <c r="D605" s="389"/>
      <c r="E605" s="389"/>
      <c r="F605" s="390"/>
      <c r="G605" s="390"/>
      <c r="H605" s="390"/>
      <c r="I605" s="391"/>
      <c r="J605" s="391"/>
      <c r="K605" s="389"/>
      <c r="L605" s="197"/>
      <c r="AK605" s="162"/>
      <c r="AL605" s="162"/>
    </row>
    <row r="606" spans="1:38" s="161" customFormat="1">
      <c r="A606" s="304"/>
      <c r="B606" s="350"/>
      <c r="C606" s="392"/>
      <c r="D606" s="389"/>
      <c r="E606" s="389"/>
      <c r="F606" s="390"/>
      <c r="G606" s="390"/>
      <c r="H606" s="390"/>
      <c r="I606" s="391"/>
      <c r="J606" s="391"/>
      <c r="K606" s="389"/>
      <c r="L606" s="197"/>
      <c r="AK606" s="162"/>
      <c r="AL606" s="162"/>
    </row>
    <row r="607" spans="1:38" s="161" customFormat="1">
      <c r="A607" s="304"/>
      <c r="B607" s="350"/>
      <c r="C607" s="392"/>
      <c r="D607" s="389"/>
      <c r="E607" s="389"/>
      <c r="F607" s="390"/>
      <c r="G607" s="390"/>
      <c r="H607" s="390"/>
      <c r="I607" s="391"/>
      <c r="J607" s="391"/>
      <c r="K607" s="389"/>
      <c r="L607" s="197"/>
      <c r="AK607" s="162"/>
      <c r="AL607" s="162"/>
    </row>
    <row r="608" spans="1:38" s="161" customFormat="1">
      <c r="A608" s="304"/>
      <c r="B608" s="350"/>
      <c r="C608" s="392"/>
      <c r="D608" s="389"/>
      <c r="E608" s="389"/>
      <c r="F608" s="390"/>
      <c r="G608" s="390"/>
      <c r="H608" s="390"/>
      <c r="I608" s="391"/>
      <c r="J608" s="391"/>
      <c r="K608" s="389"/>
      <c r="L608" s="197"/>
      <c r="AK608" s="162"/>
      <c r="AL608" s="162"/>
    </row>
    <row r="609" spans="1:38" s="161" customFormat="1">
      <c r="A609" s="304"/>
      <c r="B609" s="350"/>
      <c r="C609" s="392"/>
      <c r="D609" s="389"/>
      <c r="E609" s="389"/>
      <c r="F609" s="390"/>
      <c r="G609" s="390"/>
      <c r="H609" s="390"/>
      <c r="I609" s="391"/>
      <c r="J609" s="391"/>
      <c r="K609" s="389"/>
      <c r="L609" s="197"/>
      <c r="AK609" s="162"/>
      <c r="AL609" s="162"/>
    </row>
    <row r="610" spans="1:38" s="161" customFormat="1">
      <c r="A610" s="304"/>
      <c r="B610" s="350"/>
      <c r="C610" s="392"/>
      <c r="D610" s="389"/>
      <c r="E610" s="389"/>
      <c r="F610" s="390"/>
      <c r="G610" s="390"/>
      <c r="H610" s="390"/>
      <c r="I610" s="391"/>
      <c r="J610" s="391"/>
      <c r="K610" s="389"/>
      <c r="L610" s="197"/>
      <c r="AK610" s="162"/>
      <c r="AL610" s="162"/>
    </row>
    <row r="611" spans="1:38" s="161" customFormat="1">
      <c r="A611" s="304"/>
      <c r="B611" s="350"/>
      <c r="C611" s="392"/>
      <c r="D611" s="389"/>
      <c r="E611" s="389"/>
      <c r="F611" s="390"/>
      <c r="G611" s="390"/>
      <c r="H611" s="390"/>
      <c r="I611" s="391"/>
      <c r="J611" s="391"/>
      <c r="K611" s="389"/>
      <c r="L611" s="197"/>
      <c r="AK611" s="162"/>
      <c r="AL611" s="162"/>
    </row>
    <row r="612" spans="1:38" s="161" customFormat="1">
      <c r="A612" s="304"/>
      <c r="B612" s="350"/>
      <c r="C612" s="392"/>
      <c r="D612" s="389"/>
      <c r="E612" s="389"/>
      <c r="F612" s="390"/>
      <c r="G612" s="390"/>
      <c r="H612" s="390"/>
      <c r="I612" s="391"/>
      <c r="J612" s="391"/>
      <c r="K612" s="389"/>
      <c r="L612" s="197"/>
      <c r="AK612" s="162"/>
      <c r="AL612" s="162"/>
    </row>
    <row r="613" spans="1:38" s="161" customFormat="1">
      <c r="A613" s="304"/>
      <c r="B613" s="350"/>
      <c r="C613" s="392"/>
      <c r="D613" s="389"/>
      <c r="E613" s="389"/>
      <c r="F613" s="390"/>
      <c r="G613" s="390"/>
      <c r="H613" s="390"/>
      <c r="I613" s="391"/>
      <c r="J613" s="391"/>
      <c r="K613" s="389"/>
      <c r="L613" s="197"/>
      <c r="AK613" s="162"/>
      <c r="AL613" s="162"/>
    </row>
    <row r="614" spans="1:38" s="161" customFormat="1">
      <c r="A614" s="304"/>
      <c r="B614" s="350"/>
      <c r="C614" s="392"/>
      <c r="D614" s="389"/>
      <c r="E614" s="389"/>
      <c r="F614" s="390"/>
      <c r="G614" s="390"/>
      <c r="H614" s="390"/>
      <c r="I614" s="391"/>
      <c r="J614" s="391"/>
      <c r="K614" s="389"/>
      <c r="L614" s="197"/>
      <c r="AK614" s="162"/>
      <c r="AL614" s="162"/>
    </row>
    <row r="615" spans="1:38" s="161" customFormat="1">
      <c r="A615" s="304"/>
      <c r="B615" s="350"/>
      <c r="C615" s="392"/>
      <c r="D615" s="389"/>
      <c r="E615" s="389"/>
      <c r="F615" s="390"/>
      <c r="G615" s="390"/>
      <c r="H615" s="390"/>
      <c r="I615" s="391"/>
      <c r="J615" s="391"/>
      <c r="K615" s="389"/>
      <c r="L615" s="197"/>
      <c r="AK615" s="162"/>
      <c r="AL615" s="162"/>
    </row>
    <row r="616" spans="1:38" s="161" customFormat="1">
      <c r="A616" s="304"/>
      <c r="B616" s="350"/>
      <c r="C616" s="392"/>
      <c r="D616" s="389"/>
      <c r="E616" s="389"/>
      <c r="F616" s="390"/>
      <c r="G616" s="390"/>
      <c r="H616" s="390"/>
      <c r="I616" s="391"/>
      <c r="J616" s="391"/>
      <c r="K616" s="389"/>
      <c r="L616" s="197"/>
      <c r="AK616" s="162"/>
      <c r="AL616" s="162"/>
    </row>
    <row r="617" spans="1:38" s="161" customFormat="1">
      <c r="A617" s="304"/>
      <c r="B617" s="350"/>
      <c r="C617" s="392"/>
      <c r="D617" s="389"/>
      <c r="E617" s="389"/>
      <c r="F617" s="390"/>
      <c r="G617" s="390"/>
      <c r="H617" s="390"/>
      <c r="I617" s="391"/>
      <c r="J617" s="391"/>
      <c r="K617" s="389"/>
      <c r="L617" s="197"/>
      <c r="AK617" s="162"/>
      <c r="AL617" s="162"/>
    </row>
    <row r="618" spans="1:38" s="161" customFormat="1">
      <c r="A618" s="304"/>
      <c r="B618" s="350"/>
      <c r="C618" s="392"/>
      <c r="D618" s="389"/>
      <c r="E618" s="389"/>
      <c r="F618" s="390"/>
      <c r="G618" s="390"/>
      <c r="H618" s="390"/>
      <c r="I618" s="391"/>
      <c r="J618" s="391"/>
      <c r="K618" s="389"/>
      <c r="L618" s="197"/>
      <c r="AK618" s="162"/>
      <c r="AL618" s="162"/>
    </row>
    <row r="619" spans="1:38" s="161" customFormat="1">
      <c r="A619" s="304"/>
      <c r="B619" s="350"/>
      <c r="C619" s="392"/>
      <c r="D619" s="389"/>
      <c r="E619" s="389"/>
      <c r="F619" s="390"/>
      <c r="G619" s="390"/>
      <c r="H619" s="390"/>
      <c r="I619" s="391"/>
      <c r="J619" s="391"/>
      <c r="K619" s="389"/>
      <c r="L619" s="197"/>
      <c r="AK619" s="162"/>
      <c r="AL619" s="162"/>
    </row>
    <row r="620" spans="1:38" s="161" customFormat="1">
      <c r="A620" s="304"/>
      <c r="B620" s="350"/>
      <c r="C620" s="392"/>
      <c r="D620" s="389"/>
      <c r="E620" s="389"/>
      <c r="F620" s="390"/>
      <c r="G620" s="390"/>
      <c r="H620" s="390"/>
      <c r="I620" s="391"/>
      <c r="J620" s="391"/>
      <c r="K620" s="389"/>
      <c r="L620" s="197"/>
      <c r="AK620" s="162"/>
      <c r="AL620" s="162"/>
    </row>
    <row r="621" spans="1:38" s="161" customFormat="1">
      <c r="A621" s="304"/>
      <c r="B621" s="350"/>
      <c r="C621" s="392"/>
      <c r="D621" s="389"/>
      <c r="E621" s="389"/>
      <c r="F621" s="390"/>
      <c r="G621" s="390"/>
      <c r="H621" s="390"/>
      <c r="I621" s="391"/>
      <c r="J621" s="391"/>
      <c r="K621" s="389"/>
      <c r="L621" s="197"/>
      <c r="AK621" s="162"/>
      <c r="AL621" s="162"/>
    </row>
    <row r="622" spans="1:38" s="161" customFormat="1">
      <c r="A622" s="304"/>
      <c r="B622" s="350"/>
      <c r="C622" s="392"/>
      <c r="D622" s="389"/>
      <c r="E622" s="389"/>
      <c r="F622" s="390"/>
      <c r="G622" s="390"/>
      <c r="H622" s="390"/>
      <c r="I622" s="391"/>
      <c r="J622" s="391"/>
      <c r="K622" s="389"/>
      <c r="L622" s="197"/>
      <c r="AK622" s="162"/>
      <c r="AL622" s="162"/>
    </row>
    <row r="623" spans="1:38" s="161" customFormat="1">
      <c r="A623" s="304"/>
      <c r="B623" s="350"/>
      <c r="C623" s="392"/>
      <c r="D623" s="389"/>
      <c r="E623" s="389"/>
      <c r="F623" s="390"/>
      <c r="G623" s="390"/>
      <c r="H623" s="390"/>
      <c r="I623" s="391"/>
      <c r="J623" s="391"/>
      <c r="K623" s="389"/>
      <c r="L623" s="197"/>
      <c r="AK623" s="162"/>
      <c r="AL623" s="162"/>
    </row>
    <row r="624" spans="1:38" s="161" customFormat="1">
      <c r="A624" s="304"/>
      <c r="B624" s="350"/>
      <c r="C624" s="392"/>
      <c r="D624" s="389"/>
      <c r="E624" s="389"/>
      <c r="F624" s="390"/>
      <c r="G624" s="390"/>
      <c r="H624" s="390"/>
      <c r="I624" s="391"/>
      <c r="J624" s="391"/>
      <c r="K624" s="389"/>
      <c r="L624" s="197"/>
      <c r="AK624" s="162"/>
      <c r="AL624" s="162"/>
    </row>
    <row r="625" spans="1:38" s="161" customFormat="1">
      <c r="A625" s="304"/>
      <c r="B625" s="350"/>
      <c r="C625" s="392"/>
      <c r="D625" s="389"/>
      <c r="E625" s="389"/>
      <c r="F625" s="390"/>
      <c r="G625" s="390"/>
      <c r="H625" s="390"/>
      <c r="I625" s="391"/>
      <c r="J625" s="391"/>
      <c r="K625" s="389"/>
      <c r="L625" s="197"/>
      <c r="AK625" s="162"/>
      <c r="AL625" s="162"/>
    </row>
    <row r="626" spans="1:38" s="161" customFormat="1">
      <c r="A626" s="304"/>
      <c r="B626" s="350"/>
      <c r="C626" s="392"/>
      <c r="D626" s="389"/>
      <c r="E626" s="389"/>
      <c r="F626" s="390"/>
      <c r="G626" s="390"/>
      <c r="H626" s="390"/>
      <c r="I626" s="391"/>
      <c r="J626" s="391"/>
      <c r="K626" s="389"/>
      <c r="L626" s="197"/>
      <c r="AK626" s="162"/>
      <c r="AL626" s="162"/>
    </row>
    <row r="627" spans="1:38" s="161" customFormat="1">
      <c r="A627" s="304"/>
      <c r="B627" s="350"/>
      <c r="C627" s="392"/>
      <c r="D627" s="389"/>
      <c r="E627" s="389"/>
      <c r="F627" s="390"/>
      <c r="G627" s="390"/>
      <c r="H627" s="390"/>
      <c r="I627" s="391"/>
      <c r="J627" s="391"/>
      <c r="K627" s="389"/>
      <c r="L627" s="197"/>
      <c r="AK627" s="162"/>
      <c r="AL627" s="162"/>
    </row>
    <row r="628" spans="1:38" s="161" customFormat="1">
      <c r="A628" s="304"/>
      <c r="B628" s="350"/>
      <c r="C628" s="392"/>
      <c r="D628" s="389"/>
      <c r="E628" s="389"/>
      <c r="F628" s="390"/>
      <c r="G628" s="390"/>
      <c r="H628" s="390"/>
      <c r="I628" s="391"/>
      <c r="J628" s="391"/>
      <c r="K628" s="389"/>
      <c r="L628" s="197"/>
      <c r="AK628" s="162"/>
      <c r="AL628" s="162"/>
    </row>
    <row r="629" spans="1:38" s="161" customFormat="1">
      <c r="A629" s="304"/>
      <c r="B629" s="350"/>
      <c r="C629" s="392"/>
      <c r="D629" s="389"/>
      <c r="E629" s="389"/>
      <c r="F629" s="390"/>
      <c r="G629" s="390"/>
      <c r="H629" s="390"/>
      <c r="I629" s="391"/>
      <c r="J629" s="391"/>
      <c r="K629" s="389"/>
      <c r="L629" s="197"/>
      <c r="AK629" s="162"/>
      <c r="AL629" s="162"/>
    </row>
    <row r="630" spans="1:38" s="161" customFormat="1">
      <c r="A630" s="304"/>
      <c r="B630" s="350"/>
      <c r="C630" s="392"/>
      <c r="D630" s="389"/>
      <c r="E630" s="389"/>
      <c r="F630" s="390"/>
      <c r="G630" s="390"/>
      <c r="H630" s="390"/>
      <c r="I630" s="391"/>
      <c r="J630" s="391"/>
      <c r="K630" s="389"/>
      <c r="L630" s="197"/>
      <c r="AK630" s="162"/>
      <c r="AL630" s="162"/>
    </row>
    <row r="631" spans="1:38" s="161" customFormat="1">
      <c r="A631" s="304"/>
      <c r="B631" s="350"/>
      <c r="C631" s="392"/>
      <c r="D631" s="389"/>
      <c r="E631" s="389"/>
      <c r="F631" s="390"/>
      <c r="G631" s="390"/>
      <c r="H631" s="390"/>
      <c r="I631" s="391"/>
      <c r="J631" s="391"/>
      <c r="K631" s="389"/>
      <c r="L631" s="197"/>
      <c r="AK631" s="162"/>
      <c r="AL631" s="162"/>
    </row>
    <row r="632" spans="1:38" s="161" customFormat="1">
      <c r="A632" s="304"/>
      <c r="B632" s="350"/>
      <c r="C632" s="392"/>
      <c r="D632" s="389"/>
      <c r="E632" s="389"/>
      <c r="F632" s="390"/>
      <c r="G632" s="390"/>
      <c r="H632" s="390"/>
      <c r="I632" s="391"/>
      <c r="J632" s="391"/>
      <c r="K632" s="389"/>
      <c r="L632" s="197"/>
      <c r="AK632" s="162"/>
      <c r="AL632" s="162"/>
    </row>
    <row r="633" spans="1:38" s="161" customFormat="1">
      <c r="A633" s="304"/>
      <c r="B633" s="350"/>
      <c r="C633" s="392"/>
      <c r="D633" s="389"/>
      <c r="E633" s="389"/>
      <c r="F633" s="390"/>
      <c r="G633" s="390"/>
      <c r="H633" s="390"/>
      <c r="I633" s="391"/>
      <c r="J633" s="391"/>
      <c r="K633" s="389"/>
      <c r="L633" s="197"/>
      <c r="AK633" s="162"/>
      <c r="AL633" s="162"/>
    </row>
    <row r="634" spans="1:38" s="161" customFormat="1">
      <c r="A634" s="304"/>
      <c r="B634" s="350"/>
      <c r="C634" s="392"/>
      <c r="D634" s="389"/>
      <c r="E634" s="389"/>
      <c r="F634" s="390"/>
      <c r="G634" s="390"/>
      <c r="H634" s="390"/>
      <c r="I634" s="391"/>
      <c r="J634" s="391"/>
      <c r="K634" s="389"/>
      <c r="L634" s="197"/>
      <c r="AK634" s="162"/>
      <c r="AL634" s="162"/>
    </row>
    <row r="635" spans="1:38" s="161" customFormat="1">
      <c r="A635" s="304"/>
      <c r="B635" s="350"/>
      <c r="C635" s="392"/>
      <c r="D635" s="389"/>
      <c r="E635" s="389"/>
      <c r="F635" s="390"/>
      <c r="G635" s="390"/>
      <c r="H635" s="390"/>
      <c r="I635" s="391"/>
      <c r="J635" s="391"/>
      <c r="K635" s="389"/>
      <c r="L635" s="197"/>
      <c r="AK635" s="162"/>
      <c r="AL635" s="162"/>
    </row>
    <row r="636" spans="1:38" s="161" customFormat="1">
      <c r="A636" s="304"/>
      <c r="B636" s="350"/>
      <c r="C636" s="392"/>
      <c r="D636" s="389"/>
      <c r="E636" s="389"/>
      <c r="F636" s="390"/>
      <c r="G636" s="390"/>
      <c r="H636" s="390"/>
      <c r="I636" s="391"/>
      <c r="J636" s="391"/>
      <c r="K636" s="389"/>
      <c r="L636" s="197"/>
      <c r="AK636" s="162"/>
      <c r="AL636" s="162"/>
    </row>
    <row r="637" spans="1:38" s="161" customFormat="1">
      <c r="A637" s="304"/>
      <c r="B637" s="350"/>
      <c r="C637" s="392"/>
      <c r="D637" s="389"/>
      <c r="E637" s="389"/>
      <c r="F637" s="390"/>
      <c r="G637" s="390"/>
      <c r="H637" s="390"/>
      <c r="I637" s="391"/>
      <c r="J637" s="391"/>
      <c r="K637" s="389"/>
      <c r="L637" s="197"/>
      <c r="AK637" s="162"/>
      <c r="AL637" s="162"/>
    </row>
    <row r="638" spans="1:38" s="161" customFormat="1">
      <c r="A638" s="304"/>
      <c r="B638" s="350"/>
      <c r="C638" s="392"/>
      <c r="D638" s="389"/>
      <c r="E638" s="389"/>
      <c r="F638" s="390"/>
      <c r="G638" s="390"/>
      <c r="H638" s="390"/>
      <c r="I638" s="391"/>
      <c r="J638" s="391"/>
      <c r="K638" s="389"/>
      <c r="L638" s="197"/>
      <c r="AK638" s="162"/>
      <c r="AL638" s="162"/>
    </row>
    <row r="639" spans="1:38" s="161" customFormat="1">
      <c r="A639" s="304"/>
      <c r="B639" s="350"/>
      <c r="C639" s="392"/>
      <c r="D639" s="389"/>
      <c r="E639" s="389"/>
      <c r="F639" s="390"/>
      <c r="G639" s="390"/>
      <c r="H639" s="390"/>
      <c r="I639" s="391"/>
      <c r="J639" s="391"/>
      <c r="K639" s="389"/>
      <c r="L639" s="197"/>
      <c r="AK639" s="162"/>
      <c r="AL639" s="162"/>
    </row>
    <row r="640" spans="1:38" s="161" customFormat="1">
      <c r="A640" s="304"/>
      <c r="B640" s="350"/>
      <c r="C640" s="392"/>
      <c r="D640" s="389"/>
      <c r="E640" s="389"/>
      <c r="F640" s="390"/>
      <c r="G640" s="390"/>
      <c r="H640" s="390"/>
      <c r="I640" s="391"/>
      <c r="J640" s="391"/>
      <c r="K640" s="389"/>
      <c r="L640" s="197"/>
      <c r="AK640" s="162"/>
      <c r="AL640" s="162"/>
    </row>
    <row r="641" spans="1:38" s="161" customFormat="1">
      <c r="A641" s="304"/>
      <c r="B641" s="350"/>
      <c r="C641" s="392"/>
      <c r="D641" s="389"/>
      <c r="E641" s="389"/>
      <c r="F641" s="390"/>
      <c r="G641" s="390"/>
      <c r="H641" s="390"/>
      <c r="I641" s="391"/>
      <c r="J641" s="391"/>
      <c r="K641" s="389"/>
      <c r="L641" s="197"/>
      <c r="AK641" s="162"/>
      <c r="AL641" s="162"/>
    </row>
    <row r="642" spans="1:38" s="161" customFormat="1">
      <c r="A642" s="304"/>
      <c r="B642" s="350"/>
      <c r="C642" s="392"/>
      <c r="D642" s="389"/>
      <c r="E642" s="389"/>
      <c r="F642" s="390"/>
      <c r="G642" s="390"/>
      <c r="H642" s="390"/>
      <c r="I642" s="391"/>
      <c r="J642" s="391"/>
      <c r="K642" s="389"/>
      <c r="L642" s="197"/>
      <c r="AK642" s="162"/>
      <c r="AL642" s="162"/>
    </row>
    <row r="643" spans="1:38" s="161" customFormat="1">
      <c r="A643" s="304"/>
      <c r="B643" s="350"/>
      <c r="C643" s="392"/>
      <c r="D643" s="389"/>
      <c r="E643" s="389"/>
      <c r="F643" s="390"/>
      <c r="G643" s="390"/>
      <c r="H643" s="390"/>
      <c r="I643" s="391"/>
      <c r="J643" s="391"/>
      <c r="K643" s="389"/>
      <c r="L643" s="197"/>
      <c r="AK643" s="162"/>
      <c r="AL643" s="162"/>
    </row>
    <row r="644" spans="1:38" s="161" customFormat="1">
      <c r="A644" s="304"/>
      <c r="B644" s="350"/>
      <c r="C644" s="392"/>
      <c r="D644" s="389"/>
      <c r="E644" s="389"/>
      <c r="F644" s="390"/>
      <c r="G644" s="390"/>
      <c r="H644" s="390"/>
      <c r="I644" s="391"/>
      <c r="J644" s="391"/>
      <c r="K644" s="389"/>
      <c r="L644" s="197"/>
      <c r="AK644" s="162"/>
      <c r="AL644" s="162"/>
    </row>
    <row r="645" spans="1:38" s="161" customFormat="1">
      <c r="A645" s="304"/>
      <c r="B645" s="350"/>
      <c r="C645" s="392"/>
      <c r="D645" s="389"/>
      <c r="E645" s="389"/>
      <c r="F645" s="390"/>
      <c r="G645" s="390"/>
      <c r="H645" s="390"/>
      <c r="I645" s="391"/>
      <c r="J645" s="391"/>
      <c r="K645" s="389"/>
      <c r="L645" s="197"/>
      <c r="AK645" s="162"/>
      <c r="AL645" s="162"/>
    </row>
    <row r="646" spans="1:38" s="161" customFormat="1">
      <c r="A646" s="304"/>
      <c r="B646" s="350"/>
      <c r="C646" s="392"/>
      <c r="D646" s="389"/>
      <c r="E646" s="389"/>
      <c r="F646" s="390"/>
      <c r="G646" s="390"/>
      <c r="H646" s="390"/>
      <c r="I646" s="391"/>
      <c r="J646" s="391"/>
      <c r="K646" s="389"/>
      <c r="L646" s="197"/>
      <c r="AK646" s="162"/>
      <c r="AL646" s="162"/>
    </row>
    <row r="647" spans="1:38" s="161" customFormat="1">
      <c r="A647" s="304"/>
      <c r="B647" s="350"/>
      <c r="C647" s="392"/>
      <c r="D647" s="389"/>
      <c r="E647" s="389"/>
      <c r="F647" s="390"/>
      <c r="G647" s="390"/>
      <c r="H647" s="390"/>
      <c r="I647" s="391"/>
      <c r="J647" s="391"/>
      <c r="K647" s="389"/>
      <c r="L647" s="197"/>
      <c r="AK647" s="162"/>
      <c r="AL647" s="162"/>
    </row>
    <row r="648" spans="1:38" s="161" customFormat="1">
      <c r="A648" s="304"/>
      <c r="B648" s="350"/>
      <c r="C648" s="392"/>
      <c r="D648" s="389"/>
      <c r="E648" s="389"/>
      <c r="F648" s="390"/>
      <c r="G648" s="390"/>
      <c r="H648" s="390"/>
      <c r="I648" s="391"/>
      <c r="J648" s="391"/>
      <c r="K648" s="389"/>
      <c r="L648" s="197"/>
      <c r="AK648" s="162"/>
      <c r="AL648" s="162"/>
    </row>
    <row r="649" spans="1:38" s="161" customFormat="1">
      <c r="A649" s="304"/>
      <c r="B649" s="350"/>
      <c r="C649" s="392"/>
      <c r="D649" s="389"/>
      <c r="E649" s="389"/>
      <c r="F649" s="390"/>
      <c r="G649" s="390"/>
      <c r="H649" s="390"/>
      <c r="I649" s="391"/>
      <c r="J649" s="391"/>
      <c r="K649" s="389"/>
      <c r="L649" s="197"/>
      <c r="AK649" s="162"/>
      <c r="AL649" s="162"/>
    </row>
    <row r="650" spans="1:38" s="161" customFormat="1">
      <c r="A650" s="304"/>
      <c r="B650" s="350"/>
      <c r="C650" s="392"/>
      <c r="D650" s="389"/>
      <c r="E650" s="389"/>
      <c r="F650" s="390"/>
      <c r="G650" s="390"/>
      <c r="H650" s="390"/>
      <c r="I650" s="391"/>
      <c r="J650" s="391"/>
      <c r="K650" s="389"/>
      <c r="L650" s="197"/>
      <c r="AK650" s="162"/>
      <c r="AL650" s="162"/>
    </row>
    <row r="651" spans="1:38" s="161" customFormat="1">
      <c r="A651" s="304"/>
      <c r="B651" s="350"/>
      <c r="C651" s="392"/>
      <c r="D651" s="389"/>
      <c r="E651" s="389"/>
      <c r="F651" s="390"/>
      <c r="G651" s="390"/>
      <c r="H651" s="390"/>
      <c r="I651" s="391"/>
      <c r="J651" s="391"/>
      <c r="K651" s="389"/>
      <c r="L651" s="197"/>
      <c r="AK651" s="162"/>
      <c r="AL651" s="162"/>
    </row>
    <row r="652" spans="1:38" s="161" customFormat="1">
      <c r="A652" s="304"/>
      <c r="B652" s="350"/>
      <c r="C652" s="392"/>
      <c r="D652" s="389"/>
      <c r="E652" s="389"/>
      <c r="F652" s="390"/>
      <c r="G652" s="390"/>
      <c r="H652" s="390"/>
      <c r="I652" s="391"/>
      <c r="J652" s="391"/>
      <c r="K652" s="389"/>
      <c r="L652" s="197"/>
      <c r="AK652" s="162"/>
      <c r="AL652" s="162"/>
    </row>
    <row r="653" spans="1:38" s="161" customFormat="1">
      <c r="A653" s="304"/>
      <c r="B653" s="350"/>
      <c r="C653" s="392"/>
      <c r="D653" s="389"/>
      <c r="E653" s="389"/>
      <c r="F653" s="390"/>
      <c r="G653" s="390"/>
      <c r="H653" s="390"/>
      <c r="I653" s="391"/>
      <c r="J653" s="391"/>
      <c r="K653" s="389"/>
      <c r="L653" s="197"/>
      <c r="AK653" s="162"/>
      <c r="AL653" s="162"/>
    </row>
    <row r="654" spans="1:38" s="161" customFormat="1">
      <c r="A654" s="304"/>
      <c r="B654" s="350"/>
      <c r="C654" s="392"/>
      <c r="D654" s="389"/>
      <c r="E654" s="389"/>
      <c r="F654" s="390"/>
      <c r="G654" s="390"/>
      <c r="H654" s="390"/>
      <c r="I654" s="391"/>
      <c r="J654" s="391"/>
      <c r="K654" s="389"/>
      <c r="L654" s="197"/>
      <c r="AK654" s="162"/>
      <c r="AL654" s="162"/>
    </row>
    <row r="655" spans="1:38" s="161" customFormat="1">
      <c r="A655" s="304"/>
      <c r="B655" s="350"/>
      <c r="C655" s="392"/>
      <c r="D655" s="389"/>
      <c r="E655" s="389"/>
      <c r="F655" s="390"/>
      <c r="G655" s="390"/>
      <c r="H655" s="390"/>
      <c r="I655" s="391"/>
      <c r="J655" s="391"/>
      <c r="K655" s="389"/>
      <c r="L655" s="197"/>
      <c r="AK655" s="162"/>
      <c r="AL655" s="162"/>
    </row>
    <row r="656" spans="1:38" s="161" customFormat="1">
      <c r="A656" s="304"/>
      <c r="B656" s="350"/>
      <c r="C656" s="392"/>
      <c r="D656" s="389"/>
      <c r="E656" s="389"/>
      <c r="F656" s="390"/>
      <c r="G656" s="390"/>
      <c r="H656" s="390"/>
      <c r="I656" s="391"/>
      <c r="J656" s="391"/>
      <c r="K656" s="389"/>
      <c r="L656" s="197"/>
      <c r="AK656" s="162"/>
      <c r="AL656" s="162"/>
    </row>
    <row r="657" spans="1:38" s="161" customFormat="1">
      <c r="A657" s="304"/>
      <c r="B657" s="350"/>
      <c r="C657" s="392"/>
      <c r="D657" s="389"/>
      <c r="E657" s="389"/>
      <c r="F657" s="390"/>
      <c r="G657" s="390"/>
      <c r="H657" s="390"/>
      <c r="I657" s="391"/>
      <c r="J657" s="391"/>
      <c r="K657" s="389"/>
      <c r="L657" s="197"/>
      <c r="AK657" s="162"/>
      <c r="AL657" s="162"/>
    </row>
    <row r="658" spans="1:38" s="161" customFormat="1">
      <c r="A658" s="304"/>
      <c r="B658" s="350"/>
      <c r="C658" s="392"/>
      <c r="D658" s="389"/>
      <c r="E658" s="389"/>
      <c r="F658" s="390"/>
      <c r="G658" s="390"/>
      <c r="H658" s="390"/>
      <c r="I658" s="391"/>
      <c r="J658" s="391"/>
      <c r="K658" s="389"/>
      <c r="L658" s="197"/>
      <c r="AK658" s="162"/>
      <c r="AL658" s="162"/>
    </row>
    <row r="659" spans="1:38" s="161" customFormat="1">
      <c r="A659" s="304"/>
      <c r="B659" s="350"/>
      <c r="C659" s="392"/>
      <c r="D659" s="389"/>
      <c r="E659" s="389"/>
      <c r="F659" s="390"/>
      <c r="G659" s="390"/>
      <c r="H659" s="390"/>
      <c r="I659" s="391"/>
      <c r="J659" s="391"/>
      <c r="K659" s="389"/>
      <c r="L659" s="197"/>
      <c r="AK659" s="162"/>
      <c r="AL659" s="162"/>
    </row>
    <row r="660" spans="1:38" s="161" customFormat="1">
      <c r="A660" s="304"/>
      <c r="B660" s="350"/>
      <c r="C660" s="392"/>
      <c r="D660" s="389"/>
      <c r="E660" s="389"/>
      <c r="F660" s="390"/>
      <c r="G660" s="390"/>
      <c r="H660" s="390"/>
      <c r="I660" s="391"/>
      <c r="J660" s="391"/>
      <c r="K660" s="389"/>
      <c r="L660" s="197"/>
      <c r="AK660" s="162"/>
      <c r="AL660" s="162"/>
    </row>
    <row r="661" spans="1:38" s="161" customFormat="1">
      <c r="A661" s="304"/>
      <c r="B661" s="350"/>
      <c r="C661" s="392"/>
      <c r="D661" s="389"/>
      <c r="E661" s="389"/>
      <c r="F661" s="390"/>
      <c r="G661" s="390"/>
      <c r="H661" s="390"/>
      <c r="I661" s="391"/>
      <c r="J661" s="391"/>
      <c r="K661" s="389"/>
      <c r="L661" s="197"/>
      <c r="AK661" s="162"/>
      <c r="AL661" s="162"/>
    </row>
    <row r="662" spans="1:38" s="161" customFormat="1">
      <c r="A662" s="304"/>
      <c r="B662" s="350"/>
      <c r="C662" s="392"/>
      <c r="D662" s="389"/>
      <c r="E662" s="389"/>
      <c r="F662" s="390"/>
      <c r="G662" s="390"/>
      <c r="H662" s="390"/>
      <c r="I662" s="391"/>
      <c r="J662" s="391"/>
      <c r="K662" s="389"/>
      <c r="L662" s="197"/>
      <c r="AK662" s="162"/>
      <c r="AL662" s="162"/>
    </row>
    <row r="663" spans="1:38" s="161" customFormat="1">
      <c r="A663" s="304"/>
      <c r="B663" s="350"/>
      <c r="C663" s="392"/>
      <c r="D663" s="389"/>
      <c r="E663" s="389"/>
      <c r="F663" s="390"/>
      <c r="G663" s="390"/>
      <c r="H663" s="390"/>
      <c r="I663" s="391"/>
      <c r="J663" s="391"/>
      <c r="K663" s="389"/>
      <c r="L663" s="197"/>
      <c r="AK663" s="162"/>
      <c r="AL663" s="162"/>
    </row>
    <row r="664" spans="1:38" s="161" customFormat="1">
      <c r="A664" s="304"/>
      <c r="B664" s="350"/>
      <c r="C664" s="392"/>
      <c r="D664" s="389"/>
      <c r="E664" s="389"/>
      <c r="F664" s="390"/>
      <c r="G664" s="390"/>
      <c r="H664" s="390"/>
      <c r="I664" s="391"/>
      <c r="J664" s="391"/>
      <c r="K664" s="389"/>
      <c r="L664" s="197"/>
      <c r="AK664" s="162"/>
      <c r="AL664" s="162"/>
    </row>
    <row r="665" spans="1:38" s="161" customFormat="1">
      <c r="A665" s="304"/>
      <c r="B665" s="350"/>
      <c r="C665" s="392"/>
      <c r="D665" s="389"/>
      <c r="E665" s="389"/>
      <c r="F665" s="390"/>
      <c r="G665" s="390"/>
      <c r="H665" s="390"/>
      <c r="I665" s="391"/>
      <c r="J665" s="391"/>
      <c r="K665" s="389"/>
      <c r="L665" s="197"/>
      <c r="AK665" s="162"/>
      <c r="AL665" s="162"/>
    </row>
    <row r="666" spans="1:38" s="161" customFormat="1">
      <c r="A666" s="304"/>
      <c r="B666" s="350"/>
      <c r="C666" s="392"/>
      <c r="D666" s="389"/>
      <c r="E666" s="389"/>
      <c r="F666" s="390"/>
      <c r="G666" s="390"/>
      <c r="H666" s="390"/>
      <c r="I666" s="391"/>
      <c r="J666" s="391"/>
      <c r="K666" s="389"/>
      <c r="L666" s="197"/>
      <c r="AK666" s="162"/>
      <c r="AL666" s="162"/>
    </row>
    <row r="667" spans="1:38" s="161" customFormat="1">
      <c r="A667" s="304"/>
      <c r="B667" s="350"/>
      <c r="C667" s="392"/>
      <c r="D667" s="389"/>
      <c r="E667" s="389"/>
      <c r="F667" s="390"/>
      <c r="G667" s="390"/>
      <c r="H667" s="390"/>
      <c r="I667" s="391"/>
      <c r="J667" s="391"/>
      <c r="K667" s="389"/>
      <c r="L667" s="197"/>
      <c r="AK667" s="162"/>
      <c r="AL667" s="162"/>
    </row>
    <row r="668" spans="1:38" s="161" customFormat="1">
      <c r="A668" s="304"/>
      <c r="B668" s="350"/>
      <c r="C668" s="392"/>
      <c r="D668" s="389"/>
      <c r="E668" s="389"/>
      <c r="F668" s="390"/>
      <c r="G668" s="390"/>
      <c r="H668" s="390"/>
      <c r="I668" s="391"/>
      <c r="J668" s="391"/>
      <c r="K668" s="389"/>
      <c r="L668" s="197"/>
      <c r="AK668" s="162"/>
      <c r="AL668" s="162"/>
    </row>
    <row r="669" spans="1:38" s="161" customFormat="1">
      <c r="A669" s="304"/>
      <c r="B669" s="350"/>
      <c r="C669" s="392"/>
      <c r="D669" s="389"/>
      <c r="E669" s="389"/>
      <c r="F669" s="390"/>
      <c r="G669" s="390"/>
      <c r="H669" s="390"/>
      <c r="I669" s="391"/>
      <c r="J669" s="391"/>
      <c r="K669" s="389"/>
      <c r="L669" s="197"/>
      <c r="AK669" s="162"/>
      <c r="AL669" s="162"/>
    </row>
    <row r="670" spans="1:38" s="161" customFormat="1">
      <c r="A670" s="304"/>
      <c r="B670" s="350"/>
      <c r="C670" s="392"/>
      <c r="D670" s="389"/>
      <c r="E670" s="389"/>
      <c r="F670" s="390"/>
      <c r="G670" s="390"/>
      <c r="H670" s="390"/>
      <c r="I670" s="391"/>
      <c r="J670" s="391"/>
      <c r="K670" s="389"/>
      <c r="L670" s="197"/>
      <c r="AK670" s="162"/>
      <c r="AL670" s="162"/>
    </row>
    <row r="671" spans="1:38" s="161" customFormat="1">
      <c r="A671" s="304"/>
      <c r="B671" s="350"/>
      <c r="C671" s="392"/>
      <c r="D671" s="389"/>
      <c r="E671" s="389"/>
      <c r="F671" s="390"/>
      <c r="G671" s="390"/>
      <c r="H671" s="390"/>
      <c r="I671" s="391"/>
      <c r="J671" s="391"/>
      <c r="K671" s="389"/>
      <c r="L671" s="197"/>
      <c r="AK671" s="162"/>
      <c r="AL671" s="162"/>
    </row>
    <row r="672" spans="1:38" s="161" customFormat="1">
      <c r="A672" s="304"/>
      <c r="B672" s="350"/>
      <c r="C672" s="392"/>
      <c r="D672" s="389"/>
      <c r="E672" s="389"/>
      <c r="F672" s="390"/>
      <c r="G672" s="390"/>
      <c r="H672" s="390"/>
      <c r="I672" s="391"/>
      <c r="J672" s="391"/>
      <c r="K672" s="389"/>
      <c r="L672" s="197"/>
      <c r="AK672" s="162"/>
      <c r="AL672" s="162"/>
    </row>
    <row r="673" spans="1:38" s="161" customFormat="1">
      <c r="A673" s="304"/>
      <c r="B673" s="350"/>
      <c r="C673" s="392"/>
      <c r="D673" s="389"/>
      <c r="E673" s="389"/>
      <c r="F673" s="390"/>
      <c r="G673" s="390"/>
      <c r="H673" s="390"/>
      <c r="I673" s="391"/>
      <c r="J673" s="391"/>
      <c r="K673" s="389"/>
      <c r="L673" s="197"/>
      <c r="AK673" s="162"/>
      <c r="AL673" s="162"/>
    </row>
    <row r="674" spans="1:38" s="161" customFormat="1">
      <c r="A674" s="304"/>
      <c r="B674" s="350"/>
      <c r="C674" s="392"/>
      <c r="D674" s="389"/>
      <c r="E674" s="389"/>
      <c r="F674" s="390"/>
      <c r="G674" s="390"/>
      <c r="H674" s="390"/>
      <c r="I674" s="391"/>
      <c r="J674" s="391"/>
      <c r="K674" s="389"/>
      <c r="L674" s="197"/>
      <c r="AK674" s="162"/>
      <c r="AL674" s="162"/>
    </row>
    <row r="675" spans="1:38" s="161" customFormat="1">
      <c r="A675" s="304"/>
      <c r="B675" s="350"/>
      <c r="C675" s="392"/>
      <c r="D675" s="389"/>
      <c r="E675" s="389"/>
      <c r="F675" s="390"/>
      <c r="G675" s="390"/>
      <c r="H675" s="390"/>
      <c r="I675" s="391"/>
      <c r="J675" s="391"/>
      <c r="K675" s="389"/>
      <c r="L675" s="197"/>
      <c r="AK675" s="162"/>
      <c r="AL675" s="162"/>
    </row>
    <row r="676" spans="1:38" s="161" customFormat="1">
      <c r="A676" s="304"/>
      <c r="B676" s="350"/>
      <c r="C676" s="392"/>
      <c r="D676" s="389"/>
      <c r="E676" s="389"/>
      <c r="F676" s="390"/>
      <c r="G676" s="390"/>
      <c r="H676" s="390"/>
      <c r="I676" s="391"/>
      <c r="J676" s="391"/>
      <c r="K676" s="389"/>
      <c r="L676" s="197"/>
      <c r="AK676" s="162"/>
      <c r="AL676" s="162"/>
    </row>
    <row r="677" spans="1:38" s="161" customFormat="1">
      <c r="A677" s="304"/>
      <c r="B677" s="350"/>
      <c r="C677" s="392"/>
      <c r="D677" s="389"/>
      <c r="E677" s="389"/>
      <c r="F677" s="390"/>
      <c r="G677" s="390"/>
      <c r="H677" s="390"/>
      <c r="I677" s="391"/>
      <c r="J677" s="391"/>
      <c r="K677" s="389"/>
      <c r="L677" s="197"/>
      <c r="AK677" s="162"/>
      <c r="AL677" s="162"/>
    </row>
    <row r="678" spans="1:38" s="161" customFormat="1">
      <c r="A678" s="304"/>
      <c r="B678" s="350"/>
      <c r="C678" s="392"/>
      <c r="D678" s="389"/>
      <c r="E678" s="389"/>
      <c r="F678" s="390"/>
      <c r="G678" s="390"/>
      <c r="H678" s="390"/>
      <c r="I678" s="391"/>
      <c r="J678" s="391"/>
      <c r="K678" s="389"/>
      <c r="L678" s="197"/>
      <c r="AK678" s="162"/>
      <c r="AL678" s="162"/>
    </row>
    <row r="679" spans="1:38" s="161" customFormat="1">
      <c r="A679" s="304"/>
      <c r="B679" s="350"/>
      <c r="C679" s="392"/>
      <c r="D679" s="389"/>
      <c r="E679" s="389"/>
      <c r="F679" s="390"/>
      <c r="G679" s="390"/>
      <c r="H679" s="390"/>
      <c r="I679" s="391"/>
      <c r="J679" s="391"/>
      <c r="K679" s="389"/>
      <c r="L679" s="197"/>
      <c r="AK679" s="162"/>
      <c r="AL679" s="162"/>
    </row>
    <row r="680" spans="1:38" s="161" customFormat="1">
      <c r="A680" s="304"/>
      <c r="B680" s="350"/>
      <c r="C680" s="392"/>
      <c r="D680" s="389"/>
      <c r="E680" s="389"/>
      <c r="F680" s="390"/>
      <c r="G680" s="390"/>
      <c r="H680" s="390"/>
      <c r="I680" s="391"/>
      <c r="J680" s="391"/>
      <c r="K680" s="389"/>
      <c r="L680" s="197"/>
      <c r="AK680" s="162"/>
      <c r="AL680" s="162"/>
    </row>
    <row r="681" spans="1:38" s="161" customFormat="1">
      <c r="A681" s="304"/>
      <c r="B681" s="350"/>
      <c r="C681" s="392"/>
      <c r="D681" s="389"/>
      <c r="E681" s="389"/>
      <c r="F681" s="390"/>
      <c r="G681" s="390"/>
      <c r="H681" s="390"/>
      <c r="I681" s="391"/>
      <c r="J681" s="391"/>
      <c r="K681" s="389"/>
      <c r="L681" s="197"/>
      <c r="AK681" s="162"/>
      <c r="AL681" s="162"/>
    </row>
    <row r="682" spans="1:38" s="161" customFormat="1">
      <c r="A682" s="304"/>
      <c r="B682" s="350"/>
      <c r="C682" s="392"/>
      <c r="D682" s="389"/>
      <c r="E682" s="389"/>
      <c r="F682" s="390"/>
      <c r="G682" s="390"/>
      <c r="H682" s="390"/>
      <c r="I682" s="391"/>
      <c r="J682" s="391"/>
      <c r="K682" s="389"/>
      <c r="L682" s="197"/>
      <c r="AK682" s="162"/>
      <c r="AL682" s="162"/>
    </row>
    <row r="683" spans="1:38" s="161" customFormat="1">
      <c r="A683" s="304"/>
      <c r="B683" s="350"/>
      <c r="C683" s="392"/>
      <c r="D683" s="389"/>
      <c r="E683" s="389"/>
      <c r="F683" s="390"/>
      <c r="G683" s="390"/>
      <c r="H683" s="390"/>
      <c r="I683" s="391"/>
      <c r="J683" s="391"/>
      <c r="K683" s="389"/>
      <c r="L683" s="197"/>
      <c r="AK683" s="162"/>
      <c r="AL683" s="162"/>
    </row>
    <row r="684" spans="1:38" s="161" customFormat="1">
      <c r="A684" s="304"/>
      <c r="B684" s="350"/>
      <c r="C684" s="392"/>
      <c r="D684" s="389"/>
      <c r="E684" s="389"/>
      <c r="F684" s="390"/>
      <c r="G684" s="390"/>
      <c r="H684" s="390"/>
      <c r="I684" s="391"/>
      <c r="J684" s="391"/>
      <c r="K684" s="389"/>
      <c r="L684" s="197"/>
      <c r="AK684" s="162"/>
      <c r="AL684" s="162"/>
    </row>
    <row r="685" spans="1:38" s="161" customFormat="1">
      <c r="A685" s="304"/>
      <c r="B685" s="350"/>
      <c r="C685" s="392"/>
      <c r="D685" s="389"/>
      <c r="E685" s="389"/>
      <c r="F685" s="390"/>
      <c r="G685" s="390"/>
      <c r="H685" s="390"/>
      <c r="I685" s="391"/>
      <c r="J685" s="391"/>
      <c r="K685" s="389"/>
      <c r="L685" s="197"/>
      <c r="AK685" s="162"/>
      <c r="AL685" s="162"/>
    </row>
    <row r="686" spans="1:38" s="161" customFormat="1">
      <c r="A686" s="304"/>
      <c r="B686" s="350"/>
      <c r="C686" s="392"/>
      <c r="D686" s="389"/>
      <c r="E686" s="389"/>
      <c r="F686" s="390"/>
      <c r="G686" s="390"/>
      <c r="H686" s="390"/>
      <c r="I686" s="391"/>
      <c r="J686" s="391"/>
      <c r="K686" s="389"/>
      <c r="L686" s="197"/>
      <c r="AK686" s="162"/>
      <c r="AL686" s="162"/>
    </row>
    <row r="687" spans="1:38" s="161" customFormat="1">
      <c r="A687" s="304"/>
      <c r="B687" s="350"/>
      <c r="C687" s="392"/>
      <c r="D687" s="389"/>
      <c r="E687" s="389"/>
      <c r="F687" s="390"/>
      <c r="G687" s="390"/>
      <c r="H687" s="390"/>
      <c r="I687" s="391"/>
      <c r="J687" s="391"/>
      <c r="K687" s="389"/>
      <c r="L687" s="197"/>
      <c r="AK687" s="162"/>
      <c r="AL687" s="162"/>
    </row>
    <row r="688" spans="1:38" s="161" customFormat="1">
      <c r="A688" s="304"/>
      <c r="B688" s="350"/>
      <c r="C688" s="392"/>
      <c r="D688" s="389"/>
      <c r="E688" s="389"/>
      <c r="F688" s="390"/>
      <c r="G688" s="390"/>
      <c r="H688" s="390"/>
      <c r="I688" s="391"/>
      <c r="J688" s="391"/>
      <c r="K688" s="389"/>
      <c r="L688" s="197"/>
      <c r="AK688" s="162"/>
      <c r="AL688" s="162"/>
    </row>
    <row r="689" spans="1:38" s="161" customFormat="1">
      <c r="A689" s="304"/>
      <c r="B689" s="350"/>
      <c r="C689" s="392"/>
      <c r="D689" s="389"/>
      <c r="E689" s="389"/>
      <c r="F689" s="390"/>
      <c r="G689" s="390"/>
      <c r="H689" s="390"/>
      <c r="I689" s="391"/>
      <c r="J689" s="391"/>
      <c r="K689" s="389"/>
      <c r="L689" s="197"/>
      <c r="AK689" s="162"/>
      <c r="AL689" s="162"/>
    </row>
    <row r="690" spans="1:38" s="161" customFormat="1">
      <c r="A690" s="304"/>
      <c r="B690" s="350"/>
      <c r="C690" s="392"/>
      <c r="D690" s="389"/>
      <c r="E690" s="389"/>
      <c r="F690" s="390"/>
      <c r="G690" s="390"/>
      <c r="H690" s="390"/>
      <c r="I690" s="391"/>
      <c r="J690" s="391"/>
      <c r="K690" s="389"/>
      <c r="L690" s="197"/>
      <c r="AK690" s="162"/>
      <c r="AL690" s="162"/>
    </row>
    <row r="691" spans="1:38" s="161" customFormat="1">
      <c r="A691" s="304"/>
      <c r="B691" s="350"/>
      <c r="C691" s="392"/>
      <c r="D691" s="389"/>
      <c r="E691" s="389"/>
      <c r="F691" s="390"/>
      <c r="G691" s="390"/>
      <c r="H691" s="390"/>
      <c r="I691" s="391"/>
      <c r="J691" s="391"/>
      <c r="K691" s="389"/>
      <c r="L691" s="197"/>
      <c r="AK691" s="162"/>
      <c r="AL691" s="162"/>
    </row>
    <row r="692" spans="1:38" s="161" customFormat="1">
      <c r="A692" s="304"/>
      <c r="B692" s="350"/>
      <c r="C692" s="392"/>
      <c r="D692" s="389"/>
      <c r="E692" s="389"/>
      <c r="F692" s="390"/>
      <c r="G692" s="390"/>
      <c r="H692" s="390"/>
      <c r="I692" s="391"/>
      <c r="J692" s="391"/>
      <c r="K692" s="389"/>
      <c r="L692" s="197"/>
      <c r="AK692" s="162"/>
      <c r="AL692" s="162"/>
    </row>
    <row r="693" spans="1:38" s="161" customFormat="1">
      <c r="A693" s="304"/>
      <c r="B693" s="350"/>
      <c r="C693" s="392"/>
      <c r="D693" s="389"/>
      <c r="E693" s="389"/>
      <c r="F693" s="390"/>
      <c r="G693" s="390"/>
      <c r="H693" s="390"/>
      <c r="I693" s="391"/>
      <c r="J693" s="391"/>
      <c r="K693" s="389"/>
      <c r="L693" s="197"/>
      <c r="AK693" s="162"/>
      <c r="AL693" s="162"/>
    </row>
    <row r="694" spans="1:38" s="161" customFormat="1">
      <c r="A694" s="304"/>
      <c r="B694" s="350"/>
      <c r="C694" s="392"/>
      <c r="D694" s="389"/>
      <c r="E694" s="389"/>
      <c r="F694" s="390"/>
      <c r="G694" s="390"/>
      <c r="H694" s="390"/>
      <c r="I694" s="391"/>
      <c r="J694" s="391"/>
      <c r="K694" s="389"/>
      <c r="L694" s="197"/>
      <c r="AK694" s="162"/>
      <c r="AL694" s="162"/>
    </row>
    <row r="695" spans="1:38" s="161" customFormat="1">
      <c r="A695" s="304"/>
      <c r="B695" s="350"/>
      <c r="C695" s="392"/>
      <c r="D695" s="389"/>
      <c r="E695" s="389"/>
      <c r="F695" s="390"/>
      <c r="G695" s="390"/>
      <c r="H695" s="390"/>
      <c r="I695" s="391"/>
      <c r="J695" s="391"/>
      <c r="K695" s="389"/>
      <c r="L695" s="197"/>
      <c r="AK695" s="162"/>
      <c r="AL695" s="162"/>
    </row>
    <row r="696" spans="1:38" s="161" customFormat="1">
      <c r="A696" s="304"/>
      <c r="B696" s="350"/>
      <c r="C696" s="392"/>
      <c r="D696" s="389"/>
      <c r="E696" s="389"/>
      <c r="F696" s="390"/>
      <c r="G696" s="390"/>
      <c r="H696" s="390"/>
      <c r="I696" s="391"/>
      <c r="J696" s="391"/>
      <c r="K696" s="389"/>
      <c r="L696" s="197"/>
      <c r="AK696" s="162"/>
      <c r="AL696" s="162"/>
    </row>
    <row r="697" spans="1:38" s="161" customFormat="1">
      <c r="A697" s="304"/>
      <c r="B697" s="350"/>
      <c r="C697" s="392"/>
      <c r="D697" s="389"/>
      <c r="E697" s="389"/>
      <c r="F697" s="390"/>
      <c r="G697" s="390"/>
      <c r="H697" s="390"/>
      <c r="I697" s="391"/>
      <c r="J697" s="391"/>
      <c r="K697" s="389"/>
      <c r="L697" s="197"/>
      <c r="AK697" s="162"/>
      <c r="AL697" s="162"/>
    </row>
    <row r="698" spans="1:38" s="161" customFormat="1">
      <c r="A698" s="304"/>
      <c r="B698" s="350"/>
      <c r="C698" s="392"/>
      <c r="D698" s="389"/>
      <c r="E698" s="389"/>
      <c r="F698" s="390"/>
      <c r="G698" s="390"/>
      <c r="H698" s="390"/>
      <c r="I698" s="391"/>
      <c r="J698" s="391"/>
      <c r="K698" s="389"/>
      <c r="L698" s="197"/>
      <c r="AK698" s="162"/>
      <c r="AL698" s="162"/>
    </row>
    <row r="699" spans="1:38" s="161" customFormat="1">
      <c r="A699" s="304"/>
      <c r="B699" s="350"/>
      <c r="C699" s="392"/>
      <c r="D699" s="389"/>
      <c r="E699" s="389"/>
      <c r="F699" s="390"/>
      <c r="G699" s="390"/>
      <c r="H699" s="390"/>
      <c r="I699" s="391"/>
      <c r="J699" s="391"/>
      <c r="K699" s="389"/>
      <c r="L699" s="197"/>
      <c r="AK699" s="162"/>
      <c r="AL699" s="162"/>
    </row>
    <row r="700" spans="1:38" s="161" customFormat="1">
      <c r="A700" s="304"/>
      <c r="B700" s="350"/>
      <c r="C700" s="392"/>
      <c r="D700" s="389"/>
      <c r="E700" s="389"/>
      <c r="F700" s="390"/>
      <c r="G700" s="390"/>
      <c r="H700" s="390"/>
      <c r="I700" s="391"/>
      <c r="J700" s="391"/>
      <c r="K700" s="389"/>
      <c r="L700" s="197"/>
      <c r="AK700" s="162"/>
      <c r="AL700" s="162"/>
    </row>
    <row r="701" spans="1:38" s="161" customFormat="1">
      <c r="A701" s="304"/>
      <c r="B701" s="350"/>
      <c r="C701" s="392"/>
      <c r="D701" s="389"/>
      <c r="E701" s="389"/>
      <c r="F701" s="390"/>
      <c r="G701" s="390"/>
      <c r="H701" s="390"/>
      <c r="I701" s="391"/>
      <c r="J701" s="391"/>
      <c r="K701" s="389"/>
      <c r="L701" s="197"/>
      <c r="AK701" s="162"/>
      <c r="AL701" s="162"/>
    </row>
    <row r="702" spans="1:38" s="161" customFormat="1">
      <c r="A702" s="304"/>
      <c r="B702" s="350"/>
      <c r="C702" s="392"/>
      <c r="D702" s="389"/>
      <c r="E702" s="389"/>
      <c r="F702" s="390"/>
      <c r="G702" s="390"/>
      <c r="H702" s="390"/>
      <c r="I702" s="391"/>
      <c r="J702" s="391"/>
      <c r="K702" s="389"/>
      <c r="L702" s="197"/>
      <c r="AK702" s="162"/>
      <c r="AL702" s="162"/>
    </row>
    <row r="703" spans="1:38" s="161" customFormat="1">
      <c r="A703" s="304"/>
      <c r="B703" s="350"/>
      <c r="C703" s="392"/>
      <c r="D703" s="389"/>
      <c r="E703" s="389"/>
      <c r="F703" s="390"/>
      <c r="G703" s="390"/>
      <c r="H703" s="390"/>
      <c r="I703" s="391"/>
      <c r="J703" s="391"/>
      <c r="K703" s="389"/>
      <c r="L703" s="197"/>
      <c r="AK703" s="162"/>
      <c r="AL703" s="162"/>
    </row>
    <row r="704" spans="1:38" s="161" customFormat="1">
      <c r="A704" s="304"/>
      <c r="B704" s="350"/>
      <c r="C704" s="392"/>
      <c r="D704" s="389"/>
      <c r="E704" s="389"/>
      <c r="F704" s="390"/>
      <c r="G704" s="390"/>
      <c r="H704" s="390"/>
      <c r="I704" s="391"/>
      <c r="J704" s="391"/>
      <c r="K704" s="389"/>
      <c r="L704" s="197"/>
      <c r="AK704" s="162"/>
      <c r="AL704" s="162"/>
    </row>
    <row r="705" spans="1:38" s="161" customFormat="1">
      <c r="A705" s="304"/>
      <c r="B705" s="350"/>
      <c r="C705" s="392"/>
      <c r="D705" s="389"/>
      <c r="E705" s="389"/>
      <c r="F705" s="390"/>
      <c r="G705" s="390"/>
      <c r="H705" s="390"/>
      <c r="I705" s="391"/>
      <c r="J705" s="391"/>
      <c r="K705" s="389"/>
      <c r="L705" s="197"/>
      <c r="AK705" s="162"/>
      <c r="AL705" s="162"/>
    </row>
    <row r="706" spans="1:38" s="161" customFormat="1">
      <c r="A706" s="304"/>
      <c r="B706" s="350"/>
      <c r="C706" s="392"/>
      <c r="D706" s="389"/>
      <c r="E706" s="389"/>
      <c r="F706" s="390"/>
      <c r="G706" s="390"/>
      <c r="H706" s="390"/>
      <c r="I706" s="391"/>
      <c r="J706" s="391"/>
      <c r="K706" s="389"/>
      <c r="L706" s="197"/>
      <c r="AK706" s="162"/>
      <c r="AL706" s="162"/>
    </row>
    <row r="707" spans="1:38" s="161" customFormat="1">
      <c r="A707" s="304"/>
      <c r="B707" s="350"/>
      <c r="C707" s="392"/>
      <c r="D707" s="389"/>
      <c r="E707" s="389"/>
      <c r="F707" s="390"/>
      <c r="G707" s="390"/>
      <c r="H707" s="390"/>
      <c r="I707" s="391"/>
      <c r="J707" s="391"/>
      <c r="K707" s="389"/>
      <c r="L707" s="197"/>
      <c r="AK707" s="162"/>
      <c r="AL707" s="162"/>
    </row>
    <row r="708" spans="1:38" s="161" customFormat="1">
      <c r="A708" s="304"/>
      <c r="B708" s="350"/>
      <c r="C708" s="392"/>
      <c r="D708" s="389"/>
      <c r="E708" s="389"/>
      <c r="F708" s="390"/>
      <c r="G708" s="390"/>
      <c r="H708" s="390"/>
      <c r="I708" s="391"/>
      <c r="J708" s="391"/>
      <c r="K708" s="389"/>
      <c r="L708" s="197"/>
      <c r="AK708" s="162"/>
      <c r="AL708" s="162"/>
    </row>
    <row r="709" spans="1:38" s="161" customFormat="1">
      <c r="A709" s="304"/>
      <c r="B709" s="350"/>
      <c r="C709" s="392"/>
      <c r="D709" s="389"/>
      <c r="E709" s="389"/>
      <c r="F709" s="390"/>
      <c r="G709" s="390"/>
      <c r="H709" s="390"/>
      <c r="I709" s="391"/>
      <c r="J709" s="391"/>
      <c r="K709" s="389"/>
      <c r="L709" s="197"/>
      <c r="AK709" s="162"/>
      <c r="AL709" s="162"/>
    </row>
    <row r="710" spans="1:38" s="161" customFormat="1">
      <c r="A710" s="304"/>
      <c r="B710" s="350"/>
      <c r="C710" s="392"/>
      <c r="D710" s="389"/>
      <c r="E710" s="389"/>
      <c r="F710" s="390"/>
      <c r="G710" s="390"/>
      <c r="H710" s="390"/>
      <c r="I710" s="391"/>
      <c r="J710" s="391"/>
      <c r="K710" s="389"/>
      <c r="L710" s="197"/>
      <c r="AK710" s="162"/>
      <c r="AL710" s="162"/>
    </row>
    <row r="711" spans="1:38" s="161" customFormat="1">
      <c r="A711" s="304"/>
      <c r="B711" s="350"/>
      <c r="C711" s="392"/>
      <c r="D711" s="389"/>
      <c r="E711" s="389"/>
      <c r="F711" s="390"/>
      <c r="G711" s="390"/>
      <c r="H711" s="390"/>
      <c r="I711" s="391"/>
      <c r="J711" s="391"/>
      <c r="K711" s="389"/>
      <c r="L711" s="197"/>
      <c r="AK711" s="162"/>
      <c r="AL711" s="162"/>
    </row>
    <row r="712" spans="1:38" s="161" customFormat="1">
      <c r="A712" s="304"/>
      <c r="B712" s="350"/>
      <c r="C712" s="392"/>
      <c r="D712" s="389"/>
      <c r="E712" s="389"/>
      <c r="F712" s="390"/>
      <c r="G712" s="390"/>
      <c r="H712" s="390"/>
      <c r="I712" s="391"/>
      <c r="J712" s="391"/>
      <c r="K712" s="389"/>
      <c r="L712" s="197"/>
      <c r="AK712" s="162"/>
      <c r="AL712" s="162"/>
    </row>
    <row r="713" spans="1:38" s="161" customFormat="1">
      <c r="A713" s="304"/>
      <c r="B713" s="350"/>
      <c r="C713" s="392"/>
      <c r="D713" s="389"/>
      <c r="E713" s="389"/>
      <c r="F713" s="390"/>
      <c r="G713" s="390"/>
      <c r="H713" s="390"/>
      <c r="I713" s="391"/>
      <c r="J713" s="391"/>
      <c r="K713" s="389"/>
      <c r="L713" s="197"/>
      <c r="AK713" s="162"/>
      <c r="AL713" s="162"/>
    </row>
    <row r="714" spans="1:38" s="161" customFormat="1">
      <c r="A714" s="304"/>
      <c r="B714" s="350"/>
      <c r="C714" s="392"/>
      <c r="D714" s="389"/>
      <c r="E714" s="389"/>
      <c r="F714" s="390"/>
      <c r="G714" s="390"/>
      <c r="H714" s="390"/>
      <c r="I714" s="391"/>
      <c r="J714" s="391"/>
      <c r="K714" s="389"/>
      <c r="L714" s="197"/>
      <c r="AK714" s="162"/>
      <c r="AL714" s="162"/>
    </row>
    <row r="715" spans="1:38" s="161" customFormat="1">
      <c r="A715" s="304"/>
      <c r="B715" s="350"/>
      <c r="C715" s="392"/>
      <c r="D715" s="389"/>
      <c r="E715" s="389"/>
      <c r="F715" s="390"/>
      <c r="G715" s="390"/>
      <c r="H715" s="390"/>
      <c r="I715" s="391"/>
      <c r="J715" s="391"/>
      <c r="K715" s="389"/>
      <c r="L715" s="197"/>
      <c r="AK715" s="162"/>
      <c r="AL715" s="162"/>
    </row>
    <row r="716" spans="1:38" s="161" customFormat="1">
      <c r="A716" s="304"/>
      <c r="B716" s="350"/>
      <c r="C716" s="392"/>
      <c r="D716" s="389"/>
      <c r="E716" s="389"/>
      <c r="F716" s="390"/>
      <c r="G716" s="390"/>
      <c r="H716" s="390"/>
      <c r="I716" s="391"/>
      <c r="J716" s="391"/>
      <c r="K716" s="389"/>
      <c r="L716" s="197"/>
      <c r="AK716" s="162"/>
      <c r="AL716" s="162"/>
    </row>
    <row r="717" spans="1:38" s="161" customFormat="1">
      <c r="A717" s="304"/>
      <c r="B717" s="350"/>
      <c r="C717" s="392"/>
      <c r="D717" s="389"/>
      <c r="E717" s="389"/>
      <c r="F717" s="390"/>
      <c r="G717" s="390"/>
      <c r="H717" s="390"/>
      <c r="I717" s="391"/>
      <c r="J717" s="391"/>
      <c r="K717" s="389"/>
      <c r="L717" s="197"/>
      <c r="AK717" s="162"/>
      <c r="AL717" s="162"/>
    </row>
    <row r="718" spans="1:38" s="161" customFormat="1">
      <c r="A718" s="304"/>
      <c r="B718" s="350"/>
      <c r="C718" s="392"/>
      <c r="D718" s="389"/>
      <c r="E718" s="389"/>
      <c r="F718" s="390"/>
      <c r="G718" s="390"/>
      <c r="H718" s="390"/>
      <c r="I718" s="391"/>
      <c r="J718" s="391"/>
      <c r="K718" s="389"/>
      <c r="L718" s="197"/>
      <c r="AK718" s="162"/>
      <c r="AL718" s="162"/>
    </row>
    <row r="719" spans="1:38" s="161" customFormat="1">
      <c r="A719" s="304"/>
      <c r="B719" s="350"/>
      <c r="C719" s="392"/>
      <c r="D719" s="389"/>
      <c r="E719" s="389"/>
      <c r="F719" s="390"/>
      <c r="G719" s="390"/>
      <c r="H719" s="390"/>
      <c r="I719" s="391"/>
      <c r="J719" s="391"/>
      <c r="K719" s="389"/>
      <c r="L719" s="197"/>
      <c r="AK719" s="162"/>
      <c r="AL719" s="162"/>
    </row>
    <row r="720" spans="1:38" s="161" customFormat="1">
      <c r="A720" s="304"/>
      <c r="B720" s="350"/>
      <c r="C720" s="392"/>
      <c r="D720" s="389"/>
      <c r="E720" s="389"/>
      <c r="F720" s="390"/>
      <c r="G720" s="390"/>
      <c r="H720" s="390"/>
      <c r="I720" s="391"/>
      <c r="J720" s="391"/>
      <c r="K720" s="389"/>
      <c r="L720" s="197"/>
      <c r="AK720" s="162"/>
      <c r="AL720" s="162"/>
    </row>
    <row r="721" spans="1:38" s="161" customFormat="1">
      <c r="A721" s="304"/>
      <c r="B721" s="350"/>
      <c r="C721" s="392"/>
      <c r="D721" s="389"/>
      <c r="E721" s="389"/>
      <c r="F721" s="390"/>
      <c r="G721" s="390"/>
      <c r="H721" s="390"/>
      <c r="I721" s="391"/>
      <c r="J721" s="391"/>
      <c r="K721" s="389"/>
      <c r="L721" s="197"/>
      <c r="AK721" s="162"/>
      <c r="AL721" s="162"/>
    </row>
    <row r="722" spans="1:38" s="161" customFormat="1">
      <c r="A722" s="304"/>
      <c r="B722" s="350"/>
      <c r="C722" s="392"/>
      <c r="D722" s="389"/>
      <c r="E722" s="389"/>
      <c r="F722" s="390"/>
      <c r="G722" s="390"/>
      <c r="H722" s="390"/>
      <c r="I722" s="391"/>
      <c r="J722" s="391"/>
      <c r="K722" s="389"/>
      <c r="L722" s="197"/>
      <c r="AK722" s="162"/>
      <c r="AL722" s="162"/>
    </row>
    <row r="723" spans="1:38" s="161" customFormat="1">
      <c r="A723" s="304"/>
      <c r="B723" s="350"/>
      <c r="C723" s="392"/>
      <c r="D723" s="389"/>
      <c r="E723" s="389"/>
      <c r="F723" s="390"/>
      <c r="G723" s="390"/>
      <c r="H723" s="390"/>
      <c r="I723" s="391"/>
      <c r="J723" s="391"/>
      <c r="K723" s="389"/>
      <c r="L723" s="197"/>
      <c r="AK723" s="162"/>
      <c r="AL723" s="162"/>
    </row>
    <row r="724" spans="1:38" s="161" customFormat="1">
      <c r="A724" s="304"/>
      <c r="B724" s="350"/>
      <c r="C724" s="392"/>
      <c r="D724" s="389"/>
      <c r="E724" s="389"/>
      <c r="F724" s="390"/>
      <c r="G724" s="390"/>
      <c r="H724" s="390"/>
      <c r="I724" s="391"/>
      <c r="J724" s="391"/>
      <c r="K724" s="389"/>
      <c r="L724" s="197"/>
      <c r="AK724" s="162"/>
      <c r="AL724" s="162"/>
    </row>
    <row r="725" spans="1:38" s="161" customFormat="1">
      <c r="A725" s="304"/>
      <c r="B725" s="350"/>
      <c r="C725" s="392"/>
      <c r="D725" s="389"/>
      <c r="E725" s="389"/>
      <c r="F725" s="390"/>
      <c r="G725" s="390"/>
      <c r="H725" s="390"/>
      <c r="I725" s="391"/>
      <c r="J725" s="391"/>
      <c r="K725" s="389"/>
      <c r="L725" s="197"/>
      <c r="AK725" s="162"/>
      <c r="AL725" s="162"/>
    </row>
    <row r="726" spans="1:38" s="161" customFormat="1">
      <c r="A726" s="304"/>
      <c r="B726" s="350"/>
      <c r="C726" s="392"/>
      <c r="D726" s="389"/>
      <c r="E726" s="389"/>
      <c r="F726" s="390"/>
      <c r="G726" s="390"/>
      <c r="H726" s="390"/>
      <c r="I726" s="391"/>
      <c r="J726" s="391"/>
      <c r="K726" s="389"/>
      <c r="L726" s="197"/>
      <c r="AK726" s="162"/>
      <c r="AL726" s="162"/>
    </row>
    <row r="727" spans="1:38" s="161" customFormat="1">
      <c r="A727" s="304"/>
      <c r="B727" s="350"/>
      <c r="C727" s="392"/>
      <c r="D727" s="389"/>
      <c r="E727" s="389"/>
      <c r="F727" s="390"/>
      <c r="G727" s="390"/>
      <c r="H727" s="390"/>
      <c r="I727" s="391"/>
      <c r="J727" s="391"/>
      <c r="K727" s="389"/>
      <c r="L727" s="197"/>
      <c r="AK727" s="162"/>
      <c r="AL727" s="162"/>
    </row>
    <row r="728" spans="1:38" s="161" customFormat="1">
      <c r="A728" s="304"/>
      <c r="B728" s="350"/>
      <c r="C728" s="392"/>
      <c r="D728" s="389"/>
      <c r="E728" s="389"/>
      <c r="F728" s="390"/>
      <c r="G728" s="390"/>
      <c r="H728" s="390"/>
      <c r="I728" s="391"/>
      <c r="J728" s="391"/>
      <c r="K728" s="389"/>
      <c r="L728" s="197"/>
      <c r="AK728" s="162"/>
      <c r="AL728" s="162"/>
    </row>
    <row r="729" spans="1:38" s="161" customFormat="1">
      <c r="A729" s="304"/>
      <c r="B729" s="350"/>
      <c r="C729" s="392"/>
      <c r="D729" s="389"/>
      <c r="E729" s="389"/>
      <c r="F729" s="390"/>
      <c r="G729" s="390"/>
      <c r="H729" s="390"/>
      <c r="I729" s="391"/>
      <c r="J729" s="391"/>
      <c r="K729" s="389"/>
      <c r="L729" s="197"/>
      <c r="AK729" s="162"/>
      <c r="AL729" s="162"/>
    </row>
    <row r="730" spans="1:38" s="161" customFormat="1">
      <c r="A730" s="304"/>
      <c r="B730" s="350"/>
      <c r="C730" s="392"/>
      <c r="D730" s="389"/>
      <c r="E730" s="389"/>
      <c r="F730" s="390"/>
      <c r="G730" s="390"/>
      <c r="H730" s="390"/>
      <c r="I730" s="391"/>
      <c r="J730" s="391"/>
      <c r="K730" s="389"/>
      <c r="L730" s="197"/>
      <c r="AK730" s="162"/>
      <c r="AL730" s="162"/>
    </row>
    <row r="731" spans="1:38" s="161" customFormat="1">
      <c r="A731" s="304"/>
      <c r="B731" s="350"/>
      <c r="C731" s="392"/>
      <c r="D731" s="389"/>
      <c r="E731" s="389"/>
      <c r="F731" s="390"/>
      <c r="G731" s="390"/>
      <c r="H731" s="390"/>
      <c r="I731" s="391"/>
      <c r="J731" s="391"/>
      <c r="K731" s="389"/>
      <c r="L731" s="197"/>
      <c r="AK731" s="162"/>
      <c r="AL731" s="162"/>
    </row>
    <row r="732" spans="1:38" s="161" customFormat="1">
      <c r="A732" s="304"/>
      <c r="B732" s="350"/>
      <c r="C732" s="392"/>
      <c r="D732" s="389"/>
      <c r="E732" s="389"/>
      <c r="F732" s="390"/>
      <c r="G732" s="390"/>
      <c r="H732" s="390"/>
      <c r="I732" s="391"/>
      <c r="J732" s="391"/>
      <c r="K732" s="389"/>
      <c r="L732" s="197"/>
      <c r="AK732" s="162"/>
      <c r="AL732" s="162"/>
    </row>
    <row r="733" spans="1:38" s="161" customFormat="1">
      <c r="A733" s="304"/>
      <c r="B733" s="350"/>
      <c r="C733" s="392"/>
      <c r="D733" s="389"/>
      <c r="E733" s="389"/>
      <c r="F733" s="390"/>
      <c r="G733" s="390"/>
      <c r="H733" s="390"/>
      <c r="I733" s="391"/>
      <c r="J733" s="391"/>
      <c r="K733" s="389"/>
      <c r="L733" s="197"/>
      <c r="AK733" s="162"/>
      <c r="AL733" s="162"/>
    </row>
    <row r="734" spans="1:38" s="161" customFormat="1">
      <c r="A734" s="304"/>
      <c r="B734" s="350"/>
      <c r="C734" s="392"/>
      <c r="D734" s="389"/>
      <c r="E734" s="389"/>
      <c r="F734" s="390"/>
      <c r="G734" s="390"/>
      <c r="H734" s="390"/>
      <c r="I734" s="391"/>
      <c r="J734" s="391"/>
      <c r="K734" s="389"/>
      <c r="L734" s="197"/>
      <c r="AK734" s="162"/>
      <c r="AL734" s="162"/>
    </row>
    <row r="735" spans="1:38" s="161" customFormat="1">
      <c r="A735" s="304"/>
      <c r="B735" s="350"/>
      <c r="C735" s="392"/>
      <c r="D735" s="389"/>
      <c r="E735" s="389"/>
      <c r="F735" s="390"/>
      <c r="G735" s="390"/>
      <c r="H735" s="390"/>
      <c r="I735" s="391"/>
      <c r="J735" s="391"/>
      <c r="K735" s="389"/>
      <c r="L735" s="197"/>
      <c r="AK735" s="162"/>
      <c r="AL735" s="162"/>
    </row>
    <row r="736" spans="1:38" s="161" customFormat="1">
      <c r="A736" s="304"/>
      <c r="B736" s="350"/>
      <c r="C736" s="392"/>
      <c r="D736" s="389"/>
      <c r="E736" s="389"/>
      <c r="F736" s="390"/>
      <c r="G736" s="390"/>
      <c r="H736" s="390"/>
      <c r="I736" s="391"/>
      <c r="J736" s="391"/>
      <c r="K736" s="389"/>
      <c r="L736" s="197"/>
      <c r="AK736" s="162"/>
      <c r="AL736" s="162"/>
    </row>
    <row r="737" spans="1:38" s="161" customFormat="1">
      <c r="A737" s="304"/>
      <c r="B737" s="350"/>
      <c r="C737" s="392"/>
      <c r="D737" s="389"/>
      <c r="E737" s="389"/>
      <c r="F737" s="390"/>
      <c r="G737" s="390"/>
      <c r="H737" s="390"/>
      <c r="I737" s="391"/>
      <c r="J737" s="391"/>
      <c r="K737" s="389"/>
      <c r="L737" s="197"/>
      <c r="AK737" s="162"/>
      <c r="AL737" s="162"/>
    </row>
    <row r="738" spans="1:38" s="161" customFormat="1">
      <c r="A738" s="304"/>
      <c r="B738" s="350"/>
      <c r="C738" s="392"/>
      <c r="D738" s="389"/>
      <c r="E738" s="389"/>
      <c r="F738" s="390"/>
      <c r="G738" s="390"/>
      <c r="H738" s="390"/>
      <c r="I738" s="391"/>
      <c r="J738" s="391"/>
      <c r="K738" s="389"/>
      <c r="L738" s="197"/>
      <c r="AK738" s="162"/>
      <c r="AL738" s="162"/>
    </row>
    <row r="739" spans="1:38" s="161" customFormat="1">
      <c r="A739" s="304"/>
      <c r="B739" s="350"/>
      <c r="C739" s="392"/>
      <c r="D739" s="389"/>
      <c r="E739" s="389"/>
      <c r="F739" s="390"/>
      <c r="G739" s="390"/>
      <c r="H739" s="390"/>
      <c r="I739" s="391"/>
      <c r="J739" s="391"/>
      <c r="K739" s="389"/>
      <c r="L739" s="197"/>
      <c r="AK739" s="162"/>
      <c r="AL739" s="162"/>
    </row>
    <row r="740" spans="1:38" s="161" customFormat="1">
      <c r="A740" s="304"/>
      <c r="B740" s="350"/>
      <c r="C740" s="392"/>
      <c r="D740" s="389"/>
      <c r="E740" s="389"/>
      <c r="F740" s="390"/>
      <c r="G740" s="390"/>
      <c r="H740" s="390"/>
      <c r="I740" s="391"/>
      <c r="J740" s="391"/>
      <c r="K740" s="389"/>
      <c r="L740" s="197"/>
      <c r="AK740" s="162"/>
      <c r="AL740" s="162"/>
    </row>
    <row r="741" spans="1:38" s="161" customFormat="1">
      <c r="A741" s="304"/>
      <c r="B741" s="350"/>
      <c r="C741" s="392"/>
      <c r="D741" s="389"/>
      <c r="E741" s="389"/>
      <c r="F741" s="390"/>
      <c r="G741" s="390"/>
      <c r="H741" s="390"/>
      <c r="I741" s="391"/>
      <c r="J741" s="391"/>
      <c r="K741" s="389"/>
      <c r="L741" s="197"/>
      <c r="AK741" s="162"/>
      <c r="AL741" s="162"/>
    </row>
    <row r="742" spans="1:38" s="161" customFormat="1">
      <c r="A742" s="304"/>
      <c r="B742" s="350"/>
      <c r="C742" s="392"/>
      <c r="D742" s="389"/>
      <c r="E742" s="389"/>
      <c r="F742" s="390"/>
      <c r="G742" s="390"/>
      <c r="H742" s="390"/>
      <c r="I742" s="391"/>
      <c r="J742" s="391"/>
      <c r="K742" s="389"/>
      <c r="L742" s="197"/>
      <c r="AK742" s="162"/>
      <c r="AL742" s="162"/>
    </row>
    <row r="743" spans="1:38" s="161" customFormat="1">
      <c r="A743" s="304"/>
      <c r="B743" s="350"/>
      <c r="C743" s="392"/>
      <c r="D743" s="389"/>
      <c r="E743" s="389"/>
      <c r="F743" s="390"/>
      <c r="G743" s="390"/>
      <c r="H743" s="390"/>
      <c r="I743" s="391"/>
      <c r="J743" s="391"/>
      <c r="K743" s="389"/>
      <c r="L743" s="197"/>
      <c r="AK743" s="162"/>
      <c r="AL743" s="162"/>
    </row>
    <row r="744" spans="1:38" s="161" customFormat="1">
      <c r="A744" s="304"/>
      <c r="B744" s="350"/>
      <c r="C744" s="392"/>
      <c r="D744" s="389"/>
      <c r="E744" s="389"/>
      <c r="F744" s="390"/>
      <c r="G744" s="390"/>
      <c r="H744" s="390"/>
      <c r="I744" s="391"/>
      <c r="J744" s="391"/>
      <c r="K744" s="389"/>
      <c r="L744" s="197"/>
      <c r="AK744" s="162"/>
      <c r="AL744" s="162"/>
    </row>
    <row r="745" spans="1:38" s="161" customFormat="1">
      <c r="A745" s="304"/>
      <c r="B745" s="350"/>
      <c r="C745" s="392"/>
      <c r="D745" s="389"/>
      <c r="E745" s="389"/>
      <c r="F745" s="390"/>
      <c r="G745" s="390"/>
      <c r="H745" s="390"/>
      <c r="I745" s="391"/>
      <c r="J745" s="391"/>
      <c r="K745" s="389"/>
      <c r="L745" s="197"/>
      <c r="AK745" s="162"/>
      <c r="AL745" s="162"/>
    </row>
    <row r="746" spans="1:38" s="161" customFormat="1">
      <c r="A746" s="304"/>
      <c r="B746" s="350"/>
      <c r="C746" s="392"/>
      <c r="D746" s="389"/>
      <c r="E746" s="389"/>
      <c r="F746" s="390"/>
      <c r="G746" s="390"/>
      <c r="H746" s="390"/>
      <c r="I746" s="391"/>
      <c r="J746" s="391"/>
      <c r="K746" s="389"/>
      <c r="L746" s="197"/>
      <c r="AK746" s="162"/>
      <c r="AL746" s="162"/>
    </row>
    <row r="747" spans="1:38" s="161" customFormat="1">
      <c r="A747" s="304"/>
      <c r="B747" s="350"/>
      <c r="C747" s="392"/>
      <c r="D747" s="389"/>
      <c r="E747" s="389"/>
      <c r="F747" s="390"/>
      <c r="G747" s="390"/>
      <c r="H747" s="390"/>
      <c r="I747" s="391"/>
      <c r="J747" s="391"/>
      <c r="K747" s="389"/>
      <c r="L747" s="197"/>
      <c r="AK747" s="162"/>
      <c r="AL747" s="162"/>
    </row>
    <row r="748" spans="1:38" s="161" customFormat="1">
      <c r="A748" s="304"/>
      <c r="B748" s="350"/>
      <c r="C748" s="392"/>
      <c r="D748" s="389"/>
      <c r="E748" s="389"/>
      <c r="F748" s="390"/>
      <c r="G748" s="390"/>
      <c r="H748" s="390"/>
      <c r="I748" s="391"/>
      <c r="J748" s="391"/>
      <c r="K748" s="389"/>
      <c r="L748" s="197"/>
      <c r="AK748" s="162"/>
      <c r="AL748" s="162"/>
    </row>
    <row r="749" spans="1:38" s="161" customFormat="1">
      <c r="A749" s="304"/>
      <c r="B749" s="350"/>
      <c r="C749" s="392"/>
      <c r="D749" s="389"/>
      <c r="E749" s="389"/>
      <c r="F749" s="390"/>
      <c r="G749" s="390"/>
      <c r="H749" s="390"/>
      <c r="I749" s="391"/>
      <c r="J749" s="391"/>
      <c r="K749" s="389"/>
      <c r="L749" s="197"/>
      <c r="AK749" s="162"/>
      <c r="AL749" s="162"/>
    </row>
    <row r="750" spans="1:38" s="161" customFormat="1">
      <c r="A750" s="304"/>
      <c r="B750" s="350"/>
      <c r="C750" s="392"/>
      <c r="D750" s="389"/>
      <c r="E750" s="389"/>
      <c r="F750" s="390"/>
      <c r="G750" s="390"/>
      <c r="H750" s="390"/>
      <c r="I750" s="391"/>
      <c r="J750" s="391"/>
      <c r="K750" s="389"/>
      <c r="L750" s="197"/>
      <c r="AK750" s="162"/>
      <c r="AL750" s="162"/>
    </row>
    <row r="751" spans="1:38" s="161" customFormat="1">
      <c r="A751" s="304"/>
      <c r="B751" s="350"/>
      <c r="C751" s="392"/>
      <c r="D751" s="389"/>
      <c r="E751" s="389"/>
      <c r="F751" s="390"/>
      <c r="G751" s="390"/>
      <c r="H751" s="390"/>
      <c r="I751" s="391"/>
      <c r="J751" s="391"/>
      <c r="K751" s="389"/>
      <c r="L751" s="197"/>
      <c r="AK751" s="162"/>
      <c r="AL751" s="162"/>
    </row>
    <row r="752" spans="1:38" s="161" customFormat="1">
      <c r="A752" s="304"/>
      <c r="B752" s="350"/>
      <c r="C752" s="392"/>
      <c r="D752" s="389"/>
      <c r="E752" s="389"/>
      <c r="F752" s="390"/>
      <c r="G752" s="390"/>
      <c r="H752" s="390"/>
      <c r="I752" s="391"/>
      <c r="J752" s="391"/>
      <c r="K752" s="389"/>
      <c r="L752" s="197"/>
      <c r="AK752" s="162"/>
      <c r="AL752" s="162"/>
    </row>
    <row r="753" spans="1:38" s="161" customFormat="1">
      <c r="A753" s="304"/>
      <c r="B753" s="350"/>
      <c r="C753" s="392"/>
      <c r="D753" s="389"/>
      <c r="E753" s="389"/>
      <c r="F753" s="390"/>
      <c r="G753" s="390"/>
      <c r="H753" s="390"/>
      <c r="I753" s="391"/>
      <c r="J753" s="391"/>
      <c r="K753" s="389"/>
      <c r="L753" s="197"/>
      <c r="AK753" s="162"/>
      <c r="AL753" s="162"/>
    </row>
    <row r="754" spans="1:38" s="161" customFormat="1">
      <c r="A754" s="304"/>
      <c r="B754" s="350"/>
      <c r="C754" s="392"/>
      <c r="D754" s="389"/>
      <c r="E754" s="389"/>
      <c r="F754" s="390"/>
      <c r="G754" s="390"/>
      <c r="H754" s="390"/>
      <c r="I754" s="391"/>
      <c r="J754" s="391"/>
      <c r="K754" s="389"/>
      <c r="L754" s="197"/>
      <c r="AK754" s="162"/>
      <c r="AL754" s="162"/>
    </row>
    <row r="755" spans="1:38" s="161" customFormat="1">
      <c r="A755" s="304"/>
      <c r="B755" s="350"/>
      <c r="C755" s="392"/>
      <c r="D755" s="389"/>
      <c r="E755" s="389"/>
      <c r="F755" s="390"/>
      <c r="G755" s="390"/>
      <c r="H755" s="390"/>
      <c r="I755" s="391"/>
      <c r="J755" s="391"/>
      <c r="K755" s="389"/>
      <c r="L755" s="197"/>
      <c r="AK755" s="162"/>
      <c r="AL755" s="162"/>
    </row>
    <row r="756" spans="1:38" s="161" customFormat="1">
      <c r="A756" s="304"/>
      <c r="B756" s="350"/>
      <c r="C756" s="392"/>
      <c r="D756" s="389"/>
      <c r="E756" s="389"/>
      <c r="F756" s="390"/>
      <c r="G756" s="390"/>
      <c r="H756" s="390"/>
      <c r="I756" s="391"/>
      <c r="J756" s="391"/>
      <c r="K756" s="389"/>
      <c r="L756" s="197"/>
      <c r="AK756" s="162"/>
      <c r="AL756" s="162"/>
    </row>
    <row r="757" spans="1:38" s="161" customFormat="1">
      <c r="A757" s="304"/>
      <c r="B757" s="350"/>
      <c r="C757" s="392"/>
      <c r="D757" s="389"/>
      <c r="E757" s="389"/>
      <c r="F757" s="390"/>
      <c r="G757" s="390"/>
      <c r="H757" s="390"/>
      <c r="I757" s="391"/>
      <c r="J757" s="391"/>
      <c r="K757" s="389"/>
      <c r="L757" s="197"/>
      <c r="AK757" s="162"/>
      <c r="AL757" s="162"/>
    </row>
    <row r="758" spans="1:38" s="161" customFormat="1">
      <c r="A758" s="304"/>
      <c r="B758" s="350"/>
      <c r="C758" s="392"/>
      <c r="D758" s="389"/>
      <c r="E758" s="389"/>
      <c r="F758" s="390"/>
      <c r="G758" s="390"/>
      <c r="H758" s="390"/>
      <c r="I758" s="391"/>
      <c r="J758" s="391"/>
      <c r="K758" s="389"/>
      <c r="L758" s="197"/>
      <c r="AK758" s="162"/>
      <c r="AL758" s="162"/>
    </row>
    <row r="759" spans="1:38" s="161" customFormat="1">
      <c r="A759" s="304"/>
      <c r="B759" s="350"/>
      <c r="C759" s="392"/>
      <c r="D759" s="389"/>
      <c r="E759" s="389"/>
      <c r="F759" s="390"/>
      <c r="G759" s="390"/>
      <c r="H759" s="390"/>
      <c r="I759" s="391"/>
      <c r="J759" s="391"/>
      <c r="K759" s="389"/>
      <c r="L759" s="197"/>
      <c r="AK759" s="162"/>
      <c r="AL759" s="162"/>
    </row>
    <row r="760" spans="1:38" s="161" customFormat="1">
      <c r="A760" s="304"/>
      <c r="B760" s="350"/>
      <c r="C760" s="392"/>
      <c r="D760" s="389"/>
      <c r="E760" s="389"/>
      <c r="F760" s="390"/>
      <c r="G760" s="390"/>
      <c r="H760" s="390"/>
      <c r="I760" s="391"/>
      <c r="J760" s="391"/>
      <c r="K760" s="389"/>
      <c r="L760" s="197"/>
      <c r="AK760" s="162"/>
      <c r="AL760" s="162"/>
    </row>
    <row r="761" spans="1:38" s="161" customFormat="1">
      <c r="A761" s="304"/>
      <c r="B761" s="350"/>
      <c r="C761" s="392"/>
      <c r="D761" s="389"/>
      <c r="E761" s="389"/>
      <c r="F761" s="390"/>
      <c r="G761" s="390"/>
      <c r="H761" s="390"/>
      <c r="I761" s="391"/>
      <c r="J761" s="391"/>
      <c r="K761" s="389"/>
      <c r="L761" s="197"/>
      <c r="AK761" s="162"/>
      <c r="AL761" s="162"/>
    </row>
    <row r="762" spans="1:38" s="161" customFormat="1">
      <c r="A762" s="304"/>
      <c r="B762" s="350"/>
      <c r="C762" s="392"/>
      <c r="D762" s="389"/>
      <c r="E762" s="389"/>
      <c r="F762" s="390"/>
      <c r="G762" s="390"/>
      <c r="H762" s="390"/>
      <c r="I762" s="391"/>
      <c r="J762" s="391"/>
      <c r="K762" s="389"/>
      <c r="L762" s="197"/>
      <c r="AK762" s="162"/>
      <c r="AL762" s="162"/>
    </row>
    <row r="763" spans="1:38" s="161" customFormat="1">
      <c r="A763" s="304"/>
      <c r="B763" s="350"/>
      <c r="C763" s="392"/>
      <c r="D763" s="389"/>
      <c r="E763" s="389"/>
      <c r="F763" s="390"/>
      <c r="G763" s="390"/>
      <c r="H763" s="390"/>
      <c r="I763" s="391"/>
      <c r="J763" s="391"/>
      <c r="K763" s="389"/>
      <c r="L763" s="197"/>
      <c r="AK763" s="162"/>
      <c r="AL763" s="162"/>
    </row>
    <row r="764" spans="1:38" s="161" customFormat="1">
      <c r="A764" s="304"/>
      <c r="B764" s="350"/>
      <c r="C764" s="392"/>
      <c r="D764" s="389"/>
      <c r="E764" s="389"/>
      <c r="F764" s="390"/>
      <c r="G764" s="390"/>
      <c r="H764" s="390"/>
      <c r="I764" s="391"/>
      <c r="J764" s="391"/>
      <c r="K764" s="389"/>
      <c r="L764" s="197"/>
      <c r="AK764" s="162"/>
      <c r="AL764" s="162"/>
    </row>
    <row r="765" spans="1:38" s="161" customFormat="1">
      <c r="A765" s="304"/>
      <c r="B765" s="350"/>
      <c r="C765" s="392"/>
      <c r="D765" s="389"/>
      <c r="E765" s="389"/>
      <c r="F765" s="390"/>
      <c r="G765" s="390"/>
      <c r="H765" s="390"/>
      <c r="I765" s="391"/>
      <c r="J765" s="391"/>
      <c r="K765" s="389"/>
      <c r="L765" s="197"/>
      <c r="AK765" s="162"/>
      <c r="AL765" s="162"/>
    </row>
    <row r="766" spans="1:38" s="161" customFormat="1">
      <c r="A766" s="304"/>
      <c r="B766" s="350"/>
      <c r="C766" s="392"/>
      <c r="D766" s="389"/>
      <c r="E766" s="389"/>
      <c r="F766" s="390"/>
      <c r="G766" s="390"/>
      <c r="H766" s="390"/>
      <c r="I766" s="391"/>
      <c r="J766" s="391"/>
      <c r="K766" s="389"/>
      <c r="L766" s="197"/>
      <c r="AK766" s="162"/>
      <c r="AL766" s="162"/>
    </row>
    <row r="767" spans="1:38" s="161" customFormat="1">
      <c r="A767" s="304"/>
      <c r="B767" s="350"/>
      <c r="C767" s="392"/>
      <c r="D767" s="389"/>
      <c r="E767" s="389"/>
      <c r="F767" s="390"/>
      <c r="G767" s="390"/>
      <c r="H767" s="390"/>
      <c r="I767" s="391"/>
      <c r="J767" s="391"/>
      <c r="K767" s="389"/>
      <c r="L767" s="197"/>
      <c r="AK767" s="162"/>
      <c r="AL767" s="162"/>
    </row>
    <row r="768" spans="1:38" s="161" customFormat="1">
      <c r="A768" s="304"/>
      <c r="B768" s="350"/>
      <c r="C768" s="392"/>
      <c r="D768" s="389"/>
      <c r="E768" s="389"/>
      <c r="F768" s="390"/>
      <c r="G768" s="390"/>
      <c r="H768" s="390"/>
      <c r="I768" s="391"/>
      <c r="J768" s="391"/>
      <c r="K768" s="389"/>
      <c r="L768" s="197"/>
      <c r="AK768" s="162"/>
      <c r="AL768" s="162"/>
    </row>
    <row r="769" spans="1:38" s="161" customFormat="1">
      <c r="A769" s="304"/>
      <c r="B769" s="350"/>
      <c r="C769" s="392"/>
      <c r="D769" s="389"/>
      <c r="E769" s="389"/>
      <c r="F769" s="390"/>
      <c r="G769" s="390"/>
      <c r="H769" s="390"/>
      <c r="I769" s="391"/>
      <c r="J769" s="391"/>
      <c r="K769" s="389"/>
      <c r="L769" s="197"/>
      <c r="AK769" s="162"/>
      <c r="AL769" s="162"/>
    </row>
    <row r="770" spans="1:38" s="161" customFormat="1">
      <c r="A770" s="304"/>
      <c r="B770" s="350"/>
      <c r="C770" s="392"/>
      <c r="D770" s="389"/>
      <c r="E770" s="389"/>
      <c r="F770" s="390"/>
      <c r="G770" s="390"/>
      <c r="H770" s="390"/>
      <c r="I770" s="391"/>
      <c r="J770" s="391"/>
      <c r="K770" s="389"/>
      <c r="L770" s="197"/>
      <c r="AK770" s="162"/>
      <c r="AL770" s="162"/>
    </row>
    <row r="771" spans="1:38" s="161" customFormat="1">
      <c r="A771" s="304"/>
      <c r="B771" s="350"/>
      <c r="C771" s="392"/>
      <c r="D771" s="389"/>
      <c r="E771" s="389"/>
      <c r="F771" s="390"/>
      <c r="G771" s="390"/>
      <c r="H771" s="390"/>
      <c r="I771" s="391"/>
      <c r="J771" s="391"/>
      <c r="K771" s="389"/>
      <c r="L771" s="197"/>
      <c r="AK771" s="162"/>
      <c r="AL771" s="162"/>
    </row>
    <row r="772" spans="1:38" s="161" customFormat="1">
      <c r="A772" s="304"/>
      <c r="B772" s="350"/>
      <c r="C772" s="392"/>
      <c r="D772" s="389"/>
      <c r="E772" s="389"/>
      <c r="F772" s="390"/>
      <c r="G772" s="390"/>
      <c r="H772" s="390"/>
      <c r="I772" s="391"/>
      <c r="J772" s="391"/>
      <c r="K772" s="389"/>
      <c r="L772" s="197"/>
      <c r="AK772" s="162"/>
      <c r="AL772" s="162"/>
    </row>
    <row r="773" spans="1:38" s="161" customFormat="1">
      <c r="A773" s="304"/>
      <c r="B773" s="350"/>
      <c r="C773" s="392"/>
      <c r="D773" s="389"/>
      <c r="E773" s="389"/>
      <c r="F773" s="390"/>
      <c r="G773" s="390"/>
      <c r="H773" s="390"/>
      <c r="I773" s="391"/>
      <c r="J773" s="391"/>
      <c r="K773" s="389"/>
      <c r="L773" s="197"/>
      <c r="AK773" s="162"/>
      <c r="AL773" s="162"/>
    </row>
    <row r="774" spans="1:38" s="161" customFormat="1">
      <c r="A774" s="304"/>
      <c r="B774" s="350"/>
      <c r="C774" s="392"/>
      <c r="D774" s="389"/>
      <c r="E774" s="389"/>
      <c r="F774" s="390"/>
      <c r="G774" s="390"/>
      <c r="H774" s="390"/>
      <c r="I774" s="391"/>
      <c r="J774" s="391"/>
      <c r="K774" s="389"/>
      <c r="L774" s="197"/>
      <c r="AK774" s="162"/>
      <c r="AL774" s="162"/>
    </row>
    <row r="775" spans="1:38" s="161" customFormat="1">
      <c r="A775" s="304"/>
      <c r="B775" s="350"/>
      <c r="C775" s="392"/>
      <c r="D775" s="389"/>
      <c r="E775" s="389"/>
      <c r="F775" s="390"/>
      <c r="G775" s="390"/>
      <c r="H775" s="390"/>
      <c r="I775" s="391"/>
      <c r="J775" s="391"/>
      <c r="K775" s="389"/>
      <c r="L775" s="197"/>
      <c r="AK775" s="162"/>
      <c r="AL775" s="162"/>
    </row>
    <row r="776" spans="1:38" s="161" customFormat="1">
      <c r="A776" s="304"/>
      <c r="B776" s="350"/>
      <c r="C776" s="392"/>
      <c r="D776" s="389"/>
      <c r="E776" s="389"/>
      <c r="F776" s="390"/>
      <c r="G776" s="390"/>
      <c r="H776" s="390"/>
      <c r="I776" s="391"/>
      <c r="J776" s="391"/>
      <c r="K776" s="389"/>
      <c r="L776" s="197"/>
      <c r="AK776" s="162"/>
      <c r="AL776" s="162"/>
    </row>
    <row r="777" spans="1:38" s="161" customFormat="1">
      <c r="A777" s="304"/>
      <c r="B777" s="350"/>
      <c r="C777" s="392"/>
      <c r="D777" s="389"/>
      <c r="E777" s="389"/>
      <c r="F777" s="390"/>
      <c r="G777" s="390"/>
      <c r="H777" s="390"/>
      <c r="I777" s="391"/>
      <c r="J777" s="391"/>
      <c r="K777" s="389"/>
      <c r="L777" s="197"/>
      <c r="AK777" s="162"/>
      <c r="AL777" s="162"/>
    </row>
    <row r="778" spans="1:38" s="161" customFormat="1">
      <c r="A778" s="304"/>
      <c r="B778" s="350"/>
      <c r="C778" s="392"/>
      <c r="D778" s="389"/>
      <c r="E778" s="389"/>
      <c r="F778" s="390"/>
      <c r="G778" s="390"/>
      <c r="H778" s="390"/>
      <c r="I778" s="391"/>
      <c r="J778" s="391"/>
      <c r="K778" s="389"/>
      <c r="L778" s="197"/>
      <c r="AK778" s="162"/>
      <c r="AL778" s="162"/>
    </row>
    <row r="779" spans="1:38" s="161" customFormat="1">
      <c r="A779" s="304"/>
      <c r="B779" s="350"/>
      <c r="C779" s="392"/>
      <c r="D779" s="389"/>
      <c r="E779" s="389"/>
      <c r="F779" s="390"/>
      <c r="G779" s="390"/>
      <c r="H779" s="390"/>
      <c r="I779" s="391"/>
      <c r="J779" s="391"/>
      <c r="K779" s="389"/>
      <c r="L779" s="197"/>
      <c r="AK779" s="162"/>
      <c r="AL779" s="162"/>
    </row>
    <row r="780" spans="1:38" s="161" customFormat="1">
      <c r="A780" s="304"/>
      <c r="B780" s="350"/>
      <c r="C780" s="392"/>
      <c r="D780" s="389"/>
      <c r="E780" s="389"/>
      <c r="F780" s="390"/>
      <c r="G780" s="390"/>
      <c r="H780" s="390"/>
      <c r="I780" s="391"/>
      <c r="J780" s="391"/>
      <c r="K780" s="389"/>
      <c r="L780" s="197"/>
      <c r="AK780" s="162"/>
      <c r="AL780" s="162"/>
    </row>
    <row r="781" spans="1:38" s="161" customFormat="1">
      <c r="A781" s="304"/>
      <c r="B781" s="350"/>
      <c r="C781" s="392"/>
      <c r="D781" s="389"/>
      <c r="E781" s="389"/>
      <c r="F781" s="390"/>
      <c r="G781" s="390"/>
      <c r="H781" s="390"/>
      <c r="I781" s="391"/>
      <c r="J781" s="391"/>
      <c r="K781" s="389"/>
      <c r="L781" s="197"/>
      <c r="AK781" s="162"/>
      <c r="AL781" s="162"/>
    </row>
    <row r="782" spans="1:38" s="161" customFormat="1">
      <c r="A782" s="304"/>
      <c r="B782" s="350"/>
      <c r="C782" s="392"/>
      <c r="D782" s="389"/>
      <c r="E782" s="389"/>
      <c r="F782" s="390"/>
      <c r="G782" s="390"/>
      <c r="H782" s="390"/>
      <c r="I782" s="391"/>
      <c r="J782" s="391"/>
      <c r="K782" s="389"/>
      <c r="L782" s="197"/>
      <c r="AK782" s="162"/>
      <c r="AL782" s="162"/>
    </row>
    <row r="783" spans="1:38" s="161" customFormat="1">
      <c r="A783" s="304"/>
      <c r="B783" s="350"/>
      <c r="C783" s="392"/>
      <c r="D783" s="389"/>
      <c r="E783" s="389"/>
      <c r="F783" s="390"/>
      <c r="G783" s="390"/>
      <c r="H783" s="390"/>
      <c r="I783" s="391"/>
      <c r="J783" s="391"/>
      <c r="K783" s="389"/>
      <c r="L783" s="197"/>
      <c r="AK783" s="162"/>
      <c r="AL783" s="162"/>
    </row>
    <row r="784" spans="1:38" s="161" customFormat="1">
      <c r="A784" s="304"/>
      <c r="B784" s="350"/>
      <c r="C784" s="392"/>
      <c r="D784" s="389"/>
      <c r="E784" s="389"/>
      <c r="F784" s="390"/>
      <c r="G784" s="390"/>
      <c r="H784" s="390"/>
      <c r="I784" s="391"/>
      <c r="J784" s="391"/>
      <c r="K784" s="389"/>
      <c r="L784" s="197"/>
      <c r="AK784" s="162"/>
      <c r="AL784" s="162"/>
    </row>
    <row r="785" spans="1:38" s="161" customFormat="1">
      <c r="A785" s="304"/>
      <c r="B785" s="350"/>
      <c r="C785" s="392"/>
      <c r="D785" s="389"/>
      <c r="E785" s="389"/>
      <c r="F785" s="390"/>
      <c r="G785" s="390"/>
      <c r="H785" s="390"/>
      <c r="I785" s="391"/>
      <c r="J785" s="391"/>
      <c r="K785" s="389"/>
      <c r="L785" s="197"/>
      <c r="AK785" s="162"/>
      <c r="AL785" s="162"/>
    </row>
    <row r="786" spans="1:38" s="161" customFormat="1">
      <c r="A786" s="304"/>
      <c r="B786" s="350"/>
      <c r="C786" s="392"/>
      <c r="D786" s="389"/>
      <c r="E786" s="389"/>
      <c r="F786" s="390"/>
      <c r="G786" s="390"/>
      <c r="H786" s="390"/>
      <c r="I786" s="391"/>
      <c r="J786" s="391"/>
      <c r="K786" s="389"/>
      <c r="L786" s="197"/>
      <c r="AK786" s="162"/>
      <c r="AL786" s="162"/>
    </row>
    <row r="787" spans="1:38" s="161" customFormat="1">
      <c r="A787" s="304"/>
      <c r="B787" s="350"/>
      <c r="C787" s="392"/>
      <c r="D787" s="389"/>
      <c r="E787" s="389"/>
      <c r="F787" s="390"/>
      <c r="G787" s="390"/>
      <c r="H787" s="390"/>
      <c r="I787" s="391"/>
      <c r="J787" s="391"/>
      <c r="K787" s="389"/>
      <c r="L787" s="197"/>
      <c r="AK787" s="162"/>
      <c r="AL787" s="162"/>
    </row>
    <row r="788" spans="1:38" s="161" customFormat="1">
      <c r="A788" s="304"/>
      <c r="B788" s="350"/>
      <c r="C788" s="392"/>
      <c r="D788" s="389"/>
      <c r="E788" s="389"/>
      <c r="F788" s="390"/>
      <c r="G788" s="390"/>
      <c r="H788" s="390"/>
      <c r="I788" s="391"/>
      <c r="J788" s="391"/>
      <c r="K788" s="389"/>
      <c r="L788" s="197"/>
      <c r="AK788" s="162"/>
      <c r="AL788" s="162"/>
    </row>
    <row r="789" spans="1:38" s="161" customFormat="1">
      <c r="A789" s="304"/>
      <c r="B789" s="350"/>
      <c r="C789" s="392"/>
      <c r="D789" s="389"/>
      <c r="E789" s="389"/>
      <c r="F789" s="390"/>
      <c r="G789" s="390"/>
      <c r="H789" s="390"/>
      <c r="I789" s="391"/>
      <c r="J789" s="391"/>
      <c r="K789" s="389"/>
      <c r="L789" s="197"/>
      <c r="AK789" s="162"/>
      <c r="AL789" s="162"/>
    </row>
    <row r="790" spans="1:38" s="161" customFormat="1">
      <c r="A790" s="304"/>
      <c r="B790" s="350"/>
      <c r="C790" s="392"/>
      <c r="D790" s="389"/>
      <c r="E790" s="389"/>
      <c r="F790" s="390"/>
      <c r="G790" s="390"/>
      <c r="H790" s="390"/>
      <c r="I790" s="391"/>
      <c r="J790" s="391"/>
      <c r="K790" s="389"/>
      <c r="L790" s="197"/>
      <c r="AK790" s="162"/>
      <c r="AL790" s="162"/>
    </row>
    <row r="791" spans="1:38" s="161" customFormat="1">
      <c r="A791" s="304"/>
      <c r="B791" s="350"/>
      <c r="C791" s="392"/>
      <c r="D791" s="389"/>
      <c r="E791" s="389"/>
      <c r="F791" s="390"/>
      <c r="G791" s="390"/>
      <c r="H791" s="390"/>
      <c r="I791" s="391"/>
      <c r="J791" s="391"/>
      <c r="K791" s="389"/>
      <c r="L791" s="197"/>
      <c r="AK791" s="162"/>
      <c r="AL791" s="162"/>
    </row>
    <row r="792" spans="1:38" s="161" customFormat="1">
      <c r="A792" s="304"/>
      <c r="B792" s="350"/>
      <c r="C792" s="392"/>
      <c r="D792" s="389"/>
      <c r="E792" s="389"/>
      <c r="F792" s="390"/>
      <c r="G792" s="390"/>
      <c r="H792" s="390"/>
      <c r="I792" s="391"/>
      <c r="J792" s="391"/>
      <c r="K792" s="389"/>
      <c r="L792" s="197"/>
      <c r="AK792" s="162"/>
      <c r="AL792" s="162"/>
    </row>
    <row r="793" spans="1:38" s="161" customFormat="1">
      <c r="A793" s="304"/>
      <c r="B793" s="350"/>
      <c r="C793" s="392"/>
      <c r="D793" s="389"/>
      <c r="E793" s="389"/>
      <c r="F793" s="390"/>
      <c r="G793" s="390"/>
      <c r="H793" s="390"/>
      <c r="I793" s="391"/>
      <c r="J793" s="391"/>
      <c r="K793" s="389"/>
      <c r="L793" s="197"/>
      <c r="AK793" s="162"/>
      <c r="AL793" s="162"/>
    </row>
    <row r="794" spans="1:38" s="161" customFormat="1">
      <c r="A794" s="304"/>
      <c r="B794" s="350"/>
      <c r="C794" s="392"/>
      <c r="D794" s="389"/>
      <c r="E794" s="389"/>
      <c r="F794" s="390"/>
      <c r="G794" s="390"/>
      <c r="H794" s="390"/>
      <c r="I794" s="391"/>
      <c r="J794" s="391"/>
      <c r="K794" s="389"/>
      <c r="L794" s="197"/>
      <c r="AK794" s="162"/>
      <c r="AL794" s="162"/>
    </row>
    <row r="795" spans="1:38" s="161" customFormat="1">
      <c r="A795" s="304"/>
      <c r="B795" s="350"/>
      <c r="C795" s="392"/>
      <c r="D795" s="389"/>
      <c r="E795" s="389"/>
      <c r="F795" s="390"/>
      <c r="G795" s="390"/>
      <c r="H795" s="390"/>
      <c r="I795" s="391"/>
      <c r="J795" s="391"/>
      <c r="K795" s="389"/>
      <c r="L795" s="197"/>
      <c r="AK795" s="162"/>
      <c r="AL795" s="162"/>
    </row>
    <row r="796" spans="1:38" s="161" customFormat="1">
      <c r="A796" s="304"/>
      <c r="B796" s="350"/>
      <c r="C796" s="392"/>
      <c r="D796" s="389"/>
      <c r="E796" s="389"/>
      <c r="F796" s="390"/>
      <c r="G796" s="390"/>
      <c r="H796" s="390"/>
      <c r="I796" s="391"/>
      <c r="J796" s="391"/>
      <c r="K796" s="389"/>
      <c r="L796" s="197"/>
      <c r="AK796" s="162"/>
      <c r="AL796" s="162"/>
    </row>
    <row r="797" spans="1:38" s="161" customFormat="1">
      <c r="A797" s="304"/>
      <c r="B797" s="350"/>
      <c r="C797" s="392"/>
      <c r="D797" s="389"/>
      <c r="E797" s="389"/>
      <c r="F797" s="390"/>
      <c r="G797" s="390"/>
      <c r="H797" s="390"/>
      <c r="I797" s="391"/>
      <c r="J797" s="391"/>
      <c r="K797" s="389"/>
      <c r="L797" s="197"/>
      <c r="AK797" s="162"/>
      <c r="AL797" s="162"/>
    </row>
    <row r="798" spans="1:38" s="161" customFormat="1">
      <c r="A798" s="304"/>
      <c r="B798" s="350"/>
      <c r="C798" s="392"/>
      <c r="D798" s="389"/>
      <c r="E798" s="389"/>
      <c r="F798" s="390"/>
      <c r="G798" s="390"/>
      <c r="H798" s="390"/>
      <c r="I798" s="391"/>
      <c r="J798" s="391"/>
      <c r="K798" s="389"/>
      <c r="L798" s="197"/>
      <c r="AK798" s="162"/>
      <c r="AL798" s="162"/>
    </row>
    <row r="799" spans="1:38" s="161" customFormat="1">
      <c r="A799" s="304"/>
      <c r="B799" s="350"/>
      <c r="C799" s="392"/>
      <c r="D799" s="389"/>
      <c r="E799" s="389"/>
      <c r="F799" s="390"/>
      <c r="G799" s="390"/>
      <c r="H799" s="390"/>
      <c r="I799" s="391"/>
      <c r="J799" s="391"/>
      <c r="K799" s="389"/>
      <c r="L799" s="197"/>
      <c r="AK799" s="162"/>
      <c r="AL799" s="162"/>
    </row>
    <row r="800" spans="1:38" s="161" customFormat="1">
      <c r="A800" s="304"/>
      <c r="B800" s="350"/>
      <c r="C800" s="392"/>
      <c r="D800" s="389"/>
      <c r="E800" s="389"/>
      <c r="F800" s="390"/>
      <c r="G800" s="390"/>
      <c r="H800" s="390"/>
      <c r="I800" s="391"/>
      <c r="J800" s="391"/>
      <c r="K800" s="389"/>
      <c r="L800" s="197"/>
      <c r="AK800" s="162"/>
      <c r="AL800" s="162"/>
    </row>
    <row r="801" spans="1:38" s="161" customFormat="1">
      <c r="A801" s="304"/>
      <c r="B801" s="350"/>
      <c r="C801" s="392"/>
      <c r="D801" s="389"/>
      <c r="E801" s="389"/>
      <c r="F801" s="390"/>
      <c r="G801" s="390"/>
      <c r="H801" s="390"/>
      <c r="I801" s="391"/>
      <c r="J801" s="391"/>
      <c r="K801" s="389"/>
      <c r="L801" s="197"/>
      <c r="AK801" s="162"/>
      <c r="AL801" s="162"/>
    </row>
    <row r="802" spans="1:38" s="161" customFormat="1">
      <c r="A802" s="304"/>
      <c r="B802" s="350"/>
      <c r="C802" s="392"/>
      <c r="D802" s="389"/>
      <c r="E802" s="389"/>
      <c r="F802" s="390"/>
      <c r="G802" s="390"/>
      <c r="H802" s="390"/>
      <c r="I802" s="391"/>
      <c r="J802" s="391"/>
      <c r="K802" s="389"/>
      <c r="L802" s="197"/>
      <c r="AK802" s="162"/>
      <c r="AL802" s="162"/>
    </row>
    <row r="803" spans="1:38" s="161" customFormat="1">
      <c r="A803" s="304"/>
      <c r="B803" s="350"/>
      <c r="C803" s="392"/>
      <c r="D803" s="389"/>
      <c r="E803" s="389"/>
      <c r="F803" s="390"/>
      <c r="G803" s="390"/>
      <c r="H803" s="390"/>
      <c r="I803" s="391"/>
      <c r="J803" s="391"/>
      <c r="K803" s="389"/>
      <c r="L803" s="197"/>
      <c r="AK803" s="162"/>
      <c r="AL803" s="162"/>
    </row>
    <row r="804" spans="1:38" s="161" customFormat="1">
      <c r="A804" s="304"/>
      <c r="B804" s="350"/>
      <c r="C804" s="392"/>
      <c r="D804" s="389"/>
      <c r="E804" s="389"/>
      <c r="F804" s="390"/>
      <c r="G804" s="390"/>
      <c r="H804" s="390"/>
      <c r="I804" s="391"/>
      <c r="J804" s="391"/>
      <c r="K804" s="389"/>
      <c r="L804" s="197"/>
      <c r="AK804" s="162"/>
      <c r="AL804" s="162"/>
    </row>
    <row r="805" spans="1:38" s="161" customFormat="1">
      <c r="A805" s="304"/>
      <c r="B805" s="350"/>
      <c r="C805" s="392"/>
      <c r="D805" s="389"/>
      <c r="E805" s="389"/>
      <c r="F805" s="390"/>
      <c r="G805" s="390"/>
      <c r="H805" s="390"/>
      <c r="I805" s="391"/>
      <c r="J805" s="391"/>
      <c r="K805" s="389"/>
      <c r="L805" s="197"/>
      <c r="AK805" s="162"/>
      <c r="AL805" s="162"/>
    </row>
    <row r="806" spans="1:38" s="161" customFormat="1">
      <c r="A806" s="304"/>
      <c r="B806" s="350"/>
      <c r="C806" s="392"/>
      <c r="D806" s="389"/>
      <c r="E806" s="389"/>
      <c r="F806" s="390"/>
      <c r="G806" s="390"/>
      <c r="H806" s="390"/>
      <c r="I806" s="391"/>
      <c r="J806" s="391"/>
      <c r="K806" s="389"/>
      <c r="L806" s="197"/>
      <c r="AK806" s="162"/>
      <c r="AL806" s="162"/>
    </row>
    <row r="807" spans="1:38" s="161" customFormat="1">
      <c r="A807" s="304"/>
      <c r="B807" s="350"/>
      <c r="C807" s="392"/>
      <c r="D807" s="389"/>
      <c r="E807" s="389"/>
      <c r="F807" s="390"/>
      <c r="G807" s="390"/>
      <c r="H807" s="390"/>
      <c r="I807" s="391"/>
      <c r="J807" s="391"/>
      <c r="K807" s="389"/>
      <c r="L807" s="197"/>
      <c r="AK807" s="162"/>
      <c r="AL807" s="162"/>
    </row>
    <row r="808" spans="1:38" s="161" customFormat="1">
      <c r="A808" s="304"/>
      <c r="B808" s="350"/>
      <c r="C808" s="392"/>
      <c r="D808" s="389"/>
      <c r="E808" s="389"/>
      <c r="F808" s="390"/>
      <c r="G808" s="390"/>
      <c r="H808" s="390"/>
      <c r="I808" s="391"/>
      <c r="J808" s="391"/>
      <c r="K808" s="389"/>
      <c r="L808" s="197"/>
      <c r="AK808" s="162"/>
      <c r="AL808" s="162"/>
    </row>
    <row r="809" spans="1:38" s="161" customFormat="1">
      <c r="A809" s="304"/>
      <c r="B809" s="350"/>
      <c r="C809" s="392"/>
      <c r="D809" s="389"/>
      <c r="E809" s="389"/>
      <c r="F809" s="390"/>
      <c r="G809" s="390"/>
      <c r="H809" s="390"/>
      <c r="I809" s="391"/>
      <c r="J809" s="391"/>
      <c r="K809" s="389"/>
      <c r="L809" s="197"/>
      <c r="AK809" s="162"/>
      <c r="AL809" s="162"/>
    </row>
    <row r="810" spans="1:38" s="161" customFormat="1">
      <c r="A810" s="304"/>
      <c r="B810" s="350"/>
      <c r="C810" s="392"/>
      <c r="D810" s="389"/>
      <c r="E810" s="389"/>
      <c r="F810" s="390"/>
      <c r="G810" s="390"/>
      <c r="H810" s="390"/>
      <c r="I810" s="391"/>
      <c r="J810" s="391"/>
      <c r="K810" s="389"/>
      <c r="L810" s="197"/>
      <c r="AK810" s="162"/>
      <c r="AL810" s="162"/>
    </row>
    <row r="811" spans="1:38" s="161" customFormat="1">
      <c r="A811" s="304"/>
      <c r="B811" s="350"/>
      <c r="C811" s="392"/>
      <c r="D811" s="389"/>
      <c r="E811" s="389"/>
      <c r="F811" s="390"/>
      <c r="G811" s="390"/>
      <c r="H811" s="390"/>
      <c r="I811" s="391"/>
      <c r="J811" s="391"/>
      <c r="K811" s="389"/>
      <c r="L811" s="197"/>
      <c r="AK811" s="162"/>
      <c r="AL811" s="162"/>
    </row>
    <row r="812" spans="1:38" s="161" customFormat="1">
      <c r="A812" s="304"/>
      <c r="B812" s="350"/>
      <c r="C812" s="392"/>
      <c r="D812" s="389"/>
      <c r="E812" s="389"/>
      <c r="F812" s="390"/>
      <c r="G812" s="390"/>
      <c r="H812" s="390"/>
      <c r="I812" s="391"/>
      <c r="J812" s="391"/>
      <c r="K812" s="389"/>
      <c r="L812" s="197"/>
      <c r="AK812" s="162"/>
      <c r="AL812" s="162"/>
    </row>
    <row r="813" spans="1:38" s="161" customFormat="1">
      <c r="A813" s="304"/>
      <c r="B813" s="350"/>
      <c r="C813" s="392"/>
      <c r="D813" s="389"/>
      <c r="E813" s="389"/>
      <c r="F813" s="390"/>
      <c r="G813" s="390"/>
      <c r="H813" s="390"/>
      <c r="I813" s="391"/>
      <c r="J813" s="391"/>
      <c r="K813" s="389"/>
      <c r="L813" s="197"/>
      <c r="AK813" s="162"/>
      <c r="AL813" s="162"/>
    </row>
    <row r="814" spans="1:38" s="161" customFormat="1">
      <c r="A814" s="304"/>
      <c r="B814" s="350"/>
      <c r="C814" s="392"/>
      <c r="D814" s="389"/>
      <c r="E814" s="389"/>
      <c r="F814" s="390"/>
      <c r="G814" s="390"/>
      <c r="H814" s="390"/>
      <c r="I814" s="391"/>
      <c r="J814" s="391"/>
      <c r="K814" s="389"/>
      <c r="L814" s="197"/>
      <c r="AK814" s="162"/>
      <c r="AL814" s="162"/>
    </row>
    <row r="815" spans="1:38" s="161" customFormat="1">
      <c r="A815" s="304"/>
      <c r="B815" s="350"/>
      <c r="C815" s="392"/>
      <c r="D815" s="389"/>
      <c r="E815" s="389"/>
      <c r="F815" s="390"/>
      <c r="G815" s="390"/>
      <c r="H815" s="390"/>
      <c r="I815" s="391"/>
      <c r="J815" s="391"/>
      <c r="K815" s="389"/>
      <c r="L815" s="197"/>
      <c r="AK815" s="162"/>
      <c r="AL815" s="162"/>
    </row>
    <row r="816" spans="1:38" s="161" customFormat="1">
      <c r="A816" s="304"/>
      <c r="B816" s="350"/>
      <c r="C816" s="392"/>
      <c r="D816" s="389"/>
      <c r="E816" s="389"/>
      <c r="F816" s="390"/>
      <c r="G816" s="390"/>
      <c r="H816" s="390"/>
      <c r="I816" s="391"/>
      <c r="J816" s="391"/>
      <c r="K816" s="389"/>
      <c r="L816" s="197"/>
      <c r="AK816" s="162"/>
      <c r="AL816" s="162"/>
    </row>
    <row r="817" spans="1:38" s="161" customFormat="1">
      <c r="A817" s="304"/>
      <c r="B817" s="350"/>
      <c r="C817" s="392"/>
      <c r="D817" s="389"/>
      <c r="E817" s="389"/>
      <c r="F817" s="390"/>
      <c r="G817" s="390"/>
      <c r="H817" s="390"/>
      <c r="I817" s="391"/>
      <c r="J817" s="391"/>
      <c r="K817" s="389"/>
      <c r="L817" s="197"/>
      <c r="AK817" s="162"/>
      <c r="AL817" s="162"/>
    </row>
    <row r="818" spans="1:38" s="161" customFormat="1">
      <c r="A818" s="304"/>
      <c r="B818" s="350"/>
      <c r="C818" s="392"/>
      <c r="D818" s="389"/>
      <c r="E818" s="389"/>
      <c r="F818" s="390"/>
      <c r="G818" s="390"/>
      <c r="H818" s="390"/>
      <c r="I818" s="391"/>
      <c r="J818" s="391"/>
      <c r="K818" s="389"/>
      <c r="L818" s="197"/>
      <c r="AK818" s="162"/>
      <c r="AL818" s="162"/>
    </row>
    <row r="819" spans="1:38" s="161" customFormat="1">
      <c r="A819" s="304"/>
      <c r="B819" s="350"/>
      <c r="C819" s="392"/>
      <c r="D819" s="389"/>
      <c r="E819" s="389"/>
      <c r="F819" s="390"/>
      <c r="G819" s="390"/>
      <c r="H819" s="390"/>
      <c r="I819" s="391"/>
      <c r="J819" s="391"/>
      <c r="K819" s="389"/>
      <c r="L819" s="197"/>
      <c r="AK819" s="162"/>
      <c r="AL819" s="162"/>
    </row>
    <row r="820" spans="1:38" s="161" customFormat="1">
      <c r="A820" s="304"/>
      <c r="B820" s="350"/>
      <c r="C820" s="392"/>
      <c r="D820" s="389"/>
      <c r="E820" s="389"/>
      <c r="F820" s="390"/>
      <c r="G820" s="390"/>
      <c r="H820" s="390"/>
      <c r="I820" s="391"/>
      <c r="J820" s="391"/>
      <c r="K820" s="389"/>
      <c r="L820" s="197"/>
      <c r="AK820" s="162"/>
      <c r="AL820" s="162"/>
    </row>
    <row r="821" spans="1:38" s="161" customFormat="1">
      <c r="A821" s="304"/>
      <c r="B821" s="350"/>
      <c r="C821" s="392"/>
      <c r="D821" s="389"/>
      <c r="E821" s="389"/>
      <c r="F821" s="390"/>
      <c r="G821" s="390"/>
      <c r="H821" s="390"/>
      <c r="I821" s="391"/>
      <c r="J821" s="391"/>
      <c r="K821" s="389"/>
      <c r="L821" s="197"/>
      <c r="AK821" s="162"/>
      <c r="AL821" s="162"/>
    </row>
    <row r="822" spans="1:38" s="161" customFormat="1">
      <c r="A822" s="304"/>
      <c r="B822" s="350"/>
      <c r="C822" s="392"/>
      <c r="D822" s="389"/>
      <c r="E822" s="389"/>
      <c r="F822" s="390"/>
      <c r="G822" s="390"/>
      <c r="H822" s="390"/>
      <c r="I822" s="391"/>
      <c r="J822" s="391"/>
      <c r="K822" s="389"/>
      <c r="L822" s="197"/>
      <c r="AK822" s="162"/>
      <c r="AL822" s="162"/>
    </row>
    <row r="823" spans="1:38" s="161" customFormat="1">
      <c r="A823" s="304"/>
      <c r="B823" s="350"/>
      <c r="C823" s="392"/>
      <c r="D823" s="389"/>
      <c r="E823" s="389"/>
      <c r="F823" s="390"/>
      <c r="G823" s="390"/>
      <c r="H823" s="390"/>
      <c r="I823" s="391"/>
      <c r="J823" s="391"/>
      <c r="K823" s="389"/>
      <c r="L823" s="197"/>
      <c r="AK823" s="162"/>
      <c r="AL823" s="162"/>
    </row>
    <row r="824" spans="1:38" s="161" customFormat="1">
      <c r="A824" s="304"/>
      <c r="B824" s="350"/>
      <c r="C824" s="392"/>
      <c r="D824" s="389"/>
      <c r="E824" s="389"/>
      <c r="F824" s="390"/>
      <c r="G824" s="390"/>
      <c r="H824" s="390"/>
      <c r="I824" s="391"/>
      <c r="J824" s="391"/>
      <c r="K824" s="389"/>
      <c r="L824" s="197"/>
      <c r="AK824" s="162"/>
      <c r="AL824" s="162"/>
    </row>
    <row r="825" spans="1:38" s="161" customFormat="1">
      <c r="A825" s="304"/>
      <c r="B825" s="350"/>
      <c r="C825" s="392"/>
      <c r="D825" s="389"/>
      <c r="E825" s="389"/>
      <c r="F825" s="390"/>
      <c r="G825" s="390"/>
      <c r="H825" s="390"/>
      <c r="I825" s="391"/>
      <c r="J825" s="391"/>
      <c r="K825" s="389"/>
      <c r="L825" s="197"/>
      <c r="AK825" s="162"/>
      <c r="AL825" s="162"/>
    </row>
    <row r="826" spans="1:38" s="161" customFormat="1">
      <c r="A826" s="304"/>
      <c r="B826" s="350"/>
      <c r="C826" s="392"/>
      <c r="D826" s="389"/>
      <c r="E826" s="389"/>
      <c r="F826" s="390"/>
      <c r="G826" s="390"/>
      <c r="H826" s="390"/>
      <c r="I826" s="391"/>
      <c r="J826" s="391"/>
      <c r="K826" s="389"/>
      <c r="L826" s="197"/>
      <c r="AK826" s="162"/>
      <c r="AL826" s="162"/>
    </row>
    <row r="827" spans="1:38" s="161" customFormat="1">
      <c r="A827" s="304"/>
      <c r="B827" s="350"/>
      <c r="C827" s="392"/>
      <c r="D827" s="389"/>
      <c r="E827" s="389"/>
      <c r="F827" s="390"/>
      <c r="G827" s="390"/>
      <c r="H827" s="390"/>
      <c r="I827" s="391"/>
      <c r="J827" s="391"/>
      <c r="K827" s="389"/>
      <c r="L827" s="197"/>
      <c r="AK827" s="162"/>
      <c r="AL827" s="162"/>
    </row>
    <row r="828" spans="1:38" s="161" customFormat="1">
      <c r="A828" s="304"/>
      <c r="B828" s="350"/>
      <c r="C828" s="392"/>
      <c r="D828" s="389"/>
      <c r="E828" s="389"/>
      <c r="F828" s="390"/>
      <c r="G828" s="390"/>
      <c r="H828" s="390"/>
      <c r="I828" s="391"/>
      <c r="J828" s="391"/>
      <c r="K828" s="389"/>
      <c r="L828" s="197"/>
      <c r="AK828" s="162"/>
      <c r="AL828" s="162"/>
    </row>
    <row r="829" spans="1:38" s="161" customFormat="1">
      <c r="A829" s="304"/>
      <c r="B829" s="350"/>
      <c r="C829" s="392"/>
      <c r="D829" s="389"/>
      <c r="E829" s="389"/>
      <c r="F829" s="390"/>
      <c r="G829" s="390"/>
      <c r="H829" s="390"/>
      <c r="I829" s="391"/>
      <c r="J829" s="391"/>
      <c r="K829" s="389"/>
      <c r="L829" s="197"/>
      <c r="AK829" s="162"/>
      <c r="AL829" s="162"/>
    </row>
    <row r="830" spans="1:38" s="161" customFormat="1">
      <c r="A830" s="304"/>
      <c r="B830" s="350"/>
      <c r="C830" s="392"/>
      <c r="D830" s="389"/>
      <c r="E830" s="389"/>
      <c r="F830" s="390"/>
      <c r="G830" s="390"/>
      <c r="H830" s="390"/>
      <c r="I830" s="391"/>
      <c r="J830" s="391"/>
      <c r="K830" s="389"/>
      <c r="L830" s="197"/>
      <c r="AK830" s="162"/>
      <c r="AL830" s="162"/>
    </row>
    <row r="831" spans="1:38" s="161" customFormat="1">
      <c r="A831" s="304"/>
      <c r="B831" s="350"/>
      <c r="C831" s="392"/>
      <c r="D831" s="389"/>
      <c r="E831" s="389"/>
      <c r="F831" s="390"/>
      <c r="G831" s="390"/>
      <c r="H831" s="390"/>
      <c r="I831" s="391"/>
      <c r="J831" s="391"/>
      <c r="K831" s="389"/>
      <c r="L831" s="197"/>
      <c r="AK831" s="162"/>
      <c r="AL831" s="162"/>
    </row>
    <row r="832" spans="1:38" s="161" customFormat="1">
      <c r="A832" s="304"/>
      <c r="B832" s="350"/>
      <c r="C832" s="392"/>
      <c r="D832" s="389"/>
      <c r="E832" s="389"/>
      <c r="F832" s="390"/>
      <c r="G832" s="390"/>
      <c r="H832" s="390"/>
      <c r="I832" s="391"/>
      <c r="J832" s="391"/>
      <c r="K832" s="389"/>
      <c r="L832" s="197"/>
      <c r="AK832" s="162"/>
      <c r="AL832" s="162"/>
    </row>
    <row r="833" spans="1:38" s="161" customFormat="1">
      <c r="A833" s="304"/>
      <c r="B833" s="350"/>
      <c r="C833" s="392"/>
      <c r="D833" s="389"/>
      <c r="E833" s="389"/>
      <c r="F833" s="390"/>
      <c r="G833" s="390"/>
      <c r="H833" s="390"/>
      <c r="I833" s="391"/>
      <c r="J833" s="391"/>
      <c r="K833" s="389"/>
      <c r="L833" s="197"/>
      <c r="AK833" s="162"/>
      <c r="AL833" s="162"/>
    </row>
    <row r="834" spans="1:38" s="161" customFormat="1">
      <c r="A834" s="304"/>
      <c r="B834" s="350"/>
      <c r="C834" s="392"/>
      <c r="D834" s="389"/>
      <c r="E834" s="389"/>
      <c r="F834" s="390"/>
      <c r="G834" s="390"/>
      <c r="H834" s="390"/>
      <c r="I834" s="391"/>
      <c r="J834" s="391"/>
      <c r="K834" s="389"/>
      <c r="L834" s="197"/>
      <c r="AK834" s="162"/>
      <c r="AL834" s="162"/>
    </row>
    <row r="835" spans="1:38" s="161" customFormat="1">
      <c r="A835" s="304"/>
      <c r="B835" s="350"/>
      <c r="C835" s="392"/>
      <c r="D835" s="389"/>
      <c r="E835" s="389"/>
      <c r="F835" s="390"/>
      <c r="G835" s="390"/>
      <c r="H835" s="390"/>
      <c r="I835" s="391"/>
      <c r="J835" s="391"/>
      <c r="K835" s="389"/>
      <c r="L835" s="197"/>
      <c r="AK835" s="162"/>
      <c r="AL835" s="162"/>
    </row>
    <row r="836" spans="1:38" s="161" customFormat="1">
      <c r="A836" s="304"/>
      <c r="B836" s="350"/>
      <c r="C836" s="392"/>
      <c r="D836" s="389"/>
      <c r="E836" s="389"/>
      <c r="F836" s="390"/>
      <c r="G836" s="390"/>
      <c r="H836" s="390"/>
      <c r="I836" s="391"/>
      <c r="J836" s="391"/>
      <c r="K836" s="389"/>
      <c r="L836" s="197"/>
      <c r="AK836" s="162"/>
      <c r="AL836" s="162"/>
    </row>
    <row r="837" spans="1:38" s="161" customFormat="1">
      <c r="A837" s="304"/>
      <c r="B837" s="350"/>
      <c r="C837" s="392"/>
      <c r="D837" s="389"/>
      <c r="E837" s="389"/>
      <c r="F837" s="390"/>
      <c r="G837" s="390"/>
      <c r="H837" s="390"/>
      <c r="I837" s="391"/>
      <c r="J837" s="391"/>
      <c r="K837" s="389"/>
      <c r="L837" s="197"/>
      <c r="AK837" s="162"/>
      <c r="AL837" s="162"/>
    </row>
    <row r="838" spans="1:38" s="161" customFormat="1">
      <c r="A838" s="304"/>
      <c r="B838" s="350"/>
      <c r="C838" s="392"/>
      <c r="D838" s="389"/>
      <c r="E838" s="389"/>
      <c r="F838" s="390"/>
      <c r="G838" s="390"/>
      <c r="H838" s="390"/>
      <c r="I838" s="391"/>
      <c r="J838" s="391"/>
      <c r="K838" s="389"/>
      <c r="L838" s="197"/>
      <c r="AK838" s="162"/>
      <c r="AL838" s="162"/>
    </row>
    <row r="839" spans="1:38" s="161" customFormat="1">
      <c r="A839" s="304"/>
      <c r="B839" s="350"/>
      <c r="C839" s="392"/>
      <c r="D839" s="389"/>
      <c r="E839" s="389"/>
      <c r="F839" s="390"/>
      <c r="G839" s="390"/>
      <c r="H839" s="390"/>
      <c r="I839" s="391"/>
      <c r="J839" s="391"/>
      <c r="K839" s="389"/>
      <c r="L839" s="197"/>
      <c r="AK839" s="162"/>
      <c r="AL839" s="162"/>
    </row>
    <row r="840" spans="1:38" s="161" customFormat="1">
      <c r="A840" s="304"/>
      <c r="B840" s="350"/>
      <c r="C840" s="392"/>
      <c r="D840" s="389"/>
      <c r="E840" s="389"/>
      <c r="F840" s="390"/>
      <c r="G840" s="390"/>
      <c r="H840" s="390"/>
      <c r="I840" s="391"/>
      <c r="J840" s="391"/>
      <c r="K840" s="389"/>
      <c r="L840" s="197"/>
      <c r="AK840" s="162"/>
      <c r="AL840" s="162"/>
    </row>
    <row r="841" spans="1:38" s="161" customFormat="1">
      <c r="A841" s="304"/>
      <c r="B841" s="350"/>
      <c r="C841" s="392"/>
      <c r="D841" s="389"/>
      <c r="E841" s="389"/>
      <c r="F841" s="390"/>
      <c r="G841" s="390"/>
      <c r="H841" s="390"/>
      <c r="I841" s="391"/>
      <c r="J841" s="391"/>
      <c r="K841" s="389"/>
      <c r="L841" s="197"/>
      <c r="AK841" s="162"/>
      <c r="AL841" s="162"/>
    </row>
    <row r="842" spans="1:38" s="161" customFormat="1">
      <c r="A842" s="304"/>
      <c r="B842" s="350"/>
      <c r="C842" s="392"/>
      <c r="D842" s="389"/>
      <c r="E842" s="389"/>
      <c r="F842" s="390"/>
      <c r="G842" s="390"/>
      <c r="H842" s="390"/>
      <c r="I842" s="391"/>
      <c r="J842" s="391"/>
      <c r="K842" s="389"/>
      <c r="L842" s="197"/>
      <c r="AK842" s="162"/>
      <c r="AL842" s="162"/>
    </row>
    <row r="843" spans="1:38" s="161" customFormat="1">
      <c r="A843" s="304"/>
      <c r="B843" s="350"/>
      <c r="C843" s="392"/>
      <c r="D843" s="389"/>
      <c r="E843" s="389"/>
      <c r="F843" s="390"/>
      <c r="G843" s="390"/>
      <c r="H843" s="390"/>
      <c r="I843" s="391"/>
      <c r="J843" s="391"/>
      <c r="K843" s="389"/>
      <c r="L843" s="197"/>
      <c r="AK843" s="162"/>
      <c r="AL843" s="162"/>
    </row>
    <row r="844" spans="1:38" s="161" customFormat="1">
      <c r="A844" s="304"/>
      <c r="B844" s="350"/>
      <c r="C844" s="392"/>
      <c r="D844" s="389"/>
      <c r="E844" s="389"/>
      <c r="F844" s="390"/>
      <c r="G844" s="390"/>
      <c r="H844" s="390"/>
      <c r="I844" s="391"/>
      <c r="J844" s="391"/>
      <c r="K844" s="389"/>
      <c r="L844" s="197"/>
      <c r="AK844" s="162"/>
      <c r="AL844" s="162"/>
    </row>
    <row r="845" spans="1:38" s="161" customFormat="1">
      <c r="A845" s="304"/>
      <c r="B845" s="350"/>
      <c r="C845" s="392"/>
      <c r="D845" s="389"/>
      <c r="E845" s="389"/>
      <c r="F845" s="390"/>
      <c r="G845" s="390"/>
      <c r="H845" s="390"/>
      <c r="I845" s="391"/>
      <c r="J845" s="391"/>
      <c r="K845" s="389"/>
      <c r="L845" s="197"/>
      <c r="AK845" s="162"/>
      <c r="AL845" s="162"/>
    </row>
    <row r="846" spans="1:38" s="161" customFormat="1">
      <c r="A846" s="304"/>
      <c r="B846" s="350"/>
      <c r="C846" s="392"/>
      <c r="D846" s="389"/>
      <c r="E846" s="389"/>
      <c r="F846" s="390"/>
      <c r="G846" s="390"/>
      <c r="H846" s="390"/>
      <c r="I846" s="391"/>
      <c r="J846" s="391"/>
      <c r="K846" s="389"/>
      <c r="L846" s="197"/>
      <c r="AK846" s="162"/>
      <c r="AL846" s="162"/>
    </row>
    <row r="847" spans="1:38" s="161" customFormat="1">
      <c r="A847" s="304"/>
      <c r="B847" s="350"/>
      <c r="C847" s="392"/>
      <c r="D847" s="389"/>
      <c r="E847" s="389"/>
      <c r="F847" s="390"/>
      <c r="G847" s="390"/>
      <c r="H847" s="390"/>
      <c r="I847" s="391"/>
      <c r="J847" s="391"/>
      <c r="K847" s="389"/>
      <c r="L847" s="197"/>
      <c r="AK847" s="162"/>
      <c r="AL847" s="162"/>
    </row>
    <row r="848" spans="1:38" s="161" customFormat="1">
      <c r="A848" s="304"/>
      <c r="B848" s="350"/>
      <c r="C848" s="392"/>
      <c r="D848" s="389"/>
      <c r="E848" s="389"/>
      <c r="F848" s="390"/>
      <c r="G848" s="390"/>
      <c r="H848" s="390"/>
      <c r="I848" s="391"/>
      <c r="J848" s="391"/>
      <c r="K848" s="389"/>
      <c r="L848" s="197"/>
      <c r="AK848" s="162"/>
      <c r="AL848" s="162"/>
    </row>
    <row r="849" spans="1:38" s="161" customFormat="1">
      <c r="A849" s="304"/>
      <c r="B849" s="350"/>
      <c r="C849" s="392"/>
      <c r="D849" s="389"/>
      <c r="E849" s="389"/>
      <c r="F849" s="390"/>
      <c r="G849" s="390"/>
      <c r="H849" s="390"/>
      <c r="I849" s="391"/>
      <c r="J849" s="391"/>
      <c r="K849" s="389"/>
      <c r="L849" s="197"/>
      <c r="AK849" s="162"/>
      <c r="AL849" s="162"/>
    </row>
    <row r="850" spans="1:38" s="161" customFormat="1">
      <c r="A850" s="304"/>
      <c r="B850" s="350"/>
      <c r="C850" s="392"/>
      <c r="D850" s="389"/>
      <c r="E850" s="389"/>
      <c r="F850" s="390"/>
      <c r="G850" s="390"/>
      <c r="H850" s="390"/>
      <c r="I850" s="391"/>
      <c r="J850" s="391"/>
      <c r="K850" s="389"/>
      <c r="L850" s="197"/>
      <c r="AK850" s="162"/>
      <c r="AL850" s="162"/>
    </row>
    <row r="851" spans="1:38" s="161" customFormat="1">
      <c r="A851" s="304"/>
      <c r="B851" s="350"/>
      <c r="C851" s="392"/>
      <c r="D851" s="389"/>
      <c r="E851" s="389"/>
      <c r="F851" s="390"/>
      <c r="G851" s="390"/>
      <c r="H851" s="390"/>
      <c r="I851" s="391"/>
      <c r="J851" s="391"/>
      <c r="K851" s="389"/>
      <c r="L851" s="197"/>
      <c r="AK851" s="162"/>
      <c r="AL851" s="162"/>
    </row>
    <row r="852" spans="1:38" s="161" customFormat="1">
      <c r="A852" s="304"/>
      <c r="B852" s="350"/>
      <c r="C852" s="392"/>
      <c r="D852" s="389"/>
      <c r="E852" s="389"/>
      <c r="F852" s="390"/>
      <c r="G852" s="390"/>
      <c r="H852" s="390"/>
      <c r="I852" s="391"/>
      <c r="J852" s="391"/>
      <c r="K852" s="389"/>
      <c r="L852" s="197"/>
      <c r="AK852" s="162"/>
      <c r="AL852" s="162"/>
    </row>
    <row r="853" spans="1:38" s="161" customFormat="1">
      <c r="A853" s="304"/>
      <c r="B853" s="350"/>
      <c r="C853" s="392"/>
      <c r="D853" s="389"/>
      <c r="E853" s="389"/>
      <c r="F853" s="390"/>
      <c r="G853" s="390"/>
      <c r="H853" s="390"/>
      <c r="I853" s="391"/>
      <c r="J853" s="391"/>
      <c r="K853" s="389"/>
      <c r="L853" s="197"/>
      <c r="AK853" s="162"/>
      <c r="AL853" s="162"/>
    </row>
    <row r="854" spans="1:38" s="161" customFormat="1">
      <c r="A854" s="304"/>
      <c r="B854" s="350"/>
      <c r="C854" s="392"/>
      <c r="D854" s="389"/>
      <c r="E854" s="389"/>
      <c r="F854" s="390"/>
      <c r="G854" s="390"/>
      <c r="H854" s="390"/>
      <c r="I854" s="391"/>
      <c r="J854" s="391"/>
      <c r="K854" s="389"/>
      <c r="L854" s="197"/>
      <c r="AK854" s="162"/>
      <c r="AL854" s="162"/>
    </row>
    <row r="855" spans="1:38" s="161" customFormat="1">
      <c r="A855" s="304"/>
      <c r="B855" s="350"/>
      <c r="C855" s="392"/>
      <c r="D855" s="389"/>
      <c r="E855" s="389"/>
      <c r="F855" s="390"/>
      <c r="G855" s="390"/>
      <c r="H855" s="390"/>
      <c r="I855" s="391"/>
      <c r="J855" s="391"/>
      <c r="K855" s="389"/>
      <c r="L855" s="197"/>
      <c r="AK855" s="162"/>
      <c r="AL855" s="162"/>
    </row>
    <row r="856" spans="1:38" s="161" customFormat="1">
      <c r="A856" s="304"/>
      <c r="B856" s="350"/>
      <c r="C856" s="392"/>
      <c r="D856" s="389"/>
      <c r="E856" s="389"/>
      <c r="F856" s="390"/>
      <c r="G856" s="390"/>
      <c r="H856" s="390"/>
      <c r="I856" s="391"/>
      <c r="J856" s="391"/>
      <c r="K856" s="389"/>
      <c r="L856" s="197"/>
      <c r="AK856" s="162"/>
      <c r="AL856" s="162"/>
    </row>
    <row r="857" spans="1:38" s="161" customFormat="1">
      <c r="A857" s="304"/>
      <c r="B857" s="350"/>
      <c r="C857" s="392"/>
      <c r="D857" s="389"/>
      <c r="E857" s="389"/>
      <c r="F857" s="390"/>
      <c r="G857" s="390"/>
      <c r="H857" s="390"/>
      <c r="I857" s="391"/>
      <c r="J857" s="391"/>
      <c r="K857" s="389"/>
      <c r="L857" s="197"/>
      <c r="AK857" s="162"/>
      <c r="AL857" s="162"/>
    </row>
    <row r="858" spans="1:38" s="161" customFormat="1">
      <c r="A858" s="304"/>
      <c r="B858" s="350"/>
      <c r="C858" s="392"/>
      <c r="D858" s="389"/>
      <c r="E858" s="389"/>
      <c r="F858" s="390"/>
      <c r="G858" s="390"/>
      <c r="H858" s="390"/>
      <c r="I858" s="391"/>
      <c r="J858" s="391"/>
      <c r="K858" s="389"/>
      <c r="L858" s="197"/>
      <c r="AK858" s="162"/>
      <c r="AL858" s="162"/>
    </row>
    <row r="859" spans="1:38" s="161" customFormat="1">
      <c r="A859" s="304"/>
      <c r="B859" s="350"/>
      <c r="C859" s="392"/>
      <c r="D859" s="389"/>
      <c r="E859" s="389"/>
      <c r="F859" s="390"/>
      <c r="G859" s="390"/>
      <c r="H859" s="390"/>
      <c r="I859" s="391"/>
      <c r="J859" s="391"/>
      <c r="K859" s="389"/>
      <c r="L859" s="197"/>
      <c r="AK859" s="162"/>
      <c r="AL859" s="162"/>
    </row>
    <row r="860" spans="1:38" s="161" customFormat="1">
      <c r="A860" s="304"/>
      <c r="B860" s="350"/>
      <c r="C860" s="392"/>
      <c r="D860" s="389"/>
      <c r="E860" s="389"/>
      <c r="F860" s="390"/>
      <c r="G860" s="390"/>
      <c r="H860" s="390"/>
      <c r="I860" s="391"/>
      <c r="J860" s="391"/>
      <c r="K860" s="389"/>
      <c r="L860" s="197"/>
      <c r="AK860" s="162"/>
      <c r="AL860" s="162"/>
    </row>
    <row r="861" spans="1:38" s="161" customFormat="1">
      <c r="A861" s="304"/>
      <c r="B861" s="350"/>
      <c r="C861" s="392"/>
      <c r="D861" s="389"/>
      <c r="E861" s="389"/>
      <c r="F861" s="390"/>
      <c r="G861" s="390"/>
      <c r="H861" s="390"/>
      <c r="I861" s="391"/>
      <c r="J861" s="391"/>
      <c r="K861" s="389"/>
      <c r="L861" s="197"/>
      <c r="AK861" s="162"/>
      <c r="AL861" s="162"/>
    </row>
    <row r="862" spans="1:38" s="161" customFormat="1">
      <c r="A862" s="304"/>
      <c r="B862" s="350"/>
      <c r="C862" s="392"/>
      <c r="D862" s="389"/>
      <c r="E862" s="389"/>
      <c r="F862" s="390"/>
      <c r="G862" s="390"/>
      <c r="H862" s="390"/>
      <c r="I862" s="391"/>
      <c r="J862" s="391"/>
      <c r="K862" s="389"/>
      <c r="L862" s="197"/>
      <c r="AK862" s="162"/>
      <c r="AL862" s="162"/>
    </row>
    <row r="863" spans="1:38" s="161" customFormat="1">
      <c r="A863" s="304"/>
      <c r="B863" s="350"/>
      <c r="C863" s="392"/>
      <c r="D863" s="389"/>
      <c r="E863" s="389"/>
      <c r="F863" s="390"/>
      <c r="G863" s="390"/>
      <c r="H863" s="390"/>
      <c r="I863" s="391"/>
      <c r="J863" s="391"/>
      <c r="K863" s="389"/>
      <c r="L863" s="197"/>
      <c r="AK863" s="162"/>
      <c r="AL863" s="162"/>
    </row>
    <row r="864" spans="1:38" s="161" customFormat="1">
      <c r="A864" s="304"/>
      <c r="B864" s="350"/>
      <c r="C864" s="392"/>
      <c r="D864" s="389"/>
      <c r="E864" s="389"/>
      <c r="F864" s="390"/>
      <c r="G864" s="390"/>
      <c r="H864" s="390"/>
      <c r="I864" s="391"/>
      <c r="J864" s="391"/>
      <c r="K864" s="389"/>
      <c r="L864" s="197"/>
      <c r="AK864" s="162"/>
      <c r="AL864" s="162"/>
    </row>
    <row r="865" spans="1:38" s="161" customFormat="1">
      <c r="A865" s="304"/>
      <c r="B865" s="350"/>
      <c r="C865" s="392"/>
      <c r="D865" s="389"/>
      <c r="E865" s="389"/>
      <c r="F865" s="390"/>
      <c r="G865" s="390"/>
      <c r="H865" s="390"/>
      <c r="I865" s="391"/>
      <c r="J865" s="391"/>
      <c r="K865" s="389"/>
      <c r="L865" s="197"/>
      <c r="AK865" s="162"/>
      <c r="AL865" s="162"/>
    </row>
    <row r="866" spans="1:38" s="161" customFormat="1">
      <c r="A866" s="304"/>
      <c r="B866" s="350"/>
      <c r="C866" s="392"/>
      <c r="D866" s="389"/>
      <c r="E866" s="389"/>
      <c r="F866" s="390"/>
      <c r="G866" s="390"/>
      <c r="H866" s="390"/>
      <c r="I866" s="391"/>
      <c r="J866" s="391"/>
      <c r="K866" s="389"/>
      <c r="L866" s="197"/>
      <c r="AK866" s="162"/>
      <c r="AL866" s="162"/>
    </row>
    <row r="867" spans="1:38" s="161" customFormat="1">
      <c r="A867" s="304"/>
      <c r="B867" s="350"/>
      <c r="C867" s="392"/>
      <c r="D867" s="389"/>
      <c r="E867" s="389"/>
      <c r="F867" s="390"/>
      <c r="G867" s="390"/>
      <c r="H867" s="390"/>
      <c r="I867" s="391"/>
      <c r="J867" s="391"/>
      <c r="K867" s="389"/>
      <c r="L867" s="197"/>
      <c r="AK867" s="162"/>
      <c r="AL867" s="162"/>
    </row>
    <row r="868" spans="1:38" s="161" customFormat="1">
      <c r="A868" s="304"/>
      <c r="B868" s="350"/>
      <c r="C868" s="392"/>
      <c r="D868" s="389"/>
      <c r="E868" s="389"/>
      <c r="F868" s="390"/>
      <c r="G868" s="390"/>
      <c r="H868" s="390"/>
      <c r="I868" s="391"/>
      <c r="J868" s="391"/>
      <c r="K868" s="389"/>
      <c r="L868" s="197"/>
      <c r="AK868" s="162"/>
      <c r="AL868" s="162"/>
    </row>
    <row r="869" spans="1:38" s="161" customFormat="1">
      <c r="A869" s="304"/>
      <c r="B869" s="350"/>
      <c r="C869" s="392"/>
      <c r="D869" s="389"/>
      <c r="E869" s="389"/>
      <c r="F869" s="390"/>
      <c r="G869" s="390"/>
      <c r="H869" s="390"/>
      <c r="I869" s="391"/>
      <c r="J869" s="391"/>
      <c r="K869" s="389"/>
      <c r="L869" s="197"/>
      <c r="AK869" s="162"/>
      <c r="AL869" s="162"/>
    </row>
    <row r="870" spans="1:38" s="161" customFormat="1">
      <c r="A870" s="304"/>
      <c r="B870" s="350"/>
      <c r="C870" s="392"/>
      <c r="D870" s="389"/>
      <c r="E870" s="389"/>
      <c r="F870" s="390"/>
      <c r="G870" s="390"/>
      <c r="H870" s="390"/>
      <c r="I870" s="391"/>
      <c r="J870" s="391"/>
      <c r="K870" s="389"/>
      <c r="L870" s="197"/>
      <c r="AK870" s="162"/>
      <c r="AL870" s="162"/>
    </row>
    <row r="871" spans="1:38" s="161" customFormat="1">
      <c r="A871" s="304"/>
      <c r="B871" s="350"/>
      <c r="C871" s="392"/>
      <c r="D871" s="389"/>
      <c r="E871" s="389"/>
      <c r="F871" s="390"/>
      <c r="G871" s="390"/>
      <c r="H871" s="390"/>
      <c r="I871" s="391"/>
      <c r="J871" s="391"/>
      <c r="K871" s="389"/>
      <c r="L871" s="197"/>
      <c r="AK871" s="162"/>
      <c r="AL871" s="162"/>
    </row>
    <row r="872" spans="1:38" s="161" customFormat="1">
      <c r="A872" s="304"/>
      <c r="B872" s="350"/>
      <c r="C872" s="392"/>
      <c r="D872" s="389"/>
      <c r="E872" s="389"/>
      <c r="F872" s="390"/>
      <c r="G872" s="390"/>
      <c r="H872" s="390"/>
      <c r="I872" s="391"/>
      <c r="J872" s="391"/>
      <c r="K872" s="389"/>
      <c r="L872" s="197"/>
      <c r="AK872" s="162"/>
      <c r="AL872" s="162"/>
    </row>
    <row r="873" spans="1:38" s="161" customFormat="1">
      <c r="A873" s="304"/>
      <c r="B873" s="350"/>
      <c r="C873" s="392"/>
      <c r="D873" s="389"/>
      <c r="E873" s="389"/>
      <c r="F873" s="390"/>
      <c r="G873" s="390"/>
      <c r="H873" s="390"/>
      <c r="I873" s="391"/>
      <c r="J873" s="391"/>
      <c r="K873" s="389"/>
      <c r="L873" s="197"/>
      <c r="AK873" s="162"/>
      <c r="AL873" s="162"/>
    </row>
    <row r="874" spans="1:38" s="161" customFormat="1">
      <c r="A874" s="304"/>
      <c r="B874" s="350"/>
      <c r="C874" s="392"/>
      <c r="D874" s="389"/>
      <c r="E874" s="389"/>
      <c r="F874" s="390"/>
      <c r="G874" s="390"/>
      <c r="H874" s="390"/>
      <c r="I874" s="391"/>
      <c r="J874" s="391"/>
      <c r="K874" s="389"/>
      <c r="L874" s="197"/>
      <c r="AK874" s="162"/>
      <c r="AL874" s="162"/>
    </row>
    <row r="875" spans="1:38" s="161" customFormat="1">
      <c r="A875" s="304"/>
      <c r="B875" s="350"/>
      <c r="C875" s="392"/>
      <c r="D875" s="389"/>
      <c r="E875" s="389"/>
      <c r="F875" s="390"/>
      <c r="G875" s="390"/>
      <c r="H875" s="390"/>
      <c r="I875" s="391"/>
      <c r="J875" s="391"/>
      <c r="K875" s="389"/>
      <c r="L875" s="197"/>
      <c r="AK875" s="162"/>
      <c r="AL875" s="162"/>
    </row>
    <row r="876" spans="1:38" s="161" customFormat="1">
      <c r="A876" s="304"/>
      <c r="B876" s="350"/>
      <c r="C876" s="392"/>
      <c r="D876" s="389"/>
      <c r="E876" s="389"/>
      <c r="F876" s="390"/>
      <c r="G876" s="390"/>
      <c r="H876" s="390"/>
      <c r="I876" s="391"/>
      <c r="J876" s="391"/>
      <c r="K876" s="389"/>
      <c r="L876" s="197"/>
      <c r="AK876" s="162"/>
      <c r="AL876" s="162"/>
    </row>
    <row r="877" spans="1:38" s="161" customFormat="1">
      <c r="A877" s="304"/>
      <c r="B877" s="350"/>
      <c r="C877" s="392"/>
      <c r="D877" s="389"/>
      <c r="E877" s="389"/>
      <c r="F877" s="390"/>
      <c r="G877" s="390"/>
      <c r="H877" s="390"/>
      <c r="I877" s="391"/>
      <c r="J877" s="391"/>
      <c r="K877" s="389"/>
      <c r="L877" s="197"/>
      <c r="AK877" s="162"/>
      <c r="AL877" s="162"/>
    </row>
    <row r="878" spans="1:38" s="161" customFormat="1">
      <c r="A878" s="304"/>
      <c r="B878" s="350"/>
      <c r="C878" s="392"/>
      <c r="D878" s="389"/>
      <c r="E878" s="389"/>
      <c r="F878" s="390"/>
      <c r="G878" s="390"/>
      <c r="H878" s="390"/>
      <c r="I878" s="391"/>
      <c r="J878" s="391"/>
      <c r="K878" s="389"/>
      <c r="L878" s="197"/>
      <c r="AK878" s="162"/>
      <c r="AL878" s="162"/>
    </row>
    <row r="879" spans="1:38" s="161" customFormat="1">
      <c r="A879" s="304"/>
      <c r="B879" s="350"/>
      <c r="C879" s="392"/>
      <c r="D879" s="389"/>
      <c r="E879" s="389"/>
      <c r="F879" s="390"/>
      <c r="G879" s="390"/>
      <c r="H879" s="390"/>
      <c r="I879" s="391"/>
      <c r="J879" s="391"/>
      <c r="K879" s="389"/>
      <c r="L879" s="197"/>
      <c r="AK879" s="162"/>
      <c r="AL879" s="162"/>
    </row>
    <row r="880" spans="1:38" s="161" customFormat="1">
      <c r="A880" s="304"/>
      <c r="B880" s="350"/>
      <c r="C880" s="392"/>
      <c r="D880" s="389"/>
      <c r="E880" s="389"/>
      <c r="F880" s="390"/>
      <c r="G880" s="390"/>
      <c r="H880" s="390"/>
      <c r="I880" s="391"/>
      <c r="J880" s="391"/>
      <c r="K880" s="389"/>
      <c r="L880" s="197"/>
      <c r="AK880" s="162"/>
      <c r="AL880" s="162"/>
    </row>
    <row r="881" spans="1:38" s="161" customFormat="1">
      <c r="A881" s="304"/>
      <c r="B881" s="350"/>
      <c r="C881" s="392"/>
      <c r="D881" s="389"/>
      <c r="E881" s="389"/>
      <c r="F881" s="390"/>
      <c r="G881" s="390"/>
      <c r="H881" s="390"/>
      <c r="I881" s="391"/>
      <c r="J881" s="391"/>
      <c r="K881" s="389"/>
      <c r="L881" s="197"/>
      <c r="AK881" s="162"/>
      <c r="AL881" s="162"/>
    </row>
    <row r="882" spans="1:38" s="161" customFormat="1">
      <c r="A882" s="304"/>
      <c r="B882" s="350"/>
      <c r="C882" s="392"/>
      <c r="D882" s="389"/>
      <c r="E882" s="389"/>
      <c r="F882" s="390"/>
      <c r="G882" s="390"/>
      <c r="H882" s="390"/>
      <c r="I882" s="391"/>
      <c r="J882" s="391"/>
      <c r="K882" s="389"/>
      <c r="L882" s="197"/>
      <c r="AK882" s="162"/>
      <c r="AL882" s="162"/>
    </row>
    <row r="883" spans="1:38" s="161" customFormat="1">
      <c r="A883" s="304"/>
      <c r="B883" s="350"/>
      <c r="C883" s="392"/>
      <c r="D883" s="389"/>
      <c r="E883" s="389"/>
      <c r="F883" s="390"/>
      <c r="G883" s="390"/>
      <c r="H883" s="390"/>
      <c r="I883" s="391"/>
      <c r="J883" s="391"/>
      <c r="K883" s="389"/>
      <c r="L883" s="197"/>
      <c r="AK883" s="162"/>
      <c r="AL883" s="162"/>
    </row>
    <row r="884" spans="1:38" s="161" customFormat="1">
      <c r="A884" s="304"/>
      <c r="B884" s="350"/>
      <c r="C884" s="392"/>
      <c r="D884" s="389"/>
      <c r="E884" s="389"/>
      <c r="F884" s="390"/>
      <c r="G884" s="390"/>
      <c r="H884" s="390"/>
      <c r="I884" s="391"/>
      <c r="J884" s="391"/>
      <c r="K884" s="389"/>
      <c r="L884" s="197"/>
      <c r="AK884" s="162"/>
      <c r="AL884" s="162"/>
    </row>
    <row r="885" spans="1:38" s="161" customFormat="1">
      <c r="A885" s="304"/>
      <c r="B885" s="350"/>
      <c r="C885" s="392"/>
      <c r="D885" s="389"/>
      <c r="E885" s="389"/>
      <c r="F885" s="390"/>
      <c r="G885" s="390"/>
      <c r="H885" s="390"/>
      <c r="I885" s="391"/>
      <c r="J885" s="391"/>
      <c r="K885" s="389"/>
      <c r="L885" s="197"/>
      <c r="AK885" s="162"/>
      <c r="AL885" s="162"/>
    </row>
    <row r="886" spans="1:38" s="161" customFormat="1">
      <c r="A886" s="304"/>
      <c r="B886" s="350"/>
      <c r="C886" s="392"/>
      <c r="D886" s="389"/>
      <c r="E886" s="389"/>
      <c r="F886" s="390"/>
      <c r="G886" s="390"/>
      <c r="H886" s="390"/>
      <c r="I886" s="391"/>
      <c r="J886" s="391"/>
      <c r="K886" s="389"/>
      <c r="L886" s="197"/>
      <c r="AK886" s="162"/>
      <c r="AL886" s="162"/>
    </row>
    <row r="887" spans="1:38" s="161" customFormat="1">
      <c r="A887" s="304"/>
      <c r="B887" s="350"/>
      <c r="C887" s="392"/>
      <c r="D887" s="389"/>
      <c r="E887" s="389"/>
      <c r="F887" s="390"/>
      <c r="G887" s="390"/>
      <c r="H887" s="390"/>
      <c r="I887" s="391"/>
      <c r="J887" s="391"/>
      <c r="K887" s="389"/>
      <c r="L887" s="197"/>
      <c r="AK887" s="162"/>
      <c r="AL887" s="162"/>
    </row>
    <row r="888" spans="1:38" s="161" customFormat="1">
      <c r="A888" s="304"/>
      <c r="B888" s="350"/>
      <c r="C888" s="392"/>
      <c r="D888" s="389"/>
      <c r="E888" s="389"/>
      <c r="F888" s="390"/>
      <c r="G888" s="390"/>
      <c r="H888" s="390"/>
      <c r="I888" s="391"/>
      <c r="J888" s="391"/>
      <c r="K888" s="389"/>
      <c r="L888" s="197"/>
      <c r="AK888" s="162"/>
      <c r="AL888" s="162"/>
    </row>
    <row r="889" spans="1:38" s="161" customFormat="1">
      <c r="A889" s="304"/>
      <c r="B889" s="350"/>
      <c r="C889" s="392"/>
      <c r="D889" s="389"/>
      <c r="E889" s="389"/>
      <c r="F889" s="390"/>
      <c r="G889" s="390"/>
      <c r="H889" s="390"/>
      <c r="I889" s="391"/>
      <c r="J889" s="391"/>
      <c r="K889" s="389"/>
      <c r="L889" s="197"/>
      <c r="AK889" s="162"/>
      <c r="AL889" s="162"/>
    </row>
    <row r="890" spans="1:38" s="161" customFormat="1">
      <c r="A890" s="304"/>
      <c r="B890" s="350"/>
      <c r="C890" s="392"/>
      <c r="D890" s="389"/>
      <c r="E890" s="389"/>
      <c r="F890" s="390"/>
      <c r="G890" s="390"/>
      <c r="H890" s="390"/>
      <c r="I890" s="391"/>
      <c r="J890" s="391"/>
      <c r="K890" s="389"/>
      <c r="L890" s="197"/>
      <c r="AK890" s="162"/>
      <c r="AL890" s="162"/>
    </row>
    <row r="891" spans="1:38" s="161" customFormat="1">
      <c r="A891" s="304"/>
      <c r="B891" s="350"/>
      <c r="C891" s="392"/>
      <c r="D891" s="389"/>
      <c r="E891" s="389"/>
      <c r="F891" s="390"/>
      <c r="G891" s="390"/>
      <c r="H891" s="390"/>
      <c r="I891" s="391"/>
      <c r="J891" s="391"/>
      <c r="K891" s="389"/>
      <c r="L891" s="197"/>
      <c r="AK891" s="162"/>
      <c r="AL891" s="162"/>
    </row>
    <row r="892" spans="1:38" s="161" customFormat="1">
      <c r="A892" s="304"/>
      <c r="B892" s="350"/>
      <c r="C892" s="392"/>
      <c r="D892" s="389"/>
      <c r="E892" s="389"/>
      <c r="F892" s="390"/>
      <c r="G892" s="390"/>
      <c r="H892" s="390"/>
      <c r="I892" s="391"/>
      <c r="J892" s="391"/>
      <c r="K892" s="389"/>
      <c r="L892" s="197"/>
      <c r="AK892" s="162"/>
      <c r="AL892" s="162"/>
    </row>
    <row r="893" spans="1:38" s="161" customFormat="1">
      <c r="A893" s="304"/>
      <c r="B893" s="350"/>
      <c r="C893" s="392"/>
      <c r="D893" s="389"/>
      <c r="E893" s="389"/>
      <c r="F893" s="390"/>
      <c r="G893" s="390"/>
      <c r="H893" s="390"/>
      <c r="I893" s="391"/>
      <c r="J893" s="391"/>
      <c r="K893" s="389"/>
      <c r="L893" s="197"/>
      <c r="AK893" s="162"/>
      <c r="AL893" s="162"/>
    </row>
    <row r="894" spans="1:38" s="161" customFormat="1">
      <c r="A894" s="304"/>
      <c r="B894" s="350"/>
      <c r="C894" s="392"/>
      <c r="D894" s="389"/>
      <c r="E894" s="389"/>
      <c r="F894" s="390"/>
      <c r="G894" s="390"/>
      <c r="H894" s="390"/>
      <c r="I894" s="391"/>
      <c r="J894" s="391"/>
      <c r="K894" s="389"/>
      <c r="L894" s="197"/>
      <c r="AK894" s="162"/>
      <c r="AL894" s="162"/>
    </row>
    <row r="895" spans="1:38" s="161" customFormat="1">
      <c r="A895" s="304"/>
      <c r="B895" s="350"/>
      <c r="C895" s="392"/>
      <c r="D895" s="389"/>
      <c r="E895" s="389"/>
      <c r="F895" s="390"/>
      <c r="G895" s="390"/>
      <c r="H895" s="390"/>
      <c r="I895" s="391"/>
      <c r="J895" s="391"/>
      <c r="K895" s="389"/>
      <c r="L895" s="197"/>
      <c r="AK895" s="162"/>
      <c r="AL895" s="162"/>
    </row>
    <row r="896" spans="1:38" s="161" customFormat="1">
      <c r="A896" s="304"/>
      <c r="B896" s="350"/>
      <c r="C896" s="392"/>
      <c r="D896" s="389"/>
      <c r="E896" s="389"/>
      <c r="F896" s="390"/>
      <c r="G896" s="390"/>
      <c r="H896" s="390"/>
      <c r="I896" s="391"/>
      <c r="J896" s="391"/>
      <c r="K896" s="389"/>
      <c r="L896" s="197"/>
      <c r="AK896" s="162"/>
      <c r="AL896" s="162"/>
    </row>
    <row r="897" spans="1:38" s="161" customFormat="1">
      <c r="A897" s="304"/>
      <c r="B897" s="350"/>
      <c r="C897" s="392"/>
      <c r="D897" s="389"/>
      <c r="E897" s="389"/>
      <c r="F897" s="390"/>
      <c r="G897" s="390"/>
      <c r="H897" s="390"/>
      <c r="I897" s="391"/>
      <c r="J897" s="391"/>
      <c r="K897" s="389"/>
      <c r="L897" s="197"/>
      <c r="AK897" s="162"/>
      <c r="AL897" s="162"/>
    </row>
    <row r="898" spans="1:38" s="161" customFormat="1">
      <c r="A898" s="304"/>
      <c r="B898" s="350"/>
      <c r="C898" s="392"/>
      <c r="D898" s="389"/>
      <c r="E898" s="389"/>
      <c r="F898" s="390"/>
      <c r="G898" s="390"/>
      <c r="H898" s="390"/>
      <c r="I898" s="391"/>
      <c r="J898" s="391"/>
      <c r="K898" s="389"/>
      <c r="L898" s="197"/>
      <c r="AK898" s="162"/>
      <c r="AL898" s="162"/>
    </row>
    <row r="899" spans="1:38" s="161" customFormat="1">
      <c r="A899" s="304"/>
      <c r="B899" s="350"/>
      <c r="C899" s="392"/>
      <c r="D899" s="389"/>
      <c r="E899" s="389"/>
      <c r="F899" s="390"/>
      <c r="G899" s="390"/>
      <c r="H899" s="390"/>
      <c r="I899" s="391"/>
      <c r="J899" s="391"/>
      <c r="K899" s="389"/>
      <c r="L899" s="197"/>
      <c r="AK899" s="162"/>
      <c r="AL899" s="162"/>
    </row>
    <row r="900" spans="1:38" s="161" customFormat="1">
      <c r="A900" s="304"/>
      <c r="B900" s="350"/>
      <c r="C900" s="392"/>
      <c r="D900" s="389"/>
      <c r="E900" s="389"/>
      <c r="F900" s="390"/>
      <c r="G900" s="390"/>
      <c r="H900" s="390"/>
      <c r="I900" s="391"/>
      <c r="J900" s="391"/>
      <c r="K900" s="389"/>
      <c r="L900" s="197"/>
      <c r="AK900" s="162"/>
      <c r="AL900" s="162"/>
    </row>
    <row r="901" spans="1:38" s="161" customFormat="1">
      <c r="A901" s="304"/>
      <c r="B901" s="350"/>
      <c r="C901" s="392"/>
      <c r="D901" s="389"/>
      <c r="E901" s="389"/>
      <c r="F901" s="390"/>
      <c r="G901" s="390"/>
      <c r="H901" s="390"/>
      <c r="I901" s="391"/>
      <c r="J901" s="391"/>
      <c r="K901" s="389"/>
      <c r="L901" s="197"/>
      <c r="AK901" s="162"/>
      <c r="AL901" s="162"/>
    </row>
    <row r="902" spans="1:38" s="161" customFormat="1">
      <c r="A902" s="304"/>
      <c r="B902" s="350"/>
      <c r="C902" s="392"/>
      <c r="D902" s="389"/>
      <c r="E902" s="389"/>
      <c r="F902" s="390"/>
      <c r="G902" s="390"/>
      <c r="H902" s="390"/>
      <c r="I902" s="391"/>
      <c r="J902" s="391"/>
      <c r="K902" s="389"/>
      <c r="L902" s="197"/>
      <c r="AK902" s="162"/>
      <c r="AL902" s="162"/>
    </row>
    <row r="903" spans="1:38" s="161" customFormat="1">
      <c r="A903" s="304"/>
      <c r="B903" s="350"/>
      <c r="C903" s="392"/>
      <c r="D903" s="389"/>
      <c r="E903" s="389"/>
      <c r="F903" s="390"/>
      <c r="G903" s="390"/>
      <c r="H903" s="390"/>
      <c r="I903" s="391"/>
      <c r="J903" s="391"/>
      <c r="K903" s="389"/>
      <c r="L903" s="197"/>
      <c r="AK903" s="162"/>
      <c r="AL903" s="162"/>
    </row>
    <row r="904" spans="1:38" s="161" customFormat="1">
      <c r="A904" s="304"/>
      <c r="B904" s="350"/>
      <c r="C904" s="392"/>
      <c r="D904" s="389"/>
      <c r="E904" s="389"/>
      <c r="F904" s="390"/>
      <c r="G904" s="390"/>
      <c r="H904" s="390"/>
      <c r="I904" s="391"/>
      <c r="J904" s="391"/>
      <c r="K904" s="389"/>
      <c r="L904" s="197"/>
      <c r="AK904" s="162"/>
      <c r="AL904" s="162"/>
    </row>
    <row r="905" spans="1:38" s="161" customFormat="1">
      <c r="A905" s="304"/>
      <c r="B905" s="350"/>
      <c r="C905" s="392"/>
      <c r="D905" s="389"/>
      <c r="E905" s="389"/>
      <c r="F905" s="390"/>
      <c r="G905" s="390"/>
      <c r="H905" s="390"/>
      <c r="I905" s="391"/>
      <c r="J905" s="391"/>
      <c r="K905" s="389"/>
      <c r="L905" s="197"/>
      <c r="AK905" s="162"/>
      <c r="AL905" s="162"/>
    </row>
    <row r="906" spans="1:38" s="161" customFormat="1">
      <c r="A906" s="304"/>
      <c r="B906" s="350"/>
      <c r="C906" s="392"/>
      <c r="D906" s="389"/>
      <c r="E906" s="389"/>
      <c r="F906" s="390"/>
      <c r="G906" s="390"/>
      <c r="H906" s="390"/>
      <c r="I906" s="391"/>
      <c r="J906" s="391"/>
      <c r="K906" s="389"/>
      <c r="L906" s="197"/>
      <c r="AK906" s="162"/>
      <c r="AL906" s="162"/>
    </row>
    <row r="907" spans="1:38" s="161" customFormat="1">
      <c r="A907" s="304"/>
      <c r="B907" s="350"/>
      <c r="C907" s="392"/>
      <c r="D907" s="389"/>
      <c r="E907" s="389"/>
      <c r="F907" s="390"/>
      <c r="G907" s="390"/>
      <c r="H907" s="390"/>
      <c r="I907" s="391"/>
      <c r="J907" s="391"/>
      <c r="K907" s="389"/>
      <c r="L907" s="197"/>
      <c r="AK907" s="162"/>
      <c r="AL907" s="162"/>
    </row>
    <row r="908" spans="1:38" s="161" customFormat="1">
      <c r="A908" s="304"/>
      <c r="B908" s="350"/>
      <c r="C908" s="392"/>
      <c r="D908" s="389"/>
      <c r="E908" s="389"/>
      <c r="F908" s="390"/>
      <c r="G908" s="390"/>
      <c r="H908" s="390"/>
      <c r="I908" s="391"/>
      <c r="J908" s="391"/>
      <c r="K908" s="389"/>
      <c r="L908" s="197"/>
      <c r="AK908" s="162"/>
      <c r="AL908" s="162"/>
    </row>
    <row r="909" spans="1:38" s="161" customFormat="1">
      <c r="A909" s="304"/>
      <c r="B909" s="350"/>
      <c r="C909" s="392"/>
      <c r="D909" s="389"/>
      <c r="E909" s="389"/>
      <c r="F909" s="390"/>
      <c r="G909" s="390"/>
      <c r="H909" s="390"/>
      <c r="I909" s="391"/>
      <c r="J909" s="391"/>
      <c r="K909" s="389"/>
      <c r="L909" s="197"/>
      <c r="AK909" s="162"/>
      <c r="AL909" s="162"/>
    </row>
    <row r="910" spans="1:38" s="161" customFormat="1">
      <c r="A910" s="304"/>
      <c r="B910" s="350"/>
      <c r="C910" s="392"/>
      <c r="D910" s="389"/>
      <c r="E910" s="389"/>
      <c r="F910" s="390"/>
      <c r="G910" s="390"/>
      <c r="H910" s="390"/>
      <c r="I910" s="391"/>
      <c r="J910" s="391"/>
      <c r="K910" s="389"/>
      <c r="L910" s="197"/>
      <c r="AK910" s="162"/>
      <c r="AL910" s="162"/>
    </row>
    <row r="911" spans="1:38" s="161" customFormat="1">
      <c r="A911" s="304"/>
      <c r="B911" s="350"/>
      <c r="C911" s="392"/>
      <c r="D911" s="389"/>
      <c r="E911" s="389"/>
      <c r="F911" s="390"/>
      <c r="G911" s="390"/>
      <c r="H911" s="390"/>
      <c r="I911" s="391"/>
      <c r="J911" s="391"/>
      <c r="K911" s="389"/>
      <c r="L911" s="197"/>
      <c r="AK911" s="162"/>
      <c r="AL911" s="162"/>
    </row>
    <row r="912" spans="1:38" s="161" customFormat="1">
      <c r="A912" s="304"/>
      <c r="B912" s="350"/>
      <c r="C912" s="392"/>
      <c r="D912" s="389"/>
      <c r="E912" s="389"/>
      <c r="F912" s="390"/>
      <c r="G912" s="390"/>
      <c r="H912" s="390"/>
      <c r="I912" s="391"/>
      <c r="J912" s="391"/>
      <c r="K912" s="389"/>
      <c r="L912" s="197"/>
      <c r="AK912" s="162"/>
      <c r="AL912" s="162"/>
    </row>
    <row r="913" spans="1:38" s="161" customFormat="1">
      <c r="A913" s="304"/>
      <c r="B913" s="350"/>
      <c r="C913" s="392"/>
      <c r="D913" s="389"/>
      <c r="E913" s="389"/>
      <c r="F913" s="390"/>
      <c r="G913" s="390"/>
      <c r="H913" s="390"/>
      <c r="I913" s="391"/>
      <c r="J913" s="391"/>
      <c r="K913" s="389"/>
      <c r="L913" s="197"/>
      <c r="AK913" s="162"/>
      <c r="AL913" s="162"/>
    </row>
    <row r="914" spans="1:38" s="161" customFormat="1">
      <c r="A914" s="304"/>
      <c r="B914" s="350"/>
      <c r="C914" s="392"/>
      <c r="D914" s="389"/>
      <c r="E914" s="389"/>
      <c r="F914" s="390"/>
      <c r="G914" s="390"/>
      <c r="H914" s="390"/>
      <c r="I914" s="391"/>
      <c r="J914" s="391"/>
      <c r="K914" s="389"/>
      <c r="L914" s="197"/>
      <c r="AK914" s="162"/>
      <c r="AL914" s="162"/>
    </row>
    <row r="915" spans="1:38" s="161" customFormat="1">
      <c r="A915" s="304"/>
      <c r="B915" s="350"/>
      <c r="C915" s="392"/>
      <c r="D915" s="389"/>
      <c r="E915" s="389"/>
      <c r="F915" s="390"/>
      <c r="G915" s="390"/>
      <c r="H915" s="390"/>
      <c r="I915" s="391"/>
      <c r="J915" s="391"/>
      <c r="K915" s="389"/>
      <c r="L915" s="197"/>
      <c r="AK915" s="162"/>
      <c r="AL915" s="162"/>
    </row>
    <row r="916" spans="1:38" s="161" customFormat="1">
      <c r="A916" s="304"/>
      <c r="B916" s="350"/>
      <c r="C916" s="392"/>
      <c r="D916" s="389"/>
      <c r="E916" s="389"/>
      <c r="F916" s="390"/>
      <c r="G916" s="390"/>
      <c r="H916" s="390"/>
      <c r="I916" s="391"/>
      <c r="J916" s="391"/>
      <c r="K916" s="389"/>
      <c r="L916" s="197"/>
      <c r="AK916" s="162"/>
      <c r="AL916" s="162"/>
    </row>
    <row r="917" spans="1:38" s="161" customFormat="1">
      <c r="A917" s="304"/>
      <c r="B917" s="350"/>
      <c r="C917" s="392"/>
      <c r="D917" s="389"/>
      <c r="E917" s="389"/>
      <c r="F917" s="390"/>
      <c r="G917" s="390"/>
      <c r="H917" s="390"/>
      <c r="I917" s="391"/>
      <c r="J917" s="391"/>
      <c r="K917" s="389"/>
      <c r="L917" s="197"/>
      <c r="AK917" s="162"/>
      <c r="AL917" s="162"/>
    </row>
    <row r="918" spans="1:38" s="161" customFormat="1">
      <c r="A918" s="304"/>
      <c r="B918" s="350"/>
      <c r="C918" s="392"/>
      <c r="D918" s="389"/>
      <c r="E918" s="389"/>
      <c r="F918" s="390"/>
      <c r="G918" s="390"/>
      <c r="H918" s="390"/>
      <c r="I918" s="391"/>
      <c r="J918" s="391"/>
      <c r="K918" s="389"/>
      <c r="L918" s="197"/>
      <c r="AK918" s="162"/>
      <c r="AL918" s="162"/>
    </row>
    <row r="919" spans="1:38" s="161" customFormat="1">
      <c r="A919" s="304"/>
      <c r="B919" s="350"/>
      <c r="C919" s="392"/>
      <c r="D919" s="389"/>
      <c r="E919" s="389"/>
      <c r="F919" s="390"/>
      <c r="G919" s="390"/>
      <c r="H919" s="390"/>
      <c r="I919" s="391"/>
      <c r="J919" s="391"/>
      <c r="K919" s="389"/>
      <c r="L919" s="197"/>
      <c r="AK919" s="162"/>
      <c r="AL919" s="162"/>
    </row>
    <row r="920" spans="1:38" s="161" customFormat="1">
      <c r="A920" s="304"/>
      <c r="B920" s="350"/>
      <c r="C920" s="392"/>
      <c r="D920" s="389"/>
      <c r="E920" s="389"/>
      <c r="F920" s="390"/>
      <c r="G920" s="390"/>
      <c r="H920" s="390"/>
      <c r="I920" s="391"/>
      <c r="J920" s="391"/>
      <c r="K920" s="389"/>
      <c r="L920" s="197"/>
      <c r="AK920" s="162"/>
      <c r="AL920" s="162"/>
    </row>
    <row r="921" spans="1:38" s="161" customFormat="1">
      <c r="A921" s="304"/>
      <c r="B921" s="350"/>
      <c r="C921" s="392"/>
      <c r="D921" s="389"/>
      <c r="E921" s="389"/>
      <c r="F921" s="390"/>
      <c r="G921" s="390"/>
      <c r="H921" s="390"/>
      <c r="I921" s="391"/>
      <c r="J921" s="391"/>
      <c r="K921" s="389"/>
      <c r="L921" s="197"/>
      <c r="AK921" s="162"/>
      <c r="AL921" s="162"/>
    </row>
    <row r="922" spans="1:38" s="161" customFormat="1">
      <c r="A922" s="304"/>
      <c r="B922" s="350"/>
      <c r="C922" s="392"/>
      <c r="D922" s="389"/>
      <c r="E922" s="389"/>
      <c r="F922" s="390"/>
      <c r="G922" s="390"/>
      <c r="H922" s="390"/>
      <c r="I922" s="391"/>
      <c r="J922" s="391"/>
      <c r="K922" s="389"/>
      <c r="L922" s="197"/>
      <c r="AK922" s="162"/>
      <c r="AL922" s="162"/>
    </row>
    <row r="923" spans="1:38" s="161" customFormat="1">
      <c r="A923" s="304"/>
      <c r="B923" s="350"/>
      <c r="C923" s="392"/>
      <c r="D923" s="389"/>
      <c r="E923" s="389"/>
      <c r="F923" s="390"/>
      <c r="G923" s="390"/>
      <c r="H923" s="390"/>
      <c r="I923" s="391"/>
      <c r="J923" s="391"/>
      <c r="K923" s="389"/>
      <c r="L923" s="197"/>
      <c r="AK923" s="162"/>
      <c r="AL923" s="162"/>
    </row>
    <row r="924" spans="1:38" s="161" customFormat="1">
      <c r="A924" s="304"/>
      <c r="B924" s="350"/>
      <c r="C924" s="392"/>
      <c r="D924" s="389"/>
      <c r="E924" s="389"/>
      <c r="F924" s="390"/>
      <c r="G924" s="390"/>
      <c r="H924" s="390"/>
      <c r="I924" s="391"/>
      <c r="J924" s="391"/>
      <c r="K924" s="389"/>
      <c r="L924" s="197"/>
      <c r="AK924" s="162"/>
      <c r="AL924" s="162"/>
    </row>
    <row r="925" spans="1:38" s="161" customFormat="1">
      <c r="A925" s="304"/>
      <c r="B925" s="350"/>
      <c r="C925" s="392"/>
      <c r="D925" s="389"/>
      <c r="E925" s="389"/>
      <c r="F925" s="390"/>
      <c r="G925" s="390"/>
      <c r="H925" s="390"/>
      <c r="I925" s="391"/>
      <c r="J925" s="391"/>
      <c r="K925" s="389"/>
      <c r="L925" s="197"/>
      <c r="AK925" s="162"/>
      <c r="AL925" s="162"/>
    </row>
    <row r="926" spans="1:38" s="161" customFormat="1">
      <c r="A926" s="304"/>
      <c r="B926" s="350"/>
      <c r="C926" s="392"/>
      <c r="D926" s="389"/>
      <c r="E926" s="389"/>
      <c r="F926" s="390"/>
      <c r="G926" s="390"/>
      <c r="H926" s="390"/>
      <c r="I926" s="391"/>
      <c r="J926" s="391"/>
      <c r="K926" s="389"/>
      <c r="L926" s="197"/>
      <c r="AK926" s="162"/>
      <c r="AL926" s="162"/>
    </row>
    <row r="927" spans="1:38" s="161" customFormat="1">
      <c r="A927" s="304"/>
      <c r="B927" s="350"/>
      <c r="C927" s="392"/>
      <c r="D927" s="389"/>
      <c r="E927" s="389"/>
      <c r="F927" s="390"/>
      <c r="G927" s="390"/>
      <c r="H927" s="390"/>
      <c r="I927" s="391"/>
      <c r="J927" s="391"/>
      <c r="K927" s="389"/>
      <c r="L927" s="197"/>
      <c r="AK927" s="162"/>
      <c r="AL927" s="162"/>
    </row>
    <row r="928" spans="1:38" s="161" customFormat="1">
      <c r="A928" s="304"/>
      <c r="B928" s="350"/>
      <c r="C928" s="392"/>
      <c r="D928" s="389"/>
      <c r="E928" s="389"/>
      <c r="F928" s="390"/>
      <c r="G928" s="390"/>
      <c r="H928" s="390"/>
      <c r="I928" s="391"/>
      <c r="J928" s="391"/>
      <c r="K928" s="389"/>
      <c r="L928" s="197"/>
      <c r="AK928" s="162"/>
      <c r="AL928" s="162"/>
    </row>
    <row r="929" spans="1:38" s="161" customFormat="1">
      <c r="A929" s="304"/>
      <c r="B929" s="350"/>
      <c r="C929" s="392"/>
      <c r="D929" s="389"/>
      <c r="E929" s="389"/>
      <c r="F929" s="390"/>
      <c r="G929" s="390"/>
      <c r="H929" s="390"/>
      <c r="I929" s="391"/>
      <c r="J929" s="391"/>
      <c r="K929" s="389"/>
      <c r="L929" s="197"/>
      <c r="AK929" s="162"/>
      <c r="AL929" s="162"/>
    </row>
    <row r="930" spans="1:38" s="161" customFormat="1">
      <c r="A930" s="304"/>
      <c r="B930" s="350"/>
      <c r="C930" s="392"/>
      <c r="D930" s="389"/>
      <c r="E930" s="389"/>
      <c r="F930" s="390"/>
      <c r="G930" s="390"/>
      <c r="H930" s="390"/>
      <c r="I930" s="391"/>
      <c r="J930" s="391"/>
      <c r="K930" s="389"/>
      <c r="L930" s="197"/>
      <c r="AK930" s="162"/>
      <c r="AL930" s="162"/>
    </row>
    <row r="931" spans="1:38" s="161" customFormat="1">
      <c r="A931" s="304"/>
      <c r="B931" s="350"/>
      <c r="C931" s="392"/>
      <c r="D931" s="389"/>
      <c r="E931" s="389"/>
      <c r="F931" s="390"/>
      <c r="G931" s="390"/>
      <c r="H931" s="390"/>
      <c r="I931" s="391"/>
      <c r="J931" s="391"/>
      <c r="K931" s="389"/>
      <c r="L931" s="197"/>
      <c r="AK931" s="162"/>
      <c r="AL931" s="162"/>
    </row>
    <row r="932" spans="1:38" s="161" customFormat="1">
      <c r="A932" s="304"/>
      <c r="B932" s="350"/>
      <c r="C932" s="392"/>
      <c r="D932" s="389"/>
      <c r="E932" s="389"/>
      <c r="F932" s="390"/>
      <c r="G932" s="390"/>
      <c r="H932" s="390"/>
      <c r="I932" s="391"/>
      <c r="J932" s="391"/>
      <c r="K932" s="389"/>
      <c r="L932" s="197"/>
      <c r="AK932" s="162"/>
      <c r="AL932" s="162"/>
    </row>
    <row r="933" spans="1:38" s="161" customFormat="1">
      <c r="A933" s="304"/>
      <c r="B933" s="350"/>
      <c r="C933" s="392"/>
      <c r="D933" s="389"/>
      <c r="E933" s="389"/>
      <c r="F933" s="390"/>
      <c r="G933" s="390"/>
      <c r="H933" s="390"/>
      <c r="I933" s="391"/>
      <c r="J933" s="391"/>
      <c r="K933" s="389"/>
      <c r="L933" s="197"/>
      <c r="AK933" s="162"/>
      <c r="AL933" s="162"/>
    </row>
    <row r="934" spans="1:38" s="161" customFormat="1">
      <c r="A934" s="304"/>
      <c r="B934" s="350"/>
      <c r="C934" s="392"/>
      <c r="D934" s="389"/>
      <c r="E934" s="389"/>
      <c r="F934" s="390"/>
      <c r="G934" s="390"/>
      <c r="H934" s="390"/>
      <c r="I934" s="391"/>
      <c r="J934" s="391"/>
      <c r="K934" s="389"/>
      <c r="L934" s="197"/>
      <c r="AK934" s="162"/>
      <c r="AL934" s="162"/>
    </row>
    <row r="935" spans="1:38" s="161" customFormat="1">
      <c r="A935" s="304"/>
      <c r="B935" s="350"/>
      <c r="C935" s="392"/>
      <c r="D935" s="389"/>
      <c r="E935" s="389"/>
      <c r="F935" s="390"/>
      <c r="G935" s="390"/>
      <c r="H935" s="390"/>
      <c r="I935" s="391"/>
      <c r="J935" s="391"/>
      <c r="K935" s="389"/>
      <c r="L935" s="197"/>
      <c r="AK935" s="162"/>
      <c r="AL935" s="162"/>
    </row>
    <row r="936" spans="1:38" s="161" customFormat="1">
      <c r="A936" s="304"/>
      <c r="B936" s="350"/>
      <c r="C936" s="392"/>
      <c r="D936" s="389"/>
      <c r="E936" s="389"/>
      <c r="F936" s="390"/>
      <c r="G936" s="390"/>
      <c r="H936" s="390"/>
      <c r="I936" s="391"/>
      <c r="J936" s="391"/>
      <c r="K936" s="389"/>
      <c r="L936" s="197"/>
      <c r="AK936" s="162"/>
      <c r="AL936" s="162"/>
    </row>
    <row r="937" spans="1:38" s="161" customFormat="1">
      <c r="A937" s="304"/>
      <c r="B937" s="350"/>
      <c r="C937" s="392"/>
      <c r="D937" s="389"/>
      <c r="E937" s="389"/>
      <c r="F937" s="390"/>
      <c r="G937" s="390"/>
      <c r="H937" s="390"/>
      <c r="I937" s="391"/>
      <c r="J937" s="391"/>
      <c r="K937" s="389"/>
      <c r="L937" s="197"/>
      <c r="AK937" s="162"/>
      <c r="AL937" s="162"/>
    </row>
    <row r="938" spans="1:38" s="161" customFormat="1">
      <c r="A938" s="304"/>
      <c r="B938" s="350"/>
      <c r="C938" s="392"/>
      <c r="D938" s="389"/>
      <c r="E938" s="389"/>
      <c r="F938" s="390"/>
      <c r="G938" s="390"/>
      <c r="H938" s="390"/>
      <c r="I938" s="391"/>
      <c r="J938" s="391"/>
      <c r="K938" s="389"/>
      <c r="L938" s="197"/>
      <c r="AK938" s="162"/>
      <c r="AL938" s="162"/>
    </row>
    <row r="939" spans="1:38" s="161" customFormat="1">
      <c r="A939" s="304"/>
      <c r="B939" s="350"/>
      <c r="C939" s="392"/>
      <c r="D939" s="389"/>
      <c r="E939" s="389"/>
      <c r="F939" s="390"/>
      <c r="G939" s="390"/>
      <c r="H939" s="390"/>
      <c r="I939" s="391"/>
      <c r="J939" s="391"/>
      <c r="K939" s="389"/>
      <c r="L939" s="197"/>
      <c r="AK939" s="162"/>
      <c r="AL939" s="162"/>
    </row>
    <row r="940" spans="1:38" s="161" customFormat="1">
      <c r="A940" s="304"/>
      <c r="B940" s="350"/>
      <c r="C940" s="392"/>
      <c r="D940" s="389"/>
      <c r="E940" s="389"/>
      <c r="F940" s="390"/>
      <c r="G940" s="390"/>
      <c r="H940" s="390"/>
      <c r="I940" s="391"/>
      <c r="J940" s="391"/>
      <c r="K940" s="389"/>
      <c r="L940" s="197"/>
      <c r="AK940" s="162"/>
      <c r="AL940" s="162"/>
    </row>
    <row r="941" spans="1:38" s="161" customFormat="1">
      <c r="A941" s="304"/>
      <c r="B941" s="350"/>
      <c r="C941" s="392"/>
      <c r="D941" s="389"/>
      <c r="E941" s="389"/>
      <c r="F941" s="390"/>
      <c r="G941" s="390"/>
      <c r="H941" s="390"/>
      <c r="I941" s="391"/>
      <c r="J941" s="391"/>
      <c r="K941" s="389"/>
      <c r="L941" s="197"/>
      <c r="AK941" s="162"/>
      <c r="AL941" s="162"/>
    </row>
    <row r="942" spans="1:38" s="161" customFormat="1">
      <c r="A942" s="304"/>
      <c r="B942" s="350"/>
      <c r="C942" s="392"/>
      <c r="D942" s="389"/>
      <c r="E942" s="389"/>
      <c r="F942" s="390"/>
      <c r="G942" s="390"/>
      <c r="H942" s="390"/>
      <c r="I942" s="391"/>
      <c r="J942" s="391"/>
      <c r="K942" s="389"/>
      <c r="L942" s="197"/>
      <c r="AK942" s="162"/>
      <c r="AL942" s="162"/>
    </row>
    <row r="943" spans="1:38" s="161" customFormat="1">
      <c r="A943" s="304"/>
      <c r="B943" s="350"/>
      <c r="C943" s="392"/>
      <c r="D943" s="389"/>
      <c r="E943" s="389"/>
      <c r="F943" s="390"/>
      <c r="G943" s="390"/>
      <c r="H943" s="390"/>
      <c r="I943" s="391"/>
      <c r="J943" s="391"/>
      <c r="K943" s="389"/>
      <c r="L943" s="197"/>
      <c r="AK943" s="162"/>
      <c r="AL943" s="162"/>
    </row>
    <row r="944" spans="1:38" s="161" customFormat="1">
      <c r="A944" s="304"/>
      <c r="B944" s="350"/>
      <c r="C944" s="392"/>
      <c r="D944" s="389"/>
      <c r="E944" s="389"/>
      <c r="F944" s="390"/>
      <c r="G944" s="390"/>
      <c r="H944" s="390"/>
      <c r="I944" s="391"/>
      <c r="J944" s="391"/>
      <c r="K944" s="389"/>
      <c r="L944" s="197"/>
      <c r="AK944" s="162"/>
      <c r="AL944" s="162"/>
    </row>
    <row r="945" spans="1:38" s="161" customFormat="1">
      <c r="A945" s="304"/>
      <c r="B945" s="350"/>
      <c r="C945" s="392"/>
      <c r="D945" s="389"/>
      <c r="E945" s="389"/>
      <c r="F945" s="390"/>
      <c r="G945" s="390"/>
      <c r="H945" s="390"/>
      <c r="I945" s="391"/>
      <c r="J945" s="391"/>
      <c r="K945" s="389"/>
      <c r="L945" s="197"/>
      <c r="AK945" s="162"/>
      <c r="AL945" s="162"/>
    </row>
    <row r="946" spans="1:38" s="161" customFormat="1">
      <c r="A946" s="304"/>
      <c r="B946" s="350"/>
      <c r="C946" s="392"/>
      <c r="D946" s="389"/>
      <c r="E946" s="389"/>
      <c r="F946" s="390"/>
      <c r="G946" s="390"/>
      <c r="H946" s="390"/>
      <c r="I946" s="391"/>
      <c r="J946" s="391"/>
      <c r="K946" s="389"/>
      <c r="L946" s="197"/>
      <c r="AK946" s="162"/>
      <c r="AL946" s="162"/>
    </row>
    <row r="947" spans="1:38" s="161" customFormat="1">
      <c r="A947" s="304"/>
      <c r="B947" s="350"/>
      <c r="C947" s="392"/>
      <c r="D947" s="389"/>
      <c r="E947" s="389"/>
      <c r="F947" s="390"/>
      <c r="G947" s="390"/>
      <c r="H947" s="390"/>
      <c r="I947" s="391"/>
      <c r="J947" s="391"/>
      <c r="K947" s="389"/>
      <c r="L947" s="197"/>
      <c r="AK947" s="162"/>
      <c r="AL947" s="162"/>
    </row>
    <row r="948" spans="1:38" s="161" customFormat="1">
      <c r="A948" s="304"/>
      <c r="B948" s="350"/>
      <c r="C948" s="392"/>
      <c r="D948" s="389"/>
      <c r="E948" s="389"/>
      <c r="F948" s="390"/>
      <c r="G948" s="390"/>
      <c r="H948" s="390"/>
      <c r="I948" s="391"/>
      <c r="J948" s="391"/>
      <c r="K948" s="389"/>
      <c r="L948" s="197"/>
      <c r="AK948" s="162"/>
      <c r="AL948" s="162"/>
    </row>
    <row r="949" spans="1:38" s="161" customFormat="1">
      <c r="A949" s="304"/>
      <c r="B949" s="350"/>
      <c r="C949" s="392"/>
      <c r="D949" s="389"/>
      <c r="E949" s="389"/>
      <c r="F949" s="390"/>
      <c r="G949" s="390"/>
      <c r="H949" s="390"/>
      <c r="I949" s="391"/>
      <c r="J949" s="391"/>
      <c r="K949" s="389"/>
      <c r="L949" s="197"/>
      <c r="AK949" s="162"/>
      <c r="AL949" s="162"/>
    </row>
    <row r="950" spans="1:38" s="161" customFormat="1">
      <c r="A950" s="304"/>
      <c r="B950" s="350"/>
      <c r="C950" s="392"/>
      <c r="D950" s="389"/>
      <c r="E950" s="389"/>
      <c r="F950" s="390"/>
      <c r="G950" s="390"/>
      <c r="H950" s="390"/>
      <c r="I950" s="391"/>
      <c r="J950" s="391"/>
      <c r="K950" s="389"/>
      <c r="L950" s="197"/>
      <c r="AK950" s="162"/>
      <c r="AL950" s="162"/>
    </row>
    <row r="951" spans="1:38" s="161" customFormat="1">
      <c r="A951" s="304"/>
      <c r="B951" s="350"/>
      <c r="C951" s="392"/>
      <c r="D951" s="389"/>
      <c r="E951" s="389"/>
      <c r="F951" s="390"/>
      <c r="G951" s="390"/>
      <c r="H951" s="390"/>
      <c r="I951" s="391"/>
      <c r="J951" s="391"/>
      <c r="K951" s="389"/>
      <c r="L951" s="197"/>
      <c r="AK951" s="162"/>
      <c r="AL951" s="162"/>
    </row>
    <row r="952" spans="1:38" s="161" customFormat="1">
      <c r="A952" s="304"/>
      <c r="B952" s="350"/>
      <c r="C952" s="392"/>
      <c r="D952" s="389"/>
      <c r="E952" s="389"/>
      <c r="F952" s="390"/>
      <c r="G952" s="390"/>
      <c r="H952" s="390"/>
      <c r="I952" s="391"/>
      <c r="J952" s="391"/>
      <c r="K952" s="389"/>
      <c r="L952" s="197"/>
      <c r="AK952" s="162"/>
      <c r="AL952" s="162"/>
    </row>
    <row r="953" spans="1:38" s="161" customFormat="1">
      <c r="A953" s="304"/>
      <c r="B953" s="350"/>
      <c r="C953" s="392"/>
      <c r="D953" s="389"/>
      <c r="E953" s="389"/>
      <c r="F953" s="390"/>
      <c r="G953" s="390"/>
      <c r="H953" s="390"/>
      <c r="I953" s="391"/>
      <c r="J953" s="391"/>
      <c r="K953" s="389"/>
      <c r="L953" s="197"/>
      <c r="AK953" s="162"/>
      <c r="AL953" s="162"/>
    </row>
    <row r="954" spans="1:38" s="161" customFormat="1">
      <c r="A954" s="304"/>
      <c r="B954" s="350"/>
      <c r="C954" s="392"/>
      <c r="D954" s="389"/>
      <c r="E954" s="389"/>
      <c r="F954" s="390"/>
      <c r="G954" s="390"/>
      <c r="H954" s="390"/>
      <c r="I954" s="391"/>
      <c r="J954" s="391"/>
      <c r="K954" s="389"/>
      <c r="L954" s="197"/>
      <c r="AK954" s="162"/>
      <c r="AL954" s="162"/>
    </row>
    <row r="955" spans="1:38" s="161" customFormat="1">
      <c r="A955" s="304"/>
      <c r="B955" s="350"/>
      <c r="C955" s="392"/>
      <c r="D955" s="389"/>
      <c r="E955" s="389"/>
      <c r="F955" s="390"/>
      <c r="G955" s="390"/>
      <c r="H955" s="390"/>
      <c r="I955" s="391"/>
      <c r="J955" s="391"/>
      <c r="K955" s="389"/>
      <c r="L955" s="197"/>
      <c r="AK955" s="162"/>
      <c r="AL955" s="162"/>
    </row>
    <row r="956" spans="1:38" s="161" customFormat="1">
      <c r="A956" s="304"/>
      <c r="B956" s="350"/>
      <c r="C956" s="392"/>
      <c r="D956" s="389"/>
      <c r="E956" s="389"/>
      <c r="F956" s="390"/>
      <c r="G956" s="390"/>
      <c r="H956" s="390"/>
      <c r="I956" s="391"/>
      <c r="J956" s="391"/>
      <c r="K956" s="389"/>
      <c r="L956" s="197"/>
      <c r="AK956" s="162"/>
      <c r="AL956" s="162"/>
    </row>
    <row r="957" spans="1:38" s="161" customFormat="1">
      <c r="A957" s="304"/>
      <c r="B957" s="350"/>
      <c r="C957" s="392"/>
      <c r="D957" s="389"/>
      <c r="E957" s="389"/>
      <c r="F957" s="390"/>
      <c r="G957" s="390"/>
      <c r="H957" s="390"/>
      <c r="I957" s="391"/>
      <c r="J957" s="391"/>
      <c r="K957" s="389"/>
      <c r="L957" s="197"/>
      <c r="AK957" s="162"/>
      <c r="AL957" s="162"/>
    </row>
    <row r="958" spans="1:38" s="161" customFormat="1">
      <c r="A958" s="304"/>
      <c r="B958" s="350"/>
      <c r="C958" s="392"/>
      <c r="D958" s="389"/>
      <c r="E958" s="389"/>
      <c r="F958" s="390"/>
      <c r="G958" s="390"/>
      <c r="H958" s="390"/>
      <c r="I958" s="391"/>
      <c r="J958" s="391"/>
      <c r="K958" s="389"/>
      <c r="L958" s="197"/>
      <c r="AK958" s="162"/>
      <c r="AL958" s="162"/>
    </row>
    <row r="959" spans="1:38" s="161" customFormat="1">
      <c r="A959" s="304"/>
      <c r="B959" s="350"/>
      <c r="C959" s="392"/>
      <c r="D959" s="389"/>
      <c r="E959" s="389"/>
      <c r="F959" s="390"/>
      <c r="G959" s="390"/>
      <c r="H959" s="390"/>
      <c r="I959" s="391"/>
      <c r="J959" s="391"/>
      <c r="K959" s="389"/>
      <c r="L959" s="197"/>
      <c r="AK959" s="162"/>
      <c r="AL959" s="162"/>
    </row>
    <row r="960" spans="1:38" s="161" customFormat="1">
      <c r="A960" s="304"/>
      <c r="B960" s="350"/>
      <c r="C960" s="392"/>
      <c r="D960" s="389"/>
      <c r="E960" s="389"/>
      <c r="F960" s="390"/>
      <c r="G960" s="390"/>
      <c r="H960" s="390"/>
      <c r="I960" s="391"/>
      <c r="J960" s="391"/>
      <c r="K960" s="389"/>
      <c r="L960" s="197"/>
      <c r="AK960" s="162"/>
      <c r="AL960" s="162"/>
    </row>
    <row r="961" spans="1:38" s="161" customFormat="1">
      <c r="A961" s="304"/>
      <c r="B961" s="350"/>
      <c r="C961" s="392"/>
      <c r="D961" s="389"/>
      <c r="E961" s="389"/>
      <c r="F961" s="390"/>
      <c r="G961" s="390"/>
      <c r="H961" s="390"/>
      <c r="I961" s="391"/>
      <c r="J961" s="391"/>
      <c r="K961" s="389"/>
      <c r="L961" s="197"/>
      <c r="AK961" s="162"/>
      <c r="AL961" s="162"/>
    </row>
    <row r="962" spans="1:38" s="161" customFormat="1">
      <c r="A962" s="304"/>
      <c r="B962" s="350"/>
      <c r="C962" s="392"/>
      <c r="D962" s="389"/>
      <c r="E962" s="389"/>
      <c r="F962" s="390"/>
      <c r="G962" s="390"/>
      <c r="H962" s="390"/>
      <c r="I962" s="391"/>
      <c r="J962" s="391"/>
      <c r="K962" s="389"/>
      <c r="L962" s="197"/>
      <c r="AK962" s="162"/>
      <c r="AL962" s="162"/>
    </row>
    <row r="963" spans="1:38" s="161" customFormat="1">
      <c r="A963" s="304"/>
      <c r="B963" s="350"/>
      <c r="C963" s="392"/>
      <c r="D963" s="389"/>
      <c r="E963" s="389"/>
      <c r="F963" s="390"/>
      <c r="G963" s="390"/>
      <c r="H963" s="390"/>
      <c r="I963" s="391"/>
      <c r="J963" s="391"/>
      <c r="K963" s="389"/>
      <c r="L963" s="197"/>
      <c r="AK963" s="162"/>
      <c r="AL963" s="162"/>
    </row>
    <row r="964" spans="1:38" s="161" customFormat="1">
      <c r="A964" s="304"/>
      <c r="B964" s="350"/>
      <c r="C964" s="392"/>
      <c r="D964" s="389"/>
      <c r="E964" s="389"/>
      <c r="F964" s="390"/>
      <c r="G964" s="390"/>
      <c r="H964" s="390"/>
      <c r="I964" s="391"/>
      <c r="J964" s="391"/>
      <c r="K964" s="389"/>
      <c r="L964" s="197"/>
      <c r="AK964" s="162"/>
      <c r="AL964" s="162"/>
    </row>
    <row r="965" spans="1:38" s="161" customFormat="1">
      <c r="A965" s="304"/>
      <c r="B965" s="350"/>
      <c r="C965" s="392"/>
      <c r="D965" s="389"/>
      <c r="E965" s="389"/>
      <c r="F965" s="390"/>
      <c r="G965" s="390"/>
      <c r="H965" s="390"/>
      <c r="I965" s="391"/>
      <c r="J965" s="391"/>
      <c r="K965" s="389"/>
      <c r="L965" s="197"/>
      <c r="AK965" s="162"/>
      <c r="AL965" s="162"/>
    </row>
    <row r="966" spans="1:38" s="161" customFormat="1">
      <c r="A966" s="304"/>
      <c r="B966" s="350"/>
      <c r="C966" s="392"/>
      <c r="D966" s="389"/>
      <c r="E966" s="389"/>
      <c r="F966" s="390"/>
      <c r="G966" s="390"/>
      <c r="H966" s="390"/>
      <c r="I966" s="391"/>
      <c r="J966" s="391"/>
      <c r="K966" s="389"/>
      <c r="L966" s="197"/>
      <c r="AK966" s="162"/>
      <c r="AL966" s="162"/>
    </row>
    <row r="967" spans="1:38" s="161" customFormat="1">
      <c r="A967" s="304"/>
      <c r="B967" s="350"/>
      <c r="C967" s="392"/>
      <c r="D967" s="389"/>
      <c r="E967" s="389"/>
      <c r="F967" s="390"/>
      <c r="G967" s="390"/>
      <c r="H967" s="390"/>
      <c r="I967" s="391"/>
      <c r="J967" s="391"/>
      <c r="K967" s="389"/>
      <c r="L967" s="197"/>
      <c r="AK967" s="162"/>
      <c r="AL967" s="162"/>
    </row>
    <row r="968" spans="1:38" s="161" customFormat="1">
      <c r="A968" s="304"/>
      <c r="B968" s="350"/>
      <c r="C968" s="392"/>
      <c r="D968" s="389"/>
      <c r="E968" s="389"/>
      <c r="F968" s="390"/>
      <c r="G968" s="390"/>
      <c r="H968" s="390"/>
      <c r="I968" s="391"/>
      <c r="J968" s="391"/>
      <c r="K968" s="389"/>
      <c r="L968" s="197"/>
      <c r="AK968" s="162"/>
      <c r="AL968" s="162"/>
    </row>
    <row r="969" spans="1:38" s="161" customFormat="1">
      <c r="A969" s="304"/>
      <c r="B969" s="350"/>
      <c r="C969" s="392"/>
      <c r="D969" s="389"/>
      <c r="E969" s="389"/>
      <c r="F969" s="390"/>
      <c r="G969" s="390"/>
      <c r="H969" s="390"/>
      <c r="I969" s="391"/>
      <c r="J969" s="391"/>
      <c r="K969" s="389"/>
      <c r="L969" s="197"/>
      <c r="AK969" s="162"/>
      <c r="AL969" s="162"/>
    </row>
    <row r="970" spans="1:38" s="161" customFormat="1">
      <c r="A970" s="304"/>
      <c r="B970" s="350"/>
      <c r="C970" s="392"/>
      <c r="D970" s="389"/>
      <c r="E970" s="389"/>
      <c r="F970" s="390"/>
      <c r="G970" s="390"/>
      <c r="H970" s="390"/>
      <c r="I970" s="391"/>
      <c r="J970" s="391"/>
      <c r="K970" s="389"/>
      <c r="L970" s="197"/>
      <c r="AK970" s="162"/>
      <c r="AL970" s="162"/>
    </row>
    <row r="971" spans="1:38" s="161" customFormat="1">
      <c r="A971" s="304"/>
      <c r="B971" s="350"/>
      <c r="C971" s="392"/>
      <c r="D971" s="389"/>
      <c r="E971" s="389"/>
      <c r="F971" s="390"/>
      <c r="G971" s="390"/>
      <c r="H971" s="390"/>
      <c r="I971" s="391"/>
      <c r="J971" s="391"/>
      <c r="K971" s="389"/>
      <c r="L971" s="197"/>
      <c r="AK971" s="162"/>
      <c r="AL971" s="162"/>
    </row>
    <row r="972" spans="1:38" s="161" customFormat="1">
      <c r="A972" s="304"/>
      <c r="B972" s="350"/>
      <c r="C972" s="392"/>
      <c r="D972" s="389"/>
      <c r="E972" s="389"/>
      <c r="F972" s="390"/>
      <c r="G972" s="390"/>
      <c r="H972" s="390"/>
      <c r="I972" s="391"/>
      <c r="J972" s="391"/>
      <c r="K972" s="389"/>
      <c r="L972" s="197"/>
      <c r="AK972" s="162"/>
      <c r="AL972" s="162"/>
    </row>
    <row r="973" spans="1:38" s="161" customFormat="1">
      <c r="A973" s="304"/>
      <c r="B973" s="350"/>
      <c r="C973" s="392"/>
      <c r="D973" s="389"/>
      <c r="E973" s="389"/>
      <c r="F973" s="390"/>
      <c r="G973" s="390"/>
      <c r="H973" s="390"/>
      <c r="I973" s="391"/>
      <c r="J973" s="391"/>
      <c r="K973" s="389"/>
      <c r="L973" s="197"/>
      <c r="AK973" s="162"/>
      <c r="AL973" s="162"/>
    </row>
    <row r="974" spans="1:38" s="161" customFormat="1">
      <c r="A974" s="304"/>
      <c r="B974" s="350"/>
      <c r="C974" s="392"/>
      <c r="D974" s="389"/>
      <c r="E974" s="389"/>
      <c r="F974" s="390"/>
      <c r="G974" s="390"/>
      <c r="H974" s="390"/>
      <c r="I974" s="391"/>
      <c r="J974" s="391"/>
      <c r="K974" s="389"/>
      <c r="L974" s="197"/>
      <c r="AK974" s="162"/>
      <c r="AL974" s="162"/>
    </row>
    <row r="975" spans="1:38" s="161" customFormat="1">
      <c r="A975" s="304"/>
      <c r="B975" s="350"/>
      <c r="C975" s="392"/>
      <c r="D975" s="389"/>
      <c r="E975" s="389"/>
      <c r="F975" s="390"/>
      <c r="G975" s="390"/>
      <c r="H975" s="390"/>
      <c r="I975" s="391"/>
      <c r="J975" s="391"/>
      <c r="K975" s="389"/>
      <c r="L975" s="197"/>
      <c r="AK975" s="162"/>
      <c r="AL975" s="162"/>
    </row>
    <row r="976" spans="1:38" s="161" customFormat="1">
      <c r="A976" s="304"/>
      <c r="B976" s="350"/>
      <c r="C976" s="392"/>
      <c r="D976" s="389"/>
      <c r="E976" s="389"/>
      <c r="F976" s="390"/>
      <c r="G976" s="390"/>
      <c r="H976" s="390"/>
      <c r="I976" s="391"/>
      <c r="J976" s="391"/>
      <c r="K976" s="389"/>
      <c r="L976" s="197"/>
      <c r="AK976" s="162"/>
      <c r="AL976" s="162"/>
    </row>
    <row r="977" spans="1:38" s="161" customFormat="1">
      <c r="A977" s="304"/>
      <c r="B977" s="350"/>
      <c r="C977" s="392"/>
      <c r="D977" s="389"/>
      <c r="E977" s="389"/>
      <c r="F977" s="390"/>
      <c r="G977" s="390"/>
      <c r="H977" s="390"/>
      <c r="I977" s="391"/>
      <c r="J977" s="391"/>
      <c r="K977" s="389"/>
      <c r="L977" s="197"/>
      <c r="AK977" s="162"/>
      <c r="AL977" s="162"/>
    </row>
    <row r="978" spans="1:38" s="161" customFormat="1">
      <c r="A978" s="304"/>
      <c r="B978" s="350"/>
      <c r="C978" s="392"/>
      <c r="D978" s="389"/>
      <c r="E978" s="389"/>
      <c r="F978" s="390"/>
      <c r="G978" s="390"/>
      <c r="H978" s="390"/>
      <c r="I978" s="391"/>
      <c r="J978" s="391"/>
      <c r="K978" s="389"/>
      <c r="L978" s="197"/>
      <c r="AK978" s="162"/>
      <c r="AL978" s="162"/>
    </row>
    <row r="979" spans="1:38" s="161" customFormat="1">
      <c r="A979" s="304"/>
      <c r="B979" s="350"/>
      <c r="C979" s="392"/>
      <c r="D979" s="389"/>
      <c r="E979" s="389"/>
      <c r="F979" s="390"/>
      <c r="G979" s="390"/>
      <c r="H979" s="390"/>
      <c r="I979" s="391"/>
      <c r="J979" s="391"/>
      <c r="K979" s="389"/>
      <c r="L979" s="197"/>
      <c r="AK979" s="162"/>
      <c r="AL979" s="162"/>
    </row>
    <row r="980" spans="1:38" s="161" customFormat="1">
      <c r="A980" s="304"/>
      <c r="B980" s="350"/>
      <c r="C980" s="392"/>
      <c r="D980" s="389"/>
      <c r="E980" s="389"/>
      <c r="F980" s="390"/>
      <c r="G980" s="390"/>
      <c r="H980" s="390"/>
      <c r="I980" s="391"/>
      <c r="J980" s="391"/>
      <c r="K980" s="389"/>
      <c r="L980" s="197"/>
      <c r="AK980" s="162"/>
      <c r="AL980" s="162"/>
    </row>
    <row r="981" spans="1:38" s="161" customFormat="1">
      <c r="A981" s="304"/>
      <c r="B981" s="350"/>
      <c r="C981" s="392"/>
      <c r="D981" s="389"/>
      <c r="E981" s="389"/>
      <c r="F981" s="390"/>
      <c r="G981" s="390"/>
      <c r="H981" s="390"/>
      <c r="I981" s="391"/>
      <c r="J981" s="391"/>
      <c r="K981" s="389"/>
      <c r="L981" s="197"/>
      <c r="AK981" s="162"/>
      <c r="AL981" s="162"/>
    </row>
    <row r="982" spans="1:38" s="161" customFormat="1">
      <c r="A982" s="304"/>
      <c r="B982" s="350"/>
      <c r="C982" s="392"/>
      <c r="D982" s="389"/>
      <c r="E982" s="389"/>
      <c r="F982" s="390"/>
      <c r="G982" s="390"/>
      <c r="H982" s="390"/>
      <c r="I982" s="391"/>
      <c r="J982" s="391"/>
      <c r="K982" s="389"/>
      <c r="L982" s="197"/>
      <c r="AK982" s="162"/>
      <c r="AL982" s="162"/>
    </row>
    <row r="983" spans="1:38" s="161" customFormat="1">
      <c r="A983" s="304"/>
      <c r="B983" s="350"/>
      <c r="C983" s="392"/>
      <c r="D983" s="389"/>
      <c r="E983" s="389"/>
      <c r="F983" s="390"/>
      <c r="G983" s="390"/>
      <c r="H983" s="390"/>
      <c r="I983" s="391"/>
      <c r="J983" s="391"/>
      <c r="K983" s="389"/>
      <c r="L983" s="197"/>
      <c r="AK983" s="162"/>
      <c r="AL983" s="162"/>
    </row>
    <row r="984" spans="1:38" s="161" customFormat="1">
      <c r="A984" s="304"/>
      <c r="B984" s="350"/>
      <c r="C984" s="392"/>
      <c r="D984" s="389"/>
      <c r="E984" s="389"/>
      <c r="F984" s="390"/>
      <c r="G984" s="390"/>
      <c r="H984" s="390"/>
      <c r="I984" s="391"/>
      <c r="J984" s="391"/>
      <c r="K984" s="389"/>
      <c r="L984" s="197"/>
      <c r="AK984" s="162"/>
      <c r="AL984" s="162"/>
    </row>
    <row r="985" spans="1:38" s="161" customFormat="1">
      <c r="A985" s="304"/>
      <c r="B985" s="350"/>
      <c r="C985" s="392"/>
      <c r="D985" s="389"/>
      <c r="E985" s="389"/>
      <c r="F985" s="390"/>
      <c r="G985" s="390"/>
      <c r="H985" s="390"/>
      <c r="I985" s="391"/>
      <c r="J985" s="391"/>
      <c r="K985" s="389"/>
      <c r="L985" s="197"/>
      <c r="AK985" s="162"/>
      <c r="AL985" s="162"/>
    </row>
    <row r="986" spans="1:38" s="161" customFormat="1">
      <c r="A986" s="304"/>
      <c r="B986" s="350"/>
      <c r="C986" s="392"/>
      <c r="D986" s="389"/>
      <c r="E986" s="389"/>
      <c r="F986" s="390"/>
      <c r="G986" s="390"/>
      <c r="H986" s="390"/>
      <c r="I986" s="391"/>
      <c r="J986" s="391"/>
      <c r="K986" s="389"/>
      <c r="L986" s="197"/>
      <c r="AK986" s="162"/>
      <c r="AL986" s="162"/>
    </row>
    <row r="987" spans="1:38" s="161" customFormat="1">
      <c r="A987" s="304"/>
      <c r="B987" s="350"/>
      <c r="C987" s="392"/>
      <c r="D987" s="389"/>
      <c r="E987" s="389"/>
      <c r="F987" s="390"/>
      <c r="G987" s="390"/>
      <c r="H987" s="390"/>
      <c r="I987" s="391"/>
      <c r="J987" s="391"/>
      <c r="K987" s="389"/>
      <c r="L987" s="197"/>
      <c r="AK987" s="162"/>
      <c r="AL987" s="162"/>
    </row>
    <row r="988" spans="1:38" s="161" customFormat="1">
      <c r="A988" s="304"/>
      <c r="B988" s="350"/>
      <c r="C988" s="392"/>
      <c r="D988" s="389"/>
      <c r="E988" s="389"/>
      <c r="F988" s="390"/>
      <c r="G988" s="390"/>
      <c r="H988" s="390"/>
      <c r="I988" s="391"/>
      <c r="J988" s="391"/>
      <c r="K988" s="389"/>
      <c r="L988" s="197"/>
      <c r="AK988" s="162"/>
      <c r="AL988" s="162"/>
    </row>
    <row r="989" spans="1:38" s="161" customFormat="1">
      <c r="A989" s="304"/>
      <c r="B989" s="350"/>
      <c r="C989" s="392"/>
      <c r="D989" s="389"/>
      <c r="E989" s="389"/>
      <c r="F989" s="390"/>
      <c r="G989" s="390"/>
      <c r="H989" s="390"/>
      <c r="I989" s="391"/>
      <c r="J989" s="391"/>
      <c r="K989" s="389"/>
      <c r="L989" s="197"/>
      <c r="AK989" s="162"/>
      <c r="AL989" s="16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E12" sqref="E12"/>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69" t="s">
        <v>1261</v>
      </c>
      <c r="B1" s="769"/>
      <c r="C1" s="769"/>
      <c r="D1" s="769"/>
      <c r="E1" s="769"/>
      <c r="F1" s="769"/>
      <c r="G1" s="769"/>
      <c r="H1" s="769"/>
      <c r="I1" s="769"/>
      <c r="J1" s="769"/>
      <c r="K1" s="769"/>
      <c r="L1" s="769"/>
      <c r="M1" s="769"/>
      <c r="N1" s="769"/>
      <c r="O1" s="769"/>
      <c r="P1" s="769"/>
      <c r="Q1" s="769"/>
    </row>
    <row r="2" spans="1:20" ht="15" customHeight="1">
      <c r="A2" s="771"/>
      <c r="B2" s="773"/>
      <c r="C2" s="773"/>
      <c r="D2" s="773"/>
      <c r="E2" s="773"/>
      <c r="F2" s="773"/>
      <c r="G2" s="199"/>
      <c r="H2" s="200"/>
      <c r="I2" s="201"/>
      <c r="J2" s="201"/>
      <c r="K2" s="201"/>
      <c r="L2" s="201"/>
      <c r="M2" s="201"/>
      <c r="N2" s="201"/>
      <c r="O2" s="201"/>
      <c r="P2" s="200"/>
      <c r="Q2" s="202"/>
    </row>
    <row r="3" spans="1:20" ht="15" customHeight="1">
      <c r="A3" s="772"/>
      <c r="B3" s="774"/>
      <c r="C3" s="774"/>
      <c r="D3" s="774"/>
      <c r="E3" s="774"/>
      <c r="F3" s="774"/>
      <c r="H3" s="206"/>
      <c r="I3" s="207"/>
      <c r="J3" s="207"/>
      <c r="K3" s="207"/>
      <c r="L3" s="207"/>
      <c r="M3" s="208" t="s">
        <v>2704</v>
      </c>
      <c r="N3" s="313" t="str">
        <f>IF('FOLHA FECHAMENTO'!$C$10&lt;&gt;"",'FOLHA FECHAMENTO'!$C$10," ")</f>
        <v>CONSTRUÇÃO DE BANHEIRO</v>
      </c>
      <c r="O3" s="207"/>
      <c r="P3" s="208" t="s">
        <v>2707</v>
      </c>
      <c r="Q3" s="314">
        <f>IF('FOLHA FECHAMENTO'!$L$9&lt;&gt;"",'FOLHA FECHAMENTO'!$L$9," ")</f>
        <v>43629</v>
      </c>
    </row>
    <row r="4" spans="1:20" ht="15" customHeight="1">
      <c r="A4" s="204"/>
      <c r="B4" s="774"/>
      <c r="C4" s="774"/>
      <c r="D4" s="774"/>
      <c r="E4" s="774"/>
      <c r="F4" s="774"/>
      <c r="H4" s="206"/>
      <c r="I4" s="207"/>
      <c r="J4" s="207"/>
      <c r="K4" s="207"/>
      <c r="L4" s="207"/>
      <c r="M4" s="208" t="s">
        <v>2721</v>
      </c>
      <c r="N4" s="313" t="str">
        <f>IF(DADOS!$D$16&lt;&gt;"",DADOS!$D$16," ")</f>
        <v>CATANDUVAS</v>
      </c>
      <c r="O4" s="207"/>
      <c r="P4" s="208" t="s">
        <v>1262</v>
      </c>
      <c r="Q4" s="315" t="str">
        <f>IF('FOLHA FECHAMENTO'!K10&lt;&gt;"",'FOLHA FECHAMENTO'!K10," ")</f>
        <v>CONSTRUÇÃO</v>
      </c>
    </row>
    <row r="5" spans="1:20" ht="16.5" customHeight="1">
      <c r="A5" s="209"/>
      <c r="B5" s="775"/>
      <c r="C5" s="775"/>
      <c r="D5" s="775"/>
      <c r="E5" s="775"/>
      <c r="F5" s="775"/>
      <c r="H5" s="206"/>
      <c r="I5" s="207"/>
      <c r="J5" s="207"/>
      <c r="K5" s="207"/>
      <c r="L5" s="207"/>
      <c r="M5" s="208" t="s">
        <v>1263</v>
      </c>
      <c r="N5" s="313" t="str">
        <f>IF(DADOS!$D$32&lt;&gt;"",DADOS!$D$32," ")</f>
        <v xml:space="preserve"> </v>
      </c>
      <c r="O5" s="207"/>
      <c r="P5" s="208" t="s">
        <v>2722</v>
      </c>
      <c r="Q5" s="316" t="str">
        <f>IF('FOLHA FECHAMENTO'!$K$12&lt;&gt;"",'FOLHA FECHAMENTO'!$K$12," ")</f>
        <v xml:space="preserve"> </v>
      </c>
    </row>
    <row r="6" spans="1:20" ht="16.5" customHeight="1" thickBot="1">
      <c r="A6" s="209"/>
      <c r="B6" s="775"/>
      <c r="C6" s="775"/>
      <c r="D6" s="775"/>
      <c r="E6" s="775"/>
      <c r="F6" s="775"/>
      <c r="G6" s="208"/>
      <c r="H6" s="206"/>
      <c r="I6" s="207"/>
      <c r="J6" s="207"/>
      <c r="K6" s="207"/>
      <c r="L6" s="207"/>
      <c r="O6" s="207"/>
      <c r="P6" s="208" t="s">
        <v>2992</v>
      </c>
      <c r="Q6" s="347">
        <f>IF('FOLHA FECHAMENTO'!$F$31&lt;&gt;"",'FOLHA FECHAMENTO'!$F$31," ")</f>
        <v>90</v>
      </c>
    </row>
    <row r="7" spans="1:20" ht="16.5" customHeight="1" thickBot="1">
      <c r="A7" s="209"/>
      <c r="B7" s="776"/>
      <c r="C7" s="776"/>
      <c r="D7" s="776"/>
      <c r="E7" s="776"/>
      <c r="F7" s="776"/>
      <c r="G7" s="210"/>
      <c r="H7" s="210"/>
      <c r="I7" s="210"/>
      <c r="J7" s="210"/>
      <c r="K7" s="210"/>
      <c r="L7" s="210"/>
      <c r="M7" s="210"/>
      <c r="N7" s="210"/>
      <c r="O7" s="210"/>
      <c r="P7" s="211" t="s">
        <v>1264</v>
      </c>
      <c r="Q7" s="317">
        <f>IF('FOLHA FECHAMENTO'!$D$25&lt;&gt;"",('FOLHA FECHAMENTO'!$D$25)," ")</f>
        <v>0.25920149250197011</v>
      </c>
    </row>
    <row r="8" spans="1:20" s="216" customFormat="1" ht="12.75" customHeight="1">
      <c r="A8" s="212"/>
      <c r="B8" s="766" t="s">
        <v>1265</v>
      </c>
      <c r="C8" s="213"/>
      <c r="D8" s="764">
        <v>30</v>
      </c>
      <c r="E8" s="757" t="s">
        <v>1266</v>
      </c>
      <c r="F8" s="764">
        <v>60</v>
      </c>
      <c r="G8" s="761" t="s">
        <v>1266</v>
      </c>
      <c r="H8" s="764">
        <v>90</v>
      </c>
      <c r="I8" s="757" t="s">
        <v>1266</v>
      </c>
      <c r="J8" s="764">
        <v>120</v>
      </c>
      <c r="K8" s="761" t="s">
        <v>1266</v>
      </c>
      <c r="L8" s="764">
        <v>150</v>
      </c>
      <c r="M8" s="757" t="s">
        <v>1266</v>
      </c>
      <c r="N8" s="764">
        <v>180</v>
      </c>
      <c r="O8" s="761" t="s">
        <v>1266</v>
      </c>
      <c r="P8" s="214" t="s">
        <v>1267</v>
      </c>
      <c r="Q8" s="215" t="s">
        <v>1267</v>
      </c>
    </row>
    <row r="9" spans="1:20" s="221" customFormat="1" ht="15.95" customHeight="1">
      <c r="A9" s="217" t="s">
        <v>2710</v>
      </c>
      <c r="B9" s="767"/>
      <c r="C9" s="218" t="s">
        <v>1268</v>
      </c>
      <c r="D9" s="765"/>
      <c r="E9" s="758"/>
      <c r="F9" s="765"/>
      <c r="G9" s="762"/>
      <c r="H9" s="765"/>
      <c r="I9" s="758"/>
      <c r="J9" s="765"/>
      <c r="K9" s="762"/>
      <c r="L9" s="765"/>
      <c r="M9" s="758"/>
      <c r="N9" s="765"/>
      <c r="O9" s="762"/>
      <c r="P9" s="219" t="s">
        <v>1260</v>
      </c>
      <c r="Q9" s="220" t="s">
        <v>1269</v>
      </c>
    </row>
    <row r="10" spans="1:20" s="226" customFormat="1" ht="12.75" customHeight="1" thickBot="1">
      <c r="A10" s="222"/>
      <c r="B10" s="768"/>
      <c r="C10" s="223"/>
      <c r="D10" s="765"/>
      <c r="E10" s="759"/>
      <c r="F10" s="765"/>
      <c r="G10" s="763"/>
      <c r="H10" s="765"/>
      <c r="I10" s="759"/>
      <c r="J10" s="765"/>
      <c r="K10" s="763"/>
      <c r="L10" s="770"/>
      <c r="M10" s="759"/>
      <c r="N10" s="770"/>
      <c r="O10" s="763"/>
      <c r="P10" s="224" t="s">
        <v>1270</v>
      </c>
      <c r="Q10" s="225" t="s">
        <v>1271</v>
      </c>
    </row>
    <row r="11" spans="1:20" s="231" customFormat="1" ht="12.75" customHeight="1">
      <c r="A11" s="227">
        <v>1</v>
      </c>
      <c r="B11" s="512" t="str">
        <f>RESUMO!C14</f>
        <v>BANHEIRO EXTERNO TOTAL</v>
      </c>
      <c r="C11" s="228">
        <f>IFERROR(P11/$P$31,0)</f>
        <v>0.45763739633272599</v>
      </c>
      <c r="D11" s="229">
        <f>IF(B11&lt;&gt;"",E11*P11," ")</f>
        <v>2096.4030112172782</v>
      </c>
      <c r="E11" s="230">
        <v>0.1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20964.030112172779</v>
      </c>
      <c r="Q11" s="514">
        <f>RESUMO!H14</f>
        <v>16648.670000000002</v>
      </c>
      <c r="T11" s="318">
        <f>E11+G11+I11+K11+M11+O11</f>
        <v>0.1</v>
      </c>
    </row>
    <row r="12" spans="1:20" s="231" customFormat="1" ht="12.75" customHeight="1">
      <c r="A12" s="227">
        <v>2</v>
      </c>
      <c r="B12" s="513" t="str">
        <f>RESUMO!C15</f>
        <v>BANHEIRO EXTERNO PARCIAL</v>
      </c>
      <c r="C12" s="228">
        <f t="shared" ref="C12:C30" si="0">IFERROR(P12/$P$31,0)</f>
        <v>0.30475972667106654</v>
      </c>
      <c r="D12" s="229">
        <f>IF(B12&lt;&gt;"",E12*P12," ")</f>
        <v>0</v>
      </c>
      <c r="E12" s="230"/>
      <c r="F12" s="229">
        <f>IF(B12&lt;&gt;"",G12*P12," ")</f>
        <v>0</v>
      </c>
      <c r="G12" s="230"/>
      <c r="H12" s="229">
        <f>IF(B12&lt;&gt;"",I12*P12," ")</f>
        <v>0</v>
      </c>
      <c r="I12" s="230"/>
      <c r="J12" s="229">
        <f>IF(B12&lt;&gt;"",K12*P12," ")</f>
        <v>0</v>
      </c>
      <c r="K12" s="230"/>
      <c r="L12" s="229">
        <f>IF(B12&lt;&gt;"",M12*P12," ")</f>
        <v>0</v>
      </c>
      <c r="M12" s="230"/>
      <c r="N12" s="229">
        <f>IF(B12&lt;&gt;"",O12*P12," ")</f>
        <v>0</v>
      </c>
      <c r="O12" s="230"/>
      <c r="P12" s="229">
        <f>(IF(B12&lt;&gt;"",Q12*(1+$Q$7)," "))</f>
        <v>13960.817315429043</v>
      </c>
      <c r="Q12" s="514">
        <f>RESUMO!H15</f>
        <v>11087.04</v>
      </c>
      <c r="T12" s="318">
        <f t="shared" ref="T12:T30" si="1">E12+G12+I12+K12+M12+O12</f>
        <v>0</v>
      </c>
    </row>
    <row r="13" spans="1:20" s="231" customFormat="1" ht="12.75" customHeight="1">
      <c r="A13" s="227">
        <v>3</v>
      </c>
      <c r="B13" s="513" t="str">
        <f>RESUMO!C16</f>
        <v>EQUIPAMENTOS E COMPLEMENTOS BANHEIROS</v>
      </c>
      <c r="C13" s="228">
        <f t="shared" si="0"/>
        <v>0.23760287699620744</v>
      </c>
      <c r="D13" s="229">
        <f t="shared" ref="D13:D30" si="2">IF(B13&lt;&gt;"",E13*P13," ")</f>
        <v>0</v>
      </c>
      <c r="E13" s="230"/>
      <c r="F13" s="229">
        <f t="shared" ref="F13:F30" si="3">IF(B13&lt;&gt;"",G13*P13," ")</f>
        <v>0</v>
      </c>
      <c r="G13" s="230"/>
      <c r="H13" s="229">
        <f t="shared" ref="H13:H30" si="4">IF(B13&lt;&gt;"",I13*P13," ")</f>
        <v>0</v>
      </c>
      <c r="I13" s="230"/>
      <c r="J13" s="229">
        <f t="shared" ref="J13:J30" si="5">IF(B13&lt;&gt;"",K13*P13," ")</f>
        <v>0</v>
      </c>
      <c r="K13" s="230"/>
      <c r="L13" s="229">
        <f t="shared" ref="L13:L30" si="6">IF(B13&lt;&gt;"",M13*P13," ")</f>
        <v>0</v>
      </c>
      <c r="M13" s="230"/>
      <c r="N13" s="229">
        <f t="shared" ref="N13:N30" si="7">IF(B13&lt;&gt;"",O13*P13," ")</f>
        <v>0</v>
      </c>
      <c r="O13" s="230"/>
      <c r="P13" s="229">
        <f t="shared" ref="P13:P30" si="8">(IF(B13&lt;&gt;"",Q13*(1+$Q$7)," "))</f>
        <v>10884.411781037779</v>
      </c>
      <c r="Q13" s="514">
        <f>RESUMO!H16</f>
        <v>8643.9</v>
      </c>
      <c r="T13" s="318">
        <f t="shared" si="1"/>
        <v>0</v>
      </c>
    </row>
    <row r="14" spans="1:20" s="231" customFormat="1" ht="12.75" customHeight="1">
      <c r="A14" s="227">
        <v>4</v>
      </c>
      <c r="B14" s="513"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14" t="str">
        <f>RESUMO!H17</f>
        <v/>
      </c>
      <c r="T14" s="318">
        <f t="shared" si="1"/>
        <v>0</v>
      </c>
    </row>
    <row r="15" spans="1:20" s="231" customFormat="1" ht="12.75" customHeight="1">
      <c r="A15" s="227">
        <v>5</v>
      </c>
      <c r="B15" s="513"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14" t="str">
        <f>RESUMO!H18</f>
        <v/>
      </c>
      <c r="T15" s="318">
        <f t="shared" si="1"/>
        <v>0</v>
      </c>
    </row>
    <row r="16" spans="1:20" s="231" customFormat="1" ht="12.75" customHeight="1">
      <c r="A16" s="227">
        <v>6</v>
      </c>
      <c r="B16" s="513"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14" t="str">
        <f>RESUMO!H19</f>
        <v/>
      </c>
      <c r="T16" s="318">
        <f t="shared" si="1"/>
        <v>0</v>
      </c>
    </row>
    <row r="17" spans="1:20" s="231" customFormat="1" ht="12.75" customHeight="1">
      <c r="A17" s="227">
        <v>7</v>
      </c>
      <c r="B17" s="513"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14" t="str">
        <f>RESUMO!H20</f>
        <v/>
      </c>
      <c r="T17" s="318">
        <f t="shared" si="1"/>
        <v>0</v>
      </c>
    </row>
    <row r="18" spans="1:20" s="231" customFormat="1" ht="12.75" customHeight="1">
      <c r="A18" s="227">
        <v>8</v>
      </c>
      <c r="B18" s="513"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14" t="str">
        <f>RESUMO!H21</f>
        <v/>
      </c>
      <c r="T18" s="318">
        <f t="shared" si="1"/>
        <v>0</v>
      </c>
    </row>
    <row r="19" spans="1:20" s="231" customFormat="1" ht="12.75" customHeight="1">
      <c r="A19" s="227">
        <v>9</v>
      </c>
      <c r="B19" s="513"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14" t="str">
        <f>RESUMO!H22</f>
        <v/>
      </c>
      <c r="T19" s="318">
        <f t="shared" si="1"/>
        <v>0</v>
      </c>
    </row>
    <row r="20" spans="1:20" s="231" customFormat="1" ht="12.75" customHeight="1">
      <c r="A20" s="227">
        <v>10</v>
      </c>
      <c r="B20" s="513"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14" t="str">
        <f>RESUMO!H23</f>
        <v/>
      </c>
      <c r="T20" s="318">
        <f t="shared" si="1"/>
        <v>0</v>
      </c>
    </row>
    <row r="21" spans="1:20" s="231" customFormat="1" ht="12.75" customHeight="1">
      <c r="A21" s="227">
        <v>11</v>
      </c>
      <c r="B21" s="513"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14" t="str">
        <f>RESUMO!H24</f>
        <v/>
      </c>
      <c r="T21" s="318">
        <f t="shared" si="1"/>
        <v>0</v>
      </c>
    </row>
    <row r="22" spans="1:20" s="231" customFormat="1" ht="12.75" customHeight="1">
      <c r="A22" s="227">
        <v>12</v>
      </c>
      <c r="B22" s="513"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14" t="str">
        <f>RESUMO!H25</f>
        <v/>
      </c>
      <c r="T22" s="318">
        <f t="shared" si="1"/>
        <v>0</v>
      </c>
    </row>
    <row r="23" spans="1:20" s="231" customFormat="1" ht="12.75" customHeight="1">
      <c r="A23" s="227">
        <v>13</v>
      </c>
      <c r="B23" s="513"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14" t="str">
        <f>RESUMO!H26</f>
        <v/>
      </c>
      <c r="T23" s="318">
        <f t="shared" si="1"/>
        <v>0</v>
      </c>
    </row>
    <row r="24" spans="1:20" s="231" customFormat="1" ht="12.75" customHeight="1">
      <c r="A24" s="227">
        <v>14</v>
      </c>
      <c r="B24" s="513"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14" t="str">
        <f>RESUMO!H27</f>
        <v/>
      </c>
      <c r="T24" s="318">
        <f t="shared" si="1"/>
        <v>0</v>
      </c>
    </row>
    <row r="25" spans="1:20" s="231" customFormat="1" ht="12.75" customHeight="1">
      <c r="A25" s="227">
        <v>15</v>
      </c>
      <c r="B25" s="513"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14" t="str">
        <f>RESUMO!H28</f>
        <v/>
      </c>
      <c r="T25" s="318">
        <f t="shared" si="1"/>
        <v>0</v>
      </c>
    </row>
    <row r="26" spans="1:20" s="231" customFormat="1" ht="12.75" customHeight="1">
      <c r="A26" s="227">
        <v>16</v>
      </c>
      <c r="B26" s="513"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14" t="str">
        <f>RESUMO!H29</f>
        <v/>
      </c>
      <c r="T26" s="318">
        <f t="shared" si="1"/>
        <v>0</v>
      </c>
    </row>
    <row r="27" spans="1:20" s="231" customFormat="1" ht="12.75" customHeight="1">
      <c r="A27" s="227">
        <v>17</v>
      </c>
      <c r="B27" s="513"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14" t="str">
        <f>RESUMO!H30</f>
        <v/>
      </c>
      <c r="T27" s="318">
        <f t="shared" si="1"/>
        <v>0</v>
      </c>
    </row>
    <row r="28" spans="1:20" s="231" customFormat="1" ht="12.75" customHeight="1">
      <c r="A28" s="227">
        <v>18</v>
      </c>
      <c r="B28" s="513"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14" t="str">
        <f>RESUMO!H31</f>
        <v/>
      </c>
      <c r="T28" s="318">
        <f t="shared" si="1"/>
        <v>0</v>
      </c>
    </row>
    <row r="29" spans="1:20" s="231" customFormat="1" ht="12.75" customHeight="1">
      <c r="A29" s="227">
        <v>19</v>
      </c>
      <c r="B29" s="513"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14" t="str">
        <f>RESUMO!H32</f>
        <v/>
      </c>
      <c r="T29" s="318">
        <f t="shared" si="1"/>
        <v>0</v>
      </c>
    </row>
    <row r="30" spans="1:20" s="231" customFormat="1" ht="12.75" customHeight="1" thickBot="1">
      <c r="A30" s="227">
        <v>20</v>
      </c>
      <c r="B30" s="513"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14" t="str">
        <f>RESUMO!H33</f>
        <v/>
      </c>
      <c r="T30" s="318">
        <f t="shared" si="1"/>
        <v>0</v>
      </c>
    </row>
    <row r="31" spans="1:20" ht="12.75" customHeight="1">
      <c r="A31" s="756" t="s">
        <v>1272</v>
      </c>
      <c r="B31" s="756"/>
      <c r="C31" s="403">
        <f>SUMIF(C11:C30,"&gt;0",C11:C30)</f>
        <v>0.99999999999999989</v>
      </c>
      <c r="D31" s="233">
        <f>SUMIF(D11:D30,"&gt;0",D11:D30)</f>
        <v>2096.4030112172782</v>
      </c>
      <c r="E31" s="232">
        <f>IF($P$31=0,0,D31/$P$31)</f>
        <v>4.5763739633272606E-2</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45809.259208639603</v>
      </c>
      <c r="Q31" s="233">
        <f>SUMIF(Q11:Q30,"&gt;0",Q11:Q30)</f>
        <v>36379.61</v>
      </c>
    </row>
    <row r="32" spans="1:20" ht="12.75" customHeight="1">
      <c r="A32" s="754" t="s">
        <v>5759</v>
      </c>
      <c r="B32" s="755"/>
      <c r="C32" s="400"/>
      <c r="D32" s="749" t="str">
        <f>IF($C$32&lt;&gt;"",(1-$C$33)*D$31," ")</f>
        <v xml:space="preserve"> </v>
      </c>
      <c r="E32" s="751">
        <f>E31</f>
        <v>4.5763739633272606E-2</v>
      </c>
      <c r="F32" s="749" t="str">
        <f>IF($C$32&lt;&gt;"",(1-$C$33)*F$31," ")</f>
        <v xml:space="preserve"> </v>
      </c>
      <c r="G32" s="751">
        <f>G31</f>
        <v>0</v>
      </c>
      <c r="H32" s="749" t="str">
        <f>IF($C$32&lt;&gt;"",(1-$C$33)*H$31," ")</f>
        <v xml:space="preserve"> </v>
      </c>
      <c r="I32" s="751">
        <f>I31</f>
        <v>0</v>
      </c>
      <c r="J32" s="749" t="str">
        <f>IF($C$32&lt;&gt;"",(1-$C$33)*J$31," ")</f>
        <v xml:space="preserve"> </v>
      </c>
      <c r="K32" s="751">
        <f>K31</f>
        <v>0</v>
      </c>
      <c r="L32" s="749" t="str">
        <f>IF($C$32&lt;&gt;"",(1-$C$33)*L$31," ")</f>
        <v xml:space="preserve"> </v>
      </c>
      <c r="M32" s="751">
        <f>M31</f>
        <v>0</v>
      </c>
      <c r="N32" s="749" t="str">
        <f>IF($C$32&lt;&gt;"",(1-$C$33)*N$31," ")</f>
        <v xml:space="preserve"> </v>
      </c>
      <c r="O32" s="751">
        <f>O31</f>
        <v>0</v>
      </c>
      <c r="P32" s="745">
        <v>10</v>
      </c>
      <c r="Q32" s="747"/>
    </row>
    <row r="33" spans="1:17" ht="12.75" customHeight="1">
      <c r="A33" s="753" t="s">
        <v>5760</v>
      </c>
      <c r="B33" s="753"/>
      <c r="C33" s="399" t="str">
        <f>IF(C32&lt;&gt;"",(1-(C32/P31))," ")</f>
        <v xml:space="preserve"> </v>
      </c>
      <c r="D33" s="750"/>
      <c r="E33" s="752"/>
      <c r="F33" s="750"/>
      <c r="G33" s="752"/>
      <c r="H33" s="750"/>
      <c r="I33" s="752"/>
      <c r="J33" s="750"/>
      <c r="K33" s="752"/>
      <c r="L33" s="750"/>
      <c r="M33" s="752"/>
      <c r="N33" s="750"/>
      <c r="O33" s="752"/>
      <c r="P33" s="746"/>
      <c r="Q33" s="748"/>
    </row>
    <row r="34" spans="1:17" s="238" customFormat="1" ht="12.75" customHeight="1" thickBot="1">
      <c r="A34" s="760" t="s">
        <v>2828</v>
      </c>
      <c r="B34" s="760"/>
      <c r="C34" s="234"/>
      <c r="D34" s="235">
        <f>IF(C32&lt;&gt;"",D32,D31)</f>
        <v>2096.4030112172782</v>
      </c>
      <c r="E34" s="234">
        <f>E32</f>
        <v>4.5763739633272606E-2</v>
      </c>
      <c r="F34" s="402">
        <f>IF(C32&lt;&gt;"",F32+D34,D34+F31)</f>
        <v>2096.4030112172782</v>
      </c>
      <c r="G34" s="234">
        <f>G32+E34</f>
        <v>4.5763739633272606E-2</v>
      </c>
      <c r="H34" s="235">
        <f>IF(C32&lt;&gt;"",F34+H32,F34+H31)</f>
        <v>2096.4030112172782</v>
      </c>
      <c r="I34" s="234">
        <f>I32+G34</f>
        <v>4.5763739633272606E-2</v>
      </c>
      <c r="J34" s="235">
        <f>IF(C32&lt;&gt;"",H34+J32,H34+J31)</f>
        <v>2096.4030112172782</v>
      </c>
      <c r="K34" s="234">
        <f>K32+I34</f>
        <v>4.5763739633272606E-2</v>
      </c>
      <c r="L34" s="235">
        <f>IF(C32&lt;&gt;"",J34+L32,J34+L31)</f>
        <v>2096.4030112172782</v>
      </c>
      <c r="M34" s="234">
        <f>M32+K34</f>
        <v>4.5763739633272606E-2</v>
      </c>
      <c r="N34" s="235">
        <f>IF(C32&lt;&gt;"",L34+N32,L34+N31)</f>
        <v>2096.4030112172782</v>
      </c>
      <c r="O34" s="234">
        <f>O32+M34</f>
        <v>4.5763739633272606E-2</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43"/>
      <c r="C36" s="744"/>
      <c r="D36" s="744"/>
      <c r="E36" s="744"/>
      <c r="F36" s="744"/>
      <c r="G36" s="744"/>
      <c r="H36" s="744"/>
      <c r="I36" s="744"/>
      <c r="J36" s="744"/>
      <c r="K36" s="744"/>
      <c r="L36" s="744"/>
      <c r="M36" s="744"/>
      <c r="N36" s="744"/>
      <c r="O36" s="744"/>
      <c r="P36" s="744"/>
      <c r="Q36" s="744"/>
    </row>
    <row r="37" spans="1:17" ht="12.6" customHeight="1">
      <c r="A37" s="239"/>
      <c r="B37" s="744"/>
      <c r="C37" s="744"/>
      <c r="D37" s="744"/>
      <c r="E37" s="744"/>
      <c r="F37" s="744"/>
      <c r="G37" s="744"/>
      <c r="H37" s="744"/>
      <c r="I37" s="744"/>
      <c r="J37" s="744"/>
      <c r="K37" s="744"/>
      <c r="L37" s="744"/>
      <c r="M37" s="744"/>
      <c r="N37" s="744"/>
      <c r="O37" s="744"/>
      <c r="P37" s="744"/>
      <c r="Q37" s="744"/>
    </row>
    <row r="38" spans="1:17" ht="12.6" customHeight="1">
      <c r="A38" s="239"/>
      <c r="B38" s="744"/>
      <c r="C38" s="744"/>
      <c r="D38" s="744"/>
      <c r="E38" s="744"/>
      <c r="F38" s="744"/>
      <c r="G38" s="744"/>
      <c r="H38" s="744"/>
      <c r="I38" s="744"/>
      <c r="J38" s="744"/>
      <c r="K38" s="744"/>
      <c r="L38" s="744"/>
      <c r="M38" s="744"/>
      <c r="N38" s="744"/>
      <c r="O38" s="744"/>
      <c r="P38" s="744"/>
      <c r="Q38" s="744"/>
    </row>
    <row r="39" spans="1:17" ht="12.6" customHeight="1">
      <c r="A39" s="239"/>
      <c r="B39" s="742" t="s">
        <v>5767</v>
      </c>
      <c r="C39" s="742"/>
      <c r="D39" s="742"/>
      <c r="E39" s="742"/>
      <c r="F39" s="742"/>
      <c r="G39" s="742"/>
      <c r="H39" s="742"/>
      <c r="I39" s="742"/>
      <c r="J39" s="742"/>
      <c r="K39" s="742"/>
      <c r="L39" s="742"/>
      <c r="M39" s="742"/>
      <c r="N39" s="742"/>
      <c r="O39" s="742"/>
      <c r="P39" s="742"/>
      <c r="Q39" s="742"/>
    </row>
    <row r="40" spans="1:17" ht="12.6" customHeight="1">
      <c r="A40" s="239"/>
      <c r="B40" s="742"/>
      <c r="C40" s="742"/>
      <c r="D40" s="742"/>
      <c r="E40" s="742"/>
      <c r="F40" s="742"/>
      <c r="G40" s="742"/>
      <c r="H40" s="742"/>
      <c r="I40" s="742"/>
      <c r="J40" s="742"/>
      <c r="K40" s="742"/>
      <c r="L40" s="742"/>
      <c r="M40" s="742"/>
      <c r="N40" s="742"/>
      <c r="O40" s="742"/>
      <c r="P40" s="742"/>
      <c r="Q40" s="742"/>
    </row>
    <row r="41" spans="1:17" ht="12.6" customHeight="1">
      <c r="A41" s="239"/>
      <c r="B41" s="742"/>
      <c r="C41" s="742"/>
      <c r="D41" s="742"/>
      <c r="E41" s="742"/>
      <c r="F41" s="742"/>
      <c r="G41" s="742"/>
      <c r="H41" s="742"/>
      <c r="I41" s="742"/>
      <c r="J41" s="742"/>
      <c r="K41" s="742"/>
      <c r="L41" s="742"/>
      <c r="M41" s="742"/>
      <c r="N41" s="742"/>
      <c r="O41" s="742"/>
      <c r="P41" s="742"/>
      <c r="Q41" s="742"/>
    </row>
    <row r="42" spans="1:17" ht="12.6" customHeight="1">
      <c r="A42" s="239"/>
      <c r="B42" s="742"/>
      <c r="C42" s="742"/>
      <c r="D42" s="742"/>
      <c r="E42" s="742"/>
      <c r="F42" s="742"/>
      <c r="G42" s="742"/>
      <c r="H42" s="742"/>
      <c r="I42" s="742"/>
      <c r="J42" s="742"/>
      <c r="K42" s="742"/>
      <c r="L42" s="742"/>
      <c r="M42" s="742"/>
      <c r="N42" s="742"/>
      <c r="O42" s="742"/>
      <c r="P42" s="742"/>
      <c r="Q42" s="742"/>
    </row>
    <row r="43" spans="1:17" ht="12.6" customHeight="1">
      <c r="A43" s="239"/>
      <c r="B43" s="240"/>
      <c r="C43" s="241"/>
      <c r="D43" s="245"/>
      <c r="E43" s="246"/>
      <c r="F43" s="245"/>
      <c r="G43" s="246"/>
      <c r="H43" s="245"/>
      <c r="I43" s="246"/>
      <c r="J43" s="245"/>
      <c r="K43" s="246"/>
      <c r="L43" s="245"/>
      <c r="M43" s="246"/>
      <c r="N43" s="245"/>
      <c r="O43" s="246"/>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Prefeitura</cp:lastModifiedBy>
  <cp:revision>52</cp:revision>
  <cp:lastPrinted>2019-06-13T14:50:10Z</cp:lastPrinted>
  <dcterms:created xsi:type="dcterms:W3CDTF">2012-02-24T19:16:29Z</dcterms:created>
  <dcterms:modified xsi:type="dcterms:W3CDTF">2019-06-13T15:01:49Z</dcterms:modified>
</cp:coreProperties>
</file>